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 activeTab="4"/>
  </bookViews>
  <sheets>
    <sheet name="说明" sheetId="1" r:id="rId1"/>
    <sheet name="原始数据" sheetId="4" r:id="rId2"/>
    <sheet name="对局数据" sheetId="5" r:id="rId3"/>
    <sheet name="赛后数据" sheetId="6" r:id="rId4"/>
    <sheet name="赛果" sheetId="7" r:id="rId5"/>
    <sheet name="制图" sheetId="8" r:id="rId6"/>
    <sheet name="输入错误检查" sheetId="10" r:id="rId7"/>
    <sheet name="重复内容检查" sheetId="3" state="hidden" r:id="rId8"/>
    <sheet name="各类选项" sheetId="2" r:id="rId9"/>
    <sheet name="对局资料" sheetId="13" state="hidden" r:id="rId10"/>
  </sheets>
  <externalReferences>
    <externalReference r:id="rId12"/>
  </externalReferences>
  <definedNames>
    <definedName name="_xlnm._FilterDatabase" localSheetId="4" hidden="1">赛果!$A$1:$T$93</definedName>
    <definedName name="_xlnm._FilterDatabase" localSheetId="1" hidden="1">原始数据!$AK$14:$AL$722</definedName>
    <definedName name="_xlnm._FilterDatabase" localSheetId="2" hidden="1">对局数据!$B$1:$AL$722</definedName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<sst xmlns="http://schemas.openxmlformats.org/spreadsheetml/2006/main" count="9984" uniqueCount="579">
  <si>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</si>
  <si>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</si>
  <si>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</si>
  <si>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</si>
  <si>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</si>
  <si>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</si>
  <si>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</si>
  <si>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</si>
  <si>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</si>
  <si>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COA全球总决赛小组赛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</si>
  <si>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</si>
  <si>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</si>
  <si>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</si>
  <si>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</si>
  <si>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r>
      <rPr>
        <sz val="11"/>
        <color rgb="FFFFFFFF"/>
        <rFont val="思源黑體 香港 Medium"/>
        <charset val="136"/>
      </rPr>
      <t>BO3加赛</t>
    </r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</si>
  <si>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</si>
  <si>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</si>
  <si>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</si>
  <si>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</si>
  <si>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</si>
  <si>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</si>
  <si>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</si>
  <si>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</si>
  <si>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</si>
  <si>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</si>
  <si>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</si>
  <si>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</si>
  <si>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</si>
  <si>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</si>
  <si>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</si>
  <si>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</si>
  <si>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</si>
  <si>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</si>
  <si>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</si>
  <si>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</si>
  <si>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</si>
  <si>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</si>
  <si>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</si>
  <si>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</si>
  <si>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</si>
  <si>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本页出错</t>
  </si>
  <si>
    <t>月</t>
  </si>
  <si>
    <t>日</t>
  </si>
  <si>
    <t>时间</t>
  </si>
  <si>
    <t>主场</t>
  </si>
  <si>
    <t>客场</t>
  </si>
  <si>
    <t>局</t>
  </si>
  <si>
    <t>半场</t>
  </si>
  <si>
    <t>屠队主客</t>
  </si>
  <si>
    <t>人队</t>
  </si>
  <si>
    <t>屠队</t>
  </si>
  <si>
    <t>屠名</t>
  </si>
  <si>
    <t>局分</t>
  </si>
  <si>
    <t>局总分</t>
  </si>
  <si>
    <t>场分</t>
  </si>
  <si>
    <t>主分</t>
  </si>
  <si>
    <t>客分</t>
  </si>
  <si>
    <t>胜利</t>
  </si>
  <si>
    <t>BAN图</t>
  </si>
  <si>
    <t>地图</t>
  </si>
  <si>
    <t>求生者全局禁用【自动生成】</t>
  </si>
  <si>
    <t>监管者全局禁用【自动生成】</t>
  </si>
  <si>
    <t>第一阶段人BAN</t>
  </si>
  <si>
    <t>第一阶段屠BAN</t>
  </si>
  <si>
    <t>第一阶段人PICK</t>
  </si>
  <si>
    <t>第二阶段人BAN</t>
  </si>
  <si>
    <t>第二阶段人PICK</t>
  </si>
  <si>
    <t>第三阶段人BAN</t>
  </si>
  <si>
    <t>第三阶段人PICK</t>
  </si>
  <si>
    <t>屠选</t>
  </si>
  <si>
    <t>地图主客</t>
  </si>
  <si>
    <t>选图队伍</t>
  </si>
  <si>
    <t>选边队伍</t>
  </si>
  <si>
    <t>AXIZ</t>
  </si>
  <si>
    <t>TE</t>
  </si>
  <si>
    <t>上</t>
  </si>
  <si>
    <t>ppei</t>
  </si>
  <si>
    <t>月亮河公园</t>
  </si>
  <si>
    <t>里奥的回忆</t>
  </si>
  <si>
    <t>先知</t>
  </si>
  <si>
    <t>机械师</t>
  </si>
  <si>
    <t>大副</t>
  </si>
  <si>
    <t>飞行家</t>
  </si>
  <si>
    <t>古董商</t>
  </si>
  <si>
    <t>咒术师</t>
  </si>
  <si>
    <t>入殓师</t>
  </si>
  <si>
    <t>冒险家</t>
  </si>
  <si>
    <t>跛脚羊</t>
  </si>
  <si>
    <t>下</t>
  </si>
  <si>
    <t>kakiri</t>
  </si>
  <si>
    <t>木偶师</t>
  </si>
  <si>
    <t>心理学家</t>
  </si>
  <si>
    <t>唐人街</t>
  </si>
  <si>
    <t>囚徒</t>
  </si>
  <si>
    <t>喧嚣</t>
  </si>
  <si>
    <t>病患</t>
  </si>
  <si>
    <t>作曲家</t>
  </si>
  <si>
    <t>空军</t>
  </si>
  <si>
    <t>祭司</t>
  </si>
  <si>
    <t>哭泣小丑</t>
  </si>
  <si>
    <t>小丑</t>
  </si>
  <si>
    <t>野人</t>
  </si>
  <si>
    <t>歌剧演员</t>
  </si>
  <si>
    <t>军工厂</t>
  </si>
  <si>
    <t>红教堂</t>
  </si>
  <si>
    <t>前锋</t>
  </si>
  <si>
    <t>时空之影</t>
  </si>
  <si>
    <t>佣兵</t>
  </si>
  <si>
    <t>小说家</t>
  </si>
  <si>
    <t>火灾调查员</t>
  </si>
  <si>
    <t>鹿头</t>
  </si>
  <si>
    <t>kakaka</t>
  </si>
  <si>
    <t>杂技演员</t>
  </si>
  <si>
    <t>邮差</t>
  </si>
  <si>
    <t>加</t>
  </si>
  <si>
    <t>RVL</t>
  </si>
  <si>
    <t>FT</t>
  </si>
  <si>
    <t>heshen</t>
  </si>
  <si>
    <t>永眠镇</t>
  </si>
  <si>
    <t>守墓人</t>
  </si>
  <si>
    <t>sprintzer</t>
  </si>
  <si>
    <t>miao</t>
  </si>
  <si>
    <t>湖景村</t>
  </si>
  <si>
    <t>骑士</t>
  </si>
  <si>
    <t>红夫人</t>
  </si>
  <si>
    <t>梦之女巫</t>
  </si>
  <si>
    <t>ZZZ</t>
  </si>
  <si>
    <t>RD</t>
  </si>
  <si>
    <t>hajimi</t>
  </si>
  <si>
    <t>圣心医院</t>
  </si>
  <si>
    <t>园丁</t>
  </si>
  <si>
    <t>mz</t>
  </si>
  <si>
    <t>binbin</t>
  </si>
  <si>
    <t>舞女</t>
  </si>
  <si>
    <t>魔术师</t>
  </si>
  <si>
    <t>教授</t>
  </si>
  <si>
    <t>记录员</t>
  </si>
  <si>
    <t>GG</t>
  </si>
  <si>
    <t>RC</t>
  </si>
  <si>
    <t>xawm</t>
  </si>
  <si>
    <t>律师</t>
  </si>
  <si>
    <t>aka</t>
  </si>
  <si>
    <t>隐士</t>
  </si>
  <si>
    <t>幸运儿</t>
  </si>
  <si>
    <t>勘探员</t>
  </si>
  <si>
    <t>使徒</t>
  </si>
  <si>
    <t>疯眼</t>
  </si>
  <si>
    <t>画家</t>
  </si>
  <si>
    <t>DOU5</t>
  </si>
  <si>
    <t>AWG</t>
  </si>
  <si>
    <t>brontal</t>
  </si>
  <si>
    <t>yan</t>
  </si>
  <si>
    <t>调酒师</t>
  </si>
  <si>
    <t>WOLVES</t>
  </si>
  <si>
    <t>OMNI</t>
  </si>
  <si>
    <t>choai</t>
  </si>
  <si>
    <t>pitstoper</t>
  </si>
  <si>
    <t>ACT</t>
  </si>
  <si>
    <t>ZETA</t>
  </si>
  <si>
    <t>peter</t>
  </si>
  <si>
    <t>屠</t>
  </si>
  <si>
    <t>zz9</t>
  </si>
  <si>
    <t>FL</t>
  </si>
  <si>
    <t>WBG</t>
  </si>
  <si>
    <t>alex</t>
  </si>
  <si>
    <t>hasha</t>
  </si>
  <si>
    <t>ITZY</t>
  </si>
  <si>
    <t>bailu</t>
  </si>
  <si>
    <t>蜘蛛</t>
  </si>
  <si>
    <t>红蝶</t>
  </si>
  <si>
    <t>SKY</t>
  </si>
  <si>
    <t>hetian</t>
  </si>
  <si>
    <t>击球手</t>
  </si>
  <si>
    <t>GR</t>
  </si>
  <si>
    <t>jin</t>
  </si>
  <si>
    <t>蜡像师</t>
  </si>
  <si>
    <t>MRC</t>
  </si>
  <si>
    <t>xc</t>
  </si>
  <si>
    <t>调香师</t>
  </si>
  <si>
    <t>雕刻家</t>
  </si>
  <si>
    <t>破轮</t>
  </si>
  <si>
    <t>渔女</t>
  </si>
  <si>
    <t>siyu</t>
  </si>
  <si>
    <t>噩梦</t>
  </si>
  <si>
    <t>昆虫学者</t>
  </si>
  <si>
    <t>mkmldy</t>
  </si>
  <si>
    <t>26号守卫</t>
  </si>
  <si>
    <t>Omni</t>
  </si>
  <si>
    <t>yukakina</t>
  </si>
  <si>
    <t>守夜人</t>
  </si>
  <si>
    <t>大天赋填写：飞轮，大心脏，搏命，双弹</t>
  </si>
  <si>
    <r>
      <rPr>
        <b/>
        <sz val="12"/>
        <color rgb="FFFFFFFF"/>
        <rFont val="等线"/>
        <charset val="134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4"/>
      </rPr>
      <t>封窗，底牌，一刀，张狂</t>
    </r>
  </si>
  <si>
    <t>不建议实时记录时记录</t>
  </si>
  <si>
    <t>日期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</si>
  <si>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</si>
  <si>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</si>
  <si>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</si>
  <si>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</si>
  <si>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</si>
  <si>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</si>
  <si>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</si>
  <si>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</si>
  <si>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</si>
  <si>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</si>
  <si>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</si>
  <si>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</si>
  <si>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</si>
  <si>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</si>
  <si>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屠ID</t>
  </si>
  <si>
    <t>区域选择</t>
  </si>
  <si>
    <t>辅助特质1</t>
  </si>
  <si>
    <r>
      <rPr>
        <sz val="11"/>
        <color rgb="FF000000"/>
        <rFont val="等线"/>
        <charset val="134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4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4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</si>
  <si>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</si>
  <si>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</si>
  <si>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</si>
  <si>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</si>
  <si>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</si>
  <si>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</si>
  <si>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</si>
  <si>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破译加速当刻进度</t>
  </si>
  <si>
    <t>计时器时间(分)</t>
  </si>
  <si>
    <t>计时器时间(秒)</t>
  </si>
  <si>
    <t>破译完成当刻时间（分）</t>
  </si>
  <si>
    <t>破译完成当刻时间（秒）</t>
  </si>
  <si>
    <t>暂停或重赛</t>
  </si>
  <si>
    <t>管理员用时间检查</t>
  </si>
  <si>
    <t>首倒一溜时间</t>
  </si>
  <si>
    <t>计时器延时</t>
  </si>
  <si>
    <t>比赛用时 (分)</t>
  </si>
  <si>
    <t>比赛用时 (秒)</t>
  </si>
  <si>
    <t>大心脏</t>
  </si>
  <si>
    <t>搏命</t>
  </si>
  <si>
    <t>飞轮</t>
  </si>
  <si>
    <t>双弹</t>
  </si>
  <si>
    <t>底牌</t>
  </si>
  <si>
    <t>一刀</t>
  </si>
  <si>
    <t>窥视者</t>
  </si>
  <si>
    <t>闪现</t>
  </si>
  <si>
    <t>tuna</t>
  </si>
  <si>
    <t>看见脚印</t>
  </si>
  <si>
    <t>传送</t>
  </si>
  <si>
    <t>yihua</t>
  </si>
  <si>
    <t>放笼</t>
  </si>
  <si>
    <t>张狂</t>
  </si>
  <si>
    <t>未携带</t>
  </si>
  <si>
    <t>maom</t>
  </si>
  <si>
    <t>未破译完成</t>
  </si>
  <si>
    <t>失常</t>
  </si>
  <si>
    <t>nyan</t>
  </si>
  <si>
    <t>开枪换追</t>
  </si>
  <si>
    <t>封窗</t>
  </si>
  <si>
    <t>yinl</t>
  </si>
  <si>
    <t>看见求生</t>
  </si>
  <si>
    <t>kuga</t>
  </si>
  <si>
    <t>犹豫后追原求生</t>
  </si>
  <si>
    <t>脚印</t>
  </si>
  <si>
    <t>green</t>
  </si>
  <si>
    <t>巡视者</t>
  </si>
  <si>
    <t>寄生信徒</t>
  </si>
  <si>
    <t>移行</t>
  </si>
  <si>
    <t>兴奋</t>
  </si>
  <si>
    <t>ego</t>
  </si>
  <si>
    <t>上第一颗球</t>
  </si>
  <si>
    <t>huanxue</t>
  </si>
  <si>
    <t>换追</t>
  </si>
  <si>
    <t>nn</t>
  </si>
  <si>
    <t>pinpin</t>
  </si>
  <si>
    <t>窗口看到</t>
  </si>
  <si>
    <t>移形</t>
  </si>
  <si>
    <t>kirye</t>
  </si>
  <si>
    <t>看到飞行家</t>
  </si>
  <si>
    <t>再临换追</t>
  </si>
  <si>
    <t>冒险家50书页</t>
  </si>
  <si>
    <t>soba</t>
  </si>
  <si>
    <t>视线出现幸运儿</t>
  </si>
  <si>
    <t>未使用</t>
  </si>
  <si>
    <t>tx</t>
  </si>
  <si>
    <t>释放双重惊喜</t>
  </si>
  <si>
    <t>raolie</t>
  </si>
  <si>
    <t>视线出现囚徒</t>
  </si>
  <si>
    <t>冒险家49书页</t>
  </si>
  <si>
    <t>kucao</t>
  </si>
  <si>
    <t>释放爱猫</t>
  </si>
  <si>
    <t>金身</t>
  </si>
  <si>
    <t>chen</t>
  </si>
  <si>
    <t>冒险家34书页</t>
  </si>
  <si>
    <t>冒险家24书页</t>
  </si>
  <si>
    <t>nameko</t>
  </si>
  <si>
    <t>kaeru</t>
  </si>
  <si>
    <t>伊斯人附身</t>
  </si>
  <si>
    <t>silverzhi</t>
  </si>
  <si>
    <t>aqua</t>
  </si>
  <si>
    <t>lazy</t>
  </si>
  <si>
    <t>dking</t>
  </si>
  <si>
    <t>xy</t>
  </si>
  <si>
    <t>hametu</t>
  </si>
  <si>
    <t>kznk</t>
  </si>
  <si>
    <t>eleven</t>
  </si>
  <si>
    <t>暂停</t>
  </si>
  <si>
    <t>sasori</t>
  </si>
  <si>
    <t>atto</t>
  </si>
  <si>
    <t>clover</t>
  </si>
  <si>
    <t>zyan</t>
  </si>
  <si>
    <t>yuki</t>
  </si>
  <si>
    <t>分身找到人</t>
  </si>
  <si>
    <t>panda</t>
  </si>
  <si>
    <t>schmiddy</t>
  </si>
  <si>
    <t>ak</t>
  </si>
  <si>
    <t>ac</t>
  </si>
  <si>
    <t>cy</t>
  </si>
  <si>
    <t>loveleft</t>
  </si>
  <si>
    <t>打上惊吓标记</t>
  </si>
  <si>
    <t>huac</t>
  </si>
  <si>
    <t>ouo</t>
  </si>
  <si>
    <t>dolisu</t>
  </si>
  <si>
    <t>大门已通电</t>
  </si>
  <si>
    <t>laye</t>
  </si>
  <si>
    <t>fluff</t>
  </si>
  <si>
    <t>ppxia</t>
  </si>
  <si>
    <t>xen</t>
  </si>
  <si>
    <t>nanako</t>
  </si>
  <si>
    <t>换追后第一刀</t>
  </si>
  <si>
    <t>gougou</t>
  </si>
  <si>
    <t>放狗咬住</t>
  </si>
  <si>
    <t>冒险家42书页</t>
  </si>
  <si>
    <t>第一刀</t>
  </si>
  <si>
    <t>jelly</t>
  </si>
  <si>
    <t>neru</t>
  </si>
  <si>
    <t>SKY暂停</t>
  </si>
  <si>
    <t>dahai</t>
  </si>
  <si>
    <t>换人</t>
  </si>
  <si>
    <t>传送换人</t>
  </si>
  <si>
    <t>裁判暂停</t>
  </si>
  <si>
    <t>fox</t>
  </si>
  <si>
    <t>nan</t>
  </si>
  <si>
    <t>huiyi</t>
  </si>
  <si>
    <t>guoksr</t>
  </si>
  <si>
    <t>iron</t>
  </si>
  <si>
    <t>huan</t>
  </si>
  <si>
    <t>batoru</t>
  </si>
  <si>
    <t>计时器未显示</t>
  </si>
  <si>
    <t>看到脚印</t>
  </si>
  <si>
    <t>rolend</t>
  </si>
  <si>
    <t>maeken</t>
  </si>
  <si>
    <t>yuto</t>
  </si>
  <si>
    <t>yangy</t>
  </si>
  <si>
    <t>libao</t>
  </si>
  <si>
    <t>喷上蜡</t>
  </si>
  <si>
    <t>冒险家31书页</t>
  </si>
  <si>
    <t>踩杂技火球</t>
  </si>
  <si>
    <t>xiaod</t>
  </si>
  <si>
    <t>换追看见求生</t>
  </si>
  <si>
    <t>窗户看见求生</t>
  </si>
  <si>
    <t>大门已开启</t>
  </si>
  <si>
    <t>ahd</t>
  </si>
  <si>
    <t>shadow</t>
  </si>
  <si>
    <t>czai</t>
  </si>
  <si>
    <t>takakou</t>
  </si>
  <si>
    <t>插眼</t>
  </si>
  <si>
    <t>guoker</t>
  </si>
  <si>
    <t>小房窗看到</t>
  </si>
  <si>
    <t>大房窗口看到</t>
  </si>
  <si>
    <t>伊斯人喷</t>
  </si>
  <si>
    <t>layz</t>
  </si>
  <si>
    <t>砸头</t>
  </si>
  <si>
    <t>上球</t>
  </si>
  <si>
    <t>放技能</t>
  </si>
  <si>
    <t>破译未完成</t>
  </si>
  <si>
    <t>最长时间记录</t>
  </si>
  <si>
    <t>导播局内计时过晚</t>
  </si>
  <si>
    <t>局内计时过晚</t>
  </si>
  <si>
    <t>看到求生</t>
  </si>
  <si>
    <t>追击音乐</t>
  </si>
  <si>
    <t>中间换追失败</t>
  </si>
  <si>
    <t>persica</t>
  </si>
  <si>
    <t>miniblue</t>
  </si>
  <si>
    <t>破译已完成</t>
  </si>
  <si>
    <t>1， 2</t>
  </si>
  <si>
    <t>冒险家44书页</t>
  </si>
  <si>
    <t>场次</t>
  </si>
  <si>
    <t>胜利方</t>
  </si>
  <si>
    <t>赛后</t>
  </si>
  <si>
    <t>总逃脱</t>
  </si>
  <si>
    <t>角色</t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</si>
  <si>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</si>
  <si>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</si>
  <si>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</si>
  <si>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</si>
  <si>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</si>
  <si>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</si>
  <si>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</si>
  <si>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</si>
  <si>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</si>
  <si>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</si>
  <si>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</si>
  <si>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</si>
  <si>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</si>
  <si>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</si>
  <si>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</si>
  <si>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t>淘汰</t>
  </si>
  <si>
    <t>nana</t>
  </si>
  <si>
    <t>zhengkai</t>
  </si>
  <si>
    <t>meimei</t>
  </si>
  <si>
    <t>city</t>
  </si>
  <si>
    <t>monop</t>
  </si>
  <si>
    <t>aez</t>
  </si>
  <si>
    <t>juan</t>
  </si>
  <si>
    <t>xmx</t>
  </si>
  <si>
    <t>shinami</t>
  </si>
  <si>
    <t>pp</t>
  </si>
  <si>
    <t>heart</t>
  </si>
  <si>
    <t>04</t>
  </si>
  <si>
    <t>smr</t>
  </si>
  <si>
    <t>beilu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</si>
  <si>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</si>
  <si>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</si>
  <si>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</si>
  <si>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</si>
  <si>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</si>
  <si>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</si>
  <si>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</si>
  <si>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</si>
  <si>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</si>
  <si>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</si>
  <si>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</si>
  <si>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解说</t>
  </si>
  <si>
    <t>检查员用</t>
  </si>
  <si>
    <t>备注</t>
  </si>
  <si>
    <t>管理员用</t>
  </si>
  <si>
    <t>检查完成</t>
  </si>
  <si>
    <t>区选天赋未填</t>
  </si>
  <si>
    <t>bo2禁图</t>
  </si>
  <si>
    <t>赛后错1</t>
  </si>
  <si>
    <t>客队胜</t>
  </si>
  <si>
    <t>主队胜</t>
  </si>
  <si>
    <t>慵懒兔</t>
  </si>
  <si>
    <t>怪咖</t>
  </si>
  <si>
    <t>张一条</t>
  </si>
  <si>
    <t>鸭几</t>
  </si>
  <si>
    <t>林枳</t>
  </si>
  <si>
    <t>赛后3</t>
  </si>
  <si>
    <t>安酱</t>
  </si>
  <si>
    <t>烤鸭</t>
  </si>
  <si>
    <t>小沐木</t>
  </si>
  <si>
    <t>依文</t>
  </si>
  <si>
    <t>哈皮</t>
  </si>
  <si>
    <t>初夏</t>
  </si>
  <si>
    <t>对局错1赛后错2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</si>
  <si>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</si>
  <si>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</si>
  <si>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</si>
  <si>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</si>
  <si>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</si>
  <si>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</si>
  <si>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</si>
  <si>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</si>
  <si>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</si>
  <si>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</si>
  <si>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</si>
  <si>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</si>
  <si>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</si>
  <si>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</si>
  <si>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</si>
  <si>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</si>
  <si>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</si>
  <si>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</si>
  <si>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</si>
  <si>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</si>
  <si>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</si>
  <si>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</si>
  <si>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</si>
  <si>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</si>
  <si>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Wolves</t>
  </si>
  <si>
    <t>Gr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</si>
  <si>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</si>
  <si>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</si>
  <si>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</si>
  <si>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</si>
  <si>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</si>
  <si>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</si>
  <si>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</si>
  <si>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</si>
  <si>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</si>
  <si>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</si>
  <si>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</si>
  <si>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俱乐部</t>
  </si>
  <si>
    <t>监管者选手排名</t>
  </si>
  <si>
    <t>选手</t>
  </si>
  <si>
    <t>选手ID</t>
  </si>
  <si>
    <t>局均剩机</t>
  </si>
  <si>
    <t>求生者队伍排名</t>
  </si>
  <si>
    <t>场数</t>
  </si>
  <si>
    <t>局均逃脱</t>
  </si>
  <si>
    <t>亮机率</t>
  </si>
  <si>
    <t>亮机负局率</t>
  </si>
  <si>
    <t>最终排名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</si>
  <si>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</si>
  <si>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</si>
  <si>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</si>
  <si>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</si>
  <si>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</si>
  <si>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</si>
  <si>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</si>
  <si>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</si>
  <si>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</si>
  <si>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</si>
  <si>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</si>
  <si>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</si>
  <si>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求生者阵营</t>
  </si>
  <si>
    <t>监管者阵营</t>
  </si>
  <si>
    <t>IVL夏季赛常规赛</t>
  </si>
  <si>
    <t>ID</t>
  </si>
  <si>
    <t>角色名</t>
  </si>
  <si>
    <r>
      <rPr>
        <sz val="11"/>
        <color rgb="FF000000"/>
        <rFont val="等线"/>
        <charset val="134"/>
      </rPr>
      <t>-</t>
    </r>
  </si>
  <si>
    <t>-</t>
  </si>
  <si>
    <t>IVL夏季赛季后赛</t>
  </si>
  <si>
    <t>空</t>
  </si>
  <si>
    <r>
      <rPr>
        <sz val="11"/>
        <color rgb="FF000000"/>
        <rFont val="等线"/>
        <charset val="134"/>
      </rPr>
      <t>军工厂</t>
    </r>
  </si>
  <si>
    <t>聆听</t>
  </si>
  <si>
    <t>IVL秋季赛常规赛</t>
  </si>
  <si>
    <t>厂长</t>
  </si>
  <si>
    <r>
      <rPr>
        <sz val="11"/>
        <color rgb="FF000000"/>
        <rFont val="等线"/>
        <charset val="134"/>
      </rPr>
      <t>红教堂</t>
    </r>
  </si>
  <si>
    <t>IVL秋季赛季后赛</t>
  </si>
  <si>
    <t>医生</t>
  </si>
  <si>
    <r>
      <rPr>
        <sz val="11"/>
        <color rgb="FF000000"/>
        <rFont val="等线"/>
        <charset val="134"/>
      </rPr>
      <t>圣心医院</t>
    </r>
  </si>
  <si>
    <t>IVS</t>
  </si>
  <si>
    <r>
      <rPr>
        <sz val="11"/>
        <color rgb="FF000000"/>
        <rFont val="等线"/>
        <charset val="134"/>
      </rPr>
      <t>湖景村</t>
    </r>
  </si>
  <si>
    <t>musk</t>
  </si>
  <si>
    <t>suda</t>
  </si>
  <si>
    <t>IVT</t>
  </si>
  <si>
    <t>杰克</t>
  </si>
  <si>
    <t>慈善家</t>
  </si>
  <si>
    <r>
      <rPr>
        <sz val="11"/>
        <color rgb="FF000000"/>
        <rFont val="等线"/>
        <charset val="134"/>
      </rPr>
      <t>月亮河公园</t>
    </r>
  </si>
  <si>
    <t>IJL夏季赛常规赛</t>
  </si>
  <si>
    <r>
      <rPr>
        <sz val="11"/>
        <color rgb="FF000000"/>
        <rFont val="等线"/>
        <charset val="134"/>
      </rPr>
      <t>里奥的回忆</t>
    </r>
  </si>
  <si>
    <t>IJL夏季赛季后赛</t>
  </si>
  <si>
    <r>
      <rPr>
        <sz val="11"/>
        <color rgb="FF000000"/>
        <rFont val="等线"/>
        <charset val="134"/>
      </rPr>
      <t>永眠镇</t>
    </r>
  </si>
  <si>
    <t>IJL秋季赛常规赛</t>
  </si>
  <si>
    <t>宿伞之魂</t>
  </si>
  <si>
    <r>
      <rPr>
        <sz val="11"/>
        <color rgb="FF000000"/>
        <rFont val="等线"/>
        <charset val="134"/>
      </rPr>
      <t>唐人街</t>
    </r>
  </si>
  <si>
    <t>IJL秋季赛季后赛</t>
  </si>
  <si>
    <t>lim</t>
  </si>
  <si>
    <t>yeyv</t>
  </si>
  <si>
    <t>COA预选赛</t>
  </si>
  <si>
    <t>摄影师</t>
  </si>
  <si>
    <t>黄衣之主</t>
  </si>
  <si>
    <t>shota</t>
  </si>
  <si>
    <t>其他</t>
  </si>
  <si>
    <t>盲女</t>
  </si>
  <si>
    <t>小提琴家</t>
  </si>
  <si>
    <t>牛仔</t>
  </si>
  <si>
    <t>bo1</t>
  </si>
  <si>
    <t>爱哭鬼</t>
  </si>
  <si>
    <t>孽蜥</t>
  </si>
  <si>
    <t>scorpion</t>
  </si>
  <si>
    <t>ali</t>
  </si>
  <si>
    <t>博士</t>
  </si>
  <si>
    <t>anton</t>
  </si>
  <si>
    <t>愚人金</t>
  </si>
  <si>
    <t>pipicha</t>
  </si>
  <si>
    <t>玩具商</t>
  </si>
  <si>
    <t>n1e</t>
  </si>
  <si>
    <t>小女孩</t>
  </si>
  <si>
    <t>violet</t>
  </si>
  <si>
    <t>agramont</t>
  </si>
  <si>
    <t>记者</t>
  </si>
  <si>
    <t>拉拉队员</t>
  </si>
  <si>
    <t>fate</t>
  </si>
  <si>
    <t>法罗女士</t>
  </si>
  <si>
    <t>egg</t>
  </si>
  <si>
    <t>alphar</t>
  </si>
  <si>
    <t>lconfid</t>
  </si>
  <si>
    <t>myleg</t>
  </si>
  <si>
    <t>yuan</t>
  </si>
  <si>
    <t>yougg</t>
  </si>
  <si>
    <t>xmiao5</t>
  </si>
  <si>
    <t>游戏用时</t>
  </si>
  <si>
    <t>总破译进度</t>
  </si>
  <si>
    <t>总牵制时长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</si>
</sst>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</numFmts>
  <fonts count="4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theme="1"/>
      <name val="思源黑體 香港 Medium"/>
      <charset val="134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E6E4E4"/>
      <name val="思源黑體 香港 Medium"/>
      <charset val="128"/>
    </font>
    <font>
      <sz val="11"/>
      <color rgb="FFFFFFFF"/>
      <name val="思源黑體 香港 Medium"/>
      <charset val="136"/>
    </font>
    <font>
      <sz val="11"/>
      <color rgb="FFFFFFFF"/>
      <name val="思源黑體 香港 Medium"/>
      <charset val="128"/>
    </font>
    <font>
      <sz val="8"/>
      <color rgb="FF000000"/>
      <name val="等线"/>
      <charset val="134"/>
    </font>
    <font>
      <sz val="11"/>
      <name val="等线"/>
      <charset val="134"/>
    </font>
    <font>
      <sz val="12"/>
      <color theme="1"/>
      <name val="等线"/>
      <charset val="134"/>
    </font>
    <font>
      <b/>
      <sz val="14"/>
      <color rgb="FFFFFFFF"/>
      <name val="等线"/>
      <charset val="134"/>
    </font>
    <font>
      <b/>
      <sz val="12"/>
      <color rgb="FFFFFFFF"/>
      <name val="等线"/>
      <charset val="134"/>
    </font>
    <font>
      <sz val="9"/>
      <color rgb="FF000000"/>
      <name val="等线"/>
      <charset val="134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4"/>
    </font>
    <font>
      <u/>
      <sz val="10"/>
      <color rgb="FF0463C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2"/>
      <color rgb="FFFFFFFF"/>
      <name val="汉仪书宋二KW"/>
      <charset val="134"/>
    </font>
    <font>
      <sz val="11"/>
      <color rgb="FF000000"/>
      <name val="等线"/>
      <charset val="136"/>
    </font>
  </fonts>
  <fills count="7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5" borderId="4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6" borderId="45" applyNumberFormat="0" applyAlignment="0" applyProtection="0">
      <alignment vertical="center"/>
    </xf>
    <xf numFmtId="0" fontId="29" fillId="47" borderId="46" applyNumberFormat="0" applyAlignment="0" applyProtection="0">
      <alignment vertical="center"/>
    </xf>
    <xf numFmtId="0" fontId="30" fillId="47" borderId="45" applyNumberFormat="0" applyAlignment="0" applyProtection="0">
      <alignment vertical="center"/>
    </xf>
    <xf numFmtId="0" fontId="31" fillId="48" borderId="47" applyNumberFormat="0" applyAlignment="0" applyProtection="0">
      <alignment vertical="center"/>
    </xf>
    <xf numFmtId="0" fontId="32" fillId="0" borderId="48" applyNumberFormat="0" applyFill="0" applyAlignment="0" applyProtection="0">
      <alignment vertical="center"/>
    </xf>
    <xf numFmtId="0" fontId="33" fillId="0" borderId="49" applyNumberFormat="0" applyFill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8" fillId="64" borderId="0" applyNumberFormat="0" applyBorder="0" applyAlignment="0" applyProtection="0">
      <alignment vertical="center"/>
    </xf>
    <xf numFmtId="0" fontId="38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8" fillId="68" borderId="0" applyNumberFormat="0" applyBorder="0" applyAlignment="0" applyProtection="0">
      <alignment vertical="center"/>
    </xf>
    <xf numFmtId="0" fontId="38" fillId="69" borderId="0" applyNumberFormat="0" applyBorder="0" applyAlignment="0" applyProtection="0">
      <alignment vertical="center"/>
    </xf>
    <xf numFmtId="0" fontId="37" fillId="70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7" fillId="74" borderId="0" applyNumberFormat="0" applyBorder="0" applyAlignment="0" applyProtection="0">
      <alignment vertical="center"/>
    </xf>
    <xf numFmtId="0" fontId="11" fillId="0" borderId="0">
      <protection locked="0"/>
    </xf>
    <xf numFmtId="0" fontId="11" fillId="0" borderId="0">
      <protection locked="0"/>
    </xf>
  </cellStyleXfs>
  <cellXfs count="3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5" fillId="9" borderId="0" xfId="0" applyFont="1" applyFill="1">
      <alignment vertical="center"/>
    </xf>
    <xf numFmtId="0" fontId="4" fillId="9" borderId="0" xfId="0" applyFont="1" applyFill="1">
      <alignment vertical="center"/>
    </xf>
    <xf numFmtId="0" fontId="5" fillId="9" borderId="0" xfId="0" applyFont="1" applyFill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76" fontId="7" fillId="9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176" fontId="7" fillId="10" borderId="7" xfId="0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left" vertical="center" wrapText="1"/>
    </xf>
    <xf numFmtId="0" fontId="5" fillId="9" borderId="9" xfId="0" applyFont="1" applyFill="1" applyBorder="1" applyAlignment="1">
      <alignment horizontal="center" vertical="center"/>
    </xf>
    <xf numFmtId="0" fontId="5" fillId="9" borderId="9" xfId="0" applyFont="1" applyFill="1" applyBorder="1">
      <alignment vertical="center"/>
    </xf>
    <xf numFmtId="177" fontId="5" fillId="9" borderId="9" xfId="0" applyNumberFormat="1" applyFont="1" applyFill="1" applyBorder="1" applyAlignment="1">
      <alignment horizontal="center" vertical="center"/>
    </xf>
    <xf numFmtId="0" fontId="5" fillId="11" borderId="0" xfId="0" applyFont="1" applyFill="1">
      <alignment vertical="center"/>
    </xf>
    <xf numFmtId="0" fontId="4" fillId="11" borderId="0" xfId="0" applyFont="1" applyFill="1">
      <alignment vertical="center"/>
    </xf>
    <xf numFmtId="0" fontId="5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0" fontId="8" fillId="11" borderId="3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2" borderId="5" xfId="0" applyNumberFormat="1" applyFont="1" applyFill="1" applyBorder="1" applyAlignment="1">
      <alignment horizontal="center" vertical="center"/>
    </xf>
    <xf numFmtId="178" fontId="9" fillId="12" borderId="5" xfId="0" applyNumberFormat="1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1" borderId="5" xfId="0" applyNumberFormat="1" applyFont="1" applyFill="1" applyBorder="1" applyAlignment="1">
      <alignment horizontal="center" vertical="center"/>
    </xf>
    <xf numFmtId="178" fontId="9" fillId="11" borderId="5" xfId="0" applyNumberFormat="1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left" vertical="center" wrapText="1"/>
    </xf>
    <xf numFmtId="0" fontId="5" fillId="11" borderId="9" xfId="0" applyFont="1" applyFill="1" applyBorder="1" applyAlignment="1">
      <alignment horizontal="center" vertical="center"/>
    </xf>
    <xf numFmtId="0" fontId="5" fillId="11" borderId="9" xfId="0" applyFont="1" applyFill="1" applyBorder="1">
      <alignment vertical="center"/>
    </xf>
    <xf numFmtId="177" fontId="5" fillId="11" borderId="9" xfId="0" applyNumberFormat="1" applyFont="1" applyFill="1" applyBorder="1" applyAlignment="1">
      <alignment horizontal="center" vertical="center"/>
    </xf>
    <xf numFmtId="0" fontId="5" fillId="11" borderId="0" xfId="0" applyFont="1" applyFill="1" applyAlignment="1">
      <alignment horizontal="left" vertical="center" wrapText="1"/>
    </xf>
    <xf numFmtId="0" fontId="5" fillId="13" borderId="0" xfId="0" applyFont="1" applyFill="1">
      <alignment vertical="center"/>
    </xf>
    <xf numFmtId="0" fontId="4" fillId="13" borderId="0" xfId="0" applyFont="1" applyFill="1">
      <alignment vertical="center"/>
    </xf>
    <xf numFmtId="0" fontId="5" fillId="13" borderId="0" xfId="0" applyFont="1" applyFill="1" applyAlignment="1">
      <alignment horizontal="center" vertical="center"/>
    </xf>
    <xf numFmtId="0" fontId="6" fillId="13" borderId="0" xfId="0" applyFont="1" applyFill="1">
      <alignment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/>
    </xf>
    <xf numFmtId="0" fontId="8" fillId="14" borderId="10" xfId="0" applyFont="1" applyFill="1" applyBorder="1" applyAlignment="1">
      <alignment horizontal="center" vertical="center"/>
    </xf>
    <xf numFmtId="176" fontId="8" fillId="14" borderId="10" xfId="0" applyNumberFormat="1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8" fillId="13" borderId="10" xfId="0" applyFont="1" applyFill="1" applyBorder="1" applyAlignment="1">
      <alignment horizontal="center" vertical="center"/>
    </xf>
    <xf numFmtId="176" fontId="8" fillId="13" borderId="10" xfId="0" applyNumberFormat="1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left" vertical="center" wrapText="1"/>
    </xf>
    <xf numFmtId="0" fontId="5" fillId="13" borderId="9" xfId="0" applyFont="1" applyFill="1" applyBorder="1" applyAlignment="1">
      <alignment horizontal="center" vertical="center"/>
    </xf>
    <xf numFmtId="0" fontId="5" fillId="13" borderId="9" xfId="0" applyFont="1" applyFill="1" applyBorder="1">
      <alignment vertical="center"/>
    </xf>
    <xf numFmtId="177" fontId="5" fillId="13" borderId="9" xfId="0" applyNumberFormat="1" applyFont="1" applyFill="1" applyBorder="1" applyAlignment="1">
      <alignment horizontal="center" vertical="center"/>
    </xf>
    <xf numFmtId="0" fontId="8" fillId="13" borderId="0" xfId="0" applyFont="1" applyFill="1" applyProtection="1">
      <alignment vertical="center"/>
      <protection locked="0"/>
    </xf>
    <xf numFmtId="0" fontId="5" fillId="13" borderId="0" xfId="0" applyFont="1" applyFill="1" applyAlignment="1">
      <alignment horizontal="left" vertical="center" wrapText="1"/>
    </xf>
    <xf numFmtId="0" fontId="6" fillId="0" borderId="0" xfId="0" applyFont="1">
      <alignment vertical="center"/>
    </xf>
    <xf numFmtId="0" fontId="5" fillId="15" borderId="0" xfId="0" applyFont="1" applyFill="1">
      <alignment vertical="center"/>
    </xf>
    <xf numFmtId="0" fontId="4" fillId="15" borderId="0" xfId="0" applyFont="1" applyFill="1">
      <alignment vertical="center"/>
    </xf>
    <xf numFmtId="0" fontId="5" fillId="15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9" fillId="15" borderId="5" xfId="0" applyFont="1" applyFill="1" applyBorder="1" applyAlignment="1">
      <alignment horizontal="center" vertical="center"/>
    </xf>
    <xf numFmtId="0" fontId="9" fillId="15" borderId="5" xfId="0" applyNumberFormat="1" applyFont="1" applyFill="1" applyBorder="1" applyAlignment="1">
      <alignment horizontal="center" vertical="center"/>
    </xf>
    <xf numFmtId="178" fontId="9" fillId="15" borderId="5" xfId="0" applyNumberFormat="1" applyFont="1" applyFill="1" applyBorder="1" applyAlignment="1">
      <alignment horizontal="center" vertical="center"/>
    </xf>
    <xf numFmtId="176" fontId="9" fillId="15" borderId="4" xfId="0" applyNumberFormat="1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9" fillId="16" borderId="6" xfId="0" applyFont="1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9" fillId="16" borderId="5" xfId="0" applyNumberFormat="1" applyFont="1" applyFill="1" applyBorder="1" applyAlignment="1">
      <alignment horizontal="center" vertical="center"/>
    </xf>
    <xf numFmtId="178" fontId="9" fillId="16" borderId="5" xfId="0" applyNumberFormat="1" applyFont="1" applyFill="1" applyBorder="1" applyAlignment="1">
      <alignment horizontal="center" vertical="center"/>
    </xf>
    <xf numFmtId="176" fontId="9" fillId="16" borderId="4" xfId="0" applyNumberFormat="1" applyFont="1" applyFill="1" applyBorder="1" applyAlignment="1">
      <alignment horizontal="center" vertical="center"/>
    </xf>
    <xf numFmtId="0" fontId="8" fillId="15" borderId="0" xfId="0" applyFont="1" applyFill="1" applyAlignment="1">
      <alignment horizontal="center" vertical="center" wrapText="1"/>
    </xf>
    <xf numFmtId="0" fontId="5" fillId="15" borderId="9" xfId="0" applyFont="1" applyFill="1" applyBorder="1" applyAlignment="1">
      <alignment horizontal="left" vertical="center" wrapText="1"/>
    </xf>
    <xf numFmtId="0" fontId="5" fillId="15" borderId="9" xfId="0" applyFont="1" applyFill="1" applyBorder="1" applyAlignment="1">
      <alignment horizontal="center" vertical="center"/>
    </xf>
    <xf numFmtId="0" fontId="5" fillId="15" borderId="9" xfId="0" applyFont="1" applyFill="1" applyBorder="1">
      <alignment vertical="center"/>
    </xf>
    <xf numFmtId="177" fontId="5" fillId="15" borderId="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left" vertical="center" wrapText="1"/>
    </xf>
    <xf numFmtId="1" fontId="0" fillId="0" borderId="0" xfId="0" applyNumberFormat="1">
      <alignment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10" fontId="2" fillId="0" borderId="0" xfId="0" applyNumberFormat="1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1" fillId="22" borderId="1" xfId="0" applyNumberFormat="1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9" fontId="1" fillId="23" borderId="1" xfId="0" applyNumberFormat="1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4" borderId="15" xfId="0" applyFont="1" applyFill="1" applyBorder="1" applyAlignment="1">
      <alignment horizontal="center" vertical="center"/>
    </xf>
    <xf numFmtId="0" fontId="1" fillId="25" borderId="13" xfId="0" applyFont="1" applyFill="1" applyBorder="1" applyAlignment="1">
      <alignment horizontal="center" vertical="center"/>
    </xf>
    <xf numFmtId="0" fontId="2" fillId="26" borderId="16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27" borderId="15" xfId="0" applyFont="1" applyFill="1" applyBorder="1" applyAlignment="1">
      <alignment horizontal="center" vertical="center"/>
    </xf>
    <xf numFmtId="0" fontId="11" fillId="26" borderId="16" xfId="0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5" borderId="13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3" borderId="1" xfId="0" applyNumberFormat="1" applyFont="1" applyFill="1" applyBorder="1" applyAlignment="1">
      <alignment horizontal="center" vertical="center"/>
    </xf>
    <xf numFmtId="9" fontId="1" fillId="28" borderId="1" xfId="0" applyNumberFormat="1" applyFont="1" applyFill="1" applyBorder="1" applyAlignment="1">
      <alignment horizontal="center" vertical="center"/>
    </xf>
    <xf numFmtId="9" fontId="2" fillId="22" borderId="1" xfId="0" applyNumberFormat="1" applyFont="1" applyFill="1" applyBorder="1" applyAlignment="1">
      <alignment horizontal="center" vertical="center"/>
    </xf>
    <xf numFmtId="0" fontId="11" fillId="28" borderId="1" xfId="0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3" fillId="30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12" borderId="17" xfId="0" applyNumberFormat="1" applyFont="1" applyFill="1" applyBorder="1" applyAlignment="1">
      <alignment horizontal="center" vertical="center"/>
    </xf>
    <xf numFmtId="0" fontId="14" fillId="12" borderId="18" xfId="0" applyNumberFormat="1" applyFont="1" applyFill="1" applyBorder="1" applyAlignment="1">
      <alignment horizontal="center" vertical="center"/>
    </xf>
    <xf numFmtId="0" fontId="14" fillId="12" borderId="19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31" borderId="20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9" fontId="2" fillId="3" borderId="2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5" borderId="12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2" fillId="33" borderId="15" xfId="0" applyFont="1" applyFill="1" applyBorder="1" applyAlignment="1">
      <alignment horizontal="center" vertical="center"/>
    </xf>
    <xf numFmtId="0" fontId="2" fillId="33" borderId="23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33" borderId="2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33" borderId="1" xfId="0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6" borderId="25" xfId="0" applyFont="1" applyFill="1" applyBorder="1" applyAlignment="1">
      <alignment horizontal="center" vertical="center"/>
    </xf>
    <xf numFmtId="0" fontId="1" fillId="36" borderId="26" xfId="0" applyFont="1" applyFill="1" applyBorder="1" applyAlignment="1">
      <alignment horizontal="center" vertical="center"/>
    </xf>
    <xf numFmtId="0" fontId="1" fillId="36" borderId="28" xfId="0" applyFont="1" applyFill="1" applyBorder="1" applyAlignment="1">
      <alignment horizontal="center" vertical="center"/>
    </xf>
    <xf numFmtId="0" fontId="1" fillId="36" borderId="29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1" fillId="37" borderId="25" xfId="0" applyFont="1" applyFill="1" applyBorder="1" applyAlignment="1">
      <alignment horizontal="center" vertical="center"/>
    </xf>
    <xf numFmtId="0" fontId="1" fillId="37" borderId="26" xfId="0" applyFont="1" applyFill="1" applyBorder="1" applyAlignment="1">
      <alignment horizontal="center" vertical="center"/>
    </xf>
    <xf numFmtId="0" fontId="1" fillId="37" borderId="27" xfId="0" applyFont="1" applyFill="1" applyBorder="1" applyAlignment="1">
      <alignment horizontal="center" vertical="center"/>
    </xf>
    <xf numFmtId="0" fontId="2" fillId="31" borderId="23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36" borderId="31" xfId="0" applyFont="1" applyFill="1" applyBorder="1" applyAlignment="1">
      <alignment horizontal="center" vertical="center"/>
    </xf>
    <xf numFmtId="0" fontId="1" fillId="36" borderId="32" xfId="0" applyFont="1" applyFill="1" applyBorder="1" applyAlignment="1">
      <alignment horizontal="center" vertical="center"/>
    </xf>
    <xf numFmtId="0" fontId="1" fillId="36" borderId="0" xfId="0" applyFont="1" applyFill="1" applyBorder="1" applyAlignment="1">
      <alignment horizontal="center" vertical="center"/>
    </xf>
    <xf numFmtId="0" fontId="1" fillId="37" borderId="31" xfId="0" applyFont="1" applyFill="1" applyBorder="1" applyAlignment="1">
      <alignment horizontal="center" vertical="center"/>
    </xf>
    <xf numFmtId="0" fontId="1" fillId="37" borderId="0" xfId="0" applyFont="1" applyFill="1" applyBorder="1" applyAlignment="1">
      <alignment horizontal="center" vertical="center"/>
    </xf>
    <xf numFmtId="0" fontId="1" fillId="37" borderId="29" xfId="0" applyFont="1" applyFill="1" applyBorder="1" applyAlignment="1">
      <alignment horizontal="center" vertical="center"/>
    </xf>
    <xf numFmtId="0" fontId="1" fillId="38" borderId="30" xfId="0" applyFont="1" applyFill="1" applyBorder="1" applyAlignment="1">
      <alignment horizontal="center" vertical="center"/>
    </xf>
    <xf numFmtId="0" fontId="1" fillId="38" borderId="31" xfId="0" applyFont="1" applyFill="1" applyBorder="1" applyAlignment="1">
      <alignment horizontal="center" vertical="center"/>
    </xf>
    <xf numFmtId="0" fontId="1" fillId="38" borderId="13" xfId="0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1" fillId="37" borderId="33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0" fontId="1" fillId="38" borderId="15" xfId="0" applyFont="1" applyFill="1" applyBorder="1" applyAlignment="1">
      <alignment horizontal="center" vertical="center"/>
    </xf>
    <xf numFmtId="0" fontId="1" fillId="38" borderId="34" xfId="0" applyFont="1" applyFill="1" applyBorder="1" applyAlignment="1">
      <alignment horizontal="center" vertical="center"/>
    </xf>
    <xf numFmtId="0" fontId="1" fillId="39" borderId="23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1" fillId="36" borderId="35" xfId="0" applyFont="1" applyFill="1" applyBorder="1" applyAlignment="1">
      <alignment horizontal="center" vertical="center"/>
    </xf>
    <xf numFmtId="0" fontId="1" fillId="37" borderId="30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2" fillId="5" borderId="13" xfId="0" applyNumberFormat="1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36" borderId="27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36" borderId="33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/>
    </xf>
    <xf numFmtId="0" fontId="1" fillId="36" borderId="21" xfId="0" applyFont="1" applyFill="1" applyBorder="1" applyAlignment="1">
      <alignment horizontal="center" vertical="center"/>
    </xf>
    <xf numFmtId="0" fontId="1" fillId="36" borderId="36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1" fillId="36" borderId="30" xfId="0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31" borderId="2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81" fontId="16" fillId="0" borderId="1" xfId="0" applyNumberFormat="1" applyFont="1" applyBorder="1" applyAlignment="1">
      <alignment horizontal="center" vertical="center" wrapText="1"/>
    </xf>
    <xf numFmtId="0" fontId="8" fillId="42" borderId="0" xfId="0" applyFont="1" applyFill="1" applyAlignment="1">
      <alignment horizontal="center" vertical="center"/>
    </xf>
    <xf numFmtId="0" fontId="17" fillId="42" borderId="0" xfId="0" applyFont="1" applyFill="1" applyAlignment="1">
      <alignment horizontal="center" vertical="center"/>
    </xf>
    <xf numFmtId="0" fontId="8" fillId="42" borderId="0" xfId="0" applyFont="1" applyFill="1">
      <alignment vertical="center"/>
    </xf>
    <xf numFmtId="0" fontId="18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1" fontId="2" fillId="7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6" fillId="43" borderId="0" xfId="0" applyFont="1" applyFill="1" applyAlignment="1">
      <alignment horizontal="center" vertical="center"/>
    </xf>
    <xf numFmtId="0" fontId="8" fillId="42" borderId="0" xfId="0" applyFont="1" applyFill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2" fillId="7" borderId="3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10" fontId="6" fillId="43" borderId="0" xfId="0" applyNumberFormat="1" applyFont="1" applyFill="1" applyAlignment="1">
      <alignment horizontal="center" vertical="center"/>
    </xf>
    <xf numFmtId="0" fontId="2" fillId="7" borderId="41" xfId="0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 vertical="center" wrapText="1"/>
    </xf>
    <xf numFmtId="177" fontId="8" fillId="42" borderId="0" xfId="0" applyNumberFormat="1" applyFont="1" applyFill="1" applyAlignment="1">
      <alignment horizontal="center" vertical="center"/>
    </xf>
    <xf numFmtId="0" fontId="2" fillId="44" borderId="13" xfId="0" applyFont="1" applyFill="1" applyBorder="1" applyAlignment="1">
      <alignment horizontal="center" vertical="center" wrapText="1"/>
    </xf>
    <xf numFmtId="0" fontId="2" fillId="44" borderId="11" xfId="0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 wrapText="1"/>
    </xf>
    <xf numFmtId="0" fontId="2" fillId="25" borderId="13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Normal 2" xfId="50"/>
  </cellStyles>
  <dxfs count="19">
    <dxf>
      <font>
        <b val="1"/>
        <u val="single"/>
        <color rgb="FF000000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3233" dbFileVersion="0">
    <open main="1927" threadCnt="1"/>
    <sheetInfos>
      <sheetInfo cellCmpFml="20" sheetStid="1">
        <open threadCnt="1"/>
      </sheetInfo>
      <sheetInfo cellCmpFml="7591" sheetStid="4">
        <open main="258" threadCnt="1"/>
      </sheetInfo>
      <sheetInfo cellCmpFml="15144" sheetStid="5">
        <open main="240" threadCnt="1"/>
      </sheetInfo>
      <sheetInfo cellCmpFml="7941" sheetStid="6">
        <open main="130" threadCnt="1"/>
      </sheetInfo>
      <sheetInfo cellCmpFml="723" sheetStid="7">
        <open main="12" threadCnt="1"/>
      </sheetInfo>
      <sheetInfo cellCmpFml="2093" sheetStid="8">
        <open main="61" threadCnt="1"/>
      </sheetInfo>
      <sheetInfo cellCmpFml="15159" sheetStid="10">
        <open main="386" threadCnt="1"/>
      </sheetInfo>
      <sheetInfo cellCmpFml="28802" sheetStid="3">
        <open main="646" threadCnt="1"/>
      </sheetInfo>
      <sheetInfo cellCmpFml="0" sheetStid="2">
        <open main="1" threadCnt="1"/>
      </sheetInfo>
      <sheetInfo cellCmpFml="5760" sheetStid="13">
        <open main="86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65246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65246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130397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130397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241395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241395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F17" sqref="F17"/>
    </sheetView>
  </sheetViews>
  <sheetFormatPr defaultColWidth="9" defaultRowHeight="13.5"/>
  <cols>
    <col min="2" max="2" width="19.375" customWidth="1"/>
    <col min="4" max="4" width="21.875" customWidth="1"/>
    <col min="5" max="5" width="10.875" style="285" customWidth="1"/>
    <col min="6" max="6" width="14.875" style="285" customWidth="1"/>
    <col min="7" max="7" width="13.125" style="20" customWidth="1"/>
    <col min="8" max="8" width="18.5" customWidth="1"/>
  </cols>
  <sheetData>
    <row r="1" ht="14.25" customHeight="1" spans="1:21">
      <c r="A1" s="123" t="s">
        <v>0</v>
      </c>
      <c r="B1" s="123"/>
      <c r="C1" s="123"/>
      <c r="D1" s="286"/>
      <c r="E1" s="287" t="s">
        <v>1</v>
      </c>
      <c r="F1" s="287"/>
      <c r="G1" s="287"/>
      <c r="H1" s="287"/>
      <c r="J1" s="288"/>
      <c r="K1" s="289" t="str">
        <f>E3&amp;F3</f>
        <v>2025COA全球总决赛小组赛</v>
      </c>
      <c r="L1" s="289"/>
      <c r="M1" s="289"/>
      <c r="N1" s="289"/>
      <c r="O1" s="289"/>
      <c r="P1" s="289"/>
      <c r="Q1" s="289"/>
      <c r="R1" s="289"/>
      <c r="S1" s="289"/>
      <c r="T1" s="289"/>
      <c r="U1" s="290"/>
    </row>
    <row r="2" ht="14.25" customHeight="1" spans="1:21">
      <c r="A2" s="123" t="s">
        <v>2</v>
      </c>
      <c r="B2" s="291" t="s">
        <v>3</v>
      </c>
      <c r="C2" s="292" t="s">
        <v>4</v>
      </c>
      <c r="D2" s="293"/>
      <c r="E2" s="287" t="s">
        <v>5</v>
      </c>
      <c r="F2" s="287" t="s">
        <v>6</v>
      </c>
      <c r="G2" s="287"/>
      <c r="H2" s="287"/>
      <c r="J2" s="288"/>
      <c r="K2" s="289" t="s">
        <v>7</v>
      </c>
      <c r="L2" s="289"/>
      <c r="M2" s="289"/>
      <c r="N2" s="289"/>
      <c r="O2" s="289"/>
      <c r="P2" s="289"/>
      <c r="Q2" s="289"/>
      <c r="R2" s="289"/>
      <c r="S2" s="289"/>
      <c r="T2" s="289"/>
      <c r="U2" s="290"/>
    </row>
    <row r="3" ht="14.25" customHeight="1" spans="1:21">
      <c r="A3" s="294" t="s">
        <v>8</v>
      </c>
      <c r="B3" s="294"/>
      <c r="C3" s="294"/>
      <c r="D3" s="295"/>
      <c r="E3" s="287">
        <v>2025</v>
      </c>
      <c r="F3" s="287" t="s">
        <v>9</v>
      </c>
      <c r="G3" s="287"/>
      <c r="H3" s="287"/>
      <c r="J3" s="288"/>
      <c r="K3" s="288" t="s">
        <v>10</v>
      </c>
      <c r="L3" s="288"/>
      <c r="M3" s="288" t="s">
        <v>11</v>
      </c>
      <c r="N3" s="288" t="s">
        <v>12</v>
      </c>
      <c r="O3" s="288" t="s">
        <v>13</v>
      </c>
      <c r="P3" s="288" t="s">
        <v>14</v>
      </c>
      <c r="Q3" s="288"/>
      <c r="R3" s="288"/>
      <c r="S3" s="288"/>
      <c r="T3" s="288"/>
      <c r="U3" s="290"/>
    </row>
    <row r="4" ht="28.5" customHeight="1" spans="1:21">
      <c r="A4" s="296" t="s">
        <v>15</v>
      </c>
      <c r="B4" s="296"/>
      <c r="C4" s="296"/>
      <c r="D4" s="297"/>
      <c r="E4" s="298" t="s">
        <v>16</v>
      </c>
      <c r="F4" s="299">
        <v>29</v>
      </c>
      <c r="G4" s="298" t="s">
        <v>17</v>
      </c>
      <c r="H4" s="300" t="str">
        <f>"'各类选项'!C3:C"&amp;(F4+3)</f>
        <v>'各类选项'!C3:C32</v>
      </c>
      <c r="J4" s="288"/>
      <c r="K4" s="301">
        <f>90-COUNTIF(赛果!K$2:K$91,"")</f>
        <v>40</v>
      </c>
      <c r="L4" s="301"/>
      <c r="M4" s="301">
        <f>720-COUNTIF(原始数据!L3:L722,"")</f>
        <v>206</v>
      </c>
      <c r="N4" s="301">
        <f>COUNTIF(赛果!O2:O91,"2")</f>
        <v>0</v>
      </c>
      <c r="O4" s="301">
        <f>COUNTIF(赛果!O2:O91,"3")</f>
        <v>40</v>
      </c>
      <c r="P4" s="301">
        <f>COUNTIF(赛果!O2:O91,"4")</f>
        <v>0</v>
      </c>
      <c r="Q4" s="301"/>
      <c r="R4" s="301"/>
      <c r="S4" s="301"/>
      <c r="T4" s="301"/>
      <c r="U4" s="290"/>
    </row>
    <row r="5" ht="34" customHeight="1" spans="1:21">
      <c r="A5" s="296"/>
      <c r="B5" s="296"/>
      <c r="C5" s="296"/>
      <c r="D5" s="297"/>
      <c r="E5" s="298" t="s">
        <v>18</v>
      </c>
      <c r="F5" s="299">
        <v>43</v>
      </c>
      <c r="G5" s="298" t="s">
        <v>19</v>
      </c>
      <c r="H5" s="300" t="str">
        <f>"'各类选项'!E3:E"&amp;(F5+3)</f>
        <v>'各类选项'!E3:E46</v>
      </c>
      <c r="J5" s="288"/>
      <c r="K5" s="302" t="s">
        <v>20</v>
      </c>
      <c r="L5" s="302"/>
      <c r="M5" s="288" t="s">
        <v>21</v>
      </c>
      <c r="N5" s="288"/>
      <c r="O5" s="302" t="s">
        <v>22</v>
      </c>
      <c r="P5" s="302" t="s">
        <v>23</v>
      </c>
      <c r="Q5" s="302" t="s">
        <v>24</v>
      </c>
      <c r="R5" s="302" t="s">
        <v>23</v>
      </c>
      <c r="S5" s="302" t="s">
        <v>25</v>
      </c>
      <c r="T5" s="302" t="s">
        <v>26</v>
      </c>
      <c r="U5" s="290"/>
    </row>
    <row r="6" ht="28.5" customHeight="1" spans="1:21">
      <c r="A6" s="303" t="s">
        <v>27</v>
      </c>
      <c r="B6" s="304"/>
      <c r="C6" s="304"/>
      <c r="D6" s="304"/>
      <c r="E6" s="298" t="s">
        <v>28</v>
      </c>
      <c r="F6" s="299">
        <v>20</v>
      </c>
      <c r="G6" s="305" t="s">
        <v>29</v>
      </c>
      <c r="H6" s="298" t="str">
        <f>"'各类选项'!F2:F"&amp;(F6+1)</f>
        <v>'各类选项'!F2:F21</v>
      </c>
      <c r="J6" s="288"/>
      <c r="K6" s="302"/>
      <c r="L6" s="302"/>
      <c r="M6" s="288"/>
      <c r="N6" s="288"/>
      <c r="O6" s="302"/>
      <c r="P6" s="302"/>
      <c r="Q6" s="302"/>
      <c r="R6" s="302"/>
      <c r="S6" s="302"/>
      <c r="T6" s="302"/>
      <c r="U6" s="290"/>
    </row>
    <row r="7" ht="30" customHeight="1" spans="1:21">
      <c r="A7" s="306"/>
      <c r="B7" s="307"/>
      <c r="C7" s="307"/>
      <c r="D7" s="308"/>
      <c r="E7" s="298" t="s">
        <v>30</v>
      </c>
      <c r="F7" s="299">
        <v>30</v>
      </c>
      <c r="G7" s="298" t="str">
        <f>"'各类选项'!K2:K"&amp;(F7+1)</f>
        <v>'各类选项'!K2:K31</v>
      </c>
      <c r="H7" s="305" t="str">
        <f>"'各类选项'!L2:L"&amp;(F7+1)</f>
        <v>'各类选项'!L2:L31</v>
      </c>
      <c r="J7" s="288"/>
      <c r="K7" s="301"/>
      <c r="L7" s="301"/>
      <c r="M7" s="301"/>
      <c r="N7" s="301"/>
      <c r="O7" s="301">
        <f>COUNTIFS(原始数据!U3:U722,"屠")</f>
        <v>102</v>
      </c>
      <c r="P7" s="309">
        <f>O7/M4</f>
        <v>0.495145631067961</v>
      </c>
      <c r="Q7" s="301">
        <f>COUNTIFS(原始数据!U3:U722,"人")</f>
        <v>31</v>
      </c>
      <c r="R7" s="309">
        <f>Q7/M4</f>
        <v>0.150485436893204</v>
      </c>
      <c r="S7" s="301">
        <f>COUNTIFS(原始数据!U3:U722,"平")</f>
        <v>73</v>
      </c>
      <c r="T7" s="309">
        <f>S7/M4</f>
        <v>0.354368932038835</v>
      </c>
      <c r="U7" s="290"/>
    </row>
    <row r="8" ht="32" customHeight="1" spans="1:21">
      <c r="A8" s="310"/>
      <c r="B8" s="311"/>
      <c r="C8" s="311"/>
      <c r="D8" s="311"/>
      <c r="E8" s="298" t="s">
        <v>31</v>
      </c>
      <c r="F8" s="299">
        <v>76</v>
      </c>
      <c r="G8" s="298" t="s">
        <v>19</v>
      </c>
      <c r="H8" s="305" t="str">
        <f>"'各类选项'!J2:J"&amp;(F8+1)</f>
        <v>'各类选项'!J2:J77</v>
      </c>
      <c r="J8" s="288"/>
      <c r="K8" s="288" t="s">
        <v>32</v>
      </c>
      <c r="L8" s="288"/>
      <c r="M8" s="288"/>
      <c r="N8" s="288"/>
      <c r="O8" s="288"/>
      <c r="P8" s="288"/>
      <c r="Q8" s="288"/>
      <c r="R8" s="312">
        <v>45347</v>
      </c>
      <c r="S8" s="312"/>
      <c r="T8" s="312"/>
      <c r="U8" s="290"/>
    </row>
    <row r="9" ht="14.25" spans="1:21">
      <c r="A9" s="313" t="s">
        <v>33</v>
      </c>
      <c r="B9" s="313"/>
      <c r="C9" s="313"/>
      <c r="D9" s="314"/>
      <c r="E9" s="298" t="s">
        <v>34</v>
      </c>
      <c r="F9" s="299">
        <v>8</v>
      </c>
      <c r="G9" s="305" t="s">
        <v>35</v>
      </c>
      <c r="H9" s="305" t="str">
        <f>"'各类选项'!G2:G"&amp;(F9+2)</f>
        <v>'各类选项'!G2:G10</v>
      </c>
      <c r="J9" s="288"/>
      <c r="K9" s="288"/>
      <c r="L9" s="288"/>
      <c r="M9" s="288"/>
      <c r="N9" s="288"/>
      <c r="O9" s="288"/>
      <c r="P9" s="288"/>
      <c r="Q9" s="288"/>
      <c r="R9" s="312"/>
      <c r="S9" s="312"/>
      <c r="T9" s="312"/>
      <c r="U9" s="290"/>
    </row>
    <row r="10" ht="14.25" spans="1:21">
      <c r="A10" s="313"/>
      <c r="B10" s="313"/>
      <c r="C10" s="313"/>
      <c r="D10" s="314"/>
      <c r="E10" s="298" t="s">
        <v>36</v>
      </c>
      <c r="F10" s="299">
        <v>8</v>
      </c>
      <c r="G10" s="305" t="s">
        <v>37</v>
      </c>
      <c r="H10" s="305" t="str">
        <f>"'各类选项'!H2:H"&amp;(F10+2)</f>
        <v>'各类选项'!H2:H10</v>
      </c>
    </row>
    <row r="11" ht="14.25" spans="1:21">
      <c r="A11" s="313"/>
      <c r="B11" s="313"/>
      <c r="C11" s="313"/>
      <c r="D11" s="313"/>
      <c r="E11" s="298" t="s">
        <v>38</v>
      </c>
      <c r="F11" s="299">
        <v>3</v>
      </c>
      <c r="G11" s="22"/>
      <c r="H11" s="137"/>
    </row>
    <row r="12" ht="14.25" spans="1:21">
      <c r="A12" s="313"/>
      <c r="B12" s="313"/>
      <c r="C12" s="313"/>
      <c r="D12" s="313"/>
      <c r="E12" s="133"/>
      <c r="F12" s="315"/>
      <c r="G12" s="22"/>
      <c r="H12" s="137"/>
    </row>
    <row r="13" ht="21" customHeight="1" spans="1:21">
      <c r="A13" s="313"/>
      <c r="B13" s="313"/>
      <c r="C13" s="313"/>
      <c r="D13" s="313"/>
      <c r="E13" s="133"/>
      <c r="F13" s="315"/>
      <c r="G13" s="22"/>
      <c r="H13" s="22"/>
      <c r="I13" s="22"/>
      <c r="J13" s="22"/>
    </row>
    <row r="14" ht="14.25" spans="1:21">
      <c r="A14" s="313"/>
      <c r="B14" s="313"/>
      <c r="C14" s="313"/>
      <c r="D14" s="313"/>
      <c r="E14" s="133"/>
      <c r="F14" s="315"/>
      <c r="G14" s="22"/>
      <c r="H14" s="137"/>
    </row>
    <row r="15" ht="14.25" spans="1:21">
      <c r="A15" s="313"/>
      <c r="B15" s="313"/>
      <c r="C15" s="313"/>
      <c r="D15" s="313"/>
      <c r="E15" s="133"/>
      <c r="F15" s="315"/>
      <c r="G15" s="22"/>
      <c r="H15" s="137"/>
    </row>
    <row r="16" ht="14.25" spans="1:21">
      <c r="A16" s="313"/>
      <c r="B16" s="313"/>
      <c r="C16" s="313"/>
      <c r="D16" s="313"/>
      <c r="E16" s="133"/>
      <c r="F16" s="315"/>
      <c r="G16" s="22"/>
      <c r="H16" s="137"/>
    </row>
    <row r="17" ht="14.25" spans="1:8">
      <c r="A17" s="313"/>
      <c r="B17" s="313"/>
      <c r="C17" s="313"/>
      <c r="D17" s="313"/>
      <c r="E17" s="133"/>
      <c r="F17" s="315"/>
      <c r="G17" s="22"/>
      <c r="H17" s="137"/>
    </row>
    <row r="18" spans="1:8">
      <c r="A18" s="313"/>
      <c r="B18" s="313"/>
      <c r="C18" s="313"/>
      <c r="D18" s="313"/>
    </row>
    <row r="19" spans="1:8">
      <c r="A19" s="313"/>
      <c r="B19" s="313"/>
      <c r="C19" s="313"/>
      <c r="D19" s="313"/>
    </row>
    <row r="20" spans="1:8">
      <c r="A20" s="313"/>
      <c r="B20" s="313"/>
      <c r="C20" s="313"/>
      <c r="D20" s="313"/>
    </row>
    <row r="21" spans="1:8">
      <c r="A21" s="285" t="s">
        <v>39</v>
      </c>
      <c r="B21" s="20"/>
      <c r="C21" s="20"/>
      <c r="D21" s="20"/>
    </row>
    <row r="22" spans="1:8">
      <c r="A22" s="20"/>
      <c r="B22" s="20"/>
      <c r="C22" s="20"/>
      <c r="D22" s="20"/>
    </row>
    <row r="23" spans="1:8">
      <c r="A23" s="20"/>
      <c r="B23" s="20"/>
      <c r="C23" s="20"/>
      <c r="D23" s="20"/>
    </row>
    <row r="24" spans="1:8">
      <c r="A24" s="20"/>
      <c r="B24" s="20"/>
      <c r="C24" s="20"/>
      <c r="D24" s="20"/>
    </row>
    <row r="25" spans="1:8">
      <c r="A25" s="20"/>
      <c r="B25" s="20"/>
      <c r="C25" s="20"/>
      <c r="D25" s="20"/>
    </row>
    <row r="26" spans="1:8">
      <c r="A26" s="20"/>
      <c r="B26" s="20"/>
      <c r="C26" s="20"/>
      <c r="D26" s="20"/>
    </row>
    <row r="27" spans="1:8">
      <c r="A27" s="20"/>
      <c r="B27" s="20"/>
      <c r="C27" s="20"/>
      <c r="D27" s="20"/>
    </row>
    <row r="28" spans="1:8">
      <c r="A28" s="20"/>
      <c r="B28" s="20"/>
      <c r="C28" s="20"/>
      <c r="D28" s="20"/>
    </row>
  </sheetData>
  <sheetProtection formatCells="0" insertHyperlinks="0" autoFilter="0"/>
  <protectedRanges>
    <protectedRange password="C71F" sqref="F4:F11" name="区域1"/>
    <protectedRange sqref="$A1:$XFD1048576" name="Range2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4:D5"/>
    <mergeCell ref="A6:D8"/>
    <mergeCell ref="A9:D20"/>
    <mergeCell ref="K5:L6"/>
    <mergeCell ref="K8:Q9"/>
    <mergeCell ref="R8:T9"/>
    <mergeCell ref="A21:D28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722"/>
  <sheetViews>
    <sheetView zoomScale="60" zoomScaleNormal="60" workbookViewId="0">
      <pane xSplit="1" ySplit="2" topLeftCell="W37" activePane="bottomRight" state="frozen"/>
      <selection/>
      <selection pane="topRight"/>
      <selection pane="bottomLeft"/>
      <selection pane="bottomRight" activeCell="W35" sqref="W35:X322"/>
    </sheetView>
  </sheetViews>
  <sheetFormatPr defaultColWidth="9" defaultRowHeight="14.25"/>
  <cols>
    <col min="1" max="1" width="3.625" style="1" customWidth="1"/>
    <col min="2" max="2" width="3.625" style="169" customWidth="1"/>
    <col min="3" max="3" width="12.625" style="169" customWidth="1"/>
    <col min="4" max="4" width="4.625" style="169" customWidth="1"/>
    <col min="5" max="6" width="5.625" style="169" customWidth="1"/>
    <col min="7" max="7" width="3.625" style="169" customWidth="1"/>
    <col min="8" max="8" width="4.99166666666667" style="169" customWidth="1"/>
    <col min="9" max="9" width="9" style="169" customWidth="1"/>
    <col min="10" max="10" width="5.41666666666667" style="169" customWidth="1"/>
    <col min="11" max="11" width="5.625" style="1" customWidth="1"/>
    <col min="12" max="12" width="8.625" style="210" customWidth="1"/>
    <col min="13" max="14" width="3.375" style="211" customWidth="1"/>
    <col min="15" max="15" width="3.375" style="212" hidden="1" customWidth="1"/>
    <col min="16" max="18" width="3.375" style="1" hidden="1" customWidth="1"/>
    <col min="19" max="20" width="4.625" style="1" customWidth="1"/>
    <col min="21" max="21" width="4.25" style="169" customWidth="1"/>
    <col min="22" max="22" width="3.375" style="169" customWidth="1"/>
    <col min="23" max="23" width="10.3583333333333" style="1" customWidth="1"/>
    <col min="24" max="24" width="9.99166666666667" style="1" customWidth="1"/>
    <col min="25" max="36" width="9" style="1" customWidth="1"/>
    <col min="37" max="40" width="9" style="1"/>
    <col min="41" max="41" width="9" style="1" hidden="1" customWidth="1"/>
    <col min="42" max="48" width="9" style="1"/>
    <col min="49" max="51" width="9" style="169" hidden="1" customWidth="1"/>
    <col min="52" max="16384" width="9" style="212"/>
  </cols>
  <sheetData>
    <row r="1" hidden="1"/>
    <row r="2" ht="28.5" customHeight="1" spans="1:51">
      <c r="A2" s="213" t="s">
        <v>40</v>
      </c>
      <c r="B2" s="177" t="s">
        <v>41</v>
      </c>
      <c r="C2" s="3" t="s">
        <v>42</v>
      </c>
      <c r="D2" s="214" t="s">
        <v>43</v>
      </c>
      <c r="E2" s="178" t="s">
        <v>44</v>
      </c>
      <c r="F2" s="178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178" t="s">
        <v>51</v>
      </c>
      <c r="M2" s="3" t="s">
        <v>52</v>
      </c>
      <c r="N2" s="3"/>
      <c r="O2" s="3" t="s">
        <v>53</v>
      </c>
      <c r="P2" s="3" t="s">
        <v>54</v>
      </c>
      <c r="Q2" s="3"/>
      <c r="R2" s="3"/>
      <c r="S2" s="3" t="s">
        <v>55</v>
      </c>
      <c r="T2" s="3" t="s">
        <v>56</v>
      </c>
      <c r="U2" s="3" t="s">
        <v>57</v>
      </c>
      <c r="V2" s="3"/>
      <c r="W2" s="3" t="s">
        <v>58</v>
      </c>
      <c r="X2" s="3" t="s">
        <v>59</v>
      </c>
      <c r="Y2" s="215" t="s">
        <v>60</v>
      </c>
      <c r="Z2" s="216"/>
      <c r="AA2" s="216"/>
      <c r="AB2" s="216"/>
      <c r="AC2" s="216"/>
      <c r="AD2" s="216"/>
      <c r="AE2" s="216"/>
      <c r="AF2" s="216"/>
      <c r="AG2" s="217"/>
      <c r="AH2" s="216" t="s">
        <v>61</v>
      </c>
      <c r="AI2" s="216"/>
      <c r="AJ2" s="217"/>
      <c r="AK2" s="3" t="s">
        <v>62</v>
      </c>
      <c r="AL2" s="3"/>
      <c r="AM2" s="182" t="s">
        <v>63</v>
      </c>
      <c r="AN2" s="182"/>
      <c r="AO2" s="182"/>
      <c r="AP2" s="3" t="s">
        <v>64</v>
      </c>
      <c r="AQ2" s="3"/>
      <c r="AR2" s="214" t="s">
        <v>65</v>
      </c>
      <c r="AS2" s="214" t="s">
        <v>66</v>
      </c>
      <c r="AT2" s="214" t="s">
        <v>67</v>
      </c>
      <c r="AU2" s="214" t="s">
        <v>68</v>
      </c>
      <c r="AV2" s="3" t="s">
        <v>69</v>
      </c>
      <c r="AW2" s="3" t="s">
        <v>70</v>
      </c>
      <c r="AX2" s="214" t="s">
        <v>71</v>
      </c>
      <c r="AY2" s="214" t="s">
        <v>72</v>
      </c>
    </row>
    <row r="3" spans="1:51">
      <c r="A3" s="1">
        <f>输入错误检查!A2</f>
        <v>0</v>
      </c>
      <c r="B3" s="218">
        <v>4</v>
      </c>
      <c r="C3" s="218">
        <v>11</v>
      </c>
      <c r="D3" s="218">
        <v>12</v>
      </c>
      <c r="E3" s="219" t="s">
        <v>73</v>
      </c>
      <c r="F3" s="219" t="s">
        <v>74</v>
      </c>
      <c r="G3" s="8">
        <v>1</v>
      </c>
      <c r="H3" s="14" t="s">
        <v>75</v>
      </c>
      <c r="I3" s="14" t="str">
        <f t="shared" ref="I3:I66" si="0">IF(K3="","",IF(K3=E3,"主","客"))</f>
        <v>客</v>
      </c>
      <c r="J3" s="14" t="str">
        <f t="shared" ref="J3:J66" si="1">IF(K3="","",IF(K3=E3,F3,E3))</f>
        <v>AXIZ</v>
      </c>
      <c r="K3" s="15" t="s">
        <v>74</v>
      </c>
      <c r="L3" s="220" t="s">
        <v>76</v>
      </c>
      <c r="M3" s="221">
        <f>S3+S4</f>
        <v>4</v>
      </c>
      <c r="N3" s="221">
        <f>T3+T4</f>
        <v>4</v>
      </c>
      <c r="O3" s="222">
        <f t="shared" ref="O3:O7" si="2">M3+N3</f>
        <v>8</v>
      </c>
      <c r="P3" s="223">
        <f t="shared" ref="P3:P7" si="3">IF(M3&gt;N3,1,0)</f>
        <v>0</v>
      </c>
      <c r="Q3" s="223">
        <f t="shared" ref="Q3:Q7" si="4">IF(M3+N3=0,0,IF(M3=N3,1,0))</f>
        <v>1</v>
      </c>
      <c r="R3" s="223">
        <f t="shared" ref="R3:R7" si="5">IF(M3&lt;N3,1,0)</f>
        <v>0</v>
      </c>
      <c r="S3" s="13">
        <v>1</v>
      </c>
      <c r="T3" s="13">
        <v>3</v>
      </c>
      <c r="U3" s="14" t="str">
        <f t="shared" ref="U3:U18" si="6">_xlfn.IFS(S3+T3=0,"",S3&gt;T3,IF(I3="主","屠","人"),S3&lt;T3,IF(I3="主","人","屠"),S3=T3,"平")</f>
        <v>屠</v>
      </c>
      <c r="V3" s="14" cm="1">
        <f t="array" ref="V3">_xlfn.IFS(S3+T3=0,"",S3&gt;T3,IF(I3="主",IF(S3=5,4,3),IF(S3=5,0,1)),S3&lt;T3,IF(I3="主",IF(T3=5,0,1),IF(T3=5,4,3)),S3=T3,2)</f>
        <v>3</v>
      </c>
      <c r="W3" s="19" t="s">
        <v>77</v>
      </c>
      <c r="X3" s="19" t="s">
        <v>78</v>
      </c>
      <c r="Y3" s="224"/>
      <c r="Z3" s="225"/>
      <c r="AA3" s="225"/>
      <c r="AB3" s="225"/>
      <c r="AC3" s="225"/>
      <c r="AD3" s="225"/>
      <c r="AE3" s="225"/>
      <c r="AF3" s="225"/>
      <c r="AG3" s="226"/>
      <c r="AH3" s="227"/>
      <c r="AI3" s="227"/>
      <c r="AJ3" s="227"/>
      <c r="AK3" s="228" t="s">
        <v>79</v>
      </c>
      <c r="AL3" s="229" t="s">
        <v>80</v>
      </c>
      <c r="AM3" s="230"/>
      <c r="AN3" s="231"/>
      <c r="AO3" s="232"/>
      <c r="AP3" s="233" t="s">
        <v>81</v>
      </c>
      <c r="AQ3" s="234" t="s">
        <v>82</v>
      </c>
      <c r="AR3" s="15" t="s">
        <v>83</v>
      </c>
      <c r="AS3" s="234" t="s">
        <v>84</v>
      </c>
      <c r="AT3" s="15" t="s">
        <v>85</v>
      </c>
      <c r="AU3" s="234" t="s">
        <v>86</v>
      </c>
      <c r="AV3" s="142" t="s">
        <v>87</v>
      </c>
      <c r="AW3" s="14" t="str">
        <f t="shared" ref="AW3:AW66" si="7">_xlfn.IFS(AX3="","",AX3=E3,"主",AX3=F3,"客")</f>
        <v>主</v>
      </c>
      <c r="AX3" s="14" t="str">
        <f>IF(说明!$F$11=3,_xlfn.IFS($G3=1,$E3,$G3=2,$F3,$G3=3,(IF(S3+T3=0,"",$E3)),$G3="加",(IF(S3+T3=0,"",$F3))),_xlfn.IFS($G3=1,$E3,$G3=2,$F3,$G3=3,$E3,$G3=4,(IF(S3+T3=0,"",$F3)),$G3=5,(IF(S3+T3=0,"",$E3)),$G3="加",(IF(S3+T3=0,"",$F3))))</f>
        <v>AXIZ</v>
      </c>
      <c r="AY3" s="14" t="str">
        <f t="shared" ref="AY3:AY66" si="8">_xlfn.IFS(AX3="","",AX3=E3,F3,AX3=F3,E3)</f>
        <v>TE</v>
      </c>
    </row>
    <row r="4" spans="1:51">
      <c r="A4" s="1">
        <f>输入错误检查!A3</f>
        <v>0</v>
      </c>
      <c r="B4" s="218">
        <f t="shared" ref="B4:B10" si="9">B3</f>
        <v>4</v>
      </c>
      <c r="C4" s="218">
        <f t="shared" ref="C4:C10" si="10">C3</f>
        <v>11</v>
      </c>
      <c r="D4" s="218">
        <f t="shared" ref="D4:D10" si="11">D3</f>
        <v>12</v>
      </c>
      <c r="E4" s="218" t="str">
        <f t="shared" ref="E4:E10" si="12">E3</f>
        <v>AXIZ</v>
      </c>
      <c r="F4" s="219" t="s">
        <v>74</v>
      </c>
      <c r="G4" s="8">
        <v>1</v>
      </c>
      <c r="H4" s="14" t="s">
        <v>88</v>
      </c>
      <c r="I4" s="14" t="str">
        <f t="shared" si="0"/>
        <v>主</v>
      </c>
      <c r="J4" s="14" t="str">
        <f t="shared" si="1"/>
        <v>TE</v>
      </c>
      <c r="K4" s="15" t="s">
        <v>73</v>
      </c>
      <c r="L4" s="220" t="s">
        <v>89</v>
      </c>
      <c r="M4" s="221"/>
      <c r="N4" s="221"/>
      <c r="O4" s="222"/>
      <c r="P4" s="235"/>
      <c r="Q4" s="235"/>
      <c r="R4" s="235"/>
      <c r="S4" s="13">
        <v>3</v>
      </c>
      <c r="T4" s="13">
        <v>1</v>
      </c>
      <c r="U4" s="14" t="str">
        <f t="shared" si="6"/>
        <v>屠</v>
      </c>
      <c r="V4" s="14" cm="1">
        <f t="array" ref="V4">_xlfn.IFS(S4+T4=0,"",S4&gt;T4,IF(I4="主",IF(S4=5,4,3),IF(S4=5,0,1)),S4&lt;T4,IF(I4="主",IF(T4=5,0,1),IF(T4=5,4,3)),S4=T4,2)</f>
        <v>3</v>
      </c>
      <c r="W4" s="19" t="str">
        <f>IF(W3="","",W3)</f>
        <v>月亮河公园</v>
      </c>
      <c r="X4" s="19" t="str">
        <f>IF(X3="","",X3)</f>
        <v>里奥的回忆</v>
      </c>
      <c r="Y4" s="236"/>
      <c r="Z4" s="237"/>
      <c r="AA4" s="238"/>
      <c r="AB4" s="238"/>
      <c r="AC4" s="238"/>
      <c r="AD4" s="238"/>
      <c r="AE4" s="238"/>
      <c r="AF4" s="238"/>
      <c r="AG4" s="226"/>
      <c r="AH4" s="227"/>
      <c r="AI4" s="227"/>
      <c r="AJ4" s="227"/>
      <c r="AK4" s="228" t="s">
        <v>80</v>
      </c>
      <c r="AL4" s="229" t="s">
        <v>81</v>
      </c>
      <c r="AM4" s="239"/>
      <c r="AN4" s="240"/>
      <c r="AO4" s="241"/>
      <c r="AP4" s="233" t="s">
        <v>86</v>
      </c>
      <c r="AQ4" s="234" t="s">
        <v>85</v>
      </c>
      <c r="AR4" s="15" t="s">
        <v>79</v>
      </c>
      <c r="AS4" s="234" t="s">
        <v>90</v>
      </c>
      <c r="AT4" s="15" t="s">
        <v>83</v>
      </c>
      <c r="AU4" s="234" t="s">
        <v>91</v>
      </c>
      <c r="AV4" s="142" t="s">
        <v>87</v>
      </c>
      <c r="AW4" s="14" t="str">
        <f t="shared" si="7"/>
        <v>主</v>
      </c>
      <c r="AX4" s="14" t="str">
        <f>IF(说明!$F$11=3,_xlfn.IFS($G4=1,$E4,$G4=2,$F4,$G4=3,(IF(S4+T4=0,"",$E4)),$G4="加",(IF(S4+T4=0,"",$F4))),_xlfn.IFS($G4=1,$E4,$G4=2,$F4,$G4=3,$E4,$G4=4,(IF(S4+T4=0,"",$F4)),$G4=5,(IF(S4+T4=0,"",$E4)),$G4="加",(IF(S4+T4=0,"",$F4))))</f>
        <v>AXIZ</v>
      </c>
      <c r="AY4" s="14" t="str">
        <f t="shared" si="8"/>
        <v>TE</v>
      </c>
    </row>
    <row r="5" spans="1:51">
      <c r="A5" s="1">
        <f>输入错误检查!A4</f>
        <v>0</v>
      </c>
      <c r="B5" s="218">
        <f t="shared" si="9"/>
        <v>4</v>
      </c>
      <c r="C5" s="218">
        <f t="shared" si="10"/>
        <v>11</v>
      </c>
      <c r="D5" s="218">
        <f t="shared" si="11"/>
        <v>12</v>
      </c>
      <c r="E5" s="218" t="str">
        <f t="shared" si="12"/>
        <v>AXIZ</v>
      </c>
      <c r="F5" s="218" t="str">
        <f t="shared" ref="F4:F10" si="13">F4</f>
        <v>TE</v>
      </c>
      <c r="G5" s="8">
        <v>2</v>
      </c>
      <c r="H5" s="14" t="s">
        <v>75</v>
      </c>
      <c r="I5" s="14" t="str">
        <f t="shared" si="0"/>
        <v>主</v>
      </c>
      <c r="J5" s="14" t="str">
        <f t="shared" si="1"/>
        <v>TE</v>
      </c>
      <c r="K5" s="15" t="s">
        <v>73</v>
      </c>
      <c r="L5" s="220" t="s">
        <v>89</v>
      </c>
      <c r="M5" s="221">
        <f>S5+S6</f>
        <v>7</v>
      </c>
      <c r="N5" s="221">
        <f>T5+T6</f>
        <v>2</v>
      </c>
      <c r="O5" s="222">
        <f t="shared" si="2"/>
        <v>9</v>
      </c>
      <c r="P5" s="223">
        <f t="shared" si="3"/>
        <v>1</v>
      </c>
      <c r="Q5" s="223">
        <f t="shared" si="4"/>
        <v>0</v>
      </c>
      <c r="R5" s="223">
        <f t="shared" si="5"/>
        <v>0</v>
      </c>
      <c r="S5" s="13">
        <v>5</v>
      </c>
      <c r="T5" s="13">
        <v>0</v>
      </c>
      <c r="U5" s="14" t="str">
        <f t="shared" si="6"/>
        <v>屠</v>
      </c>
      <c r="V5" s="14" cm="1">
        <f t="array" ref="V5">_xlfn.IFS(S5+T5=0,"",S5&gt;T5,IF(I5="主",IF(S5=5,4,3),IF(S5=5,0,1)),S5&lt;T5,IF(I5="主",IF(T5=5,0,1),IF(T5=5,4,3)),S5=T5,2)</f>
        <v>4</v>
      </c>
      <c r="W5" s="19" t="s">
        <v>77</v>
      </c>
      <c r="X5" s="19" t="s">
        <v>92</v>
      </c>
      <c r="Y5" s="242" t="str">
        <f>IF($K5="","",IF($K5=$K3,AP3,AP4))</f>
        <v>冒险家</v>
      </c>
      <c r="Z5" s="243" t="str">
        <f>IF($K5="","",IF($K5=$K3,AQ3,AQ4))</f>
        <v>入殓师</v>
      </c>
      <c r="AA5" s="244" t="str">
        <f>IF($K5="","",IF($K5=$K3,AS3,AS4))</f>
        <v>木偶师</v>
      </c>
      <c r="AB5" s="238"/>
      <c r="AC5" s="238"/>
      <c r="AD5" s="238"/>
      <c r="AE5" s="238"/>
      <c r="AF5" s="238"/>
      <c r="AG5" s="238"/>
      <c r="AH5" s="245" t="str">
        <f>IF($K5="","",IF($K5=$K3,AV3,AV4))</f>
        <v>跛脚羊</v>
      </c>
      <c r="AI5" s="227"/>
      <c r="AJ5" s="227"/>
      <c r="AK5" s="228" t="s">
        <v>93</v>
      </c>
      <c r="AL5" s="15" t="s">
        <v>83</v>
      </c>
      <c r="AM5" s="246" t="s">
        <v>94</v>
      </c>
      <c r="AN5" s="247"/>
      <c r="AO5" s="241"/>
      <c r="AP5" s="233" t="s">
        <v>95</v>
      </c>
      <c r="AQ5" s="234" t="s">
        <v>96</v>
      </c>
      <c r="AR5" s="15" t="s">
        <v>97</v>
      </c>
      <c r="AS5" s="234" t="s">
        <v>81</v>
      </c>
      <c r="AT5" s="15" t="s">
        <v>98</v>
      </c>
      <c r="AU5" s="234" t="s">
        <v>99</v>
      </c>
      <c r="AV5" s="142" t="s">
        <v>100</v>
      </c>
      <c r="AW5" s="14" t="str">
        <f t="shared" si="7"/>
        <v>客</v>
      </c>
      <c r="AX5" s="14" t="str">
        <f>IF(说明!$F$11=3,_xlfn.IFS($G5=1,$E5,$G5=2,$F5,$G5=3,(IF(S5+T5=0,"",$E5)),$G5="加",(IF(S5+T5=0,"",$F5))),_xlfn.IFS($G5=1,$E5,$G5=2,$F5,$G5=3,$E5,$G5=4,(IF(S5+T5=0,"",$F5)),$G5=5,(IF(S5+T5=0,"",$E5)),$G5="加",(IF(S5+T5=0,"",$F5))))</f>
        <v>TE</v>
      </c>
      <c r="AY5" s="14" t="str">
        <f t="shared" si="8"/>
        <v>AXIZ</v>
      </c>
    </row>
    <row r="6" spans="1:51">
      <c r="A6" s="1">
        <f>输入错误检查!A5</f>
        <v>0</v>
      </c>
      <c r="B6" s="218">
        <f t="shared" si="9"/>
        <v>4</v>
      </c>
      <c r="C6" s="218">
        <f t="shared" si="10"/>
        <v>11</v>
      </c>
      <c r="D6" s="218">
        <f t="shared" si="11"/>
        <v>12</v>
      </c>
      <c r="E6" s="218" t="str">
        <f t="shared" si="12"/>
        <v>AXIZ</v>
      </c>
      <c r="F6" s="218" t="str">
        <f t="shared" si="13"/>
        <v>TE</v>
      </c>
      <c r="G6" s="8">
        <v>2</v>
      </c>
      <c r="H6" s="14" t="s">
        <v>88</v>
      </c>
      <c r="I6" s="14" t="str">
        <f t="shared" si="0"/>
        <v>客</v>
      </c>
      <c r="J6" s="14" t="str">
        <f t="shared" si="1"/>
        <v>AXIZ</v>
      </c>
      <c r="K6" s="15" t="s">
        <v>74</v>
      </c>
      <c r="L6" s="220" t="s">
        <v>76</v>
      </c>
      <c r="M6" s="221"/>
      <c r="N6" s="221"/>
      <c r="O6" s="222"/>
      <c r="P6" s="235"/>
      <c r="Q6" s="235"/>
      <c r="R6" s="235"/>
      <c r="S6" s="13">
        <v>2</v>
      </c>
      <c r="T6" s="13">
        <v>2</v>
      </c>
      <c r="U6" s="14" t="str">
        <f t="shared" si="6"/>
        <v>平</v>
      </c>
      <c r="V6" s="14" cm="1">
        <f t="array" ref="V6">_xlfn.IFS(S6+T6=0,"",S6&gt;T6,IF(I6="主",IF(S6=5,4,3),IF(S6=5,0,1)),S6&lt;T6,IF(I6="主",IF(T6=5,0,1),IF(T6=5,4,3)),S6=T6,2)</f>
        <v>2</v>
      </c>
      <c r="W6" s="19" t="str">
        <f>IF(W5="","",W5)</f>
        <v>月亮河公园</v>
      </c>
      <c r="X6" s="19" t="str">
        <f>IF(X5="","",X5)</f>
        <v>唐人街</v>
      </c>
      <c r="Y6" s="242" t="str">
        <f>IF($K6="","",IF($K6=$K4,AP4,AP3))</f>
        <v>大副</v>
      </c>
      <c r="Z6" s="243" t="str">
        <f>IF($K6="","",IF($K6=$K4,AQ4,AQ3))</f>
        <v>飞行家</v>
      </c>
      <c r="AA6" s="244" t="str">
        <f>IF($K6="","",IF($K6=$K4,AS4,AS3))</f>
        <v>咒术师</v>
      </c>
      <c r="AB6" s="237"/>
      <c r="AC6" s="237"/>
      <c r="AD6" s="238"/>
      <c r="AE6" s="238"/>
      <c r="AF6" s="238"/>
      <c r="AG6" s="238"/>
      <c r="AH6" s="245" t="str">
        <f>IF($K6="","",IF($K6=$K4,AV4,AV3))</f>
        <v>跛脚羊</v>
      </c>
      <c r="AI6" s="227"/>
      <c r="AJ6" s="227"/>
      <c r="AK6" s="228" t="s">
        <v>86</v>
      </c>
      <c r="AL6" s="15" t="s">
        <v>83</v>
      </c>
      <c r="AM6" s="229" t="s">
        <v>94</v>
      </c>
      <c r="AN6" s="239"/>
      <c r="AO6" s="241"/>
      <c r="AP6" s="233" t="s">
        <v>101</v>
      </c>
      <c r="AQ6" s="234" t="s">
        <v>93</v>
      </c>
      <c r="AR6" s="15" t="s">
        <v>95</v>
      </c>
      <c r="AS6" s="234" t="s">
        <v>97</v>
      </c>
      <c r="AT6" s="15" t="s">
        <v>79</v>
      </c>
      <c r="AU6" s="234" t="s">
        <v>90</v>
      </c>
      <c r="AV6" s="142" t="s">
        <v>102</v>
      </c>
      <c r="AW6" s="14" t="str">
        <f t="shared" si="7"/>
        <v>客</v>
      </c>
      <c r="AX6" s="14" t="str">
        <f>IF(说明!$F$11=3,_xlfn.IFS($G6=1,$E6,$G6=2,$F6,$G6=3,(IF(S6+T6=0,"",$E6)),$G6="加",(IF(S6+T6=0,"",$F6))),_xlfn.IFS($G6=1,$E6,$G6=2,$F6,$G6=3,$E6,$G6=4,(IF(S6+T6=0,"",$F6)),$G6=5,(IF(S6+T6=0,"",$E6)),$G6="加",(IF(S6+T6=0,"",$F6))))</f>
        <v>TE</v>
      </c>
      <c r="AY6" s="14" t="str">
        <f t="shared" si="8"/>
        <v>AXIZ</v>
      </c>
    </row>
    <row r="7" spans="1:51">
      <c r="A7" s="1">
        <f>输入错误检查!A6</f>
        <v>0</v>
      </c>
      <c r="B7" s="218">
        <f t="shared" si="9"/>
        <v>4</v>
      </c>
      <c r="C7" s="218">
        <f t="shared" si="10"/>
        <v>11</v>
      </c>
      <c r="D7" s="218">
        <f t="shared" si="11"/>
        <v>12</v>
      </c>
      <c r="E7" s="218" t="str">
        <f t="shared" si="12"/>
        <v>AXIZ</v>
      </c>
      <c r="F7" s="218" t="str">
        <f t="shared" si="13"/>
        <v>TE</v>
      </c>
      <c r="G7" s="8">
        <v>3</v>
      </c>
      <c r="H7" s="14" t="s">
        <v>75</v>
      </c>
      <c r="I7" s="14" t="str">
        <f t="shared" si="0"/>
        <v>客</v>
      </c>
      <c r="J7" s="14" t="str">
        <f t="shared" si="1"/>
        <v>AXIZ</v>
      </c>
      <c r="K7" s="15" t="s">
        <v>74</v>
      </c>
      <c r="L7" s="220" t="s">
        <v>76</v>
      </c>
      <c r="M7" s="221">
        <f>S7+S8</f>
        <v>4</v>
      </c>
      <c r="N7" s="221">
        <f>T7+T8</f>
        <v>4</v>
      </c>
      <c r="O7" s="222">
        <f t="shared" si="2"/>
        <v>8</v>
      </c>
      <c r="P7" s="223">
        <f t="shared" si="3"/>
        <v>0</v>
      </c>
      <c r="Q7" s="223">
        <f t="shared" si="4"/>
        <v>1</v>
      </c>
      <c r="R7" s="223">
        <f t="shared" si="5"/>
        <v>0</v>
      </c>
      <c r="S7" s="13">
        <v>1</v>
      </c>
      <c r="T7" s="13">
        <v>3</v>
      </c>
      <c r="U7" s="14" t="str">
        <f t="shared" si="6"/>
        <v>屠</v>
      </c>
      <c r="V7" s="14" cm="1">
        <f t="array" ref="V7">_xlfn.IFS(S7+T7=0,"",S7&gt;T7,IF(I7="主",IF(S7=5,4,3),IF(S7=5,0,1)),S7&lt;T7,IF(I7="主",IF(T7=5,0,1),IF(T7=5,4,3)),S7=T7,2)</f>
        <v>3</v>
      </c>
      <c r="W7" s="19" t="s">
        <v>103</v>
      </c>
      <c r="X7" s="19" t="s">
        <v>104</v>
      </c>
      <c r="Y7" s="248" t="str">
        <f>IF($K7="","",IF($K7=$K5,AP5,AP6))</f>
        <v>野人</v>
      </c>
      <c r="Z7" s="248" t="str">
        <f>IF($K7="","",IF($K7=$K5,AQ5,AQ6))</f>
        <v>囚徒</v>
      </c>
      <c r="AA7" s="244" t="str">
        <f>IF($K7="","",IF($K7=$K5,AS5,AS6))</f>
        <v>空军</v>
      </c>
      <c r="AB7" s="248" t="str">
        <f>IF($K7="","",IF($K7=$K5,Y5,Y6))</f>
        <v>大副</v>
      </c>
      <c r="AC7" s="249" t="str">
        <f>IF($K7="","",IF($K7=$K5,Z5,Z6))</f>
        <v>飞行家</v>
      </c>
      <c r="AD7" s="250" t="str">
        <f>IF($K7="","",IF($K7=$K5,AA5,AA6))</f>
        <v>咒术师</v>
      </c>
      <c r="AE7" s="238"/>
      <c r="AF7" s="238"/>
      <c r="AG7" s="238"/>
      <c r="AH7" s="245" t="str">
        <f>IF($K7="","",IF($K7=$K5,AV5,AV6))</f>
        <v>歌剧演员</v>
      </c>
      <c r="AI7" s="251" t="str">
        <f>IF($K7="","",IF($K7=$K5,AH5,AH6))</f>
        <v>跛脚羊</v>
      </c>
      <c r="AJ7" s="227"/>
      <c r="AK7" s="228" t="s">
        <v>105</v>
      </c>
      <c r="AL7" s="15" t="s">
        <v>80</v>
      </c>
      <c r="AM7" s="15" t="s">
        <v>94</v>
      </c>
      <c r="AN7" s="246" t="s">
        <v>106</v>
      </c>
      <c r="AO7" s="252"/>
      <c r="AP7" s="233" t="s">
        <v>79</v>
      </c>
      <c r="AQ7" s="234" t="s">
        <v>83</v>
      </c>
      <c r="AR7" s="15" t="s">
        <v>85</v>
      </c>
      <c r="AS7" s="234" t="s">
        <v>107</v>
      </c>
      <c r="AT7" s="15" t="s">
        <v>108</v>
      </c>
      <c r="AU7" s="234" t="s">
        <v>109</v>
      </c>
      <c r="AV7" s="142" t="s">
        <v>110</v>
      </c>
      <c r="AW7" s="14" t="str">
        <f t="shared" si="7"/>
        <v>主</v>
      </c>
      <c r="AX7" s="14" t="str">
        <f>IF(说明!$F$11=3,_xlfn.IFS($G7=1,$E7,$G7=2,$F7,$G7=3,(IF(S7+T7=0,"",$E7)),$G7="加",(IF(S7+T7=0,"",$F7))),_xlfn.IFS($G7=1,$E7,$G7=2,$F7,$G7=3,$E7,$G7=4,(IF(S7+T7=0,"",$F7)),$G7=5,(IF(S7+T7=0,"",$E7)),$G7="加",(IF(S7+T7=0,"",$F7))))</f>
        <v>AXIZ</v>
      </c>
      <c r="AY7" s="14" t="str">
        <f t="shared" si="8"/>
        <v>TE</v>
      </c>
    </row>
    <row r="8" spans="1:51">
      <c r="A8" s="1">
        <f>输入错误检查!A7</f>
        <v>0</v>
      </c>
      <c r="B8" s="218">
        <f t="shared" si="9"/>
        <v>4</v>
      </c>
      <c r="C8" s="218">
        <f t="shared" si="10"/>
        <v>11</v>
      </c>
      <c r="D8" s="218">
        <f t="shared" si="11"/>
        <v>12</v>
      </c>
      <c r="E8" s="218" t="str">
        <f t="shared" si="12"/>
        <v>AXIZ</v>
      </c>
      <c r="F8" s="218" t="str">
        <f t="shared" si="13"/>
        <v>TE</v>
      </c>
      <c r="G8" s="8">
        <v>3</v>
      </c>
      <c r="H8" s="14" t="s">
        <v>88</v>
      </c>
      <c r="I8" s="14" t="str">
        <f t="shared" si="0"/>
        <v>主</v>
      </c>
      <c r="J8" s="14" t="str">
        <f t="shared" si="1"/>
        <v>TE</v>
      </c>
      <c r="K8" s="15" t="s">
        <v>73</v>
      </c>
      <c r="L8" s="220" t="s">
        <v>111</v>
      </c>
      <c r="M8" s="221"/>
      <c r="N8" s="221"/>
      <c r="O8" s="222"/>
      <c r="P8" s="235"/>
      <c r="Q8" s="235"/>
      <c r="R8" s="235"/>
      <c r="S8" s="13">
        <v>3</v>
      </c>
      <c r="T8" s="13">
        <v>1</v>
      </c>
      <c r="U8" s="14" t="str">
        <f t="shared" si="6"/>
        <v>屠</v>
      </c>
      <c r="V8" s="14" cm="1">
        <f t="array" ref="V8">_xlfn.IFS(S8+T8=0,"",S8&gt;T8,IF(I8="主",IF(S8=5,4,3),IF(S8=5,0,1)),S8&lt;T8,IF(I8="主",IF(T8=5,0,1),IF(T8=5,4,3)),S8=T8,2)</f>
        <v>3</v>
      </c>
      <c r="W8" s="19" t="s">
        <v>103</v>
      </c>
      <c r="X8" s="19" t="str">
        <f>IF(X7="","",X7)</f>
        <v>红教堂</v>
      </c>
      <c r="Y8" s="248" t="str">
        <f>IF($K8="","",IF($K8=$K6,AP6,AP5))</f>
        <v>病患</v>
      </c>
      <c r="Z8" s="248" t="str">
        <f>IF($K8="","",IF($K8=$K6,AQ6,AQ5))</f>
        <v>作曲家</v>
      </c>
      <c r="AA8" s="244" t="str">
        <f>IF($K8="","",IF($K8=$K6,AS6,AS5))</f>
        <v>大副</v>
      </c>
      <c r="AB8" s="248" t="str">
        <f>IF($K8="","",IF($K8=$K6,Y6,Y5))</f>
        <v>冒险家</v>
      </c>
      <c r="AC8" s="249" t="str">
        <f>IF($K8="","",IF($K8=$K6,Z6,Z5))</f>
        <v>入殓师</v>
      </c>
      <c r="AD8" s="250" t="str">
        <f>IF($K8="","",IF($K8=$K6,AA6,AA5))</f>
        <v>木偶师</v>
      </c>
      <c r="AE8" s="237"/>
      <c r="AF8" s="237"/>
      <c r="AG8" s="253"/>
      <c r="AH8" s="245" t="str">
        <f>IF($K8="","",IF($K8=$K6,AV6,AV5))</f>
        <v>小丑</v>
      </c>
      <c r="AI8" s="251" t="str">
        <f>IF($K8="","",IF($K8=$K6,AH6,AH5))</f>
        <v>跛脚羊</v>
      </c>
      <c r="AJ8" s="227"/>
      <c r="AK8" s="228" t="s">
        <v>97</v>
      </c>
      <c r="AL8" s="15" t="s">
        <v>109</v>
      </c>
      <c r="AM8" s="15" t="s">
        <v>106</v>
      </c>
      <c r="AN8" s="229" t="s">
        <v>94</v>
      </c>
      <c r="AO8" s="254"/>
      <c r="AP8" s="233" t="s">
        <v>107</v>
      </c>
      <c r="AQ8" s="234" t="s">
        <v>108</v>
      </c>
      <c r="AR8" s="15" t="s">
        <v>83</v>
      </c>
      <c r="AS8" s="234" t="s">
        <v>112</v>
      </c>
      <c r="AT8" s="15" t="s">
        <v>79</v>
      </c>
      <c r="AU8" s="234" t="s">
        <v>113</v>
      </c>
      <c r="AV8" s="142" t="s">
        <v>102</v>
      </c>
      <c r="AW8" s="14" t="str">
        <f t="shared" si="7"/>
        <v>主</v>
      </c>
      <c r="AX8" s="14" t="str">
        <f>IF(说明!$F$11=3,_xlfn.IFS($G8=1,$E8,$G8=2,$F8,$G8=3,(IF(S8+T8=0,"",$E8)),$G8="加",(IF(S8+T8=0,"",$F8))),_xlfn.IFS($G8=1,$E8,$G8=2,$F8,$G8=3,$E8,$G8=4,(IF(S8+T8=0,"",$F8)),$G8=5,(IF(S8+T8=0,"",$E8)),$G8="加",(IF(S8+T8=0,"",$F8))))</f>
        <v>AXIZ</v>
      </c>
      <c r="AY8" s="14" t="str">
        <f t="shared" si="8"/>
        <v>TE</v>
      </c>
    </row>
    <row r="9" spans="1:51">
      <c r="A9" s="1">
        <f>输入错误检查!A8</f>
        <v>0</v>
      </c>
      <c r="B9" s="218">
        <f t="shared" si="9"/>
        <v>4</v>
      </c>
      <c r="C9" s="218">
        <f t="shared" si="10"/>
        <v>11</v>
      </c>
      <c r="D9" s="218">
        <f t="shared" si="11"/>
        <v>12</v>
      </c>
      <c r="E9" s="218" t="str">
        <f t="shared" si="12"/>
        <v>AXIZ</v>
      </c>
      <c r="F9" s="218" t="str">
        <f t="shared" si="13"/>
        <v>TE</v>
      </c>
      <c r="G9" s="8" t="s">
        <v>114</v>
      </c>
      <c r="H9" s="14" t="s">
        <v>75</v>
      </c>
      <c r="I9" s="14" t="str">
        <f t="shared" si="0"/>
        <v/>
      </c>
      <c r="J9" s="14" t="str">
        <f t="shared" si="1"/>
        <v/>
      </c>
      <c r="K9" s="13"/>
      <c r="L9" s="220"/>
      <c r="M9" s="221">
        <f>S9+S10</f>
        <v>0</v>
      </c>
      <c r="N9" s="221">
        <f>T9+T10</f>
        <v>0</v>
      </c>
      <c r="O9" s="222">
        <f t="shared" ref="O9:O13" si="14">M9+N9</f>
        <v>0</v>
      </c>
      <c r="P9" s="223">
        <f t="shared" ref="P9:P13" si="15">IF(M9&gt;N9,1,0)</f>
        <v>0</v>
      </c>
      <c r="Q9" s="223">
        <f t="shared" ref="Q9:Q13" si="16">IF(M9+N9=0,0,IF(M9=N9,1,0))</f>
        <v>0</v>
      </c>
      <c r="R9" s="223">
        <f t="shared" ref="R9:R13" si="17">IF(M9&lt;N9,1,0)</f>
        <v>0</v>
      </c>
      <c r="S9" s="13"/>
      <c r="T9" s="13"/>
      <c r="U9" s="14" t="str">
        <f t="shared" si="6"/>
        <v/>
      </c>
      <c r="V9" s="14" t="str" cm="1">
        <f t="array" ref="V9">_xlfn.IFS(S9+T9=0,"",S9&gt;T9,IF(I9="主",IF(S9=5,4,3),IF(S9=5,0,1)),S9&lt;T9,IF(I9="主",IF(T9=5,0,1),IF(T9=5,4,3)),S9=T9,2)</f>
        <v/>
      </c>
      <c r="W9" s="255"/>
      <c r="X9" s="19"/>
      <c r="Y9" s="248" t="str">
        <f>IF($K9="","",IF($K9=$K7,AP7,AP8))</f>
        <v/>
      </c>
      <c r="Z9" s="248" t="str">
        <f>IF($K9="","",IF($K9=$K7,AQ7,AQ8))</f>
        <v/>
      </c>
      <c r="AA9" s="244" t="str">
        <f>IF($K9="","",IF($K9=$K7,AS7,AS8))</f>
        <v/>
      </c>
      <c r="AB9" s="242" t="str">
        <f t="shared" ref="AB9:AG9" si="18">IF($K9="","",IF($K9=$K7,Y7,Y8))</f>
        <v/>
      </c>
      <c r="AC9" s="242" t="str">
        <f t="shared" si="18"/>
        <v/>
      </c>
      <c r="AD9" s="249" t="str">
        <f t="shared" si="18"/>
        <v/>
      </c>
      <c r="AE9" s="242" t="str">
        <f t="shared" si="18"/>
        <v/>
      </c>
      <c r="AF9" s="242" t="str">
        <f t="shared" si="18"/>
        <v/>
      </c>
      <c r="AG9" s="243" t="str">
        <f t="shared" si="18"/>
        <v/>
      </c>
      <c r="AH9" s="245" t="str">
        <f>IF($K9="","",IF($K9=$K7,AV7,AV8))</f>
        <v/>
      </c>
      <c r="AI9" s="251" t="str">
        <f>IF($K9="","",IF($K9=$K7,AH7,AH8))</f>
        <v/>
      </c>
      <c r="AJ9" s="251" t="str">
        <f>IF($K9="","",IF($K9=$K7,AI7,AI8))</f>
        <v/>
      </c>
      <c r="AK9" s="13"/>
      <c r="AL9" s="13"/>
      <c r="AM9" s="13"/>
      <c r="AN9" s="13"/>
      <c r="AO9" s="256"/>
      <c r="AP9" s="257"/>
      <c r="AQ9" s="257"/>
      <c r="AR9" s="13"/>
      <c r="AS9" s="257"/>
      <c r="AT9" s="13"/>
      <c r="AU9" s="257"/>
      <c r="AV9" s="9"/>
      <c r="AW9" s="14" t="str">
        <f t="shared" si="7"/>
        <v/>
      </c>
      <c r="AX9" s="14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AY9" s="14" t="str">
        <f t="shared" si="8"/>
        <v/>
      </c>
    </row>
    <row r="10" spans="1:51">
      <c r="A10" s="1">
        <f>输入错误检查!A9</f>
        <v>0</v>
      </c>
      <c r="B10" s="218">
        <f t="shared" si="9"/>
        <v>4</v>
      </c>
      <c r="C10" s="218">
        <f t="shared" si="10"/>
        <v>11</v>
      </c>
      <c r="D10" s="218">
        <f t="shared" si="11"/>
        <v>12</v>
      </c>
      <c r="E10" s="218" t="str">
        <f t="shared" si="12"/>
        <v>AXIZ</v>
      </c>
      <c r="F10" s="218" t="str">
        <f t="shared" si="13"/>
        <v>TE</v>
      </c>
      <c r="G10" s="8" t="s">
        <v>114</v>
      </c>
      <c r="H10" s="14" t="s">
        <v>88</v>
      </c>
      <c r="I10" s="14" t="str">
        <f t="shared" si="0"/>
        <v/>
      </c>
      <c r="J10" s="14" t="str">
        <f t="shared" si="1"/>
        <v/>
      </c>
      <c r="K10" s="13"/>
      <c r="L10" s="258"/>
      <c r="M10" s="221"/>
      <c r="N10" s="221"/>
      <c r="O10" s="222"/>
      <c r="P10" s="235"/>
      <c r="Q10" s="235"/>
      <c r="R10" s="235"/>
      <c r="S10" s="13"/>
      <c r="T10" s="13"/>
      <c r="U10" s="14" t="str">
        <f t="shared" si="6"/>
        <v/>
      </c>
      <c r="V10" s="14" t="str" cm="1">
        <f t="array" ref="V10">_xlfn.IFS(S10+T10=0,"",S10&gt;T10,IF(I10="主",IF(S10=5,4,3),IF(S10=5,0,1)),S10&lt;T10,IF(I10="主",IF(T10=5,0,1),IF(T10=5,4,3)),S10=T10,2)</f>
        <v/>
      </c>
      <c r="W10" s="255"/>
      <c r="X10" s="19" t="str">
        <f>IF(X9="","",X9)</f>
        <v/>
      </c>
      <c r="Y10" s="248" t="str">
        <f>IF($K10="","",IF($K10=$K8,AP8,AP7))</f>
        <v/>
      </c>
      <c r="Z10" s="248" t="str">
        <f>IF($K10="","",IF($K10=$K8,AQ8,AQ7))</f>
        <v/>
      </c>
      <c r="AA10" s="244" t="str">
        <f>IF($K10="","",IF($K10=$K8,AS8,AS7))</f>
        <v/>
      </c>
      <c r="AB10" s="242" t="str">
        <f t="shared" ref="AB10:AG10" si="19">IF($K10="","",IF($K10=$K8,Y8,Y7))</f>
        <v/>
      </c>
      <c r="AC10" s="242" t="str">
        <f t="shared" si="19"/>
        <v/>
      </c>
      <c r="AD10" s="249" t="str">
        <f t="shared" si="19"/>
        <v/>
      </c>
      <c r="AE10" s="242" t="str">
        <f t="shared" si="19"/>
        <v/>
      </c>
      <c r="AF10" s="242" t="str">
        <f t="shared" si="19"/>
        <v/>
      </c>
      <c r="AG10" s="243" t="str">
        <f t="shared" si="19"/>
        <v/>
      </c>
      <c r="AH10" s="245" t="str">
        <f>IF($K10="","",IF($K10=$K8,AV8,AV7))</f>
        <v/>
      </c>
      <c r="AI10" s="251" t="str">
        <f>IF($K10="","",IF($K10=$K8,AH8,AH7))</f>
        <v/>
      </c>
      <c r="AJ10" s="251" t="str">
        <f>IF($K10="","",IF($K10=$K8,AI8,AI7))</f>
        <v/>
      </c>
      <c r="AK10" s="13"/>
      <c r="AL10" s="13"/>
      <c r="AM10" s="13"/>
      <c r="AN10" s="13"/>
      <c r="AO10" s="13"/>
      <c r="AP10" s="257"/>
      <c r="AQ10" s="257"/>
      <c r="AR10" s="13"/>
      <c r="AS10" s="257"/>
      <c r="AT10" s="13"/>
      <c r="AU10" s="257"/>
      <c r="AV10" s="9"/>
      <c r="AW10" s="14" t="str">
        <f t="shared" si="7"/>
        <v/>
      </c>
      <c r="AX10" s="14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AY10" s="14" t="str">
        <f t="shared" si="8"/>
        <v/>
      </c>
    </row>
    <row r="11" spans="1:51">
      <c r="A11" s="1">
        <f>输入错误检查!A10</f>
        <v>0</v>
      </c>
      <c r="B11" s="218">
        <v>4</v>
      </c>
      <c r="C11" s="218">
        <v>11</v>
      </c>
      <c r="D11" s="218">
        <v>14</v>
      </c>
      <c r="E11" s="219" t="s">
        <v>115</v>
      </c>
      <c r="F11" s="219" t="s">
        <v>116</v>
      </c>
      <c r="G11" s="8">
        <v>1</v>
      </c>
      <c r="H11" s="14" t="s">
        <v>75</v>
      </c>
      <c r="I11" s="14" t="str">
        <f t="shared" si="0"/>
        <v>客</v>
      </c>
      <c r="J11" s="14" t="str">
        <f t="shared" si="1"/>
        <v>RVL</v>
      </c>
      <c r="K11" s="259" t="s">
        <v>116</v>
      </c>
      <c r="L11" s="260" t="s">
        <v>117</v>
      </c>
      <c r="M11" s="221">
        <f>S11+S12</f>
        <v>2</v>
      </c>
      <c r="N11" s="221">
        <f>T11+T12</f>
        <v>7</v>
      </c>
      <c r="O11" s="222">
        <f t="shared" si="14"/>
        <v>9</v>
      </c>
      <c r="P11" s="223">
        <f t="shared" si="15"/>
        <v>0</v>
      </c>
      <c r="Q11" s="223">
        <f t="shared" si="16"/>
        <v>0</v>
      </c>
      <c r="R11" s="223">
        <f>IF(S11&lt;N11,1,0)</f>
        <v>1</v>
      </c>
      <c r="S11" s="10">
        <v>0</v>
      </c>
      <c r="T11" s="10">
        <v>5</v>
      </c>
      <c r="U11" s="14" t="str">
        <f t="shared" si="6"/>
        <v>屠</v>
      </c>
      <c r="V11" s="14" cm="1">
        <f t="array" ref="V11">_xlfn.IFS(S11+T11=0,"",S11&gt;T11,IF(I11="主",IF(S11=5,4,3),IF(S11=5,0,1)),S11&lt;T11,IF(I11="主",IF(T11=5,0,1),IF(T11=5,4,3)),S11=T11,2)</f>
        <v>4</v>
      </c>
      <c r="W11" s="261" t="s">
        <v>103</v>
      </c>
      <c r="X11" s="261" t="s">
        <v>118</v>
      </c>
      <c r="Y11" s="224"/>
      <c r="Z11" s="225"/>
      <c r="AA11" s="225"/>
      <c r="AB11" s="225"/>
      <c r="AC11" s="225"/>
      <c r="AD11" s="225"/>
      <c r="AE11" s="225"/>
      <c r="AF11" s="225"/>
      <c r="AG11" s="226"/>
      <c r="AH11" s="227"/>
      <c r="AI11" s="227"/>
      <c r="AJ11" s="227"/>
      <c r="AK11" s="262" t="s">
        <v>80</v>
      </c>
      <c r="AL11" s="263" t="s">
        <v>81</v>
      </c>
      <c r="AM11" s="224"/>
      <c r="AN11" s="225"/>
      <c r="AO11" s="264"/>
      <c r="AP11" s="265" t="s">
        <v>85</v>
      </c>
      <c r="AQ11" s="12" t="s">
        <v>119</v>
      </c>
      <c r="AR11" s="15" t="s">
        <v>79</v>
      </c>
      <c r="AS11" s="12" t="s">
        <v>90</v>
      </c>
      <c r="AT11" s="15" t="s">
        <v>82</v>
      </c>
      <c r="AU11" s="12" t="s">
        <v>97</v>
      </c>
      <c r="AV11" s="148" t="s">
        <v>87</v>
      </c>
      <c r="AW11" s="14" t="str">
        <f t="shared" si="7"/>
        <v>主</v>
      </c>
      <c r="AX11" s="14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RVL</v>
      </c>
      <c r="AY11" s="14" t="str">
        <f t="shared" si="8"/>
        <v>FT</v>
      </c>
    </row>
    <row r="12" spans="1:51">
      <c r="A12" s="1">
        <f>输入错误检查!A11</f>
        <v>0</v>
      </c>
      <c r="B12" s="218">
        <f t="shared" ref="B12:B18" si="20">B11</f>
        <v>4</v>
      </c>
      <c r="C12" s="218">
        <f t="shared" ref="C12:C18" si="21">C11</f>
        <v>11</v>
      </c>
      <c r="D12" s="218">
        <f t="shared" ref="D12:D18" si="22">D11</f>
        <v>14</v>
      </c>
      <c r="E12" s="218" t="str">
        <f t="shared" ref="E12:E18" si="23">E11</f>
        <v>RVL</v>
      </c>
      <c r="F12" s="218" t="str">
        <f t="shared" ref="F12:F18" si="24">F11</f>
        <v>FT</v>
      </c>
      <c r="G12" s="8">
        <v>1</v>
      </c>
      <c r="H12" s="14" t="s">
        <v>88</v>
      </c>
      <c r="I12" s="14" t="str">
        <f t="shared" si="0"/>
        <v>主</v>
      </c>
      <c r="J12" s="14" t="str">
        <f t="shared" si="1"/>
        <v>FT</v>
      </c>
      <c r="K12" s="259" t="s">
        <v>115</v>
      </c>
      <c r="L12" s="260" t="s">
        <v>120</v>
      </c>
      <c r="M12" s="221"/>
      <c r="N12" s="221"/>
      <c r="O12" s="222"/>
      <c r="P12" s="235"/>
      <c r="Q12" s="235"/>
      <c r="R12" s="235"/>
      <c r="S12" s="10">
        <v>2</v>
      </c>
      <c r="T12" s="10">
        <v>2</v>
      </c>
      <c r="U12" s="14" t="str">
        <f t="shared" si="6"/>
        <v>平</v>
      </c>
      <c r="V12" s="14" cm="1">
        <f t="array" ref="V12">_xlfn.IFS(S12+T12=0,"",S12&gt;T12,IF(I12="主",IF(S12=5,4,3),IF(S12=5,0,1)),S12&lt;T12,IF(I12="主",IF(T12=5,0,1),IF(T12=5,4,3)),S12=T12,2)</f>
        <v>2</v>
      </c>
      <c r="W12" s="261" t="str">
        <f>IF(W11="","",W11)</f>
        <v>军工厂</v>
      </c>
      <c r="X12" s="261" t="str">
        <f>IF(X11="","",X11)</f>
        <v>永眠镇</v>
      </c>
      <c r="Y12" s="236"/>
      <c r="Z12" s="237"/>
      <c r="AA12" s="238"/>
      <c r="AB12" s="238"/>
      <c r="AC12" s="238"/>
      <c r="AD12" s="238"/>
      <c r="AE12" s="238"/>
      <c r="AF12" s="238"/>
      <c r="AG12" s="226"/>
      <c r="AH12" s="227"/>
      <c r="AI12" s="227"/>
      <c r="AJ12" s="227"/>
      <c r="AK12" s="262" t="s">
        <v>79</v>
      </c>
      <c r="AL12" s="263" t="s">
        <v>80</v>
      </c>
      <c r="AM12" s="236"/>
      <c r="AN12" s="238"/>
      <c r="AO12" s="227"/>
      <c r="AP12" s="265" t="s">
        <v>81</v>
      </c>
      <c r="AQ12" s="12" t="s">
        <v>98</v>
      </c>
      <c r="AR12" s="15" t="s">
        <v>85</v>
      </c>
      <c r="AS12" s="12" t="s">
        <v>82</v>
      </c>
      <c r="AT12" s="15" t="s">
        <v>90</v>
      </c>
      <c r="AU12" s="12" t="s">
        <v>91</v>
      </c>
      <c r="AV12" s="148" t="s">
        <v>87</v>
      </c>
      <c r="AW12" s="14" t="str">
        <f t="shared" si="7"/>
        <v>主</v>
      </c>
      <c r="AX12" s="14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RVL</v>
      </c>
      <c r="AY12" s="14" t="str">
        <f t="shared" si="8"/>
        <v>FT</v>
      </c>
    </row>
    <row r="13" spans="1:51">
      <c r="A13" s="1">
        <f>输入错误检查!A12</f>
        <v>0</v>
      </c>
      <c r="B13" s="218">
        <f t="shared" si="20"/>
        <v>4</v>
      </c>
      <c r="C13" s="218">
        <f t="shared" si="21"/>
        <v>11</v>
      </c>
      <c r="D13" s="218">
        <f t="shared" si="22"/>
        <v>14</v>
      </c>
      <c r="E13" s="218" t="str">
        <f t="shared" si="23"/>
        <v>RVL</v>
      </c>
      <c r="F13" s="218" t="str">
        <f t="shared" si="24"/>
        <v>FT</v>
      </c>
      <c r="G13" s="8">
        <v>2</v>
      </c>
      <c r="H13" s="14" t="s">
        <v>75</v>
      </c>
      <c r="I13" s="14" t="str">
        <f t="shared" si="0"/>
        <v>主</v>
      </c>
      <c r="J13" s="14" t="str">
        <f t="shared" si="1"/>
        <v>FT</v>
      </c>
      <c r="K13" s="259" t="s">
        <v>115</v>
      </c>
      <c r="L13" s="260" t="s">
        <v>120</v>
      </c>
      <c r="M13" s="221">
        <f>S13+S14</f>
        <v>6</v>
      </c>
      <c r="N13" s="221">
        <f>T13+T14</f>
        <v>3</v>
      </c>
      <c r="O13" s="222">
        <f t="shared" si="14"/>
        <v>9</v>
      </c>
      <c r="P13" s="223">
        <f t="shared" si="15"/>
        <v>1</v>
      </c>
      <c r="Q13" s="223">
        <f t="shared" si="16"/>
        <v>0</v>
      </c>
      <c r="R13" s="223">
        <f t="shared" si="17"/>
        <v>0</v>
      </c>
      <c r="S13" s="10">
        <v>5</v>
      </c>
      <c r="T13" s="10">
        <v>0</v>
      </c>
      <c r="U13" s="14" t="str">
        <f t="shared" si="6"/>
        <v>屠</v>
      </c>
      <c r="V13" s="14" cm="1">
        <f t="array" ref="V13">_xlfn.IFS(S13+T13=0,"",S13&gt;T13,IF(I13="主",IF(S13=5,4,3),IF(S13=5,0,1)),S13&lt;T13,IF(I13="主",IF(T13=5,0,1),IF(T13=5,4,3)),S13=T13,2)</f>
        <v>4</v>
      </c>
      <c r="W13" s="261" t="s">
        <v>77</v>
      </c>
      <c r="X13" s="261" t="s">
        <v>92</v>
      </c>
      <c r="Y13" s="242" t="str">
        <f>IF($K13="","",IF($K13=$K11,AP11,AP12))</f>
        <v>大副</v>
      </c>
      <c r="Z13" s="243" t="str">
        <f>IF($K13="","",IF($K13=$K11,AQ11,AQ12))</f>
        <v>祭司</v>
      </c>
      <c r="AA13" s="244" t="str">
        <f>IF($K13="","",IF($K13=$K11,AS11,AS12))</f>
        <v>飞行家</v>
      </c>
      <c r="AB13" s="238"/>
      <c r="AC13" s="238"/>
      <c r="AD13" s="238"/>
      <c r="AE13" s="238"/>
      <c r="AF13" s="238"/>
      <c r="AG13" s="226"/>
      <c r="AH13" s="245" t="str">
        <f t="shared" ref="AH13:AH17" si="25">IF($K13="","",IF($K13=$K11,AV11,AV12))</f>
        <v>跛脚羊</v>
      </c>
      <c r="AI13" s="227"/>
      <c r="AJ13" s="227"/>
      <c r="AK13" s="262" t="s">
        <v>79</v>
      </c>
      <c r="AL13" s="10" t="s">
        <v>83</v>
      </c>
      <c r="AM13" s="266" t="s">
        <v>94</v>
      </c>
      <c r="AN13" s="267"/>
      <c r="AO13" s="227"/>
      <c r="AP13" s="265" t="s">
        <v>107</v>
      </c>
      <c r="AQ13" s="12" t="s">
        <v>97</v>
      </c>
      <c r="AR13" s="15" t="s">
        <v>90</v>
      </c>
      <c r="AS13" s="12" t="s">
        <v>109</v>
      </c>
      <c r="AT13" s="15" t="s">
        <v>93</v>
      </c>
      <c r="AU13" s="12" t="s">
        <v>85</v>
      </c>
      <c r="AV13" s="148" t="s">
        <v>102</v>
      </c>
      <c r="AW13" s="14" t="str">
        <f t="shared" si="7"/>
        <v>客</v>
      </c>
      <c r="AX13" s="14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>FT</v>
      </c>
      <c r="AY13" s="14" t="str">
        <f t="shared" si="8"/>
        <v>RVL</v>
      </c>
    </row>
    <row r="14" spans="1:51">
      <c r="A14" s="1">
        <f>输入错误检查!A13</f>
        <v>0</v>
      </c>
      <c r="B14" s="218">
        <f t="shared" si="20"/>
        <v>4</v>
      </c>
      <c r="C14" s="218">
        <f t="shared" si="21"/>
        <v>11</v>
      </c>
      <c r="D14" s="218">
        <f t="shared" si="22"/>
        <v>14</v>
      </c>
      <c r="E14" s="218" t="str">
        <f t="shared" si="23"/>
        <v>RVL</v>
      </c>
      <c r="F14" s="218" t="str">
        <f t="shared" si="24"/>
        <v>FT</v>
      </c>
      <c r="G14" s="8">
        <v>2</v>
      </c>
      <c r="H14" s="14" t="s">
        <v>88</v>
      </c>
      <c r="I14" s="14" t="str">
        <f t="shared" si="0"/>
        <v>客</v>
      </c>
      <c r="J14" s="14" t="str">
        <f t="shared" si="1"/>
        <v>RVL</v>
      </c>
      <c r="K14" s="259" t="s">
        <v>116</v>
      </c>
      <c r="L14" s="260" t="s">
        <v>121</v>
      </c>
      <c r="M14" s="221"/>
      <c r="N14" s="221"/>
      <c r="O14" s="222"/>
      <c r="P14" s="235"/>
      <c r="Q14" s="235"/>
      <c r="R14" s="235"/>
      <c r="S14" s="10">
        <v>1</v>
      </c>
      <c r="T14" s="10">
        <v>3</v>
      </c>
      <c r="U14" s="14" t="str">
        <f t="shared" si="6"/>
        <v>屠</v>
      </c>
      <c r="V14" s="14" cm="1">
        <f t="array" ref="V14">_xlfn.IFS(S14+T14=0,"",S14&gt;T14,IF(I14="主",IF(S14=5,4,3),IF(S14=5,0,1)),S14&lt;T14,IF(I14="主",IF(T14=5,0,1),IF(T14=5,4,3)),S14=T14,2)</f>
        <v>3</v>
      </c>
      <c r="W14" s="261" t="str">
        <f>IF(W13="","",W13)</f>
        <v>月亮河公园</v>
      </c>
      <c r="X14" s="261" t="str">
        <f>IF(X13="","",X13)</f>
        <v>唐人街</v>
      </c>
      <c r="Y14" s="242" t="str">
        <f>IF($K14="","",IF($K14=$K12,AP12,AP11))</f>
        <v>入殓师</v>
      </c>
      <c r="Z14" s="243" t="str">
        <f>IF($K14="","",IF($K14=$K12,AQ12,AQ11))</f>
        <v>守墓人</v>
      </c>
      <c r="AA14" s="244" t="str">
        <f>IF($K14="","",IF($K14=$K12,AS12,AS11))</f>
        <v>木偶师</v>
      </c>
      <c r="AB14" s="237"/>
      <c r="AC14" s="237"/>
      <c r="AD14" s="238"/>
      <c r="AE14" s="238"/>
      <c r="AF14" s="238"/>
      <c r="AG14" s="226"/>
      <c r="AH14" s="245" t="str">
        <f t="shared" ref="AH14:AH18" si="26">IF($K14="","",IF($K14=$K12,AV12,AV11))</f>
        <v>跛脚羊</v>
      </c>
      <c r="AI14" s="227"/>
      <c r="AJ14" s="227"/>
      <c r="AK14" s="262" t="s">
        <v>79</v>
      </c>
      <c r="AL14" s="10" t="s">
        <v>98</v>
      </c>
      <c r="AM14" s="263" t="s">
        <v>94</v>
      </c>
      <c r="AN14" s="236"/>
      <c r="AO14" s="227"/>
      <c r="AP14" s="265" t="s">
        <v>109</v>
      </c>
      <c r="AQ14" s="12" t="s">
        <v>81</v>
      </c>
      <c r="AR14" s="15" t="s">
        <v>83</v>
      </c>
      <c r="AS14" s="12" t="s">
        <v>93</v>
      </c>
      <c r="AT14" s="15" t="s">
        <v>97</v>
      </c>
      <c r="AU14" s="12" t="s">
        <v>91</v>
      </c>
      <c r="AV14" s="148" t="s">
        <v>102</v>
      </c>
      <c r="AW14" s="14" t="str">
        <f t="shared" si="7"/>
        <v>客</v>
      </c>
      <c r="AX14" s="14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FT</v>
      </c>
      <c r="AY14" s="14" t="str">
        <f t="shared" si="8"/>
        <v>RVL</v>
      </c>
    </row>
    <row r="15" spans="1:51">
      <c r="A15" s="1">
        <f>输入错误检查!A14</f>
        <v>0</v>
      </c>
      <c r="B15" s="218">
        <f t="shared" si="20"/>
        <v>4</v>
      </c>
      <c r="C15" s="218">
        <f t="shared" si="21"/>
        <v>11</v>
      </c>
      <c r="D15" s="218">
        <f t="shared" si="22"/>
        <v>14</v>
      </c>
      <c r="E15" s="218" t="str">
        <f t="shared" si="23"/>
        <v>RVL</v>
      </c>
      <c r="F15" s="218" t="str">
        <f t="shared" si="24"/>
        <v>FT</v>
      </c>
      <c r="G15" s="8">
        <v>3</v>
      </c>
      <c r="H15" s="14" t="s">
        <v>75</v>
      </c>
      <c r="I15" s="14" t="str">
        <f t="shared" si="0"/>
        <v>客</v>
      </c>
      <c r="J15" s="14" t="str">
        <f t="shared" si="1"/>
        <v>RVL</v>
      </c>
      <c r="K15" s="259" t="s">
        <v>116</v>
      </c>
      <c r="L15" s="260" t="s">
        <v>121</v>
      </c>
      <c r="M15" s="221">
        <f>S15+S16</f>
        <v>3</v>
      </c>
      <c r="N15" s="221">
        <f>T15+T16</f>
        <v>5</v>
      </c>
      <c r="O15" s="222">
        <f t="shared" ref="O15:O19" si="27">M15+N15</f>
        <v>8</v>
      </c>
      <c r="P15" s="223">
        <f t="shared" ref="P15:P19" si="28">IF(M15&gt;N15,1,0)</f>
        <v>0</v>
      </c>
      <c r="Q15" s="223">
        <f t="shared" ref="Q15:Q19" si="29">IF(M15+N15=0,0,IF(M15=N15,1,0))</f>
        <v>0</v>
      </c>
      <c r="R15" s="223">
        <f t="shared" ref="R15:R19" si="30">IF(M15&lt;N15,1,0)</f>
        <v>1</v>
      </c>
      <c r="S15" s="10">
        <v>1</v>
      </c>
      <c r="T15" s="10">
        <v>3</v>
      </c>
      <c r="U15" s="14" t="str">
        <f t="shared" si="6"/>
        <v>屠</v>
      </c>
      <c r="V15" s="14" cm="1">
        <f t="array" ref="V15">_xlfn.IFS(S15+T15=0,"",S15&gt;T15,IF(I15="主",IF(S15=5,4,3),IF(S15=5,0,1)),S15&lt;T15,IF(I15="主",IF(T15=5,0,1),IF(T15=5,4,3)),S15=T15,2)</f>
        <v>3</v>
      </c>
      <c r="W15" s="268" t="s">
        <v>103</v>
      </c>
      <c r="X15" s="261" t="s">
        <v>122</v>
      </c>
      <c r="Y15" s="248" t="str">
        <f>IF($K15="","",IF($K15=$K13,AP13,AP14))</f>
        <v>火灾调查员</v>
      </c>
      <c r="Z15" s="248" t="str">
        <f>IF($K15="","",IF($K15=$K13,AQ13,AQ14))</f>
        <v>大副</v>
      </c>
      <c r="AA15" s="244" t="str">
        <f>IF($K15="","",IF($K15=$K13,AS13,AS14))</f>
        <v>囚徒</v>
      </c>
      <c r="AB15" s="248" t="str">
        <f>IF($K15="","",IF($K15=$K13,Y13,Y14))</f>
        <v>入殓师</v>
      </c>
      <c r="AC15" s="249" t="str">
        <f>IF($K15="","",IF($K15=$K13,Z13,Z14))</f>
        <v>守墓人</v>
      </c>
      <c r="AD15" s="250" t="str">
        <f>IF($K15="","",IF($K15=$K13,AA13,AA14))</f>
        <v>木偶师</v>
      </c>
      <c r="AE15" s="238"/>
      <c r="AF15" s="238"/>
      <c r="AG15" s="226"/>
      <c r="AH15" s="245" t="str">
        <f t="shared" si="25"/>
        <v>歌剧演员</v>
      </c>
      <c r="AI15" s="251" t="str">
        <f>IF($K15="","",IF($K15=$K13,AH13,AH14))</f>
        <v>跛脚羊</v>
      </c>
      <c r="AJ15" s="227"/>
      <c r="AK15" s="262" t="s">
        <v>79</v>
      </c>
      <c r="AL15" s="10" t="s">
        <v>108</v>
      </c>
      <c r="AM15" s="10" t="s">
        <v>94</v>
      </c>
      <c r="AN15" s="266" t="s">
        <v>106</v>
      </c>
      <c r="AO15" s="269"/>
      <c r="AP15" s="265" t="s">
        <v>107</v>
      </c>
      <c r="AQ15" s="12" t="s">
        <v>97</v>
      </c>
      <c r="AR15" s="15" t="s">
        <v>112</v>
      </c>
      <c r="AS15" s="12" t="s">
        <v>91</v>
      </c>
      <c r="AT15" s="15" t="s">
        <v>123</v>
      </c>
      <c r="AU15" s="12" t="s">
        <v>80</v>
      </c>
      <c r="AV15" s="148" t="s">
        <v>124</v>
      </c>
      <c r="AW15" s="14" t="str">
        <f t="shared" si="7"/>
        <v>主</v>
      </c>
      <c r="AX15" s="14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RVL</v>
      </c>
      <c r="AY15" s="14" t="str">
        <f t="shared" si="8"/>
        <v>FT</v>
      </c>
    </row>
    <row r="16" spans="1:51">
      <c r="A16" s="1">
        <f>输入错误检查!A15</f>
        <v>0</v>
      </c>
      <c r="B16" s="218">
        <f t="shared" si="20"/>
        <v>4</v>
      </c>
      <c r="C16" s="218">
        <f t="shared" si="21"/>
        <v>11</v>
      </c>
      <c r="D16" s="218">
        <f t="shared" si="22"/>
        <v>14</v>
      </c>
      <c r="E16" s="218" t="str">
        <f t="shared" si="23"/>
        <v>RVL</v>
      </c>
      <c r="F16" s="218" t="str">
        <f t="shared" si="24"/>
        <v>FT</v>
      </c>
      <c r="G16" s="8">
        <v>3</v>
      </c>
      <c r="H16" s="14" t="s">
        <v>88</v>
      </c>
      <c r="I16" s="14" t="str">
        <f t="shared" si="0"/>
        <v>主</v>
      </c>
      <c r="J16" s="14" t="str">
        <f t="shared" si="1"/>
        <v>FT</v>
      </c>
      <c r="K16" s="259" t="s">
        <v>115</v>
      </c>
      <c r="L16" s="260" t="s">
        <v>120</v>
      </c>
      <c r="M16" s="221"/>
      <c r="N16" s="221"/>
      <c r="O16" s="222"/>
      <c r="P16" s="235"/>
      <c r="Q16" s="235"/>
      <c r="R16" s="235"/>
      <c r="S16" s="10">
        <v>2</v>
      </c>
      <c r="T16" s="10">
        <v>2</v>
      </c>
      <c r="U16" s="14" t="str">
        <f t="shared" si="6"/>
        <v>平</v>
      </c>
      <c r="V16" s="14" cm="1">
        <f t="array" ref="V16">_xlfn.IFS(S16+T16=0,"",S16&gt;T16,IF(I16="主",IF(S16=5,4,3),IF(S16=5,0,1)),S16&lt;T16,IF(I16="主",IF(T16=5,0,1),IF(T16=5,4,3)),S16=T16,2)</f>
        <v>2</v>
      </c>
      <c r="W16" s="268" t="s">
        <v>103</v>
      </c>
      <c r="X16" s="261" t="str">
        <f>IF(X15="","",X15)</f>
        <v>湖景村</v>
      </c>
      <c r="Y16" s="248" t="str">
        <f>IF($K16="","",IF($K16=$K14,AP14,AP13))</f>
        <v>佣兵</v>
      </c>
      <c r="Z16" s="248" t="str">
        <f>IF($K16="","",IF($K16=$K14,AQ14,AQ13))</f>
        <v>空军</v>
      </c>
      <c r="AA16" s="244" t="str">
        <f>IF($K16="","",IF($K16=$K14,AS14,AS13))</f>
        <v>火灾调查员</v>
      </c>
      <c r="AB16" s="248" t="str">
        <f>IF($K16="","",IF($K16=$K14,Y14,Y13))</f>
        <v>大副</v>
      </c>
      <c r="AC16" s="249" t="str">
        <f>IF($K16="","",IF($K16=$K14,Z14,Z13))</f>
        <v>祭司</v>
      </c>
      <c r="AD16" s="250" t="str">
        <f>IF($K16="","",IF($K16=$K14,AA14,AA13))</f>
        <v>飞行家</v>
      </c>
      <c r="AE16" s="237"/>
      <c r="AF16" s="237"/>
      <c r="AG16" s="270"/>
      <c r="AH16" s="245" t="str">
        <f t="shared" si="26"/>
        <v>歌剧演员</v>
      </c>
      <c r="AI16" s="251" t="str">
        <f>IF($K16="","",IF($K16=$K14,AH14,AH13))</f>
        <v>跛脚羊</v>
      </c>
      <c r="AJ16" s="227"/>
      <c r="AK16" s="262" t="s">
        <v>79</v>
      </c>
      <c r="AL16" s="10" t="s">
        <v>83</v>
      </c>
      <c r="AM16" s="11" t="s">
        <v>106</v>
      </c>
      <c r="AN16" s="271" t="s">
        <v>94</v>
      </c>
      <c r="AO16" s="272"/>
      <c r="AP16" s="265" t="s">
        <v>91</v>
      </c>
      <c r="AQ16" s="12" t="s">
        <v>112</v>
      </c>
      <c r="AR16" s="15" t="s">
        <v>119</v>
      </c>
      <c r="AS16" s="12" t="s">
        <v>85</v>
      </c>
      <c r="AT16" s="15" t="s">
        <v>105</v>
      </c>
      <c r="AU16" s="12" t="s">
        <v>101</v>
      </c>
      <c r="AV16" s="148" t="s">
        <v>125</v>
      </c>
      <c r="AW16" s="14" t="str">
        <f t="shared" si="7"/>
        <v>主</v>
      </c>
      <c r="AX16" s="14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RVL</v>
      </c>
      <c r="AY16" s="14" t="str">
        <f t="shared" si="8"/>
        <v>FT</v>
      </c>
    </row>
    <row r="17" spans="1:51">
      <c r="A17" s="1">
        <f>输入错误检查!A16</f>
        <v>0</v>
      </c>
      <c r="B17" s="218">
        <f t="shared" si="20"/>
        <v>4</v>
      </c>
      <c r="C17" s="218">
        <f t="shared" si="21"/>
        <v>11</v>
      </c>
      <c r="D17" s="218">
        <f t="shared" si="22"/>
        <v>14</v>
      </c>
      <c r="E17" s="218" t="str">
        <f t="shared" si="23"/>
        <v>RVL</v>
      </c>
      <c r="F17" s="218" t="str">
        <f t="shared" si="24"/>
        <v>FT</v>
      </c>
      <c r="G17" s="8" t="s">
        <v>114</v>
      </c>
      <c r="H17" s="14" t="s">
        <v>75</v>
      </c>
      <c r="I17" s="14" t="str">
        <f t="shared" si="0"/>
        <v/>
      </c>
      <c r="J17" s="14" t="str">
        <f t="shared" si="1"/>
        <v/>
      </c>
      <c r="K17" s="273"/>
      <c r="L17" s="274"/>
      <c r="M17" s="221">
        <f>S17+S18</f>
        <v>0</v>
      </c>
      <c r="N17" s="221">
        <f>T17+T18</f>
        <v>0</v>
      </c>
      <c r="O17" s="222">
        <f t="shared" si="27"/>
        <v>0</v>
      </c>
      <c r="P17" s="223">
        <f t="shared" si="28"/>
        <v>0</v>
      </c>
      <c r="Q17" s="223">
        <f t="shared" si="29"/>
        <v>0</v>
      </c>
      <c r="R17" s="223">
        <f t="shared" si="30"/>
        <v>0</v>
      </c>
      <c r="S17" s="10"/>
      <c r="T17" s="10"/>
      <c r="U17" s="14" t="str">
        <f t="shared" si="6"/>
        <v/>
      </c>
      <c r="V17" s="14" t="str" cm="1">
        <f t="array" ref="V17">_xlfn.IFS(S17+T17=0,"",S17&gt;T17,IF(I17="主",IF(S17=5,4,3),IF(S17=5,0,1)),S17&lt;T17,IF(I17="主",IF(T17=5,0,1),IF(T17=5,4,3)),S17=T17,2)</f>
        <v/>
      </c>
      <c r="W17" s="275"/>
      <c r="X17" s="261"/>
      <c r="Y17" s="248" t="str">
        <f>IF($K17="","",IF($K17=$K15,AP15,AP16))</f>
        <v/>
      </c>
      <c r="Z17" s="248" t="str">
        <f>IF($K17="","",IF($K17=$K15,AQ15,AQ16))</f>
        <v/>
      </c>
      <c r="AA17" s="244" t="str">
        <f>IF($K17="","",IF($K17=$K15,AS15,AS16))</f>
        <v/>
      </c>
      <c r="AB17" s="242" t="str">
        <f t="shared" ref="AB17:AG17" si="31">IF($K17="","",IF($K17=$K15,Y15,Y16))</f>
        <v/>
      </c>
      <c r="AC17" s="242" t="str">
        <f t="shared" si="31"/>
        <v/>
      </c>
      <c r="AD17" s="249" t="str">
        <f t="shared" si="31"/>
        <v/>
      </c>
      <c r="AE17" s="242" t="str">
        <f t="shared" si="31"/>
        <v/>
      </c>
      <c r="AF17" s="242" t="str">
        <f t="shared" si="31"/>
        <v/>
      </c>
      <c r="AG17" s="242" t="str">
        <f t="shared" si="31"/>
        <v/>
      </c>
      <c r="AH17" s="245" t="str">
        <f t="shared" si="25"/>
        <v/>
      </c>
      <c r="AI17" s="251" t="str">
        <f>IF($K17="","",IF($K17=$K15,AH15,AH16))</f>
        <v/>
      </c>
      <c r="AJ17" s="251" t="str">
        <f>IF($K17="","",IF($K17=$K15,AI15,AI16))</f>
        <v/>
      </c>
      <c r="AK17" s="10"/>
      <c r="AL17" s="10"/>
      <c r="AM17" s="10"/>
      <c r="AN17" s="10"/>
      <c r="AO17" s="276"/>
      <c r="AP17" s="265"/>
      <c r="AQ17" s="12"/>
      <c r="AR17" s="15"/>
      <c r="AS17" s="12"/>
      <c r="AT17" s="15"/>
      <c r="AU17" s="12"/>
      <c r="AV17" s="148"/>
      <c r="AW17" s="14" t="str">
        <f t="shared" si="7"/>
        <v/>
      </c>
      <c r="AX17" s="14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/>
      </c>
      <c r="AY17" s="14" t="str">
        <f t="shared" si="8"/>
        <v/>
      </c>
    </row>
    <row r="18" spans="1:51">
      <c r="A18" s="1">
        <f>输入错误检查!A17</f>
        <v>0</v>
      </c>
      <c r="B18" s="218">
        <f t="shared" si="20"/>
        <v>4</v>
      </c>
      <c r="C18" s="218">
        <f t="shared" si="21"/>
        <v>11</v>
      </c>
      <c r="D18" s="218">
        <f t="shared" si="22"/>
        <v>14</v>
      </c>
      <c r="E18" s="218" t="str">
        <f t="shared" si="23"/>
        <v>RVL</v>
      </c>
      <c r="F18" s="218" t="str">
        <f t="shared" si="24"/>
        <v>FT</v>
      </c>
      <c r="G18" s="8" t="s">
        <v>114</v>
      </c>
      <c r="H18" s="14" t="s">
        <v>88</v>
      </c>
      <c r="I18" s="14" t="str">
        <f t="shared" si="0"/>
        <v/>
      </c>
      <c r="J18" s="14" t="str">
        <f t="shared" si="1"/>
        <v/>
      </c>
      <c r="K18" s="273"/>
      <c r="L18" s="274"/>
      <c r="M18" s="221"/>
      <c r="N18" s="221"/>
      <c r="O18" s="222"/>
      <c r="P18" s="235"/>
      <c r="Q18" s="235"/>
      <c r="R18" s="235"/>
      <c r="S18" s="10"/>
      <c r="T18" s="10"/>
      <c r="U18" s="14" t="str">
        <f t="shared" si="6"/>
        <v/>
      </c>
      <c r="V18" s="14" t="str" cm="1">
        <f t="array" ref="V18">_xlfn.IFS(S18+T18=0,"",S18&gt;T18,IF(I18="主",IF(S18=5,4,3),IF(S18=5,0,1)),S18&lt;T18,IF(I18="主",IF(T18=5,0,1),IF(T18=5,4,3)),S18=T18,2)</f>
        <v/>
      </c>
      <c r="W18" s="275"/>
      <c r="X18" s="261" t="str">
        <f>IF(X17="","",X17)</f>
        <v/>
      </c>
      <c r="Y18" s="248" t="str">
        <f>IF($K18="","",IF($K18=$K16,AP16,AP15))</f>
        <v/>
      </c>
      <c r="Z18" s="248" t="str">
        <f>IF($K18="","",IF($K18=$K16,AQ16,AQ15))</f>
        <v/>
      </c>
      <c r="AA18" s="244" t="str">
        <f>IF($K18="","",IF($K18=$K16,AS16,AS15))</f>
        <v/>
      </c>
      <c r="AB18" s="242" t="str">
        <f t="shared" ref="AB18:AG18" si="32">IF($K18="","",IF($K18=$K16,Y16,Y15))</f>
        <v/>
      </c>
      <c r="AC18" s="242" t="str">
        <f t="shared" si="32"/>
        <v/>
      </c>
      <c r="AD18" s="249" t="str">
        <f t="shared" si="32"/>
        <v/>
      </c>
      <c r="AE18" s="242" t="str">
        <f t="shared" si="32"/>
        <v/>
      </c>
      <c r="AF18" s="242" t="str">
        <f t="shared" si="32"/>
        <v/>
      </c>
      <c r="AG18" s="242" t="str">
        <f t="shared" si="32"/>
        <v/>
      </c>
      <c r="AH18" s="245" t="str">
        <f t="shared" si="26"/>
        <v/>
      </c>
      <c r="AI18" s="251" t="str">
        <f>IF($K18="","",IF($K18=$K16,AH16,AH15))</f>
        <v/>
      </c>
      <c r="AJ18" s="251" t="str">
        <f>IF($K18="","",IF($K18=$K16,AI16,AI15))</f>
        <v/>
      </c>
      <c r="AK18" s="10"/>
      <c r="AL18" s="10"/>
      <c r="AM18" s="10"/>
      <c r="AN18" s="10"/>
      <c r="AO18" s="10"/>
      <c r="AP18" s="265"/>
      <c r="AQ18" s="12"/>
      <c r="AR18" s="15"/>
      <c r="AS18" s="12"/>
      <c r="AT18" s="15"/>
      <c r="AU18" s="12"/>
      <c r="AV18" s="148"/>
      <c r="AW18" s="14" t="str">
        <f t="shared" si="7"/>
        <v/>
      </c>
      <c r="AX18" s="14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/>
      </c>
      <c r="AY18" s="14" t="str">
        <f t="shared" si="8"/>
        <v/>
      </c>
    </row>
    <row r="19" spans="1:51">
      <c r="A19" s="1">
        <f>输入错误检查!A18</f>
        <v>0</v>
      </c>
      <c r="B19" s="218">
        <v>4</v>
      </c>
      <c r="C19" s="218">
        <v>11</v>
      </c>
      <c r="D19" s="218">
        <v>16</v>
      </c>
      <c r="E19" s="219" t="s">
        <v>126</v>
      </c>
      <c r="F19" s="219" t="s">
        <v>127</v>
      </c>
      <c r="G19" s="8">
        <v>1</v>
      </c>
      <c r="H19" s="14" t="s">
        <v>75</v>
      </c>
      <c r="I19" s="14" t="str">
        <f t="shared" si="0"/>
        <v>客</v>
      </c>
      <c r="J19" s="14" t="str">
        <f t="shared" si="1"/>
        <v>ZZZ</v>
      </c>
      <c r="K19" s="15" t="s">
        <v>127</v>
      </c>
      <c r="L19" s="220" t="s">
        <v>128</v>
      </c>
      <c r="M19" s="221">
        <f>S19+S20</f>
        <v>1</v>
      </c>
      <c r="N19" s="221">
        <f>T19+T20</f>
        <v>8</v>
      </c>
      <c r="O19" s="222">
        <f t="shared" si="27"/>
        <v>9</v>
      </c>
      <c r="P19" s="223">
        <f t="shared" si="28"/>
        <v>0</v>
      </c>
      <c r="Q19" s="223">
        <f t="shared" si="29"/>
        <v>0</v>
      </c>
      <c r="R19" s="223">
        <f t="shared" si="30"/>
        <v>1</v>
      </c>
      <c r="S19" s="13">
        <v>0</v>
      </c>
      <c r="T19" s="13">
        <v>5</v>
      </c>
      <c r="U19" s="14" t="str">
        <f t="shared" ref="U3:U66" si="33">_xlfn.IFS(S19+T19=0,"",S19&gt;T19,IF(I19="主","屠","人"),S19&lt;T19,IF(I19="主","人","屠"),S19=T19,"平")</f>
        <v>屠</v>
      </c>
      <c r="V19" s="14" cm="1">
        <f t="array" ref="V19">_xlfn.IFS(S19+T19=0,"",S19&gt;T19,IF(I19="主",IF(S19=5,4,3),IF(S19=5,0,1)),S19&lt;T19,IF(I19="主",IF(T19=5,0,1),IF(T19=5,4,3)),S19=T19,2)</f>
        <v>4</v>
      </c>
      <c r="W19" s="19" t="s">
        <v>129</v>
      </c>
      <c r="X19" s="19" t="s">
        <v>118</v>
      </c>
      <c r="Y19" s="224"/>
      <c r="Z19" s="225"/>
      <c r="AA19" s="225"/>
      <c r="AB19" s="225"/>
      <c r="AC19" s="225"/>
      <c r="AD19" s="225"/>
      <c r="AE19" s="225"/>
      <c r="AF19" s="225"/>
      <c r="AG19" s="226"/>
      <c r="AH19" s="227"/>
      <c r="AI19" s="227"/>
      <c r="AJ19" s="227"/>
      <c r="AK19" s="228" t="s">
        <v>80</v>
      </c>
      <c r="AL19" s="229" t="s">
        <v>81</v>
      </c>
      <c r="AM19" s="230"/>
      <c r="AN19" s="231"/>
      <c r="AO19" s="232"/>
      <c r="AP19" s="233" t="s">
        <v>97</v>
      </c>
      <c r="AQ19" s="234" t="s">
        <v>123</v>
      </c>
      <c r="AR19" s="15" t="s">
        <v>91</v>
      </c>
      <c r="AS19" s="234" t="s">
        <v>85</v>
      </c>
      <c r="AT19" s="15" t="s">
        <v>82</v>
      </c>
      <c r="AU19" s="234" t="s">
        <v>130</v>
      </c>
      <c r="AV19" s="142" t="s">
        <v>94</v>
      </c>
      <c r="AW19" s="14" t="str">
        <f t="shared" si="7"/>
        <v>主</v>
      </c>
      <c r="AX19" s="14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ZZZ</v>
      </c>
      <c r="AY19" s="14" t="str">
        <f t="shared" si="8"/>
        <v>RD</v>
      </c>
    </row>
    <row r="20" spans="1:51">
      <c r="A20" s="1">
        <f>输入错误检查!A19</f>
        <v>0</v>
      </c>
      <c r="B20" s="218">
        <f t="shared" ref="B20:B26" si="34">B19</f>
        <v>4</v>
      </c>
      <c r="C20" s="218">
        <f t="shared" ref="C20:C26" si="35">C19</f>
        <v>11</v>
      </c>
      <c r="D20" s="218">
        <f t="shared" ref="D20:D26" si="36">D19</f>
        <v>16</v>
      </c>
      <c r="E20" s="218" t="str">
        <f t="shared" ref="E20:E26" si="37">E19</f>
        <v>ZZZ</v>
      </c>
      <c r="F20" s="218" t="str">
        <f t="shared" ref="F20:F26" si="38">F19</f>
        <v>RD</v>
      </c>
      <c r="G20" s="8">
        <v>1</v>
      </c>
      <c r="H20" s="14" t="s">
        <v>88</v>
      </c>
      <c r="I20" s="14" t="str">
        <f t="shared" si="0"/>
        <v>主</v>
      </c>
      <c r="J20" s="14" t="str">
        <f t="shared" si="1"/>
        <v>RD</v>
      </c>
      <c r="K20" s="15" t="s">
        <v>126</v>
      </c>
      <c r="L20" s="220" t="s">
        <v>131</v>
      </c>
      <c r="M20" s="221"/>
      <c r="N20" s="221"/>
      <c r="O20" s="222"/>
      <c r="P20" s="235"/>
      <c r="Q20" s="235"/>
      <c r="R20" s="235"/>
      <c r="S20" s="13">
        <v>1</v>
      </c>
      <c r="T20" s="13">
        <v>3</v>
      </c>
      <c r="U20" s="14" t="str">
        <f t="shared" si="33"/>
        <v>人</v>
      </c>
      <c r="V20" s="14" cm="1">
        <f t="array" ref="V20">_xlfn.IFS(S20+T20=0,"",S20&gt;T20,IF(I20="主",IF(S20=5,4,3),IF(S20=5,0,1)),S20&lt;T20,IF(I20="主",IF(T20=5,0,1),IF(T20=5,4,3)),S20=T20,2)</f>
        <v>1</v>
      </c>
      <c r="W20" s="19" t="str">
        <f>IF(W19="","",W19)</f>
        <v>圣心医院</v>
      </c>
      <c r="X20" s="19" t="str">
        <f>IF(X19="","",X19)</f>
        <v>永眠镇</v>
      </c>
      <c r="Y20" s="236"/>
      <c r="Z20" s="237"/>
      <c r="AA20" s="238"/>
      <c r="AB20" s="238"/>
      <c r="AC20" s="238"/>
      <c r="AD20" s="238"/>
      <c r="AE20" s="238"/>
      <c r="AF20" s="238"/>
      <c r="AG20" s="226"/>
      <c r="AH20" s="227"/>
      <c r="AI20" s="227"/>
      <c r="AJ20" s="227"/>
      <c r="AK20" s="228" t="s">
        <v>97</v>
      </c>
      <c r="AL20" s="229" t="s">
        <v>80</v>
      </c>
      <c r="AM20" s="239"/>
      <c r="AN20" s="240"/>
      <c r="AO20" s="241"/>
      <c r="AP20" s="233" t="s">
        <v>119</v>
      </c>
      <c r="AQ20" s="234" t="s">
        <v>83</v>
      </c>
      <c r="AR20" s="15" t="s">
        <v>123</v>
      </c>
      <c r="AS20" s="234" t="s">
        <v>82</v>
      </c>
      <c r="AT20" s="15" t="s">
        <v>79</v>
      </c>
      <c r="AU20" s="234" t="s">
        <v>85</v>
      </c>
      <c r="AV20" s="142" t="s">
        <v>102</v>
      </c>
      <c r="AW20" s="14" t="str">
        <f t="shared" si="7"/>
        <v>主</v>
      </c>
      <c r="AX20" s="14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ZZZ</v>
      </c>
      <c r="AY20" s="14" t="str">
        <f t="shared" si="8"/>
        <v>RD</v>
      </c>
    </row>
    <row r="21" spans="1:51">
      <c r="A21" s="1">
        <f>输入错误检查!A20</f>
        <v>0</v>
      </c>
      <c r="B21" s="218">
        <f t="shared" si="34"/>
        <v>4</v>
      </c>
      <c r="C21" s="218">
        <f t="shared" si="35"/>
        <v>11</v>
      </c>
      <c r="D21" s="218">
        <f t="shared" si="36"/>
        <v>16</v>
      </c>
      <c r="E21" s="218" t="str">
        <f t="shared" si="37"/>
        <v>ZZZ</v>
      </c>
      <c r="F21" s="218" t="str">
        <f t="shared" si="38"/>
        <v>RD</v>
      </c>
      <c r="G21" s="8">
        <v>2</v>
      </c>
      <c r="H21" s="14" t="s">
        <v>75</v>
      </c>
      <c r="I21" s="14" t="str">
        <f t="shared" si="0"/>
        <v>客</v>
      </c>
      <c r="J21" s="14" t="str">
        <f t="shared" si="1"/>
        <v>ZZZ</v>
      </c>
      <c r="K21" s="15" t="s">
        <v>127</v>
      </c>
      <c r="L21" s="220" t="s">
        <v>132</v>
      </c>
      <c r="M21" s="221">
        <f t="shared" ref="M21:M25" si="39">S21+S22</f>
        <v>2</v>
      </c>
      <c r="N21" s="221">
        <f t="shared" ref="N21:N25" si="40">T21+T22</f>
        <v>6</v>
      </c>
      <c r="O21" s="222">
        <f t="shared" ref="O21:O25" si="41">M21+N21</f>
        <v>8</v>
      </c>
      <c r="P21" s="223">
        <f t="shared" ref="P21:P25" si="42">IF(M21&gt;N21,1,0)</f>
        <v>0</v>
      </c>
      <c r="Q21" s="223">
        <f t="shared" ref="Q21:Q25" si="43">IF(M21+N21=0,0,IF(M21=N21,1,0))</f>
        <v>0</v>
      </c>
      <c r="R21" s="223">
        <f t="shared" ref="R21:R25" si="44">IF(M21&lt;N21,1,0)</f>
        <v>1</v>
      </c>
      <c r="S21" s="13">
        <v>1</v>
      </c>
      <c r="T21" s="13">
        <v>3</v>
      </c>
      <c r="U21" s="14" t="str">
        <f t="shared" si="33"/>
        <v>屠</v>
      </c>
      <c r="V21" s="14" cm="1">
        <f t="array" ref="V21">_xlfn.IFS(S21+T21=0,"",S21&gt;T21,IF(I21="主",IF(S21=5,4,3),IF(S21=5,0,1)),S21&lt;T21,IF(I21="主",IF(T21=5,0,1),IF(T21=5,4,3)),S21=T21,2)</f>
        <v>3</v>
      </c>
      <c r="W21" s="19" t="s">
        <v>77</v>
      </c>
      <c r="X21" s="19" t="s">
        <v>122</v>
      </c>
      <c r="Y21" s="242" t="str">
        <f>IF($K21="","",IF($K21=$K19,AP19,AP20))</f>
        <v>空军</v>
      </c>
      <c r="Z21" s="243" t="str">
        <f>IF($K21="","",IF($K21=$K19,AQ19,AQ20))</f>
        <v>骑士</v>
      </c>
      <c r="AA21" s="244" t="str">
        <f>IF($K21="","",IF($K21=$K19,AS19,AS20))</f>
        <v>入殓师</v>
      </c>
      <c r="AB21" s="238"/>
      <c r="AC21" s="238"/>
      <c r="AD21" s="238"/>
      <c r="AE21" s="238"/>
      <c r="AF21" s="238"/>
      <c r="AG21" s="226"/>
      <c r="AH21" s="245" t="str">
        <f t="shared" ref="AH21:AH25" si="45">IF($K21="","",IF($K21=$K19,AV19,AV20))</f>
        <v>喧嚣</v>
      </c>
      <c r="AI21" s="227"/>
      <c r="AJ21" s="227"/>
      <c r="AK21" s="228" t="s">
        <v>79</v>
      </c>
      <c r="AL21" s="15" t="s">
        <v>83</v>
      </c>
      <c r="AM21" s="246" t="s">
        <v>102</v>
      </c>
      <c r="AN21" s="247"/>
      <c r="AO21" s="241"/>
      <c r="AP21" s="233" t="s">
        <v>133</v>
      </c>
      <c r="AQ21" s="234" t="s">
        <v>134</v>
      </c>
      <c r="AR21" s="15" t="s">
        <v>90</v>
      </c>
      <c r="AS21" s="234" t="s">
        <v>80</v>
      </c>
      <c r="AT21" s="15" t="s">
        <v>81</v>
      </c>
      <c r="AU21" s="234" t="s">
        <v>119</v>
      </c>
      <c r="AV21" s="142" t="s">
        <v>87</v>
      </c>
      <c r="AW21" s="14" t="str">
        <f t="shared" si="7"/>
        <v>客</v>
      </c>
      <c r="AX21" s="14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RD</v>
      </c>
      <c r="AY21" s="14" t="str">
        <f t="shared" si="8"/>
        <v>ZZZ</v>
      </c>
    </row>
    <row r="22" spans="1:51">
      <c r="A22" s="1">
        <f>输入错误检查!A21</f>
        <v>0</v>
      </c>
      <c r="B22" s="218">
        <f t="shared" si="34"/>
        <v>4</v>
      </c>
      <c r="C22" s="218">
        <f t="shared" si="35"/>
        <v>11</v>
      </c>
      <c r="D22" s="218">
        <f t="shared" si="36"/>
        <v>16</v>
      </c>
      <c r="E22" s="218" t="str">
        <f t="shared" si="37"/>
        <v>ZZZ</v>
      </c>
      <c r="F22" s="218" t="str">
        <f t="shared" si="38"/>
        <v>RD</v>
      </c>
      <c r="G22" s="8">
        <v>2</v>
      </c>
      <c r="H22" s="14" t="s">
        <v>88</v>
      </c>
      <c r="I22" s="14" t="str">
        <f t="shared" si="0"/>
        <v>主</v>
      </c>
      <c r="J22" s="14" t="str">
        <f t="shared" si="1"/>
        <v>RD</v>
      </c>
      <c r="K22" s="15" t="s">
        <v>126</v>
      </c>
      <c r="L22" s="220" t="s">
        <v>131</v>
      </c>
      <c r="M22" s="221"/>
      <c r="N22" s="221"/>
      <c r="O22" s="222"/>
      <c r="P22" s="235"/>
      <c r="Q22" s="235"/>
      <c r="R22" s="235"/>
      <c r="S22" s="13">
        <v>1</v>
      </c>
      <c r="T22" s="13">
        <v>3</v>
      </c>
      <c r="U22" s="14" t="str">
        <f t="shared" si="33"/>
        <v>人</v>
      </c>
      <c r="V22" s="14" cm="1">
        <f t="array" ref="V22">_xlfn.IFS(S22+T22=0,"",S22&gt;T22,IF(I22="主",IF(S22=5,4,3),IF(S22=5,0,1)),S22&lt;T22,IF(I22="主",IF(T22=5,0,1),IF(T22=5,4,3)),S22=T22,2)</f>
        <v>1</v>
      </c>
      <c r="W22" s="19" t="str">
        <f>IF(W21="","",W21)</f>
        <v>月亮河公园</v>
      </c>
      <c r="X22" s="19" t="str">
        <f>IF(X21="","",X21)</f>
        <v>湖景村</v>
      </c>
      <c r="Y22" s="242" t="str">
        <f>IF($K22="","",IF($K22=$K20,AP20,AP19))</f>
        <v>守墓人</v>
      </c>
      <c r="Z22" s="243" t="str">
        <f>IF($K22="","",IF($K22=$K20,AQ20,AQ19))</f>
        <v>古董商</v>
      </c>
      <c r="AA22" s="244" t="str">
        <f>IF($K22="","",IF($K22=$K20,AS20,AS19))</f>
        <v>飞行家</v>
      </c>
      <c r="AB22" s="237"/>
      <c r="AC22" s="237"/>
      <c r="AD22" s="238"/>
      <c r="AE22" s="238"/>
      <c r="AF22" s="238"/>
      <c r="AG22" s="226"/>
      <c r="AH22" s="245" t="str">
        <f t="shared" ref="AH22:AH26" si="46">IF($K22="","",IF($K22=$K20,AV20,AV19))</f>
        <v>歌剧演员</v>
      </c>
      <c r="AI22" s="227"/>
      <c r="AJ22" s="227"/>
      <c r="AK22" s="228" t="s">
        <v>97</v>
      </c>
      <c r="AL22" s="15" t="s">
        <v>109</v>
      </c>
      <c r="AM22" s="229" t="s">
        <v>94</v>
      </c>
      <c r="AN22" s="239"/>
      <c r="AO22" s="241"/>
      <c r="AP22" s="233" t="s">
        <v>81</v>
      </c>
      <c r="AQ22" s="234" t="s">
        <v>91</v>
      </c>
      <c r="AR22" s="15" t="s">
        <v>85</v>
      </c>
      <c r="AS22" s="234" t="s">
        <v>79</v>
      </c>
      <c r="AT22" s="15" t="s">
        <v>80</v>
      </c>
      <c r="AU22" s="234" t="s">
        <v>135</v>
      </c>
      <c r="AV22" s="142" t="s">
        <v>136</v>
      </c>
      <c r="AW22" s="14" t="str">
        <f t="shared" si="7"/>
        <v>客</v>
      </c>
      <c r="AX22" s="14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RD</v>
      </c>
      <c r="AY22" s="14" t="str">
        <f t="shared" si="8"/>
        <v>ZZZ</v>
      </c>
    </row>
    <row r="23" spans="1:51">
      <c r="A23" s="1">
        <f>输入错误检查!A22</f>
        <v>0</v>
      </c>
      <c r="B23" s="218">
        <f t="shared" si="34"/>
        <v>4</v>
      </c>
      <c r="C23" s="218">
        <f t="shared" si="35"/>
        <v>11</v>
      </c>
      <c r="D23" s="218">
        <f t="shared" si="36"/>
        <v>16</v>
      </c>
      <c r="E23" s="218" t="str">
        <f t="shared" si="37"/>
        <v>ZZZ</v>
      </c>
      <c r="F23" s="218" t="str">
        <f t="shared" si="38"/>
        <v>RD</v>
      </c>
      <c r="G23" s="8">
        <v>3</v>
      </c>
      <c r="H23" s="14" t="s">
        <v>75</v>
      </c>
      <c r="I23" s="14" t="str">
        <f t="shared" si="0"/>
        <v/>
      </c>
      <c r="J23" s="14" t="str">
        <f t="shared" si="1"/>
        <v/>
      </c>
      <c r="K23" s="13"/>
      <c r="L23" s="258"/>
      <c r="M23" s="221">
        <f t="shared" si="39"/>
        <v>0</v>
      </c>
      <c r="N23" s="221">
        <f t="shared" si="40"/>
        <v>0</v>
      </c>
      <c r="O23" s="222">
        <f t="shared" si="41"/>
        <v>0</v>
      </c>
      <c r="P23" s="223">
        <f t="shared" si="42"/>
        <v>0</v>
      </c>
      <c r="Q23" s="223">
        <f t="shared" si="43"/>
        <v>0</v>
      </c>
      <c r="R23" s="223">
        <f t="shared" si="44"/>
        <v>0</v>
      </c>
      <c r="S23" s="13"/>
      <c r="T23" s="13"/>
      <c r="U23" s="14" t="str">
        <f t="shared" si="33"/>
        <v/>
      </c>
      <c r="V23" s="14" t="str" cm="1">
        <f t="array" ref="V23">_xlfn.IFS(S23+T23=0,"",S23&gt;T23,IF(I23="主",IF(S23=5,4,3),IF(S23=5,0,1)),S23&lt;T23,IF(I23="主",IF(T23=5,0,1),IF(T23=5,4,3)),S23=T23,2)</f>
        <v/>
      </c>
      <c r="W23" s="19"/>
      <c r="X23" s="19"/>
      <c r="Y23" s="248" t="str">
        <f>IF($K23="","",IF($K23=$K21,AP21,AP22))</f>
        <v/>
      </c>
      <c r="Z23" s="248" t="str">
        <f>IF($K23="","",IF($K23=$K21,AQ21,AQ22))</f>
        <v/>
      </c>
      <c r="AA23" s="244" t="str">
        <f>IF($K23="","",IF($K23=$K21,AS21,AS22))</f>
        <v/>
      </c>
      <c r="AB23" s="248" t="str">
        <f>IF($K23="","",IF($K23=$K21,Y21,Y22))</f>
        <v/>
      </c>
      <c r="AC23" s="249" t="str">
        <f>IF($K23="","",IF($K23=$K21,Z21,Z22))</f>
        <v/>
      </c>
      <c r="AD23" s="250" t="str">
        <f>IF($K23="","",IF($K23=$K21,AA21,AA22))</f>
        <v/>
      </c>
      <c r="AE23" s="238"/>
      <c r="AF23" s="238"/>
      <c r="AG23" s="226"/>
      <c r="AH23" s="245" t="str">
        <f t="shared" si="45"/>
        <v/>
      </c>
      <c r="AI23" s="251" t="str">
        <f>IF($K23="","",IF($K23=$K21,AH21,AH22))</f>
        <v/>
      </c>
      <c r="AJ23" s="227"/>
      <c r="AK23" s="196"/>
      <c r="AL23" s="13"/>
      <c r="AM23" s="13"/>
      <c r="AN23" s="277"/>
      <c r="AO23" s="252"/>
      <c r="AP23" s="278"/>
      <c r="AQ23" s="257"/>
      <c r="AR23" s="13"/>
      <c r="AS23" s="257"/>
      <c r="AT23" s="13"/>
      <c r="AU23" s="257"/>
      <c r="AV23" s="9"/>
      <c r="AW23" s="14" t="str">
        <f t="shared" si="7"/>
        <v/>
      </c>
      <c r="AX23" s="14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AY23" s="14" t="str">
        <f t="shared" si="8"/>
        <v/>
      </c>
    </row>
    <row r="24" spans="1:51">
      <c r="A24" s="1">
        <f>输入错误检查!A23</f>
        <v>0</v>
      </c>
      <c r="B24" s="218">
        <f t="shared" si="34"/>
        <v>4</v>
      </c>
      <c r="C24" s="218">
        <f t="shared" si="35"/>
        <v>11</v>
      </c>
      <c r="D24" s="218">
        <f t="shared" si="36"/>
        <v>16</v>
      </c>
      <c r="E24" s="218" t="str">
        <f t="shared" si="37"/>
        <v>ZZZ</v>
      </c>
      <c r="F24" s="218" t="str">
        <f t="shared" si="38"/>
        <v>RD</v>
      </c>
      <c r="G24" s="8">
        <v>3</v>
      </c>
      <c r="H24" s="14" t="s">
        <v>88</v>
      </c>
      <c r="I24" s="14" t="str">
        <f t="shared" si="0"/>
        <v/>
      </c>
      <c r="J24" s="14" t="str">
        <f t="shared" si="1"/>
        <v/>
      </c>
      <c r="K24" s="13"/>
      <c r="L24" s="258"/>
      <c r="M24" s="221"/>
      <c r="N24" s="221"/>
      <c r="O24" s="222"/>
      <c r="P24" s="235"/>
      <c r="Q24" s="235"/>
      <c r="R24" s="235"/>
      <c r="S24" s="13"/>
      <c r="T24" s="13"/>
      <c r="U24" s="14" t="str">
        <f t="shared" si="33"/>
        <v/>
      </c>
      <c r="V24" s="14" t="str" cm="1">
        <f t="array" ref="V24">_xlfn.IFS(S24+T24=0,"",S24&gt;T24,IF(I24="主",IF(S24=5,4,3),IF(S24=5,0,1)),S24&lt;T24,IF(I24="主",IF(T24=5,0,1),IF(T24=5,4,3)),S24=T24,2)</f>
        <v/>
      </c>
      <c r="W24" s="19"/>
      <c r="X24" s="19" t="str">
        <f>IF(X23="","",X23)</f>
        <v/>
      </c>
      <c r="Y24" s="248" t="str">
        <f>IF($K24="","",IF($K24=$K22,AP22,AP21))</f>
        <v/>
      </c>
      <c r="Z24" s="248" t="str">
        <f>IF($K24="","",IF($K24=$K22,AQ22,AQ21))</f>
        <v/>
      </c>
      <c r="AA24" s="244" t="str">
        <f>IF($K24="","",IF($K24=$K22,AS22,AS21))</f>
        <v/>
      </c>
      <c r="AB24" s="248" t="str">
        <f>IF($K24="","",IF($K24=$K22,Y22,Y21))</f>
        <v/>
      </c>
      <c r="AC24" s="249" t="str">
        <f>IF($K24="","",IF($K24=$K22,Z22,Z21))</f>
        <v/>
      </c>
      <c r="AD24" s="250" t="str">
        <f>IF($K24="","",IF($K24=$K22,AA22,AA21))</f>
        <v/>
      </c>
      <c r="AE24" s="237"/>
      <c r="AF24" s="237"/>
      <c r="AG24" s="270"/>
      <c r="AH24" s="245" t="str">
        <f t="shared" si="46"/>
        <v/>
      </c>
      <c r="AI24" s="251" t="str">
        <f>IF($K24="","",IF($K24=$K22,AH22,AH21))</f>
        <v/>
      </c>
      <c r="AJ24" s="227"/>
      <c r="AK24" s="196"/>
      <c r="AL24" s="13"/>
      <c r="AM24" s="13"/>
      <c r="AN24" s="192"/>
      <c r="AO24" s="254"/>
      <c r="AP24" s="278"/>
      <c r="AQ24" s="257"/>
      <c r="AR24" s="13"/>
      <c r="AS24" s="257"/>
      <c r="AT24" s="13"/>
      <c r="AU24" s="257"/>
      <c r="AV24" s="9"/>
      <c r="AW24" s="14" t="str">
        <f t="shared" si="7"/>
        <v/>
      </c>
      <c r="AX24" s="14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Y24" s="14" t="str">
        <f t="shared" si="8"/>
        <v/>
      </c>
    </row>
    <row r="25" spans="1:51">
      <c r="A25" s="1">
        <f>输入错误检查!A24</f>
        <v>0</v>
      </c>
      <c r="B25" s="218">
        <f t="shared" si="34"/>
        <v>4</v>
      </c>
      <c r="C25" s="218">
        <f t="shared" si="35"/>
        <v>11</v>
      </c>
      <c r="D25" s="218">
        <f t="shared" si="36"/>
        <v>16</v>
      </c>
      <c r="E25" s="218" t="str">
        <f t="shared" si="37"/>
        <v>ZZZ</v>
      </c>
      <c r="F25" s="218" t="str">
        <f t="shared" si="38"/>
        <v>RD</v>
      </c>
      <c r="G25" s="8" t="s">
        <v>114</v>
      </c>
      <c r="H25" s="14" t="s">
        <v>75</v>
      </c>
      <c r="I25" s="14" t="str">
        <f t="shared" si="0"/>
        <v/>
      </c>
      <c r="J25" s="14" t="str">
        <f t="shared" si="1"/>
        <v/>
      </c>
      <c r="K25" s="13"/>
      <c r="L25" s="258"/>
      <c r="M25" s="221">
        <f t="shared" si="39"/>
        <v>0</v>
      </c>
      <c r="N25" s="221">
        <f t="shared" si="40"/>
        <v>0</v>
      </c>
      <c r="O25" s="222">
        <f t="shared" si="41"/>
        <v>0</v>
      </c>
      <c r="P25" s="223">
        <f t="shared" si="42"/>
        <v>0</v>
      </c>
      <c r="Q25" s="223">
        <f t="shared" si="43"/>
        <v>0</v>
      </c>
      <c r="R25" s="223">
        <f t="shared" si="44"/>
        <v>0</v>
      </c>
      <c r="S25" s="13"/>
      <c r="T25" s="13"/>
      <c r="U25" s="14" t="str">
        <f t="shared" si="33"/>
        <v/>
      </c>
      <c r="V25" s="14" t="str" cm="1">
        <f t="array" ref="V25">_xlfn.IFS(S25+T25=0,"",S25&gt;T25,IF(I25="主",IF(S25=5,4,3),IF(S25=5,0,1)),S25&lt;T25,IF(I25="主",IF(T25=5,0,1),IF(T25=5,4,3)),S25=T25,2)</f>
        <v/>
      </c>
      <c r="W25" s="255"/>
      <c r="X25" s="19"/>
      <c r="Y25" s="248" t="str">
        <f>IF($K25="","",IF($K25=$K23,AP23,AP24))</f>
        <v/>
      </c>
      <c r="Z25" s="248" t="str">
        <f>IF($K25="","",IF($K25=$K23,AQ23,AQ24))</f>
        <v/>
      </c>
      <c r="AA25" s="244" t="str">
        <f>IF($K25="","",IF($K25=$K23,AS23,AS24))</f>
        <v/>
      </c>
      <c r="AB25" s="242" t="str">
        <f t="shared" ref="AB25:AG25" si="47">IF($K25="","",IF($K25=$K23,Y23,Y24))</f>
        <v/>
      </c>
      <c r="AC25" s="242" t="str">
        <f t="shared" si="47"/>
        <v/>
      </c>
      <c r="AD25" s="249" t="str">
        <f t="shared" si="47"/>
        <v/>
      </c>
      <c r="AE25" s="242" t="str">
        <f t="shared" si="47"/>
        <v/>
      </c>
      <c r="AF25" s="242" t="str">
        <f t="shared" si="47"/>
        <v/>
      </c>
      <c r="AG25" s="242" t="str">
        <f t="shared" si="47"/>
        <v/>
      </c>
      <c r="AH25" s="245" t="str">
        <f t="shared" si="45"/>
        <v/>
      </c>
      <c r="AI25" s="251" t="str">
        <f>IF($K25="","",IF($K25=$K23,AH23,AH24))</f>
        <v/>
      </c>
      <c r="AJ25" s="251" t="str">
        <f>IF($K25="","",IF($K25=$K23,AI23,AI24))</f>
        <v/>
      </c>
      <c r="AK25" s="13"/>
      <c r="AL25" s="13"/>
      <c r="AM25" s="13"/>
      <c r="AN25" s="13"/>
      <c r="AO25" s="256"/>
      <c r="AP25" s="257"/>
      <c r="AQ25" s="257"/>
      <c r="AR25" s="13"/>
      <c r="AS25" s="257"/>
      <c r="AT25" s="13"/>
      <c r="AU25" s="257"/>
      <c r="AV25" s="9"/>
      <c r="AW25" s="14" t="str">
        <f t="shared" si="7"/>
        <v/>
      </c>
      <c r="AX25" s="14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Y25" s="14" t="str">
        <f t="shared" si="8"/>
        <v/>
      </c>
    </row>
    <row r="26" spans="1:51">
      <c r="A26" s="1">
        <f>输入错误检查!A25</f>
        <v>0</v>
      </c>
      <c r="B26" s="218">
        <f t="shared" si="34"/>
        <v>4</v>
      </c>
      <c r="C26" s="218">
        <f t="shared" si="35"/>
        <v>11</v>
      </c>
      <c r="D26" s="218">
        <f t="shared" si="36"/>
        <v>16</v>
      </c>
      <c r="E26" s="218" t="str">
        <f t="shared" si="37"/>
        <v>ZZZ</v>
      </c>
      <c r="F26" s="218" t="str">
        <f t="shared" si="38"/>
        <v>RD</v>
      </c>
      <c r="G26" s="8" t="s">
        <v>114</v>
      </c>
      <c r="H26" s="14" t="s">
        <v>88</v>
      </c>
      <c r="I26" s="14" t="str">
        <f t="shared" si="0"/>
        <v/>
      </c>
      <c r="J26" s="14" t="str">
        <f t="shared" si="1"/>
        <v/>
      </c>
      <c r="K26" s="13"/>
      <c r="L26" s="258"/>
      <c r="M26" s="221"/>
      <c r="N26" s="221"/>
      <c r="O26" s="222"/>
      <c r="P26" s="235"/>
      <c r="Q26" s="235"/>
      <c r="R26" s="235"/>
      <c r="S26" s="13"/>
      <c r="T26" s="13"/>
      <c r="U26" s="14" t="str">
        <f t="shared" si="33"/>
        <v/>
      </c>
      <c r="V26" s="14" t="str" cm="1">
        <f t="array" ref="V26">_xlfn.IFS(S26+T26=0,"",S26&gt;T26,IF(I26="主",IF(S26=5,4,3),IF(S26=5,0,1)),S26&lt;T26,IF(I26="主",IF(T26=5,0,1),IF(T26=5,4,3)),S26=T26,2)</f>
        <v/>
      </c>
      <c r="W26" s="255"/>
      <c r="X26" s="19" t="str">
        <f>IF(X25="","",X25)</f>
        <v/>
      </c>
      <c r="Y26" s="248" t="str">
        <f>IF($K26="","",IF($K26=$K24,AP24,AP23))</f>
        <v/>
      </c>
      <c r="Z26" s="248" t="str">
        <f>IF($K26="","",IF($K26=$K24,AQ24,AQ23))</f>
        <v/>
      </c>
      <c r="AA26" s="244" t="str">
        <f>IF($K26="","",IF($K26=$K24,AS24,AS23))</f>
        <v/>
      </c>
      <c r="AB26" s="242" t="str">
        <f t="shared" ref="AB26:AG26" si="48">IF($K26="","",IF($K26=$K24,Y24,Y23))</f>
        <v/>
      </c>
      <c r="AC26" s="242" t="str">
        <f t="shared" si="48"/>
        <v/>
      </c>
      <c r="AD26" s="249" t="str">
        <f t="shared" si="48"/>
        <v/>
      </c>
      <c r="AE26" s="242" t="str">
        <f t="shared" si="48"/>
        <v/>
      </c>
      <c r="AF26" s="242" t="str">
        <f t="shared" si="48"/>
        <v/>
      </c>
      <c r="AG26" s="242" t="str">
        <f t="shared" si="48"/>
        <v/>
      </c>
      <c r="AH26" s="245" t="str">
        <f t="shared" si="46"/>
        <v/>
      </c>
      <c r="AI26" s="251" t="str">
        <f>IF($K26="","",IF($K26=$K24,AH24,AH23))</f>
        <v/>
      </c>
      <c r="AJ26" s="251" t="str">
        <f>IF($K26="","",IF($K26=$K24,AI24,AI23))</f>
        <v/>
      </c>
      <c r="AK26" s="13"/>
      <c r="AL26" s="13"/>
      <c r="AM26" s="13"/>
      <c r="AN26" s="13"/>
      <c r="AO26" s="13"/>
      <c r="AP26" s="257"/>
      <c r="AQ26" s="257"/>
      <c r="AR26" s="13"/>
      <c r="AS26" s="257"/>
      <c r="AT26" s="13"/>
      <c r="AU26" s="257"/>
      <c r="AV26" s="9"/>
      <c r="AW26" s="14" t="str">
        <f t="shared" si="7"/>
        <v/>
      </c>
      <c r="AX26" s="14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AY26" s="14" t="str">
        <f t="shared" si="8"/>
        <v/>
      </c>
    </row>
    <row r="27" spans="1:51">
      <c r="A27" s="1">
        <f>输入错误检查!A26</f>
        <v>0</v>
      </c>
      <c r="B27" s="218">
        <v>4</v>
      </c>
      <c r="C27" s="218">
        <v>11</v>
      </c>
      <c r="D27" s="218">
        <v>18</v>
      </c>
      <c r="E27" s="219" t="s">
        <v>137</v>
      </c>
      <c r="F27" s="219" t="s">
        <v>138</v>
      </c>
      <c r="G27" s="8">
        <v>1</v>
      </c>
      <c r="H27" s="14" t="s">
        <v>75</v>
      </c>
      <c r="I27" s="14" t="str">
        <f t="shared" si="0"/>
        <v>主</v>
      </c>
      <c r="J27" s="14" t="str">
        <f t="shared" si="1"/>
        <v>RC</v>
      </c>
      <c r="K27" s="279" t="s">
        <v>137</v>
      </c>
      <c r="L27" s="260" t="s">
        <v>139</v>
      </c>
      <c r="M27" s="221">
        <f t="shared" ref="M27:M31" si="49">S27+S28</f>
        <v>7</v>
      </c>
      <c r="N27" s="221">
        <f t="shared" ref="N27:N31" si="50">T27+T28</f>
        <v>2</v>
      </c>
      <c r="O27" s="222">
        <f t="shared" ref="O27:O31" si="51">M27+N27</f>
        <v>9</v>
      </c>
      <c r="P27" s="223">
        <f t="shared" ref="P27:P31" si="52">IF(M27&gt;N27,1,0)</f>
        <v>1</v>
      </c>
      <c r="Q27" s="223">
        <f t="shared" ref="Q27:Q31" si="53">IF(M27+N27=0,0,IF(M27=N27,1,0))</f>
        <v>0</v>
      </c>
      <c r="R27" s="223">
        <f t="shared" ref="R27:R31" si="54">IF(M27&lt;N27,1,0)</f>
        <v>0</v>
      </c>
      <c r="S27" s="10">
        <v>5</v>
      </c>
      <c r="T27" s="10">
        <v>0</v>
      </c>
      <c r="U27" s="14" t="str">
        <f t="shared" si="33"/>
        <v>屠</v>
      </c>
      <c r="V27" s="14" cm="1">
        <f t="array" ref="V27">_xlfn.IFS(S27+T27=0,"",S27&gt;T27,IF(I27="主",IF(S27=5,4,3),IF(S27=5,0,1)),S27&lt;T27,IF(I27="主",IF(T27=5,0,1),IF(T27=5,4,3)),S27=T27,2)</f>
        <v>4</v>
      </c>
      <c r="W27" s="261" t="s">
        <v>78</v>
      </c>
      <c r="X27" s="261" t="s">
        <v>92</v>
      </c>
      <c r="Y27" s="224"/>
      <c r="Z27" s="225"/>
      <c r="AA27" s="225"/>
      <c r="AB27" s="225"/>
      <c r="AC27" s="225"/>
      <c r="AD27" s="225"/>
      <c r="AE27" s="225"/>
      <c r="AF27" s="225"/>
      <c r="AG27" s="226"/>
      <c r="AH27" s="227"/>
      <c r="AI27" s="227"/>
      <c r="AJ27" s="227"/>
      <c r="AK27" s="280" t="s">
        <v>79</v>
      </c>
      <c r="AL27" s="271" t="s">
        <v>86</v>
      </c>
      <c r="AM27" s="224"/>
      <c r="AN27" s="225"/>
      <c r="AO27" s="264"/>
      <c r="AP27" s="265" t="s">
        <v>98</v>
      </c>
      <c r="AQ27" s="12" t="s">
        <v>140</v>
      </c>
      <c r="AR27" s="15" t="s">
        <v>80</v>
      </c>
      <c r="AS27" s="12" t="s">
        <v>81</v>
      </c>
      <c r="AT27" s="15" t="s">
        <v>83</v>
      </c>
      <c r="AU27" s="12" t="s">
        <v>82</v>
      </c>
      <c r="AV27" s="148" t="s">
        <v>87</v>
      </c>
      <c r="AW27" s="14" t="str">
        <f t="shared" si="7"/>
        <v>主</v>
      </c>
      <c r="AX27" s="14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GG</v>
      </c>
      <c r="AY27" s="14" t="str">
        <f t="shared" si="8"/>
        <v>RC</v>
      </c>
    </row>
    <row r="28" spans="1:51">
      <c r="A28" s="1">
        <f>输入错误检查!A27</f>
        <v>0</v>
      </c>
      <c r="B28" s="218">
        <f t="shared" ref="B28:B34" si="55">B27</f>
        <v>4</v>
      </c>
      <c r="C28" s="218">
        <f t="shared" ref="C28:C34" si="56">C27</f>
        <v>11</v>
      </c>
      <c r="D28" s="218">
        <f t="shared" ref="D28:D34" si="57">D27</f>
        <v>18</v>
      </c>
      <c r="E28" s="218" t="str">
        <f t="shared" ref="E28:E34" si="58">E27</f>
        <v>GG</v>
      </c>
      <c r="F28" s="218" t="str">
        <f t="shared" ref="F28:F34" si="59">F27</f>
        <v>RC</v>
      </c>
      <c r="G28" s="8">
        <v>1</v>
      </c>
      <c r="H28" s="14" t="s">
        <v>88</v>
      </c>
      <c r="I28" s="14" t="str">
        <f t="shared" si="0"/>
        <v>客</v>
      </c>
      <c r="J28" s="14" t="str">
        <f t="shared" si="1"/>
        <v>GG</v>
      </c>
      <c r="K28" s="279" t="s">
        <v>138</v>
      </c>
      <c r="L28" s="260" t="s">
        <v>141</v>
      </c>
      <c r="M28" s="221"/>
      <c r="N28" s="221"/>
      <c r="O28" s="222"/>
      <c r="P28" s="235"/>
      <c r="Q28" s="235"/>
      <c r="R28" s="235"/>
      <c r="S28" s="10">
        <v>2</v>
      </c>
      <c r="T28" s="10">
        <v>2</v>
      </c>
      <c r="U28" s="14" t="str">
        <f t="shared" si="33"/>
        <v>平</v>
      </c>
      <c r="V28" s="14" cm="1">
        <f t="array" ref="V28">_xlfn.IFS(S28+T28=0,"",S28&gt;T28,IF(I28="主",IF(S28=5,4,3),IF(S28=5,0,1)),S28&lt;T28,IF(I28="主",IF(T28=5,0,1),IF(T28=5,4,3)),S28=T28,2)</f>
        <v>2</v>
      </c>
      <c r="W28" s="261" t="str">
        <f>IF(W27="","",W27)</f>
        <v>里奥的回忆</v>
      </c>
      <c r="X28" s="261" t="str">
        <f>IF(X27="","",X27)</f>
        <v>唐人街</v>
      </c>
      <c r="Y28" s="236"/>
      <c r="Z28" s="237"/>
      <c r="AA28" s="238"/>
      <c r="AB28" s="238"/>
      <c r="AC28" s="238"/>
      <c r="AD28" s="238"/>
      <c r="AE28" s="238"/>
      <c r="AF28" s="238"/>
      <c r="AG28" s="226"/>
      <c r="AH28" s="227"/>
      <c r="AI28" s="227"/>
      <c r="AJ28" s="227"/>
      <c r="AK28" s="280" t="s">
        <v>80</v>
      </c>
      <c r="AL28" s="271" t="s">
        <v>98</v>
      </c>
      <c r="AM28" s="236"/>
      <c r="AN28" s="238"/>
      <c r="AO28" s="227"/>
      <c r="AP28" s="265" t="s">
        <v>86</v>
      </c>
      <c r="AQ28" s="12" t="s">
        <v>81</v>
      </c>
      <c r="AR28" s="15" t="s">
        <v>85</v>
      </c>
      <c r="AS28" s="12" t="s">
        <v>79</v>
      </c>
      <c r="AT28" s="15" t="s">
        <v>83</v>
      </c>
      <c r="AU28" s="12" t="s">
        <v>91</v>
      </c>
      <c r="AV28" s="148" t="s">
        <v>142</v>
      </c>
      <c r="AW28" s="14" t="str">
        <f t="shared" si="7"/>
        <v>主</v>
      </c>
      <c r="AX28" s="14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GG</v>
      </c>
      <c r="AY28" s="14" t="str">
        <f t="shared" si="8"/>
        <v>RC</v>
      </c>
    </row>
    <row r="29" spans="1:51">
      <c r="A29" s="1">
        <f>输入错误检查!A28</f>
        <v>0</v>
      </c>
      <c r="B29" s="218">
        <f t="shared" si="55"/>
        <v>4</v>
      </c>
      <c r="C29" s="218">
        <f t="shared" si="56"/>
        <v>11</v>
      </c>
      <c r="D29" s="218">
        <f t="shared" si="57"/>
        <v>18</v>
      </c>
      <c r="E29" s="218" t="str">
        <f t="shared" si="58"/>
        <v>GG</v>
      </c>
      <c r="F29" s="218" t="str">
        <f t="shared" si="59"/>
        <v>RC</v>
      </c>
      <c r="G29" s="8">
        <v>2</v>
      </c>
      <c r="H29" s="14" t="s">
        <v>75</v>
      </c>
      <c r="I29" s="14" t="str">
        <f t="shared" si="0"/>
        <v>主</v>
      </c>
      <c r="J29" s="14" t="str">
        <f t="shared" si="1"/>
        <v>RC</v>
      </c>
      <c r="K29" s="279" t="s">
        <v>137</v>
      </c>
      <c r="L29" s="260" t="s">
        <v>139</v>
      </c>
      <c r="M29" s="221">
        <f t="shared" si="49"/>
        <v>2</v>
      </c>
      <c r="N29" s="221">
        <f t="shared" si="50"/>
        <v>7</v>
      </c>
      <c r="O29" s="222">
        <f t="shared" si="51"/>
        <v>9</v>
      </c>
      <c r="P29" s="223">
        <f t="shared" si="52"/>
        <v>0</v>
      </c>
      <c r="Q29" s="223">
        <f t="shared" si="53"/>
        <v>0</v>
      </c>
      <c r="R29" s="223">
        <f t="shared" si="54"/>
        <v>1</v>
      </c>
      <c r="S29" s="10">
        <v>2</v>
      </c>
      <c r="T29" s="10">
        <v>2</v>
      </c>
      <c r="U29" s="14" t="str">
        <f t="shared" si="33"/>
        <v>平</v>
      </c>
      <c r="V29" s="14" cm="1">
        <f t="array" ref="V29">_xlfn.IFS(S29+T29=0,"",S29&gt;T29,IF(I29="主",IF(S29=5,4,3),IF(S29=5,0,1)),S29&lt;T29,IF(I29="主",IF(T29=5,0,1),IF(T29=5,4,3)),S29=T29,2)</f>
        <v>2</v>
      </c>
      <c r="W29" s="261" t="s">
        <v>118</v>
      </c>
      <c r="X29" s="261" t="s">
        <v>77</v>
      </c>
      <c r="Y29" s="242" t="str">
        <f>IF($K29="","",IF($K29=$K27,AP27,AP28))</f>
        <v>祭司</v>
      </c>
      <c r="Z29" s="243" t="str">
        <f>IF($K29="","",IF($K29=$K27,AQ27,AQ28))</f>
        <v>律师</v>
      </c>
      <c r="AA29" s="244" t="str">
        <f>IF($K29="","",IF($K29=$K27,AS27,AS28))</f>
        <v>大副</v>
      </c>
      <c r="AB29" s="238"/>
      <c r="AC29" s="238"/>
      <c r="AD29" s="238"/>
      <c r="AE29" s="238"/>
      <c r="AF29" s="238"/>
      <c r="AG29" s="226"/>
      <c r="AH29" s="245" t="str">
        <f t="shared" ref="AH29:AH33" si="60">IF($K29="","",IF($K29=$K27,AV27,AV28))</f>
        <v>跛脚羊</v>
      </c>
      <c r="AI29" s="227"/>
      <c r="AJ29" s="227"/>
      <c r="AK29" s="280" t="s">
        <v>79</v>
      </c>
      <c r="AL29" s="11" t="s">
        <v>83</v>
      </c>
      <c r="AM29" s="281" t="s">
        <v>94</v>
      </c>
      <c r="AN29" s="267"/>
      <c r="AO29" s="227"/>
      <c r="AP29" s="265" t="s">
        <v>90</v>
      </c>
      <c r="AQ29" s="12" t="s">
        <v>112</v>
      </c>
      <c r="AR29" s="15" t="s">
        <v>85</v>
      </c>
      <c r="AS29" s="12" t="s">
        <v>101</v>
      </c>
      <c r="AT29" s="15" t="s">
        <v>82</v>
      </c>
      <c r="AU29" s="12" t="s">
        <v>143</v>
      </c>
      <c r="AV29" s="148" t="s">
        <v>102</v>
      </c>
      <c r="AW29" s="14" t="str">
        <f t="shared" si="7"/>
        <v>客</v>
      </c>
      <c r="AX29" s="14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RC</v>
      </c>
      <c r="AY29" s="14" t="str">
        <f t="shared" si="8"/>
        <v>GG</v>
      </c>
    </row>
    <row r="30" spans="1:51">
      <c r="A30" s="1">
        <f>输入错误检查!A29</f>
        <v>0</v>
      </c>
      <c r="B30" s="218">
        <f t="shared" si="55"/>
        <v>4</v>
      </c>
      <c r="C30" s="218">
        <f t="shared" si="56"/>
        <v>11</v>
      </c>
      <c r="D30" s="218">
        <f t="shared" si="57"/>
        <v>18</v>
      </c>
      <c r="E30" s="218" t="str">
        <f t="shared" si="58"/>
        <v>GG</v>
      </c>
      <c r="F30" s="218" t="str">
        <f t="shared" si="59"/>
        <v>RC</v>
      </c>
      <c r="G30" s="8">
        <v>2</v>
      </c>
      <c r="H30" s="14" t="s">
        <v>88</v>
      </c>
      <c r="I30" s="14" t="str">
        <f t="shared" si="0"/>
        <v>客</v>
      </c>
      <c r="J30" s="14" t="str">
        <f t="shared" si="1"/>
        <v>GG</v>
      </c>
      <c r="K30" s="279" t="s">
        <v>138</v>
      </c>
      <c r="L30" s="260" t="s">
        <v>141</v>
      </c>
      <c r="M30" s="221"/>
      <c r="N30" s="221"/>
      <c r="O30" s="222"/>
      <c r="P30" s="235"/>
      <c r="Q30" s="235"/>
      <c r="R30" s="235"/>
      <c r="S30" s="10">
        <v>0</v>
      </c>
      <c r="T30" s="10">
        <v>5</v>
      </c>
      <c r="U30" s="14" t="str">
        <f t="shared" si="33"/>
        <v>屠</v>
      </c>
      <c r="V30" s="14" cm="1">
        <f t="array" ref="V30">_xlfn.IFS(S30+T30=0,"",S30&gt;T30,IF(I30="主",IF(S30=5,4,3),IF(S30=5,0,1)),S30&lt;T30,IF(I30="主",IF(T30=5,0,1),IF(T30=5,4,3)),S30=T30,2)</f>
        <v>4</v>
      </c>
      <c r="W30" s="261" t="str">
        <f>IF(W29="","",W29)</f>
        <v>永眠镇</v>
      </c>
      <c r="X30" s="261" t="str">
        <f>IF(X29="","",X29)</f>
        <v>月亮河公园</v>
      </c>
      <c r="Y30" s="242" t="str">
        <f>IF($K30="","",IF($K30=$K28,AP28,AP27))</f>
        <v>冒险家</v>
      </c>
      <c r="Z30" s="243" t="str">
        <f>IF($K30="","",IF($K30=$K28,AQ28,AQ27))</f>
        <v>大副</v>
      </c>
      <c r="AA30" s="244" t="str">
        <f>IF($K30="","",IF($K30=$K28,AS28,AS27))</f>
        <v>先知</v>
      </c>
      <c r="AB30" s="237"/>
      <c r="AC30" s="237"/>
      <c r="AD30" s="238"/>
      <c r="AE30" s="238"/>
      <c r="AF30" s="238"/>
      <c r="AG30" s="226"/>
      <c r="AH30" s="245" t="str">
        <f t="shared" ref="AH30:AH34" si="61">IF($K30="","",IF($K30=$K28,AV28,AV27))</f>
        <v>隐士</v>
      </c>
      <c r="AI30" s="227"/>
      <c r="AJ30" s="227"/>
      <c r="AK30" s="280" t="s">
        <v>98</v>
      </c>
      <c r="AL30" s="11" t="s">
        <v>83</v>
      </c>
      <c r="AM30" s="271" t="s">
        <v>87</v>
      </c>
      <c r="AN30" s="236"/>
      <c r="AO30" s="227"/>
      <c r="AP30" s="265" t="s">
        <v>107</v>
      </c>
      <c r="AQ30" s="12" t="s">
        <v>85</v>
      </c>
      <c r="AR30" s="15" t="s">
        <v>109</v>
      </c>
      <c r="AS30" s="12" t="s">
        <v>97</v>
      </c>
      <c r="AT30" s="15" t="s">
        <v>82</v>
      </c>
      <c r="AU30" s="12" t="s">
        <v>91</v>
      </c>
      <c r="AV30" s="148" t="s">
        <v>94</v>
      </c>
      <c r="AW30" s="14" t="str">
        <f t="shared" si="7"/>
        <v>客</v>
      </c>
      <c r="AX30" s="14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RC</v>
      </c>
      <c r="AY30" s="14" t="str">
        <f t="shared" si="8"/>
        <v>GG</v>
      </c>
    </row>
    <row r="31" spans="1:51">
      <c r="A31" s="1">
        <f>输入错误检查!A30</f>
        <v>0</v>
      </c>
      <c r="B31" s="218">
        <f t="shared" si="55"/>
        <v>4</v>
      </c>
      <c r="C31" s="218">
        <f t="shared" si="56"/>
        <v>11</v>
      </c>
      <c r="D31" s="218">
        <f t="shared" si="57"/>
        <v>18</v>
      </c>
      <c r="E31" s="218" t="str">
        <f t="shared" si="58"/>
        <v>GG</v>
      </c>
      <c r="F31" s="218" t="str">
        <f t="shared" si="59"/>
        <v>RC</v>
      </c>
      <c r="G31" s="8">
        <v>3</v>
      </c>
      <c r="H31" s="14" t="s">
        <v>75</v>
      </c>
      <c r="I31" s="14" t="str">
        <f t="shared" si="0"/>
        <v>主</v>
      </c>
      <c r="J31" s="14" t="str">
        <f t="shared" si="1"/>
        <v>RC</v>
      </c>
      <c r="K31" s="279" t="s">
        <v>137</v>
      </c>
      <c r="L31" s="260" t="s">
        <v>139</v>
      </c>
      <c r="M31" s="221">
        <f t="shared" si="49"/>
        <v>4</v>
      </c>
      <c r="N31" s="221">
        <f t="shared" si="50"/>
        <v>4</v>
      </c>
      <c r="O31" s="222">
        <f t="shared" si="51"/>
        <v>8</v>
      </c>
      <c r="P31" s="223">
        <f t="shared" si="52"/>
        <v>0</v>
      </c>
      <c r="Q31" s="223">
        <f t="shared" si="53"/>
        <v>1</v>
      </c>
      <c r="R31" s="223">
        <f t="shared" si="54"/>
        <v>0</v>
      </c>
      <c r="S31" s="10">
        <v>1</v>
      </c>
      <c r="T31" s="10">
        <v>3</v>
      </c>
      <c r="U31" s="14" t="str">
        <f t="shared" si="33"/>
        <v>人</v>
      </c>
      <c r="V31" s="14" cm="1">
        <f t="array" ref="V31">_xlfn.IFS(S31+T31=0,"",S31&gt;T31,IF(I31="主",IF(S31=5,4,3),IF(S31=5,0,1)),S31&lt;T31,IF(I31="主",IF(T31=5,0,1),IF(T31=5,4,3)),S31=T31,2)</f>
        <v>1</v>
      </c>
      <c r="W31" s="268"/>
      <c r="X31" s="261" t="s">
        <v>103</v>
      </c>
      <c r="Y31" s="248" t="str">
        <f>IF($K31="","",IF($K31=$K29,AP29,AP30))</f>
        <v>木偶师</v>
      </c>
      <c r="Z31" s="248" t="str">
        <f>IF($K31="","",IF($K31=$K29,AQ29,AQ30))</f>
        <v>杂技演员</v>
      </c>
      <c r="AA31" s="244" t="str">
        <f>IF($K31="","",IF($K31=$K29,AS29,AS30))</f>
        <v>野人</v>
      </c>
      <c r="AB31" s="248" t="str">
        <f>IF($K31="","",IF($K31=$K29,Y29,Y30))</f>
        <v>祭司</v>
      </c>
      <c r="AC31" s="249" t="str">
        <f>IF($K31="","",IF($K31=$K29,Z29,Z30))</f>
        <v>律师</v>
      </c>
      <c r="AD31" s="250" t="str">
        <f>IF($K31="","",IF($K31=$K29,AA29,AA30))</f>
        <v>大副</v>
      </c>
      <c r="AE31" s="238"/>
      <c r="AF31" s="238"/>
      <c r="AG31" s="226"/>
      <c r="AH31" s="245" t="str">
        <f t="shared" si="60"/>
        <v>歌剧演员</v>
      </c>
      <c r="AI31" s="251" t="str">
        <f>IF($K31="","",IF($K31=$K29,AH29,AH30))</f>
        <v>跛脚羊</v>
      </c>
      <c r="AJ31" s="227"/>
      <c r="AK31" s="280" t="s">
        <v>79</v>
      </c>
      <c r="AL31" s="11" t="s">
        <v>144</v>
      </c>
      <c r="AM31" s="11" t="s">
        <v>94</v>
      </c>
      <c r="AN31" s="281" t="s">
        <v>145</v>
      </c>
      <c r="AO31" s="269"/>
      <c r="AP31" s="265" t="s">
        <v>107</v>
      </c>
      <c r="AQ31" s="12" t="s">
        <v>109</v>
      </c>
      <c r="AR31" s="15" t="s">
        <v>97</v>
      </c>
      <c r="AS31" s="12" t="s">
        <v>86</v>
      </c>
      <c r="AT31" s="15" t="s">
        <v>91</v>
      </c>
      <c r="AU31" s="12" t="s">
        <v>93</v>
      </c>
      <c r="AV31" s="148" t="s">
        <v>106</v>
      </c>
      <c r="AW31" s="14" t="str">
        <f t="shared" si="7"/>
        <v>主</v>
      </c>
      <c r="AX31" s="14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GG</v>
      </c>
      <c r="AY31" s="14" t="str">
        <f t="shared" si="8"/>
        <v>RC</v>
      </c>
    </row>
    <row r="32" spans="1:51">
      <c r="A32" s="1">
        <f>输入错误检查!A31</f>
        <v>0</v>
      </c>
      <c r="B32" s="218">
        <f t="shared" si="55"/>
        <v>4</v>
      </c>
      <c r="C32" s="218">
        <f t="shared" si="56"/>
        <v>11</v>
      </c>
      <c r="D32" s="218">
        <f t="shared" si="57"/>
        <v>18</v>
      </c>
      <c r="E32" s="218" t="str">
        <f t="shared" si="58"/>
        <v>GG</v>
      </c>
      <c r="F32" s="218" t="str">
        <f t="shared" si="59"/>
        <v>RC</v>
      </c>
      <c r="G32" s="8">
        <v>3</v>
      </c>
      <c r="H32" s="14" t="s">
        <v>88</v>
      </c>
      <c r="I32" s="14" t="str">
        <f t="shared" si="0"/>
        <v>客</v>
      </c>
      <c r="J32" s="14" t="str">
        <f t="shared" si="1"/>
        <v>GG</v>
      </c>
      <c r="K32" s="279" t="s">
        <v>138</v>
      </c>
      <c r="L32" s="260" t="s">
        <v>141</v>
      </c>
      <c r="M32" s="221"/>
      <c r="N32" s="221"/>
      <c r="O32" s="222"/>
      <c r="P32" s="235"/>
      <c r="Q32" s="235"/>
      <c r="R32" s="235"/>
      <c r="S32" s="10">
        <v>3</v>
      </c>
      <c r="T32" s="10">
        <v>1</v>
      </c>
      <c r="U32" s="14" t="str">
        <f t="shared" si="33"/>
        <v>人</v>
      </c>
      <c r="V32" s="14" cm="1">
        <f t="array" ref="V32">_xlfn.IFS(S32+T32=0,"",S32&gt;T32,IF(I32="主",IF(S32=5,4,3),IF(S32=5,0,1)),S32&lt;T32,IF(I32="主",IF(T32=5,0,1),IF(T32=5,4,3)),S32=T32,2)</f>
        <v>1</v>
      </c>
      <c r="W32" s="268"/>
      <c r="X32" s="261" t="str">
        <f>IF(X31="","",X31)</f>
        <v>军工厂</v>
      </c>
      <c r="Y32" s="248" t="str">
        <f>IF($K32="","",IF($K32=$K30,AP30,AP29))</f>
        <v>佣兵</v>
      </c>
      <c r="Z32" s="248" t="str">
        <f>IF($K32="","",IF($K32=$K30,AQ30,AQ29))</f>
        <v>入殓师</v>
      </c>
      <c r="AA32" s="244" t="str">
        <f>IF($K32="","",IF($K32=$K30,AS30,AS29))</f>
        <v>空军</v>
      </c>
      <c r="AB32" s="248" t="str">
        <f>IF($K32="","",IF($K32=$K30,Y30,Y29))</f>
        <v>冒险家</v>
      </c>
      <c r="AC32" s="249" t="str">
        <f>IF($K32="","",IF($K32=$K30,Z30,Z29))</f>
        <v>大副</v>
      </c>
      <c r="AD32" s="250" t="str">
        <f>IF($K32="","",IF($K32=$K30,AA30,AA29))</f>
        <v>先知</v>
      </c>
      <c r="AE32" s="237"/>
      <c r="AF32" s="237"/>
      <c r="AG32" s="270"/>
      <c r="AH32" s="245" t="str">
        <f t="shared" si="61"/>
        <v>喧嚣</v>
      </c>
      <c r="AI32" s="251" t="str">
        <f>IF($K32="","",IF($K32=$K30,AH30,AH29))</f>
        <v>隐士</v>
      </c>
      <c r="AJ32" s="227"/>
      <c r="AK32" s="280" t="s">
        <v>105</v>
      </c>
      <c r="AL32" s="11" t="s">
        <v>144</v>
      </c>
      <c r="AM32" s="11" t="s">
        <v>87</v>
      </c>
      <c r="AN32" s="271" t="s">
        <v>106</v>
      </c>
      <c r="AO32" s="272"/>
      <c r="AP32" s="265" t="s">
        <v>83</v>
      </c>
      <c r="AQ32" s="12" t="s">
        <v>91</v>
      </c>
      <c r="AR32" s="15" t="s">
        <v>109</v>
      </c>
      <c r="AS32" s="12" t="s">
        <v>82</v>
      </c>
      <c r="AT32" s="15" t="s">
        <v>99</v>
      </c>
      <c r="AU32" s="12" t="s">
        <v>123</v>
      </c>
      <c r="AV32" s="148" t="s">
        <v>145</v>
      </c>
      <c r="AW32" s="14" t="str">
        <f t="shared" si="7"/>
        <v>主</v>
      </c>
      <c r="AX32" s="14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GG</v>
      </c>
      <c r="AY32" s="14" t="str">
        <f t="shared" si="8"/>
        <v>RC</v>
      </c>
    </row>
    <row r="33" spans="1:51">
      <c r="A33" s="1">
        <f>输入错误检查!A32</f>
        <v>0</v>
      </c>
      <c r="B33" s="218">
        <f t="shared" si="55"/>
        <v>4</v>
      </c>
      <c r="C33" s="218">
        <f t="shared" si="56"/>
        <v>11</v>
      </c>
      <c r="D33" s="218">
        <f t="shared" si="57"/>
        <v>18</v>
      </c>
      <c r="E33" s="218" t="str">
        <f t="shared" si="58"/>
        <v>GG</v>
      </c>
      <c r="F33" s="218" t="str">
        <f t="shared" si="59"/>
        <v>RC</v>
      </c>
      <c r="G33" s="8" t="s">
        <v>114</v>
      </c>
      <c r="H33" s="14" t="s">
        <v>75</v>
      </c>
      <c r="I33" s="14" t="str">
        <f t="shared" si="0"/>
        <v>客</v>
      </c>
      <c r="J33" s="14" t="str">
        <f t="shared" si="1"/>
        <v>GG</v>
      </c>
      <c r="K33" s="11" t="s">
        <v>138</v>
      </c>
      <c r="L33" s="282" t="s">
        <v>141</v>
      </c>
      <c r="M33" s="221">
        <f>S33+S34</f>
        <v>5</v>
      </c>
      <c r="N33" s="221">
        <f>T33+T34</f>
        <v>3</v>
      </c>
      <c r="O33" s="222">
        <f t="shared" ref="O33:O37" si="62">M33+N33</f>
        <v>8</v>
      </c>
      <c r="P33" s="223">
        <f t="shared" ref="P33:P37" si="63">IF(M33&gt;N33,1,0)</f>
        <v>1</v>
      </c>
      <c r="Q33" s="223">
        <f t="shared" ref="Q33:Q37" si="64">IF(M33+N33=0,0,IF(M33=N33,1,0))</f>
        <v>0</v>
      </c>
      <c r="R33" s="223">
        <f t="shared" ref="R33:R37" si="65">IF(M33&lt;N33,1,0)</f>
        <v>0</v>
      </c>
      <c r="S33" s="10">
        <v>2</v>
      </c>
      <c r="T33" s="10">
        <v>2</v>
      </c>
      <c r="U33" s="14" t="str">
        <f t="shared" si="33"/>
        <v>平</v>
      </c>
      <c r="V33" s="14" cm="1">
        <f t="array" ref="V33">_xlfn.IFS(S33+T33=0,"",S33&gt;T33,IF(I33="主",IF(S33=5,4,3),IF(S33=5,0,1)),S33&lt;T33,IF(I33="主",IF(T33=5,0,1),IF(T33=5,4,3)),S33=T33,2)</f>
        <v>2</v>
      </c>
      <c r="W33" s="275"/>
      <c r="X33" s="261" t="s">
        <v>118</v>
      </c>
      <c r="Y33" s="248" t="str">
        <f>IF($K33="","",IF($K33=$K31,AP31,AP32))</f>
        <v>古董商</v>
      </c>
      <c r="Z33" s="248" t="str">
        <f>IF($K33="","",IF($K33=$K31,AQ31,AQ32))</f>
        <v>心理学家</v>
      </c>
      <c r="AA33" s="244" t="str">
        <f>IF($K33="","",IF($K33=$K31,AS31,AS32))</f>
        <v>飞行家</v>
      </c>
      <c r="AB33" s="242" t="str">
        <f t="shared" ref="AB33:AG33" si="66">IF($K33="","",IF($K33=$K31,Y31,Y32))</f>
        <v>佣兵</v>
      </c>
      <c r="AC33" s="242" t="str">
        <f t="shared" si="66"/>
        <v>入殓师</v>
      </c>
      <c r="AD33" s="249" t="str">
        <f t="shared" si="66"/>
        <v>空军</v>
      </c>
      <c r="AE33" s="242" t="str">
        <f t="shared" si="66"/>
        <v>冒险家</v>
      </c>
      <c r="AF33" s="242" t="str">
        <f t="shared" si="66"/>
        <v>大副</v>
      </c>
      <c r="AG33" s="242" t="str">
        <f t="shared" si="66"/>
        <v>先知</v>
      </c>
      <c r="AH33" s="245" t="str">
        <f t="shared" si="60"/>
        <v>使徒</v>
      </c>
      <c r="AI33" s="251" t="str">
        <f>IF($K33="","",IF($K33=$K31,AH31,AH32))</f>
        <v>喧嚣</v>
      </c>
      <c r="AJ33" s="251" t="str">
        <f>IF($K33="","",IF($K33=$K31,AI31,AI32))</f>
        <v>隐士</v>
      </c>
      <c r="AK33" s="11" t="s">
        <v>98</v>
      </c>
      <c r="AL33" s="11" t="s">
        <v>109</v>
      </c>
      <c r="AM33" s="11" t="s">
        <v>87</v>
      </c>
      <c r="AN33" s="11" t="s">
        <v>146</v>
      </c>
      <c r="AO33" s="276"/>
      <c r="AP33" s="265" t="s">
        <v>101</v>
      </c>
      <c r="AQ33" s="12" t="s">
        <v>93</v>
      </c>
      <c r="AR33" s="15" t="s">
        <v>144</v>
      </c>
      <c r="AS33" s="12" t="s">
        <v>112</v>
      </c>
      <c r="AT33" s="15" t="s">
        <v>147</v>
      </c>
      <c r="AU33" s="12" t="s">
        <v>143</v>
      </c>
      <c r="AV33" s="148" t="s">
        <v>102</v>
      </c>
      <c r="AW33" s="14" t="str">
        <f t="shared" si="7"/>
        <v>客</v>
      </c>
      <c r="AX33" s="14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>RC</v>
      </c>
      <c r="AY33" s="14" t="str">
        <f t="shared" si="8"/>
        <v>GG</v>
      </c>
    </row>
    <row r="34" spans="1:51">
      <c r="A34" s="1">
        <f>输入错误检查!A33</f>
        <v>0</v>
      </c>
      <c r="B34" s="218">
        <f t="shared" si="55"/>
        <v>4</v>
      </c>
      <c r="C34" s="218">
        <f t="shared" si="56"/>
        <v>11</v>
      </c>
      <c r="D34" s="218">
        <f t="shared" si="57"/>
        <v>18</v>
      </c>
      <c r="E34" s="218" t="str">
        <f t="shared" si="58"/>
        <v>GG</v>
      </c>
      <c r="F34" s="218" t="str">
        <f t="shared" si="59"/>
        <v>RC</v>
      </c>
      <c r="G34" s="8" t="s">
        <v>114</v>
      </c>
      <c r="H34" s="14" t="s">
        <v>88</v>
      </c>
      <c r="I34" s="14" t="str">
        <f t="shared" si="0"/>
        <v>主</v>
      </c>
      <c r="J34" s="14" t="str">
        <f t="shared" si="1"/>
        <v>RC</v>
      </c>
      <c r="K34" s="11" t="s">
        <v>137</v>
      </c>
      <c r="L34" s="282" t="s">
        <v>139</v>
      </c>
      <c r="M34" s="221"/>
      <c r="N34" s="221"/>
      <c r="O34" s="222"/>
      <c r="P34" s="235"/>
      <c r="Q34" s="235"/>
      <c r="R34" s="235"/>
      <c r="S34" s="10">
        <v>3</v>
      </c>
      <c r="T34" s="10">
        <v>1</v>
      </c>
      <c r="U34" s="14" t="str">
        <f t="shared" si="33"/>
        <v>屠</v>
      </c>
      <c r="V34" s="14" cm="1">
        <f t="array" ref="V34">_xlfn.IFS(S34+T34=0,"",S34&gt;T34,IF(I34="主",IF(S34=5,4,3),IF(S34=5,0,1)),S34&lt;T34,IF(I34="主",IF(T34=5,0,1),IF(T34=5,4,3)),S34=T34,2)</f>
        <v>3</v>
      </c>
      <c r="W34" s="275"/>
      <c r="X34" s="261" t="str">
        <f>IF(X33="","",X33)</f>
        <v>永眠镇</v>
      </c>
      <c r="Y34" s="248" t="str">
        <f>IF($K34="","",IF($K34=$K32,AP32,AP31))</f>
        <v>佣兵</v>
      </c>
      <c r="Z34" s="248" t="str">
        <f>IF($K34="","",IF($K34=$K32,AQ32,AQ31))</f>
        <v>火灾调查员</v>
      </c>
      <c r="AA34" s="244" t="str">
        <f>IF($K34="","",IF($K34=$K32,AS32,AS31))</f>
        <v>冒险家</v>
      </c>
      <c r="AB34" s="242" t="str">
        <f t="shared" ref="AB34:AG34" si="67">IF($K34="","",IF($K34=$K32,Y32,Y31))</f>
        <v>木偶师</v>
      </c>
      <c r="AC34" s="242" t="str">
        <f t="shared" si="67"/>
        <v>杂技演员</v>
      </c>
      <c r="AD34" s="249" t="str">
        <f t="shared" si="67"/>
        <v>野人</v>
      </c>
      <c r="AE34" s="242" t="str">
        <f t="shared" si="67"/>
        <v>祭司</v>
      </c>
      <c r="AF34" s="242" t="str">
        <f t="shared" si="67"/>
        <v>律师</v>
      </c>
      <c r="AG34" s="242" t="str">
        <f t="shared" si="67"/>
        <v>大副</v>
      </c>
      <c r="AH34" s="245" t="str">
        <f t="shared" si="61"/>
        <v>时空之影</v>
      </c>
      <c r="AI34" s="251" t="str">
        <f>IF($K34="","",IF($K34=$K32,AH32,AH31))</f>
        <v>歌剧演员</v>
      </c>
      <c r="AJ34" s="251" t="str">
        <f>IF($K34="","",IF($K34=$K32,AI32,AI31))</f>
        <v>跛脚羊</v>
      </c>
      <c r="AK34" s="11" t="s">
        <v>80</v>
      </c>
      <c r="AL34" s="11" t="s">
        <v>79</v>
      </c>
      <c r="AM34" s="11" t="s">
        <v>94</v>
      </c>
      <c r="AN34" s="11" t="s">
        <v>145</v>
      </c>
      <c r="AO34" s="10"/>
      <c r="AP34" s="265" t="s">
        <v>85</v>
      </c>
      <c r="AQ34" s="12" t="s">
        <v>105</v>
      </c>
      <c r="AR34" s="15" t="s">
        <v>91</v>
      </c>
      <c r="AS34" s="12" t="s">
        <v>133</v>
      </c>
      <c r="AT34" s="15" t="s">
        <v>82</v>
      </c>
      <c r="AU34" s="12" t="s">
        <v>95</v>
      </c>
      <c r="AV34" s="148" t="s">
        <v>110</v>
      </c>
      <c r="AW34" s="14" t="str">
        <f t="shared" si="7"/>
        <v>客</v>
      </c>
      <c r="AX34" s="14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RC</v>
      </c>
      <c r="AY34" s="14" t="str">
        <f t="shared" si="8"/>
        <v>GG</v>
      </c>
    </row>
    <row r="35" spans="1:51">
      <c r="A35" s="1">
        <f>输入错误检查!A34</f>
        <v>0</v>
      </c>
      <c r="B35" s="218">
        <v>4</v>
      </c>
      <c r="C35" s="218">
        <v>12</v>
      </c>
      <c r="D35" s="218">
        <v>12</v>
      </c>
      <c r="E35" s="219" t="s">
        <v>148</v>
      </c>
      <c r="F35" s="219" t="s">
        <v>149</v>
      </c>
      <c r="G35" s="8">
        <v>1</v>
      </c>
      <c r="H35" s="14" t="s">
        <v>75</v>
      </c>
      <c r="I35" s="14" t="str">
        <f t="shared" si="0"/>
        <v>客</v>
      </c>
      <c r="J35" s="14" t="str">
        <f t="shared" si="1"/>
        <v>DOU5</v>
      </c>
      <c r="K35" s="15" t="s">
        <v>149</v>
      </c>
      <c r="L35" s="220" t="s">
        <v>150</v>
      </c>
      <c r="M35" s="221">
        <f>S35+S36</f>
        <v>2</v>
      </c>
      <c r="N35" s="221">
        <f>T35+T36</f>
        <v>7</v>
      </c>
      <c r="O35" s="222">
        <f t="shared" si="62"/>
        <v>9</v>
      </c>
      <c r="P35" s="223">
        <f t="shared" si="63"/>
        <v>0</v>
      </c>
      <c r="Q35" s="223">
        <f t="shared" si="64"/>
        <v>0</v>
      </c>
      <c r="R35" s="223">
        <f t="shared" si="65"/>
        <v>1</v>
      </c>
      <c r="S35" s="13">
        <v>0</v>
      </c>
      <c r="T35" s="13">
        <v>5</v>
      </c>
      <c r="U35" s="14" t="str">
        <f t="shared" ref="U35:U98" si="68">_xlfn.IFS(S35+T35=0,"",S35&gt;T35,IF(I35="主","屠","人"),S35&lt;T35,IF(I35="主","人","屠"),S35=T35,"平")</f>
        <v>屠</v>
      </c>
      <c r="V35" s="14" cm="1">
        <f t="array" ref="V35">_xlfn.IFS(S35+T35=0,"",S35&gt;T35,IF(I35="主",IF(S35=5,4,3),IF(S35=5,0,1)),S35&lt;T35,IF(I35="主",IF(T35=5,0,1),IF(T35=5,4,3)),S35=T35,2)</f>
        <v>4</v>
      </c>
      <c r="W35" s="19" t="s">
        <v>122</v>
      </c>
      <c r="X35" s="19" t="s">
        <v>78</v>
      </c>
      <c r="Y35" s="224"/>
      <c r="Z35" s="225"/>
      <c r="AA35" s="225"/>
      <c r="AB35" s="225"/>
      <c r="AC35" s="225"/>
      <c r="AD35" s="225"/>
      <c r="AE35" s="225"/>
      <c r="AF35" s="225"/>
      <c r="AG35" s="226"/>
      <c r="AH35" s="227"/>
      <c r="AI35" s="227"/>
      <c r="AJ35" s="227"/>
      <c r="AK35" s="228" t="s">
        <v>81</v>
      </c>
      <c r="AL35" s="229" t="s">
        <v>80</v>
      </c>
      <c r="AM35" s="230"/>
      <c r="AN35" s="231"/>
      <c r="AO35" s="232"/>
      <c r="AP35" s="233" t="s">
        <v>86</v>
      </c>
      <c r="AQ35" s="234" t="s">
        <v>83</v>
      </c>
      <c r="AR35" s="15" t="s">
        <v>97</v>
      </c>
      <c r="AS35" s="234" t="s">
        <v>82</v>
      </c>
      <c r="AT35" s="15" t="s">
        <v>91</v>
      </c>
      <c r="AU35" s="234" t="s">
        <v>105</v>
      </c>
      <c r="AV35" s="142" t="s">
        <v>94</v>
      </c>
      <c r="AW35" s="14" t="str">
        <f t="shared" si="7"/>
        <v>主</v>
      </c>
      <c r="AX35" s="14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DOU5</v>
      </c>
      <c r="AY35" s="14" t="str">
        <f t="shared" si="8"/>
        <v>AWG</v>
      </c>
    </row>
    <row r="36" spans="1:51">
      <c r="A36" s="1">
        <f>输入错误检查!A35</f>
        <v>0</v>
      </c>
      <c r="B36" s="218">
        <f t="shared" ref="B36:B42" si="69">B35</f>
        <v>4</v>
      </c>
      <c r="C36" s="218">
        <f t="shared" ref="C36:C42" si="70">C35</f>
        <v>12</v>
      </c>
      <c r="D36" s="218">
        <f t="shared" ref="D36:D42" si="71">D35</f>
        <v>12</v>
      </c>
      <c r="E36" s="218" t="str">
        <f t="shared" ref="E36:E42" si="72">E35</f>
        <v>DOU5</v>
      </c>
      <c r="F36" s="218" t="str">
        <f t="shared" ref="F36:F42" si="73">F35</f>
        <v>AWG</v>
      </c>
      <c r="G36" s="8">
        <v>1</v>
      </c>
      <c r="H36" s="14" t="s">
        <v>88</v>
      </c>
      <c r="I36" s="14" t="str">
        <f t="shared" si="0"/>
        <v>主</v>
      </c>
      <c r="J36" s="14" t="str">
        <f t="shared" si="1"/>
        <v>AWG</v>
      </c>
      <c r="K36" s="15" t="s">
        <v>148</v>
      </c>
      <c r="L36" s="220" t="s">
        <v>151</v>
      </c>
      <c r="M36" s="221"/>
      <c r="N36" s="221"/>
      <c r="O36" s="222"/>
      <c r="P36" s="235"/>
      <c r="Q36" s="235"/>
      <c r="R36" s="235"/>
      <c r="S36" s="13">
        <v>2</v>
      </c>
      <c r="T36" s="13">
        <v>2</v>
      </c>
      <c r="U36" s="14" t="str">
        <f t="shared" si="68"/>
        <v>平</v>
      </c>
      <c r="V36" s="14" cm="1">
        <f t="array" ref="V36">_xlfn.IFS(S36+T36=0,"",S36&gt;T36,IF(I36="主",IF(S36=5,4,3),IF(S36=5,0,1)),S36&lt;T36,IF(I36="主",IF(T36=5,0,1),IF(T36=5,4,3)),S36=T36,2)</f>
        <v>2</v>
      </c>
      <c r="W36" s="19" t="s">
        <v>122</v>
      </c>
      <c r="X36" s="19" t="s">
        <v>78</v>
      </c>
      <c r="Y36" s="236"/>
      <c r="Z36" s="237"/>
      <c r="AA36" s="238"/>
      <c r="AB36" s="238"/>
      <c r="AC36" s="238"/>
      <c r="AD36" s="238"/>
      <c r="AE36" s="238"/>
      <c r="AF36" s="238"/>
      <c r="AG36" s="226"/>
      <c r="AH36" s="227"/>
      <c r="AI36" s="227"/>
      <c r="AJ36" s="227"/>
      <c r="AK36" s="228" t="s">
        <v>80</v>
      </c>
      <c r="AL36" s="229" t="s">
        <v>79</v>
      </c>
      <c r="AM36" s="239"/>
      <c r="AN36" s="240"/>
      <c r="AO36" s="241"/>
      <c r="AP36" s="233" t="s">
        <v>119</v>
      </c>
      <c r="AQ36" s="234" t="s">
        <v>90</v>
      </c>
      <c r="AR36" s="15" t="s">
        <v>86</v>
      </c>
      <c r="AS36" s="234" t="s">
        <v>84</v>
      </c>
      <c r="AT36" s="15" t="s">
        <v>85</v>
      </c>
      <c r="AU36" s="234" t="s">
        <v>112</v>
      </c>
      <c r="AV36" s="142" t="s">
        <v>87</v>
      </c>
      <c r="AW36" s="14" t="str">
        <f t="shared" si="7"/>
        <v>主</v>
      </c>
      <c r="AX36" s="14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DOU5</v>
      </c>
      <c r="AY36" s="14" t="str">
        <f t="shared" si="8"/>
        <v>AWG</v>
      </c>
    </row>
    <row r="37" spans="1:51">
      <c r="A37" s="1">
        <f>输入错误检查!A36</f>
        <v>0</v>
      </c>
      <c r="B37" s="218">
        <f t="shared" si="69"/>
        <v>4</v>
      </c>
      <c r="C37" s="218">
        <f t="shared" si="70"/>
        <v>12</v>
      </c>
      <c r="D37" s="218">
        <f t="shared" si="71"/>
        <v>12</v>
      </c>
      <c r="E37" s="218" t="str">
        <f t="shared" si="72"/>
        <v>DOU5</v>
      </c>
      <c r="F37" s="218" t="str">
        <f t="shared" si="73"/>
        <v>AWG</v>
      </c>
      <c r="G37" s="8">
        <v>2</v>
      </c>
      <c r="H37" s="14" t="s">
        <v>75</v>
      </c>
      <c r="I37" s="14" t="str">
        <f t="shared" si="0"/>
        <v>主</v>
      </c>
      <c r="J37" s="14" t="str">
        <f t="shared" si="1"/>
        <v>AWG</v>
      </c>
      <c r="K37" s="15" t="s">
        <v>148</v>
      </c>
      <c r="L37" s="220" t="s">
        <v>151</v>
      </c>
      <c r="M37" s="221">
        <f>S37+S38</f>
        <v>3</v>
      </c>
      <c r="N37" s="221">
        <f>T37+T38</f>
        <v>5</v>
      </c>
      <c r="O37" s="222">
        <f t="shared" si="62"/>
        <v>8</v>
      </c>
      <c r="P37" s="223">
        <f t="shared" si="63"/>
        <v>0</v>
      </c>
      <c r="Q37" s="223">
        <f t="shared" si="64"/>
        <v>0</v>
      </c>
      <c r="R37" s="223">
        <f t="shared" si="65"/>
        <v>1</v>
      </c>
      <c r="S37" s="13">
        <v>1</v>
      </c>
      <c r="T37" s="13">
        <v>3</v>
      </c>
      <c r="U37" s="14" t="str">
        <f t="shared" si="68"/>
        <v>人</v>
      </c>
      <c r="V37" s="14" cm="1">
        <f t="array" ref="V37">_xlfn.IFS(S37+T37=0,"",S37&gt;T37,IF(I37="主",IF(S37=5,4,3),IF(S37=5,0,1)),S37&lt;T37,IF(I37="主",IF(T37=5,0,1),IF(T37=5,4,3)),S37=T37,2)</f>
        <v>1</v>
      </c>
      <c r="W37" s="19" t="s">
        <v>92</v>
      </c>
      <c r="X37" s="19" t="s">
        <v>77</v>
      </c>
      <c r="Y37" s="242" t="str">
        <f>IF($K37="","",IF($K37=$K35,AP35,AP36))</f>
        <v>守墓人</v>
      </c>
      <c r="Z37" s="243" t="str">
        <f>IF($K37="","",IF($K37=$K35,AQ35,AQ36))</f>
        <v>木偶师</v>
      </c>
      <c r="AA37" s="244" t="str">
        <f>IF($K37="","",IF($K37=$K35,AS35,AS36))</f>
        <v>咒术师</v>
      </c>
      <c r="AB37" s="238"/>
      <c r="AC37" s="238"/>
      <c r="AD37" s="238"/>
      <c r="AE37" s="238"/>
      <c r="AF37" s="238"/>
      <c r="AG37" s="226"/>
      <c r="AH37" s="245" t="str">
        <f t="shared" ref="AH37:AH41" si="74">IF($K37="","",IF($K37=$K35,AV35,AV36))</f>
        <v>跛脚羊</v>
      </c>
      <c r="AI37" s="227"/>
      <c r="AJ37" s="227"/>
      <c r="AK37" s="228" t="s">
        <v>79</v>
      </c>
      <c r="AL37" s="15" t="s">
        <v>97</v>
      </c>
      <c r="AM37" s="246" t="s">
        <v>94</v>
      </c>
      <c r="AN37" s="247"/>
      <c r="AO37" s="241"/>
      <c r="AP37" s="233" t="s">
        <v>81</v>
      </c>
      <c r="AQ37" s="234" t="s">
        <v>83</v>
      </c>
      <c r="AR37" s="15" t="s">
        <v>109</v>
      </c>
      <c r="AS37" s="234" t="s">
        <v>82</v>
      </c>
      <c r="AT37" s="15" t="s">
        <v>85</v>
      </c>
      <c r="AU37" s="234" t="s">
        <v>91</v>
      </c>
      <c r="AV37" s="142" t="s">
        <v>106</v>
      </c>
      <c r="AW37" s="14" t="str">
        <f t="shared" si="7"/>
        <v>客</v>
      </c>
      <c r="AX37" s="14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>AWG</v>
      </c>
      <c r="AY37" s="14" t="str">
        <f t="shared" si="8"/>
        <v>DOU5</v>
      </c>
    </row>
    <row r="38" spans="1:51">
      <c r="A38" s="1">
        <f>输入错误检查!A37</f>
        <v>0</v>
      </c>
      <c r="B38" s="218">
        <f t="shared" si="69"/>
        <v>4</v>
      </c>
      <c r="C38" s="218">
        <f t="shared" si="70"/>
        <v>12</v>
      </c>
      <c r="D38" s="218">
        <f t="shared" si="71"/>
        <v>12</v>
      </c>
      <c r="E38" s="218" t="str">
        <f t="shared" si="72"/>
        <v>DOU5</v>
      </c>
      <c r="F38" s="218" t="str">
        <f t="shared" si="73"/>
        <v>AWG</v>
      </c>
      <c r="G38" s="8">
        <v>2</v>
      </c>
      <c r="H38" s="14" t="s">
        <v>88</v>
      </c>
      <c r="I38" s="14" t="str">
        <f t="shared" si="0"/>
        <v>客</v>
      </c>
      <c r="J38" s="14" t="str">
        <f t="shared" si="1"/>
        <v>DOU5</v>
      </c>
      <c r="K38" s="15" t="s">
        <v>149</v>
      </c>
      <c r="L38" s="220" t="s">
        <v>150</v>
      </c>
      <c r="M38" s="221"/>
      <c r="N38" s="221"/>
      <c r="O38" s="222"/>
      <c r="P38" s="235"/>
      <c r="Q38" s="235"/>
      <c r="R38" s="235"/>
      <c r="S38" s="13">
        <v>2</v>
      </c>
      <c r="T38" s="13">
        <v>2</v>
      </c>
      <c r="U38" s="14" t="str">
        <f t="shared" si="68"/>
        <v>平</v>
      </c>
      <c r="V38" s="14" cm="1">
        <f t="array" ref="V38">_xlfn.IFS(S38+T38=0,"",S38&gt;T38,IF(I38="主",IF(S38=5,4,3),IF(S38=5,0,1)),S38&lt;T38,IF(I38="主",IF(T38=5,0,1),IF(T38=5,4,3)),S38=T38,2)</f>
        <v>2</v>
      </c>
      <c r="W38" s="19" t="s">
        <v>92</v>
      </c>
      <c r="X38" s="19" t="s">
        <v>77</v>
      </c>
      <c r="Y38" s="242" t="str">
        <f>IF($K38="","",IF($K38=$K36,AP36,AP35))</f>
        <v>冒险家</v>
      </c>
      <c r="Z38" s="243" t="str">
        <f>IF($K38="","",IF($K38=$K36,AQ36,AQ35))</f>
        <v>古董商</v>
      </c>
      <c r="AA38" s="244" t="str">
        <f>IF($K38="","",IF($K38=$K36,AS36,AS35))</f>
        <v>飞行家</v>
      </c>
      <c r="AB38" s="237"/>
      <c r="AC38" s="237"/>
      <c r="AD38" s="238"/>
      <c r="AE38" s="238"/>
      <c r="AF38" s="238"/>
      <c r="AG38" s="226"/>
      <c r="AH38" s="245" t="str">
        <f t="shared" ref="AH38:AH42" si="75">IF($K38="","",IF($K38=$K36,AV36,AV35))</f>
        <v>喧嚣</v>
      </c>
      <c r="AI38" s="227"/>
      <c r="AJ38" s="227"/>
      <c r="AK38" s="228" t="s">
        <v>97</v>
      </c>
      <c r="AL38" s="15" t="s">
        <v>98</v>
      </c>
      <c r="AM38" s="229" t="s">
        <v>87</v>
      </c>
      <c r="AN38" s="239"/>
      <c r="AO38" s="241"/>
      <c r="AP38" s="233" t="s">
        <v>95</v>
      </c>
      <c r="AQ38" s="234" t="s">
        <v>101</v>
      </c>
      <c r="AR38" s="15" t="s">
        <v>79</v>
      </c>
      <c r="AS38" s="234" t="s">
        <v>152</v>
      </c>
      <c r="AT38" s="15" t="s">
        <v>123</v>
      </c>
      <c r="AU38" s="234" t="s">
        <v>112</v>
      </c>
      <c r="AV38" s="142" t="s">
        <v>102</v>
      </c>
      <c r="AW38" s="14" t="str">
        <f t="shared" si="7"/>
        <v>客</v>
      </c>
      <c r="AX38" s="14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AWG</v>
      </c>
      <c r="AY38" s="14" t="str">
        <f t="shared" si="8"/>
        <v>DOU5</v>
      </c>
    </row>
    <row r="39" spans="1:51">
      <c r="A39" s="1">
        <f>输入错误检查!A38</f>
        <v>0</v>
      </c>
      <c r="B39" s="218">
        <f t="shared" si="69"/>
        <v>4</v>
      </c>
      <c r="C39" s="218">
        <f t="shared" si="70"/>
        <v>12</v>
      </c>
      <c r="D39" s="218">
        <f t="shared" si="71"/>
        <v>12</v>
      </c>
      <c r="E39" s="218" t="str">
        <f t="shared" si="72"/>
        <v>DOU5</v>
      </c>
      <c r="F39" s="218" t="str">
        <f t="shared" si="73"/>
        <v>AWG</v>
      </c>
      <c r="G39" s="8">
        <v>3</v>
      </c>
      <c r="H39" s="14" t="s">
        <v>75</v>
      </c>
      <c r="I39" s="14" t="str">
        <f t="shared" si="0"/>
        <v/>
      </c>
      <c r="J39" s="14" t="str">
        <f t="shared" si="1"/>
        <v/>
      </c>
      <c r="K39" s="15"/>
      <c r="L39" s="220"/>
      <c r="M39" s="221">
        <f>S39+S40</f>
        <v>0</v>
      </c>
      <c r="N39" s="221">
        <f>T39+T40</f>
        <v>0</v>
      </c>
      <c r="O39" s="222">
        <f t="shared" ref="O39:O43" si="76">M39+N39</f>
        <v>0</v>
      </c>
      <c r="P39" s="223">
        <f t="shared" ref="P39:P43" si="77">IF(M39&gt;N39,1,0)</f>
        <v>0</v>
      </c>
      <c r="Q39" s="223">
        <f t="shared" ref="Q39:Q43" si="78">IF(M39+N39=0,0,IF(M39=N39,1,0))</f>
        <v>0</v>
      </c>
      <c r="R39" s="223">
        <f t="shared" ref="R39:R43" si="79">IF(M39&lt;N39,1,0)</f>
        <v>0</v>
      </c>
      <c r="S39" s="13"/>
      <c r="T39" s="13"/>
      <c r="U39" s="14" t="str">
        <f t="shared" si="68"/>
        <v/>
      </c>
      <c r="V39" s="14" t="str" cm="1">
        <f t="array" ref="V39">_xlfn.IFS(S39+T39=0,"",S39&gt;T39,IF(I39="主",IF(S39=5,4,3),IF(S39=5,0,1)),S39&lt;T39,IF(I39="主",IF(T39=5,0,1),IF(T39=5,4,3)),S39=T39,2)</f>
        <v/>
      </c>
      <c r="W39" s="19"/>
      <c r="X39" s="19"/>
      <c r="Y39" s="248" t="str">
        <f>IF($K39="","",IF($K39=$K37,AP37,AP38))</f>
        <v/>
      </c>
      <c r="Z39" s="248" t="str">
        <f>IF($K39="","",IF($K39=$K37,AQ37,AQ38))</f>
        <v/>
      </c>
      <c r="AA39" s="244" t="str">
        <f>IF($K39="","",IF($K39=$K37,AS37,AS38))</f>
        <v/>
      </c>
      <c r="AB39" s="248" t="str">
        <f>IF($K39="","",IF($K39=$K37,Y37,Y38))</f>
        <v/>
      </c>
      <c r="AC39" s="249" t="str">
        <f>IF($K39="","",IF($K39=$K37,Z37,Z38))</f>
        <v/>
      </c>
      <c r="AD39" s="250" t="str">
        <f>IF($K39="","",IF($K39=$K37,AA37,AA38))</f>
        <v/>
      </c>
      <c r="AE39" s="238"/>
      <c r="AF39" s="238"/>
      <c r="AG39" s="226"/>
      <c r="AH39" s="245" t="str">
        <f t="shared" si="74"/>
        <v/>
      </c>
      <c r="AI39" s="251" t="str">
        <f>IF($K39="","",IF($K39=$K37,AH37,AH38))</f>
        <v/>
      </c>
      <c r="AJ39" s="227"/>
      <c r="AK39" s="196"/>
      <c r="AL39" s="13"/>
      <c r="AM39" s="13"/>
      <c r="AN39" s="277"/>
      <c r="AO39" s="252"/>
      <c r="AP39" s="233"/>
      <c r="AQ39" s="234"/>
      <c r="AR39" s="13"/>
      <c r="AS39" s="234"/>
      <c r="AT39" s="13"/>
      <c r="AU39" s="234"/>
      <c r="AV39" s="9"/>
      <c r="AW39" s="14" t="str">
        <f t="shared" si="7"/>
        <v/>
      </c>
      <c r="AX39" s="14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/>
      </c>
      <c r="AY39" s="14" t="str">
        <f t="shared" si="8"/>
        <v/>
      </c>
    </row>
    <row r="40" spans="1:51">
      <c r="A40" s="1">
        <f>输入错误检查!A39</f>
        <v>0</v>
      </c>
      <c r="B40" s="218">
        <f t="shared" si="69"/>
        <v>4</v>
      </c>
      <c r="C40" s="218">
        <f t="shared" si="70"/>
        <v>12</v>
      </c>
      <c r="D40" s="218">
        <f t="shared" si="71"/>
        <v>12</v>
      </c>
      <c r="E40" s="218" t="str">
        <f t="shared" si="72"/>
        <v>DOU5</v>
      </c>
      <c r="F40" s="218" t="str">
        <f t="shared" si="73"/>
        <v>AWG</v>
      </c>
      <c r="G40" s="8">
        <v>3</v>
      </c>
      <c r="H40" s="14" t="s">
        <v>88</v>
      </c>
      <c r="I40" s="14" t="str">
        <f t="shared" si="0"/>
        <v/>
      </c>
      <c r="J40" s="14" t="str">
        <f t="shared" si="1"/>
        <v/>
      </c>
      <c r="K40" s="15"/>
      <c r="L40" s="220"/>
      <c r="M40" s="221"/>
      <c r="N40" s="221"/>
      <c r="O40" s="222"/>
      <c r="P40" s="235"/>
      <c r="Q40" s="235"/>
      <c r="R40" s="235"/>
      <c r="S40" s="13"/>
      <c r="T40" s="13"/>
      <c r="U40" s="14" t="str">
        <f t="shared" si="68"/>
        <v/>
      </c>
      <c r="V40" s="14" t="str" cm="1">
        <f t="array" ref="V40">_xlfn.IFS(S40+T40=0,"",S40&gt;T40,IF(I40="主",IF(S40=5,4,3),IF(S40=5,0,1)),S40&lt;T40,IF(I40="主",IF(T40=5,0,1),IF(T40=5,4,3)),S40=T40,2)</f>
        <v/>
      </c>
      <c r="W40" s="19"/>
      <c r="X40" s="19"/>
      <c r="Y40" s="248" t="str">
        <f>IF($K40="","",IF($K40=$K38,AP38,AP37))</f>
        <v/>
      </c>
      <c r="Z40" s="248" t="str">
        <f>IF($K40="","",IF($K40=$K38,AQ38,AQ37))</f>
        <v/>
      </c>
      <c r="AA40" s="244" t="str">
        <f>IF($K40="","",IF($K40=$K38,AS38,AS37))</f>
        <v/>
      </c>
      <c r="AB40" s="248" t="str">
        <f>IF($K40="","",IF($K40=$K38,Y38,Y37))</f>
        <v/>
      </c>
      <c r="AC40" s="249" t="str">
        <f>IF($K40="","",IF($K40=$K38,Z38,Z37))</f>
        <v/>
      </c>
      <c r="AD40" s="250" t="str">
        <f>IF($K40="","",IF($K40=$K38,AA38,AA37))</f>
        <v/>
      </c>
      <c r="AE40" s="237"/>
      <c r="AF40" s="237"/>
      <c r="AG40" s="270"/>
      <c r="AH40" s="245" t="str">
        <f t="shared" si="75"/>
        <v/>
      </c>
      <c r="AI40" s="251" t="str">
        <f>IF($K40="","",IF($K40=$K38,AH38,AH37))</f>
        <v/>
      </c>
      <c r="AJ40" s="227"/>
      <c r="AK40" s="196"/>
      <c r="AL40" s="13"/>
      <c r="AM40" s="13"/>
      <c r="AN40" s="192"/>
      <c r="AO40" s="254"/>
      <c r="AP40" s="233"/>
      <c r="AQ40" s="234"/>
      <c r="AR40" s="13"/>
      <c r="AS40" s="234"/>
      <c r="AT40" s="13"/>
      <c r="AU40" s="234"/>
      <c r="AV40" s="9"/>
      <c r="AW40" s="14" t="str">
        <f t="shared" si="7"/>
        <v/>
      </c>
      <c r="AX40" s="14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/>
      </c>
      <c r="AY40" s="14" t="str">
        <f t="shared" si="8"/>
        <v/>
      </c>
    </row>
    <row r="41" spans="1:51">
      <c r="A41" s="1">
        <f>输入错误检查!A40</f>
        <v>0</v>
      </c>
      <c r="B41" s="218">
        <f t="shared" si="69"/>
        <v>4</v>
      </c>
      <c r="C41" s="218">
        <f t="shared" si="70"/>
        <v>12</v>
      </c>
      <c r="D41" s="218">
        <f t="shared" si="71"/>
        <v>12</v>
      </c>
      <c r="E41" s="218" t="str">
        <f t="shared" si="72"/>
        <v>DOU5</v>
      </c>
      <c r="F41" s="218" t="str">
        <f t="shared" si="73"/>
        <v>AWG</v>
      </c>
      <c r="G41" s="8" t="s">
        <v>114</v>
      </c>
      <c r="H41" s="14" t="s">
        <v>75</v>
      </c>
      <c r="I41" s="14" t="str">
        <f t="shared" si="0"/>
        <v/>
      </c>
      <c r="J41" s="14" t="str">
        <f t="shared" si="1"/>
        <v/>
      </c>
      <c r="K41" s="15"/>
      <c r="L41" s="220"/>
      <c r="M41" s="221">
        <f>S41+S42</f>
        <v>0</v>
      </c>
      <c r="N41" s="221">
        <f>T41+T42</f>
        <v>0</v>
      </c>
      <c r="O41" s="222">
        <f t="shared" si="76"/>
        <v>0</v>
      </c>
      <c r="P41" s="223">
        <f t="shared" si="77"/>
        <v>0</v>
      </c>
      <c r="Q41" s="223">
        <f t="shared" si="78"/>
        <v>0</v>
      </c>
      <c r="R41" s="223">
        <f t="shared" si="79"/>
        <v>0</v>
      </c>
      <c r="S41" s="13"/>
      <c r="T41" s="13"/>
      <c r="U41" s="14" t="str">
        <f t="shared" si="68"/>
        <v/>
      </c>
      <c r="V41" s="14" t="str" cm="1">
        <f t="array" ref="V41">_xlfn.IFS(S41+T41=0,"",S41&gt;T41,IF(I41="主",IF(S41=5,4,3),IF(S41=5,0,1)),S41&lt;T41,IF(I41="主",IF(T41=5,0,1),IF(T41=5,4,3)),S41=T41,2)</f>
        <v/>
      </c>
      <c r="W41" s="255"/>
      <c r="X41" s="19"/>
      <c r="Y41" s="248" t="str">
        <f>IF($K41="","",IF($K41=$K39,AP39,AP40))</f>
        <v/>
      </c>
      <c r="Z41" s="248" t="str">
        <f>IF($K41="","",IF($K41=$K39,AQ39,AQ40))</f>
        <v/>
      </c>
      <c r="AA41" s="244" t="str">
        <f>IF($K41="","",IF($K41=$K39,AS39,AS40))</f>
        <v/>
      </c>
      <c r="AB41" s="242" t="str">
        <f t="shared" ref="AB41:AG41" si="80">IF($K41="","",IF($K41=$K39,Y39,Y40))</f>
        <v/>
      </c>
      <c r="AC41" s="242" t="str">
        <f t="shared" si="80"/>
        <v/>
      </c>
      <c r="AD41" s="249" t="str">
        <f t="shared" si="80"/>
        <v/>
      </c>
      <c r="AE41" s="242" t="str">
        <f t="shared" si="80"/>
        <v/>
      </c>
      <c r="AF41" s="242" t="str">
        <f t="shared" si="80"/>
        <v/>
      </c>
      <c r="AG41" s="242" t="str">
        <f t="shared" si="80"/>
        <v/>
      </c>
      <c r="AH41" s="245" t="str">
        <f t="shared" si="74"/>
        <v/>
      </c>
      <c r="AI41" s="251" t="str">
        <f>IF($K41="","",IF($K41=$K39,AH39,AH40))</f>
        <v/>
      </c>
      <c r="AJ41" s="251" t="str">
        <f>IF($K41="","",IF($K41=$K39,AI39,AI40))</f>
        <v/>
      </c>
      <c r="AK41" s="13"/>
      <c r="AL41" s="13"/>
      <c r="AM41" s="13"/>
      <c r="AN41" s="13"/>
      <c r="AO41" s="256"/>
      <c r="AP41" s="257"/>
      <c r="AQ41" s="257"/>
      <c r="AR41" s="13"/>
      <c r="AS41" s="257"/>
      <c r="AT41" s="13"/>
      <c r="AU41" s="257"/>
      <c r="AV41" s="9"/>
      <c r="AW41" s="14" t="str">
        <f t="shared" si="7"/>
        <v/>
      </c>
      <c r="AX41" s="14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/>
      </c>
      <c r="AY41" s="14" t="str">
        <f t="shared" si="8"/>
        <v/>
      </c>
    </row>
    <row r="42" spans="1:51">
      <c r="A42" s="1">
        <f>输入错误检查!A41</f>
        <v>0</v>
      </c>
      <c r="B42" s="218">
        <f t="shared" si="69"/>
        <v>4</v>
      </c>
      <c r="C42" s="218">
        <f t="shared" si="70"/>
        <v>12</v>
      </c>
      <c r="D42" s="218">
        <f t="shared" si="71"/>
        <v>12</v>
      </c>
      <c r="E42" s="218" t="str">
        <f t="shared" si="72"/>
        <v>DOU5</v>
      </c>
      <c r="F42" s="218" t="str">
        <f t="shared" si="73"/>
        <v>AWG</v>
      </c>
      <c r="G42" s="8" t="s">
        <v>114</v>
      </c>
      <c r="H42" s="14" t="s">
        <v>88</v>
      </c>
      <c r="I42" s="14" t="str">
        <f t="shared" si="0"/>
        <v/>
      </c>
      <c r="J42" s="14" t="str">
        <f t="shared" si="1"/>
        <v/>
      </c>
      <c r="K42" s="15"/>
      <c r="L42" s="220"/>
      <c r="M42" s="221"/>
      <c r="N42" s="221"/>
      <c r="O42" s="222"/>
      <c r="P42" s="235"/>
      <c r="Q42" s="235"/>
      <c r="R42" s="235"/>
      <c r="S42" s="13"/>
      <c r="T42" s="13"/>
      <c r="U42" s="14" t="str">
        <f t="shared" si="68"/>
        <v/>
      </c>
      <c r="V42" s="14" t="str" cm="1">
        <f t="array" ref="V42">_xlfn.IFS(S42+T42=0,"",S42&gt;T42,IF(I42="主",IF(S42=5,4,3),IF(S42=5,0,1)),S42&lt;T42,IF(I42="主",IF(T42=5,0,1),IF(T42=5,4,3)),S42=T42,2)</f>
        <v/>
      </c>
      <c r="W42" s="255"/>
      <c r="X42" s="19"/>
      <c r="Y42" s="248" t="str">
        <f>IF($K42="","",IF($K42=$K40,AP40,AP39))</f>
        <v/>
      </c>
      <c r="Z42" s="248" t="str">
        <f>IF($K42="","",IF($K42=$K40,AQ40,AQ39))</f>
        <v/>
      </c>
      <c r="AA42" s="244" t="str">
        <f>IF($K42="","",IF($K42=$K40,AS40,AS39))</f>
        <v/>
      </c>
      <c r="AB42" s="242" t="str">
        <f t="shared" ref="AB42:AG42" si="81">IF($K42="","",IF($K42=$K40,Y40,Y39))</f>
        <v/>
      </c>
      <c r="AC42" s="242" t="str">
        <f t="shared" si="81"/>
        <v/>
      </c>
      <c r="AD42" s="249" t="str">
        <f t="shared" si="81"/>
        <v/>
      </c>
      <c r="AE42" s="242" t="str">
        <f t="shared" si="81"/>
        <v/>
      </c>
      <c r="AF42" s="242" t="str">
        <f t="shared" si="81"/>
        <v/>
      </c>
      <c r="AG42" s="242" t="str">
        <f t="shared" si="81"/>
        <v/>
      </c>
      <c r="AH42" s="245" t="str">
        <f t="shared" si="75"/>
        <v/>
      </c>
      <c r="AI42" s="251" t="str">
        <f>IF($K42="","",IF($K42=$K40,AH40,AH39))</f>
        <v/>
      </c>
      <c r="AJ42" s="251" t="str">
        <f>IF($K42="","",IF($K42=$K40,AI40,AI39))</f>
        <v/>
      </c>
      <c r="AK42" s="13"/>
      <c r="AL42" s="13"/>
      <c r="AM42" s="13"/>
      <c r="AN42" s="13"/>
      <c r="AO42" s="13"/>
      <c r="AP42" s="257"/>
      <c r="AQ42" s="257"/>
      <c r="AR42" s="13"/>
      <c r="AS42" s="257"/>
      <c r="AT42" s="13"/>
      <c r="AU42" s="257"/>
      <c r="AV42" s="9"/>
      <c r="AW42" s="14" t="str">
        <f t="shared" si="7"/>
        <v/>
      </c>
      <c r="AX42" s="14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/>
      </c>
      <c r="AY42" s="14" t="str">
        <f t="shared" si="8"/>
        <v/>
      </c>
    </row>
    <row r="43" spans="1:51">
      <c r="A43" s="1">
        <f>输入错误检查!A42</f>
        <v>0</v>
      </c>
      <c r="B43" s="218">
        <v>4</v>
      </c>
      <c r="C43" s="218">
        <v>12</v>
      </c>
      <c r="D43" s="218">
        <v>14</v>
      </c>
      <c r="E43" s="219" t="s">
        <v>153</v>
      </c>
      <c r="F43" s="219" t="s">
        <v>154</v>
      </c>
      <c r="G43" s="8">
        <v>1</v>
      </c>
      <c r="H43" s="14" t="s">
        <v>75</v>
      </c>
      <c r="I43" s="14" t="str">
        <f t="shared" si="0"/>
        <v>主</v>
      </c>
      <c r="J43" s="14" t="str">
        <f t="shared" si="1"/>
        <v>OMNI</v>
      </c>
      <c r="K43" s="279" t="s">
        <v>153</v>
      </c>
      <c r="L43" s="260" t="s">
        <v>155</v>
      </c>
      <c r="M43" s="221">
        <f>S43+S44</f>
        <v>8</v>
      </c>
      <c r="N43" s="221">
        <f>T43+T44</f>
        <v>1</v>
      </c>
      <c r="O43" s="222">
        <f t="shared" si="76"/>
        <v>9</v>
      </c>
      <c r="P43" s="223">
        <f t="shared" si="77"/>
        <v>1</v>
      </c>
      <c r="Q43" s="223">
        <f t="shared" si="78"/>
        <v>0</v>
      </c>
      <c r="R43" s="223">
        <f t="shared" si="79"/>
        <v>0</v>
      </c>
      <c r="S43" s="10">
        <v>5</v>
      </c>
      <c r="T43" s="10">
        <v>0</v>
      </c>
      <c r="U43" s="14" t="str">
        <f t="shared" si="68"/>
        <v>屠</v>
      </c>
      <c r="V43" s="14" cm="1">
        <f t="array" ref="V43">_xlfn.IFS(S43+T43=0,"",S43&gt;T43,IF(I43="主",IF(S43=5,4,3),IF(S43=5,0,1)),S43&lt;T43,IF(I43="主",IF(T43=5,0,1),IF(T43=5,4,3)),S43=T43,2)</f>
        <v>4</v>
      </c>
      <c r="W43" s="261" t="s">
        <v>103</v>
      </c>
      <c r="X43" s="261" t="s">
        <v>118</v>
      </c>
      <c r="Y43" s="224"/>
      <c r="Z43" s="225"/>
      <c r="AA43" s="225"/>
      <c r="AB43" s="225"/>
      <c r="AC43" s="225"/>
      <c r="AD43" s="225"/>
      <c r="AE43" s="225"/>
      <c r="AF43" s="225"/>
      <c r="AG43" s="226"/>
      <c r="AH43" s="227"/>
      <c r="AI43" s="227"/>
      <c r="AJ43" s="227"/>
      <c r="AK43" s="280" t="s">
        <v>80</v>
      </c>
      <c r="AL43" s="271" t="s">
        <v>79</v>
      </c>
      <c r="AM43" s="224"/>
      <c r="AN43" s="225"/>
      <c r="AO43" s="264"/>
      <c r="AP43" s="265" t="s">
        <v>81</v>
      </c>
      <c r="AQ43" s="12" t="s">
        <v>91</v>
      </c>
      <c r="AR43" s="15" t="s">
        <v>83</v>
      </c>
      <c r="AS43" s="12" t="s">
        <v>112</v>
      </c>
      <c r="AT43" s="15" t="s">
        <v>90</v>
      </c>
      <c r="AU43" s="12" t="s">
        <v>82</v>
      </c>
      <c r="AV43" s="148" t="s">
        <v>87</v>
      </c>
      <c r="AW43" s="14" t="str">
        <f t="shared" si="7"/>
        <v>主</v>
      </c>
      <c r="AX43" s="14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WOLVES</v>
      </c>
      <c r="AY43" s="14" t="str">
        <f t="shared" si="8"/>
        <v>OMNI</v>
      </c>
    </row>
    <row r="44" spans="1:51">
      <c r="A44" s="1">
        <f>输入错误检查!A43</f>
        <v>0</v>
      </c>
      <c r="B44" s="218">
        <f t="shared" ref="B44:B50" si="82">B43</f>
        <v>4</v>
      </c>
      <c r="C44" s="218">
        <f t="shared" ref="C44:C50" si="83">C43</f>
        <v>12</v>
      </c>
      <c r="D44" s="218">
        <f t="shared" ref="D44:D50" si="84">D43</f>
        <v>14</v>
      </c>
      <c r="E44" s="218" t="str">
        <f t="shared" ref="E44:E50" si="85">E43</f>
        <v>WOLVES</v>
      </c>
      <c r="F44" s="218" t="str">
        <f t="shared" ref="F44:F50" si="86">F43</f>
        <v>OMNI</v>
      </c>
      <c r="G44" s="8">
        <v>1</v>
      </c>
      <c r="H44" s="14" t="s">
        <v>88</v>
      </c>
      <c r="I44" s="14" t="str">
        <f t="shared" si="0"/>
        <v>客</v>
      </c>
      <c r="J44" s="14" t="str">
        <f t="shared" si="1"/>
        <v>WOLVES</v>
      </c>
      <c r="K44" s="279" t="s">
        <v>154</v>
      </c>
      <c r="L44" s="260" t="s">
        <v>156</v>
      </c>
      <c r="M44" s="221"/>
      <c r="N44" s="221"/>
      <c r="O44" s="222"/>
      <c r="P44" s="235"/>
      <c r="Q44" s="235"/>
      <c r="R44" s="235"/>
      <c r="S44" s="10">
        <v>3</v>
      </c>
      <c r="T44" s="10">
        <v>1</v>
      </c>
      <c r="U44" s="14" t="str">
        <f t="shared" si="68"/>
        <v>人</v>
      </c>
      <c r="V44" s="14" cm="1">
        <f t="array" ref="V44">_xlfn.IFS(S44+T44=0,"",S44&gt;T44,IF(I44="主",IF(S44=5,4,3),IF(S44=5,0,1)),S44&lt;T44,IF(I44="主",IF(T44=5,0,1),IF(T44=5,4,3)),S44=T44,2)</f>
        <v>1</v>
      </c>
      <c r="W44" s="261" t="str">
        <f>IF(W43="","",W43)</f>
        <v>军工厂</v>
      </c>
      <c r="X44" s="261" t="str">
        <f>IF(X43="","",X43)</f>
        <v>永眠镇</v>
      </c>
      <c r="Y44" s="236"/>
      <c r="Z44" s="237"/>
      <c r="AA44" s="238"/>
      <c r="AB44" s="238"/>
      <c r="AC44" s="238"/>
      <c r="AD44" s="238"/>
      <c r="AE44" s="238"/>
      <c r="AF44" s="238"/>
      <c r="AG44" s="226"/>
      <c r="AH44" s="227"/>
      <c r="AI44" s="227"/>
      <c r="AJ44" s="227"/>
      <c r="AK44" s="280" t="s">
        <v>79</v>
      </c>
      <c r="AL44" s="271" t="s">
        <v>81</v>
      </c>
      <c r="AM44" s="236"/>
      <c r="AN44" s="238"/>
      <c r="AO44" s="227"/>
      <c r="AP44" s="265" t="s">
        <v>119</v>
      </c>
      <c r="AQ44" s="12" t="s">
        <v>90</v>
      </c>
      <c r="AR44" s="15" t="s">
        <v>82</v>
      </c>
      <c r="AS44" s="12" t="s">
        <v>112</v>
      </c>
      <c r="AT44" s="15" t="s">
        <v>91</v>
      </c>
      <c r="AU44" s="12" t="s">
        <v>98</v>
      </c>
      <c r="AV44" s="148" t="s">
        <v>106</v>
      </c>
      <c r="AW44" s="14" t="str">
        <f t="shared" si="7"/>
        <v>主</v>
      </c>
      <c r="AX44" s="14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WOLVES</v>
      </c>
      <c r="AY44" s="14" t="str">
        <f t="shared" si="8"/>
        <v>OMNI</v>
      </c>
    </row>
    <row r="45" spans="1:51">
      <c r="A45" s="1">
        <f>输入错误检查!A44</f>
        <v>0</v>
      </c>
      <c r="B45" s="218">
        <f t="shared" si="82"/>
        <v>4</v>
      </c>
      <c r="C45" s="218">
        <f t="shared" si="83"/>
        <v>12</v>
      </c>
      <c r="D45" s="218">
        <f t="shared" si="84"/>
        <v>14</v>
      </c>
      <c r="E45" s="218" t="str">
        <f t="shared" si="85"/>
        <v>WOLVES</v>
      </c>
      <c r="F45" s="218" t="str">
        <f t="shared" si="86"/>
        <v>OMNI</v>
      </c>
      <c r="G45" s="8">
        <v>2</v>
      </c>
      <c r="H45" s="14" t="s">
        <v>75</v>
      </c>
      <c r="I45" s="14" t="str">
        <f t="shared" si="0"/>
        <v>主</v>
      </c>
      <c r="J45" s="14" t="str">
        <f t="shared" si="1"/>
        <v>OMNI</v>
      </c>
      <c r="K45" s="279" t="s">
        <v>153</v>
      </c>
      <c r="L45" s="260" t="s">
        <v>155</v>
      </c>
      <c r="M45" s="221">
        <f>S45+S46</f>
        <v>6</v>
      </c>
      <c r="N45" s="221">
        <f>T45+T46</f>
        <v>3</v>
      </c>
      <c r="O45" s="222">
        <f t="shared" ref="O45:O49" si="87">M45+N45</f>
        <v>9</v>
      </c>
      <c r="P45" s="223">
        <f t="shared" ref="P45:P49" si="88">IF(M45&gt;N45,1,0)</f>
        <v>1</v>
      </c>
      <c r="Q45" s="223">
        <f t="shared" ref="Q45:Q49" si="89">IF(M45+N45=0,0,IF(M45=N45,1,0))</f>
        <v>0</v>
      </c>
      <c r="R45" s="223">
        <f t="shared" ref="R45:R49" si="90">IF(M45&lt;N45,1,0)</f>
        <v>0</v>
      </c>
      <c r="S45" s="10">
        <v>5</v>
      </c>
      <c r="T45" s="10">
        <v>0</v>
      </c>
      <c r="U45" s="14" t="str">
        <f t="shared" si="68"/>
        <v>屠</v>
      </c>
      <c r="V45" s="14" cm="1">
        <f t="array" ref="V45">_xlfn.IFS(S45+T45=0,"",S45&gt;T45,IF(I45="主",IF(S45=5,4,3),IF(S45=5,0,1)),S45&lt;T45,IF(I45="主",IF(T45=5,0,1),IF(T45=5,4,3)),S45=T45,2)</f>
        <v>4</v>
      </c>
      <c r="W45" s="261" t="s">
        <v>129</v>
      </c>
      <c r="X45" s="261" t="s">
        <v>104</v>
      </c>
      <c r="Y45" s="242" t="str">
        <f>IF($K45="","",IF($K45=$K43,AP43,AP44))</f>
        <v>大副</v>
      </c>
      <c r="Z45" s="243" t="str">
        <f>IF($K45="","",IF($K45=$K43,AQ43,AQ44))</f>
        <v>心理学家</v>
      </c>
      <c r="AA45" s="244" t="str">
        <f>IF($K45="","",IF($K45=$K43,AS43,AS44))</f>
        <v>杂技演员</v>
      </c>
      <c r="AB45" s="238"/>
      <c r="AC45" s="238"/>
      <c r="AD45" s="238"/>
      <c r="AE45" s="238"/>
      <c r="AF45" s="238"/>
      <c r="AG45" s="226"/>
      <c r="AH45" s="245" t="str">
        <f t="shared" ref="AH45:AH49" si="91">IF($K45="","",IF($K45=$K43,AV43,AV44))</f>
        <v>跛脚羊</v>
      </c>
      <c r="AI45" s="227"/>
      <c r="AJ45" s="227"/>
      <c r="AK45" s="280" t="s">
        <v>79</v>
      </c>
      <c r="AL45" s="11" t="s">
        <v>83</v>
      </c>
      <c r="AM45" s="281" t="s">
        <v>94</v>
      </c>
      <c r="AN45" s="267"/>
      <c r="AO45" s="227"/>
      <c r="AP45" s="265" t="s">
        <v>108</v>
      </c>
      <c r="AQ45" s="12" t="s">
        <v>90</v>
      </c>
      <c r="AR45" s="15" t="s">
        <v>123</v>
      </c>
      <c r="AS45" s="12" t="s">
        <v>130</v>
      </c>
      <c r="AT45" s="15" t="s">
        <v>101</v>
      </c>
      <c r="AU45" s="12" t="s">
        <v>119</v>
      </c>
      <c r="AV45" s="148" t="s">
        <v>106</v>
      </c>
      <c r="AW45" s="14" t="str">
        <f t="shared" si="7"/>
        <v>客</v>
      </c>
      <c r="AX45" s="14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OMNI</v>
      </c>
      <c r="AY45" s="14" t="str">
        <f t="shared" si="8"/>
        <v>WOLVES</v>
      </c>
    </row>
    <row r="46" spans="1:51">
      <c r="A46" s="1">
        <f>输入错误检查!A45</f>
        <v>0</v>
      </c>
      <c r="B46" s="218">
        <f t="shared" si="82"/>
        <v>4</v>
      </c>
      <c r="C46" s="218">
        <f t="shared" si="83"/>
        <v>12</v>
      </c>
      <c r="D46" s="218">
        <f t="shared" si="84"/>
        <v>14</v>
      </c>
      <c r="E46" s="218" t="str">
        <f t="shared" si="85"/>
        <v>WOLVES</v>
      </c>
      <c r="F46" s="218" t="str">
        <f t="shared" si="86"/>
        <v>OMNI</v>
      </c>
      <c r="G46" s="8">
        <v>2</v>
      </c>
      <c r="H46" s="14" t="s">
        <v>88</v>
      </c>
      <c r="I46" s="14" t="str">
        <f t="shared" si="0"/>
        <v>客</v>
      </c>
      <c r="J46" s="14" t="str">
        <f t="shared" si="1"/>
        <v>WOLVES</v>
      </c>
      <c r="K46" s="279" t="s">
        <v>154</v>
      </c>
      <c r="L46" s="260" t="s">
        <v>156</v>
      </c>
      <c r="M46" s="221"/>
      <c r="N46" s="221"/>
      <c r="O46" s="222"/>
      <c r="P46" s="235"/>
      <c r="Q46" s="235"/>
      <c r="R46" s="235"/>
      <c r="S46" s="10">
        <v>1</v>
      </c>
      <c r="T46" s="10">
        <v>3</v>
      </c>
      <c r="U46" s="14" t="str">
        <f t="shared" si="68"/>
        <v>屠</v>
      </c>
      <c r="V46" s="14" cm="1">
        <f t="array" ref="V46">_xlfn.IFS(S46+T46=0,"",S46&gt;T46,IF(I46="主",IF(S46=5,4,3),IF(S46=5,0,1)),S46&lt;T46,IF(I46="主",IF(T46=5,0,1),IF(T46=5,4,3)),S46=T46,2)</f>
        <v>3</v>
      </c>
      <c r="W46" s="261" t="str">
        <f>IF(W45="","",W45)</f>
        <v>圣心医院</v>
      </c>
      <c r="X46" s="261" t="str">
        <f>IF(X45="","",X45)</f>
        <v>红教堂</v>
      </c>
      <c r="Y46" s="242" t="str">
        <f>IF($K46="","",IF($K46=$K44,AP44,AP43))</f>
        <v>守墓人</v>
      </c>
      <c r="Z46" s="243" t="str">
        <f>IF($K46="","",IF($K46=$K44,AQ44,AQ43))</f>
        <v>木偶师</v>
      </c>
      <c r="AA46" s="244" t="str">
        <f>IF($K46="","",IF($K46=$K44,AS44,AS43))</f>
        <v>杂技演员</v>
      </c>
      <c r="AB46" s="237"/>
      <c r="AC46" s="237"/>
      <c r="AD46" s="238"/>
      <c r="AE46" s="238"/>
      <c r="AF46" s="238"/>
      <c r="AG46" s="226"/>
      <c r="AH46" s="245" t="str">
        <f t="shared" ref="AH46:AH50" si="92">IF($K46="","",IF($K46=$K44,AV44,AV43))</f>
        <v>时空之影</v>
      </c>
      <c r="AI46" s="227"/>
      <c r="AJ46" s="227"/>
      <c r="AK46" s="280" t="s">
        <v>80</v>
      </c>
      <c r="AL46" s="11" t="s">
        <v>81</v>
      </c>
      <c r="AM46" s="271" t="s">
        <v>94</v>
      </c>
      <c r="AN46" s="236"/>
      <c r="AO46" s="227"/>
      <c r="AP46" s="265" t="s">
        <v>79</v>
      </c>
      <c r="AQ46" s="12" t="s">
        <v>83</v>
      </c>
      <c r="AR46" s="15" t="s">
        <v>91</v>
      </c>
      <c r="AS46" s="12" t="s">
        <v>101</v>
      </c>
      <c r="AT46" s="15" t="s">
        <v>82</v>
      </c>
      <c r="AU46" s="12" t="s">
        <v>85</v>
      </c>
      <c r="AV46" s="148" t="s">
        <v>87</v>
      </c>
      <c r="AW46" s="14" t="str">
        <f t="shared" si="7"/>
        <v>客</v>
      </c>
      <c r="AX46" s="14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OMNI</v>
      </c>
      <c r="AY46" s="14" t="str">
        <f t="shared" si="8"/>
        <v>WOLVES</v>
      </c>
    </row>
    <row r="47" spans="1:51">
      <c r="A47" s="1">
        <f>输入错误检查!A46</f>
        <v>0</v>
      </c>
      <c r="B47" s="218">
        <f t="shared" si="82"/>
        <v>4</v>
      </c>
      <c r="C47" s="218">
        <f t="shared" si="83"/>
        <v>12</v>
      </c>
      <c r="D47" s="218">
        <f t="shared" si="84"/>
        <v>14</v>
      </c>
      <c r="E47" s="218" t="str">
        <f t="shared" si="85"/>
        <v>WOLVES</v>
      </c>
      <c r="F47" s="218" t="str">
        <f t="shared" si="86"/>
        <v>OMNI</v>
      </c>
      <c r="G47" s="8">
        <v>3</v>
      </c>
      <c r="H47" s="14" t="s">
        <v>75</v>
      </c>
      <c r="I47" s="14" t="str">
        <f t="shared" si="0"/>
        <v/>
      </c>
      <c r="J47" s="14" t="str">
        <f t="shared" si="1"/>
        <v/>
      </c>
      <c r="K47" s="279"/>
      <c r="L47" s="260"/>
      <c r="M47" s="221">
        <f>S47+S48</f>
        <v>0</v>
      </c>
      <c r="N47" s="221">
        <f>T47+T48</f>
        <v>0</v>
      </c>
      <c r="O47" s="222">
        <f t="shared" si="87"/>
        <v>0</v>
      </c>
      <c r="P47" s="223">
        <f t="shared" si="88"/>
        <v>0</v>
      </c>
      <c r="Q47" s="223">
        <f t="shared" si="89"/>
        <v>0</v>
      </c>
      <c r="R47" s="223">
        <f t="shared" si="90"/>
        <v>0</v>
      </c>
      <c r="S47" s="10"/>
      <c r="T47" s="10"/>
      <c r="U47" s="14" t="str">
        <f t="shared" si="68"/>
        <v/>
      </c>
      <c r="V47" s="14" t="str" cm="1">
        <f t="array" ref="V47">_xlfn.IFS(S47+T47=0,"",S47&gt;T47,IF(I47="主",IF(S47=5,4,3),IF(S47=5,0,1)),S47&lt;T47,IF(I47="主",IF(T47=5,0,1),IF(T47=5,4,3)),S47=T47,2)</f>
        <v/>
      </c>
      <c r="W47" s="268"/>
      <c r="X47" s="261"/>
      <c r="Y47" s="248" t="str">
        <f>IF($K47="","",IF($K47=$K45,AP45,AP46))</f>
        <v/>
      </c>
      <c r="Z47" s="248" t="str">
        <f>IF($K47="","",IF($K47=$K45,AQ45,AQ46))</f>
        <v/>
      </c>
      <c r="AA47" s="244" t="str">
        <f>IF($K47="","",IF($K47=$K45,AS45,AS46))</f>
        <v/>
      </c>
      <c r="AB47" s="248" t="str">
        <f>IF($K47="","",IF($K47=$K45,Y45,Y46))</f>
        <v/>
      </c>
      <c r="AC47" s="249" t="str">
        <f>IF($K47="","",IF($K47=$K45,Z45,Z46))</f>
        <v/>
      </c>
      <c r="AD47" s="250" t="str">
        <f>IF($K47="","",IF($K47=$K45,AA45,AA46))</f>
        <v/>
      </c>
      <c r="AE47" s="238"/>
      <c r="AF47" s="238"/>
      <c r="AG47" s="226"/>
      <c r="AH47" s="245" t="str">
        <f t="shared" si="91"/>
        <v/>
      </c>
      <c r="AI47" s="251" t="str">
        <f>IF($K47="","",IF($K47=$K45,AH45,AH46))</f>
        <v/>
      </c>
      <c r="AJ47" s="227"/>
      <c r="AK47" s="262"/>
      <c r="AL47" s="10"/>
      <c r="AM47" s="10"/>
      <c r="AN47" s="266"/>
      <c r="AO47" s="269"/>
      <c r="AP47" s="265"/>
      <c r="AQ47" s="12"/>
      <c r="AR47" s="15"/>
      <c r="AS47" s="12"/>
      <c r="AT47" s="15"/>
      <c r="AU47" s="12"/>
      <c r="AV47" s="148"/>
      <c r="AW47" s="14" t="str">
        <f t="shared" si="7"/>
        <v/>
      </c>
      <c r="AX47" s="14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/>
      </c>
      <c r="AY47" s="14" t="str">
        <f t="shared" si="8"/>
        <v/>
      </c>
    </row>
    <row r="48" spans="1:51">
      <c r="A48" s="1">
        <f>输入错误检查!A47</f>
        <v>0</v>
      </c>
      <c r="B48" s="218">
        <f t="shared" si="82"/>
        <v>4</v>
      </c>
      <c r="C48" s="218">
        <f t="shared" si="83"/>
        <v>12</v>
      </c>
      <c r="D48" s="218">
        <f t="shared" si="84"/>
        <v>14</v>
      </c>
      <c r="E48" s="218" t="str">
        <f t="shared" si="85"/>
        <v>WOLVES</v>
      </c>
      <c r="F48" s="218" t="str">
        <f t="shared" si="86"/>
        <v>OMNI</v>
      </c>
      <c r="G48" s="8">
        <v>3</v>
      </c>
      <c r="H48" s="14" t="s">
        <v>88</v>
      </c>
      <c r="I48" s="14" t="str">
        <f t="shared" si="0"/>
        <v/>
      </c>
      <c r="J48" s="14" t="str">
        <f t="shared" si="1"/>
        <v/>
      </c>
      <c r="K48" s="279"/>
      <c r="L48" s="260"/>
      <c r="M48" s="221"/>
      <c r="N48" s="221"/>
      <c r="O48" s="222"/>
      <c r="P48" s="235"/>
      <c r="Q48" s="235"/>
      <c r="R48" s="235"/>
      <c r="S48" s="10"/>
      <c r="T48" s="10"/>
      <c r="U48" s="14" t="str">
        <f t="shared" si="68"/>
        <v/>
      </c>
      <c r="V48" s="14" t="str" cm="1">
        <f t="array" ref="V48">_xlfn.IFS(S48+T48=0,"",S48&gt;T48,IF(I48="主",IF(S48=5,4,3),IF(S48=5,0,1)),S48&lt;T48,IF(I48="主",IF(T48=5,0,1),IF(T48=5,4,3)),S48=T48,2)</f>
        <v/>
      </c>
      <c r="W48" s="268"/>
      <c r="X48" s="261" t="str">
        <f>IF(X47="","",X47)</f>
        <v/>
      </c>
      <c r="Y48" s="248" t="str">
        <f>IF($K48="","",IF($K48=$K46,AP46,AP45))</f>
        <v/>
      </c>
      <c r="Z48" s="248" t="str">
        <f>IF($K48="","",IF($K48=$K46,AQ46,AQ45))</f>
        <v/>
      </c>
      <c r="AA48" s="244" t="str">
        <f>IF($K48="","",IF($K48=$K46,AS46,AS45))</f>
        <v/>
      </c>
      <c r="AB48" s="248" t="str">
        <f>IF($K48="","",IF($K48=$K46,Y46,Y45))</f>
        <v/>
      </c>
      <c r="AC48" s="249" t="str">
        <f>IF($K48="","",IF($K48=$K46,Z46,Z45))</f>
        <v/>
      </c>
      <c r="AD48" s="250" t="str">
        <f>IF($K48="","",IF($K48=$K46,AA46,AA45))</f>
        <v/>
      </c>
      <c r="AE48" s="237"/>
      <c r="AF48" s="237"/>
      <c r="AG48" s="270"/>
      <c r="AH48" s="245" t="str">
        <f t="shared" si="92"/>
        <v/>
      </c>
      <c r="AI48" s="251" t="str">
        <f>IF($K48="","",IF($K48=$K46,AH46,AH45))</f>
        <v/>
      </c>
      <c r="AJ48" s="227"/>
      <c r="AK48" s="262"/>
      <c r="AL48" s="10"/>
      <c r="AM48" s="10"/>
      <c r="AN48" s="263"/>
      <c r="AO48" s="272"/>
      <c r="AP48" s="265"/>
      <c r="AQ48" s="12"/>
      <c r="AR48" s="15"/>
      <c r="AS48" s="12"/>
      <c r="AT48" s="15"/>
      <c r="AU48" s="12"/>
      <c r="AV48" s="148"/>
      <c r="AW48" s="14" t="str">
        <f t="shared" si="7"/>
        <v/>
      </c>
      <c r="AX48" s="14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Y48" s="14" t="str">
        <f t="shared" si="8"/>
        <v/>
      </c>
    </row>
    <row r="49" spans="1:51">
      <c r="A49" s="1">
        <f>输入错误检查!A48</f>
        <v>0</v>
      </c>
      <c r="B49" s="218">
        <f t="shared" si="82"/>
        <v>4</v>
      </c>
      <c r="C49" s="218">
        <f t="shared" si="83"/>
        <v>12</v>
      </c>
      <c r="D49" s="218">
        <f t="shared" si="84"/>
        <v>14</v>
      </c>
      <c r="E49" s="218" t="str">
        <f t="shared" si="85"/>
        <v>WOLVES</v>
      </c>
      <c r="F49" s="218" t="str">
        <f t="shared" si="86"/>
        <v>OMNI</v>
      </c>
      <c r="G49" s="8" t="s">
        <v>114</v>
      </c>
      <c r="H49" s="14" t="s">
        <v>75</v>
      </c>
      <c r="I49" s="14" t="str">
        <f t="shared" si="0"/>
        <v/>
      </c>
      <c r="J49" s="14" t="str">
        <f t="shared" si="1"/>
        <v/>
      </c>
      <c r="K49" s="10"/>
      <c r="L49" s="274"/>
      <c r="M49" s="221">
        <f>S49+S50</f>
        <v>0</v>
      </c>
      <c r="N49" s="221">
        <f>T49+T50</f>
        <v>0</v>
      </c>
      <c r="O49" s="222">
        <f t="shared" si="87"/>
        <v>0</v>
      </c>
      <c r="P49" s="223">
        <f t="shared" si="88"/>
        <v>0</v>
      </c>
      <c r="Q49" s="223">
        <f t="shared" si="89"/>
        <v>0</v>
      </c>
      <c r="R49" s="223">
        <f t="shared" si="90"/>
        <v>0</v>
      </c>
      <c r="S49" s="10"/>
      <c r="T49" s="10"/>
      <c r="U49" s="14" t="str">
        <f t="shared" si="68"/>
        <v/>
      </c>
      <c r="V49" s="14" t="str" cm="1">
        <f t="array" ref="V49">_xlfn.IFS(S49+T49=0,"",S49&gt;T49,IF(I49="主",IF(S49=5,4,3),IF(S49=5,0,1)),S49&lt;T49,IF(I49="主",IF(T49=5,0,1),IF(T49=5,4,3)),S49=T49,2)</f>
        <v/>
      </c>
      <c r="W49" s="275"/>
      <c r="X49" s="261"/>
      <c r="Y49" s="248" t="str">
        <f>IF($K49="","",IF($K49=$K47,AP47,AP48))</f>
        <v/>
      </c>
      <c r="Z49" s="248" t="str">
        <f>IF($K49="","",IF($K49=$K47,AQ47,AQ48))</f>
        <v/>
      </c>
      <c r="AA49" s="244" t="str">
        <f>IF($K49="","",IF($K49=$K47,AS47,AS48))</f>
        <v/>
      </c>
      <c r="AB49" s="242" t="str">
        <f t="shared" ref="AB49:AG49" si="93">IF($K49="","",IF($K49=$K47,Y47,Y48))</f>
        <v/>
      </c>
      <c r="AC49" s="242" t="str">
        <f t="shared" si="93"/>
        <v/>
      </c>
      <c r="AD49" s="249" t="str">
        <f t="shared" si="93"/>
        <v/>
      </c>
      <c r="AE49" s="242" t="str">
        <f t="shared" si="93"/>
        <v/>
      </c>
      <c r="AF49" s="242" t="str">
        <f t="shared" si="93"/>
        <v/>
      </c>
      <c r="AG49" s="242" t="str">
        <f t="shared" si="93"/>
        <v/>
      </c>
      <c r="AH49" s="245" t="str">
        <f t="shared" si="91"/>
        <v/>
      </c>
      <c r="AI49" s="251" t="str">
        <f>IF($K49="","",IF($K49=$K47,AH47,AH48))</f>
        <v/>
      </c>
      <c r="AJ49" s="251" t="str">
        <f>IF($K49="","",IF($K49=$K47,AI47,AI48))</f>
        <v/>
      </c>
      <c r="AK49" s="10"/>
      <c r="AL49" s="10"/>
      <c r="AM49" s="10"/>
      <c r="AN49" s="10"/>
      <c r="AO49" s="276"/>
      <c r="AP49" s="265"/>
      <c r="AQ49" s="12"/>
      <c r="AR49" s="15"/>
      <c r="AS49" s="12"/>
      <c r="AT49" s="15"/>
      <c r="AU49" s="12"/>
      <c r="AV49" s="148"/>
      <c r="AW49" s="14" t="str">
        <f t="shared" si="7"/>
        <v/>
      </c>
      <c r="AX49" s="14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Y49" s="14" t="str">
        <f t="shared" si="8"/>
        <v/>
      </c>
    </row>
    <row r="50" spans="1:51">
      <c r="A50" s="1">
        <f>输入错误检查!A49</f>
        <v>0</v>
      </c>
      <c r="B50" s="218">
        <f t="shared" si="82"/>
        <v>4</v>
      </c>
      <c r="C50" s="218">
        <f t="shared" si="83"/>
        <v>12</v>
      </c>
      <c r="D50" s="218">
        <f t="shared" si="84"/>
        <v>14</v>
      </c>
      <c r="E50" s="218" t="str">
        <f t="shared" si="85"/>
        <v>WOLVES</v>
      </c>
      <c r="F50" s="218" t="str">
        <f t="shared" si="86"/>
        <v>OMNI</v>
      </c>
      <c r="G50" s="8" t="s">
        <v>114</v>
      </c>
      <c r="H50" s="14" t="s">
        <v>88</v>
      </c>
      <c r="I50" s="14" t="str">
        <f t="shared" si="0"/>
        <v/>
      </c>
      <c r="J50" s="14" t="str">
        <f t="shared" si="1"/>
        <v/>
      </c>
      <c r="K50" s="10"/>
      <c r="L50" s="274"/>
      <c r="M50" s="221"/>
      <c r="N50" s="221"/>
      <c r="O50" s="222"/>
      <c r="P50" s="235"/>
      <c r="Q50" s="235"/>
      <c r="R50" s="235"/>
      <c r="S50" s="10"/>
      <c r="T50" s="10"/>
      <c r="U50" s="14" t="str">
        <f t="shared" si="68"/>
        <v/>
      </c>
      <c r="V50" s="14" t="str" cm="1">
        <f t="array" ref="V50">_xlfn.IFS(S50+T50=0,"",S50&gt;T50,IF(I50="主",IF(S50=5,4,3),IF(S50=5,0,1)),S50&lt;T50,IF(I50="主",IF(T50=5,0,1),IF(T50=5,4,3)),S50=T50,2)</f>
        <v/>
      </c>
      <c r="W50" s="275"/>
      <c r="X50" s="261" t="str">
        <f>IF(X49="","",X49)</f>
        <v/>
      </c>
      <c r="Y50" s="248" t="str">
        <f>IF($K50="","",IF($K50=$K48,AP48,AP47))</f>
        <v/>
      </c>
      <c r="Z50" s="248" t="str">
        <f>IF($K50="","",IF($K50=$K48,AQ48,AQ47))</f>
        <v/>
      </c>
      <c r="AA50" s="244" t="str">
        <f>IF($K50="","",IF($K50=$K48,AS48,AS47))</f>
        <v/>
      </c>
      <c r="AB50" s="242" t="str">
        <f t="shared" ref="AB50:AG50" si="94">IF($K50="","",IF($K50=$K48,Y48,Y47))</f>
        <v/>
      </c>
      <c r="AC50" s="242" t="str">
        <f t="shared" si="94"/>
        <v/>
      </c>
      <c r="AD50" s="249" t="str">
        <f t="shared" si="94"/>
        <v/>
      </c>
      <c r="AE50" s="242" t="str">
        <f t="shared" si="94"/>
        <v/>
      </c>
      <c r="AF50" s="242" t="str">
        <f t="shared" si="94"/>
        <v/>
      </c>
      <c r="AG50" s="242" t="str">
        <f t="shared" si="94"/>
        <v/>
      </c>
      <c r="AH50" s="245" t="str">
        <f t="shared" si="92"/>
        <v/>
      </c>
      <c r="AI50" s="251" t="str">
        <f>IF($K50="","",IF($K50=$K48,AH48,AH47))</f>
        <v/>
      </c>
      <c r="AJ50" s="251" t="str">
        <f>IF($K50="","",IF($K50=$K48,AI48,AI47))</f>
        <v/>
      </c>
      <c r="AK50" s="10"/>
      <c r="AL50" s="10"/>
      <c r="AM50" s="10"/>
      <c r="AN50" s="10"/>
      <c r="AO50" s="10"/>
      <c r="AP50" s="265"/>
      <c r="AQ50" s="12"/>
      <c r="AR50" s="15"/>
      <c r="AS50" s="12"/>
      <c r="AT50" s="15"/>
      <c r="AU50" s="12"/>
      <c r="AV50" s="148"/>
      <c r="AW50" s="14" t="str">
        <f t="shared" si="7"/>
        <v/>
      </c>
      <c r="AX50" s="14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AY50" s="14" t="str">
        <f t="shared" si="8"/>
        <v/>
      </c>
    </row>
    <row r="51" spans="1:51">
      <c r="A51" s="1">
        <f>输入错误检查!A50</f>
        <v>0</v>
      </c>
      <c r="B51" s="218">
        <v>4</v>
      </c>
      <c r="C51" s="218">
        <v>12</v>
      </c>
      <c r="D51" s="218">
        <v>16</v>
      </c>
      <c r="E51" s="219" t="s">
        <v>157</v>
      </c>
      <c r="F51" s="219" t="s">
        <v>158</v>
      </c>
      <c r="G51" s="8">
        <v>1</v>
      </c>
      <c r="H51" s="14" t="s">
        <v>75</v>
      </c>
      <c r="I51" s="14" t="str">
        <f t="shared" si="0"/>
        <v>客</v>
      </c>
      <c r="J51" s="14" t="str">
        <f t="shared" si="1"/>
        <v>ACT</v>
      </c>
      <c r="K51" s="15" t="s">
        <v>158</v>
      </c>
      <c r="L51" s="220" t="s">
        <v>159</v>
      </c>
      <c r="M51" s="221">
        <f>S51+S52</f>
        <v>2</v>
      </c>
      <c r="N51" s="221">
        <f>T51+T52</f>
        <v>7</v>
      </c>
      <c r="O51" s="222">
        <f t="shared" ref="O51:O55" si="95">M51+N51</f>
        <v>9</v>
      </c>
      <c r="P51" s="223">
        <f t="shared" ref="P51:P55" si="96">IF(M51&gt;N51,1,0)</f>
        <v>0</v>
      </c>
      <c r="Q51" s="223">
        <f t="shared" ref="Q51:Q55" si="97">IF(M51+N51=0,0,IF(M51=N51,1,0))</f>
        <v>0</v>
      </c>
      <c r="R51" s="223">
        <f t="shared" ref="R51:R55" si="98">IF(M51&lt;N51,1,0)</f>
        <v>1</v>
      </c>
      <c r="S51" s="13">
        <v>0</v>
      </c>
      <c r="T51" s="13">
        <v>5</v>
      </c>
      <c r="U51" s="3" t="s">
        <v>160</v>
      </c>
      <c r="V51" s="14" cm="1">
        <f t="array" ref="V51">_xlfn.IFS(S51+T51=0,"",S51&gt;T51,IF(I51="主",IF(S51=5,4,3),IF(S51=5,0,1)),S51&lt;T51,IF(I51="主",IF(T51=5,0,1),IF(T51=5,4,3)),S51=T51,2)</f>
        <v>4</v>
      </c>
      <c r="W51" s="19" t="s">
        <v>78</v>
      </c>
      <c r="X51" s="19" t="s">
        <v>118</v>
      </c>
      <c r="Y51" s="224"/>
      <c r="Z51" s="225"/>
      <c r="AA51" s="225"/>
      <c r="AB51" s="225"/>
      <c r="AC51" s="225"/>
      <c r="AD51" s="225"/>
      <c r="AE51" s="225"/>
      <c r="AF51" s="225"/>
      <c r="AG51" s="226"/>
      <c r="AH51" s="227"/>
      <c r="AI51" s="227"/>
      <c r="AJ51" s="227"/>
      <c r="AK51" s="228" t="s">
        <v>79</v>
      </c>
      <c r="AL51" s="229" t="s">
        <v>80</v>
      </c>
      <c r="AM51" s="230"/>
      <c r="AN51" s="231"/>
      <c r="AO51" s="232"/>
      <c r="AP51" s="233" t="s">
        <v>81</v>
      </c>
      <c r="AQ51" s="234" t="s">
        <v>83</v>
      </c>
      <c r="AR51" s="15" t="s">
        <v>98</v>
      </c>
      <c r="AS51" s="234" t="s">
        <v>90</v>
      </c>
      <c r="AT51" s="15" t="s">
        <v>91</v>
      </c>
      <c r="AU51" s="234" t="s">
        <v>109</v>
      </c>
      <c r="AV51" s="142" t="s">
        <v>94</v>
      </c>
      <c r="AW51" s="14" t="str">
        <f t="shared" si="7"/>
        <v>主</v>
      </c>
      <c r="AX51" s="14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ACT</v>
      </c>
      <c r="AY51" s="14" t="str">
        <f t="shared" si="8"/>
        <v>ZETA</v>
      </c>
    </row>
    <row r="52" spans="1:51">
      <c r="A52" s="1">
        <f>输入错误检查!A51</f>
        <v>0</v>
      </c>
      <c r="B52" s="218">
        <f t="shared" ref="B52:B58" si="99">B51</f>
        <v>4</v>
      </c>
      <c r="C52" s="218">
        <f t="shared" ref="C52:C58" si="100">C51</f>
        <v>12</v>
      </c>
      <c r="D52" s="218">
        <f t="shared" ref="D52:D58" si="101">D51</f>
        <v>16</v>
      </c>
      <c r="E52" s="218" t="str">
        <f t="shared" ref="E52:E58" si="102">E51</f>
        <v>ACT</v>
      </c>
      <c r="F52" s="218" t="str">
        <f t="shared" ref="F52:F58" si="103">F51</f>
        <v>ZETA</v>
      </c>
      <c r="G52" s="8">
        <v>1</v>
      </c>
      <c r="H52" s="14" t="s">
        <v>88</v>
      </c>
      <c r="I52" s="14" t="str">
        <f t="shared" si="0"/>
        <v>主</v>
      </c>
      <c r="J52" s="14" t="str">
        <f t="shared" si="1"/>
        <v>ZETA</v>
      </c>
      <c r="K52" s="15" t="s">
        <v>157</v>
      </c>
      <c r="L52" s="220" t="s">
        <v>161</v>
      </c>
      <c r="M52" s="221"/>
      <c r="N52" s="221"/>
      <c r="O52" s="222"/>
      <c r="P52" s="235"/>
      <c r="Q52" s="235"/>
      <c r="R52" s="235"/>
      <c r="S52" s="13">
        <v>2</v>
      </c>
      <c r="T52" s="13">
        <v>2</v>
      </c>
      <c r="U52" s="14" t="str">
        <f t="shared" si="68"/>
        <v>平</v>
      </c>
      <c r="V52" s="14" cm="1">
        <f t="array" ref="V52">_xlfn.IFS(S52+T52=0,"",S52&gt;T52,IF(I52="主",IF(S52=5,4,3),IF(S52=5,0,1)),S52&lt;T52,IF(I52="主",IF(T52=5,0,1),IF(T52=5,4,3)),S52=T52,2)</f>
        <v>2</v>
      </c>
      <c r="W52" s="19" t="str">
        <f>IF(W51="","",W51)</f>
        <v>里奥的回忆</v>
      </c>
      <c r="X52" s="19" t="str">
        <f>IF(X51="","",X51)</f>
        <v>永眠镇</v>
      </c>
      <c r="Y52" s="236"/>
      <c r="Z52" s="237"/>
      <c r="AA52" s="238"/>
      <c r="AB52" s="238"/>
      <c r="AC52" s="238"/>
      <c r="AD52" s="238"/>
      <c r="AE52" s="238"/>
      <c r="AF52" s="238"/>
      <c r="AG52" s="226"/>
      <c r="AH52" s="227"/>
      <c r="AI52" s="227"/>
      <c r="AJ52" s="227"/>
      <c r="AK52" s="228" t="s">
        <v>80</v>
      </c>
      <c r="AL52" s="229" t="s">
        <v>81</v>
      </c>
      <c r="AM52" s="239"/>
      <c r="AN52" s="240"/>
      <c r="AO52" s="241"/>
      <c r="AP52" s="233" t="s">
        <v>97</v>
      </c>
      <c r="AQ52" s="234" t="s">
        <v>90</v>
      </c>
      <c r="AR52" s="15" t="s">
        <v>85</v>
      </c>
      <c r="AS52" s="234" t="s">
        <v>108</v>
      </c>
      <c r="AT52" s="15" t="s">
        <v>119</v>
      </c>
      <c r="AU52" s="234" t="s">
        <v>82</v>
      </c>
      <c r="AV52" s="142" t="s">
        <v>94</v>
      </c>
      <c r="AW52" s="14" t="str">
        <f t="shared" si="7"/>
        <v>主</v>
      </c>
      <c r="AX52" s="14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ACT</v>
      </c>
      <c r="AY52" s="14" t="str">
        <f t="shared" si="8"/>
        <v>ZETA</v>
      </c>
    </row>
    <row r="53" spans="1:51">
      <c r="A53" s="1">
        <f>输入错误检查!A52</f>
        <v>0</v>
      </c>
      <c r="B53" s="218">
        <f t="shared" si="99"/>
        <v>4</v>
      </c>
      <c r="C53" s="218">
        <f t="shared" si="100"/>
        <v>12</v>
      </c>
      <c r="D53" s="218">
        <f t="shared" si="101"/>
        <v>16</v>
      </c>
      <c r="E53" s="218" t="str">
        <f t="shared" si="102"/>
        <v>ACT</v>
      </c>
      <c r="F53" s="218" t="str">
        <f t="shared" si="103"/>
        <v>ZETA</v>
      </c>
      <c r="G53" s="8">
        <v>2</v>
      </c>
      <c r="H53" s="14" t="s">
        <v>75</v>
      </c>
      <c r="I53" s="14" t="str">
        <f t="shared" si="0"/>
        <v>主</v>
      </c>
      <c r="J53" s="14" t="str">
        <f t="shared" si="1"/>
        <v>ZETA</v>
      </c>
      <c r="K53" s="15" t="s">
        <v>157</v>
      </c>
      <c r="L53" s="220" t="s">
        <v>161</v>
      </c>
      <c r="M53" s="221">
        <f>S53+S54</f>
        <v>1</v>
      </c>
      <c r="N53" s="221">
        <f>T53+T54</f>
        <v>8</v>
      </c>
      <c r="O53" s="222">
        <f t="shared" si="95"/>
        <v>9</v>
      </c>
      <c r="P53" s="223">
        <f t="shared" si="96"/>
        <v>0</v>
      </c>
      <c r="Q53" s="223">
        <f t="shared" si="97"/>
        <v>0</v>
      </c>
      <c r="R53" s="223">
        <f t="shared" si="98"/>
        <v>1</v>
      </c>
      <c r="S53" s="13">
        <v>1</v>
      </c>
      <c r="T53" s="13">
        <v>3</v>
      </c>
      <c r="U53" s="14" t="str">
        <f t="shared" si="68"/>
        <v>人</v>
      </c>
      <c r="V53" s="14" cm="1">
        <f t="array" ref="V53">_xlfn.IFS(S53+T53=0,"",S53&gt;T53,IF(I53="主",IF(S53=5,4,3),IF(S53=5,0,1)),S53&lt;T53,IF(I53="主",IF(T53=5,0,1),IF(T53=5,4,3)),S53=T53,2)</f>
        <v>1</v>
      </c>
      <c r="W53" s="19" t="s">
        <v>78</v>
      </c>
      <c r="X53" s="19" t="s">
        <v>92</v>
      </c>
      <c r="Y53" s="242" t="str">
        <f>IF($K53="","",IF($K53=$K51,AP51,AP52))</f>
        <v>空军</v>
      </c>
      <c r="Z53" s="243" t="str">
        <f>IF($K53="","",IF($K53=$K51,AQ51,AQ52))</f>
        <v>木偶师</v>
      </c>
      <c r="AA53" s="244" t="str">
        <f>IF($K53="","",IF($K53=$K51,AS51,AS52))</f>
        <v>小说家</v>
      </c>
      <c r="AB53" s="238"/>
      <c r="AC53" s="238"/>
      <c r="AD53" s="238"/>
      <c r="AE53" s="238"/>
      <c r="AF53" s="238"/>
      <c r="AG53" s="226"/>
      <c r="AH53" s="245" t="str">
        <f t="shared" ref="AH53:AH57" si="104">IF($K53="","",IF($K53=$K51,AV51,AV52))</f>
        <v>喧嚣</v>
      </c>
      <c r="AI53" s="227"/>
      <c r="AJ53" s="227"/>
      <c r="AK53" s="228" t="s">
        <v>79</v>
      </c>
      <c r="AL53" s="15" t="s">
        <v>109</v>
      </c>
      <c r="AM53" s="246" t="s">
        <v>87</v>
      </c>
      <c r="AN53" s="247"/>
      <c r="AO53" s="241"/>
      <c r="AP53" s="233" t="s">
        <v>123</v>
      </c>
      <c r="AQ53" s="234" t="s">
        <v>134</v>
      </c>
      <c r="AR53" s="15" t="s">
        <v>81</v>
      </c>
      <c r="AS53" s="234" t="s">
        <v>107</v>
      </c>
      <c r="AT53" s="15" t="s">
        <v>83</v>
      </c>
      <c r="AU53" s="234" t="s">
        <v>147</v>
      </c>
      <c r="AV53" s="142" t="s">
        <v>106</v>
      </c>
      <c r="AW53" s="14" t="str">
        <f t="shared" si="7"/>
        <v>客</v>
      </c>
      <c r="AX53" s="14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ZETA</v>
      </c>
      <c r="AY53" s="14" t="str">
        <f t="shared" si="8"/>
        <v>ACT</v>
      </c>
    </row>
    <row r="54" spans="1:51">
      <c r="A54" s="1">
        <f>输入错误检查!A53</f>
        <v>0</v>
      </c>
      <c r="B54" s="218">
        <f t="shared" si="99"/>
        <v>4</v>
      </c>
      <c r="C54" s="218">
        <f t="shared" si="100"/>
        <v>12</v>
      </c>
      <c r="D54" s="218">
        <f t="shared" si="101"/>
        <v>16</v>
      </c>
      <c r="E54" s="218" t="str">
        <f t="shared" si="102"/>
        <v>ACT</v>
      </c>
      <c r="F54" s="218" t="str">
        <f t="shared" si="103"/>
        <v>ZETA</v>
      </c>
      <c r="G54" s="8">
        <v>2</v>
      </c>
      <c r="H54" s="14" t="s">
        <v>88</v>
      </c>
      <c r="I54" s="14" t="str">
        <f t="shared" si="0"/>
        <v>客</v>
      </c>
      <c r="J54" s="14" t="str">
        <f t="shared" si="1"/>
        <v>ACT</v>
      </c>
      <c r="K54" s="15" t="s">
        <v>158</v>
      </c>
      <c r="L54" s="220" t="s">
        <v>159</v>
      </c>
      <c r="M54" s="221"/>
      <c r="N54" s="221"/>
      <c r="O54" s="222"/>
      <c r="P54" s="235"/>
      <c r="Q54" s="235"/>
      <c r="R54" s="235"/>
      <c r="S54" s="13">
        <v>0</v>
      </c>
      <c r="T54" s="13">
        <v>5</v>
      </c>
      <c r="U54" s="14" t="str">
        <f t="shared" si="68"/>
        <v>屠</v>
      </c>
      <c r="V54" s="14" cm="1">
        <f t="array" ref="V54">_xlfn.IFS(S54+T54=0,"",S54&gt;T54,IF(I54="主",IF(S54=5,4,3),IF(S54=5,0,1)),S54&lt;T54,IF(I54="主",IF(T54=5,0,1),IF(T54=5,4,3)),S54=T54,2)</f>
        <v>4</v>
      </c>
      <c r="W54" s="19" t="str">
        <f>IF(W53="","",W53)</f>
        <v>里奥的回忆</v>
      </c>
      <c r="X54" s="19" t="str">
        <f>IF(X53="","",X53)</f>
        <v>唐人街</v>
      </c>
      <c r="Y54" s="242" t="str">
        <f>IF($K54="","",IF($K54=$K52,AP52,AP51))</f>
        <v>大副</v>
      </c>
      <c r="Z54" s="243" t="str">
        <f>IF($K54="","",IF($K54=$K52,AQ52,AQ51))</f>
        <v>古董商</v>
      </c>
      <c r="AA54" s="244" t="str">
        <f>IF($K54="","",IF($K54=$K52,AS52,AS51))</f>
        <v>木偶师</v>
      </c>
      <c r="AB54" s="237"/>
      <c r="AC54" s="237"/>
      <c r="AD54" s="238"/>
      <c r="AE54" s="238"/>
      <c r="AF54" s="238"/>
      <c r="AG54" s="226"/>
      <c r="AH54" s="245" t="str">
        <f t="shared" ref="AH54:AH58" si="105">IF($K54="","",IF($K54=$K52,AV52,AV51))</f>
        <v>喧嚣</v>
      </c>
      <c r="AI54" s="227"/>
      <c r="AJ54" s="227"/>
      <c r="AK54" s="228" t="s">
        <v>79</v>
      </c>
      <c r="AL54" s="15" t="s">
        <v>93</v>
      </c>
      <c r="AM54" s="229" t="s">
        <v>102</v>
      </c>
      <c r="AN54" s="239"/>
      <c r="AO54" s="241"/>
      <c r="AP54" s="233" t="s">
        <v>109</v>
      </c>
      <c r="AQ54" s="234" t="s">
        <v>108</v>
      </c>
      <c r="AR54" s="15" t="s">
        <v>119</v>
      </c>
      <c r="AS54" s="234" t="s">
        <v>82</v>
      </c>
      <c r="AT54" s="15" t="s">
        <v>123</v>
      </c>
      <c r="AU54" s="234" t="s">
        <v>130</v>
      </c>
      <c r="AV54" s="142" t="s">
        <v>87</v>
      </c>
      <c r="AW54" s="14" t="str">
        <f t="shared" si="7"/>
        <v>客</v>
      </c>
      <c r="AX54" s="14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ZETA</v>
      </c>
      <c r="AY54" s="14" t="str">
        <f t="shared" si="8"/>
        <v>ACT</v>
      </c>
    </row>
    <row r="55" spans="1:51">
      <c r="A55" s="1">
        <f>输入错误检查!A54</f>
        <v>0</v>
      </c>
      <c r="B55" s="218">
        <f t="shared" si="99"/>
        <v>4</v>
      </c>
      <c r="C55" s="218">
        <f t="shared" si="100"/>
        <v>12</v>
      </c>
      <c r="D55" s="218">
        <f t="shared" si="101"/>
        <v>16</v>
      </c>
      <c r="E55" s="218" t="str">
        <f t="shared" si="102"/>
        <v>ACT</v>
      </c>
      <c r="F55" s="218" t="str">
        <f t="shared" si="103"/>
        <v>ZETA</v>
      </c>
      <c r="G55" s="8">
        <v>3</v>
      </c>
      <c r="H55" s="14" t="s">
        <v>75</v>
      </c>
      <c r="I55" s="14" t="str">
        <f t="shared" si="0"/>
        <v/>
      </c>
      <c r="J55" s="14" t="str">
        <f t="shared" si="1"/>
        <v/>
      </c>
      <c r="K55" s="13"/>
      <c r="L55" s="258"/>
      <c r="M55" s="221">
        <f>S55+S56</f>
        <v>0</v>
      </c>
      <c r="N55" s="221">
        <f>T55+T56</f>
        <v>0</v>
      </c>
      <c r="O55" s="222">
        <f t="shared" si="95"/>
        <v>0</v>
      </c>
      <c r="P55" s="223">
        <f t="shared" si="96"/>
        <v>0</v>
      </c>
      <c r="Q55" s="223">
        <f t="shared" si="97"/>
        <v>0</v>
      </c>
      <c r="R55" s="223">
        <f t="shared" si="98"/>
        <v>0</v>
      </c>
      <c r="S55" s="13"/>
      <c r="T55" s="13"/>
      <c r="U55" s="14" t="str">
        <f t="shared" si="68"/>
        <v/>
      </c>
      <c r="V55" s="14" t="str" cm="1">
        <f t="array" ref="V55">_xlfn.IFS(S55+T55=0,"",S55&gt;T55,IF(I55="主",IF(S55=5,4,3),IF(S55=5,0,1)),S55&lt;T55,IF(I55="主",IF(T55=5,0,1),IF(T55=5,4,3)),S55=T55,2)</f>
        <v/>
      </c>
      <c r="W55" s="19"/>
      <c r="X55" s="19"/>
      <c r="Y55" s="248" t="str">
        <f>IF($K55="","",IF($K55=$K53,AP53,AP54))</f>
        <v/>
      </c>
      <c r="Z55" s="248" t="str">
        <f>IF($K55="","",IF($K55=$K53,AQ53,AQ54))</f>
        <v/>
      </c>
      <c r="AA55" s="244" t="str">
        <f>IF($K55="","",IF($K55=$K53,AS53,AS54))</f>
        <v/>
      </c>
      <c r="AB55" s="248" t="str">
        <f>IF($K55="","",IF($K55=$K53,Y53,Y54))</f>
        <v/>
      </c>
      <c r="AC55" s="249" t="str">
        <f>IF($K55="","",IF($K55=$K53,Z53,Z54))</f>
        <v/>
      </c>
      <c r="AD55" s="250" t="str">
        <f>IF($K55="","",IF($K55=$K53,AA53,AA54))</f>
        <v/>
      </c>
      <c r="AE55" s="238"/>
      <c r="AF55" s="238"/>
      <c r="AG55" s="226"/>
      <c r="AH55" s="245" t="str">
        <f t="shared" si="104"/>
        <v/>
      </c>
      <c r="AI55" s="251" t="str">
        <f>IF($K55="","",IF($K55=$K53,AH53,AH54))</f>
        <v/>
      </c>
      <c r="AJ55" s="227"/>
      <c r="AK55" s="196"/>
      <c r="AL55" s="13"/>
      <c r="AM55" s="13"/>
      <c r="AN55" s="277"/>
      <c r="AO55" s="252"/>
      <c r="AP55" s="278"/>
      <c r="AQ55" s="257"/>
      <c r="AR55" s="13"/>
      <c r="AS55" s="257"/>
      <c r="AT55" s="13"/>
      <c r="AU55" s="257"/>
      <c r="AV55" s="9"/>
      <c r="AW55" s="14" t="str">
        <f t="shared" si="7"/>
        <v/>
      </c>
      <c r="AX55" s="14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/>
      </c>
      <c r="AY55" s="14" t="str">
        <f t="shared" si="8"/>
        <v/>
      </c>
    </row>
    <row r="56" spans="1:51">
      <c r="A56" s="1">
        <f>输入错误检查!A55</f>
        <v>0</v>
      </c>
      <c r="B56" s="218">
        <f t="shared" si="99"/>
        <v>4</v>
      </c>
      <c r="C56" s="218">
        <f t="shared" si="100"/>
        <v>12</v>
      </c>
      <c r="D56" s="218">
        <f t="shared" si="101"/>
        <v>16</v>
      </c>
      <c r="E56" s="218" t="str">
        <f t="shared" si="102"/>
        <v>ACT</v>
      </c>
      <c r="F56" s="218" t="str">
        <f t="shared" si="103"/>
        <v>ZETA</v>
      </c>
      <c r="G56" s="8">
        <v>3</v>
      </c>
      <c r="H56" s="14" t="s">
        <v>88</v>
      </c>
      <c r="I56" s="14" t="str">
        <f t="shared" si="0"/>
        <v/>
      </c>
      <c r="J56" s="14" t="str">
        <f t="shared" si="1"/>
        <v/>
      </c>
      <c r="K56" s="13"/>
      <c r="L56" s="258"/>
      <c r="M56" s="221"/>
      <c r="N56" s="221"/>
      <c r="O56" s="222"/>
      <c r="P56" s="235"/>
      <c r="Q56" s="235"/>
      <c r="R56" s="235"/>
      <c r="S56" s="13"/>
      <c r="T56" s="13"/>
      <c r="U56" s="14" t="str">
        <f t="shared" si="68"/>
        <v/>
      </c>
      <c r="V56" s="14" t="str" cm="1">
        <f t="array" ref="V56">_xlfn.IFS(S56+T56=0,"",S56&gt;T56,IF(I56="主",IF(S56=5,4,3),IF(S56=5,0,1)),S56&lt;T56,IF(I56="主",IF(T56=5,0,1),IF(T56=5,4,3)),S56=T56,2)</f>
        <v/>
      </c>
      <c r="W56" s="19"/>
      <c r="X56" s="19" t="str">
        <f>IF(X55="","",X55)</f>
        <v/>
      </c>
      <c r="Y56" s="248" t="str">
        <f>IF($K56="","",IF($K56=$K54,AP54,AP53))</f>
        <v/>
      </c>
      <c r="Z56" s="248" t="str">
        <f>IF($K56="","",IF($K56=$K54,AQ54,AQ53))</f>
        <v/>
      </c>
      <c r="AA56" s="244" t="str">
        <f>IF($K56="","",IF($K56=$K54,AS54,AS53))</f>
        <v/>
      </c>
      <c r="AB56" s="248" t="str">
        <f>IF($K56="","",IF($K56=$K54,Y54,Y53))</f>
        <v/>
      </c>
      <c r="AC56" s="249" t="str">
        <f>IF($K56="","",IF($K56=$K54,Z54,Z53))</f>
        <v/>
      </c>
      <c r="AD56" s="250" t="str">
        <f>IF($K56="","",IF($K56=$K54,AA54,AA53))</f>
        <v/>
      </c>
      <c r="AE56" s="237"/>
      <c r="AF56" s="237"/>
      <c r="AG56" s="270"/>
      <c r="AH56" s="245" t="str">
        <f t="shared" si="105"/>
        <v/>
      </c>
      <c r="AI56" s="251" t="str">
        <f>IF($K56="","",IF($K56=$K54,AH54,AH53))</f>
        <v/>
      </c>
      <c r="AJ56" s="227"/>
      <c r="AK56" s="196"/>
      <c r="AL56" s="13"/>
      <c r="AM56" s="13"/>
      <c r="AN56" s="192"/>
      <c r="AO56" s="254"/>
      <c r="AP56" s="278"/>
      <c r="AQ56" s="257"/>
      <c r="AR56" s="13"/>
      <c r="AS56" s="257"/>
      <c r="AT56" s="13"/>
      <c r="AU56" s="257"/>
      <c r="AV56" s="9"/>
      <c r="AW56" s="14" t="str">
        <f t="shared" si="7"/>
        <v/>
      </c>
      <c r="AX56" s="14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/>
      </c>
      <c r="AY56" s="14" t="str">
        <f t="shared" si="8"/>
        <v/>
      </c>
    </row>
    <row r="57" spans="1:51">
      <c r="A57" s="1">
        <f>输入错误检查!A56</f>
        <v>0</v>
      </c>
      <c r="B57" s="218">
        <f t="shared" si="99"/>
        <v>4</v>
      </c>
      <c r="C57" s="218">
        <f t="shared" si="100"/>
        <v>12</v>
      </c>
      <c r="D57" s="218">
        <f t="shared" si="101"/>
        <v>16</v>
      </c>
      <c r="E57" s="218" t="str">
        <f t="shared" si="102"/>
        <v>ACT</v>
      </c>
      <c r="F57" s="218" t="str">
        <f t="shared" si="103"/>
        <v>ZETA</v>
      </c>
      <c r="G57" s="8" t="s">
        <v>114</v>
      </c>
      <c r="H57" s="14" t="s">
        <v>75</v>
      </c>
      <c r="I57" s="14" t="str">
        <f t="shared" si="0"/>
        <v/>
      </c>
      <c r="J57" s="14" t="str">
        <f t="shared" si="1"/>
        <v/>
      </c>
      <c r="K57" s="13"/>
      <c r="L57" s="258"/>
      <c r="M57" s="221">
        <f>S57+S58</f>
        <v>0</v>
      </c>
      <c r="N57" s="221">
        <f>T57+T58</f>
        <v>0</v>
      </c>
      <c r="O57" s="222">
        <f t="shared" ref="O57:O61" si="106">M57+N57</f>
        <v>0</v>
      </c>
      <c r="P57" s="223">
        <f t="shared" ref="P57:P61" si="107">IF(M57&gt;N57,1,0)</f>
        <v>0</v>
      </c>
      <c r="Q57" s="223">
        <f t="shared" ref="Q57:Q61" si="108">IF(M57+N57=0,0,IF(M57=N57,1,0))</f>
        <v>0</v>
      </c>
      <c r="R57" s="223">
        <f t="shared" ref="R57:R61" si="109">IF(M57&lt;N57,1,0)</f>
        <v>0</v>
      </c>
      <c r="S57" s="13"/>
      <c r="T57" s="13"/>
      <c r="U57" s="14" t="str">
        <f t="shared" si="68"/>
        <v/>
      </c>
      <c r="V57" s="14" t="str" cm="1">
        <f t="array" ref="V57">_xlfn.IFS(S57+T57=0,"",S57&gt;T57,IF(I57="主",IF(S57=5,4,3),IF(S57=5,0,1)),S57&lt;T57,IF(I57="主",IF(T57=5,0,1),IF(T57=5,4,3)),S57=T57,2)</f>
        <v/>
      </c>
      <c r="W57" s="255"/>
      <c r="X57" s="19"/>
      <c r="Y57" s="248" t="str">
        <f>IF($K57="","",IF($K57=$K55,AP55,AP56))</f>
        <v/>
      </c>
      <c r="Z57" s="248" t="str">
        <f>IF($K57="","",IF($K57=$K55,AQ55,AQ56))</f>
        <v/>
      </c>
      <c r="AA57" s="244" t="str">
        <f>IF($K57="","",IF($K57=$K55,AS55,AS56))</f>
        <v/>
      </c>
      <c r="AB57" s="242" t="str">
        <f t="shared" ref="AB57:AG57" si="110">IF($K57="","",IF($K57=$K55,Y55,Y56))</f>
        <v/>
      </c>
      <c r="AC57" s="242" t="str">
        <f t="shared" si="110"/>
        <v/>
      </c>
      <c r="AD57" s="249" t="str">
        <f t="shared" si="110"/>
        <v/>
      </c>
      <c r="AE57" s="242" t="str">
        <f t="shared" si="110"/>
        <v/>
      </c>
      <c r="AF57" s="242" t="str">
        <f t="shared" si="110"/>
        <v/>
      </c>
      <c r="AG57" s="242" t="str">
        <f t="shared" si="110"/>
        <v/>
      </c>
      <c r="AH57" s="245" t="str">
        <f t="shared" si="104"/>
        <v/>
      </c>
      <c r="AI57" s="251" t="str">
        <f>IF($K57="","",IF($K57=$K55,AH55,AH56))</f>
        <v/>
      </c>
      <c r="AJ57" s="251" t="str">
        <f>IF($K57="","",IF($K57=$K55,AI55,AI56))</f>
        <v/>
      </c>
      <c r="AK57" s="13"/>
      <c r="AL57" s="13"/>
      <c r="AM57" s="13"/>
      <c r="AN57" s="13"/>
      <c r="AO57" s="256"/>
      <c r="AP57" s="257"/>
      <c r="AQ57" s="257"/>
      <c r="AR57" s="13"/>
      <c r="AS57" s="257"/>
      <c r="AT57" s="13"/>
      <c r="AU57" s="257"/>
      <c r="AV57" s="9"/>
      <c r="AW57" s="14" t="str">
        <f t="shared" si="7"/>
        <v/>
      </c>
      <c r="AX57" s="14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AY57" s="14" t="str">
        <f t="shared" si="8"/>
        <v/>
      </c>
    </row>
    <row r="58" spans="1:51">
      <c r="A58" s="1">
        <f>输入错误检查!A57</f>
        <v>0</v>
      </c>
      <c r="B58" s="218">
        <f t="shared" si="99"/>
        <v>4</v>
      </c>
      <c r="C58" s="218">
        <f t="shared" si="100"/>
        <v>12</v>
      </c>
      <c r="D58" s="218">
        <f t="shared" si="101"/>
        <v>16</v>
      </c>
      <c r="E58" s="218" t="str">
        <f t="shared" si="102"/>
        <v>ACT</v>
      </c>
      <c r="F58" s="218" t="str">
        <f t="shared" si="103"/>
        <v>ZETA</v>
      </c>
      <c r="G58" s="8" t="s">
        <v>114</v>
      </c>
      <c r="H58" s="14" t="s">
        <v>88</v>
      </c>
      <c r="I58" s="14" t="str">
        <f t="shared" si="0"/>
        <v/>
      </c>
      <c r="J58" s="14" t="str">
        <f t="shared" si="1"/>
        <v/>
      </c>
      <c r="K58" s="13"/>
      <c r="L58" s="258"/>
      <c r="M58" s="221"/>
      <c r="N58" s="221"/>
      <c r="O58" s="222"/>
      <c r="P58" s="235"/>
      <c r="Q58" s="235"/>
      <c r="R58" s="235"/>
      <c r="S58" s="13"/>
      <c r="T58" s="13"/>
      <c r="U58" s="14" t="str">
        <f t="shared" si="68"/>
        <v/>
      </c>
      <c r="V58" s="14" t="str" cm="1">
        <f t="array" ref="V58">_xlfn.IFS(S58+T58=0,"",S58&gt;T58,IF(I58="主",IF(S58=5,4,3),IF(S58=5,0,1)),S58&lt;T58,IF(I58="主",IF(T58=5,0,1),IF(T58=5,4,3)),S58=T58,2)</f>
        <v/>
      </c>
      <c r="W58" s="255"/>
      <c r="X58" s="19" t="str">
        <f>IF(X57="","",X57)</f>
        <v/>
      </c>
      <c r="Y58" s="248" t="str">
        <f>IF($K58="","",IF($K58=$K56,AP56,AP55))</f>
        <v/>
      </c>
      <c r="Z58" s="248" t="str">
        <f>IF($K58="","",IF($K58=$K56,AQ56,AQ55))</f>
        <v/>
      </c>
      <c r="AA58" s="244" t="str">
        <f>IF($K58="","",IF($K58=$K56,AS56,AS55))</f>
        <v/>
      </c>
      <c r="AB58" s="242" t="str">
        <f t="shared" ref="AB58:AG58" si="111">IF($K58="","",IF($K58=$K56,Y56,Y55))</f>
        <v/>
      </c>
      <c r="AC58" s="242" t="str">
        <f t="shared" si="111"/>
        <v/>
      </c>
      <c r="AD58" s="249" t="str">
        <f t="shared" si="111"/>
        <v/>
      </c>
      <c r="AE58" s="242" t="str">
        <f t="shared" si="111"/>
        <v/>
      </c>
      <c r="AF58" s="242" t="str">
        <f t="shared" si="111"/>
        <v/>
      </c>
      <c r="AG58" s="242" t="str">
        <f t="shared" si="111"/>
        <v/>
      </c>
      <c r="AH58" s="245" t="str">
        <f t="shared" si="105"/>
        <v/>
      </c>
      <c r="AI58" s="251" t="str">
        <f>IF($K58="","",IF($K58=$K56,AH56,AH55))</f>
        <v/>
      </c>
      <c r="AJ58" s="251" t="str">
        <f>IF($K58="","",IF($K58=$K56,AI56,AI55))</f>
        <v/>
      </c>
      <c r="AK58" s="13"/>
      <c r="AL58" s="13"/>
      <c r="AM58" s="13"/>
      <c r="AN58" s="13"/>
      <c r="AO58" s="13"/>
      <c r="AP58" s="257"/>
      <c r="AQ58" s="257"/>
      <c r="AR58" s="13"/>
      <c r="AS58" s="257"/>
      <c r="AT58" s="13"/>
      <c r="AU58" s="257"/>
      <c r="AV58" s="9"/>
      <c r="AW58" s="14" t="str">
        <f t="shared" si="7"/>
        <v/>
      </c>
      <c r="AX58" s="14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AY58" s="14" t="str">
        <f t="shared" si="8"/>
        <v/>
      </c>
    </row>
    <row r="59" spans="1:51">
      <c r="A59" s="1">
        <f>输入错误检查!A58</f>
        <v>0</v>
      </c>
      <c r="B59" s="218">
        <v>4</v>
      </c>
      <c r="C59" s="218">
        <v>12</v>
      </c>
      <c r="D59" s="218">
        <v>18</v>
      </c>
      <c r="E59" s="219" t="s">
        <v>162</v>
      </c>
      <c r="F59" s="219" t="s">
        <v>163</v>
      </c>
      <c r="G59" s="8">
        <v>1</v>
      </c>
      <c r="H59" s="14" t="s">
        <v>75</v>
      </c>
      <c r="I59" s="14" t="str">
        <f t="shared" si="0"/>
        <v>客</v>
      </c>
      <c r="J59" s="14" t="str">
        <f t="shared" si="1"/>
        <v>FL</v>
      </c>
      <c r="K59" s="279" t="s">
        <v>163</v>
      </c>
      <c r="L59" s="260" t="s">
        <v>164</v>
      </c>
      <c r="M59" s="221">
        <f>S59+S60</f>
        <v>3</v>
      </c>
      <c r="N59" s="221">
        <f>T59+T60</f>
        <v>6</v>
      </c>
      <c r="O59" s="222">
        <f t="shared" si="106"/>
        <v>9</v>
      </c>
      <c r="P59" s="223">
        <f t="shared" si="107"/>
        <v>0</v>
      </c>
      <c r="Q59" s="223">
        <f t="shared" si="108"/>
        <v>0</v>
      </c>
      <c r="R59" s="223">
        <f t="shared" si="109"/>
        <v>1</v>
      </c>
      <c r="S59" s="10">
        <v>0</v>
      </c>
      <c r="T59" s="10">
        <v>5</v>
      </c>
      <c r="U59" s="14" t="str">
        <f t="shared" si="68"/>
        <v>屠</v>
      </c>
      <c r="V59" s="14" cm="1">
        <f t="array" ref="V59">_xlfn.IFS(S59+T59=0,"",S59&gt;T59,IF(I59="主",IF(S59=5,4,3),IF(S59=5,0,1)),S59&lt;T59,IF(I59="主",IF(T59=5,0,1),IF(T59=5,4,3)),S59=T59,2)</f>
        <v>4</v>
      </c>
      <c r="W59" s="261" t="s">
        <v>129</v>
      </c>
      <c r="X59" s="261" t="s">
        <v>103</v>
      </c>
      <c r="Y59" s="224"/>
      <c r="Z59" s="225"/>
      <c r="AA59" s="225"/>
      <c r="AB59" s="225"/>
      <c r="AC59" s="225"/>
      <c r="AD59" s="225"/>
      <c r="AE59" s="225"/>
      <c r="AF59" s="225"/>
      <c r="AG59" s="226"/>
      <c r="AH59" s="227"/>
      <c r="AI59" s="227"/>
      <c r="AJ59" s="227"/>
      <c r="AK59" s="280" t="s">
        <v>80</v>
      </c>
      <c r="AL59" s="271" t="s">
        <v>81</v>
      </c>
      <c r="AM59" s="224"/>
      <c r="AN59" s="225"/>
      <c r="AO59" s="264"/>
      <c r="AP59" s="265" t="s">
        <v>97</v>
      </c>
      <c r="AQ59" s="12" t="s">
        <v>90</v>
      </c>
      <c r="AR59" s="15" t="s">
        <v>91</v>
      </c>
      <c r="AS59" s="12" t="s">
        <v>119</v>
      </c>
      <c r="AT59" s="15" t="s">
        <v>83</v>
      </c>
      <c r="AU59" s="12" t="s">
        <v>82</v>
      </c>
      <c r="AV59" s="148" t="s">
        <v>94</v>
      </c>
      <c r="AW59" s="14" t="str">
        <f t="shared" si="7"/>
        <v>主</v>
      </c>
      <c r="AX59" s="14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FL</v>
      </c>
      <c r="AY59" s="14" t="str">
        <f t="shared" si="8"/>
        <v>WBG</v>
      </c>
    </row>
    <row r="60" spans="1:51">
      <c r="A60" s="1">
        <f>输入错误检查!A59</f>
        <v>0</v>
      </c>
      <c r="B60" s="218">
        <f t="shared" ref="B60:B66" si="112">B59</f>
        <v>4</v>
      </c>
      <c r="C60" s="218">
        <f t="shared" ref="C60:C66" si="113">C59</f>
        <v>12</v>
      </c>
      <c r="D60" s="218">
        <f t="shared" ref="D60:D66" si="114">D59</f>
        <v>18</v>
      </c>
      <c r="E60" s="218" t="str">
        <f t="shared" ref="E60:E66" si="115">E59</f>
        <v>FL</v>
      </c>
      <c r="F60" s="218" t="str">
        <f t="shared" ref="F60:F66" si="116">F59</f>
        <v>WBG</v>
      </c>
      <c r="G60" s="8">
        <v>1</v>
      </c>
      <c r="H60" s="14" t="s">
        <v>88</v>
      </c>
      <c r="I60" s="14" t="str">
        <f t="shared" si="0"/>
        <v>主</v>
      </c>
      <c r="J60" s="14" t="str">
        <f t="shared" si="1"/>
        <v>WBG</v>
      </c>
      <c r="K60" s="279" t="s">
        <v>162</v>
      </c>
      <c r="L60" s="260" t="s">
        <v>165</v>
      </c>
      <c r="M60" s="221"/>
      <c r="N60" s="221"/>
      <c r="O60" s="222"/>
      <c r="P60" s="235"/>
      <c r="Q60" s="235"/>
      <c r="R60" s="235"/>
      <c r="S60" s="10">
        <v>3</v>
      </c>
      <c r="T60" s="10">
        <v>1</v>
      </c>
      <c r="U60" s="14" t="str">
        <f t="shared" si="68"/>
        <v>屠</v>
      </c>
      <c r="V60" s="14" cm="1">
        <f t="array" ref="V60">_xlfn.IFS(S60+T60=0,"",S60&gt;T60,IF(I60="主",IF(S60=5,4,3),IF(S60=5,0,1)),S60&lt;T60,IF(I60="主",IF(T60=5,0,1),IF(T60=5,4,3)),S60=T60,2)</f>
        <v>3</v>
      </c>
      <c r="W60" s="261" t="str">
        <f>IF(W59="","",W59)</f>
        <v>圣心医院</v>
      </c>
      <c r="X60" s="261" t="str">
        <f>IF(X59="","",X59)</f>
        <v>军工厂</v>
      </c>
      <c r="Y60" s="236"/>
      <c r="Z60" s="237"/>
      <c r="AA60" s="238"/>
      <c r="AB60" s="238"/>
      <c r="AC60" s="238"/>
      <c r="AD60" s="238"/>
      <c r="AE60" s="238"/>
      <c r="AF60" s="238"/>
      <c r="AG60" s="226"/>
      <c r="AH60" s="227"/>
      <c r="AI60" s="227"/>
      <c r="AJ60" s="227"/>
      <c r="AK60" s="280" t="s">
        <v>80</v>
      </c>
      <c r="AL60" s="271" t="s">
        <v>83</v>
      </c>
      <c r="AM60" s="236"/>
      <c r="AN60" s="238"/>
      <c r="AO60" s="227"/>
      <c r="AP60" s="265" t="s">
        <v>79</v>
      </c>
      <c r="AQ60" s="12" t="s">
        <v>81</v>
      </c>
      <c r="AR60" s="15" t="s">
        <v>90</v>
      </c>
      <c r="AS60" s="12" t="s">
        <v>85</v>
      </c>
      <c r="AT60" s="15" t="s">
        <v>133</v>
      </c>
      <c r="AU60" s="12" t="s">
        <v>135</v>
      </c>
      <c r="AV60" s="148" t="s">
        <v>87</v>
      </c>
      <c r="AW60" s="14" t="str">
        <f t="shared" si="7"/>
        <v>主</v>
      </c>
      <c r="AX60" s="14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FL</v>
      </c>
      <c r="AY60" s="14" t="str">
        <f t="shared" si="8"/>
        <v>WBG</v>
      </c>
    </row>
    <row r="61" spans="1:51">
      <c r="A61" s="1">
        <f>输入错误检查!A60</f>
        <v>0</v>
      </c>
      <c r="B61" s="218">
        <f t="shared" si="112"/>
        <v>4</v>
      </c>
      <c r="C61" s="218">
        <f t="shared" si="113"/>
        <v>12</v>
      </c>
      <c r="D61" s="218">
        <f t="shared" si="114"/>
        <v>18</v>
      </c>
      <c r="E61" s="218" t="str">
        <f t="shared" si="115"/>
        <v>FL</v>
      </c>
      <c r="F61" s="218" t="str">
        <f t="shared" si="116"/>
        <v>WBG</v>
      </c>
      <c r="G61" s="8">
        <v>2</v>
      </c>
      <c r="H61" s="14" t="s">
        <v>75</v>
      </c>
      <c r="I61" s="14" t="str">
        <f t="shared" si="0"/>
        <v>主</v>
      </c>
      <c r="J61" s="14" t="str">
        <f t="shared" si="1"/>
        <v>WBG</v>
      </c>
      <c r="K61" s="279" t="s">
        <v>162</v>
      </c>
      <c r="L61" s="260" t="s">
        <v>165</v>
      </c>
      <c r="M61" s="221">
        <f>S61+S62</f>
        <v>2</v>
      </c>
      <c r="N61" s="221">
        <f>T61+T62</f>
        <v>7</v>
      </c>
      <c r="O61" s="222">
        <f t="shared" si="106"/>
        <v>9</v>
      </c>
      <c r="P61" s="223">
        <f t="shared" si="107"/>
        <v>0</v>
      </c>
      <c r="Q61" s="223">
        <f t="shared" si="108"/>
        <v>0</v>
      </c>
      <c r="R61" s="223">
        <f t="shared" si="109"/>
        <v>1</v>
      </c>
      <c r="S61" s="10">
        <v>2</v>
      </c>
      <c r="T61" s="10">
        <v>2</v>
      </c>
      <c r="U61" s="14" t="str">
        <f t="shared" si="68"/>
        <v>平</v>
      </c>
      <c r="V61" s="14" cm="1">
        <f t="array" ref="V61">_xlfn.IFS(S61+T61=0,"",S61&gt;T61,IF(I61="主",IF(S61=5,4,3),IF(S61=5,0,1)),S61&lt;T61,IF(I61="主",IF(T61=5,0,1),IF(T61=5,4,3)),S61=T61,2)</f>
        <v>2</v>
      </c>
      <c r="W61" s="261" t="s">
        <v>92</v>
      </c>
      <c r="X61" s="261" t="s">
        <v>78</v>
      </c>
      <c r="Y61" s="242" t="str">
        <f>IF($K61="","",IF($K61=$K59,AP59,AP60))</f>
        <v>先知</v>
      </c>
      <c r="Z61" s="243" t="str">
        <f>IF($K61="","",IF($K61=$K59,AQ59,AQ60))</f>
        <v>大副</v>
      </c>
      <c r="AA61" s="244" t="str">
        <f>IF($K61="","",IF($K61=$K59,AS59,AS60))</f>
        <v>入殓师</v>
      </c>
      <c r="AB61" s="238"/>
      <c r="AC61" s="238"/>
      <c r="AD61" s="238"/>
      <c r="AE61" s="238"/>
      <c r="AF61" s="238"/>
      <c r="AG61" s="226"/>
      <c r="AH61" s="245" t="str">
        <f t="shared" ref="AH61:AH65" si="117">IF($K61="","",IF($K61=$K59,AV59,AV60))</f>
        <v>跛脚羊</v>
      </c>
      <c r="AI61" s="227"/>
      <c r="AJ61" s="227"/>
      <c r="AK61" s="280" t="s">
        <v>97</v>
      </c>
      <c r="AL61" s="11" t="s">
        <v>109</v>
      </c>
      <c r="AM61" s="281" t="s">
        <v>94</v>
      </c>
      <c r="AN61" s="267"/>
      <c r="AO61" s="227"/>
      <c r="AP61" s="265" t="s">
        <v>107</v>
      </c>
      <c r="AQ61" s="12" t="s">
        <v>93</v>
      </c>
      <c r="AR61" s="15" t="s">
        <v>82</v>
      </c>
      <c r="AS61" s="12" t="s">
        <v>91</v>
      </c>
      <c r="AT61" s="15" t="s">
        <v>112</v>
      </c>
      <c r="AU61" s="12" t="s">
        <v>99</v>
      </c>
      <c r="AV61" s="148" t="s">
        <v>106</v>
      </c>
      <c r="AW61" s="14" t="str">
        <f t="shared" si="7"/>
        <v>客</v>
      </c>
      <c r="AX61" s="14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>WBG</v>
      </c>
      <c r="AY61" s="14" t="str">
        <f t="shared" si="8"/>
        <v>FL</v>
      </c>
    </row>
    <row r="62" spans="1:51">
      <c r="A62" s="1">
        <f>输入错误检查!A61</f>
        <v>0</v>
      </c>
      <c r="B62" s="218">
        <f t="shared" si="112"/>
        <v>4</v>
      </c>
      <c r="C62" s="218">
        <f t="shared" si="113"/>
        <v>12</v>
      </c>
      <c r="D62" s="218">
        <f t="shared" si="114"/>
        <v>18</v>
      </c>
      <c r="E62" s="218" t="str">
        <f t="shared" si="115"/>
        <v>FL</v>
      </c>
      <c r="F62" s="218" t="str">
        <f t="shared" si="116"/>
        <v>WBG</v>
      </c>
      <c r="G62" s="8">
        <v>2</v>
      </c>
      <c r="H62" s="14" t="s">
        <v>88</v>
      </c>
      <c r="I62" s="14" t="str">
        <f t="shared" si="0"/>
        <v>客</v>
      </c>
      <c r="J62" s="14" t="str">
        <f t="shared" si="1"/>
        <v>FL</v>
      </c>
      <c r="K62" s="279" t="s">
        <v>163</v>
      </c>
      <c r="L62" s="260" t="s">
        <v>164</v>
      </c>
      <c r="M62" s="221"/>
      <c r="N62" s="221"/>
      <c r="O62" s="222"/>
      <c r="P62" s="235"/>
      <c r="Q62" s="235"/>
      <c r="R62" s="235"/>
      <c r="S62" s="10">
        <v>0</v>
      </c>
      <c r="T62" s="10">
        <v>5</v>
      </c>
      <c r="U62" s="14" t="str">
        <f t="shared" si="68"/>
        <v>屠</v>
      </c>
      <c r="V62" s="14" cm="1">
        <f t="array" ref="V62">_xlfn.IFS(S62+T62=0,"",S62&gt;T62,IF(I62="主",IF(S62=5,4,3),IF(S62=5,0,1)),S62&lt;T62,IF(I62="主",IF(T62=5,0,1),IF(T62=5,4,3)),S62=T62,2)</f>
        <v>4</v>
      </c>
      <c r="W62" s="261" t="str">
        <f>IF(W61="","",W61)</f>
        <v>唐人街</v>
      </c>
      <c r="X62" s="261" t="str">
        <f>IF(X61="","",X61)</f>
        <v>里奥的回忆</v>
      </c>
      <c r="Y62" s="242" t="str">
        <f>IF($K62="","",IF($K62=$K60,AP60,AP59))</f>
        <v>空军</v>
      </c>
      <c r="Z62" s="243" t="str">
        <f>IF($K62="","",IF($K62=$K60,AQ60,AQ59))</f>
        <v>木偶师</v>
      </c>
      <c r="AA62" s="244" t="str">
        <f>IF($K62="","",IF($K62=$K60,AS60,AS59))</f>
        <v>守墓人</v>
      </c>
      <c r="AB62" s="237"/>
      <c r="AC62" s="237"/>
      <c r="AD62" s="238"/>
      <c r="AE62" s="238"/>
      <c r="AF62" s="238"/>
      <c r="AG62" s="226"/>
      <c r="AH62" s="245" t="str">
        <f t="shared" ref="AH62:AH66" si="118">IF($K62="","",IF($K62=$K60,AV60,AV59))</f>
        <v>喧嚣</v>
      </c>
      <c r="AI62" s="227"/>
      <c r="AJ62" s="227"/>
      <c r="AK62" s="280" t="s">
        <v>79</v>
      </c>
      <c r="AL62" s="11" t="s">
        <v>83</v>
      </c>
      <c r="AM62" s="271" t="s">
        <v>87</v>
      </c>
      <c r="AN62" s="236"/>
      <c r="AO62" s="227"/>
      <c r="AP62" s="265" t="s">
        <v>101</v>
      </c>
      <c r="AQ62" s="12" t="s">
        <v>93</v>
      </c>
      <c r="AR62" s="15" t="s">
        <v>109</v>
      </c>
      <c r="AS62" s="12" t="s">
        <v>112</v>
      </c>
      <c r="AT62" s="15" t="s">
        <v>130</v>
      </c>
      <c r="AU62" s="12" t="s">
        <v>134</v>
      </c>
      <c r="AV62" s="148" t="s">
        <v>102</v>
      </c>
      <c r="AW62" s="14" t="str">
        <f t="shared" si="7"/>
        <v>客</v>
      </c>
      <c r="AX62" s="14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WBG</v>
      </c>
      <c r="AY62" s="14" t="str">
        <f t="shared" si="8"/>
        <v>FL</v>
      </c>
    </row>
    <row r="63" spans="1:51">
      <c r="A63" s="1">
        <f>输入错误检查!A62</f>
        <v>0</v>
      </c>
      <c r="B63" s="218">
        <f t="shared" si="112"/>
        <v>4</v>
      </c>
      <c r="C63" s="218">
        <f t="shared" si="113"/>
        <v>12</v>
      </c>
      <c r="D63" s="218">
        <f t="shared" si="114"/>
        <v>18</v>
      </c>
      <c r="E63" s="218" t="str">
        <f t="shared" si="115"/>
        <v>FL</v>
      </c>
      <c r="F63" s="218" t="str">
        <f t="shared" si="116"/>
        <v>WBG</v>
      </c>
      <c r="G63" s="8">
        <v>3</v>
      </c>
      <c r="H63" s="14" t="s">
        <v>75</v>
      </c>
      <c r="I63" s="14" t="str">
        <f t="shared" si="0"/>
        <v/>
      </c>
      <c r="J63" s="14" t="str">
        <f t="shared" si="1"/>
        <v/>
      </c>
      <c r="K63" s="279"/>
      <c r="L63" s="260"/>
      <c r="M63" s="221">
        <f>S63+S64</f>
        <v>0</v>
      </c>
      <c r="N63" s="221">
        <f>T63+T64</f>
        <v>0</v>
      </c>
      <c r="O63" s="222">
        <f t="shared" ref="O63:O67" si="119">M63+N63</f>
        <v>0</v>
      </c>
      <c r="P63" s="223">
        <f t="shared" ref="P63:P67" si="120">IF(M63&gt;N63,1,0)</f>
        <v>0</v>
      </c>
      <c r="Q63" s="223">
        <f t="shared" ref="Q63:Q67" si="121">IF(M63+N63=0,0,IF(M63=N63,1,0))</f>
        <v>0</v>
      </c>
      <c r="R63" s="223">
        <f t="shared" ref="R63:R67" si="122">IF(M63&lt;N63,1,0)</f>
        <v>0</v>
      </c>
      <c r="S63" s="10"/>
      <c r="T63" s="10"/>
      <c r="U63" s="14" t="str">
        <f t="shared" si="68"/>
        <v/>
      </c>
      <c r="V63" s="14" t="str" cm="1">
        <f t="array" ref="V63">_xlfn.IFS(S63+T63=0,"",S63&gt;T63,IF(I63="主",IF(S63=5,4,3),IF(S63=5,0,1)),S63&lt;T63,IF(I63="主",IF(T63=5,0,1),IF(T63=5,4,3)),S63=T63,2)</f>
        <v/>
      </c>
      <c r="W63" s="268"/>
      <c r="X63" s="261"/>
      <c r="Y63" s="248" t="str">
        <f>IF($K63="","",IF($K63=$K61,AP61,AP62))</f>
        <v/>
      </c>
      <c r="Z63" s="248" t="str">
        <f>IF($K63="","",IF($K63=$K61,AQ61,AQ62))</f>
        <v/>
      </c>
      <c r="AA63" s="244" t="str">
        <f>IF($K63="","",IF($K63=$K61,AS61,AS62))</f>
        <v/>
      </c>
      <c r="AB63" s="248" t="str">
        <f>IF($K63="","",IF($K63=$K61,Y61,Y62))</f>
        <v/>
      </c>
      <c r="AC63" s="249" t="str">
        <f>IF($K63="","",IF($K63=$K61,Z61,Z62))</f>
        <v/>
      </c>
      <c r="AD63" s="250" t="str">
        <f>IF($K63="","",IF($K63=$K61,AA61,AA62))</f>
        <v/>
      </c>
      <c r="AE63" s="238"/>
      <c r="AF63" s="238"/>
      <c r="AG63" s="226"/>
      <c r="AH63" s="245" t="str">
        <f t="shared" si="117"/>
        <v/>
      </c>
      <c r="AI63" s="251" t="str">
        <f>IF($K63="","",IF($K63=$K61,AH61,AH62))</f>
        <v/>
      </c>
      <c r="AJ63" s="227"/>
      <c r="AK63" s="262"/>
      <c r="AL63" s="10"/>
      <c r="AM63" s="10"/>
      <c r="AN63" s="266"/>
      <c r="AO63" s="269"/>
      <c r="AP63" s="265"/>
      <c r="AQ63" s="12"/>
      <c r="AR63" s="15"/>
      <c r="AS63" s="12"/>
      <c r="AT63" s="15"/>
      <c r="AU63" s="12"/>
      <c r="AV63" s="148"/>
      <c r="AW63" s="14" t="str">
        <f t="shared" si="7"/>
        <v/>
      </c>
      <c r="AX63" s="14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/>
      </c>
      <c r="AY63" s="14" t="str">
        <f t="shared" si="8"/>
        <v/>
      </c>
    </row>
    <row r="64" spans="1:51">
      <c r="A64" s="1">
        <f>输入错误检查!A63</f>
        <v>0</v>
      </c>
      <c r="B64" s="218">
        <f t="shared" si="112"/>
        <v>4</v>
      </c>
      <c r="C64" s="218">
        <f t="shared" si="113"/>
        <v>12</v>
      </c>
      <c r="D64" s="218">
        <f t="shared" si="114"/>
        <v>18</v>
      </c>
      <c r="E64" s="218" t="str">
        <f t="shared" si="115"/>
        <v>FL</v>
      </c>
      <c r="F64" s="218" t="str">
        <f t="shared" si="116"/>
        <v>WBG</v>
      </c>
      <c r="G64" s="8">
        <v>3</v>
      </c>
      <c r="H64" s="14" t="s">
        <v>88</v>
      </c>
      <c r="I64" s="14" t="str">
        <f t="shared" si="0"/>
        <v/>
      </c>
      <c r="J64" s="14" t="str">
        <f t="shared" si="1"/>
        <v/>
      </c>
      <c r="K64" s="279"/>
      <c r="L64" s="260"/>
      <c r="M64" s="221"/>
      <c r="N64" s="221"/>
      <c r="O64" s="222"/>
      <c r="P64" s="235"/>
      <c r="Q64" s="235"/>
      <c r="R64" s="235"/>
      <c r="S64" s="10"/>
      <c r="T64" s="10"/>
      <c r="U64" s="14" t="str">
        <f t="shared" si="68"/>
        <v/>
      </c>
      <c r="V64" s="14" t="str" cm="1">
        <f t="array" ref="V64">_xlfn.IFS(S64+T64=0,"",S64&gt;T64,IF(I64="主",IF(S64=5,4,3),IF(S64=5,0,1)),S64&lt;T64,IF(I64="主",IF(T64=5,0,1),IF(T64=5,4,3)),S64=T64,2)</f>
        <v/>
      </c>
      <c r="W64" s="268"/>
      <c r="X64" s="261" t="str">
        <f>IF(X63="","",X63)</f>
        <v/>
      </c>
      <c r="Y64" s="248" t="str">
        <f>IF($K64="","",IF($K64=$K62,AP62,AP61))</f>
        <v/>
      </c>
      <c r="Z64" s="248" t="str">
        <f>IF($K64="","",IF($K64=$K62,AQ62,AQ61))</f>
        <v/>
      </c>
      <c r="AA64" s="244" t="str">
        <f>IF($K64="","",IF($K64=$K62,AS62,AS61))</f>
        <v/>
      </c>
      <c r="AB64" s="248" t="str">
        <f>IF($K64="","",IF($K64=$K62,Y62,Y61))</f>
        <v/>
      </c>
      <c r="AC64" s="249" t="str">
        <f>IF($K64="","",IF($K64=$K62,Z62,Z61))</f>
        <v/>
      </c>
      <c r="AD64" s="250" t="str">
        <f>IF($K64="","",IF($K64=$K62,AA62,AA61))</f>
        <v/>
      </c>
      <c r="AE64" s="237"/>
      <c r="AF64" s="237"/>
      <c r="AG64" s="270"/>
      <c r="AH64" s="245" t="str">
        <f t="shared" si="118"/>
        <v/>
      </c>
      <c r="AI64" s="251" t="str">
        <f>IF($K64="","",IF($K64=$K62,AH62,AH61))</f>
        <v/>
      </c>
      <c r="AJ64" s="227"/>
      <c r="AK64" s="262"/>
      <c r="AL64" s="10"/>
      <c r="AM64" s="10"/>
      <c r="AN64" s="263"/>
      <c r="AO64" s="272"/>
      <c r="AP64" s="265"/>
      <c r="AQ64" s="12"/>
      <c r="AR64" s="15"/>
      <c r="AS64" s="12"/>
      <c r="AT64" s="15"/>
      <c r="AU64" s="12"/>
      <c r="AV64" s="148"/>
      <c r="AW64" s="14" t="str">
        <f t="shared" si="7"/>
        <v/>
      </c>
      <c r="AX64" s="14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/>
      </c>
      <c r="AY64" s="14" t="str">
        <f t="shared" si="8"/>
        <v/>
      </c>
    </row>
    <row r="65" spans="1:51">
      <c r="A65" s="1">
        <f>输入错误检查!A64</f>
        <v>0</v>
      </c>
      <c r="B65" s="218">
        <f t="shared" si="112"/>
        <v>4</v>
      </c>
      <c r="C65" s="218">
        <f t="shared" si="113"/>
        <v>12</v>
      </c>
      <c r="D65" s="218">
        <f t="shared" si="114"/>
        <v>18</v>
      </c>
      <c r="E65" s="218" t="str">
        <f t="shared" si="115"/>
        <v>FL</v>
      </c>
      <c r="F65" s="218" t="str">
        <f t="shared" si="116"/>
        <v>WBG</v>
      </c>
      <c r="G65" s="8" t="s">
        <v>114</v>
      </c>
      <c r="H65" s="14" t="s">
        <v>75</v>
      </c>
      <c r="I65" s="14" t="str">
        <f t="shared" si="0"/>
        <v/>
      </c>
      <c r="J65" s="14" t="str">
        <f t="shared" si="1"/>
        <v/>
      </c>
      <c r="K65" s="10"/>
      <c r="L65" s="274"/>
      <c r="M65" s="221">
        <f>S65+S66</f>
        <v>0</v>
      </c>
      <c r="N65" s="221">
        <f>T65+T66</f>
        <v>0</v>
      </c>
      <c r="O65" s="222">
        <f t="shared" si="119"/>
        <v>0</v>
      </c>
      <c r="P65" s="223">
        <f t="shared" si="120"/>
        <v>0</v>
      </c>
      <c r="Q65" s="223">
        <f t="shared" si="121"/>
        <v>0</v>
      </c>
      <c r="R65" s="223">
        <f t="shared" si="122"/>
        <v>0</v>
      </c>
      <c r="S65" s="10"/>
      <c r="T65" s="10"/>
      <c r="U65" s="14" t="str">
        <f t="shared" si="68"/>
        <v/>
      </c>
      <c r="V65" s="14" t="str" cm="1">
        <f t="array" ref="V65">_xlfn.IFS(S65+T65=0,"",S65&gt;T65,IF(I65="主",IF(S65=5,4,3),IF(S65=5,0,1)),S65&lt;T65,IF(I65="主",IF(T65=5,0,1),IF(T65=5,4,3)),S65=T65,2)</f>
        <v/>
      </c>
      <c r="W65" s="275"/>
      <c r="X65" s="261"/>
      <c r="Y65" s="248" t="str">
        <f>IF($K65="","",IF($K65=$K63,AP63,AP64))</f>
        <v/>
      </c>
      <c r="Z65" s="248" t="str">
        <f>IF($K65="","",IF($K65=$K63,AQ63,AQ64))</f>
        <v/>
      </c>
      <c r="AA65" s="244" t="str">
        <f>IF($K65="","",IF($K65=$K63,AS63,AS64))</f>
        <v/>
      </c>
      <c r="AB65" s="242" t="str">
        <f t="shared" ref="AB65:AG65" si="123">IF($K65="","",IF($K65=$K63,Y63,Y64))</f>
        <v/>
      </c>
      <c r="AC65" s="242" t="str">
        <f t="shared" si="123"/>
        <v/>
      </c>
      <c r="AD65" s="249" t="str">
        <f t="shared" si="123"/>
        <v/>
      </c>
      <c r="AE65" s="242" t="str">
        <f t="shared" si="123"/>
        <v/>
      </c>
      <c r="AF65" s="242" t="str">
        <f t="shared" si="123"/>
        <v/>
      </c>
      <c r="AG65" s="242" t="str">
        <f t="shared" si="123"/>
        <v/>
      </c>
      <c r="AH65" s="245" t="str">
        <f t="shared" si="117"/>
        <v/>
      </c>
      <c r="AI65" s="251" t="str">
        <f>IF($K65="","",IF($K65=$K63,AH63,AH64))</f>
        <v/>
      </c>
      <c r="AJ65" s="251" t="str">
        <f>IF($K65="","",IF($K65=$K63,AI63,AI64))</f>
        <v/>
      </c>
      <c r="AK65" s="10"/>
      <c r="AL65" s="10"/>
      <c r="AM65" s="10"/>
      <c r="AN65" s="10"/>
      <c r="AO65" s="276"/>
      <c r="AP65" s="265"/>
      <c r="AQ65" s="12"/>
      <c r="AR65" s="15"/>
      <c r="AS65" s="12"/>
      <c r="AT65" s="15"/>
      <c r="AU65" s="12"/>
      <c r="AV65" s="148"/>
      <c r="AW65" s="14" t="str">
        <f t="shared" si="7"/>
        <v/>
      </c>
      <c r="AX65" s="14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/>
      </c>
      <c r="AY65" s="14" t="str">
        <f t="shared" si="8"/>
        <v/>
      </c>
    </row>
    <row r="66" spans="1:51">
      <c r="A66" s="1">
        <f>输入错误检查!A65</f>
        <v>0</v>
      </c>
      <c r="B66" s="218">
        <f t="shared" si="112"/>
        <v>4</v>
      </c>
      <c r="C66" s="218">
        <f t="shared" si="113"/>
        <v>12</v>
      </c>
      <c r="D66" s="218">
        <f t="shared" si="114"/>
        <v>18</v>
      </c>
      <c r="E66" s="218" t="str">
        <f t="shared" si="115"/>
        <v>FL</v>
      </c>
      <c r="F66" s="218" t="str">
        <f t="shared" si="116"/>
        <v>WBG</v>
      </c>
      <c r="G66" s="8" t="s">
        <v>114</v>
      </c>
      <c r="H66" s="14" t="s">
        <v>88</v>
      </c>
      <c r="I66" s="14" t="str">
        <f t="shared" si="0"/>
        <v/>
      </c>
      <c r="J66" s="14" t="str">
        <f t="shared" si="1"/>
        <v/>
      </c>
      <c r="K66" s="10"/>
      <c r="L66" s="274"/>
      <c r="M66" s="221"/>
      <c r="N66" s="221"/>
      <c r="O66" s="222"/>
      <c r="P66" s="235"/>
      <c r="Q66" s="235"/>
      <c r="R66" s="235"/>
      <c r="S66" s="10"/>
      <c r="T66" s="10"/>
      <c r="U66" s="14" t="str">
        <f t="shared" si="68"/>
        <v/>
      </c>
      <c r="V66" s="14" t="str" cm="1">
        <f t="array" ref="V66">_xlfn.IFS(S66+T66=0,"",S66&gt;T66,IF(I66="主",IF(S66=5,4,3),IF(S66=5,0,1)),S66&lt;T66,IF(I66="主",IF(T66=5,0,1),IF(T66=5,4,3)),S66=T66,2)</f>
        <v/>
      </c>
      <c r="W66" s="275"/>
      <c r="X66" s="261" t="str">
        <f>IF(X65="","",X65)</f>
        <v/>
      </c>
      <c r="Y66" s="248" t="str">
        <f>IF($K66="","",IF($K66=$K64,AP64,AP63))</f>
        <v/>
      </c>
      <c r="Z66" s="248" t="str">
        <f>IF($K66="","",IF($K66=$K64,AQ64,AQ63))</f>
        <v/>
      </c>
      <c r="AA66" s="244" t="str">
        <f>IF($K66="","",IF($K66=$K64,AS64,AS63))</f>
        <v/>
      </c>
      <c r="AB66" s="242" t="str">
        <f t="shared" ref="AB66:AG66" si="124">IF($K66="","",IF($K66=$K64,Y64,Y63))</f>
        <v/>
      </c>
      <c r="AC66" s="242" t="str">
        <f t="shared" si="124"/>
        <v/>
      </c>
      <c r="AD66" s="249" t="str">
        <f t="shared" si="124"/>
        <v/>
      </c>
      <c r="AE66" s="242" t="str">
        <f t="shared" si="124"/>
        <v/>
      </c>
      <c r="AF66" s="242" t="str">
        <f t="shared" si="124"/>
        <v/>
      </c>
      <c r="AG66" s="242" t="str">
        <f t="shared" si="124"/>
        <v/>
      </c>
      <c r="AH66" s="245" t="str">
        <f t="shared" si="118"/>
        <v/>
      </c>
      <c r="AI66" s="251" t="str">
        <f>IF($K66="","",IF($K66=$K64,AH64,AH63))</f>
        <v/>
      </c>
      <c r="AJ66" s="251" t="str">
        <f>IF($K66="","",IF($K66=$K64,AI64,AI63))</f>
        <v/>
      </c>
      <c r="AK66" s="10"/>
      <c r="AL66" s="10"/>
      <c r="AM66" s="10"/>
      <c r="AN66" s="10"/>
      <c r="AO66" s="10"/>
      <c r="AP66" s="265"/>
      <c r="AQ66" s="12"/>
      <c r="AR66" s="15"/>
      <c r="AS66" s="12"/>
      <c r="AT66" s="15"/>
      <c r="AU66" s="12"/>
      <c r="AV66" s="148"/>
      <c r="AW66" s="14" t="str">
        <f t="shared" si="7"/>
        <v/>
      </c>
      <c r="AX66" s="14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/>
      </c>
      <c r="AY66" s="14" t="str">
        <f t="shared" si="8"/>
        <v/>
      </c>
    </row>
    <row r="67" spans="1:51">
      <c r="A67" s="1">
        <f>输入错误检查!A66</f>
        <v>0</v>
      </c>
      <c r="B67" s="218">
        <v>4</v>
      </c>
      <c r="C67" s="218">
        <v>13</v>
      </c>
      <c r="D67" s="218">
        <v>12</v>
      </c>
      <c r="E67" s="219" t="s">
        <v>166</v>
      </c>
      <c r="F67" s="219" t="s">
        <v>73</v>
      </c>
      <c r="G67" s="8">
        <v>1</v>
      </c>
      <c r="H67" s="14" t="s">
        <v>75</v>
      </c>
      <c r="I67" s="14" t="str">
        <f t="shared" ref="I67:I130" si="125">IF(K67="","",IF(K67=E67,"主","客"))</f>
        <v>主</v>
      </c>
      <c r="J67" s="14" t="str">
        <f t="shared" ref="J67:J130" si="126">IF(K67="","",IF(K67=E67,F67,E67))</f>
        <v>AXIZ</v>
      </c>
      <c r="K67" s="15" t="s">
        <v>166</v>
      </c>
      <c r="L67" s="220" t="s">
        <v>167</v>
      </c>
      <c r="M67" s="221">
        <f>S67+S68</f>
        <v>4</v>
      </c>
      <c r="N67" s="221">
        <f>T67+T68</f>
        <v>4</v>
      </c>
      <c r="O67" s="222">
        <f t="shared" si="119"/>
        <v>8</v>
      </c>
      <c r="P67" s="223">
        <f t="shared" si="120"/>
        <v>0</v>
      </c>
      <c r="Q67" s="223">
        <f t="shared" si="121"/>
        <v>1</v>
      </c>
      <c r="R67" s="223">
        <f t="shared" si="122"/>
        <v>0</v>
      </c>
      <c r="S67" s="13">
        <v>3</v>
      </c>
      <c r="T67" s="13">
        <v>1</v>
      </c>
      <c r="U67" s="14" t="str">
        <f t="shared" si="68"/>
        <v>屠</v>
      </c>
      <c r="V67" s="14" cm="1">
        <f t="array" ref="V67">_xlfn.IFS(S67+T67=0,"",S67&gt;T67,IF(I67="主",IF(S67=5,4,3),IF(S67=5,0,1)),S67&lt;T67,IF(I67="主",IF(T67=5,0,1),IF(T67=5,4,3)),S67=T67,2)</f>
        <v>3</v>
      </c>
      <c r="W67" s="19" t="s">
        <v>122</v>
      </c>
      <c r="X67" s="19" t="s">
        <v>78</v>
      </c>
      <c r="Y67" s="224"/>
      <c r="Z67" s="225"/>
      <c r="AA67" s="225"/>
      <c r="AB67" s="225"/>
      <c r="AC67" s="225"/>
      <c r="AD67" s="225"/>
      <c r="AE67" s="225"/>
      <c r="AF67" s="225"/>
      <c r="AG67" s="226"/>
      <c r="AH67" s="227"/>
      <c r="AI67" s="227"/>
      <c r="AJ67" s="227"/>
      <c r="AK67" s="228" t="s">
        <v>80</v>
      </c>
      <c r="AL67" s="229" t="s">
        <v>79</v>
      </c>
      <c r="AM67" s="230"/>
      <c r="AN67" s="231"/>
      <c r="AO67" s="232"/>
      <c r="AP67" s="233" t="s">
        <v>86</v>
      </c>
      <c r="AQ67" s="234" t="s">
        <v>83</v>
      </c>
      <c r="AR67" s="15" t="s">
        <v>81</v>
      </c>
      <c r="AS67" s="234" t="s">
        <v>123</v>
      </c>
      <c r="AT67" s="15" t="s">
        <v>82</v>
      </c>
      <c r="AU67" s="234" t="s">
        <v>90</v>
      </c>
      <c r="AV67" s="142" t="s">
        <v>94</v>
      </c>
      <c r="AW67" s="14" t="str">
        <f t="shared" ref="AW67:AW130" si="127">_xlfn.IFS(AX67="","",AX67=E67,"主",AX67=F67,"客")</f>
        <v>主</v>
      </c>
      <c r="AX67" s="14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ITZY</v>
      </c>
      <c r="AY67" s="14" t="str">
        <f t="shared" ref="AY67:AY130" si="128">_xlfn.IFS(AX67="","",AX67=E67,F67,AX67=F67,E67)</f>
        <v>AXIZ</v>
      </c>
    </row>
    <row r="68" spans="1:51">
      <c r="A68" s="1">
        <f>输入错误检查!A67</f>
        <v>0</v>
      </c>
      <c r="B68" s="218">
        <f t="shared" ref="B68:B74" si="129">B67</f>
        <v>4</v>
      </c>
      <c r="C68" s="218">
        <f t="shared" ref="C68:C74" si="130">C67</f>
        <v>13</v>
      </c>
      <c r="D68" s="218">
        <f t="shared" ref="D68:D74" si="131">D67</f>
        <v>12</v>
      </c>
      <c r="E68" s="219" t="s">
        <v>166</v>
      </c>
      <c r="F68" s="218" t="str">
        <f t="shared" ref="F68:F74" si="132">F67</f>
        <v>AXIZ</v>
      </c>
      <c r="G68" s="8">
        <v>1</v>
      </c>
      <c r="H68" s="14" t="s">
        <v>88</v>
      </c>
      <c r="I68" s="14" t="str">
        <f t="shared" si="125"/>
        <v>客</v>
      </c>
      <c r="J68" s="14" t="str">
        <f t="shared" si="126"/>
        <v>ITZY</v>
      </c>
      <c r="K68" s="15" t="s">
        <v>73</v>
      </c>
      <c r="L68" s="220" t="s">
        <v>89</v>
      </c>
      <c r="M68" s="221"/>
      <c r="N68" s="221"/>
      <c r="O68" s="222"/>
      <c r="P68" s="235"/>
      <c r="Q68" s="235"/>
      <c r="R68" s="235"/>
      <c r="S68" s="13">
        <v>1</v>
      </c>
      <c r="T68" s="13">
        <v>3</v>
      </c>
      <c r="U68" s="14" t="str">
        <f t="shared" si="68"/>
        <v>屠</v>
      </c>
      <c r="V68" s="14" cm="1">
        <f t="array" ref="V68">_xlfn.IFS(S68+T68=0,"",S68&gt;T68,IF(I68="主",IF(S68=5,4,3),IF(S68=5,0,1)),S68&lt;T68,IF(I68="主",IF(T68=5,0,1),IF(T68=5,4,3)),S68=T68,2)</f>
        <v>3</v>
      </c>
      <c r="W68" s="19" t="s">
        <v>122</v>
      </c>
      <c r="X68" s="19" t="s">
        <v>78</v>
      </c>
      <c r="Y68" s="236"/>
      <c r="Z68" s="237"/>
      <c r="AA68" s="238"/>
      <c r="AB68" s="238"/>
      <c r="AC68" s="238"/>
      <c r="AD68" s="238"/>
      <c r="AE68" s="238"/>
      <c r="AF68" s="238"/>
      <c r="AG68" s="226"/>
      <c r="AH68" s="227"/>
      <c r="AI68" s="227"/>
      <c r="AJ68" s="227"/>
      <c r="AK68" s="228" t="s">
        <v>80</v>
      </c>
      <c r="AL68" s="229" t="s">
        <v>85</v>
      </c>
      <c r="AM68" s="239"/>
      <c r="AN68" s="240"/>
      <c r="AO68" s="241"/>
      <c r="AP68" s="233" t="s">
        <v>81</v>
      </c>
      <c r="AQ68" s="234" t="s">
        <v>83</v>
      </c>
      <c r="AR68" s="15" t="s">
        <v>82</v>
      </c>
      <c r="AS68" s="234" t="s">
        <v>90</v>
      </c>
      <c r="AT68" s="15" t="s">
        <v>79</v>
      </c>
      <c r="AU68" s="234" t="s">
        <v>133</v>
      </c>
      <c r="AV68" s="142" t="s">
        <v>94</v>
      </c>
      <c r="AW68" s="14" t="str">
        <f t="shared" si="127"/>
        <v>主</v>
      </c>
      <c r="AX68" s="14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ITZY</v>
      </c>
      <c r="AY68" s="14" t="str">
        <f t="shared" si="128"/>
        <v>AXIZ</v>
      </c>
    </row>
    <row r="69" spans="1:51">
      <c r="A69" s="1">
        <f>输入错误检查!A68</f>
        <v>0</v>
      </c>
      <c r="B69" s="218">
        <f t="shared" si="129"/>
        <v>4</v>
      </c>
      <c r="C69" s="218">
        <f t="shared" si="130"/>
        <v>13</v>
      </c>
      <c r="D69" s="218">
        <f t="shared" si="131"/>
        <v>12</v>
      </c>
      <c r="E69" s="218" t="str">
        <f t="shared" ref="E68:E74" si="133">E68</f>
        <v>ITZY</v>
      </c>
      <c r="F69" s="218" t="str">
        <f t="shared" si="132"/>
        <v>AXIZ</v>
      </c>
      <c r="G69" s="8">
        <v>2</v>
      </c>
      <c r="H69" s="14" t="s">
        <v>75</v>
      </c>
      <c r="I69" s="14" t="str">
        <f t="shared" si="125"/>
        <v>客</v>
      </c>
      <c r="J69" s="14" t="str">
        <f t="shared" si="126"/>
        <v>ITZY</v>
      </c>
      <c r="K69" s="15" t="s">
        <v>73</v>
      </c>
      <c r="L69" s="220" t="s">
        <v>89</v>
      </c>
      <c r="M69" s="221">
        <f>S69+S70</f>
        <v>4</v>
      </c>
      <c r="N69" s="221">
        <f>T69+T70</f>
        <v>4</v>
      </c>
      <c r="O69" s="222">
        <f t="shared" ref="O69:O73" si="134">M69+N69</f>
        <v>8</v>
      </c>
      <c r="P69" s="223">
        <f t="shared" ref="P69:P73" si="135">IF(M69&gt;N69,1,0)</f>
        <v>0</v>
      </c>
      <c r="Q69" s="223">
        <f t="shared" ref="Q69:Q73" si="136">IF(M69+N69=0,0,IF(M69=N69,1,0))</f>
        <v>1</v>
      </c>
      <c r="R69" s="223">
        <f t="shared" ref="R69:R73" si="137">IF(M69&lt;N69,1,0)</f>
        <v>0</v>
      </c>
      <c r="S69" s="13">
        <v>1</v>
      </c>
      <c r="T69" s="13">
        <v>3</v>
      </c>
      <c r="U69" s="14" t="str">
        <f t="shared" si="68"/>
        <v>屠</v>
      </c>
      <c r="V69" s="14" cm="1">
        <f t="array" ref="V69">_xlfn.IFS(S69+T69=0,"",S69&gt;T69,IF(I69="主",IF(S69=5,4,3),IF(S69=5,0,1)),S69&lt;T69,IF(I69="主",IF(T69=5,0,1),IF(T69=5,4,3)),S69=T69,2)</f>
        <v>3</v>
      </c>
      <c r="W69" s="19" t="s">
        <v>92</v>
      </c>
      <c r="X69" s="19" t="s">
        <v>122</v>
      </c>
      <c r="Y69" s="242" t="str">
        <f>IF($K69="","",IF($K69=$K67,AP67,AP68))</f>
        <v>大副</v>
      </c>
      <c r="Z69" s="243" t="str">
        <f>IF($K69="","",IF($K69=$K67,AQ67,AQ68))</f>
        <v>古董商</v>
      </c>
      <c r="AA69" s="244" t="str">
        <f>IF($K69="","",IF($K69=$K67,AS67,AS68))</f>
        <v>木偶师</v>
      </c>
      <c r="AB69" s="238"/>
      <c r="AC69" s="238"/>
      <c r="AD69" s="238"/>
      <c r="AE69" s="238"/>
      <c r="AF69" s="238"/>
      <c r="AG69" s="226"/>
      <c r="AH69" s="245" t="str">
        <f t="shared" ref="AH69:AH73" si="138">IF($K69="","",IF($K69=$K67,AV67,AV68))</f>
        <v>喧嚣</v>
      </c>
      <c r="AI69" s="227"/>
      <c r="AJ69" s="227"/>
      <c r="AK69" s="228" t="s">
        <v>79</v>
      </c>
      <c r="AL69" s="15" t="s">
        <v>85</v>
      </c>
      <c r="AM69" s="246" t="s">
        <v>87</v>
      </c>
      <c r="AN69" s="247"/>
      <c r="AO69" s="241"/>
      <c r="AP69" s="233" t="s">
        <v>101</v>
      </c>
      <c r="AQ69" s="234" t="s">
        <v>108</v>
      </c>
      <c r="AR69" s="15" t="s">
        <v>93</v>
      </c>
      <c r="AS69" s="234" t="s">
        <v>152</v>
      </c>
      <c r="AT69" s="15" t="s">
        <v>82</v>
      </c>
      <c r="AU69" s="234" t="s">
        <v>97</v>
      </c>
      <c r="AV69" s="142" t="s">
        <v>168</v>
      </c>
      <c r="AW69" s="14" t="str">
        <f t="shared" si="127"/>
        <v>客</v>
      </c>
      <c r="AX69" s="14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AXIZ</v>
      </c>
      <c r="AY69" s="14" t="str">
        <f t="shared" si="128"/>
        <v>ITZY</v>
      </c>
    </row>
    <row r="70" spans="1:51">
      <c r="A70" s="1">
        <f>输入错误检查!A69</f>
        <v>0</v>
      </c>
      <c r="B70" s="218">
        <f t="shared" si="129"/>
        <v>4</v>
      </c>
      <c r="C70" s="218">
        <f t="shared" si="130"/>
        <v>13</v>
      </c>
      <c r="D70" s="218">
        <f t="shared" si="131"/>
        <v>12</v>
      </c>
      <c r="E70" s="218" t="str">
        <f t="shared" si="133"/>
        <v>ITZY</v>
      </c>
      <c r="F70" s="218" t="str">
        <f t="shared" si="132"/>
        <v>AXIZ</v>
      </c>
      <c r="G70" s="8">
        <v>2</v>
      </c>
      <c r="H70" s="14" t="s">
        <v>88</v>
      </c>
      <c r="I70" s="14" t="str">
        <f t="shared" si="125"/>
        <v>主</v>
      </c>
      <c r="J70" s="14" t="str">
        <f t="shared" si="126"/>
        <v>AXIZ</v>
      </c>
      <c r="K70" s="15" t="s">
        <v>166</v>
      </c>
      <c r="L70" s="220" t="s">
        <v>167</v>
      </c>
      <c r="M70" s="221"/>
      <c r="N70" s="221"/>
      <c r="O70" s="222"/>
      <c r="P70" s="235"/>
      <c r="Q70" s="235"/>
      <c r="R70" s="235"/>
      <c r="S70" s="13">
        <v>3</v>
      </c>
      <c r="T70" s="13">
        <v>1</v>
      </c>
      <c r="U70" s="14" t="str">
        <f t="shared" si="68"/>
        <v>屠</v>
      </c>
      <c r="V70" s="14" cm="1">
        <f t="array" ref="V70">_xlfn.IFS(S70+T70=0,"",S70&gt;T70,IF(I70="主",IF(S70=5,4,3),IF(S70=5,0,1)),S70&lt;T70,IF(I70="主",IF(T70=5,0,1),IF(T70=5,4,3)),S70=T70,2)</f>
        <v>3</v>
      </c>
      <c r="W70" s="19" t="s">
        <v>92</v>
      </c>
      <c r="X70" s="19" t="s">
        <v>122</v>
      </c>
      <c r="Y70" s="242" t="str">
        <f>IF($K70="","",IF($K70=$K68,AP68,AP67))</f>
        <v>冒险家</v>
      </c>
      <c r="Z70" s="243" t="str">
        <f>IF($K70="","",IF($K70=$K68,AQ68,AQ67))</f>
        <v>古董商</v>
      </c>
      <c r="AA70" s="244" t="str">
        <f>IF($K70="","",IF($K70=$K68,AS68,AS67))</f>
        <v>骑士</v>
      </c>
      <c r="AB70" s="237"/>
      <c r="AC70" s="237"/>
      <c r="AD70" s="238"/>
      <c r="AE70" s="238"/>
      <c r="AF70" s="238"/>
      <c r="AG70" s="226"/>
      <c r="AH70" s="245" t="str">
        <f t="shared" ref="AH70:AH74" si="139">IF($K70="","",IF($K70=$K68,AV68,AV67))</f>
        <v>喧嚣</v>
      </c>
      <c r="AI70" s="227"/>
      <c r="AJ70" s="227"/>
      <c r="AK70" s="228" t="s">
        <v>79</v>
      </c>
      <c r="AL70" s="15" t="s">
        <v>93</v>
      </c>
      <c r="AM70" s="229" t="s">
        <v>87</v>
      </c>
      <c r="AN70" s="239"/>
      <c r="AO70" s="241"/>
      <c r="AP70" s="233" t="s">
        <v>82</v>
      </c>
      <c r="AQ70" s="234" t="s">
        <v>91</v>
      </c>
      <c r="AR70" s="15" t="s">
        <v>101</v>
      </c>
      <c r="AS70" s="234" t="s">
        <v>97</v>
      </c>
      <c r="AT70" s="15" t="s">
        <v>107</v>
      </c>
      <c r="AU70" s="234" t="s">
        <v>81</v>
      </c>
      <c r="AV70" s="142" t="s">
        <v>102</v>
      </c>
      <c r="AW70" s="14" t="str">
        <f t="shared" si="127"/>
        <v>客</v>
      </c>
      <c r="AX70" s="14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AXIZ</v>
      </c>
      <c r="AY70" s="14" t="str">
        <f t="shared" si="128"/>
        <v>ITZY</v>
      </c>
    </row>
    <row r="71" spans="1:51">
      <c r="A71" s="1">
        <f>输入错误检查!A70</f>
        <v>0</v>
      </c>
      <c r="B71" s="218">
        <f t="shared" si="129"/>
        <v>4</v>
      </c>
      <c r="C71" s="218">
        <f t="shared" si="130"/>
        <v>13</v>
      </c>
      <c r="D71" s="218">
        <f t="shared" si="131"/>
        <v>12</v>
      </c>
      <c r="E71" s="218" t="str">
        <f t="shared" si="133"/>
        <v>ITZY</v>
      </c>
      <c r="F71" s="218" t="str">
        <f t="shared" si="132"/>
        <v>AXIZ</v>
      </c>
      <c r="G71" s="8">
        <v>3</v>
      </c>
      <c r="H71" s="14" t="s">
        <v>75</v>
      </c>
      <c r="I71" s="14" t="str">
        <f t="shared" si="125"/>
        <v>主</v>
      </c>
      <c r="J71" s="14" t="str">
        <f t="shared" si="126"/>
        <v>AXIZ</v>
      </c>
      <c r="K71" s="15" t="s">
        <v>166</v>
      </c>
      <c r="L71" s="220" t="s">
        <v>167</v>
      </c>
      <c r="M71" s="221">
        <f>S71+S72</f>
        <v>2</v>
      </c>
      <c r="N71" s="221">
        <f>T71+T72</f>
        <v>7</v>
      </c>
      <c r="O71" s="222">
        <f t="shared" si="134"/>
        <v>9</v>
      </c>
      <c r="P71" s="223">
        <f t="shared" si="135"/>
        <v>0</v>
      </c>
      <c r="Q71" s="223">
        <f t="shared" si="136"/>
        <v>0</v>
      </c>
      <c r="R71" s="223">
        <f t="shared" si="137"/>
        <v>1</v>
      </c>
      <c r="S71" s="13">
        <v>2</v>
      </c>
      <c r="T71" s="13">
        <v>2</v>
      </c>
      <c r="U71" s="14" t="str">
        <f t="shared" si="68"/>
        <v>平</v>
      </c>
      <c r="V71" s="14" cm="1">
        <f t="array" ref="V71">_xlfn.IFS(S71+T71=0,"",S71&gt;T71,IF(I71="主",IF(S71=5,4,3),IF(S71=5,0,1)),S71&lt;T71,IF(I71="主",IF(T71=5,0,1),IF(T71=5,4,3)),S71=T71,2)</f>
        <v>2</v>
      </c>
      <c r="W71" s="19" t="s">
        <v>77</v>
      </c>
      <c r="X71" s="19" t="s">
        <v>118</v>
      </c>
      <c r="Y71" s="248" t="str">
        <f>IF($K71="","",IF($K71=$K69,AP69,AP70))</f>
        <v>飞行家</v>
      </c>
      <c r="Z71" s="248" t="str">
        <f>IF($K71="","",IF($K71=$K69,AQ69,AQ70))</f>
        <v>心理学家</v>
      </c>
      <c r="AA71" s="244" t="str">
        <f>IF($K71="","",IF($K71=$K69,AS69,AS70))</f>
        <v>空军</v>
      </c>
      <c r="AB71" s="248" t="str">
        <f>IF($K71="","",IF($K71=$K69,Y69,Y70))</f>
        <v>冒险家</v>
      </c>
      <c r="AC71" s="249" t="str">
        <f>IF($K71="","",IF($K71=$K69,Z69,Z70))</f>
        <v>古董商</v>
      </c>
      <c r="AD71" s="250" t="str">
        <f>IF($K71="","",IF($K71=$K69,AA69,AA70))</f>
        <v>骑士</v>
      </c>
      <c r="AE71" s="238"/>
      <c r="AF71" s="238"/>
      <c r="AG71" s="226"/>
      <c r="AH71" s="245" t="str">
        <f t="shared" si="138"/>
        <v>歌剧演员</v>
      </c>
      <c r="AI71" s="251" t="str">
        <f>IF($K71="","",IF($K71=$K69,AH69,AH70))</f>
        <v>喧嚣</v>
      </c>
      <c r="AJ71" s="227"/>
      <c r="AK71" s="228" t="s">
        <v>79</v>
      </c>
      <c r="AL71" s="15" t="s">
        <v>105</v>
      </c>
      <c r="AM71" s="15" t="s">
        <v>87</v>
      </c>
      <c r="AN71" s="246" t="s">
        <v>106</v>
      </c>
      <c r="AO71" s="252"/>
      <c r="AP71" s="233" t="s">
        <v>107</v>
      </c>
      <c r="AQ71" s="234" t="s">
        <v>98</v>
      </c>
      <c r="AR71" s="15" t="s">
        <v>108</v>
      </c>
      <c r="AS71" s="234" t="s">
        <v>112</v>
      </c>
      <c r="AT71" s="15" t="s">
        <v>152</v>
      </c>
      <c r="AU71" s="234" t="s">
        <v>90</v>
      </c>
      <c r="AV71" s="142" t="s">
        <v>169</v>
      </c>
      <c r="AW71" s="14" t="str">
        <f t="shared" si="127"/>
        <v>主</v>
      </c>
      <c r="AX71" s="14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ITZY</v>
      </c>
      <c r="AY71" s="14" t="str">
        <f t="shared" si="128"/>
        <v>AXIZ</v>
      </c>
    </row>
    <row r="72" spans="1:51">
      <c r="A72" s="1">
        <f>输入错误检查!A71</f>
        <v>0</v>
      </c>
      <c r="B72" s="218">
        <f t="shared" si="129"/>
        <v>4</v>
      </c>
      <c r="C72" s="218">
        <f t="shared" si="130"/>
        <v>13</v>
      </c>
      <c r="D72" s="218">
        <f t="shared" si="131"/>
        <v>12</v>
      </c>
      <c r="E72" s="218" t="str">
        <f t="shared" si="133"/>
        <v>ITZY</v>
      </c>
      <c r="F72" s="218" t="str">
        <f t="shared" si="132"/>
        <v>AXIZ</v>
      </c>
      <c r="G72" s="8">
        <v>3</v>
      </c>
      <c r="H72" s="14" t="s">
        <v>88</v>
      </c>
      <c r="I72" s="14" t="str">
        <f t="shared" si="125"/>
        <v>客</v>
      </c>
      <c r="J72" s="14" t="str">
        <f t="shared" si="126"/>
        <v>ITZY</v>
      </c>
      <c r="K72" s="15" t="s">
        <v>73</v>
      </c>
      <c r="L72" s="220" t="s">
        <v>111</v>
      </c>
      <c r="M72" s="221"/>
      <c r="N72" s="221"/>
      <c r="O72" s="222"/>
      <c r="P72" s="235"/>
      <c r="Q72" s="235"/>
      <c r="R72" s="235"/>
      <c r="S72" s="13">
        <v>0</v>
      </c>
      <c r="T72" s="13">
        <v>5</v>
      </c>
      <c r="U72" s="14" t="str">
        <f t="shared" si="68"/>
        <v>屠</v>
      </c>
      <c r="V72" s="14" cm="1">
        <f t="array" ref="V72">_xlfn.IFS(S72+T72=0,"",S72&gt;T72,IF(I72="主",IF(S72=5,4,3),IF(S72=5,0,1)),S72&lt;T72,IF(I72="主",IF(T72=5,0,1),IF(T72=5,4,3)),S72=T72,2)</f>
        <v>4</v>
      </c>
      <c r="W72" s="19" t="s">
        <v>77</v>
      </c>
      <c r="X72" s="19" t="s">
        <v>118</v>
      </c>
      <c r="Y72" s="248" t="str">
        <f>IF($K72="","",IF($K72=$K70,AP70,AP69))</f>
        <v>野人</v>
      </c>
      <c r="Z72" s="248" t="str">
        <f>IF($K72="","",IF($K72=$K70,AQ70,AQ69))</f>
        <v>小说家</v>
      </c>
      <c r="AA72" s="244" t="str">
        <f>IF($K72="","",IF($K72=$K70,AS70,AS69))</f>
        <v>调酒师</v>
      </c>
      <c r="AB72" s="248" t="str">
        <f>IF($K72="","",IF($K72=$K70,Y70,Y69))</f>
        <v>大副</v>
      </c>
      <c r="AC72" s="249" t="str">
        <f>IF($K72="","",IF($K72=$K70,Z70,Z69))</f>
        <v>古董商</v>
      </c>
      <c r="AD72" s="250" t="str">
        <f>IF($K72="","",IF($K72=$K70,AA70,AA69))</f>
        <v>木偶师</v>
      </c>
      <c r="AE72" s="237"/>
      <c r="AF72" s="237"/>
      <c r="AG72" s="270"/>
      <c r="AH72" s="245" t="str">
        <f t="shared" si="139"/>
        <v>蜘蛛</v>
      </c>
      <c r="AI72" s="251" t="str">
        <f>IF($K72="","",IF($K72=$K70,AH70,AH69))</f>
        <v>喧嚣</v>
      </c>
      <c r="AJ72" s="227"/>
      <c r="AK72" s="228" t="s">
        <v>97</v>
      </c>
      <c r="AL72" s="15" t="s">
        <v>85</v>
      </c>
      <c r="AM72" s="15" t="s">
        <v>87</v>
      </c>
      <c r="AN72" s="229" t="s">
        <v>102</v>
      </c>
      <c r="AO72" s="254"/>
      <c r="AP72" s="233" t="s">
        <v>98</v>
      </c>
      <c r="AQ72" s="234" t="s">
        <v>135</v>
      </c>
      <c r="AR72" s="15" t="s">
        <v>109</v>
      </c>
      <c r="AS72" s="234" t="s">
        <v>79</v>
      </c>
      <c r="AT72" s="15" t="s">
        <v>107</v>
      </c>
      <c r="AU72" s="234" t="s">
        <v>105</v>
      </c>
      <c r="AV72" s="142" t="s">
        <v>106</v>
      </c>
      <c r="AW72" s="14" t="str">
        <f t="shared" si="127"/>
        <v>主</v>
      </c>
      <c r="AX72" s="14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>ITZY</v>
      </c>
      <c r="AY72" s="14" t="str">
        <f t="shared" si="128"/>
        <v>AXIZ</v>
      </c>
    </row>
    <row r="73" spans="1:51">
      <c r="A73" s="1">
        <f>输入错误检查!A72</f>
        <v>0</v>
      </c>
      <c r="B73" s="218">
        <f t="shared" si="129"/>
        <v>4</v>
      </c>
      <c r="C73" s="218">
        <f t="shared" si="130"/>
        <v>13</v>
      </c>
      <c r="D73" s="218">
        <f t="shared" si="131"/>
        <v>12</v>
      </c>
      <c r="E73" s="218" t="str">
        <f t="shared" si="133"/>
        <v>ITZY</v>
      </c>
      <c r="F73" s="218" t="str">
        <f t="shared" si="132"/>
        <v>AXIZ</v>
      </c>
      <c r="G73" s="8" t="s">
        <v>114</v>
      </c>
      <c r="H73" s="14" t="s">
        <v>75</v>
      </c>
      <c r="I73" s="14" t="str">
        <f t="shared" si="125"/>
        <v/>
      </c>
      <c r="J73" s="14" t="str">
        <f t="shared" si="126"/>
        <v/>
      </c>
      <c r="K73" s="15"/>
      <c r="L73" s="220"/>
      <c r="M73" s="221">
        <f>S73+S74</f>
        <v>0</v>
      </c>
      <c r="N73" s="221">
        <f>T73+T74</f>
        <v>0</v>
      </c>
      <c r="O73" s="222">
        <f t="shared" si="134"/>
        <v>0</v>
      </c>
      <c r="P73" s="223">
        <f t="shared" si="135"/>
        <v>0</v>
      </c>
      <c r="Q73" s="223">
        <f t="shared" si="136"/>
        <v>0</v>
      </c>
      <c r="R73" s="223">
        <f t="shared" si="137"/>
        <v>0</v>
      </c>
      <c r="S73" s="13"/>
      <c r="T73" s="13"/>
      <c r="U73" s="14" t="str">
        <f t="shared" si="68"/>
        <v/>
      </c>
      <c r="V73" s="14" t="str" cm="1">
        <f t="array" ref="V73">_xlfn.IFS(S73+T73=0,"",S73&gt;T73,IF(I73="主",IF(S73=5,4,3),IF(S73=5,0,1)),S73&lt;T73,IF(I73="主",IF(T73=5,0,1),IF(T73=5,4,3)),S73=T73,2)</f>
        <v/>
      </c>
      <c r="W73" s="255"/>
      <c r="X73" s="19"/>
      <c r="Y73" s="248" t="str">
        <f>IF($K73="","",IF($K73=$K71,AP71,AP72))</f>
        <v/>
      </c>
      <c r="Z73" s="248" t="str">
        <f>IF($K73="","",IF($K73=$K71,AQ71,AQ72))</f>
        <v/>
      </c>
      <c r="AA73" s="244" t="str">
        <f>IF($K73="","",IF($K73=$K71,AS71,AS72))</f>
        <v/>
      </c>
      <c r="AB73" s="242" t="str">
        <f t="shared" ref="AB73:AG73" si="140">IF($K73="","",IF($K73=$K71,Y71,Y72))</f>
        <v/>
      </c>
      <c r="AC73" s="242" t="str">
        <f t="shared" si="140"/>
        <v/>
      </c>
      <c r="AD73" s="249" t="str">
        <f t="shared" si="140"/>
        <v/>
      </c>
      <c r="AE73" s="242" t="str">
        <f t="shared" si="140"/>
        <v/>
      </c>
      <c r="AF73" s="242" t="str">
        <f t="shared" si="140"/>
        <v/>
      </c>
      <c r="AG73" s="242" t="str">
        <f t="shared" si="140"/>
        <v/>
      </c>
      <c r="AH73" s="245" t="str">
        <f t="shared" si="138"/>
        <v/>
      </c>
      <c r="AI73" s="251" t="str">
        <f>IF($K73="","",IF($K73=$K71,AH71,AH72))</f>
        <v/>
      </c>
      <c r="AJ73" s="251" t="str">
        <f>IF($K73="","",IF($K73=$K71,AI71,AI72))</f>
        <v/>
      </c>
      <c r="AK73" s="13"/>
      <c r="AL73" s="13"/>
      <c r="AM73" s="13"/>
      <c r="AN73" s="13"/>
      <c r="AO73" s="256"/>
      <c r="AP73" s="257"/>
      <c r="AQ73" s="257"/>
      <c r="AR73" s="13"/>
      <c r="AS73" s="257"/>
      <c r="AT73" s="13"/>
      <c r="AU73" s="257"/>
      <c r="AV73" s="9"/>
      <c r="AW73" s="14" t="str">
        <f t="shared" si="127"/>
        <v/>
      </c>
      <c r="AX73" s="14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Y73" s="14" t="str">
        <f t="shared" si="128"/>
        <v/>
      </c>
    </row>
    <row r="74" spans="1:51">
      <c r="A74" s="1">
        <f>输入错误检查!A73</f>
        <v>0</v>
      </c>
      <c r="B74" s="218">
        <f t="shared" si="129"/>
        <v>4</v>
      </c>
      <c r="C74" s="218">
        <f t="shared" si="130"/>
        <v>13</v>
      </c>
      <c r="D74" s="218">
        <f t="shared" si="131"/>
        <v>12</v>
      </c>
      <c r="E74" s="218" t="str">
        <f t="shared" si="133"/>
        <v>ITZY</v>
      </c>
      <c r="F74" s="218" t="str">
        <f t="shared" si="132"/>
        <v>AXIZ</v>
      </c>
      <c r="G74" s="8" t="s">
        <v>114</v>
      </c>
      <c r="H74" s="14" t="s">
        <v>88</v>
      </c>
      <c r="I74" s="14" t="str">
        <f t="shared" si="125"/>
        <v/>
      </c>
      <c r="J74" s="14" t="str">
        <f t="shared" si="126"/>
        <v/>
      </c>
      <c r="K74" s="15"/>
      <c r="L74" s="220"/>
      <c r="M74" s="221"/>
      <c r="N74" s="221"/>
      <c r="O74" s="222"/>
      <c r="P74" s="235"/>
      <c r="Q74" s="235"/>
      <c r="R74" s="235"/>
      <c r="S74" s="13"/>
      <c r="T74" s="13"/>
      <c r="U74" s="14" t="str">
        <f t="shared" si="68"/>
        <v/>
      </c>
      <c r="V74" s="14" t="str" cm="1">
        <f t="array" ref="V74">_xlfn.IFS(S74+T74=0,"",S74&gt;T74,IF(I74="主",IF(S74=5,4,3),IF(S74=5,0,1)),S74&lt;T74,IF(I74="主",IF(T74=5,0,1),IF(T74=5,4,3)),S74=T74,2)</f>
        <v/>
      </c>
      <c r="W74" s="255"/>
      <c r="X74" s="19"/>
      <c r="Y74" s="248" t="str">
        <f>IF($K74="","",IF($K74=$K72,AP72,AP71))</f>
        <v/>
      </c>
      <c r="Z74" s="248" t="str">
        <f>IF($K74="","",IF($K74=$K72,AQ72,AQ71))</f>
        <v/>
      </c>
      <c r="AA74" s="244" t="str">
        <f>IF($K74="","",IF($K74=$K72,AS72,AS71))</f>
        <v/>
      </c>
      <c r="AB74" s="242" t="str">
        <f t="shared" ref="AB74:AG74" si="141">IF($K74="","",IF($K74=$K72,Y72,Y71))</f>
        <v/>
      </c>
      <c r="AC74" s="242" t="str">
        <f t="shared" si="141"/>
        <v/>
      </c>
      <c r="AD74" s="249" t="str">
        <f t="shared" si="141"/>
        <v/>
      </c>
      <c r="AE74" s="242" t="str">
        <f t="shared" si="141"/>
        <v/>
      </c>
      <c r="AF74" s="242" t="str">
        <f t="shared" si="141"/>
        <v/>
      </c>
      <c r="AG74" s="242" t="str">
        <f t="shared" si="141"/>
        <v/>
      </c>
      <c r="AH74" s="245" t="str">
        <f t="shared" si="139"/>
        <v/>
      </c>
      <c r="AI74" s="251" t="str">
        <f>IF($K74="","",IF($K74=$K72,AH72,AH71))</f>
        <v/>
      </c>
      <c r="AJ74" s="251" t="str">
        <f>IF($K74="","",IF($K74=$K72,AI72,AI71))</f>
        <v/>
      </c>
      <c r="AK74" s="13"/>
      <c r="AL74" s="13"/>
      <c r="AM74" s="13"/>
      <c r="AN74" s="13"/>
      <c r="AO74" s="13"/>
      <c r="AP74" s="257"/>
      <c r="AQ74" s="257"/>
      <c r="AR74" s="13"/>
      <c r="AS74" s="257"/>
      <c r="AT74" s="13"/>
      <c r="AU74" s="257"/>
      <c r="AV74" s="9"/>
      <c r="AW74" s="14" t="str">
        <f t="shared" si="127"/>
        <v/>
      </c>
      <c r="AX74" s="14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AY74" s="14" t="str">
        <f t="shared" si="128"/>
        <v/>
      </c>
    </row>
    <row r="75" spans="1:51">
      <c r="A75" s="1">
        <f>输入错误检查!A74</f>
        <v>0</v>
      </c>
      <c r="B75" s="218">
        <v>4</v>
      </c>
      <c r="C75" s="218">
        <v>13</v>
      </c>
      <c r="D75" s="219">
        <v>14</v>
      </c>
      <c r="E75" s="219" t="s">
        <v>138</v>
      </c>
      <c r="F75" s="219" t="s">
        <v>170</v>
      </c>
      <c r="G75" s="8">
        <v>1</v>
      </c>
      <c r="H75" s="14" t="s">
        <v>75</v>
      </c>
      <c r="I75" s="14" t="str">
        <f t="shared" si="125"/>
        <v>客</v>
      </c>
      <c r="J75" s="14" t="str">
        <f t="shared" si="126"/>
        <v>RC</v>
      </c>
      <c r="K75" s="279" t="s">
        <v>170</v>
      </c>
      <c r="L75" s="260" t="s">
        <v>171</v>
      </c>
      <c r="M75" s="221">
        <f>S75+S76</f>
        <v>8</v>
      </c>
      <c r="N75" s="221">
        <f>T75+T76</f>
        <v>1</v>
      </c>
      <c r="O75" s="222">
        <f t="shared" ref="O75:O79" si="142">M75+N75</f>
        <v>9</v>
      </c>
      <c r="P75" s="223">
        <f t="shared" ref="P75:P79" si="143">IF(M75&gt;N75,1,0)</f>
        <v>1</v>
      </c>
      <c r="Q75" s="223">
        <f t="shared" ref="Q75:Q79" si="144">IF(M75+N75=0,0,IF(M75=N75,1,0))</f>
        <v>0</v>
      </c>
      <c r="R75" s="223">
        <f t="shared" ref="R75:R79" si="145">IF(M75&lt;N75,1,0)</f>
        <v>0</v>
      </c>
      <c r="S75" s="10">
        <v>3</v>
      </c>
      <c r="T75" s="10">
        <v>1</v>
      </c>
      <c r="U75" s="14" t="str">
        <f t="shared" si="68"/>
        <v>人</v>
      </c>
      <c r="V75" s="14" cm="1">
        <f t="array" ref="V75">_xlfn.IFS(S75+T75=0,"",S75&gt;T75,IF(I75="主",IF(S75=5,4,3),IF(S75=5,0,1)),S75&lt;T75,IF(I75="主",IF(T75=5,0,1),IF(T75=5,4,3)),S75=T75,2)</f>
        <v>1</v>
      </c>
      <c r="W75" s="261" t="s">
        <v>118</v>
      </c>
      <c r="X75" s="261" t="s">
        <v>104</v>
      </c>
      <c r="Y75" s="224"/>
      <c r="Z75" s="225"/>
      <c r="AA75" s="225"/>
      <c r="AB75" s="225"/>
      <c r="AC75" s="225"/>
      <c r="AD75" s="225"/>
      <c r="AE75" s="225"/>
      <c r="AF75" s="225"/>
      <c r="AG75" s="226"/>
      <c r="AH75" s="227"/>
      <c r="AI75" s="227"/>
      <c r="AJ75" s="227"/>
      <c r="AK75" s="280" t="s">
        <v>79</v>
      </c>
      <c r="AL75" s="271" t="s">
        <v>81</v>
      </c>
      <c r="AM75" s="224"/>
      <c r="AN75" s="225"/>
      <c r="AO75" s="264"/>
      <c r="AP75" s="265" t="s">
        <v>119</v>
      </c>
      <c r="AQ75" s="12" t="s">
        <v>82</v>
      </c>
      <c r="AR75" s="15" t="s">
        <v>91</v>
      </c>
      <c r="AS75" s="12" t="s">
        <v>108</v>
      </c>
      <c r="AT75" s="15" t="s">
        <v>80</v>
      </c>
      <c r="AU75" s="12" t="s">
        <v>90</v>
      </c>
      <c r="AV75" s="148" t="s">
        <v>94</v>
      </c>
      <c r="AW75" s="14" t="str">
        <f t="shared" si="127"/>
        <v>主</v>
      </c>
      <c r="AX75" s="14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RC</v>
      </c>
      <c r="AY75" s="14" t="str">
        <f t="shared" si="128"/>
        <v>SKY</v>
      </c>
    </row>
    <row r="76" spans="1:51">
      <c r="A76" s="1">
        <f>输入错误检查!A75</f>
        <v>0</v>
      </c>
      <c r="B76" s="218">
        <f t="shared" ref="B76:B82" si="146">B75</f>
        <v>4</v>
      </c>
      <c r="C76" s="218">
        <f t="shared" ref="C76:C82" si="147">C75</f>
        <v>13</v>
      </c>
      <c r="D76" s="218">
        <f t="shared" ref="D76:D82" si="148">D75</f>
        <v>14</v>
      </c>
      <c r="E76" s="218" t="str">
        <f t="shared" ref="E76:E82" si="149">E75</f>
        <v>RC</v>
      </c>
      <c r="F76" s="218" t="str">
        <f t="shared" ref="F76:F82" si="150">F75</f>
        <v>SKY</v>
      </c>
      <c r="G76" s="8">
        <v>1</v>
      </c>
      <c r="H76" s="14" t="s">
        <v>88</v>
      </c>
      <c r="I76" s="14" t="str">
        <f t="shared" si="125"/>
        <v>主</v>
      </c>
      <c r="J76" s="14" t="str">
        <f t="shared" si="126"/>
        <v>SKY</v>
      </c>
      <c r="K76" s="279" t="s">
        <v>138</v>
      </c>
      <c r="L76" s="260" t="s">
        <v>141</v>
      </c>
      <c r="M76" s="221"/>
      <c r="N76" s="221"/>
      <c r="O76" s="222"/>
      <c r="P76" s="235"/>
      <c r="Q76" s="235"/>
      <c r="R76" s="235"/>
      <c r="S76" s="10">
        <v>5</v>
      </c>
      <c r="T76" s="10">
        <v>0</v>
      </c>
      <c r="U76" s="14" t="str">
        <f t="shared" si="68"/>
        <v>屠</v>
      </c>
      <c r="V76" s="14" cm="1">
        <f t="array" ref="V76">_xlfn.IFS(S76+T76=0,"",S76&gt;T76,IF(I76="主",IF(S76=5,4,3),IF(S76=5,0,1)),S76&lt;T76,IF(I76="主",IF(T76=5,0,1),IF(T76=5,4,3)),S76=T76,2)</f>
        <v>4</v>
      </c>
      <c r="W76" s="261" t="str">
        <f>IF(W75="","",W75)</f>
        <v>永眠镇</v>
      </c>
      <c r="X76" s="261" t="str">
        <f>IF(X75="","",X75)</f>
        <v>红教堂</v>
      </c>
      <c r="Y76" s="236"/>
      <c r="Z76" s="237"/>
      <c r="AA76" s="238"/>
      <c r="AB76" s="238"/>
      <c r="AC76" s="238"/>
      <c r="AD76" s="238"/>
      <c r="AE76" s="238"/>
      <c r="AF76" s="238"/>
      <c r="AG76" s="226"/>
      <c r="AH76" s="227"/>
      <c r="AI76" s="227"/>
      <c r="AJ76" s="227"/>
      <c r="AK76" s="280" t="s">
        <v>80</v>
      </c>
      <c r="AL76" s="271" t="s">
        <v>81</v>
      </c>
      <c r="AM76" s="236"/>
      <c r="AN76" s="238"/>
      <c r="AO76" s="227"/>
      <c r="AP76" s="265" t="s">
        <v>79</v>
      </c>
      <c r="AQ76" s="12" t="s">
        <v>119</v>
      </c>
      <c r="AR76" s="15" t="s">
        <v>97</v>
      </c>
      <c r="AS76" s="12" t="s">
        <v>83</v>
      </c>
      <c r="AT76" s="15" t="s">
        <v>82</v>
      </c>
      <c r="AU76" s="12" t="s">
        <v>109</v>
      </c>
      <c r="AV76" s="148" t="s">
        <v>94</v>
      </c>
      <c r="AW76" s="14" t="str">
        <f t="shared" si="127"/>
        <v>主</v>
      </c>
      <c r="AX76" s="14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RC</v>
      </c>
      <c r="AY76" s="14" t="str">
        <f t="shared" si="128"/>
        <v>SKY</v>
      </c>
    </row>
    <row r="77" spans="1:51">
      <c r="A77" s="1">
        <f>输入错误检查!A76</f>
        <v>0</v>
      </c>
      <c r="B77" s="218">
        <f t="shared" si="146"/>
        <v>4</v>
      </c>
      <c r="C77" s="218">
        <f t="shared" si="147"/>
        <v>13</v>
      </c>
      <c r="D77" s="218">
        <f t="shared" si="148"/>
        <v>14</v>
      </c>
      <c r="E77" s="218" t="str">
        <f t="shared" si="149"/>
        <v>RC</v>
      </c>
      <c r="F77" s="218" t="str">
        <f t="shared" si="150"/>
        <v>SKY</v>
      </c>
      <c r="G77" s="8">
        <v>2</v>
      </c>
      <c r="H77" s="14" t="s">
        <v>75</v>
      </c>
      <c r="I77" s="14" t="str">
        <f t="shared" si="125"/>
        <v>客</v>
      </c>
      <c r="J77" s="14" t="str">
        <f t="shared" si="126"/>
        <v>RC</v>
      </c>
      <c r="K77" s="279" t="s">
        <v>170</v>
      </c>
      <c r="L77" s="260" t="s">
        <v>171</v>
      </c>
      <c r="M77" s="221">
        <f>S77+S78</f>
        <v>4</v>
      </c>
      <c r="N77" s="221">
        <f>T77+T78</f>
        <v>4</v>
      </c>
      <c r="O77" s="222">
        <f t="shared" si="142"/>
        <v>8</v>
      </c>
      <c r="P77" s="223">
        <f t="shared" si="143"/>
        <v>0</v>
      </c>
      <c r="Q77" s="223">
        <f t="shared" si="144"/>
        <v>1</v>
      </c>
      <c r="R77" s="223">
        <f t="shared" si="145"/>
        <v>0</v>
      </c>
      <c r="S77" s="10">
        <v>1</v>
      </c>
      <c r="T77" s="10">
        <v>3</v>
      </c>
      <c r="U77" s="14" t="str">
        <f t="shared" si="68"/>
        <v>屠</v>
      </c>
      <c r="V77" s="14" cm="1">
        <f t="array" ref="V77">_xlfn.IFS(S77+T77=0,"",S77&gt;T77,IF(I77="主",IF(S77=5,4,3),IF(S77=5,0,1)),S77&lt;T77,IF(I77="主",IF(T77=5,0,1),IF(T77=5,4,3)),S77=T77,2)</f>
        <v>3</v>
      </c>
      <c r="W77" s="261" t="s">
        <v>92</v>
      </c>
      <c r="X77" s="261" t="s">
        <v>77</v>
      </c>
      <c r="Y77" s="242" t="str">
        <f>IF($K77="","",IF($K77=$K75,AP75,AP76))</f>
        <v>守墓人</v>
      </c>
      <c r="Z77" s="243" t="str">
        <f>IF($K77="","",IF($K77=$K75,AQ75,AQ76))</f>
        <v>飞行家</v>
      </c>
      <c r="AA77" s="244" t="str">
        <f>IF($K77="","",IF($K77=$K75,AS75,AS76))</f>
        <v>小说家</v>
      </c>
      <c r="AB77" s="238"/>
      <c r="AC77" s="238"/>
      <c r="AD77" s="238"/>
      <c r="AE77" s="238"/>
      <c r="AF77" s="238"/>
      <c r="AG77" s="226"/>
      <c r="AH77" s="245" t="str">
        <f t="shared" ref="AH77:AH81" si="151">IF($K77="","",IF($K77=$K75,AV75,AV76))</f>
        <v>喧嚣</v>
      </c>
      <c r="AI77" s="227"/>
      <c r="AJ77" s="227"/>
      <c r="AK77" s="280" t="s">
        <v>79</v>
      </c>
      <c r="AL77" s="11" t="s">
        <v>83</v>
      </c>
      <c r="AM77" s="281" t="s">
        <v>87</v>
      </c>
      <c r="AN77" s="267"/>
      <c r="AO77" s="227"/>
      <c r="AP77" s="265" t="s">
        <v>97</v>
      </c>
      <c r="AQ77" s="12" t="s">
        <v>90</v>
      </c>
      <c r="AR77" s="15" t="s">
        <v>93</v>
      </c>
      <c r="AS77" s="12" t="s">
        <v>81</v>
      </c>
      <c r="AT77" s="15" t="s">
        <v>109</v>
      </c>
      <c r="AU77" s="12" t="s">
        <v>112</v>
      </c>
      <c r="AV77" s="148" t="s">
        <v>102</v>
      </c>
      <c r="AW77" s="14" t="str">
        <f t="shared" si="127"/>
        <v>客</v>
      </c>
      <c r="AX77" s="14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SKY</v>
      </c>
      <c r="AY77" s="14" t="str">
        <f t="shared" si="128"/>
        <v>RC</v>
      </c>
    </row>
    <row r="78" spans="1:51">
      <c r="A78" s="1">
        <f>输入错误检查!A77</f>
        <v>0</v>
      </c>
      <c r="B78" s="218">
        <f t="shared" si="146"/>
        <v>4</v>
      </c>
      <c r="C78" s="218">
        <f t="shared" si="147"/>
        <v>13</v>
      </c>
      <c r="D78" s="218">
        <f t="shared" si="148"/>
        <v>14</v>
      </c>
      <c r="E78" s="218" t="str">
        <f t="shared" si="149"/>
        <v>RC</v>
      </c>
      <c r="F78" s="218" t="str">
        <f t="shared" si="150"/>
        <v>SKY</v>
      </c>
      <c r="G78" s="8">
        <v>2</v>
      </c>
      <c r="H78" s="14" t="s">
        <v>88</v>
      </c>
      <c r="I78" s="14" t="str">
        <f t="shared" si="125"/>
        <v>主</v>
      </c>
      <c r="J78" s="14" t="str">
        <f t="shared" si="126"/>
        <v>SKY</v>
      </c>
      <c r="K78" s="279" t="s">
        <v>138</v>
      </c>
      <c r="L78" s="260" t="s">
        <v>141</v>
      </c>
      <c r="M78" s="221"/>
      <c r="N78" s="221"/>
      <c r="O78" s="222"/>
      <c r="P78" s="235"/>
      <c r="Q78" s="235"/>
      <c r="R78" s="235"/>
      <c r="S78" s="10">
        <v>3</v>
      </c>
      <c r="T78" s="10">
        <v>1</v>
      </c>
      <c r="U78" s="14" t="str">
        <f t="shared" si="68"/>
        <v>屠</v>
      </c>
      <c r="V78" s="14" cm="1">
        <f t="array" ref="V78">_xlfn.IFS(S78+T78=0,"",S78&gt;T78,IF(I78="主",IF(S78=5,4,3),IF(S78=5,0,1)),S78&lt;T78,IF(I78="主",IF(T78=5,0,1),IF(T78=5,4,3)),S78=T78,2)</f>
        <v>3</v>
      </c>
      <c r="W78" s="261" t="str">
        <f>IF(W77="","",W77)</f>
        <v>唐人街</v>
      </c>
      <c r="X78" s="261" t="str">
        <f>IF(X77="","",X77)</f>
        <v>月亮河公园</v>
      </c>
      <c r="Y78" s="242" t="str">
        <f>IF($K78="","",IF($K78=$K76,AP76,AP75))</f>
        <v>先知</v>
      </c>
      <c r="Z78" s="243" t="str">
        <f>IF($K78="","",IF($K78=$K76,AQ76,AQ75))</f>
        <v>守墓人</v>
      </c>
      <c r="AA78" s="244" t="str">
        <f>IF($K78="","",IF($K78=$K76,AS76,AS75))</f>
        <v>古董商</v>
      </c>
      <c r="AB78" s="237"/>
      <c r="AC78" s="237"/>
      <c r="AD78" s="238"/>
      <c r="AE78" s="238"/>
      <c r="AF78" s="238"/>
      <c r="AG78" s="226"/>
      <c r="AH78" s="245" t="str">
        <f t="shared" ref="AH78:AH82" si="152">IF($K78="","",IF($K78=$K76,AV76,AV75))</f>
        <v>喧嚣</v>
      </c>
      <c r="AI78" s="227"/>
      <c r="AJ78" s="227"/>
      <c r="AK78" s="280" t="s">
        <v>98</v>
      </c>
      <c r="AL78" s="11" t="s">
        <v>85</v>
      </c>
      <c r="AM78" s="271" t="s">
        <v>87</v>
      </c>
      <c r="AN78" s="236"/>
      <c r="AO78" s="227"/>
      <c r="AP78" s="265" t="s">
        <v>93</v>
      </c>
      <c r="AQ78" s="12" t="s">
        <v>107</v>
      </c>
      <c r="AR78" s="15" t="s">
        <v>109</v>
      </c>
      <c r="AS78" s="12" t="s">
        <v>90</v>
      </c>
      <c r="AT78" s="15" t="s">
        <v>97</v>
      </c>
      <c r="AU78" s="12" t="s">
        <v>91</v>
      </c>
      <c r="AV78" s="148" t="s">
        <v>106</v>
      </c>
      <c r="AW78" s="14" t="str">
        <f t="shared" si="127"/>
        <v>客</v>
      </c>
      <c r="AX78" s="14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SKY</v>
      </c>
      <c r="AY78" s="14" t="str">
        <f t="shared" si="128"/>
        <v>RC</v>
      </c>
    </row>
    <row r="79" spans="1:51">
      <c r="A79" s="1">
        <f>输入错误检查!A78</f>
        <v>0</v>
      </c>
      <c r="B79" s="218">
        <f t="shared" si="146"/>
        <v>4</v>
      </c>
      <c r="C79" s="218">
        <f t="shared" si="147"/>
        <v>13</v>
      </c>
      <c r="D79" s="218">
        <f t="shared" si="148"/>
        <v>14</v>
      </c>
      <c r="E79" s="218" t="str">
        <f t="shared" si="149"/>
        <v>RC</v>
      </c>
      <c r="F79" s="218" t="str">
        <f t="shared" si="150"/>
        <v>SKY</v>
      </c>
      <c r="G79" s="8">
        <v>3</v>
      </c>
      <c r="H79" s="14" t="s">
        <v>75</v>
      </c>
      <c r="I79" s="14" t="str">
        <f t="shared" si="125"/>
        <v>主</v>
      </c>
      <c r="J79" s="14" t="str">
        <f t="shared" si="126"/>
        <v>SKY</v>
      </c>
      <c r="K79" s="279" t="s">
        <v>138</v>
      </c>
      <c r="L79" s="260" t="s">
        <v>141</v>
      </c>
      <c r="M79" s="221">
        <f>S79+S80</f>
        <v>7</v>
      </c>
      <c r="N79" s="221">
        <f>T79+T80</f>
        <v>2</v>
      </c>
      <c r="O79" s="222">
        <f t="shared" si="142"/>
        <v>9</v>
      </c>
      <c r="P79" s="223">
        <f t="shared" si="143"/>
        <v>1</v>
      </c>
      <c r="Q79" s="223">
        <f t="shared" si="144"/>
        <v>0</v>
      </c>
      <c r="R79" s="223">
        <f t="shared" si="145"/>
        <v>0</v>
      </c>
      <c r="S79" s="10">
        <v>5</v>
      </c>
      <c r="T79" s="10">
        <v>0</v>
      </c>
      <c r="U79" s="14" t="str">
        <f t="shared" si="68"/>
        <v>屠</v>
      </c>
      <c r="V79" s="14" cm="1">
        <f t="array" ref="V79">_xlfn.IFS(S79+T79=0,"",S79&gt;T79,IF(I79="主",IF(S79=5,4,3),IF(S79=5,0,1)),S79&lt;T79,IF(I79="主",IF(T79=5,0,1),IF(T79=5,4,3)),S79=T79,2)</f>
        <v>4</v>
      </c>
      <c r="W79" s="268" t="s">
        <v>103</v>
      </c>
      <c r="X79" s="261" t="s">
        <v>118</v>
      </c>
      <c r="Y79" s="248" t="str">
        <f>IF($K79="","",IF($K79=$K77,AP77,AP78))</f>
        <v>囚徒</v>
      </c>
      <c r="Z79" s="248" t="str">
        <f>IF($K79="","",IF($K79=$K77,AQ77,AQ78))</f>
        <v>佣兵</v>
      </c>
      <c r="AA79" s="244" t="str">
        <f>IF($K79="","",IF($K79=$K77,AS77,AS78))</f>
        <v>木偶师</v>
      </c>
      <c r="AB79" s="248" t="str">
        <f>IF($K79="","",IF($K79=$K77,Y77,Y78))</f>
        <v>先知</v>
      </c>
      <c r="AC79" s="249" t="str">
        <f>IF($K79="","",IF($K79=$K77,Z77,Z78))</f>
        <v>守墓人</v>
      </c>
      <c r="AD79" s="250" t="str">
        <f>IF($K79="","",IF($K79=$K77,AA77,AA78))</f>
        <v>古董商</v>
      </c>
      <c r="AE79" s="238"/>
      <c r="AF79" s="238"/>
      <c r="AG79" s="226"/>
      <c r="AH79" s="245" t="str">
        <f t="shared" si="151"/>
        <v>时空之影</v>
      </c>
      <c r="AI79" s="251" t="str">
        <f>IF($K79="","",IF($K79=$K77,AH77,AH78))</f>
        <v>喧嚣</v>
      </c>
      <c r="AJ79" s="227"/>
      <c r="AK79" s="280" t="s">
        <v>98</v>
      </c>
      <c r="AL79" s="11" t="s">
        <v>85</v>
      </c>
      <c r="AM79" s="11" t="s">
        <v>87</v>
      </c>
      <c r="AN79" s="281" t="s">
        <v>102</v>
      </c>
      <c r="AO79" s="269"/>
      <c r="AP79" s="265" t="s">
        <v>105</v>
      </c>
      <c r="AQ79" s="12" t="s">
        <v>152</v>
      </c>
      <c r="AR79" s="15" t="s">
        <v>144</v>
      </c>
      <c r="AS79" s="12" t="s">
        <v>135</v>
      </c>
      <c r="AT79" s="15" t="s">
        <v>109</v>
      </c>
      <c r="AU79" s="12" t="s">
        <v>112</v>
      </c>
      <c r="AV79" s="148" t="s">
        <v>142</v>
      </c>
      <c r="AW79" s="14" t="str">
        <f t="shared" si="127"/>
        <v>主</v>
      </c>
      <c r="AX79" s="14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RC</v>
      </c>
      <c r="AY79" s="14" t="str">
        <f t="shared" si="128"/>
        <v>SKY</v>
      </c>
    </row>
    <row r="80" spans="1:51">
      <c r="A80" s="1">
        <f>输入错误检查!A79</f>
        <v>0</v>
      </c>
      <c r="B80" s="218">
        <f t="shared" si="146"/>
        <v>4</v>
      </c>
      <c r="C80" s="218">
        <f t="shared" si="147"/>
        <v>13</v>
      </c>
      <c r="D80" s="218">
        <f t="shared" si="148"/>
        <v>14</v>
      </c>
      <c r="E80" s="218" t="str">
        <f t="shared" si="149"/>
        <v>RC</v>
      </c>
      <c r="F80" s="218" t="str">
        <f t="shared" si="150"/>
        <v>SKY</v>
      </c>
      <c r="G80" s="8">
        <v>3</v>
      </c>
      <c r="H80" s="14" t="s">
        <v>88</v>
      </c>
      <c r="I80" s="14" t="str">
        <f t="shared" si="125"/>
        <v>客</v>
      </c>
      <c r="J80" s="14" t="str">
        <f t="shared" si="126"/>
        <v>RC</v>
      </c>
      <c r="K80" s="279" t="s">
        <v>170</v>
      </c>
      <c r="L80" s="260" t="s">
        <v>171</v>
      </c>
      <c r="M80" s="221"/>
      <c r="N80" s="221"/>
      <c r="O80" s="222"/>
      <c r="P80" s="235"/>
      <c r="Q80" s="235"/>
      <c r="R80" s="235"/>
      <c r="S80" s="10">
        <v>2</v>
      </c>
      <c r="T80" s="10">
        <v>2</v>
      </c>
      <c r="U80" s="14" t="str">
        <f t="shared" si="68"/>
        <v>平</v>
      </c>
      <c r="V80" s="14" cm="1">
        <f t="array" ref="V80">_xlfn.IFS(S80+T80=0,"",S80&gt;T80,IF(I80="主",IF(S80=5,4,3),IF(S80=5,0,1)),S80&lt;T80,IF(I80="主",IF(T80=5,0,1),IF(T80=5,4,3)),S80=T80,2)</f>
        <v>2</v>
      </c>
      <c r="W80" s="268" t="s">
        <v>103</v>
      </c>
      <c r="X80" s="261" t="str">
        <f>IF(X79="","",X79)</f>
        <v>永眠镇</v>
      </c>
      <c r="Y80" s="248" t="str">
        <f>IF($K80="","",IF($K80=$K78,AP78,AP77))</f>
        <v>空军</v>
      </c>
      <c r="Z80" s="248" t="str">
        <f>IF($K80="","",IF($K80=$K78,AQ78,AQ77))</f>
        <v>木偶师</v>
      </c>
      <c r="AA80" s="244" t="str">
        <f>IF($K80="","",IF($K80=$K78,AS78,AS77))</f>
        <v>大副</v>
      </c>
      <c r="AB80" s="248" t="str">
        <f>IF($K80="","",IF($K80=$K78,Y78,Y77))</f>
        <v>守墓人</v>
      </c>
      <c r="AC80" s="249" t="str">
        <f>IF($K80="","",IF($K80=$K78,Z78,Z77))</f>
        <v>飞行家</v>
      </c>
      <c r="AD80" s="250" t="str">
        <f>IF($K80="","",IF($K80=$K78,AA78,AA77))</f>
        <v>小说家</v>
      </c>
      <c r="AE80" s="237"/>
      <c r="AF80" s="237"/>
      <c r="AG80" s="270"/>
      <c r="AH80" s="245" t="str">
        <f t="shared" si="152"/>
        <v>歌剧演员</v>
      </c>
      <c r="AI80" s="251" t="str">
        <f>IF($K80="","",IF($K80=$K78,AH78,AH77))</f>
        <v>喧嚣</v>
      </c>
      <c r="AJ80" s="227"/>
      <c r="AK80" s="280" t="s">
        <v>79</v>
      </c>
      <c r="AL80" s="11" t="s">
        <v>105</v>
      </c>
      <c r="AM80" s="11" t="s">
        <v>106</v>
      </c>
      <c r="AN80" s="271" t="s">
        <v>87</v>
      </c>
      <c r="AO80" s="272"/>
      <c r="AP80" s="265" t="s">
        <v>98</v>
      </c>
      <c r="AQ80" s="12" t="s">
        <v>107</v>
      </c>
      <c r="AR80" s="15" t="s">
        <v>172</v>
      </c>
      <c r="AS80" s="12" t="s">
        <v>109</v>
      </c>
      <c r="AT80" s="15" t="s">
        <v>133</v>
      </c>
      <c r="AU80" s="12" t="s">
        <v>140</v>
      </c>
      <c r="AV80" s="148" t="s">
        <v>169</v>
      </c>
      <c r="AW80" s="14" t="str">
        <f t="shared" si="127"/>
        <v>主</v>
      </c>
      <c r="AX80" s="14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RC</v>
      </c>
      <c r="AY80" s="14" t="str">
        <f t="shared" si="128"/>
        <v>SKY</v>
      </c>
    </row>
    <row r="81" spans="1:51">
      <c r="A81" s="1">
        <f>输入错误检查!A80</f>
        <v>0</v>
      </c>
      <c r="B81" s="218">
        <f t="shared" si="146"/>
        <v>4</v>
      </c>
      <c r="C81" s="218">
        <f t="shared" si="147"/>
        <v>13</v>
      </c>
      <c r="D81" s="218">
        <f t="shared" si="148"/>
        <v>14</v>
      </c>
      <c r="E81" s="218" t="str">
        <f t="shared" si="149"/>
        <v>RC</v>
      </c>
      <c r="F81" s="218" t="str">
        <f t="shared" si="150"/>
        <v>SKY</v>
      </c>
      <c r="G81" s="8" t="s">
        <v>114</v>
      </c>
      <c r="H81" s="14" t="s">
        <v>75</v>
      </c>
      <c r="I81" s="14" t="str">
        <f t="shared" si="125"/>
        <v/>
      </c>
      <c r="J81" s="14" t="str">
        <f t="shared" si="126"/>
        <v/>
      </c>
      <c r="K81" s="10"/>
      <c r="L81" s="274"/>
      <c r="M81" s="221">
        <f>S81+S82</f>
        <v>0</v>
      </c>
      <c r="N81" s="221">
        <f>T81+T82</f>
        <v>0</v>
      </c>
      <c r="O81" s="222">
        <f t="shared" ref="O81:O85" si="153">M81+N81</f>
        <v>0</v>
      </c>
      <c r="P81" s="223">
        <f t="shared" ref="P81:P85" si="154">IF(M81&gt;N81,1,0)</f>
        <v>0</v>
      </c>
      <c r="Q81" s="223">
        <f t="shared" ref="Q81:Q85" si="155">IF(M81+N81=0,0,IF(M81=N81,1,0))</f>
        <v>0</v>
      </c>
      <c r="R81" s="223">
        <f t="shared" ref="R81:R85" si="156">IF(M81&lt;N81,1,0)</f>
        <v>0</v>
      </c>
      <c r="S81" s="10"/>
      <c r="T81" s="10"/>
      <c r="U81" s="14" t="str">
        <f t="shared" si="68"/>
        <v/>
      </c>
      <c r="V81" s="14" t="str" cm="1">
        <f t="array" ref="V81">_xlfn.IFS(S81+T81=0,"",S81&gt;T81,IF(I81="主",IF(S81=5,4,3),IF(S81=5,0,1)),S81&lt;T81,IF(I81="主",IF(T81=5,0,1),IF(T81=5,4,3)),S81=T81,2)</f>
        <v/>
      </c>
      <c r="W81" s="275"/>
      <c r="X81" s="261"/>
      <c r="Y81" s="248" t="str">
        <f>IF($K81="","",IF($K81=$K79,AP79,AP80))</f>
        <v/>
      </c>
      <c r="Z81" s="248" t="str">
        <f>IF($K81="","",IF($K81=$K79,AQ79,AQ80))</f>
        <v/>
      </c>
      <c r="AA81" s="244" t="str">
        <f>IF($K81="","",IF($K81=$K79,AS79,AS80))</f>
        <v/>
      </c>
      <c r="AB81" s="242" t="str">
        <f t="shared" ref="AB81:AG81" si="157">IF($K81="","",IF($K81=$K79,Y79,Y80))</f>
        <v/>
      </c>
      <c r="AC81" s="242" t="str">
        <f t="shared" si="157"/>
        <v/>
      </c>
      <c r="AD81" s="249" t="str">
        <f t="shared" si="157"/>
        <v/>
      </c>
      <c r="AE81" s="242" t="str">
        <f t="shared" si="157"/>
        <v/>
      </c>
      <c r="AF81" s="242" t="str">
        <f t="shared" si="157"/>
        <v/>
      </c>
      <c r="AG81" s="242" t="str">
        <f t="shared" si="157"/>
        <v/>
      </c>
      <c r="AH81" s="245" t="str">
        <f t="shared" si="151"/>
        <v/>
      </c>
      <c r="AI81" s="251" t="str">
        <f>IF($K81="","",IF($K81=$K79,AH79,AH80))</f>
        <v/>
      </c>
      <c r="AJ81" s="251" t="str">
        <f>IF($K81="","",IF($K81=$K79,AI79,AI80))</f>
        <v/>
      </c>
      <c r="AK81" s="10"/>
      <c r="AL81" s="10"/>
      <c r="AM81" s="10"/>
      <c r="AN81" s="10"/>
      <c r="AO81" s="276"/>
      <c r="AP81" s="265"/>
      <c r="AQ81" s="12"/>
      <c r="AR81" s="15"/>
      <c r="AS81" s="12"/>
      <c r="AT81" s="15"/>
      <c r="AU81" s="12"/>
      <c r="AV81" s="148"/>
      <c r="AW81" s="14" t="str">
        <f t="shared" si="127"/>
        <v/>
      </c>
      <c r="AX81" s="14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AY81" s="14" t="str">
        <f t="shared" si="128"/>
        <v/>
      </c>
    </row>
    <row r="82" spans="1:51">
      <c r="A82" s="1">
        <f>输入错误检查!A81</f>
        <v>0</v>
      </c>
      <c r="B82" s="218">
        <f t="shared" si="146"/>
        <v>4</v>
      </c>
      <c r="C82" s="218">
        <f t="shared" si="147"/>
        <v>13</v>
      </c>
      <c r="D82" s="218">
        <f t="shared" si="148"/>
        <v>14</v>
      </c>
      <c r="E82" s="218" t="str">
        <f t="shared" si="149"/>
        <v>RC</v>
      </c>
      <c r="F82" s="218" t="str">
        <f t="shared" si="150"/>
        <v>SKY</v>
      </c>
      <c r="G82" s="8" t="s">
        <v>114</v>
      </c>
      <c r="H82" s="14" t="s">
        <v>88</v>
      </c>
      <c r="I82" s="14" t="str">
        <f t="shared" si="125"/>
        <v/>
      </c>
      <c r="J82" s="14" t="str">
        <f t="shared" si="126"/>
        <v/>
      </c>
      <c r="K82" s="10"/>
      <c r="L82" s="274"/>
      <c r="M82" s="221"/>
      <c r="N82" s="221"/>
      <c r="O82" s="222"/>
      <c r="P82" s="235"/>
      <c r="Q82" s="235"/>
      <c r="R82" s="235"/>
      <c r="S82" s="10"/>
      <c r="T82" s="10"/>
      <c r="U82" s="14" t="str">
        <f t="shared" si="68"/>
        <v/>
      </c>
      <c r="V82" s="14" t="str" cm="1">
        <f t="array" ref="V82">_xlfn.IFS(S82+T82=0,"",S82&gt;T82,IF(I82="主",IF(S82=5,4,3),IF(S82=5,0,1)),S82&lt;T82,IF(I82="主",IF(T82=5,0,1),IF(T82=5,4,3)),S82=T82,2)</f>
        <v/>
      </c>
      <c r="W82" s="275"/>
      <c r="X82" s="261" t="str">
        <f>IF(X81="","",X81)</f>
        <v/>
      </c>
      <c r="Y82" s="248" t="str">
        <f>IF($K82="","",IF($K82=$K80,AP80,AP79))</f>
        <v/>
      </c>
      <c r="Z82" s="248" t="str">
        <f>IF($K82="","",IF($K82=$K80,AQ80,AQ79))</f>
        <v/>
      </c>
      <c r="AA82" s="244" t="str">
        <f>IF($K82="","",IF($K82=$K80,AS80,AS79))</f>
        <v/>
      </c>
      <c r="AB82" s="242" t="str">
        <f t="shared" ref="AB82:AG82" si="158">IF($K82="","",IF($K82=$K80,Y80,Y79))</f>
        <v/>
      </c>
      <c r="AC82" s="242" t="str">
        <f t="shared" si="158"/>
        <v/>
      </c>
      <c r="AD82" s="249" t="str">
        <f t="shared" si="158"/>
        <v/>
      </c>
      <c r="AE82" s="242" t="str">
        <f t="shared" si="158"/>
        <v/>
      </c>
      <c r="AF82" s="242" t="str">
        <f t="shared" si="158"/>
        <v/>
      </c>
      <c r="AG82" s="242" t="str">
        <f t="shared" si="158"/>
        <v/>
      </c>
      <c r="AH82" s="245" t="str">
        <f t="shared" si="152"/>
        <v/>
      </c>
      <c r="AI82" s="251" t="str">
        <f>IF($K82="","",IF($K82=$K80,AH80,AH79))</f>
        <v/>
      </c>
      <c r="AJ82" s="251" t="str">
        <f>IF($K82="","",IF($K82=$K80,AI80,AI79))</f>
        <v/>
      </c>
      <c r="AK82" s="10"/>
      <c r="AL82" s="10"/>
      <c r="AM82" s="10"/>
      <c r="AN82" s="10"/>
      <c r="AO82" s="10"/>
      <c r="AP82" s="265"/>
      <c r="AQ82" s="12"/>
      <c r="AR82" s="15"/>
      <c r="AS82" s="12"/>
      <c r="AT82" s="15"/>
      <c r="AU82" s="12"/>
      <c r="AV82" s="148"/>
      <c r="AW82" s="14" t="str">
        <f t="shared" si="127"/>
        <v/>
      </c>
      <c r="AX82" s="14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AY82" s="14" t="str">
        <f t="shared" si="128"/>
        <v/>
      </c>
    </row>
    <row r="83" spans="1:51">
      <c r="A83" s="1">
        <f>输入错误检查!A82</f>
        <v>0</v>
      </c>
      <c r="B83" s="218">
        <v>4</v>
      </c>
      <c r="C83" s="218">
        <v>13</v>
      </c>
      <c r="D83" s="218">
        <v>16</v>
      </c>
      <c r="E83" s="219" t="s">
        <v>115</v>
      </c>
      <c r="F83" s="219" t="s">
        <v>173</v>
      </c>
      <c r="G83" s="8">
        <v>1</v>
      </c>
      <c r="H83" s="14" t="s">
        <v>75</v>
      </c>
      <c r="I83" s="14" t="str">
        <f t="shared" si="125"/>
        <v>客</v>
      </c>
      <c r="J83" s="14" t="str">
        <f t="shared" si="126"/>
        <v>RVL</v>
      </c>
      <c r="K83" s="15" t="s">
        <v>173</v>
      </c>
      <c r="L83" s="220" t="s">
        <v>174</v>
      </c>
      <c r="M83" s="221">
        <f>S83+S84</f>
        <v>5</v>
      </c>
      <c r="N83" s="221">
        <f>T83+T84</f>
        <v>5</v>
      </c>
      <c r="O83" s="222">
        <f t="shared" si="153"/>
        <v>10</v>
      </c>
      <c r="P83" s="223">
        <f t="shared" si="154"/>
        <v>0</v>
      </c>
      <c r="Q83" s="223">
        <f t="shared" si="155"/>
        <v>1</v>
      </c>
      <c r="R83" s="223">
        <f t="shared" si="156"/>
        <v>0</v>
      </c>
      <c r="S83" s="13">
        <v>0</v>
      </c>
      <c r="T83" s="13">
        <v>5</v>
      </c>
      <c r="U83" s="14" t="str">
        <f t="shared" si="68"/>
        <v>屠</v>
      </c>
      <c r="V83" s="14" cm="1">
        <f t="array" ref="V83">_xlfn.IFS(S83+T83=0,"",S83&gt;T83,IF(I83="主",IF(S83=5,4,3),IF(S83=5,0,1)),S83&lt;T83,IF(I83="主",IF(T83=5,0,1),IF(T83=5,4,3)),S83=T83,2)</f>
        <v>4</v>
      </c>
      <c r="W83" s="19" t="s">
        <v>122</v>
      </c>
      <c r="X83" s="19" t="s">
        <v>118</v>
      </c>
      <c r="Y83" s="224"/>
      <c r="Z83" s="225"/>
      <c r="AA83" s="225"/>
      <c r="AB83" s="225"/>
      <c r="AC83" s="225"/>
      <c r="AD83" s="225"/>
      <c r="AE83" s="225"/>
      <c r="AF83" s="225"/>
      <c r="AG83" s="226"/>
      <c r="AH83" s="227"/>
      <c r="AI83" s="227"/>
      <c r="AJ83" s="227"/>
      <c r="AK83" s="228" t="s">
        <v>81</v>
      </c>
      <c r="AL83" s="229" t="s">
        <v>80</v>
      </c>
      <c r="AM83" s="230"/>
      <c r="AN83" s="231"/>
      <c r="AO83" s="232"/>
      <c r="AP83" s="233" t="s">
        <v>119</v>
      </c>
      <c r="AQ83" s="234" t="s">
        <v>85</v>
      </c>
      <c r="AR83" s="15" t="s">
        <v>79</v>
      </c>
      <c r="AS83" s="234" t="s">
        <v>90</v>
      </c>
      <c r="AT83" s="15" t="s">
        <v>98</v>
      </c>
      <c r="AU83" s="234" t="s">
        <v>133</v>
      </c>
      <c r="AV83" s="142" t="s">
        <v>94</v>
      </c>
      <c r="AW83" s="14" t="str">
        <f t="shared" si="127"/>
        <v>主</v>
      </c>
      <c r="AX83" s="14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RVL</v>
      </c>
      <c r="AY83" s="14" t="str">
        <f t="shared" si="128"/>
        <v>GR</v>
      </c>
    </row>
    <row r="84" spans="1:51">
      <c r="A84" s="1">
        <f>输入错误检查!A83</f>
        <v>0</v>
      </c>
      <c r="B84" s="218">
        <f t="shared" ref="B84:B90" si="159">B83</f>
        <v>4</v>
      </c>
      <c r="C84" s="218">
        <f t="shared" ref="C84:C90" si="160">C83</f>
        <v>13</v>
      </c>
      <c r="D84" s="218">
        <f t="shared" ref="D84:D90" si="161">D83</f>
        <v>16</v>
      </c>
      <c r="E84" s="218" t="str">
        <f t="shared" ref="E84:E90" si="162">E83</f>
        <v>RVL</v>
      </c>
      <c r="F84" s="218" t="str">
        <f t="shared" ref="F84:F90" si="163">F83</f>
        <v>GR</v>
      </c>
      <c r="G84" s="8">
        <v>1</v>
      </c>
      <c r="H84" s="14" t="s">
        <v>88</v>
      </c>
      <c r="I84" s="14" t="str">
        <f t="shared" si="125"/>
        <v>主</v>
      </c>
      <c r="J84" s="14" t="str">
        <f t="shared" si="126"/>
        <v>GR</v>
      </c>
      <c r="K84" s="15" t="s">
        <v>115</v>
      </c>
      <c r="L84" s="220" t="s">
        <v>120</v>
      </c>
      <c r="M84" s="221"/>
      <c r="N84" s="221"/>
      <c r="O84" s="222"/>
      <c r="P84" s="235"/>
      <c r="Q84" s="235"/>
      <c r="R84" s="235"/>
      <c r="S84" s="13">
        <v>5</v>
      </c>
      <c r="T84" s="13">
        <v>0</v>
      </c>
      <c r="U84" s="14" t="str">
        <f t="shared" si="68"/>
        <v>屠</v>
      </c>
      <c r="V84" s="14" cm="1">
        <f t="array" ref="V84">_xlfn.IFS(S84+T84=0,"",S84&gt;T84,IF(I84="主",IF(S84=5,4,3),IF(S84=5,0,1)),S84&lt;T84,IF(I84="主",IF(T84=5,0,1),IF(T84=5,4,3)),S84=T84,2)</f>
        <v>4</v>
      </c>
      <c r="W84" s="19" t="str">
        <f>IF(W83="","",W83)</f>
        <v>湖景村</v>
      </c>
      <c r="X84" s="19" t="str">
        <f>IF(X83="","",X83)</f>
        <v>永眠镇</v>
      </c>
      <c r="Y84" s="236"/>
      <c r="Z84" s="237"/>
      <c r="AA84" s="238"/>
      <c r="AB84" s="238"/>
      <c r="AC84" s="238"/>
      <c r="AD84" s="238"/>
      <c r="AE84" s="238"/>
      <c r="AF84" s="238"/>
      <c r="AG84" s="226"/>
      <c r="AH84" s="227"/>
      <c r="AI84" s="227"/>
      <c r="AJ84" s="227"/>
      <c r="AK84" s="228" t="s">
        <v>79</v>
      </c>
      <c r="AL84" s="229" t="s">
        <v>80</v>
      </c>
      <c r="AM84" s="239"/>
      <c r="AN84" s="240"/>
      <c r="AO84" s="241"/>
      <c r="AP84" s="233" t="s">
        <v>90</v>
      </c>
      <c r="AQ84" s="234" t="s">
        <v>81</v>
      </c>
      <c r="AR84" s="15" t="s">
        <v>123</v>
      </c>
      <c r="AS84" s="234" t="s">
        <v>133</v>
      </c>
      <c r="AT84" s="15" t="s">
        <v>83</v>
      </c>
      <c r="AU84" s="234" t="s">
        <v>108</v>
      </c>
      <c r="AV84" s="142" t="s">
        <v>87</v>
      </c>
      <c r="AW84" s="14" t="str">
        <f t="shared" si="127"/>
        <v>主</v>
      </c>
      <c r="AX84" s="14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RVL</v>
      </c>
      <c r="AY84" s="14" t="str">
        <f t="shared" si="128"/>
        <v>GR</v>
      </c>
    </row>
    <row r="85" spans="1:51">
      <c r="A85" s="1">
        <f>输入错误检查!A84</f>
        <v>0</v>
      </c>
      <c r="B85" s="218">
        <f t="shared" si="159"/>
        <v>4</v>
      </c>
      <c r="C85" s="218">
        <f t="shared" si="160"/>
        <v>13</v>
      </c>
      <c r="D85" s="218">
        <f t="shared" si="161"/>
        <v>16</v>
      </c>
      <c r="E85" s="218" t="str">
        <f t="shared" si="162"/>
        <v>RVL</v>
      </c>
      <c r="F85" s="218" t="str">
        <f t="shared" si="163"/>
        <v>GR</v>
      </c>
      <c r="G85" s="8">
        <v>2</v>
      </c>
      <c r="H85" s="14" t="s">
        <v>75</v>
      </c>
      <c r="I85" s="14" t="str">
        <f t="shared" si="125"/>
        <v>主</v>
      </c>
      <c r="J85" s="14" t="str">
        <f t="shared" si="126"/>
        <v>GR</v>
      </c>
      <c r="K85" s="13" t="s">
        <v>115</v>
      </c>
      <c r="L85" s="220" t="s">
        <v>120</v>
      </c>
      <c r="M85" s="221">
        <f>S85+S86</f>
        <v>2</v>
      </c>
      <c r="N85" s="221">
        <f>T85+T86</f>
        <v>7</v>
      </c>
      <c r="O85" s="222">
        <f t="shared" si="153"/>
        <v>9</v>
      </c>
      <c r="P85" s="223">
        <f t="shared" si="154"/>
        <v>0</v>
      </c>
      <c r="Q85" s="223">
        <f t="shared" si="155"/>
        <v>0</v>
      </c>
      <c r="R85" s="223">
        <f t="shared" si="156"/>
        <v>1</v>
      </c>
      <c r="S85" s="13">
        <v>2</v>
      </c>
      <c r="T85" s="13">
        <v>2</v>
      </c>
      <c r="U85" s="14" t="str">
        <f t="shared" si="68"/>
        <v>平</v>
      </c>
      <c r="V85" s="14" cm="1">
        <f t="array" ref="V85">_xlfn.IFS(S85+T85=0,"",S85&gt;T85,IF(I85="主",IF(S85=5,4,3),IF(S85=5,0,1)),S85&lt;T85,IF(I85="主",IF(T85=5,0,1),IF(T85=5,4,3)),S85=T85,2)</f>
        <v>2</v>
      </c>
      <c r="W85" s="19" t="s">
        <v>77</v>
      </c>
      <c r="X85" s="19" t="s">
        <v>122</v>
      </c>
      <c r="Y85" s="242" t="str">
        <f>IF($K85="","",IF($K85=$K83,AP83,AP84))</f>
        <v>木偶师</v>
      </c>
      <c r="Z85" s="243" t="str">
        <f>IF($K85="","",IF($K85=$K83,AQ83,AQ84))</f>
        <v>大副</v>
      </c>
      <c r="AA85" s="244" t="str">
        <f>IF($K85="","",IF($K85=$K83,AS83,AS84))</f>
        <v>舞女</v>
      </c>
      <c r="AB85" s="238"/>
      <c r="AC85" s="238"/>
      <c r="AD85" s="238"/>
      <c r="AE85" s="238"/>
      <c r="AF85" s="238"/>
      <c r="AG85" s="226"/>
      <c r="AH85" s="245" t="str">
        <f t="shared" ref="AH85:AH89" si="164">IF($K85="","",IF($K85=$K83,AV83,AV84))</f>
        <v>跛脚羊</v>
      </c>
      <c r="AI85" s="227"/>
      <c r="AJ85" s="227"/>
      <c r="AK85" s="228" t="s">
        <v>79</v>
      </c>
      <c r="AL85" s="15" t="s">
        <v>109</v>
      </c>
      <c r="AM85" s="246" t="s">
        <v>94</v>
      </c>
      <c r="AN85" s="247"/>
      <c r="AO85" s="241"/>
      <c r="AP85" s="233" t="s">
        <v>93</v>
      </c>
      <c r="AQ85" s="234" t="s">
        <v>99</v>
      </c>
      <c r="AR85" s="15" t="s">
        <v>83</v>
      </c>
      <c r="AS85" s="234" t="s">
        <v>97</v>
      </c>
      <c r="AT85" s="15" t="s">
        <v>101</v>
      </c>
      <c r="AU85" s="234" t="s">
        <v>107</v>
      </c>
      <c r="AV85" s="142" t="s">
        <v>102</v>
      </c>
      <c r="AW85" s="14" t="str">
        <f t="shared" si="127"/>
        <v>客</v>
      </c>
      <c r="AX85" s="14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>GR</v>
      </c>
      <c r="AY85" s="14" t="str">
        <f t="shared" si="128"/>
        <v>RVL</v>
      </c>
    </row>
    <row r="86" spans="1:51">
      <c r="A86" s="1">
        <f>输入错误检查!A85</f>
        <v>0</v>
      </c>
      <c r="B86" s="218">
        <f t="shared" si="159"/>
        <v>4</v>
      </c>
      <c r="C86" s="218">
        <f t="shared" si="160"/>
        <v>13</v>
      </c>
      <c r="D86" s="218">
        <f t="shared" si="161"/>
        <v>16</v>
      </c>
      <c r="E86" s="218" t="str">
        <f t="shared" si="162"/>
        <v>RVL</v>
      </c>
      <c r="F86" s="218" t="str">
        <f t="shared" si="163"/>
        <v>GR</v>
      </c>
      <c r="G86" s="8">
        <v>2</v>
      </c>
      <c r="H86" s="14" t="s">
        <v>88</v>
      </c>
      <c r="I86" s="14" t="str">
        <f t="shared" si="125"/>
        <v>客</v>
      </c>
      <c r="J86" s="14" t="str">
        <f t="shared" si="126"/>
        <v>RVL</v>
      </c>
      <c r="K86" s="15" t="s">
        <v>173</v>
      </c>
      <c r="L86" s="220" t="s">
        <v>174</v>
      </c>
      <c r="M86" s="221"/>
      <c r="N86" s="221"/>
      <c r="O86" s="222"/>
      <c r="P86" s="235"/>
      <c r="Q86" s="235"/>
      <c r="R86" s="235"/>
      <c r="S86" s="13">
        <v>0</v>
      </c>
      <c r="T86" s="13">
        <v>5</v>
      </c>
      <c r="U86" s="14" t="str">
        <f t="shared" si="68"/>
        <v>屠</v>
      </c>
      <c r="V86" s="14" cm="1">
        <f t="array" ref="V86">_xlfn.IFS(S86+T86=0,"",S86&gt;T86,IF(I86="主",IF(S86=5,4,3),IF(S86=5,0,1)),S86&lt;T86,IF(I86="主",IF(T86=5,0,1),IF(T86=5,4,3)),S86=T86,2)</f>
        <v>4</v>
      </c>
      <c r="W86" s="19" t="str">
        <f>IF(W85="","",W85)</f>
        <v>月亮河公园</v>
      </c>
      <c r="X86" s="19" t="str">
        <f>IF(X85="","",X85)</f>
        <v>湖景村</v>
      </c>
      <c r="Y86" s="242" t="str">
        <f>IF($K86="","",IF($K86=$K84,AP84,AP83))</f>
        <v>守墓人</v>
      </c>
      <c r="Z86" s="243" t="str">
        <f>IF($K86="","",IF($K86=$K84,AQ84,AQ83))</f>
        <v>入殓师</v>
      </c>
      <c r="AA86" s="244" t="str">
        <f>IF($K86="","",IF($K86=$K84,AS84,AS83))</f>
        <v>木偶师</v>
      </c>
      <c r="AB86" s="237"/>
      <c r="AC86" s="237"/>
      <c r="AD86" s="238"/>
      <c r="AE86" s="238"/>
      <c r="AF86" s="238"/>
      <c r="AG86" s="226"/>
      <c r="AH86" s="245" t="str">
        <f t="shared" ref="AH86:AH90" si="165">IF($K86="","",IF($K86=$K84,AV84,AV83))</f>
        <v>喧嚣</v>
      </c>
      <c r="AI86" s="227"/>
      <c r="AJ86" s="227"/>
      <c r="AK86" s="228" t="s">
        <v>79</v>
      </c>
      <c r="AL86" s="15" t="s">
        <v>97</v>
      </c>
      <c r="AM86" s="229" t="s">
        <v>87</v>
      </c>
      <c r="AN86" s="239"/>
      <c r="AO86" s="241"/>
      <c r="AP86" s="233" t="s">
        <v>109</v>
      </c>
      <c r="AQ86" s="234" t="s">
        <v>83</v>
      </c>
      <c r="AR86" s="15" t="s">
        <v>81</v>
      </c>
      <c r="AS86" s="234" t="s">
        <v>107</v>
      </c>
      <c r="AT86" s="15" t="s">
        <v>91</v>
      </c>
      <c r="AU86" s="234" t="s">
        <v>82</v>
      </c>
      <c r="AV86" s="142" t="s">
        <v>106</v>
      </c>
      <c r="AW86" s="14" t="str">
        <f t="shared" si="127"/>
        <v>客</v>
      </c>
      <c r="AX86" s="14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GR</v>
      </c>
      <c r="AY86" s="14" t="str">
        <f t="shared" si="128"/>
        <v>RVL</v>
      </c>
    </row>
    <row r="87" spans="1:51">
      <c r="A87" s="1">
        <f>输入错误检查!A86</f>
        <v>0</v>
      </c>
      <c r="B87" s="218">
        <f t="shared" si="159"/>
        <v>4</v>
      </c>
      <c r="C87" s="218">
        <f t="shared" si="160"/>
        <v>13</v>
      </c>
      <c r="D87" s="218">
        <f t="shared" si="161"/>
        <v>16</v>
      </c>
      <c r="E87" s="218" t="str">
        <f t="shared" si="162"/>
        <v>RVL</v>
      </c>
      <c r="F87" s="218" t="str">
        <f t="shared" si="163"/>
        <v>GR</v>
      </c>
      <c r="G87" s="8">
        <v>3</v>
      </c>
      <c r="H87" s="14" t="s">
        <v>75</v>
      </c>
      <c r="I87" s="14" t="str">
        <f t="shared" si="125"/>
        <v>客</v>
      </c>
      <c r="J87" s="14" t="str">
        <f t="shared" si="126"/>
        <v>RVL</v>
      </c>
      <c r="K87" s="13" t="s">
        <v>173</v>
      </c>
      <c r="L87" s="258" t="s">
        <v>174</v>
      </c>
      <c r="M87" s="221">
        <f>S87+S88</f>
        <v>3</v>
      </c>
      <c r="N87" s="221">
        <f>T87+T88</f>
        <v>6</v>
      </c>
      <c r="O87" s="222">
        <f t="shared" ref="O87:O91" si="166">M87+N87</f>
        <v>9</v>
      </c>
      <c r="P87" s="223">
        <f t="shared" ref="P87:P91" si="167">IF(M87&gt;N87,1,0)</f>
        <v>0</v>
      </c>
      <c r="Q87" s="223">
        <f t="shared" ref="Q87:Q91" si="168">IF(M87+N87=0,0,IF(M87=N87,1,0))</f>
        <v>0</v>
      </c>
      <c r="R87" s="223">
        <f t="shared" ref="R87:R91" si="169">IF(M87&lt;N87,1,0)</f>
        <v>1</v>
      </c>
      <c r="S87" s="13">
        <v>3</v>
      </c>
      <c r="T87" s="13">
        <v>1</v>
      </c>
      <c r="U87" s="14" t="str">
        <f t="shared" si="68"/>
        <v>人</v>
      </c>
      <c r="V87" s="14" cm="1">
        <f t="array" ref="V87">_xlfn.IFS(S87+T87=0,"",S87&gt;T87,IF(I87="主",IF(S87=5,4,3),IF(S87=5,0,1)),S87&lt;T87,IF(I87="主",IF(T87=5,0,1),IF(T87=5,4,3)),S87=T87,2)</f>
        <v>1</v>
      </c>
      <c r="W87" s="19"/>
      <c r="X87" s="19" t="s">
        <v>92</v>
      </c>
      <c r="Y87" s="248" t="str">
        <f>IF($K87="","",IF($K87=$K85,AP85,AP86))</f>
        <v>火灾调查员</v>
      </c>
      <c r="Z87" s="248" t="str">
        <f>IF($K87="","",IF($K87=$K85,AQ85,AQ86))</f>
        <v>古董商</v>
      </c>
      <c r="AA87" s="244" t="str">
        <f>IF($K87="","",IF($K87=$K85,AS85,AS86))</f>
        <v>佣兵</v>
      </c>
      <c r="AB87" s="248" t="str">
        <f>IF($K87="","",IF($K87=$K85,Y85,Y86))</f>
        <v>守墓人</v>
      </c>
      <c r="AC87" s="249" t="str">
        <f>IF($K87="","",IF($K87=$K85,Z85,Z86))</f>
        <v>入殓师</v>
      </c>
      <c r="AD87" s="250" t="str">
        <f>IF($K87="","",IF($K87=$K85,AA85,AA86))</f>
        <v>木偶师</v>
      </c>
      <c r="AE87" s="238"/>
      <c r="AF87" s="238"/>
      <c r="AG87" s="226"/>
      <c r="AH87" s="245" t="str">
        <f t="shared" si="164"/>
        <v>时空之影</v>
      </c>
      <c r="AI87" s="251" t="str">
        <f>IF($K87="","",IF($K87=$K85,AH85,AH86))</f>
        <v>喧嚣</v>
      </c>
      <c r="AJ87" s="227"/>
      <c r="AK87" s="228" t="s">
        <v>97</v>
      </c>
      <c r="AL87" s="15" t="s">
        <v>98</v>
      </c>
      <c r="AM87" s="15" t="s">
        <v>87</v>
      </c>
      <c r="AN87" s="246" t="s">
        <v>102</v>
      </c>
      <c r="AO87" s="252"/>
      <c r="AP87" s="233" t="s">
        <v>81</v>
      </c>
      <c r="AQ87" s="234" t="s">
        <v>99</v>
      </c>
      <c r="AR87" s="15" t="s">
        <v>79</v>
      </c>
      <c r="AS87" s="234" t="s">
        <v>112</v>
      </c>
      <c r="AT87" s="15" t="s">
        <v>95</v>
      </c>
      <c r="AU87" s="234" t="s">
        <v>113</v>
      </c>
      <c r="AV87" s="142" t="s">
        <v>175</v>
      </c>
      <c r="AW87" s="14" t="str">
        <f t="shared" si="127"/>
        <v>主</v>
      </c>
      <c r="AX87" s="14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RVL</v>
      </c>
      <c r="AY87" s="14" t="str">
        <f t="shared" si="128"/>
        <v>GR</v>
      </c>
    </row>
    <row r="88" spans="1:51">
      <c r="A88" s="1">
        <f>输入错误检查!A87</f>
        <v>0</v>
      </c>
      <c r="B88" s="218">
        <f t="shared" si="159"/>
        <v>4</v>
      </c>
      <c r="C88" s="218">
        <f t="shared" si="160"/>
        <v>13</v>
      </c>
      <c r="D88" s="218">
        <f t="shared" si="161"/>
        <v>16</v>
      </c>
      <c r="E88" s="218" t="str">
        <f t="shared" si="162"/>
        <v>RVL</v>
      </c>
      <c r="F88" s="218" t="str">
        <f t="shared" si="163"/>
        <v>GR</v>
      </c>
      <c r="G88" s="8">
        <v>3</v>
      </c>
      <c r="H88" s="14" t="s">
        <v>88</v>
      </c>
      <c r="I88" s="14" t="str">
        <f t="shared" si="125"/>
        <v>主</v>
      </c>
      <c r="J88" s="14" t="str">
        <f t="shared" si="126"/>
        <v>GR</v>
      </c>
      <c r="K88" s="13" t="s">
        <v>115</v>
      </c>
      <c r="L88" s="220" t="s">
        <v>120</v>
      </c>
      <c r="M88" s="221"/>
      <c r="N88" s="221"/>
      <c r="O88" s="222"/>
      <c r="P88" s="235"/>
      <c r="Q88" s="235"/>
      <c r="R88" s="235"/>
      <c r="S88" s="13">
        <v>0</v>
      </c>
      <c r="T88" s="13">
        <v>5</v>
      </c>
      <c r="U88" s="14" t="str">
        <f t="shared" si="68"/>
        <v>人</v>
      </c>
      <c r="V88" s="14" cm="1">
        <f t="array" ref="V88">_xlfn.IFS(S88+T88=0,"",S88&gt;T88,IF(I88="主",IF(S88=5,4,3),IF(S88=5,0,1)),S88&lt;T88,IF(I88="主",IF(T88=5,0,1),IF(T88=5,4,3)),S88=T88,2)</f>
        <v>0</v>
      </c>
      <c r="W88" s="19"/>
      <c r="X88" s="19" t="str">
        <f>IF(X87="","",X87)</f>
        <v>唐人街</v>
      </c>
      <c r="Y88" s="248" t="str">
        <f>IF($K88="","",IF($K88=$K86,AP86,AP85))</f>
        <v>囚徒</v>
      </c>
      <c r="Z88" s="248" t="str">
        <f>IF($K88="","",IF($K88=$K86,AQ86,AQ85))</f>
        <v>哭泣小丑</v>
      </c>
      <c r="AA88" s="244" t="str">
        <f>IF($K88="","",IF($K88=$K86,AS86,AS85))</f>
        <v>空军</v>
      </c>
      <c r="AB88" s="248" t="str">
        <f>IF($K88="","",IF($K88=$K86,Y86,Y85))</f>
        <v>木偶师</v>
      </c>
      <c r="AC88" s="249" t="str">
        <f>IF($K88="","",IF($K88=$K86,Z86,Z85))</f>
        <v>大副</v>
      </c>
      <c r="AD88" s="250" t="str">
        <f>IF($K88="","",IF($K88=$K86,AA86,AA85))</f>
        <v>舞女</v>
      </c>
      <c r="AE88" s="237"/>
      <c r="AF88" s="237"/>
      <c r="AG88" s="270"/>
      <c r="AH88" s="245" t="str">
        <f t="shared" si="165"/>
        <v>歌剧演员</v>
      </c>
      <c r="AI88" s="251" t="str">
        <f>IF($K88="","",IF($K88=$K86,AH86,AH85))</f>
        <v>跛脚羊</v>
      </c>
      <c r="AJ88" s="227"/>
      <c r="AK88" s="228" t="s">
        <v>79</v>
      </c>
      <c r="AL88" s="15" t="s">
        <v>85</v>
      </c>
      <c r="AM88" s="15" t="s">
        <v>106</v>
      </c>
      <c r="AN88" s="229" t="s">
        <v>94</v>
      </c>
      <c r="AO88" s="254"/>
      <c r="AP88" s="233" t="s">
        <v>119</v>
      </c>
      <c r="AQ88" s="234" t="s">
        <v>83</v>
      </c>
      <c r="AR88" s="15" t="s">
        <v>91</v>
      </c>
      <c r="AS88" s="234" t="s">
        <v>109</v>
      </c>
      <c r="AT88" s="15" t="s">
        <v>82</v>
      </c>
      <c r="AU88" s="234" t="s">
        <v>152</v>
      </c>
      <c r="AV88" s="142" t="s">
        <v>145</v>
      </c>
      <c r="AW88" s="14" t="str">
        <f t="shared" si="127"/>
        <v>主</v>
      </c>
      <c r="AX88" s="14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RVL</v>
      </c>
      <c r="AY88" s="14" t="str">
        <f t="shared" si="128"/>
        <v>GR</v>
      </c>
    </row>
    <row r="89" spans="1:51">
      <c r="A89" s="1">
        <f>输入错误检查!A88</f>
        <v>0</v>
      </c>
      <c r="B89" s="218">
        <f t="shared" si="159"/>
        <v>4</v>
      </c>
      <c r="C89" s="218">
        <f t="shared" si="160"/>
        <v>13</v>
      </c>
      <c r="D89" s="218">
        <f t="shared" si="161"/>
        <v>16</v>
      </c>
      <c r="E89" s="218" t="str">
        <f t="shared" si="162"/>
        <v>RVL</v>
      </c>
      <c r="F89" s="218" t="str">
        <f t="shared" si="163"/>
        <v>GR</v>
      </c>
      <c r="G89" s="8" t="s">
        <v>114</v>
      </c>
      <c r="H89" s="14" t="s">
        <v>75</v>
      </c>
      <c r="I89" s="14" t="str">
        <f t="shared" si="125"/>
        <v/>
      </c>
      <c r="J89" s="14" t="str">
        <f t="shared" si="126"/>
        <v/>
      </c>
      <c r="K89" s="13"/>
      <c r="L89" s="258"/>
      <c r="M89" s="221">
        <f>S89+S90</f>
        <v>0</v>
      </c>
      <c r="N89" s="221">
        <f>T89+T90</f>
        <v>0</v>
      </c>
      <c r="O89" s="222">
        <f t="shared" si="166"/>
        <v>0</v>
      </c>
      <c r="P89" s="223">
        <f t="shared" si="167"/>
        <v>0</v>
      </c>
      <c r="Q89" s="223">
        <f t="shared" si="168"/>
        <v>0</v>
      </c>
      <c r="R89" s="223">
        <f t="shared" si="169"/>
        <v>0</v>
      </c>
      <c r="S89" s="13"/>
      <c r="T89" s="13"/>
      <c r="U89" s="14" t="str">
        <f t="shared" si="68"/>
        <v/>
      </c>
      <c r="V89" s="14" t="str" cm="1">
        <f t="array" ref="V89">_xlfn.IFS(S89+T89=0,"",S89&gt;T89,IF(I89="主",IF(S89=5,4,3),IF(S89=5,0,1)),S89&lt;T89,IF(I89="主",IF(T89=5,0,1),IF(T89=5,4,3)),S89=T89,2)</f>
        <v/>
      </c>
      <c r="W89" s="255"/>
      <c r="X89" s="19"/>
      <c r="Y89" s="248" t="str">
        <f>IF($K89="","",IF($K89=$K87,AP87,AP88))</f>
        <v/>
      </c>
      <c r="Z89" s="248" t="str">
        <f>IF($K89="","",IF($K89=$K87,AQ87,AQ88))</f>
        <v/>
      </c>
      <c r="AA89" s="244" t="str">
        <f>IF($K89="","",IF($K89=$K87,AS87,AS88))</f>
        <v/>
      </c>
      <c r="AB89" s="242" t="str">
        <f t="shared" ref="AB89:AG89" si="170">IF($K89="","",IF($K89=$K87,Y87,Y88))</f>
        <v/>
      </c>
      <c r="AC89" s="242" t="str">
        <f t="shared" si="170"/>
        <v/>
      </c>
      <c r="AD89" s="249" t="str">
        <f t="shared" si="170"/>
        <v/>
      </c>
      <c r="AE89" s="242" t="str">
        <f t="shared" si="170"/>
        <v/>
      </c>
      <c r="AF89" s="242" t="str">
        <f t="shared" si="170"/>
        <v/>
      </c>
      <c r="AG89" s="242" t="str">
        <f t="shared" si="170"/>
        <v/>
      </c>
      <c r="AH89" s="245" t="str">
        <f t="shared" si="164"/>
        <v/>
      </c>
      <c r="AI89" s="251" t="str">
        <f>IF($K89="","",IF($K89=$K87,AH87,AH88))</f>
        <v/>
      </c>
      <c r="AJ89" s="251" t="str">
        <f>IF($K89="","",IF($K89=$K87,AI87,AI88))</f>
        <v/>
      </c>
      <c r="AK89" s="13"/>
      <c r="AL89" s="13"/>
      <c r="AM89" s="13"/>
      <c r="AN89" s="13"/>
      <c r="AO89" s="256"/>
      <c r="AP89" s="257"/>
      <c r="AQ89" s="257"/>
      <c r="AR89" s="13"/>
      <c r="AS89" s="257"/>
      <c r="AT89" s="13"/>
      <c r="AU89" s="257"/>
      <c r="AV89" s="9"/>
      <c r="AW89" s="14" t="str">
        <f t="shared" si="127"/>
        <v/>
      </c>
      <c r="AX89" s="14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/>
      </c>
      <c r="AY89" s="14" t="str">
        <f t="shared" si="128"/>
        <v/>
      </c>
    </row>
    <row r="90" spans="1:51">
      <c r="A90" s="1">
        <f>输入错误检查!A89</f>
        <v>0</v>
      </c>
      <c r="B90" s="218">
        <f t="shared" si="159"/>
        <v>4</v>
      </c>
      <c r="C90" s="218">
        <f t="shared" si="160"/>
        <v>13</v>
      </c>
      <c r="D90" s="218">
        <f t="shared" si="161"/>
        <v>16</v>
      </c>
      <c r="E90" s="218" t="str">
        <f t="shared" si="162"/>
        <v>RVL</v>
      </c>
      <c r="F90" s="218" t="str">
        <f t="shared" si="163"/>
        <v>GR</v>
      </c>
      <c r="G90" s="8" t="s">
        <v>114</v>
      </c>
      <c r="H90" s="14" t="s">
        <v>88</v>
      </c>
      <c r="I90" s="14" t="str">
        <f t="shared" si="125"/>
        <v/>
      </c>
      <c r="J90" s="14" t="str">
        <f t="shared" si="126"/>
        <v/>
      </c>
      <c r="K90" s="13"/>
      <c r="L90" s="258"/>
      <c r="M90" s="221"/>
      <c r="N90" s="221"/>
      <c r="O90" s="222"/>
      <c r="P90" s="235"/>
      <c r="Q90" s="235"/>
      <c r="R90" s="235"/>
      <c r="S90" s="13"/>
      <c r="T90" s="13"/>
      <c r="U90" s="14" t="str">
        <f t="shared" si="68"/>
        <v/>
      </c>
      <c r="V90" s="14" t="str" cm="1">
        <f t="array" ref="V90">_xlfn.IFS(S90+T90=0,"",S90&gt;T90,IF(I90="主",IF(S90=5,4,3),IF(S90=5,0,1)),S90&lt;T90,IF(I90="主",IF(T90=5,0,1),IF(T90=5,4,3)),S90=T90,2)</f>
        <v/>
      </c>
      <c r="W90" s="255"/>
      <c r="X90" s="19" t="str">
        <f>IF(X89="","",X89)</f>
        <v/>
      </c>
      <c r="Y90" s="248" t="str">
        <f>IF($K90="","",IF($K90=$K88,AP88,AP87))</f>
        <v/>
      </c>
      <c r="Z90" s="248" t="str">
        <f>IF($K90="","",IF($K90=$K88,AQ88,AQ87))</f>
        <v/>
      </c>
      <c r="AA90" s="244" t="str">
        <f>IF($K90="","",IF($K90=$K88,AS88,AS87))</f>
        <v/>
      </c>
      <c r="AB90" s="242" t="str">
        <f t="shared" ref="AB90:AG90" si="171">IF($K90="","",IF($K90=$K88,Y88,Y87))</f>
        <v/>
      </c>
      <c r="AC90" s="242" t="str">
        <f t="shared" si="171"/>
        <v/>
      </c>
      <c r="AD90" s="249" t="str">
        <f t="shared" si="171"/>
        <v/>
      </c>
      <c r="AE90" s="242" t="str">
        <f t="shared" si="171"/>
        <v/>
      </c>
      <c r="AF90" s="242" t="str">
        <f t="shared" si="171"/>
        <v/>
      </c>
      <c r="AG90" s="242" t="str">
        <f t="shared" si="171"/>
        <v/>
      </c>
      <c r="AH90" s="245" t="str">
        <f t="shared" si="165"/>
        <v/>
      </c>
      <c r="AI90" s="251" t="str">
        <f>IF($K90="","",IF($K90=$K88,AH88,AH87))</f>
        <v/>
      </c>
      <c r="AJ90" s="251" t="str">
        <f>IF($K90="","",IF($K90=$K88,AI88,AI87))</f>
        <v/>
      </c>
      <c r="AK90" s="13"/>
      <c r="AL90" s="13"/>
      <c r="AM90" s="13"/>
      <c r="AN90" s="13"/>
      <c r="AO90" s="13"/>
      <c r="AP90" s="257"/>
      <c r="AQ90" s="257"/>
      <c r="AR90" s="13"/>
      <c r="AS90" s="257"/>
      <c r="AT90" s="13"/>
      <c r="AU90" s="257"/>
      <c r="AV90" s="9"/>
      <c r="AW90" s="14" t="str">
        <f t="shared" si="127"/>
        <v/>
      </c>
      <c r="AX90" s="14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/>
      </c>
      <c r="AY90" s="14" t="str">
        <f t="shared" si="128"/>
        <v/>
      </c>
    </row>
    <row r="91" spans="1:51">
      <c r="A91" s="1">
        <f>输入错误检查!A90</f>
        <v>0</v>
      </c>
      <c r="B91" s="218">
        <v>4</v>
      </c>
      <c r="C91" s="218">
        <v>13</v>
      </c>
      <c r="D91" s="218">
        <v>18</v>
      </c>
      <c r="E91" s="219" t="s">
        <v>127</v>
      </c>
      <c r="F91" s="219" t="s">
        <v>176</v>
      </c>
      <c r="G91" s="8">
        <v>1</v>
      </c>
      <c r="H91" s="14" t="s">
        <v>75</v>
      </c>
      <c r="I91" s="14" t="str">
        <f t="shared" si="125"/>
        <v>客</v>
      </c>
      <c r="J91" s="14" t="str">
        <f t="shared" si="126"/>
        <v>RD</v>
      </c>
      <c r="K91" s="279" t="s">
        <v>176</v>
      </c>
      <c r="L91" s="260" t="s">
        <v>177</v>
      </c>
      <c r="M91" s="221">
        <f>S91+S92</f>
        <v>4</v>
      </c>
      <c r="N91" s="221">
        <f>T91+T92</f>
        <v>4</v>
      </c>
      <c r="O91" s="222">
        <f t="shared" si="166"/>
        <v>8</v>
      </c>
      <c r="P91" s="223">
        <f t="shared" si="167"/>
        <v>0</v>
      </c>
      <c r="Q91" s="223">
        <f t="shared" si="168"/>
        <v>1</v>
      </c>
      <c r="R91" s="223">
        <f t="shared" si="169"/>
        <v>0</v>
      </c>
      <c r="S91" s="10">
        <v>2</v>
      </c>
      <c r="T91" s="10">
        <v>2</v>
      </c>
      <c r="U91" s="14" t="str">
        <f t="shared" si="68"/>
        <v>平</v>
      </c>
      <c r="V91" s="14" cm="1">
        <f t="array" ref="V91">_xlfn.IFS(S91+T91=0,"",S91&gt;T91,IF(I91="主",IF(S91=5,4,3),IF(S91=5,0,1)),S91&lt;T91,IF(I91="主",IF(T91=5,0,1),IF(T91=5,4,3)),S91=T91,2)</f>
        <v>2</v>
      </c>
      <c r="W91" s="261" t="s">
        <v>92</v>
      </c>
      <c r="X91" s="261" t="s">
        <v>118</v>
      </c>
      <c r="Y91" s="224"/>
      <c r="Z91" s="225"/>
      <c r="AA91" s="225"/>
      <c r="AB91" s="225"/>
      <c r="AC91" s="225"/>
      <c r="AD91" s="225"/>
      <c r="AE91" s="225"/>
      <c r="AF91" s="225"/>
      <c r="AG91" s="226"/>
      <c r="AH91" s="227"/>
      <c r="AI91" s="227"/>
      <c r="AJ91" s="227"/>
      <c r="AK91" s="280" t="s">
        <v>85</v>
      </c>
      <c r="AL91" s="271" t="s">
        <v>81</v>
      </c>
      <c r="AM91" s="224"/>
      <c r="AN91" s="225"/>
      <c r="AO91" s="264"/>
      <c r="AP91" s="265" t="s">
        <v>119</v>
      </c>
      <c r="AQ91" s="12" t="s">
        <v>83</v>
      </c>
      <c r="AR91" s="15" t="s">
        <v>90</v>
      </c>
      <c r="AS91" s="12" t="s">
        <v>82</v>
      </c>
      <c r="AT91" s="15" t="s">
        <v>123</v>
      </c>
      <c r="AU91" s="12" t="s">
        <v>130</v>
      </c>
      <c r="AV91" s="148" t="s">
        <v>106</v>
      </c>
      <c r="AW91" s="14" t="str">
        <f t="shared" si="127"/>
        <v>主</v>
      </c>
      <c r="AX91" s="14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RD</v>
      </c>
      <c r="AY91" s="14" t="str">
        <f t="shared" si="128"/>
        <v>MRC</v>
      </c>
    </row>
    <row r="92" spans="1:51">
      <c r="A92" s="1">
        <f>输入错误检查!A91</f>
        <v>0</v>
      </c>
      <c r="B92" s="218">
        <f t="shared" ref="B92:B98" si="172">B91</f>
        <v>4</v>
      </c>
      <c r="C92" s="218">
        <f t="shared" ref="C92:C98" si="173">C91</f>
        <v>13</v>
      </c>
      <c r="D92" s="218">
        <f t="shared" ref="D92:D98" si="174">D91</f>
        <v>18</v>
      </c>
      <c r="E92" s="218" t="str">
        <f t="shared" ref="E92:E98" si="175">E91</f>
        <v>RD</v>
      </c>
      <c r="F92" s="218" t="str">
        <f t="shared" ref="F92:F98" si="176">F91</f>
        <v>MRC</v>
      </c>
      <c r="G92" s="8">
        <v>1</v>
      </c>
      <c r="H92" s="14" t="s">
        <v>88</v>
      </c>
      <c r="I92" s="14" t="str">
        <f t="shared" si="125"/>
        <v>主</v>
      </c>
      <c r="J92" s="14" t="str">
        <f t="shared" si="126"/>
        <v>MRC</v>
      </c>
      <c r="K92" s="279" t="s">
        <v>127</v>
      </c>
      <c r="L92" s="260" t="s">
        <v>128</v>
      </c>
      <c r="M92" s="221"/>
      <c r="N92" s="221"/>
      <c r="O92" s="222"/>
      <c r="P92" s="235"/>
      <c r="Q92" s="235"/>
      <c r="R92" s="235"/>
      <c r="S92" s="10">
        <v>2</v>
      </c>
      <c r="T92" s="10">
        <v>2</v>
      </c>
      <c r="U92" s="14" t="str">
        <f t="shared" si="68"/>
        <v>平</v>
      </c>
      <c r="V92" s="14" cm="1">
        <f t="array" ref="V92">_xlfn.IFS(S92+T92=0,"",S92&gt;T92,IF(I92="主",IF(S92=5,4,3),IF(S92=5,0,1)),S92&lt;T92,IF(I92="主",IF(T92=5,0,1),IF(T92=5,4,3)),S92=T92,2)</f>
        <v>2</v>
      </c>
      <c r="W92" s="261" t="str">
        <f>IF(W91="","",W91)</f>
        <v>唐人街</v>
      </c>
      <c r="X92" s="261" t="str">
        <f>IF(X91="","",X91)</f>
        <v>永眠镇</v>
      </c>
      <c r="Y92" s="236"/>
      <c r="Z92" s="237"/>
      <c r="AA92" s="238"/>
      <c r="AB92" s="238"/>
      <c r="AC92" s="238"/>
      <c r="AD92" s="238"/>
      <c r="AE92" s="238"/>
      <c r="AF92" s="238"/>
      <c r="AG92" s="226"/>
      <c r="AH92" s="227"/>
      <c r="AI92" s="227"/>
      <c r="AJ92" s="227"/>
      <c r="AK92" s="280" t="s">
        <v>80</v>
      </c>
      <c r="AL92" s="271" t="s">
        <v>81</v>
      </c>
      <c r="AM92" s="236"/>
      <c r="AN92" s="238"/>
      <c r="AO92" s="227"/>
      <c r="AP92" s="265" t="s">
        <v>119</v>
      </c>
      <c r="AQ92" s="12" t="s">
        <v>123</v>
      </c>
      <c r="AR92" s="15" t="s">
        <v>98</v>
      </c>
      <c r="AS92" s="12" t="s">
        <v>178</v>
      </c>
      <c r="AT92" s="15" t="s">
        <v>91</v>
      </c>
      <c r="AU92" s="12" t="s">
        <v>82</v>
      </c>
      <c r="AV92" s="148" t="s">
        <v>94</v>
      </c>
      <c r="AW92" s="14" t="str">
        <f t="shared" si="127"/>
        <v>主</v>
      </c>
      <c r="AX92" s="14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RD</v>
      </c>
      <c r="AY92" s="14" t="str">
        <f t="shared" si="128"/>
        <v>MRC</v>
      </c>
    </row>
    <row r="93" spans="1:51">
      <c r="A93" s="1">
        <f>输入错误检查!A92</f>
        <v>0</v>
      </c>
      <c r="B93" s="218">
        <f t="shared" si="172"/>
        <v>4</v>
      </c>
      <c r="C93" s="218">
        <f t="shared" si="173"/>
        <v>13</v>
      </c>
      <c r="D93" s="218">
        <f t="shared" si="174"/>
        <v>18</v>
      </c>
      <c r="E93" s="218" t="str">
        <f t="shared" si="175"/>
        <v>RD</v>
      </c>
      <c r="F93" s="218" t="str">
        <f t="shared" si="176"/>
        <v>MRC</v>
      </c>
      <c r="G93" s="8">
        <v>2</v>
      </c>
      <c r="H93" s="14" t="s">
        <v>75</v>
      </c>
      <c r="I93" s="14" t="str">
        <f t="shared" si="125"/>
        <v>客</v>
      </c>
      <c r="J93" s="14" t="str">
        <f t="shared" si="126"/>
        <v>RD</v>
      </c>
      <c r="K93" s="279" t="s">
        <v>176</v>
      </c>
      <c r="L93" s="260" t="s">
        <v>177</v>
      </c>
      <c r="M93" s="221">
        <f>S93+S94</f>
        <v>4</v>
      </c>
      <c r="N93" s="221">
        <f>T93+T94</f>
        <v>4</v>
      </c>
      <c r="O93" s="222">
        <f t="shared" ref="O93:O97" si="177">M93+N93</f>
        <v>8</v>
      </c>
      <c r="P93" s="223">
        <f t="shared" ref="P93:P97" si="178">IF(M93&gt;N93,1,0)</f>
        <v>0</v>
      </c>
      <c r="Q93" s="223">
        <f t="shared" ref="Q93:Q97" si="179">IF(M93+N93=0,0,IF(M93=N93,1,0))</f>
        <v>1</v>
      </c>
      <c r="R93" s="223">
        <f t="shared" ref="R93:R97" si="180">IF(M93&lt;N93,1,0)</f>
        <v>0</v>
      </c>
      <c r="S93" s="10">
        <v>2</v>
      </c>
      <c r="T93" s="10">
        <v>2</v>
      </c>
      <c r="U93" s="14" t="str">
        <f t="shared" si="68"/>
        <v>平</v>
      </c>
      <c r="V93" s="14" cm="1">
        <f t="array" ref="V93">_xlfn.IFS(S93+T93=0,"",S93&gt;T93,IF(I93="主",IF(S93=5,4,3),IF(S93=5,0,1)),S93&lt;T93,IF(I93="主",IF(T93=5,0,1),IF(T93=5,4,3)),S93=T93,2)</f>
        <v>2</v>
      </c>
      <c r="W93" s="261" t="s">
        <v>77</v>
      </c>
      <c r="X93" s="261" t="s">
        <v>129</v>
      </c>
      <c r="Y93" s="242" t="str">
        <f>IF($K93="","",IF($K93=$K91,AP91,AP92))</f>
        <v>守墓人</v>
      </c>
      <c r="Z93" s="243" t="str">
        <f>IF($K93="","",IF($K93=$K91,AQ91,AQ92))</f>
        <v>古董商</v>
      </c>
      <c r="AA93" s="244" t="str">
        <f>IF($K93="","",IF($K93=$K91,AS91,AS92))</f>
        <v>飞行家</v>
      </c>
      <c r="AB93" s="238"/>
      <c r="AC93" s="238"/>
      <c r="AD93" s="238"/>
      <c r="AE93" s="238"/>
      <c r="AF93" s="238"/>
      <c r="AG93" s="226"/>
      <c r="AH93" s="245" t="str">
        <f t="shared" ref="AH93:AH97" si="181">IF($K93="","",IF($K93=$K91,AV91,AV92))</f>
        <v>时空之影</v>
      </c>
      <c r="AI93" s="227"/>
      <c r="AJ93" s="227"/>
      <c r="AK93" s="280" t="s">
        <v>81</v>
      </c>
      <c r="AL93" s="11" t="s">
        <v>90</v>
      </c>
      <c r="AM93" s="281" t="s">
        <v>87</v>
      </c>
      <c r="AN93" s="267"/>
      <c r="AO93" s="227"/>
      <c r="AP93" s="265" t="s">
        <v>85</v>
      </c>
      <c r="AQ93" s="12" t="s">
        <v>107</v>
      </c>
      <c r="AR93" s="15" t="s">
        <v>123</v>
      </c>
      <c r="AS93" s="12" t="s">
        <v>91</v>
      </c>
      <c r="AT93" s="15" t="s">
        <v>79</v>
      </c>
      <c r="AU93" s="12" t="s">
        <v>109</v>
      </c>
      <c r="AV93" s="148" t="s">
        <v>94</v>
      </c>
      <c r="AW93" s="14" t="str">
        <f t="shared" si="127"/>
        <v>客</v>
      </c>
      <c r="AX93" s="14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MRC</v>
      </c>
      <c r="AY93" s="14" t="str">
        <f t="shared" si="128"/>
        <v>RD</v>
      </c>
    </row>
    <row r="94" spans="1:51">
      <c r="A94" s="1">
        <f>输入错误检查!A93</f>
        <v>0</v>
      </c>
      <c r="B94" s="218">
        <f t="shared" si="172"/>
        <v>4</v>
      </c>
      <c r="C94" s="218">
        <f t="shared" si="173"/>
        <v>13</v>
      </c>
      <c r="D94" s="218">
        <f t="shared" si="174"/>
        <v>18</v>
      </c>
      <c r="E94" s="218" t="str">
        <f t="shared" si="175"/>
        <v>RD</v>
      </c>
      <c r="F94" s="218" t="str">
        <f t="shared" si="176"/>
        <v>MRC</v>
      </c>
      <c r="G94" s="8">
        <v>2</v>
      </c>
      <c r="H94" s="14" t="s">
        <v>88</v>
      </c>
      <c r="I94" s="14" t="str">
        <f t="shared" si="125"/>
        <v>主</v>
      </c>
      <c r="J94" s="14" t="str">
        <f t="shared" si="126"/>
        <v>MRC</v>
      </c>
      <c r="K94" s="279" t="s">
        <v>127</v>
      </c>
      <c r="L94" s="260" t="s">
        <v>128</v>
      </c>
      <c r="M94" s="221"/>
      <c r="N94" s="221"/>
      <c r="O94" s="222"/>
      <c r="P94" s="235"/>
      <c r="Q94" s="235"/>
      <c r="R94" s="235"/>
      <c r="S94" s="10">
        <v>2</v>
      </c>
      <c r="T94" s="10">
        <v>2</v>
      </c>
      <c r="U94" s="14" t="str">
        <f t="shared" si="68"/>
        <v>平</v>
      </c>
      <c r="V94" s="14" cm="1">
        <f t="array" ref="V94">_xlfn.IFS(S94+T94=0,"",S94&gt;T94,IF(I94="主",IF(S94=5,4,3),IF(S94=5,0,1)),S94&lt;T94,IF(I94="主",IF(T94=5,0,1),IF(T94=5,4,3)),S94=T94,2)</f>
        <v>2</v>
      </c>
      <c r="W94" s="261" t="str">
        <f>IF(W93="","",W93)</f>
        <v>月亮河公园</v>
      </c>
      <c r="X94" s="261" t="str">
        <f>IF(X93="","",X93)</f>
        <v>圣心医院</v>
      </c>
      <c r="Y94" s="242" t="str">
        <f>IF($K94="","",IF($K94=$K92,AP92,AP91))</f>
        <v>守墓人</v>
      </c>
      <c r="Z94" s="243" t="str">
        <f>IF($K94="","",IF($K94=$K92,AQ92,AQ91))</f>
        <v>骑士</v>
      </c>
      <c r="AA94" s="244" t="str">
        <f>IF($K94="","",IF($K94=$K92,AS92,AS91))</f>
        <v>调香师</v>
      </c>
      <c r="AB94" s="237"/>
      <c r="AC94" s="237"/>
      <c r="AD94" s="238"/>
      <c r="AE94" s="238"/>
      <c r="AF94" s="238"/>
      <c r="AG94" s="226"/>
      <c r="AH94" s="245" t="str">
        <f t="shared" ref="AH94:AH98" si="182">IF($K94="","",IF($K94=$K92,AV92,AV91))</f>
        <v>喧嚣</v>
      </c>
      <c r="AI94" s="227"/>
      <c r="AJ94" s="227"/>
      <c r="AK94" s="280" t="s">
        <v>79</v>
      </c>
      <c r="AL94" s="11" t="s">
        <v>97</v>
      </c>
      <c r="AM94" s="271" t="s">
        <v>87</v>
      </c>
      <c r="AN94" s="236"/>
      <c r="AO94" s="227"/>
      <c r="AP94" s="265" t="s">
        <v>112</v>
      </c>
      <c r="AQ94" s="12" t="s">
        <v>107</v>
      </c>
      <c r="AR94" s="15" t="s">
        <v>85</v>
      </c>
      <c r="AS94" s="12" t="s">
        <v>144</v>
      </c>
      <c r="AT94" s="15" t="s">
        <v>82</v>
      </c>
      <c r="AU94" s="12" t="s">
        <v>95</v>
      </c>
      <c r="AV94" s="148" t="s">
        <v>179</v>
      </c>
      <c r="AW94" s="14" t="str">
        <f t="shared" si="127"/>
        <v>客</v>
      </c>
      <c r="AX94" s="14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MRC</v>
      </c>
      <c r="AY94" s="14" t="str">
        <f t="shared" si="128"/>
        <v>RD</v>
      </c>
    </row>
    <row r="95" spans="1:51">
      <c r="A95" s="1">
        <f>输入错误检查!A94</f>
        <v>0</v>
      </c>
      <c r="B95" s="218">
        <f t="shared" si="172"/>
        <v>4</v>
      </c>
      <c r="C95" s="218">
        <f t="shared" si="173"/>
        <v>13</v>
      </c>
      <c r="D95" s="218">
        <f t="shared" si="174"/>
        <v>18</v>
      </c>
      <c r="E95" s="218" t="str">
        <f t="shared" si="175"/>
        <v>RD</v>
      </c>
      <c r="F95" s="218" t="str">
        <f t="shared" si="176"/>
        <v>MRC</v>
      </c>
      <c r="G95" s="8">
        <v>3</v>
      </c>
      <c r="H95" s="14" t="s">
        <v>75</v>
      </c>
      <c r="I95" s="14" t="str">
        <f t="shared" si="125"/>
        <v>客</v>
      </c>
      <c r="J95" s="14" t="str">
        <f t="shared" si="126"/>
        <v>RD</v>
      </c>
      <c r="K95" s="279" t="s">
        <v>176</v>
      </c>
      <c r="L95" s="260" t="s">
        <v>177</v>
      </c>
      <c r="M95" s="221">
        <f>S95+S96</f>
        <v>3</v>
      </c>
      <c r="N95" s="221">
        <f>T95+T96</f>
        <v>5</v>
      </c>
      <c r="O95" s="222">
        <f t="shared" si="177"/>
        <v>8</v>
      </c>
      <c r="P95" s="223">
        <f t="shared" si="178"/>
        <v>0</v>
      </c>
      <c r="Q95" s="223">
        <f t="shared" si="179"/>
        <v>0</v>
      </c>
      <c r="R95" s="223">
        <f t="shared" si="180"/>
        <v>1</v>
      </c>
      <c r="S95" s="10">
        <v>1</v>
      </c>
      <c r="T95" s="10">
        <v>3</v>
      </c>
      <c r="U95" s="14" t="str">
        <f t="shared" si="68"/>
        <v>屠</v>
      </c>
      <c r="V95" s="14" cm="1">
        <f t="array" ref="V95">_xlfn.IFS(S95+T95=0,"",S95&gt;T95,IF(I95="主",IF(S95=5,4,3),IF(S95=5,0,1)),S95&lt;T95,IF(I95="主",IF(T95=5,0,1),IF(T95=5,4,3)),S95=T95,2)</f>
        <v>3</v>
      </c>
      <c r="W95" s="268"/>
      <c r="X95" s="261" t="s">
        <v>103</v>
      </c>
      <c r="Y95" s="248" t="str">
        <f>IF($K95="","",IF($K95=$K93,AP93,AP94))</f>
        <v>入殓师</v>
      </c>
      <c r="Z95" s="248" t="str">
        <f>IF($K95="","",IF($K95=$K93,AQ93,AQ94))</f>
        <v>佣兵</v>
      </c>
      <c r="AA95" s="244" t="str">
        <f>IF($K95="","",IF($K95=$K93,AS93,AS94))</f>
        <v>心理学家</v>
      </c>
      <c r="AB95" s="248" t="str">
        <f>IF($K95="","",IF($K95=$K93,Y93,Y94))</f>
        <v>守墓人</v>
      </c>
      <c r="AC95" s="249" t="str">
        <f>IF($K95="","",IF($K95=$K93,Z93,Z94))</f>
        <v>古董商</v>
      </c>
      <c r="AD95" s="250" t="str">
        <f>IF($K95="","",IF($K95=$K93,AA93,AA94))</f>
        <v>飞行家</v>
      </c>
      <c r="AE95" s="238"/>
      <c r="AF95" s="238"/>
      <c r="AG95" s="226"/>
      <c r="AH95" s="245" t="str">
        <f t="shared" si="181"/>
        <v>喧嚣</v>
      </c>
      <c r="AI95" s="251" t="str">
        <f>IF($K95="","",IF($K95=$K93,AH93,AH94))</f>
        <v>时空之影</v>
      </c>
      <c r="AJ95" s="227"/>
      <c r="AK95" s="280" t="s">
        <v>79</v>
      </c>
      <c r="AL95" s="11" t="s">
        <v>97</v>
      </c>
      <c r="AM95" s="11" t="s">
        <v>87</v>
      </c>
      <c r="AN95" s="281" t="s">
        <v>125</v>
      </c>
      <c r="AO95" s="269"/>
      <c r="AP95" s="265" t="s">
        <v>123</v>
      </c>
      <c r="AQ95" s="12" t="s">
        <v>108</v>
      </c>
      <c r="AR95" s="15" t="s">
        <v>144</v>
      </c>
      <c r="AS95" s="12" t="s">
        <v>90</v>
      </c>
      <c r="AT95" s="15" t="s">
        <v>99</v>
      </c>
      <c r="AU95" s="12" t="s">
        <v>113</v>
      </c>
      <c r="AV95" s="148" t="s">
        <v>145</v>
      </c>
      <c r="AW95" s="14" t="str">
        <f t="shared" si="127"/>
        <v>主</v>
      </c>
      <c r="AX95" s="14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RD</v>
      </c>
      <c r="AY95" s="14" t="str">
        <f t="shared" si="128"/>
        <v>MRC</v>
      </c>
    </row>
    <row r="96" spans="1:51">
      <c r="A96" s="1">
        <f>输入错误检查!A95</f>
        <v>0</v>
      </c>
      <c r="B96" s="218">
        <f t="shared" si="172"/>
        <v>4</v>
      </c>
      <c r="C96" s="218">
        <f t="shared" si="173"/>
        <v>13</v>
      </c>
      <c r="D96" s="218">
        <f t="shared" si="174"/>
        <v>18</v>
      </c>
      <c r="E96" s="218" t="str">
        <f t="shared" si="175"/>
        <v>RD</v>
      </c>
      <c r="F96" s="218" t="str">
        <f t="shared" si="176"/>
        <v>MRC</v>
      </c>
      <c r="G96" s="8">
        <v>3</v>
      </c>
      <c r="H96" s="14" t="s">
        <v>88</v>
      </c>
      <c r="I96" s="14" t="str">
        <f t="shared" si="125"/>
        <v>主</v>
      </c>
      <c r="J96" s="14" t="str">
        <f t="shared" si="126"/>
        <v>MRC</v>
      </c>
      <c r="K96" s="279" t="s">
        <v>127</v>
      </c>
      <c r="L96" s="260" t="s">
        <v>128</v>
      </c>
      <c r="M96" s="221"/>
      <c r="N96" s="221"/>
      <c r="O96" s="222"/>
      <c r="P96" s="235"/>
      <c r="Q96" s="235"/>
      <c r="R96" s="235"/>
      <c r="S96" s="10">
        <v>2</v>
      </c>
      <c r="T96" s="10">
        <v>2</v>
      </c>
      <c r="U96" s="14" t="str">
        <f t="shared" si="68"/>
        <v>平</v>
      </c>
      <c r="V96" s="14" cm="1">
        <f t="array" ref="V96">_xlfn.IFS(S96+T96=0,"",S96&gt;T96,IF(I96="主",IF(S96=5,4,3),IF(S96=5,0,1)),S96&lt;T96,IF(I96="主",IF(T96=5,0,1),IF(T96=5,4,3)),S96=T96,2)</f>
        <v>2</v>
      </c>
      <c r="W96" s="268"/>
      <c r="X96" s="261" t="str">
        <f>IF(X95="","",X95)</f>
        <v>军工厂</v>
      </c>
      <c r="Y96" s="248" t="str">
        <f>IF($K96="","",IF($K96=$K94,AP94,AP93))</f>
        <v>杂技演员</v>
      </c>
      <c r="Z96" s="248" t="str">
        <f>IF($K96="","",IF($K96=$K94,AQ94,AQ93))</f>
        <v>佣兵</v>
      </c>
      <c r="AA96" s="244" t="str">
        <f>IF($K96="","",IF($K96=$K94,AS94,AS93))</f>
        <v>勘探员</v>
      </c>
      <c r="AB96" s="248" t="str">
        <f>IF($K96="","",IF($K96=$K94,Y94,Y93))</f>
        <v>守墓人</v>
      </c>
      <c r="AC96" s="249" t="str">
        <f>IF($K96="","",IF($K96=$K94,Z94,Z93))</f>
        <v>骑士</v>
      </c>
      <c r="AD96" s="250" t="str">
        <f>IF($K96="","",IF($K96=$K94,AA94,AA93))</f>
        <v>调香师</v>
      </c>
      <c r="AE96" s="237"/>
      <c r="AF96" s="237"/>
      <c r="AG96" s="270"/>
      <c r="AH96" s="245" t="str">
        <f t="shared" si="182"/>
        <v>雕刻家</v>
      </c>
      <c r="AI96" s="251" t="str">
        <f>IF($K96="","",IF($K96=$K94,AH94,AH93))</f>
        <v>喧嚣</v>
      </c>
      <c r="AJ96" s="227"/>
      <c r="AK96" s="280" t="s">
        <v>79</v>
      </c>
      <c r="AL96" s="11" t="s">
        <v>86</v>
      </c>
      <c r="AM96" s="11" t="s">
        <v>87</v>
      </c>
      <c r="AN96" s="271" t="s">
        <v>106</v>
      </c>
      <c r="AO96" s="272"/>
      <c r="AP96" s="265" t="s">
        <v>81</v>
      </c>
      <c r="AQ96" s="12" t="s">
        <v>83</v>
      </c>
      <c r="AR96" s="15" t="s">
        <v>108</v>
      </c>
      <c r="AS96" s="12" t="s">
        <v>95</v>
      </c>
      <c r="AT96" s="15" t="s">
        <v>80</v>
      </c>
      <c r="AU96" s="12" t="s">
        <v>90</v>
      </c>
      <c r="AV96" s="148" t="s">
        <v>145</v>
      </c>
      <c r="AW96" s="14" t="str">
        <f t="shared" si="127"/>
        <v>主</v>
      </c>
      <c r="AX96" s="14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>RD</v>
      </c>
      <c r="AY96" s="14" t="str">
        <f t="shared" si="128"/>
        <v>MRC</v>
      </c>
    </row>
    <row r="97" spans="1:51">
      <c r="A97" s="1">
        <f>输入错误检查!A96</f>
        <v>0</v>
      </c>
      <c r="B97" s="218">
        <f t="shared" si="172"/>
        <v>4</v>
      </c>
      <c r="C97" s="218">
        <f t="shared" si="173"/>
        <v>13</v>
      </c>
      <c r="D97" s="218">
        <f t="shared" si="174"/>
        <v>18</v>
      </c>
      <c r="E97" s="218" t="str">
        <f t="shared" si="175"/>
        <v>RD</v>
      </c>
      <c r="F97" s="218" t="str">
        <f t="shared" si="176"/>
        <v>MRC</v>
      </c>
      <c r="G97" s="8" t="s">
        <v>114</v>
      </c>
      <c r="H97" s="14" t="s">
        <v>75</v>
      </c>
      <c r="I97" s="14" t="str">
        <f t="shared" si="125"/>
        <v/>
      </c>
      <c r="J97" s="14" t="str">
        <f t="shared" si="126"/>
        <v/>
      </c>
      <c r="K97" s="10"/>
      <c r="L97" s="274"/>
      <c r="M97" s="221">
        <f>S97+S98</f>
        <v>0</v>
      </c>
      <c r="N97" s="221">
        <f>T97+T98</f>
        <v>0</v>
      </c>
      <c r="O97" s="222">
        <f t="shared" si="177"/>
        <v>0</v>
      </c>
      <c r="P97" s="223">
        <f t="shared" si="178"/>
        <v>0</v>
      </c>
      <c r="Q97" s="223">
        <f t="shared" si="179"/>
        <v>0</v>
      </c>
      <c r="R97" s="223">
        <f t="shared" si="180"/>
        <v>0</v>
      </c>
      <c r="S97" s="10"/>
      <c r="T97" s="10"/>
      <c r="U97" s="14" t="str">
        <f t="shared" si="68"/>
        <v/>
      </c>
      <c r="V97" s="14" t="str" cm="1">
        <f t="array" ref="V97">_xlfn.IFS(S97+T97=0,"",S97&gt;T97,IF(I97="主",IF(S97=5,4,3),IF(S97=5,0,1)),S97&lt;T97,IF(I97="主",IF(T97=5,0,1),IF(T97=5,4,3)),S97=T97,2)</f>
        <v/>
      </c>
      <c r="W97" s="275"/>
      <c r="X97" s="261"/>
      <c r="Y97" s="248" t="str">
        <f>IF($K97="","",IF($K97=$K95,AP95,AP96))</f>
        <v/>
      </c>
      <c r="Z97" s="248" t="str">
        <f>IF($K97="","",IF($K97=$K95,AQ95,AQ96))</f>
        <v/>
      </c>
      <c r="AA97" s="244" t="str">
        <f>IF($K97="","",IF($K97=$K95,AS95,AS96))</f>
        <v/>
      </c>
      <c r="AB97" s="242" t="str">
        <f t="shared" ref="AB97:AG97" si="183">IF($K97="","",IF($K97=$K95,Y95,Y96))</f>
        <v/>
      </c>
      <c r="AC97" s="242" t="str">
        <f t="shared" si="183"/>
        <v/>
      </c>
      <c r="AD97" s="249" t="str">
        <f t="shared" si="183"/>
        <v/>
      </c>
      <c r="AE97" s="242" t="str">
        <f t="shared" si="183"/>
        <v/>
      </c>
      <c r="AF97" s="242" t="str">
        <f t="shared" si="183"/>
        <v/>
      </c>
      <c r="AG97" s="242" t="str">
        <f t="shared" si="183"/>
        <v/>
      </c>
      <c r="AH97" s="245" t="str">
        <f t="shared" si="181"/>
        <v/>
      </c>
      <c r="AI97" s="251" t="str">
        <f>IF($K97="","",IF($K97=$K95,AH95,AH96))</f>
        <v/>
      </c>
      <c r="AJ97" s="251" t="str">
        <f>IF($K97="","",IF($K97=$K95,AI95,AI96))</f>
        <v/>
      </c>
      <c r="AK97" s="10"/>
      <c r="AL97" s="10"/>
      <c r="AM97" s="10"/>
      <c r="AN97" s="10"/>
      <c r="AO97" s="276"/>
      <c r="AP97" s="265"/>
      <c r="AQ97" s="12"/>
      <c r="AR97" s="15"/>
      <c r="AS97" s="12"/>
      <c r="AT97" s="15"/>
      <c r="AU97" s="12"/>
      <c r="AV97" s="148"/>
      <c r="AW97" s="14" t="str">
        <f t="shared" si="127"/>
        <v/>
      </c>
      <c r="AX97" s="14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Y97" s="14" t="str">
        <f t="shared" si="128"/>
        <v/>
      </c>
    </row>
    <row r="98" spans="1:51">
      <c r="A98" s="1">
        <f>输入错误检查!A97</f>
        <v>0</v>
      </c>
      <c r="B98" s="218">
        <f t="shared" si="172"/>
        <v>4</v>
      </c>
      <c r="C98" s="218">
        <f t="shared" si="173"/>
        <v>13</v>
      </c>
      <c r="D98" s="218">
        <f t="shared" si="174"/>
        <v>18</v>
      </c>
      <c r="E98" s="218" t="str">
        <f t="shared" si="175"/>
        <v>RD</v>
      </c>
      <c r="F98" s="218" t="str">
        <f t="shared" si="176"/>
        <v>MRC</v>
      </c>
      <c r="G98" s="8" t="s">
        <v>114</v>
      </c>
      <c r="H98" s="14" t="s">
        <v>88</v>
      </c>
      <c r="I98" s="14" t="str">
        <f t="shared" si="125"/>
        <v/>
      </c>
      <c r="J98" s="14" t="str">
        <f t="shared" si="126"/>
        <v/>
      </c>
      <c r="K98" s="10"/>
      <c r="L98" s="274"/>
      <c r="M98" s="221"/>
      <c r="N98" s="221"/>
      <c r="O98" s="222"/>
      <c r="P98" s="235"/>
      <c r="Q98" s="235"/>
      <c r="R98" s="235"/>
      <c r="S98" s="10"/>
      <c r="T98" s="10"/>
      <c r="U98" s="14" t="str">
        <f t="shared" si="68"/>
        <v/>
      </c>
      <c r="V98" s="14" t="str" cm="1">
        <f t="array" ref="V98">_xlfn.IFS(S98+T98=0,"",S98&gt;T98,IF(I98="主",IF(S98=5,4,3),IF(S98=5,0,1)),S98&lt;T98,IF(I98="主",IF(T98=5,0,1),IF(T98=5,4,3)),S98=T98,2)</f>
        <v/>
      </c>
      <c r="W98" s="275"/>
      <c r="X98" s="261" t="str">
        <f>IF(X97="","",X97)</f>
        <v/>
      </c>
      <c r="Y98" s="248" t="str">
        <f>IF($K98="","",IF($K98=$K96,AP96,AP95))</f>
        <v/>
      </c>
      <c r="Z98" s="248" t="str">
        <f>IF($K98="","",IF($K98=$K96,AQ96,AQ95))</f>
        <v/>
      </c>
      <c r="AA98" s="244" t="str">
        <f>IF($K98="","",IF($K98=$K96,AS96,AS95))</f>
        <v/>
      </c>
      <c r="AB98" s="242" t="str">
        <f t="shared" ref="AB98:AG98" si="184">IF($K98="","",IF($K98=$K96,Y96,Y95))</f>
        <v/>
      </c>
      <c r="AC98" s="242" t="str">
        <f t="shared" si="184"/>
        <v/>
      </c>
      <c r="AD98" s="249" t="str">
        <f t="shared" si="184"/>
        <v/>
      </c>
      <c r="AE98" s="242" t="str">
        <f t="shared" si="184"/>
        <v/>
      </c>
      <c r="AF98" s="242" t="str">
        <f t="shared" si="184"/>
        <v/>
      </c>
      <c r="AG98" s="242" t="str">
        <f t="shared" si="184"/>
        <v/>
      </c>
      <c r="AH98" s="245" t="str">
        <f t="shared" si="182"/>
        <v/>
      </c>
      <c r="AI98" s="251" t="str">
        <f>IF($K98="","",IF($K98=$K96,AH96,AH95))</f>
        <v/>
      </c>
      <c r="AJ98" s="251" t="str">
        <f>IF($K98="","",IF($K98=$K96,AI96,AI95))</f>
        <v/>
      </c>
      <c r="AK98" s="10"/>
      <c r="AL98" s="10"/>
      <c r="AM98" s="10"/>
      <c r="AN98" s="10"/>
      <c r="AO98" s="10"/>
      <c r="AP98" s="265"/>
      <c r="AQ98" s="12"/>
      <c r="AR98" s="15"/>
      <c r="AS98" s="12"/>
      <c r="AT98" s="15"/>
      <c r="AU98" s="12"/>
      <c r="AV98" s="148"/>
      <c r="AW98" s="14" t="str">
        <f t="shared" si="127"/>
        <v/>
      </c>
      <c r="AX98" s="14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AY98" s="14" t="str">
        <f t="shared" si="128"/>
        <v/>
      </c>
    </row>
    <row r="99" spans="1:51">
      <c r="A99" s="1">
        <f>输入错误检查!A98</f>
        <v>0</v>
      </c>
      <c r="B99" s="218">
        <v>4</v>
      </c>
      <c r="C99" s="218">
        <v>14</v>
      </c>
      <c r="D99" s="219">
        <v>12</v>
      </c>
      <c r="E99" s="219" t="s">
        <v>149</v>
      </c>
      <c r="F99" s="219" t="s">
        <v>74</v>
      </c>
      <c r="G99" s="8">
        <v>1</v>
      </c>
      <c r="H99" s="14" t="s">
        <v>75</v>
      </c>
      <c r="I99" s="14" t="str">
        <f t="shared" si="125"/>
        <v>客</v>
      </c>
      <c r="J99" s="14" t="str">
        <f t="shared" si="126"/>
        <v>AWG</v>
      </c>
      <c r="K99" s="15" t="s">
        <v>74</v>
      </c>
      <c r="L99" s="220" t="s">
        <v>76</v>
      </c>
      <c r="M99" s="221">
        <f>S99+S100</f>
        <v>2</v>
      </c>
      <c r="N99" s="221">
        <f>T99+T100</f>
        <v>7</v>
      </c>
      <c r="O99" s="222">
        <f t="shared" ref="O99:O103" si="185">M99+N99</f>
        <v>9</v>
      </c>
      <c r="P99" s="223">
        <f t="shared" ref="P99:P103" si="186">IF(M99&gt;N99,1,0)</f>
        <v>0</v>
      </c>
      <c r="Q99" s="223">
        <f t="shared" ref="Q99:Q103" si="187">IF(M99+N99=0,0,IF(M99=N99,1,0))</f>
        <v>0</v>
      </c>
      <c r="R99" s="223">
        <f t="shared" ref="R99:R103" si="188">IF(M99&lt;N99,1,0)</f>
        <v>1</v>
      </c>
      <c r="S99" s="13">
        <v>0</v>
      </c>
      <c r="T99" s="13">
        <v>5</v>
      </c>
      <c r="U99" s="14" t="str">
        <f t="shared" ref="U99:U162" si="189">_xlfn.IFS(S99+T99=0,"",S99&gt;T99,IF(I99="主","屠","人"),S99&lt;T99,IF(I99="主","人","屠"),S99=T99,"平")</f>
        <v>屠</v>
      </c>
      <c r="V99" s="14" cm="1">
        <f t="array" ref="V99">_xlfn.IFS(S99+T99=0,"",S99&gt;T99,IF(I99="主",IF(S99=5,4,3),IF(S99=5,0,1)),S99&lt;T99,IF(I99="主",IF(T99=5,0,1),IF(T99=5,4,3)),S99=T99,2)</f>
        <v>4</v>
      </c>
      <c r="W99" s="19" t="s">
        <v>77</v>
      </c>
      <c r="X99" s="19" t="s">
        <v>104</v>
      </c>
      <c r="Y99" s="224"/>
      <c r="Z99" s="225"/>
      <c r="AA99" s="225"/>
      <c r="AB99" s="225"/>
      <c r="AC99" s="225"/>
      <c r="AD99" s="225"/>
      <c r="AE99" s="225"/>
      <c r="AF99" s="225"/>
      <c r="AG99" s="226"/>
      <c r="AH99" s="227"/>
      <c r="AI99" s="227"/>
      <c r="AJ99" s="227"/>
      <c r="AK99" s="228" t="s">
        <v>79</v>
      </c>
      <c r="AL99" s="229" t="s">
        <v>80</v>
      </c>
      <c r="AM99" s="230"/>
      <c r="AN99" s="231"/>
      <c r="AO99" s="232"/>
      <c r="AP99" s="233" t="s">
        <v>119</v>
      </c>
      <c r="AQ99" s="234" t="s">
        <v>90</v>
      </c>
      <c r="AR99" s="15" t="s">
        <v>86</v>
      </c>
      <c r="AS99" s="234" t="s">
        <v>84</v>
      </c>
      <c r="AT99" s="15" t="s">
        <v>85</v>
      </c>
      <c r="AU99" s="234" t="s">
        <v>112</v>
      </c>
      <c r="AV99" s="142" t="s">
        <v>87</v>
      </c>
      <c r="AW99" s="14" t="str">
        <f t="shared" si="127"/>
        <v>主</v>
      </c>
      <c r="AX99" s="14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AWG</v>
      </c>
      <c r="AY99" s="14" t="str">
        <f t="shared" si="128"/>
        <v>TE</v>
      </c>
    </row>
    <row r="100" spans="1:51">
      <c r="A100" s="1">
        <f>输入错误检查!A99</f>
        <v>0</v>
      </c>
      <c r="B100" s="218">
        <f t="shared" ref="B100:B106" si="190">B99</f>
        <v>4</v>
      </c>
      <c r="C100" s="218">
        <f t="shared" ref="C100:C106" si="191">C99</f>
        <v>14</v>
      </c>
      <c r="D100" s="218">
        <f t="shared" ref="D100:D106" si="192">D99</f>
        <v>12</v>
      </c>
      <c r="E100" s="218" t="str">
        <f t="shared" ref="E100:E106" si="193">E99</f>
        <v>AWG</v>
      </c>
      <c r="F100" s="218" t="str">
        <f t="shared" ref="F100:F106" si="194">F99</f>
        <v>TE</v>
      </c>
      <c r="G100" s="8">
        <v>1</v>
      </c>
      <c r="H100" s="14" t="s">
        <v>88</v>
      </c>
      <c r="I100" s="14" t="str">
        <f t="shared" si="125"/>
        <v>主</v>
      </c>
      <c r="J100" s="14" t="str">
        <f t="shared" si="126"/>
        <v>TE</v>
      </c>
      <c r="K100" s="15" t="s">
        <v>149</v>
      </c>
      <c r="L100" s="220" t="s">
        <v>150</v>
      </c>
      <c r="M100" s="221"/>
      <c r="N100" s="221"/>
      <c r="O100" s="222"/>
      <c r="P100" s="235"/>
      <c r="Q100" s="235"/>
      <c r="R100" s="235"/>
      <c r="S100" s="13">
        <v>2</v>
      </c>
      <c r="T100" s="13">
        <v>2</v>
      </c>
      <c r="U100" s="14" t="str">
        <f t="shared" si="189"/>
        <v>平</v>
      </c>
      <c r="V100" s="14" cm="1">
        <f t="array" ref="V100">_xlfn.IFS(S100+T100=0,"",S100&gt;T100,IF(I100="主",IF(S100=5,4,3),IF(S100=5,0,1)),S100&lt;T100,IF(I100="主",IF(T100=5,0,1),IF(T100=5,4,3)),S100=T100,2)</f>
        <v>2</v>
      </c>
      <c r="W100" s="19" t="s">
        <v>77</v>
      </c>
      <c r="X100" s="19" t="s">
        <v>104</v>
      </c>
      <c r="Y100" s="236"/>
      <c r="Z100" s="237"/>
      <c r="AA100" s="238"/>
      <c r="AB100" s="238"/>
      <c r="AC100" s="238"/>
      <c r="AD100" s="238"/>
      <c r="AE100" s="238"/>
      <c r="AF100" s="238"/>
      <c r="AG100" s="226"/>
      <c r="AH100" s="227"/>
      <c r="AI100" s="227"/>
      <c r="AJ100" s="227"/>
      <c r="AK100" s="228" t="s">
        <v>81</v>
      </c>
      <c r="AL100" s="229" t="s">
        <v>80</v>
      </c>
      <c r="AM100" s="239"/>
      <c r="AN100" s="240"/>
      <c r="AO100" s="241"/>
      <c r="AP100" s="233" t="s">
        <v>79</v>
      </c>
      <c r="AQ100" s="234" t="s">
        <v>119</v>
      </c>
      <c r="AR100" s="15" t="s">
        <v>97</v>
      </c>
      <c r="AS100" s="234" t="s">
        <v>82</v>
      </c>
      <c r="AT100" s="15" t="s">
        <v>109</v>
      </c>
      <c r="AU100" s="234" t="s">
        <v>83</v>
      </c>
      <c r="AV100" s="142" t="s">
        <v>94</v>
      </c>
      <c r="AW100" s="14" t="str">
        <f t="shared" si="127"/>
        <v>主</v>
      </c>
      <c r="AX100" s="14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AWG</v>
      </c>
      <c r="AY100" s="14" t="str">
        <f t="shared" si="128"/>
        <v>TE</v>
      </c>
    </row>
    <row r="101" spans="1:51">
      <c r="A101" s="1">
        <f>输入错误检查!A100</f>
        <v>0</v>
      </c>
      <c r="B101" s="218">
        <f t="shared" si="190"/>
        <v>4</v>
      </c>
      <c r="C101" s="218">
        <f t="shared" si="191"/>
        <v>14</v>
      </c>
      <c r="D101" s="218">
        <f t="shared" si="192"/>
        <v>12</v>
      </c>
      <c r="E101" s="218" t="str">
        <f t="shared" si="193"/>
        <v>AWG</v>
      </c>
      <c r="F101" s="218" t="str">
        <f t="shared" si="194"/>
        <v>TE</v>
      </c>
      <c r="G101" s="8">
        <v>2</v>
      </c>
      <c r="H101" s="14" t="s">
        <v>75</v>
      </c>
      <c r="I101" s="14" t="str">
        <f t="shared" si="125"/>
        <v>主</v>
      </c>
      <c r="J101" s="14" t="str">
        <f t="shared" si="126"/>
        <v>TE</v>
      </c>
      <c r="K101" s="15" t="s">
        <v>149</v>
      </c>
      <c r="L101" s="220" t="s">
        <v>150</v>
      </c>
      <c r="M101" s="221">
        <f>S101+S102</f>
        <v>4</v>
      </c>
      <c r="N101" s="221">
        <f>T101+T102</f>
        <v>4</v>
      </c>
      <c r="O101" s="222">
        <f t="shared" si="185"/>
        <v>8</v>
      </c>
      <c r="P101" s="223">
        <f t="shared" si="186"/>
        <v>0</v>
      </c>
      <c r="Q101" s="223">
        <f t="shared" si="187"/>
        <v>1</v>
      </c>
      <c r="R101" s="223">
        <f t="shared" si="188"/>
        <v>0</v>
      </c>
      <c r="S101" s="13">
        <v>3</v>
      </c>
      <c r="T101" s="13">
        <v>1</v>
      </c>
      <c r="U101" s="14" t="str">
        <f t="shared" si="189"/>
        <v>屠</v>
      </c>
      <c r="V101" s="14" cm="1">
        <f t="array" ref="V101">_xlfn.IFS(S101+T101=0,"",S101&gt;T101,IF(I101="主",IF(S101=5,4,3),IF(S101=5,0,1)),S101&lt;T101,IF(I101="主",IF(T101=5,0,1),IF(T101=5,4,3)),S101=T101,2)</f>
        <v>3</v>
      </c>
      <c r="W101" s="19" t="s">
        <v>92</v>
      </c>
      <c r="X101" s="19" t="s">
        <v>122</v>
      </c>
      <c r="Y101" s="242" t="str">
        <f>IF($K101="","",IF($K101=$K99,AP99,AP100))</f>
        <v>先知</v>
      </c>
      <c r="Z101" s="243" t="str">
        <f>IF($K101="","",IF($K101=$K99,AQ99,AQ100))</f>
        <v>守墓人</v>
      </c>
      <c r="AA101" s="244" t="str">
        <f>IF($K101="","",IF($K101=$K99,AS99,AS100))</f>
        <v>飞行家</v>
      </c>
      <c r="AB101" s="238"/>
      <c r="AC101" s="238"/>
      <c r="AD101" s="238"/>
      <c r="AE101" s="238"/>
      <c r="AF101" s="238"/>
      <c r="AG101" s="226"/>
      <c r="AH101" s="245" t="str">
        <f t="shared" ref="AH101:AH105" si="195">IF($K101="","",IF($K101=$K99,AV99,AV100))</f>
        <v>喧嚣</v>
      </c>
      <c r="AI101" s="227"/>
      <c r="AJ101" s="227"/>
      <c r="AK101" s="228" t="s">
        <v>83</v>
      </c>
      <c r="AL101" s="15" t="s">
        <v>81</v>
      </c>
      <c r="AM101" s="246" t="s">
        <v>87</v>
      </c>
      <c r="AN101" s="247"/>
      <c r="AO101" s="241"/>
      <c r="AP101" s="233" t="s">
        <v>101</v>
      </c>
      <c r="AQ101" s="234" t="s">
        <v>97</v>
      </c>
      <c r="AR101" s="15" t="s">
        <v>123</v>
      </c>
      <c r="AS101" s="234" t="s">
        <v>112</v>
      </c>
      <c r="AT101" s="15" t="s">
        <v>91</v>
      </c>
      <c r="AU101" s="234" t="s">
        <v>90</v>
      </c>
      <c r="AV101" s="142" t="s">
        <v>102</v>
      </c>
      <c r="AW101" s="14" t="str">
        <f t="shared" si="127"/>
        <v>客</v>
      </c>
      <c r="AX101" s="14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TE</v>
      </c>
      <c r="AY101" s="14" t="str">
        <f t="shared" si="128"/>
        <v>AWG</v>
      </c>
    </row>
    <row r="102" spans="1:51">
      <c r="A102" s="1">
        <f>输入错误检查!A101</f>
        <v>0</v>
      </c>
      <c r="B102" s="218">
        <f t="shared" si="190"/>
        <v>4</v>
      </c>
      <c r="C102" s="218">
        <f t="shared" si="191"/>
        <v>14</v>
      </c>
      <c r="D102" s="218">
        <f t="shared" si="192"/>
        <v>12</v>
      </c>
      <c r="E102" s="218" t="str">
        <f t="shared" si="193"/>
        <v>AWG</v>
      </c>
      <c r="F102" s="218" t="str">
        <f t="shared" si="194"/>
        <v>TE</v>
      </c>
      <c r="G102" s="8">
        <v>2</v>
      </c>
      <c r="H102" s="14" t="s">
        <v>88</v>
      </c>
      <c r="I102" s="14" t="str">
        <f t="shared" si="125"/>
        <v>客</v>
      </c>
      <c r="J102" s="14" t="str">
        <f t="shared" si="126"/>
        <v>AWG</v>
      </c>
      <c r="K102" s="15" t="s">
        <v>74</v>
      </c>
      <c r="L102" s="220" t="s">
        <v>76</v>
      </c>
      <c r="M102" s="221"/>
      <c r="N102" s="221"/>
      <c r="O102" s="222"/>
      <c r="P102" s="235"/>
      <c r="Q102" s="235"/>
      <c r="R102" s="235"/>
      <c r="S102" s="13">
        <v>1</v>
      </c>
      <c r="T102" s="13">
        <v>3</v>
      </c>
      <c r="U102" s="14" t="str">
        <f t="shared" si="189"/>
        <v>屠</v>
      </c>
      <c r="V102" s="14" cm="1">
        <f t="array" ref="V102">_xlfn.IFS(S102+T102=0,"",S102&gt;T102,IF(I102="主",IF(S102=5,4,3),IF(S102=5,0,1)),S102&lt;T102,IF(I102="主",IF(T102=5,0,1),IF(T102=5,4,3)),S102=T102,2)</f>
        <v>3</v>
      </c>
      <c r="W102" s="19" t="s">
        <v>92</v>
      </c>
      <c r="X102" s="19" t="s">
        <v>122</v>
      </c>
      <c r="Y102" s="242" t="str">
        <f>IF($K102="","",IF($K102=$K100,AP100,AP99))</f>
        <v>守墓人</v>
      </c>
      <c r="Z102" s="243" t="str">
        <f>IF($K102="","",IF($K102=$K100,AQ100,AQ99))</f>
        <v>木偶师</v>
      </c>
      <c r="AA102" s="244" t="str">
        <f>IF($K102="","",IF($K102=$K100,AS100,AS99))</f>
        <v>咒术师</v>
      </c>
      <c r="AB102" s="237"/>
      <c r="AC102" s="237"/>
      <c r="AD102" s="238"/>
      <c r="AE102" s="238"/>
      <c r="AF102" s="238"/>
      <c r="AG102" s="226"/>
      <c r="AH102" s="245" t="str">
        <f t="shared" ref="AH102:AH106" si="196">IF($K102="","",IF($K102=$K100,AV100,AV99))</f>
        <v>跛脚羊</v>
      </c>
      <c r="AI102" s="227"/>
      <c r="AJ102" s="227"/>
      <c r="AK102" s="228" t="s">
        <v>79</v>
      </c>
      <c r="AL102" s="15" t="s">
        <v>83</v>
      </c>
      <c r="AM102" s="229" t="s">
        <v>94</v>
      </c>
      <c r="AN102" s="239"/>
      <c r="AO102" s="241"/>
      <c r="AP102" s="233" t="s">
        <v>97</v>
      </c>
      <c r="AQ102" s="234" t="s">
        <v>112</v>
      </c>
      <c r="AR102" s="15" t="s">
        <v>101</v>
      </c>
      <c r="AS102" s="234" t="s">
        <v>81</v>
      </c>
      <c r="AT102" s="15" t="s">
        <v>86</v>
      </c>
      <c r="AU102" s="234" t="s">
        <v>130</v>
      </c>
      <c r="AV102" s="142" t="s">
        <v>102</v>
      </c>
      <c r="AW102" s="14" t="str">
        <f t="shared" si="127"/>
        <v>客</v>
      </c>
      <c r="AX102" s="14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TE</v>
      </c>
      <c r="AY102" s="14" t="str">
        <f t="shared" si="128"/>
        <v>AWG</v>
      </c>
    </row>
    <row r="103" spans="1:51">
      <c r="A103" s="1">
        <f>输入错误检查!A102</f>
        <v>0</v>
      </c>
      <c r="B103" s="218">
        <f t="shared" si="190"/>
        <v>4</v>
      </c>
      <c r="C103" s="218">
        <f t="shared" si="191"/>
        <v>14</v>
      </c>
      <c r="D103" s="218">
        <f t="shared" si="192"/>
        <v>12</v>
      </c>
      <c r="E103" s="218" t="str">
        <f t="shared" si="193"/>
        <v>AWG</v>
      </c>
      <c r="F103" s="218" t="str">
        <f t="shared" si="194"/>
        <v>TE</v>
      </c>
      <c r="G103" s="8">
        <v>3</v>
      </c>
      <c r="H103" s="14" t="s">
        <v>75</v>
      </c>
      <c r="I103" s="14" t="str">
        <f t="shared" si="125"/>
        <v>主</v>
      </c>
      <c r="J103" s="14" t="str">
        <f t="shared" si="126"/>
        <v>TE</v>
      </c>
      <c r="K103" s="15" t="s">
        <v>149</v>
      </c>
      <c r="L103" s="220" t="s">
        <v>150</v>
      </c>
      <c r="M103" s="221">
        <f>S103+S104</f>
        <v>3</v>
      </c>
      <c r="N103" s="221">
        <f>T103+T104</f>
        <v>5</v>
      </c>
      <c r="O103" s="222">
        <f t="shared" si="185"/>
        <v>8</v>
      </c>
      <c r="P103" s="223">
        <f t="shared" si="186"/>
        <v>0</v>
      </c>
      <c r="Q103" s="223">
        <f t="shared" si="187"/>
        <v>0</v>
      </c>
      <c r="R103" s="223">
        <f t="shared" si="188"/>
        <v>1</v>
      </c>
      <c r="S103" s="13">
        <v>2</v>
      </c>
      <c r="T103" s="13">
        <v>2</v>
      </c>
      <c r="U103" s="14" t="str">
        <f t="shared" si="189"/>
        <v>平</v>
      </c>
      <c r="V103" s="14" cm="1">
        <f t="array" ref="V103">_xlfn.IFS(S103+T103=0,"",S103&gt;T103,IF(I103="主",IF(S103=5,4,3),IF(S103=5,0,1)),S103&lt;T103,IF(I103="主",IF(T103=5,0,1),IF(T103=5,4,3)),S103=T103,2)</f>
        <v>2</v>
      </c>
      <c r="W103" s="19" t="s">
        <v>118</v>
      </c>
      <c r="X103" s="19" t="s">
        <v>92</v>
      </c>
      <c r="Y103" s="248" t="str">
        <f>IF($K103="","",IF($K103=$K101,AP101,AP102))</f>
        <v>野人</v>
      </c>
      <c r="Z103" s="248" t="str">
        <f>IF($K103="","",IF($K103=$K101,AQ101,AQ102))</f>
        <v>空军</v>
      </c>
      <c r="AA103" s="244" t="str">
        <f>IF($K103="","",IF($K103=$K101,AS101,AS102))</f>
        <v>杂技演员</v>
      </c>
      <c r="AB103" s="248" t="str">
        <f>IF($K103="","",IF($K103=$K101,Y101,Y102))</f>
        <v>先知</v>
      </c>
      <c r="AC103" s="249" t="str">
        <f>IF($K103="","",IF($K103=$K101,Z101,Z102))</f>
        <v>守墓人</v>
      </c>
      <c r="AD103" s="250" t="str">
        <f>IF($K103="","",IF($K103=$K101,AA101,AA102))</f>
        <v>飞行家</v>
      </c>
      <c r="AE103" s="238"/>
      <c r="AF103" s="238"/>
      <c r="AG103" s="226"/>
      <c r="AH103" s="245" t="str">
        <f t="shared" si="195"/>
        <v>歌剧演员</v>
      </c>
      <c r="AI103" s="251" t="str">
        <f>IF($K103="","",IF($K103=$K101,AH101,AH102))</f>
        <v>喧嚣</v>
      </c>
      <c r="AJ103" s="227"/>
      <c r="AK103" s="228" t="s">
        <v>98</v>
      </c>
      <c r="AL103" s="15" t="s">
        <v>85</v>
      </c>
      <c r="AM103" s="15" t="s">
        <v>106</v>
      </c>
      <c r="AN103" s="246" t="s">
        <v>87</v>
      </c>
      <c r="AO103" s="252"/>
      <c r="AP103" s="233" t="s">
        <v>91</v>
      </c>
      <c r="AQ103" s="234" t="s">
        <v>80</v>
      </c>
      <c r="AR103" s="15" t="s">
        <v>109</v>
      </c>
      <c r="AS103" s="234" t="s">
        <v>107</v>
      </c>
      <c r="AT103" s="15" t="s">
        <v>83</v>
      </c>
      <c r="AU103" s="234" t="s">
        <v>133</v>
      </c>
      <c r="AV103" s="142" t="s">
        <v>180</v>
      </c>
      <c r="AW103" s="14" t="str">
        <f t="shared" si="127"/>
        <v>主</v>
      </c>
      <c r="AX103" s="14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AWG</v>
      </c>
      <c r="AY103" s="14" t="str">
        <f t="shared" si="128"/>
        <v>TE</v>
      </c>
    </row>
    <row r="104" spans="1:51">
      <c r="A104" s="1">
        <f>输入错误检查!A103</f>
        <v>0</v>
      </c>
      <c r="B104" s="218">
        <f t="shared" si="190"/>
        <v>4</v>
      </c>
      <c r="C104" s="218">
        <f t="shared" si="191"/>
        <v>14</v>
      </c>
      <c r="D104" s="218">
        <f t="shared" si="192"/>
        <v>12</v>
      </c>
      <c r="E104" s="218" t="str">
        <f t="shared" si="193"/>
        <v>AWG</v>
      </c>
      <c r="F104" s="218" t="str">
        <f t="shared" si="194"/>
        <v>TE</v>
      </c>
      <c r="G104" s="8">
        <v>3</v>
      </c>
      <c r="H104" s="14" t="s">
        <v>88</v>
      </c>
      <c r="I104" s="14" t="str">
        <f t="shared" si="125"/>
        <v>客</v>
      </c>
      <c r="J104" s="14" t="str">
        <f t="shared" si="126"/>
        <v>AWG</v>
      </c>
      <c r="K104" s="15" t="s">
        <v>74</v>
      </c>
      <c r="L104" s="220" t="s">
        <v>76</v>
      </c>
      <c r="M104" s="221"/>
      <c r="N104" s="221"/>
      <c r="O104" s="222"/>
      <c r="P104" s="235"/>
      <c r="Q104" s="235"/>
      <c r="R104" s="235"/>
      <c r="S104" s="13">
        <v>1</v>
      </c>
      <c r="T104" s="13">
        <v>3</v>
      </c>
      <c r="U104" s="14" t="str">
        <f t="shared" si="189"/>
        <v>屠</v>
      </c>
      <c r="V104" s="14" cm="1">
        <f t="array" ref="V104">_xlfn.IFS(S104+T104=0,"",S104&gt;T104,IF(I104="主",IF(S104=5,4,3),IF(S104=5,0,1)),S104&lt;T104,IF(I104="主",IF(T104=5,0,1),IF(T104=5,4,3)),S104=T104,2)</f>
        <v>3</v>
      </c>
      <c r="W104" s="19" t="s">
        <v>118</v>
      </c>
      <c r="X104" s="19" t="s">
        <v>92</v>
      </c>
      <c r="Y104" s="248" t="str">
        <f>IF($K104="","",IF($K104=$K102,AP102,AP101))</f>
        <v>空军</v>
      </c>
      <c r="Z104" s="248" t="str">
        <f>IF($K104="","",IF($K104=$K102,AQ102,AQ101))</f>
        <v>杂技演员</v>
      </c>
      <c r="AA104" s="244" t="str">
        <f>IF($K104="","",IF($K104=$K102,AS102,AS101))</f>
        <v>大副</v>
      </c>
      <c r="AB104" s="248" t="str">
        <f>IF($K104="","",IF($K104=$K102,Y102,Y101))</f>
        <v>守墓人</v>
      </c>
      <c r="AC104" s="249" t="str">
        <f>IF($K104="","",IF($K104=$K102,Z102,Z101))</f>
        <v>木偶师</v>
      </c>
      <c r="AD104" s="250" t="str">
        <f>IF($K104="","",IF($K104=$K102,AA102,AA101))</f>
        <v>咒术师</v>
      </c>
      <c r="AE104" s="237"/>
      <c r="AF104" s="237"/>
      <c r="AG104" s="270"/>
      <c r="AH104" s="245" t="str">
        <f t="shared" si="196"/>
        <v>歌剧演员</v>
      </c>
      <c r="AI104" s="251" t="str">
        <f>IF($K104="","",IF($K104=$K102,AH102,AH101))</f>
        <v>跛脚羊</v>
      </c>
      <c r="AJ104" s="227"/>
      <c r="AK104" s="228" t="s">
        <v>79</v>
      </c>
      <c r="AL104" s="15" t="s">
        <v>98</v>
      </c>
      <c r="AM104" s="15" t="s">
        <v>94</v>
      </c>
      <c r="AN104" s="229" t="s">
        <v>106</v>
      </c>
      <c r="AO104" s="254"/>
      <c r="AP104" s="233" t="s">
        <v>105</v>
      </c>
      <c r="AQ104" s="234" t="s">
        <v>99</v>
      </c>
      <c r="AR104" s="15" t="s">
        <v>80</v>
      </c>
      <c r="AS104" s="234" t="s">
        <v>144</v>
      </c>
      <c r="AT104" s="15" t="s">
        <v>109</v>
      </c>
      <c r="AU104" s="234" t="s">
        <v>133</v>
      </c>
      <c r="AV104" s="142" t="s">
        <v>181</v>
      </c>
      <c r="AW104" s="14" t="str">
        <f t="shared" si="127"/>
        <v>主</v>
      </c>
      <c r="AX104" s="14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>AWG</v>
      </c>
      <c r="AY104" s="14" t="str">
        <f t="shared" si="128"/>
        <v>TE</v>
      </c>
    </row>
    <row r="105" spans="1:51">
      <c r="A105" s="1">
        <f>输入错误检查!A104</f>
        <v>0</v>
      </c>
      <c r="B105" s="218">
        <f t="shared" si="190"/>
        <v>4</v>
      </c>
      <c r="C105" s="218">
        <f t="shared" si="191"/>
        <v>14</v>
      </c>
      <c r="D105" s="218">
        <f t="shared" si="192"/>
        <v>12</v>
      </c>
      <c r="E105" s="218" t="str">
        <f t="shared" si="193"/>
        <v>AWG</v>
      </c>
      <c r="F105" s="218" t="str">
        <f t="shared" si="194"/>
        <v>TE</v>
      </c>
      <c r="G105" s="8" t="s">
        <v>114</v>
      </c>
      <c r="H105" s="14" t="s">
        <v>75</v>
      </c>
      <c r="I105" s="14" t="str">
        <f t="shared" si="125"/>
        <v/>
      </c>
      <c r="J105" s="14" t="str">
        <f t="shared" si="126"/>
        <v/>
      </c>
      <c r="K105" s="15"/>
      <c r="L105" s="220"/>
      <c r="M105" s="221">
        <f>S105+S106</f>
        <v>0</v>
      </c>
      <c r="N105" s="221">
        <f>T105+T106</f>
        <v>0</v>
      </c>
      <c r="O105" s="222">
        <f t="shared" ref="O105:O109" si="197">M105+N105</f>
        <v>0</v>
      </c>
      <c r="P105" s="223">
        <f t="shared" ref="P105:P109" si="198">IF(M105&gt;N105,1,0)</f>
        <v>0</v>
      </c>
      <c r="Q105" s="223">
        <f t="shared" ref="Q105:Q109" si="199">IF(M105+N105=0,0,IF(M105=N105,1,0))</f>
        <v>0</v>
      </c>
      <c r="R105" s="223">
        <f t="shared" ref="R105:R109" si="200">IF(M105&lt;N105,1,0)</f>
        <v>0</v>
      </c>
      <c r="S105" s="13"/>
      <c r="T105" s="13"/>
      <c r="U105" s="14" t="str">
        <f t="shared" si="189"/>
        <v/>
      </c>
      <c r="V105" s="14" t="str" cm="1">
        <f t="array" ref="V105">_xlfn.IFS(S105+T105=0,"",S105&gt;T105,IF(I105="主",IF(S105=5,4,3),IF(S105=5,0,1)),S105&lt;T105,IF(I105="主",IF(T105=5,0,1),IF(T105=5,4,3)),S105=T105,2)</f>
        <v/>
      </c>
      <c r="W105" s="255"/>
      <c r="X105" s="19"/>
      <c r="Y105" s="248" t="str">
        <f>IF($K105="","",IF($K105=$K103,AP103,AP104))</f>
        <v/>
      </c>
      <c r="Z105" s="248" t="str">
        <f>IF($K105="","",IF($K105=$K103,AQ103,AQ104))</f>
        <v/>
      </c>
      <c r="AA105" s="244" t="str">
        <f>IF($K105="","",IF($K105=$K103,AS103,AS104))</f>
        <v/>
      </c>
      <c r="AB105" s="242" t="str">
        <f t="shared" ref="AB105:AG105" si="201">IF($K105="","",IF($K105=$K103,Y103,Y104))</f>
        <v/>
      </c>
      <c r="AC105" s="242" t="str">
        <f t="shared" si="201"/>
        <v/>
      </c>
      <c r="AD105" s="249" t="str">
        <f t="shared" si="201"/>
        <v/>
      </c>
      <c r="AE105" s="242" t="str">
        <f t="shared" si="201"/>
        <v/>
      </c>
      <c r="AF105" s="242" t="str">
        <f t="shared" si="201"/>
        <v/>
      </c>
      <c r="AG105" s="242" t="str">
        <f t="shared" si="201"/>
        <v/>
      </c>
      <c r="AH105" s="245" t="str">
        <f t="shared" si="195"/>
        <v/>
      </c>
      <c r="AI105" s="251" t="str">
        <f>IF($K105="","",IF($K105=$K103,AH103,AH104))</f>
        <v/>
      </c>
      <c r="AJ105" s="251" t="str">
        <f>IF($K105="","",IF($K105=$K103,AI103,AI104))</f>
        <v/>
      </c>
      <c r="AK105" s="13"/>
      <c r="AL105" s="13"/>
      <c r="AM105" s="13"/>
      <c r="AN105" s="13"/>
      <c r="AO105" s="256"/>
      <c r="AP105" s="257"/>
      <c r="AQ105" s="257"/>
      <c r="AR105" s="13"/>
      <c r="AS105" s="257"/>
      <c r="AT105" s="13"/>
      <c r="AU105" s="257"/>
      <c r="AV105" s="9"/>
      <c r="AW105" s="14" t="str">
        <f t="shared" si="127"/>
        <v/>
      </c>
      <c r="AX105" s="14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Y105" s="14" t="str">
        <f t="shared" si="128"/>
        <v/>
      </c>
    </row>
    <row r="106" spans="1:51">
      <c r="A106" s="1">
        <f>输入错误检查!A105</f>
        <v>0</v>
      </c>
      <c r="B106" s="218">
        <f t="shared" si="190"/>
        <v>4</v>
      </c>
      <c r="C106" s="218">
        <f t="shared" si="191"/>
        <v>14</v>
      </c>
      <c r="D106" s="218">
        <f t="shared" si="192"/>
        <v>12</v>
      </c>
      <c r="E106" s="218" t="str">
        <f t="shared" si="193"/>
        <v>AWG</v>
      </c>
      <c r="F106" s="218" t="str">
        <f t="shared" si="194"/>
        <v>TE</v>
      </c>
      <c r="G106" s="8" t="s">
        <v>114</v>
      </c>
      <c r="H106" s="14" t="s">
        <v>88</v>
      </c>
      <c r="I106" s="14" t="str">
        <f t="shared" si="125"/>
        <v/>
      </c>
      <c r="J106" s="14" t="str">
        <f t="shared" si="126"/>
        <v/>
      </c>
      <c r="K106" s="15"/>
      <c r="L106" s="220"/>
      <c r="M106" s="221"/>
      <c r="N106" s="221"/>
      <c r="O106" s="222"/>
      <c r="P106" s="235"/>
      <c r="Q106" s="235"/>
      <c r="R106" s="235"/>
      <c r="S106" s="13"/>
      <c r="T106" s="13"/>
      <c r="U106" s="14" t="str">
        <f t="shared" si="189"/>
        <v/>
      </c>
      <c r="V106" s="14" t="str" cm="1">
        <f t="array" ref="V106">_xlfn.IFS(S106+T106=0,"",S106&gt;T106,IF(I106="主",IF(S106=5,4,3),IF(S106=5,0,1)),S106&lt;T106,IF(I106="主",IF(T106=5,0,1),IF(T106=5,4,3)),S106=T106,2)</f>
        <v/>
      </c>
      <c r="W106" s="255"/>
      <c r="X106" s="19"/>
      <c r="Y106" s="248" t="str">
        <f>IF($K106="","",IF($K106=$K104,AP104,AP103))</f>
        <v/>
      </c>
      <c r="Z106" s="248" t="str">
        <f>IF($K106="","",IF($K106=$K104,AQ104,AQ103))</f>
        <v/>
      </c>
      <c r="AA106" s="244" t="str">
        <f>IF($K106="","",IF($K106=$K104,AS104,AS103))</f>
        <v/>
      </c>
      <c r="AB106" s="242" t="str">
        <f t="shared" ref="AB106:AG106" si="202">IF($K106="","",IF($K106=$K104,Y104,Y103))</f>
        <v/>
      </c>
      <c r="AC106" s="242" t="str">
        <f t="shared" si="202"/>
        <v/>
      </c>
      <c r="AD106" s="249" t="str">
        <f t="shared" si="202"/>
        <v/>
      </c>
      <c r="AE106" s="242" t="str">
        <f t="shared" si="202"/>
        <v/>
      </c>
      <c r="AF106" s="242" t="str">
        <f t="shared" si="202"/>
        <v/>
      </c>
      <c r="AG106" s="242" t="str">
        <f t="shared" si="202"/>
        <v/>
      </c>
      <c r="AH106" s="245" t="str">
        <f t="shared" si="196"/>
        <v/>
      </c>
      <c r="AI106" s="251" t="str">
        <f>IF($K106="","",IF($K106=$K104,AH104,AH103))</f>
        <v/>
      </c>
      <c r="AJ106" s="251" t="str">
        <f>IF($K106="","",IF($K106=$K104,AI104,AI103))</f>
        <v/>
      </c>
      <c r="AK106" s="13"/>
      <c r="AL106" s="13"/>
      <c r="AM106" s="13"/>
      <c r="AN106" s="13"/>
      <c r="AO106" s="13"/>
      <c r="AP106" s="257"/>
      <c r="AQ106" s="257"/>
      <c r="AR106" s="13"/>
      <c r="AS106" s="257"/>
      <c r="AT106" s="13"/>
      <c r="AU106" s="257"/>
      <c r="AV106" s="9"/>
      <c r="AW106" s="14" t="str">
        <f t="shared" si="127"/>
        <v/>
      </c>
      <c r="AX106" s="14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AY106" s="14" t="str">
        <f t="shared" si="128"/>
        <v/>
      </c>
    </row>
    <row r="107" spans="1:51">
      <c r="A107" s="1">
        <f>输入错误检查!A106</f>
        <v>0</v>
      </c>
      <c r="B107" s="218">
        <v>4</v>
      </c>
      <c r="C107" s="218">
        <v>14</v>
      </c>
      <c r="D107" s="218">
        <v>14</v>
      </c>
      <c r="E107" s="219" t="s">
        <v>116</v>
      </c>
      <c r="F107" s="219" t="s">
        <v>162</v>
      </c>
      <c r="G107" s="8">
        <v>1</v>
      </c>
      <c r="H107" s="14" t="s">
        <v>75</v>
      </c>
      <c r="I107" s="14" t="str">
        <f t="shared" si="125"/>
        <v>主</v>
      </c>
      <c r="J107" s="14" t="str">
        <f t="shared" si="126"/>
        <v>FL</v>
      </c>
      <c r="K107" s="279" t="s">
        <v>116</v>
      </c>
      <c r="L107" s="260" t="s">
        <v>117</v>
      </c>
      <c r="M107" s="221">
        <f>S107+S108</f>
        <v>5</v>
      </c>
      <c r="N107" s="221">
        <f>T107+T108</f>
        <v>5</v>
      </c>
      <c r="O107" s="222">
        <f t="shared" si="197"/>
        <v>10</v>
      </c>
      <c r="P107" s="223">
        <f t="shared" si="198"/>
        <v>0</v>
      </c>
      <c r="Q107" s="223">
        <f t="shared" si="199"/>
        <v>1</v>
      </c>
      <c r="R107" s="223">
        <f t="shared" si="200"/>
        <v>0</v>
      </c>
      <c r="S107" s="10">
        <v>5</v>
      </c>
      <c r="T107" s="10">
        <v>0</v>
      </c>
      <c r="U107" s="14" t="str">
        <f t="shared" si="189"/>
        <v>屠</v>
      </c>
      <c r="V107" s="14" cm="1">
        <f t="array" ref="V107">_xlfn.IFS(S107+T107=0,"",S107&gt;T107,IF(I107="主",IF(S107=5,4,3),IF(S107=5,0,1)),S107&lt;T107,IF(I107="主",IF(T107=5,0,1),IF(T107=5,4,3)),S107=T107,2)</f>
        <v>4</v>
      </c>
      <c r="W107" s="261" t="s">
        <v>77</v>
      </c>
      <c r="X107" s="261" t="s">
        <v>92</v>
      </c>
      <c r="Y107" s="224"/>
      <c r="Z107" s="225"/>
      <c r="AA107" s="225"/>
      <c r="AB107" s="225"/>
      <c r="AC107" s="225"/>
      <c r="AD107" s="225"/>
      <c r="AE107" s="225"/>
      <c r="AF107" s="225"/>
      <c r="AG107" s="226"/>
      <c r="AH107" s="227"/>
      <c r="AI107" s="227"/>
      <c r="AJ107" s="227"/>
      <c r="AK107" s="280" t="s">
        <v>80</v>
      </c>
      <c r="AL107" s="271" t="s">
        <v>81</v>
      </c>
      <c r="AM107" s="224"/>
      <c r="AN107" s="225"/>
      <c r="AO107" s="264"/>
      <c r="AP107" s="265" t="s">
        <v>97</v>
      </c>
      <c r="AQ107" s="12" t="s">
        <v>90</v>
      </c>
      <c r="AR107" s="15" t="s">
        <v>79</v>
      </c>
      <c r="AS107" s="12" t="s">
        <v>119</v>
      </c>
      <c r="AT107" s="15" t="s">
        <v>82</v>
      </c>
      <c r="AU107" s="12" t="s">
        <v>84</v>
      </c>
      <c r="AV107" s="148" t="s">
        <v>94</v>
      </c>
      <c r="AW107" s="14" t="str">
        <f t="shared" si="127"/>
        <v>主</v>
      </c>
      <c r="AX107" s="14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FT</v>
      </c>
      <c r="AY107" s="14" t="str">
        <f t="shared" si="128"/>
        <v>FL</v>
      </c>
    </row>
    <row r="108" spans="1:51">
      <c r="A108" s="1">
        <f>输入错误检查!A107</f>
        <v>0</v>
      </c>
      <c r="B108" s="218">
        <f t="shared" ref="B108:B114" si="203">B107</f>
        <v>4</v>
      </c>
      <c r="C108" s="218">
        <f t="shared" ref="C108:C114" si="204">C107</f>
        <v>14</v>
      </c>
      <c r="D108" s="218">
        <f t="shared" ref="D108:D114" si="205">D107</f>
        <v>14</v>
      </c>
      <c r="E108" s="218" t="str">
        <f t="shared" ref="E108:E114" si="206">E107</f>
        <v>FT</v>
      </c>
      <c r="F108" s="218" t="str">
        <f t="shared" ref="F108:F114" si="207">F107</f>
        <v>FL</v>
      </c>
      <c r="G108" s="8">
        <v>1</v>
      </c>
      <c r="H108" s="14" t="s">
        <v>88</v>
      </c>
      <c r="I108" s="14" t="str">
        <f t="shared" si="125"/>
        <v>客</v>
      </c>
      <c r="J108" s="14" t="str">
        <f t="shared" si="126"/>
        <v>FT</v>
      </c>
      <c r="K108" s="279" t="s">
        <v>162</v>
      </c>
      <c r="L108" s="260" t="s">
        <v>165</v>
      </c>
      <c r="M108" s="221"/>
      <c r="N108" s="221"/>
      <c r="O108" s="222"/>
      <c r="P108" s="235"/>
      <c r="Q108" s="235"/>
      <c r="R108" s="235"/>
      <c r="S108" s="10">
        <v>0</v>
      </c>
      <c r="T108" s="10">
        <v>5</v>
      </c>
      <c r="U108" s="14" t="str">
        <f t="shared" si="189"/>
        <v>屠</v>
      </c>
      <c r="V108" s="14" cm="1">
        <f t="array" ref="V108">_xlfn.IFS(S108+T108=0,"",S108&gt;T108,IF(I108="主",IF(S108=5,4,3),IF(S108=5,0,1)),S108&lt;T108,IF(I108="主",IF(T108=5,0,1),IF(T108=5,4,3)),S108=T108,2)</f>
        <v>4</v>
      </c>
      <c r="W108" s="261" t="str">
        <f>IF(W107="","",W107)</f>
        <v>月亮河公园</v>
      </c>
      <c r="X108" s="261" t="str">
        <f>IF(X107="","",X107)</f>
        <v>唐人街</v>
      </c>
      <c r="Y108" s="236"/>
      <c r="Z108" s="237"/>
      <c r="AA108" s="238"/>
      <c r="AB108" s="238"/>
      <c r="AC108" s="238"/>
      <c r="AD108" s="238"/>
      <c r="AE108" s="238"/>
      <c r="AF108" s="238"/>
      <c r="AG108" s="226"/>
      <c r="AH108" s="227"/>
      <c r="AI108" s="227"/>
      <c r="AJ108" s="227"/>
      <c r="AK108" s="280" t="s">
        <v>97</v>
      </c>
      <c r="AL108" s="271" t="s">
        <v>81</v>
      </c>
      <c r="AM108" s="236"/>
      <c r="AN108" s="238"/>
      <c r="AO108" s="227"/>
      <c r="AP108" s="265" t="s">
        <v>119</v>
      </c>
      <c r="AQ108" s="12" t="s">
        <v>90</v>
      </c>
      <c r="AR108" s="15" t="s">
        <v>85</v>
      </c>
      <c r="AS108" s="12" t="s">
        <v>83</v>
      </c>
      <c r="AT108" s="15" t="s">
        <v>79</v>
      </c>
      <c r="AU108" s="12" t="s">
        <v>109</v>
      </c>
      <c r="AV108" s="148" t="s">
        <v>106</v>
      </c>
      <c r="AW108" s="14" t="str">
        <f t="shared" si="127"/>
        <v>主</v>
      </c>
      <c r="AX108" s="14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FT</v>
      </c>
      <c r="AY108" s="14" t="str">
        <f t="shared" si="128"/>
        <v>FL</v>
      </c>
    </row>
    <row r="109" spans="1:51">
      <c r="A109" s="1">
        <f>输入错误检查!A108</f>
        <v>0</v>
      </c>
      <c r="B109" s="218">
        <f t="shared" si="203"/>
        <v>4</v>
      </c>
      <c r="C109" s="218">
        <f t="shared" si="204"/>
        <v>14</v>
      </c>
      <c r="D109" s="218">
        <f t="shared" si="205"/>
        <v>14</v>
      </c>
      <c r="E109" s="218" t="str">
        <f t="shared" si="206"/>
        <v>FT</v>
      </c>
      <c r="F109" s="218" t="str">
        <f t="shared" si="207"/>
        <v>FL</v>
      </c>
      <c r="G109" s="8">
        <v>2</v>
      </c>
      <c r="H109" s="14" t="s">
        <v>75</v>
      </c>
      <c r="I109" s="14" t="str">
        <f t="shared" si="125"/>
        <v>主</v>
      </c>
      <c r="J109" s="14" t="str">
        <f t="shared" si="126"/>
        <v>FL</v>
      </c>
      <c r="K109" s="279" t="s">
        <v>116</v>
      </c>
      <c r="L109" s="260" t="s">
        <v>121</v>
      </c>
      <c r="M109" s="221">
        <f>S109+S110</f>
        <v>5</v>
      </c>
      <c r="N109" s="221">
        <f>T109+T110</f>
        <v>3</v>
      </c>
      <c r="O109" s="222">
        <f t="shared" si="197"/>
        <v>8</v>
      </c>
      <c r="P109" s="223">
        <f t="shared" si="198"/>
        <v>1</v>
      </c>
      <c r="Q109" s="223">
        <f t="shared" si="199"/>
        <v>0</v>
      </c>
      <c r="R109" s="223">
        <f t="shared" si="200"/>
        <v>0</v>
      </c>
      <c r="S109" s="10">
        <v>3</v>
      </c>
      <c r="T109" s="10">
        <v>1</v>
      </c>
      <c r="U109" s="14" t="str">
        <f t="shared" si="189"/>
        <v>屠</v>
      </c>
      <c r="V109" s="14" cm="1">
        <f t="array" ref="V109">_xlfn.IFS(S109+T109=0,"",S109&gt;T109,IF(I109="主",IF(S109=5,4,3),IF(S109=5,0,1)),S109&lt;T109,IF(I109="主",IF(T109=5,0,1),IF(T109=5,4,3)),S109=T109,2)</f>
        <v>3</v>
      </c>
      <c r="W109" s="261" t="s">
        <v>103</v>
      </c>
      <c r="X109" s="261" t="s">
        <v>104</v>
      </c>
      <c r="Y109" s="242" t="str">
        <f>IF($K109="","",IF($K109=$K107,AP107,AP108))</f>
        <v>空军</v>
      </c>
      <c r="Z109" s="243" t="str">
        <f>IF($K109="","",IF($K109=$K107,AQ107,AQ108))</f>
        <v>木偶师</v>
      </c>
      <c r="AA109" s="244" t="str">
        <f>IF($K109="","",IF($K109=$K107,AS107,AS108))</f>
        <v>守墓人</v>
      </c>
      <c r="AB109" s="238"/>
      <c r="AC109" s="238"/>
      <c r="AD109" s="238"/>
      <c r="AE109" s="238"/>
      <c r="AF109" s="238"/>
      <c r="AG109" s="226"/>
      <c r="AH109" s="245" t="str">
        <f t="shared" ref="AH109:AH113" si="208">IF($K109="","",IF($K109=$K107,AV107,AV108))</f>
        <v>喧嚣</v>
      </c>
      <c r="AI109" s="227"/>
      <c r="AJ109" s="227"/>
      <c r="AK109" s="280" t="s">
        <v>79</v>
      </c>
      <c r="AL109" s="11" t="s">
        <v>109</v>
      </c>
      <c r="AM109" s="281" t="s">
        <v>87</v>
      </c>
      <c r="AN109" s="267"/>
      <c r="AO109" s="227"/>
      <c r="AP109" s="265" t="s">
        <v>93</v>
      </c>
      <c r="AQ109" s="12" t="s">
        <v>81</v>
      </c>
      <c r="AR109" s="15" t="s">
        <v>112</v>
      </c>
      <c r="AS109" s="12" t="s">
        <v>82</v>
      </c>
      <c r="AT109" s="15" t="s">
        <v>133</v>
      </c>
      <c r="AU109" s="12" t="s">
        <v>130</v>
      </c>
      <c r="AV109" s="148" t="s">
        <v>106</v>
      </c>
      <c r="AW109" s="14" t="str">
        <f t="shared" si="127"/>
        <v>客</v>
      </c>
      <c r="AX109" s="14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>FL</v>
      </c>
      <c r="AY109" s="14" t="str">
        <f t="shared" si="128"/>
        <v>FT</v>
      </c>
    </row>
    <row r="110" spans="1:51">
      <c r="A110" s="1">
        <f>输入错误检查!A109</f>
        <v>0</v>
      </c>
      <c r="B110" s="218">
        <f t="shared" si="203"/>
        <v>4</v>
      </c>
      <c r="C110" s="218">
        <f t="shared" si="204"/>
        <v>14</v>
      </c>
      <c r="D110" s="218">
        <f t="shared" si="205"/>
        <v>14</v>
      </c>
      <c r="E110" s="218" t="str">
        <f t="shared" si="206"/>
        <v>FT</v>
      </c>
      <c r="F110" s="218" t="str">
        <f t="shared" si="207"/>
        <v>FL</v>
      </c>
      <c r="G110" s="8">
        <v>2</v>
      </c>
      <c r="H110" s="14" t="s">
        <v>88</v>
      </c>
      <c r="I110" s="14" t="str">
        <f t="shared" si="125"/>
        <v>客</v>
      </c>
      <c r="J110" s="14" t="str">
        <f t="shared" si="126"/>
        <v>FT</v>
      </c>
      <c r="K110" s="279" t="s">
        <v>162</v>
      </c>
      <c r="L110" s="260" t="s">
        <v>165</v>
      </c>
      <c r="M110" s="221"/>
      <c r="N110" s="221"/>
      <c r="O110" s="222"/>
      <c r="P110" s="235"/>
      <c r="Q110" s="235"/>
      <c r="R110" s="235"/>
      <c r="S110" s="10">
        <v>2</v>
      </c>
      <c r="T110" s="10">
        <v>2</v>
      </c>
      <c r="U110" s="14" t="str">
        <f t="shared" si="189"/>
        <v>平</v>
      </c>
      <c r="V110" s="14" cm="1">
        <f t="array" ref="V110">_xlfn.IFS(S110+T110=0,"",S110&gt;T110,IF(I110="主",IF(S110=5,4,3),IF(S110=5,0,1)),S110&lt;T110,IF(I110="主",IF(T110=5,0,1),IF(T110=5,4,3)),S110=T110,2)</f>
        <v>2</v>
      </c>
      <c r="W110" s="261" t="str">
        <f>IF(W109="","",W109)</f>
        <v>军工厂</v>
      </c>
      <c r="X110" s="261" t="str">
        <f>IF(X109="","",X109)</f>
        <v>红教堂</v>
      </c>
      <c r="Y110" s="242" t="str">
        <f>IF($K110="","",IF($K110=$K108,AP108,AP107))</f>
        <v>守墓人</v>
      </c>
      <c r="Z110" s="243" t="str">
        <f>IF($K110="","",IF($K110=$K108,AQ108,AQ107))</f>
        <v>木偶师</v>
      </c>
      <c r="AA110" s="244" t="str">
        <f>IF($K110="","",IF($K110=$K108,AS108,AS107))</f>
        <v>古董商</v>
      </c>
      <c r="AB110" s="237"/>
      <c r="AC110" s="237"/>
      <c r="AD110" s="238"/>
      <c r="AE110" s="238"/>
      <c r="AF110" s="238"/>
      <c r="AG110" s="226"/>
      <c r="AH110" s="245" t="str">
        <f t="shared" ref="AH110:AH114" si="209">IF($K110="","",IF($K110=$K108,AV108,AV107))</f>
        <v>时空之影</v>
      </c>
      <c r="AI110" s="227"/>
      <c r="AJ110" s="227"/>
      <c r="AK110" s="280" t="s">
        <v>80</v>
      </c>
      <c r="AL110" s="11" t="s">
        <v>81</v>
      </c>
      <c r="AM110" s="271" t="s">
        <v>94</v>
      </c>
      <c r="AN110" s="236"/>
      <c r="AO110" s="227"/>
      <c r="AP110" s="265" t="s">
        <v>79</v>
      </c>
      <c r="AQ110" s="12" t="s">
        <v>82</v>
      </c>
      <c r="AR110" s="15" t="s">
        <v>85</v>
      </c>
      <c r="AS110" s="12" t="s">
        <v>107</v>
      </c>
      <c r="AT110" s="15" t="s">
        <v>91</v>
      </c>
      <c r="AU110" s="12" t="s">
        <v>133</v>
      </c>
      <c r="AV110" s="148" t="s">
        <v>87</v>
      </c>
      <c r="AW110" s="14" t="str">
        <f t="shared" si="127"/>
        <v>客</v>
      </c>
      <c r="AX110" s="14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>FL</v>
      </c>
      <c r="AY110" s="14" t="str">
        <f t="shared" si="128"/>
        <v>FT</v>
      </c>
    </row>
    <row r="111" spans="1:51">
      <c r="A111" s="1">
        <f>输入错误检查!A110</f>
        <v>0</v>
      </c>
      <c r="B111" s="218">
        <f t="shared" si="203"/>
        <v>4</v>
      </c>
      <c r="C111" s="218">
        <f t="shared" si="204"/>
        <v>14</v>
      </c>
      <c r="D111" s="218">
        <f t="shared" si="205"/>
        <v>14</v>
      </c>
      <c r="E111" s="218" t="str">
        <f t="shared" si="206"/>
        <v>FT</v>
      </c>
      <c r="F111" s="218" t="str">
        <f t="shared" si="207"/>
        <v>FL</v>
      </c>
      <c r="G111" s="8">
        <v>3</v>
      </c>
      <c r="H111" s="14" t="s">
        <v>75</v>
      </c>
      <c r="I111" s="14" t="str">
        <f t="shared" si="125"/>
        <v>客</v>
      </c>
      <c r="J111" s="14" t="str">
        <f t="shared" si="126"/>
        <v>FT</v>
      </c>
      <c r="K111" s="279" t="s">
        <v>162</v>
      </c>
      <c r="L111" s="260" t="s">
        <v>165</v>
      </c>
      <c r="M111" s="221">
        <f>S111+S112</f>
        <v>5</v>
      </c>
      <c r="N111" s="221">
        <f>T111+T112</f>
        <v>3</v>
      </c>
      <c r="O111" s="222">
        <f t="shared" ref="O111:O115" si="210">M111+N111</f>
        <v>8</v>
      </c>
      <c r="P111" s="223">
        <f t="shared" ref="P111:P115" si="211">IF(M111&gt;N111,1,0)</f>
        <v>1</v>
      </c>
      <c r="Q111" s="223">
        <f t="shared" ref="Q111:Q115" si="212">IF(M111+N111=0,0,IF(M111=N111,1,0))</f>
        <v>0</v>
      </c>
      <c r="R111" s="223">
        <f t="shared" ref="R111:R115" si="213">IF(M111&lt;N111,1,0)</f>
        <v>0</v>
      </c>
      <c r="S111" s="10">
        <v>3</v>
      </c>
      <c r="T111" s="10">
        <v>1</v>
      </c>
      <c r="U111" s="14" t="str">
        <f t="shared" si="189"/>
        <v>人</v>
      </c>
      <c r="V111" s="14" cm="1">
        <f t="array" ref="V111">_xlfn.IFS(S111+T111=0,"",S111&gt;T111,IF(I111="主",IF(S111=5,4,3),IF(S111=5,0,1)),S111&lt;T111,IF(I111="主",IF(T111=5,0,1),IF(T111=5,4,3)),S111=T111,2)</f>
        <v>1</v>
      </c>
      <c r="W111" s="283" t="s">
        <v>129</v>
      </c>
      <c r="X111" s="261" t="s">
        <v>118</v>
      </c>
      <c r="Y111" s="248" t="str">
        <f>IF($K111="","",IF($K111=$K109,AP109,AP110))</f>
        <v>先知</v>
      </c>
      <c r="Z111" s="248" t="str">
        <f>IF($K111="","",IF($K111=$K109,AQ109,AQ110))</f>
        <v>飞行家</v>
      </c>
      <c r="AA111" s="244" t="str">
        <f>IF($K111="","",IF($K111=$K109,AS109,AS110))</f>
        <v>佣兵</v>
      </c>
      <c r="AB111" s="248" t="str">
        <f>IF($K111="","",IF($K111=$K109,Y109,Y110))</f>
        <v>守墓人</v>
      </c>
      <c r="AC111" s="249" t="str">
        <f>IF($K111="","",IF($K111=$K109,Z109,Z110))</f>
        <v>木偶师</v>
      </c>
      <c r="AD111" s="250" t="str">
        <f>IF($K111="","",IF($K111=$K109,AA109,AA110))</f>
        <v>古董商</v>
      </c>
      <c r="AE111" s="238"/>
      <c r="AF111" s="238"/>
      <c r="AG111" s="226"/>
      <c r="AH111" s="245" t="str">
        <f t="shared" si="208"/>
        <v>跛脚羊</v>
      </c>
      <c r="AI111" s="251" t="str">
        <f>IF($K111="","",IF($K111=$K109,AH109,AH110))</f>
        <v>时空之影</v>
      </c>
      <c r="AJ111" s="227"/>
      <c r="AK111" s="280" t="s">
        <v>98</v>
      </c>
      <c r="AL111" s="11" t="s">
        <v>109</v>
      </c>
      <c r="AM111" s="11" t="s">
        <v>94</v>
      </c>
      <c r="AN111" s="281" t="s">
        <v>102</v>
      </c>
      <c r="AO111" s="269"/>
      <c r="AP111" s="265" t="s">
        <v>91</v>
      </c>
      <c r="AQ111" s="12" t="s">
        <v>112</v>
      </c>
      <c r="AR111" s="15" t="s">
        <v>123</v>
      </c>
      <c r="AS111" s="12" t="s">
        <v>105</v>
      </c>
      <c r="AT111" s="15" t="s">
        <v>85</v>
      </c>
      <c r="AU111" s="12" t="s">
        <v>152</v>
      </c>
      <c r="AV111" s="148" t="s">
        <v>145</v>
      </c>
      <c r="AW111" s="14" t="str">
        <f t="shared" si="127"/>
        <v>主</v>
      </c>
      <c r="AX111" s="14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FT</v>
      </c>
      <c r="AY111" s="14" t="str">
        <f t="shared" si="128"/>
        <v>FL</v>
      </c>
    </row>
    <row r="112" spans="1:51">
      <c r="A112" s="1">
        <f>输入错误检查!A111</f>
        <v>0</v>
      </c>
      <c r="B112" s="218">
        <f t="shared" si="203"/>
        <v>4</v>
      </c>
      <c r="C112" s="218">
        <f t="shared" si="204"/>
        <v>14</v>
      </c>
      <c r="D112" s="218">
        <f t="shared" si="205"/>
        <v>14</v>
      </c>
      <c r="E112" s="218" t="str">
        <f t="shared" si="206"/>
        <v>FT</v>
      </c>
      <c r="F112" s="218" t="str">
        <f t="shared" si="207"/>
        <v>FL</v>
      </c>
      <c r="G112" s="8">
        <v>3</v>
      </c>
      <c r="H112" s="14" t="s">
        <v>88</v>
      </c>
      <c r="I112" s="14" t="str">
        <f t="shared" si="125"/>
        <v>主</v>
      </c>
      <c r="J112" s="14" t="str">
        <f t="shared" si="126"/>
        <v>FL</v>
      </c>
      <c r="K112" s="279" t="s">
        <v>116</v>
      </c>
      <c r="L112" s="260" t="s">
        <v>121</v>
      </c>
      <c r="M112" s="221"/>
      <c r="N112" s="221"/>
      <c r="O112" s="222"/>
      <c r="P112" s="235"/>
      <c r="Q112" s="235"/>
      <c r="R112" s="235"/>
      <c r="S112" s="10">
        <v>2</v>
      </c>
      <c r="T112" s="10">
        <v>2</v>
      </c>
      <c r="U112" s="14" t="str">
        <f t="shared" si="189"/>
        <v>平</v>
      </c>
      <c r="V112" s="14" cm="1">
        <f t="array" ref="V112">_xlfn.IFS(S112+T112=0,"",S112&gt;T112,IF(I112="主",IF(S112=5,4,3),IF(S112=5,0,1)),S112&lt;T112,IF(I112="主",IF(T112=5,0,1),IF(T112=5,4,3)),S112=T112,2)</f>
        <v>2</v>
      </c>
      <c r="W112" s="283" t="s">
        <v>129</v>
      </c>
      <c r="X112" s="261" t="str">
        <f>IF(X111="","",X111)</f>
        <v>永眠镇</v>
      </c>
      <c r="Y112" s="248" t="str">
        <f>IF($K112="","",IF($K112=$K110,AP110,AP109))</f>
        <v>囚徒</v>
      </c>
      <c r="Z112" s="248" t="str">
        <f>IF($K112="","",IF($K112=$K110,AQ110,AQ109))</f>
        <v>大副</v>
      </c>
      <c r="AA112" s="244" t="str">
        <f>IF($K112="","",IF($K112=$K110,AS110,AS109))</f>
        <v>飞行家</v>
      </c>
      <c r="AB112" s="248" t="str">
        <f>IF($K112="","",IF($K112=$K110,Y110,Y109))</f>
        <v>空军</v>
      </c>
      <c r="AC112" s="249" t="str">
        <f>IF($K112="","",IF($K112=$K110,Z110,Z109))</f>
        <v>木偶师</v>
      </c>
      <c r="AD112" s="250" t="str">
        <f>IF($K112="","",IF($K112=$K110,AA110,AA109))</f>
        <v>守墓人</v>
      </c>
      <c r="AE112" s="237"/>
      <c r="AF112" s="237"/>
      <c r="AG112" s="270"/>
      <c r="AH112" s="245" t="str">
        <f t="shared" si="209"/>
        <v>时空之影</v>
      </c>
      <c r="AI112" s="251" t="str">
        <f>IF($K112="","",IF($K112=$K110,AH110,AH109))</f>
        <v>喧嚣</v>
      </c>
      <c r="AJ112" s="227"/>
      <c r="AK112" s="280" t="s">
        <v>98</v>
      </c>
      <c r="AL112" s="11" t="s">
        <v>85</v>
      </c>
      <c r="AM112" s="11" t="s">
        <v>87</v>
      </c>
      <c r="AN112" s="271" t="s">
        <v>102</v>
      </c>
      <c r="AO112" s="272"/>
      <c r="AP112" s="265" t="s">
        <v>105</v>
      </c>
      <c r="AQ112" s="12" t="s">
        <v>113</v>
      </c>
      <c r="AR112" s="15" t="s">
        <v>79</v>
      </c>
      <c r="AS112" s="12" t="s">
        <v>108</v>
      </c>
      <c r="AT112" s="15" t="s">
        <v>123</v>
      </c>
      <c r="AU112" s="12" t="s">
        <v>109</v>
      </c>
      <c r="AV112" s="148" t="s">
        <v>175</v>
      </c>
      <c r="AW112" s="14" t="str">
        <f t="shared" si="127"/>
        <v>主</v>
      </c>
      <c r="AX112" s="14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FT</v>
      </c>
      <c r="AY112" s="14" t="str">
        <f t="shared" si="128"/>
        <v>FL</v>
      </c>
    </row>
    <row r="113" spans="1:51">
      <c r="A113" s="1">
        <f>输入错误检查!A112</f>
        <v>0</v>
      </c>
      <c r="B113" s="218">
        <f t="shared" si="203"/>
        <v>4</v>
      </c>
      <c r="C113" s="218">
        <f t="shared" si="204"/>
        <v>14</v>
      </c>
      <c r="D113" s="218">
        <f t="shared" si="205"/>
        <v>14</v>
      </c>
      <c r="E113" s="218" t="str">
        <f t="shared" si="206"/>
        <v>FT</v>
      </c>
      <c r="F113" s="218" t="str">
        <f t="shared" si="207"/>
        <v>FL</v>
      </c>
      <c r="G113" s="8" t="s">
        <v>114</v>
      </c>
      <c r="H113" s="14" t="s">
        <v>75</v>
      </c>
      <c r="I113" s="14" t="str">
        <f t="shared" si="125"/>
        <v/>
      </c>
      <c r="J113" s="14" t="str">
        <f t="shared" si="126"/>
        <v/>
      </c>
      <c r="K113" s="10"/>
      <c r="L113" s="274"/>
      <c r="M113" s="221">
        <f>S113+S114</f>
        <v>0</v>
      </c>
      <c r="N113" s="221">
        <f>T113+T114</f>
        <v>0</v>
      </c>
      <c r="O113" s="222">
        <f t="shared" si="210"/>
        <v>0</v>
      </c>
      <c r="P113" s="223">
        <f t="shared" si="211"/>
        <v>0</v>
      </c>
      <c r="Q113" s="223">
        <f t="shared" si="212"/>
        <v>0</v>
      </c>
      <c r="R113" s="223">
        <f t="shared" si="213"/>
        <v>0</v>
      </c>
      <c r="S113" s="10"/>
      <c r="T113" s="10"/>
      <c r="U113" s="14" t="str">
        <f t="shared" si="189"/>
        <v/>
      </c>
      <c r="V113" s="14" t="str" cm="1">
        <f t="array" ref="V113">_xlfn.IFS(S113+T113=0,"",S113&gt;T113,IF(I113="主",IF(S113=5,4,3),IF(S113=5,0,1)),S113&lt;T113,IF(I113="主",IF(T113=5,0,1),IF(T113=5,4,3)),S113=T113,2)</f>
        <v/>
      </c>
      <c r="W113" s="275"/>
      <c r="X113" s="261"/>
      <c r="Y113" s="248" t="str">
        <f>IF($K113="","",IF($K113=$K111,AP111,AP112))</f>
        <v/>
      </c>
      <c r="Z113" s="248" t="str">
        <f>IF($K113="","",IF($K113=$K111,AQ111,AQ112))</f>
        <v/>
      </c>
      <c r="AA113" s="244" t="str">
        <f>IF($K113="","",IF($K113=$K111,AS111,AS112))</f>
        <v/>
      </c>
      <c r="AB113" s="242" t="str">
        <f t="shared" ref="AB113:AG113" si="214">IF($K113="","",IF($K113=$K111,Y111,Y112))</f>
        <v/>
      </c>
      <c r="AC113" s="242" t="str">
        <f t="shared" si="214"/>
        <v/>
      </c>
      <c r="AD113" s="249" t="str">
        <f t="shared" si="214"/>
        <v/>
      </c>
      <c r="AE113" s="242" t="str">
        <f t="shared" si="214"/>
        <v/>
      </c>
      <c r="AF113" s="242" t="str">
        <f t="shared" si="214"/>
        <v/>
      </c>
      <c r="AG113" s="242" t="str">
        <f t="shared" si="214"/>
        <v/>
      </c>
      <c r="AH113" s="245" t="str">
        <f t="shared" si="208"/>
        <v/>
      </c>
      <c r="AI113" s="251" t="str">
        <f>IF($K113="","",IF($K113=$K111,AH111,AH112))</f>
        <v/>
      </c>
      <c r="AJ113" s="251" t="str">
        <f>IF($K113="","",IF($K113=$K111,AI111,AI112))</f>
        <v/>
      </c>
      <c r="AK113" s="10"/>
      <c r="AL113" s="10"/>
      <c r="AM113" s="10"/>
      <c r="AN113" s="10"/>
      <c r="AO113" s="276"/>
      <c r="AP113" s="265"/>
      <c r="AQ113" s="12"/>
      <c r="AR113" s="15"/>
      <c r="AS113" s="12"/>
      <c r="AT113" s="15"/>
      <c r="AU113" s="12"/>
      <c r="AV113" s="148"/>
      <c r="AW113" s="14" t="str">
        <f t="shared" si="127"/>
        <v/>
      </c>
      <c r="AX113" s="14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AY113" s="14" t="str">
        <f t="shared" si="128"/>
        <v/>
      </c>
    </row>
    <row r="114" spans="1:51">
      <c r="A114" s="1">
        <f>输入错误检查!A113</f>
        <v>0</v>
      </c>
      <c r="B114" s="218">
        <f t="shared" si="203"/>
        <v>4</v>
      </c>
      <c r="C114" s="218">
        <f t="shared" si="204"/>
        <v>14</v>
      </c>
      <c r="D114" s="218">
        <f t="shared" si="205"/>
        <v>14</v>
      </c>
      <c r="E114" s="218" t="str">
        <f t="shared" si="206"/>
        <v>FT</v>
      </c>
      <c r="F114" s="218" t="str">
        <f t="shared" si="207"/>
        <v>FL</v>
      </c>
      <c r="G114" s="8" t="s">
        <v>114</v>
      </c>
      <c r="H114" s="14" t="s">
        <v>88</v>
      </c>
      <c r="I114" s="14" t="str">
        <f t="shared" si="125"/>
        <v/>
      </c>
      <c r="J114" s="14" t="str">
        <f t="shared" si="126"/>
        <v/>
      </c>
      <c r="K114" s="10"/>
      <c r="L114" s="274"/>
      <c r="M114" s="221"/>
      <c r="N114" s="221"/>
      <c r="O114" s="222"/>
      <c r="P114" s="235"/>
      <c r="Q114" s="235"/>
      <c r="R114" s="235"/>
      <c r="S114" s="10"/>
      <c r="T114" s="10"/>
      <c r="U114" s="14" t="str">
        <f t="shared" si="189"/>
        <v/>
      </c>
      <c r="V114" s="14" t="str" cm="1">
        <f t="array" ref="V114">_xlfn.IFS(S114+T114=0,"",S114&gt;T114,IF(I114="主",IF(S114=5,4,3),IF(S114=5,0,1)),S114&lt;T114,IF(I114="主",IF(T114=5,0,1),IF(T114=5,4,3)),S114=T114,2)</f>
        <v/>
      </c>
      <c r="W114" s="275"/>
      <c r="X114" s="261" t="str">
        <f>IF(X113="","",X113)</f>
        <v/>
      </c>
      <c r="Y114" s="248" t="str">
        <f>IF($K114="","",IF($K114=$K112,AP112,AP111))</f>
        <v/>
      </c>
      <c r="Z114" s="248" t="str">
        <f>IF($K114="","",IF($K114=$K112,AQ112,AQ111))</f>
        <v/>
      </c>
      <c r="AA114" s="244" t="str">
        <f>IF($K114="","",IF($K114=$K112,AS112,AS111))</f>
        <v/>
      </c>
      <c r="AB114" s="242" t="str">
        <f t="shared" ref="AB114:AG114" si="215">IF($K114="","",IF($K114=$K112,Y112,Y111))</f>
        <v/>
      </c>
      <c r="AC114" s="242" t="str">
        <f t="shared" si="215"/>
        <v/>
      </c>
      <c r="AD114" s="249" t="str">
        <f t="shared" si="215"/>
        <v/>
      </c>
      <c r="AE114" s="242" t="str">
        <f t="shared" si="215"/>
        <v/>
      </c>
      <c r="AF114" s="242" t="str">
        <f t="shared" si="215"/>
        <v/>
      </c>
      <c r="AG114" s="242" t="str">
        <f t="shared" si="215"/>
        <v/>
      </c>
      <c r="AH114" s="245" t="str">
        <f t="shared" si="209"/>
        <v/>
      </c>
      <c r="AI114" s="251" t="str">
        <f>IF($K114="","",IF($K114=$K112,AH112,AH111))</f>
        <v/>
      </c>
      <c r="AJ114" s="251" t="str">
        <f>IF($K114="","",IF($K114=$K112,AI112,AI111))</f>
        <v/>
      </c>
      <c r="AK114" s="10"/>
      <c r="AL114" s="10"/>
      <c r="AM114" s="10"/>
      <c r="AN114" s="10"/>
      <c r="AO114" s="10"/>
      <c r="AP114" s="265"/>
      <c r="AQ114" s="12"/>
      <c r="AR114" s="15"/>
      <c r="AS114" s="12"/>
      <c r="AT114" s="15"/>
      <c r="AU114" s="12"/>
      <c r="AV114" s="148"/>
      <c r="AW114" s="14" t="str">
        <f t="shared" si="127"/>
        <v/>
      </c>
      <c r="AX114" s="14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AY114" s="14" t="str">
        <f t="shared" si="128"/>
        <v/>
      </c>
    </row>
    <row r="115" spans="1:51">
      <c r="A115" s="1">
        <f>输入错误检查!A114</f>
        <v>0</v>
      </c>
      <c r="B115" s="218">
        <v>4</v>
      </c>
      <c r="C115" s="218">
        <v>14</v>
      </c>
      <c r="D115" s="218">
        <v>16</v>
      </c>
      <c r="E115" s="219" t="s">
        <v>126</v>
      </c>
      <c r="F115" s="219" t="s">
        <v>158</v>
      </c>
      <c r="G115" s="8">
        <v>1</v>
      </c>
      <c r="H115" s="14" t="s">
        <v>75</v>
      </c>
      <c r="I115" s="14" t="str">
        <f t="shared" si="125"/>
        <v>客</v>
      </c>
      <c r="J115" s="14" t="str">
        <f t="shared" si="126"/>
        <v>ZZZ</v>
      </c>
      <c r="K115" s="15" t="s">
        <v>158</v>
      </c>
      <c r="L115" s="220" t="s">
        <v>159</v>
      </c>
      <c r="M115" s="221">
        <f>S115+S116</f>
        <v>2</v>
      </c>
      <c r="N115" s="221">
        <f>T115+T116</f>
        <v>7</v>
      </c>
      <c r="O115" s="222">
        <f t="shared" si="210"/>
        <v>9</v>
      </c>
      <c r="P115" s="223">
        <f t="shared" si="211"/>
        <v>0</v>
      </c>
      <c r="Q115" s="223">
        <f t="shared" si="212"/>
        <v>0</v>
      </c>
      <c r="R115" s="223">
        <f t="shared" si="213"/>
        <v>1</v>
      </c>
      <c r="S115" s="13">
        <v>0</v>
      </c>
      <c r="T115" s="13">
        <v>5</v>
      </c>
      <c r="U115" s="14" t="str">
        <f t="shared" si="189"/>
        <v>屠</v>
      </c>
      <c r="V115" s="14" cm="1">
        <f t="array" ref="V115">_xlfn.IFS(S115+T115=0,"",S115&gt;T115,IF(I115="主",IF(S115=5,4,3),IF(S115=5,0,1)),S115&lt;T115,IF(I115="主",IF(T115=5,0,1),IF(T115=5,4,3)),S115=T115,2)</f>
        <v>4</v>
      </c>
      <c r="W115" s="19" t="s">
        <v>92</v>
      </c>
      <c r="X115" s="19" t="s">
        <v>104</v>
      </c>
      <c r="Y115" s="224"/>
      <c r="Z115" s="225"/>
      <c r="AA115" s="225"/>
      <c r="AB115" s="225"/>
      <c r="AC115" s="225"/>
      <c r="AD115" s="225"/>
      <c r="AE115" s="225"/>
      <c r="AF115" s="225"/>
      <c r="AG115" s="226"/>
      <c r="AH115" s="227"/>
      <c r="AI115" s="227"/>
      <c r="AJ115" s="227"/>
      <c r="AK115" s="228" t="s">
        <v>80</v>
      </c>
      <c r="AL115" s="229" t="s">
        <v>79</v>
      </c>
      <c r="AM115" s="230"/>
      <c r="AN115" s="231"/>
      <c r="AO115" s="232"/>
      <c r="AP115" s="233" t="s">
        <v>81</v>
      </c>
      <c r="AQ115" s="234" t="s">
        <v>90</v>
      </c>
      <c r="AR115" s="15" t="s">
        <v>123</v>
      </c>
      <c r="AS115" s="234" t="s">
        <v>82</v>
      </c>
      <c r="AT115" s="15" t="s">
        <v>83</v>
      </c>
      <c r="AU115" s="234" t="s">
        <v>85</v>
      </c>
      <c r="AV115" s="142" t="s">
        <v>87</v>
      </c>
      <c r="AW115" s="14" t="str">
        <f t="shared" si="127"/>
        <v>主</v>
      </c>
      <c r="AX115" s="14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ZZZ</v>
      </c>
      <c r="AY115" s="14" t="str">
        <f t="shared" si="128"/>
        <v>ZETA</v>
      </c>
    </row>
    <row r="116" spans="1:51">
      <c r="A116" s="1">
        <f>输入错误检查!A115</f>
        <v>0</v>
      </c>
      <c r="B116" s="218">
        <f t="shared" ref="B116:B122" si="216">B115</f>
        <v>4</v>
      </c>
      <c r="C116" s="218">
        <f t="shared" ref="C116:C122" si="217">C115</f>
        <v>14</v>
      </c>
      <c r="D116" s="218">
        <f t="shared" ref="D116:D122" si="218">D115</f>
        <v>16</v>
      </c>
      <c r="E116" s="218" t="str">
        <f t="shared" ref="E116:E122" si="219">E115</f>
        <v>ZZZ</v>
      </c>
      <c r="F116" s="218" t="str">
        <f t="shared" ref="F116:F122" si="220">F115</f>
        <v>ZETA</v>
      </c>
      <c r="G116" s="8">
        <v>1</v>
      </c>
      <c r="H116" s="14" t="s">
        <v>88</v>
      </c>
      <c r="I116" s="14" t="str">
        <f t="shared" si="125"/>
        <v>主</v>
      </c>
      <c r="J116" s="14" t="str">
        <f t="shared" si="126"/>
        <v>ZETA</v>
      </c>
      <c r="K116" s="15" t="s">
        <v>126</v>
      </c>
      <c r="L116" s="220" t="s">
        <v>131</v>
      </c>
      <c r="M116" s="221"/>
      <c r="N116" s="221"/>
      <c r="O116" s="222"/>
      <c r="P116" s="235"/>
      <c r="Q116" s="235"/>
      <c r="R116" s="235"/>
      <c r="S116" s="13">
        <v>2</v>
      </c>
      <c r="T116" s="13">
        <v>2</v>
      </c>
      <c r="U116" s="14" t="str">
        <f t="shared" si="189"/>
        <v>平</v>
      </c>
      <c r="V116" s="14" cm="1">
        <f t="array" ref="V116">_xlfn.IFS(S116+T116=0,"",S116&gt;T116,IF(I116="主",IF(S116=5,4,3),IF(S116=5,0,1)),S116&lt;T116,IF(I116="主",IF(T116=5,0,1),IF(T116=5,4,3)),S116=T116,2)</f>
        <v>2</v>
      </c>
      <c r="W116" s="19" t="str">
        <f>IF(W115="","",W115)</f>
        <v>唐人街</v>
      </c>
      <c r="X116" s="19" t="str">
        <f>IF(X115="","",X115)</f>
        <v>红教堂</v>
      </c>
      <c r="Y116" s="236"/>
      <c r="Z116" s="237"/>
      <c r="AA116" s="238"/>
      <c r="AB116" s="238"/>
      <c r="AC116" s="238"/>
      <c r="AD116" s="238"/>
      <c r="AE116" s="238"/>
      <c r="AF116" s="238"/>
      <c r="AG116" s="226"/>
      <c r="AH116" s="227"/>
      <c r="AI116" s="227"/>
      <c r="AJ116" s="227"/>
      <c r="AK116" s="228" t="s">
        <v>83</v>
      </c>
      <c r="AL116" s="229" t="s">
        <v>108</v>
      </c>
      <c r="AM116" s="239"/>
      <c r="AN116" s="240"/>
      <c r="AO116" s="241"/>
      <c r="AP116" s="233" t="s">
        <v>130</v>
      </c>
      <c r="AQ116" s="234" t="s">
        <v>109</v>
      </c>
      <c r="AR116" s="15" t="s">
        <v>82</v>
      </c>
      <c r="AS116" s="234" t="s">
        <v>112</v>
      </c>
      <c r="AT116" s="15" t="s">
        <v>97</v>
      </c>
      <c r="AU116" s="234" t="s">
        <v>81</v>
      </c>
      <c r="AV116" s="142" t="s">
        <v>136</v>
      </c>
      <c r="AW116" s="14" t="str">
        <f t="shared" si="127"/>
        <v>主</v>
      </c>
      <c r="AX116" s="14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ZZZ</v>
      </c>
      <c r="AY116" s="14" t="str">
        <f t="shared" si="128"/>
        <v>ZETA</v>
      </c>
    </row>
    <row r="117" spans="1:51">
      <c r="A117" s="1">
        <f>输入错误检查!A116</f>
        <v>0</v>
      </c>
      <c r="B117" s="218">
        <f t="shared" si="216"/>
        <v>4</v>
      </c>
      <c r="C117" s="218">
        <f t="shared" si="217"/>
        <v>14</v>
      </c>
      <c r="D117" s="218">
        <f t="shared" si="218"/>
        <v>16</v>
      </c>
      <c r="E117" s="218" t="str">
        <f t="shared" si="219"/>
        <v>ZZZ</v>
      </c>
      <c r="F117" s="218" t="str">
        <f t="shared" si="220"/>
        <v>ZETA</v>
      </c>
      <c r="G117" s="8">
        <v>2</v>
      </c>
      <c r="H117" s="14" t="s">
        <v>75</v>
      </c>
      <c r="I117" s="14" t="str">
        <f t="shared" si="125"/>
        <v>客</v>
      </c>
      <c r="J117" s="14" t="str">
        <f t="shared" si="126"/>
        <v>ZZZ</v>
      </c>
      <c r="K117" s="15" t="s">
        <v>158</v>
      </c>
      <c r="L117" s="220" t="s">
        <v>159</v>
      </c>
      <c r="M117" s="221">
        <f>S117+S118</f>
        <v>1</v>
      </c>
      <c r="N117" s="221">
        <f>T117+T118</f>
        <v>8</v>
      </c>
      <c r="O117" s="222">
        <f t="shared" ref="O117:O121" si="221">M117+N117</f>
        <v>9</v>
      </c>
      <c r="P117" s="223">
        <f t="shared" ref="P117:P121" si="222">IF(M117&gt;N117,1,0)</f>
        <v>0</v>
      </c>
      <c r="Q117" s="223">
        <f t="shared" ref="Q117:Q121" si="223">IF(M117+N117=0,0,IF(M117=N117,1,0))</f>
        <v>0</v>
      </c>
      <c r="R117" s="223">
        <f t="shared" ref="R117:R121" si="224">IF(M117&lt;N117,1,0)</f>
        <v>1</v>
      </c>
      <c r="S117" s="13">
        <v>0</v>
      </c>
      <c r="T117" s="13">
        <v>5</v>
      </c>
      <c r="U117" s="14" t="str">
        <f t="shared" si="189"/>
        <v>屠</v>
      </c>
      <c r="V117" s="14" cm="1">
        <f t="array" ref="V117">_xlfn.IFS(S117+T117=0,"",S117&gt;T117,IF(I117="主",IF(S117=5,4,3),IF(S117=5,0,1)),S117&lt;T117,IF(I117="主",IF(T117=5,0,1),IF(T117=5,4,3)),S117=T117,2)</f>
        <v>4</v>
      </c>
      <c r="W117" s="19" t="s">
        <v>92</v>
      </c>
      <c r="X117" s="19" t="s">
        <v>103</v>
      </c>
      <c r="Y117" s="242" t="str">
        <f>IF($K117="","",IF($K117=$K115,AP115,AP116))</f>
        <v>大副</v>
      </c>
      <c r="Z117" s="243" t="str">
        <f>IF($K117="","",IF($K117=$K115,AQ115,AQ116))</f>
        <v>木偶师</v>
      </c>
      <c r="AA117" s="244" t="str">
        <f>IF($K117="","",IF($K117=$K115,AS115,AS116))</f>
        <v>飞行家</v>
      </c>
      <c r="AB117" s="238"/>
      <c r="AC117" s="238"/>
      <c r="AD117" s="238"/>
      <c r="AE117" s="238"/>
      <c r="AF117" s="238"/>
      <c r="AG117" s="226"/>
      <c r="AH117" s="245" t="str">
        <f t="shared" ref="AH117:AH121" si="225">IF($K117="","",IF($K117=$K115,AV115,AV116))</f>
        <v>跛脚羊</v>
      </c>
      <c r="AI117" s="227"/>
      <c r="AJ117" s="227"/>
      <c r="AK117" s="228" t="s">
        <v>79</v>
      </c>
      <c r="AL117" s="15" t="s">
        <v>97</v>
      </c>
      <c r="AM117" s="246" t="s">
        <v>94</v>
      </c>
      <c r="AN117" s="247"/>
      <c r="AO117" s="241"/>
      <c r="AP117" s="233" t="s">
        <v>91</v>
      </c>
      <c r="AQ117" s="234" t="s">
        <v>83</v>
      </c>
      <c r="AR117" s="15" t="s">
        <v>123</v>
      </c>
      <c r="AS117" s="234" t="s">
        <v>109</v>
      </c>
      <c r="AT117" s="15" t="s">
        <v>107</v>
      </c>
      <c r="AU117" s="234" t="s">
        <v>119</v>
      </c>
      <c r="AV117" s="142" t="s">
        <v>106</v>
      </c>
      <c r="AW117" s="14" t="str">
        <f t="shared" si="127"/>
        <v>客</v>
      </c>
      <c r="AX117" s="14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ZETA</v>
      </c>
      <c r="AY117" s="14" t="str">
        <f t="shared" si="128"/>
        <v>ZZZ</v>
      </c>
    </row>
    <row r="118" spans="1:51">
      <c r="A118" s="1">
        <f>输入错误检查!A117</f>
        <v>0</v>
      </c>
      <c r="B118" s="218">
        <f t="shared" si="216"/>
        <v>4</v>
      </c>
      <c r="C118" s="218">
        <f t="shared" si="217"/>
        <v>14</v>
      </c>
      <c r="D118" s="218">
        <f t="shared" si="218"/>
        <v>16</v>
      </c>
      <c r="E118" s="218" t="str">
        <f t="shared" si="219"/>
        <v>ZZZ</v>
      </c>
      <c r="F118" s="218" t="str">
        <f t="shared" si="220"/>
        <v>ZETA</v>
      </c>
      <c r="G118" s="8">
        <v>2</v>
      </c>
      <c r="H118" s="14" t="s">
        <v>88</v>
      </c>
      <c r="I118" s="14" t="str">
        <f t="shared" si="125"/>
        <v>主</v>
      </c>
      <c r="J118" s="14" t="str">
        <f t="shared" si="126"/>
        <v>ZETA</v>
      </c>
      <c r="K118" s="15" t="s">
        <v>126</v>
      </c>
      <c r="L118" s="220" t="s">
        <v>131</v>
      </c>
      <c r="M118" s="221"/>
      <c r="N118" s="221"/>
      <c r="O118" s="222"/>
      <c r="P118" s="235"/>
      <c r="Q118" s="235"/>
      <c r="R118" s="235"/>
      <c r="S118" s="13">
        <v>1</v>
      </c>
      <c r="T118" s="13">
        <v>3</v>
      </c>
      <c r="U118" s="14" t="str">
        <f t="shared" si="189"/>
        <v>人</v>
      </c>
      <c r="V118" s="14" cm="1">
        <f t="array" ref="V118">_xlfn.IFS(S118+T118=0,"",S118&gt;T118,IF(I118="主",IF(S118=5,4,3),IF(S118=5,0,1)),S118&lt;T118,IF(I118="主",IF(T118=5,0,1),IF(T118=5,4,3)),S118=T118,2)</f>
        <v>1</v>
      </c>
      <c r="W118" s="19" t="str">
        <f>IF(W117="","",W117)</f>
        <v>唐人街</v>
      </c>
      <c r="X118" s="19" t="str">
        <f>IF(X117="","",X117)</f>
        <v>军工厂</v>
      </c>
      <c r="Y118" s="242" t="str">
        <f>IF($K118="","",IF($K118=$K116,AP116,AP115))</f>
        <v>园丁</v>
      </c>
      <c r="Z118" s="243" t="str">
        <f>IF($K118="","",IF($K118=$K116,AQ116,AQ115))</f>
        <v>火灾调查员</v>
      </c>
      <c r="AA118" s="244" t="str">
        <f>IF($K118="","",IF($K118=$K116,AS116,AS115))</f>
        <v>杂技演员</v>
      </c>
      <c r="AB118" s="237"/>
      <c r="AC118" s="237"/>
      <c r="AD118" s="238"/>
      <c r="AE118" s="238"/>
      <c r="AF118" s="238"/>
      <c r="AG118" s="226"/>
      <c r="AH118" s="245" t="str">
        <f t="shared" ref="AH118:AH122" si="226">IF($K118="","",IF($K118=$K116,AV116,AV115))</f>
        <v>记录员</v>
      </c>
      <c r="AI118" s="227"/>
      <c r="AJ118" s="227"/>
      <c r="AK118" s="228" t="s">
        <v>108</v>
      </c>
      <c r="AL118" s="15" t="s">
        <v>83</v>
      </c>
      <c r="AM118" s="229" t="s">
        <v>102</v>
      </c>
      <c r="AN118" s="239"/>
      <c r="AO118" s="241"/>
      <c r="AP118" s="233" t="s">
        <v>79</v>
      </c>
      <c r="AQ118" s="234" t="s">
        <v>82</v>
      </c>
      <c r="AR118" s="15" t="s">
        <v>80</v>
      </c>
      <c r="AS118" s="234" t="s">
        <v>91</v>
      </c>
      <c r="AT118" s="15" t="s">
        <v>81</v>
      </c>
      <c r="AU118" s="234" t="s">
        <v>119</v>
      </c>
      <c r="AV118" s="142" t="s">
        <v>94</v>
      </c>
      <c r="AW118" s="14" t="str">
        <f t="shared" si="127"/>
        <v>客</v>
      </c>
      <c r="AX118" s="14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ZETA</v>
      </c>
      <c r="AY118" s="14" t="str">
        <f t="shared" si="128"/>
        <v>ZZZ</v>
      </c>
    </row>
    <row r="119" spans="1:51">
      <c r="A119" s="1">
        <f>输入错误检查!A118</f>
        <v>0</v>
      </c>
      <c r="B119" s="218">
        <f t="shared" si="216"/>
        <v>4</v>
      </c>
      <c r="C119" s="218">
        <f t="shared" si="217"/>
        <v>14</v>
      </c>
      <c r="D119" s="218">
        <f t="shared" si="218"/>
        <v>16</v>
      </c>
      <c r="E119" s="218" t="str">
        <f t="shared" si="219"/>
        <v>ZZZ</v>
      </c>
      <c r="F119" s="218" t="str">
        <f t="shared" si="220"/>
        <v>ZETA</v>
      </c>
      <c r="G119" s="8">
        <v>3</v>
      </c>
      <c r="H119" s="14" t="s">
        <v>75</v>
      </c>
      <c r="I119" s="14" t="str">
        <f t="shared" si="125"/>
        <v/>
      </c>
      <c r="J119" s="14" t="str">
        <f t="shared" si="126"/>
        <v/>
      </c>
      <c r="K119" s="13"/>
      <c r="L119" s="258"/>
      <c r="M119" s="221">
        <f>S119+S120</f>
        <v>0</v>
      </c>
      <c r="N119" s="221">
        <f>T119+T120</f>
        <v>0</v>
      </c>
      <c r="O119" s="222">
        <f t="shared" si="221"/>
        <v>0</v>
      </c>
      <c r="P119" s="223">
        <f t="shared" si="222"/>
        <v>0</v>
      </c>
      <c r="Q119" s="223">
        <f t="shared" si="223"/>
        <v>0</v>
      </c>
      <c r="R119" s="223">
        <f t="shared" si="224"/>
        <v>0</v>
      </c>
      <c r="S119" s="13"/>
      <c r="T119" s="13"/>
      <c r="U119" s="14" t="str">
        <f t="shared" si="189"/>
        <v/>
      </c>
      <c r="V119" s="14" t="str" cm="1">
        <f t="array" ref="V119">_xlfn.IFS(S119+T119=0,"",S119&gt;T119,IF(I119="主",IF(S119=5,4,3),IF(S119=5,0,1)),S119&lt;T119,IF(I119="主",IF(T119=5,0,1),IF(T119=5,4,3)),S119=T119,2)</f>
        <v/>
      </c>
      <c r="W119" s="19"/>
      <c r="X119" s="19"/>
      <c r="Y119" s="248" t="str">
        <f>IF($K119="","",IF($K119=$K117,AP117,AP118))</f>
        <v/>
      </c>
      <c r="Z119" s="248" t="str">
        <f>IF($K119="","",IF($K119=$K117,AQ117,AQ118))</f>
        <v/>
      </c>
      <c r="AA119" s="244" t="str">
        <f>IF($K119="","",IF($K119=$K117,AS117,AS118))</f>
        <v/>
      </c>
      <c r="AB119" s="248" t="str">
        <f>IF($K119="","",IF($K119=$K117,Y117,Y118))</f>
        <v/>
      </c>
      <c r="AC119" s="249" t="str">
        <f>IF($K119="","",IF($K119=$K117,Z117,Z118))</f>
        <v/>
      </c>
      <c r="AD119" s="250" t="str">
        <f>IF($K119="","",IF($K119=$K117,AA117,AA118))</f>
        <v/>
      </c>
      <c r="AE119" s="238"/>
      <c r="AF119" s="238"/>
      <c r="AG119" s="226"/>
      <c r="AH119" s="245" t="str">
        <f t="shared" si="225"/>
        <v/>
      </c>
      <c r="AI119" s="251" t="str">
        <f>IF($K119="","",IF($K119=$K117,AH117,AH118))</f>
        <v/>
      </c>
      <c r="AJ119" s="227"/>
      <c r="AK119" s="196"/>
      <c r="AL119" s="13"/>
      <c r="AM119" s="13"/>
      <c r="AN119" s="277"/>
      <c r="AO119" s="252"/>
      <c r="AP119" s="278"/>
      <c r="AQ119" s="257"/>
      <c r="AR119" s="13"/>
      <c r="AS119" s="257"/>
      <c r="AT119" s="13"/>
      <c r="AU119" s="257"/>
      <c r="AV119" s="9"/>
      <c r="AW119" s="14" t="str">
        <f t="shared" si="127"/>
        <v/>
      </c>
      <c r="AX119" s="14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AY119" s="14" t="str">
        <f t="shared" si="128"/>
        <v/>
      </c>
    </row>
    <row r="120" spans="1:51">
      <c r="A120" s="1">
        <f>输入错误检查!A119</f>
        <v>0</v>
      </c>
      <c r="B120" s="218">
        <f t="shared" si="216"/>
        <v>4</v>
      </c>
      <c r="C120" s="218">
        <f t="shared" si="217"/>
        <v>14</v>
      </c>
      <c r="D120" s="218">
        <f t="shared" si="218"/>
        <v>16</v>
      </c>
      <c r="E120" s="218" t="str">
        <f t="shared" si="219"/>
        <v>ZZZ</v>
      </c>
      <c r="F120" s="218" t="str">
        <f t="shared" si="220"/>
        <v>ZETA</v>
      </c>
      <c r="G120" s="8">
        <v>3</v>
      </c>
      <c r="H120" s="14" t="s">
        <v>88</v>
      </c>
      <c r="I120" s="14" t="str">
        <f t="shared" si="125"/>
        <v/>
      </c>
      <c r="J120" s="14" t="str">
        <f t="shared" si="126"/>
        <v/>
      </c>
      <c r="K120" s="13"/>
      <c r="L120" s="258"/>
      <c r="M120" s="221"/>
      <c r="N120" s="221"/>
      <c r="O120" s="222"/>
      <c r="P120" s="235"/>
      <c r="Q120" s="235"/>
      <c r="R120" s="235"/>
      <c r="S120" s="13"/>
      <c r="T120" s="13"/>
      <c r="U120" s="14" t="str">
        <f t="shared" si="189"/>
        <v/>
      </c>
      <c r="V120" s="14" t="str" cm="1">
        <f t="array" ref="V120">_xlfn.IFS(S120+T120=0,"",S120&gt;T120,IF(I120="主",IF(S120=5,4,3),IF(S120=5,0,1)),S120&lt;T120,IF(I120="主",IF(T120=5,0,1),IF(T120=5,4,3)),S120=T120,2)</f>
        <v/>
      </c>
      <c r="W120" s="19"/>
      <c r="X120" s="19" t="str">
        <f>IF(X119="","",X119)</f>
        <v/>
      </c>
      <c r="Y120" s="248" t="str">
        <f>IF($K120="","",IF($K120=$K118,AP118,AP117))</f>
        <v/>
      </c>
      <c r="Z120" s="248" t="str">
        <f>IF($K120="","",IF($K120=$K118,AQ118,AQ117))</f>
        <v/>
      </c>
      <c r="AA120" s="244" t="str">
        <f>IF($K120="","",IF($K120=$K118,AS118,AS117))</f>
        <v/>
      </c>
      <c r="AB120" s="248" t="str">
        <f>IF($K120="","",IF($K120=$K118,Y118,Y117))</f>
        <v/>
      </c>
      <c r="AC120" s="249" t="str">
        <f>IF($K120="","",IF($K120=$K118,Z118,Z117))</f>
        <v/>
      </c>
      <c r="AD120" s="250" t="str">
        <f>IF($K120="","",IF($K120=$K118,AA118,AA117))</f>
        <v/>
      </c>
      <c r="AE120" s="237"/>
      <c r="AF120" s="237"/>
      <c r="AG120" s="270"/>
      <c r="AH120" s="245" t="str">
        <f t="shared" si="226"/>
        <v/>
      </c>
      <c r="AI120" s="251" t="str">
        <f>IF($K120="","",IF($K120=$K118,AH118,AH117))</f>
        <v/>
      </c>
      <c r="AJ120" s="227"/>
      <c r="AK120" s="196"/>
      <c r="AL120" s="13"/>
      <c r="AM120" s="13"/>
      <c r="AN120" s="192"/>
      <c r="AO120" s="254"/>
      <c r="AP120" s="278"/>
      <c r="AQ120" s="257"/>
      <c r="AR120" s="13"/>
      <c r="AS120" s="257"/>
      <c r="AT120" s="13"/>
      <c r="AU120" s="257"/>
      <c r="AV120" s="9"/>
      <c r="AW120" s="14" t="str">
        <f t="shared" si="127"/>
        <v/>
      </c>
      <c r="AX120" s="14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Y120" s="14" t="str">
        <f t="shared" si="128"/>
        <v/>
      </c>
    </row>
    <row r="121" spans="1:51">
      <c r="A121" s="1">
        <f>输入错误检查!A120</f>
        <v>0</v>
      </c>
      <c r="B121" s="218">
        <f t="shared" si="216"/>
        <v>4</v>
      </c>
      <c r="C121" s="218">
        <f t="shared" si="217"/>
        <v>14</v>
      </c>
      <c r="D121" s="218">
        <f t="shared" si="218"/>
        <v>16</v>
      </c>
      <c r="E121" s="218" t="str">
        <f t="shared" si="219"/>
        <v>ZZZ</v>
      </c>
      <c r="F121" s="218" t="str">
        <f t="shared" si="220"/>
        <v>ZETA</v>
      </c>
      <c r="G121" s="8" t="s">
        <v>114</v>
      </c>
      <c r="H121" s="14" t="s">
        <v>75</v>
      </c>
      <c r="I121" s="14" t="str">
        <f t="shared" si="125"/>
        <v/>
      </c>
      <c r="J121" s="14" t="str">
        <f t="shared" si="126"/>
        <v/>
      </c>
      <c r="K121" s="13"/>
      <c r="L121" s="258"/>
      <c r="M121" s="221">
        <f>S121+S122</f>
        <v>0</v>
      </c>
      <c r="N121" s="221">
        <f>T121+T122</f>
        <v>0</v>
      </c>
      <c r="O121" s="222">
        <f t="shared" si="221"/>
        <v>0</v>
      </c>
      <c r="P121" s="223">
        <f t="shared" si="222"/>
        <v>0</v>
      </c>
      <c r="Q121" s="223">
        <f t="shared" si="223"/>
        <v>0</v>
      </c>
      <c r="R121" s="223">
        <f t="shared" si="224"/>
        <v>0</v>
      </c>
      <c r="S121" s="13"/>
      <c r="T121" s="13"/>
      <c r="U121" s="14" t="str">
        <f t="shared" si="189"/>
        <v/>
      </c>
      <c r="V121" s="14" t="str" cm="1">
        <f t="array" ref="V121">_xlfn.IFS(S121+T121=0,"",S121&gt;T121,IF(I121="主",IF(S121=5,4,3),IF(S121=5,0,1)),S121&lt;T121,IF(I121="主",IF(T121=5,0,1),IF(T121=5,4,3)),S121=T121,2)</f>
        <v/>
      </c>
      <c r="W121" s="255"/>
      <c r="X121" s="19"/>
      <c r="Y121" s="248" t="str">
        <f>IF($K121="","",IF($K121=$K119,AP119,AP120))</f>
        <v/>
      </c>
      <c r="Z121" s="248" t="str">
        <f>IF($K121="","",IF($K121=$K119,AQ119,AQ120))</f>
        <v/>
      </c>
      <c r="AA121" s="244" t="str">
        <f>IF($K121="","",IF($K121=$K119,AS119,AS120))</f>
        <v/>
      </c>
      <c r="AB121" s="242" t="str">
        <f t="shared" ref="AB121:AG121" si="227">IF($K121="","",IF($K121=$K119,Y119,Y120))</f>
        <v/>
      </c>
      <c r="AC121" s="242" t="str">
        <f t="shared" si="227"/>
        <v/>
      </c>
      <c r="AD121" s="249" t="str">
        <f t="shared" si="227"/>
        <v/>
      </c>
      <c r="AE121" s="242" t="str">
        <f t="shared" si="227"/>
        <v/>
      </c>
      <c r="AF121" s="242" t="str">
        <f t="shared" si="227"/>
        <v/>
      </c>
      <c r="AG121" s="242" t="str">
        <f t="shared" si="227"/>
        <v/>
      </c>
      <c r="AH121" s="245" t="str">
        <f t="shared" si="225"/>
        <v/>
      </c>
      <c r="AI121" s="251" t="str">
        <f>IF($K121="","",IF($K121=$K119,AH119,AH120))</f>
        <v/>
      </c>
      <c r="AJ121" s="251" t="str">
        <f>IF($K121="","",IF($K121=$K119,AI119,AI120))</f>
        <v/>
      </c>
      <c r="AK121" s="13"/>
      <c r="AL121" s="13"/>
      <c r="AM121" s="13"/>
      <c r="AN121" s="13"/>
      <c r="AO121" s="256"/>
      <c r="AP121" s="257"/>
      <c r="AQ121" s="257"/>
      <c r="AR121" s="13"/>
      <c r="AS121" s="257"/>
      <c r="AT121" s="13"/>
      <c r="AU121" s="257"/>
      <c r="AV121" s="9"/>
      <c r="AW121" s="14" t="str">
        <f t="shared" si="127"/>
        <v/>
      </c>
      <c r="AX121" s="14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Y121" s="14" t="str">
        <f t="shared" si="128"/>
        <v/>
      </c>
    </row>
    <row r="122" spans="1:51">
      <c r="A122" s="1">
        <f>输入错误检查!A121</f>
        <v>0</v>
      </c>
      <c r="B122" s="218">
        <f t="shared" si="216"/>
        <v>4</v>
      </c>
      <c r="C122" s="218">
        <f t="shared" si="217"/>
        <v>14</v>
      </c>
      <c r="D122" s="218">
        <f t="shared" si="218"/>
        <v>16</v>
      </c>
      <c r="E122" s="218" t="str">
        <f t="shared" si="219"/>
        <v>ZZZ</v>
      </c>
      <c r="F122" s="218" t="str">
        <f t="shared" si="220"/>
        <v>ZETA</v>
      </c>
      <c r="G122" s="8" t="s">
        <v>114</v>
      </c>
      <c r="H122" s="14" t="s">
        <v>88</v>
      </c>
      <c r="I122" s="14" t="str">
        <f t="shared" si="125"/>
        <v/>
      </c>
      <c r="J122" s="14" t="str">
        <f t="shared" si="126"/>
        <v/>
      </c>
      <c r="K122" s="13"/>
      <c r="L122" s="258"/>
      <c r="M122" s="221"/>
      <c r="N122" s="221"/>
      <c r="O122" s="222"/>
      <c r="P122" s="235"/>
      <c r="Q122" s="235"/>
      <c r="R122" s="235"/>
      <c r="S122" s="13"/>
      <c r="T122" s="13"/>
      <c r="U122" s="14" t="str">
        <f t="shared" si="189"/>
        <v/>
      </c>
      <c r="V122" s="14" t="str" cm="1">
        <f t="array" ref="V122">_xlfn.IFS(S122+T122=0,"",S122&gt;T122,IF(I122="主",IF(S122=5,4,3),IF(S122=5,0,1)),S122&lt;T122,IF(I122="主",IF(T122=5,0,1),IF(T122=5,4,3)),S122=T122,2)</f>
        <v/>
      </c>
      <c r="W122" s="255"/>
      <c r="X122" s="19" t="str">
        <f>IF(X121="","",X121)</f>
        <v/>
      </c>
      <c r="Y122" s="248" t="str">
        <f>IF($K122="","",IF($K122=$K120,AP120,AP119))</f>
        <v/>
      </c>
      <c r="Z122" s="248" t="str">
        <f>IF($K122="","",IF($K122=$K120,AQ120,AQ119))</f>
        <v/>
      </c>
      <c r="AA122" s="244" t="str">
        <f>IF($K122="","",IF($K122=$K120,AS120,AS119))</f>
        <v/>
      </c>
      <c r="AB122" s="242" t="str">
        <f t="shared" ref="AB122:AG122" si="228">IF($K122="","",IF($K122=$K120,Y120,Y119))</f>
        <v/>
      </c>
      <c r="AC122" s="242" t="str">
        <f t="shared" si="228"/>
        <v/>
      </c>
      <c r="AD122" s="249" t="str">
        <f t="shared" si="228"/>
        <v/>
      </c>
      <c r="AE122" s="242" t="str">
        <f t="shared" si="228"/>
        <v/>
      </c>
      <c r="AF122" s="242" t="str">
        <f t="shared" si="228"/>
        <v/>
      </c>
      <c r="AG122" s="242" t="str">
        <f t="shared" si="228"/>
        <v/>
      </c>
      <c r="AH122" s="245" t="str">
        <f t="shared" si="226"/>
        <v/>
      </c>
      <c r="AI122" s="251" t="str">
        <f>IF($K122="","",IF($K122=$K120,AH120,AH119))</f>
        <v/>
      </c>
      <c r="AJ122" s="251" t="str">
        <f>IF($K122="","",IF($K122=$K120,AI120,AI119))</f>
        <v/>
      </c>
      <c r="AK122" s="13"/>
      <c r="AL122" s="13"/>
      <c r="AM122" s="13"/>
      <c r="AN122" s="13"/>
      <c r="AO122" s="13"/>
      <c r="AP122" s="257"/>
      <c r="AQ122" s="257"/>
      <c r="AR122" s="13"/>
      <c r="AS122" s="257"/>
      <c r="AT122" s="13"/>
      <c r="AU122" s="257"/>
      <c r="AV122" s="9"/>
      <c r="AW122" s="14" t="str">
        <f t="shared" si="127"/>
        <v/>
      </c>
      <c r="AX122" s="14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AY122" s="14" t="str">
        <f t="shared" si="128"/>
        <v/>
      </c>
    </row>
    <row r="123" spans="1:51">
      <c r="A123" s="1">
        <f>输入错误检查!A122</f>
        <v>0</v>
      </c>
      <c r="B123" s="218">
        <v>4</v>
      </c>
      <c r="C123" s="218">
        <v>14</v>
      </c>
      <c r="D123" s="218">
        <v>18</v>
      </c>
      <c r="E123" s="219" t="s">
        <v>137</v>
      </c>
      <c r="F123" s="219" t="s">
        <v>154</v>
      </c>
      <c r="G123" s="8">
        <v>1</v>
      </c>
      <c r="H123" s="14" t="s">
        <v>75</v>
      </c>
      <c r="I123" s="14" t="str">
        <f t="shared" si="125"/>
        <v>主</v>
      </c>
      <c r="J123" s="14" t="str">
        <f t="shared" si="126"/>
        <v>OMNI</v>
      </c>
      <c r="K123" s="279" t="s">
        <v>137</v>
      </c>
      <c r="L123" s="260" t="s">
        <v>139</v>
      </c>
      <c r="M123" s="221">
        <f>S123+S124</f>
        <v>7</v>
      </c>
      <c r="N123" s="221">
        <f>T123+T124</f>
        <v>2</v>
      </c>
      <c r="O123" s="222">
        <f t="shared" ref="O123:O127" si="229">M123+N123</f>
        <v>9</v>
      </c>
      <c r="P123" s="223">
        <f t="shared" ref="P123:P127" si="230">IF(M123&gt;N123,1,0)</f>
        <v>1</v>
      </c>
      <c r="Q123" s="223">
        <f t="shared" ref="Q123:Q127" si="231">IF(M123+N123=0,0,IF(M123=N123,1,0))</f>
        <v>0</v>
      </c>
      <c r="R123" s="223">
        <f t="shared" ref="R123:R127" si="232">IF(M123&lt;N123,1,0)</f>
        <v>0</v>
      </c>
      <c r="S123" s="10">
        <v>5</v>
      </c>
      <c r="T123" s="10">
        <v>0</v>
      </c>
      <c r="U123" s="14" t="str">
        <f t="shared" si="189"/>
        <v>屠</v>
      </c>
      <c r="V123" s="14" cm="1">
        <f t="array" ref="V123">_xlfn.IFS(S123+T123=0,"",S123&gt;T123,IF(I123="主",IF(S123=5,4,3),IF(S123=5,0,1)),S123&lt;T123,IF(I123="主",IF(T123=5,0,1),IF(T123=5,4,3)),S123=T123,2)</f>
        <v>4</v>
      </c>
      <c r="W123" s="261" t="s">
        <v>103</v>
      </c>
      <c r="X123" s="261" t="s">
        <v>92</v>
      </c>
      <c r="Y123" s="224"/>
      <c r="Z123" s="225"/>
      <c r="AA123" s="225"/>
      <c r="AB123" s="225"/>
      <c r="AC123" s="225"/>
      <c r="AD123" s="225"/>
      <c r="AE123" s="225"/>
      <c r="AF123" s="225"/>
      <c r="AG123" s="226"/>
      <c r="AH123" s="227"/>
      <c r="AI123" s="227"/>
      <c r="AJ123" s="227"/>
      <c r="AK123" s="280" t="s">
        <v>79</v>
      </c>
      <c r="AL123" s="271" t="s">
        <v>86</v>
      </c>
      <c r="AM123" s="224"/>
      <c r="AN123" s="225"/>
      <c r="AO123" s="264"/>
      <c r="AP123" s="265" t="s">
        <v>90</v>
      </c>
      <c r="AQ123" s="12" t="s">
        <v>97</v>
      </c>
      <c r="AR123" s="15" t="s">
        <v>80</v>
      </c>
      <c r="AS123" s="12" t="s">
        <v>85</v>
      </c>
      <c r="AT123" s="15" t="s">
        <v>119</v>
      </c>
      <c r="AU123" s="12" t="s">
        <v>81</v>
      </c>
      <c r="AV123" s="148" t="s">
        <v>87</v>
      </c>
      <c r="AW123" s="14" t="str">
        <f t="shared" si="127"/>
        <v>主</v>
      </c>
      <c r="AX123" s="14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GG</v>
      </c>
      <c r="AY123" s="14" t="str">
        <f t="shared" si="128"/>
        <v>OMNI</v>
      </c>
    </row>
    <row r="124" spans="1:51">
      <c r="A124" s="1">
        <f>输入错误检查!A123</f>
        <v>0</v>
      </c>
      <c r="B124" s="218">
        <f t="shared" ref="B124:B130" si="233">B123</f>
        <v>4</v>
      </c>
      <c r="C124" s="218">
        <f t="shared" ref="C124:C130" si="234">C123</f>
        <v>14</v>
      </c>
      <c r="D124" s="218">
        <f t="shared" ref="D124:D130" si="235">D123</f>
        <v>18</v>
      </c>
      <c r="E124" s="218" t="str">
        <f t="shared" ref="E124:E130" si="236">E123</f>
        <v>GG</v>
      </c>
      <c r="F124" s="218" t="str">
        <f t="shared" ref="F124:F130" si="237">F123</f>
        <v>OMNI</v>
      </c>
      <c r="G124" s="8">
        <v>1</v>
      </c>
      <c r="H124" s="14" t="s">
        <v>88</v>
      </c>
      <c r="I124" s="14" t="str">
        <f t="shared" si="125"/>
        <v>客</v>
      </c>
      <c r="J124" s="14" t="str">
        <f t="shared" si="126"/>
        <v>GG</v>
      </c>
      <c r="K124" s="279" t="s">
        <v>154</v>
      </c>
      <c r="L124" s="260" t="s">
        <v>156</v>
      </c>
      <c r="M124" s="221"/>
      <c r="N124" s="221"/>
      <c r="O124" s="222"/>
      <c r="P124" s="235"/>
      <c r="Q124" s="235"/>
      <c r="R124" s="235"/>
      <c r="S124" s="10">
        <v>2</v>
      </c>
      <c r="T124" s="10">
        <v>2</v>
      </c>
      <c r="U124" s="14" t="str">
        <f t="shared" si="189"/>
        <v>平</v>
      </c>
      <c r="V124" s="14" cm="1">
        <f t="array" ref="V124">_xlfn.IFS(S124+T124=0,"",S124&gt;T124,IF(I124="主",IF(S124=5,4,3),IF(S124=5,0,1)),S124&lt;T124,IF(I124="主",IF(T124=5,0,1),IF(T124=5,4,3)),S124=T124,2)</f>
        <v>2</v>
      </c>
      <c r="W124" s="261" t="str">
        <f>IF(W123="","",W123)</f>
        <v>军工厂</v>
      </c>
      <c r="X124" s="261" t="str">
        <f>IF(X123="","",X123)</f>
        <v>唐人街</v>
      </c>
      <c r="Y124" s="236"/>
      <c r="Z124" s="237"/>
      <c r="AA124" s="238"/>
      <c r="AB124" s="238"/>
      <c r="AC124" s="238"/>
      <c r="AD124" s="238"/>
      <c r="AE124" s="238"/>
      <c r="AF124" s="238"/>
      <c r="AG124" s="226"/>
      <c r="AH124" s="227"/>
      <c r="AI124" s="227"/>
      <c r="AJ124" s="227"/>
      <c r="AK124" s="280" t="s">
        <v>98</v>
      </c>
      <c r="AL124" s="271" t="s">
        <v>86</v>
      </c>
      <c r="AM124" s="236"/>
      <c r="AN124" s="238"/>
      <c r="AO124" s="227"/>
      <c r="AP124" s="265" t="s">
        <v>79</v>
      </c>
      <c r="AQ124" s="12" t="s">
        <v>81</v>
      </c>
      <c r="AR124" s="15" t="s">
        <v>80</v>
      </c>
      <c r="AS124" s="12" t="s">
        <v>91</v>
      </c>
      <c r="AT124" s="15" t="s">
        <v>82</v>
      </c>
      <c r="AU124" s="12" t="s">
        <v>83</v>
      </c>
      <c r="AV124" s="148" t="s">
        <v>94</v>
      </c>
      <c r="AW124" s="14" t="str">
        <f t="shared" si="127"/>
        <v>主</v>
      </c>
      <c r="AX124" s="14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GG</v>
      </c>
      <c r="AY124" s="14" t="str">
        <f t="shared" si="128"/>
        <v>OMNI</v>
      </c>
    </row>
    <row r="125" spans="1:51">
      <c r="A125" s="1">
        <f>输入错误检查!A124</f>
        <v>0</v>
      </c>
      <c r="B125" s="218">
        <f t="shared" si="233"/>
        <v>4</v>
      </c>
      <c r="C125" s="218">
        <f t="shared" si="234"/>
        <v>14</v>
      </c>
      <c r="D125" s="218">
        <f t="shared" si="235"/>
        <v>18</v>
      </c>
      <c r="E125" s="218" t="str">
        <f t="shared" si="236"/>
        <v>GG</v>
      </c>
      <c r="F125" s="218" t="str">
        <f t="shared" si="237"/>
        <v>OMNI</v>
      </c>
      <c r="G125" s="8">
        <v>2</v>
      </c>
      <c r="H125" s="14" t="s">
        <v>75</v>
      </c>
      <c r="I125" s="14" t="str">
        <f t="shared" si="125"/>
        <v>主</v>
      </c>
      <c r="J125" s="14" t="str">
        <f t="shared" si="126"/>
        <v>OMNI</v>
      </c>
      <c r="K125" s="279" t="s">
        <v>137</v>
      </c>
      <c r="L125" s="260" t="s">
        <v>139</v>
      </c>
      <c r="M125" s="221">
        <f>S125+S126</f>
        <v>7</v>
      </c>
      <c r="N125" s="221">
        <f>T125+T126</f>
        <v>2</v>
      </c>
      <c r="O125" s="222">
        <f t="shared" si="229"/>
        <v>9</v>
      </c>
      <c r="P125" s="223">
        <f t="shared" si="230"/>
        <v>1</v>
      </c>
      <c r="Q125" s="223">
        <f t="shared" si="231"/>
        <v>0</v>
      </c>
      <c r="R125" s="223">
        <f t="shared" si="232"/>
        <v>0</v>
      </c>
      <c r="S125" s="10">
        <v>5</v>
      </c>
      <c r="T125" s="10">
        <v>0</v>
      </c>
      <c r="U125" s="14" t="str">
        <f t="shared" si="189"/>
        <v>屠</v>
      </c>
      <c r="V125" s="14" cm="1">
        <f t="array" ref="V125">_xlfn.IFS(S125+T125=0,"",S125&gt;T125,IF(I125="主",IF(S125=5,4,3),IF(S125=5,0,1)),S125&lt;T125,IF(I125="主",IF(T125=5,0,1),IF(T125=5,4,3)),S125=T125,2)</f>
        <v>4</v>
      </c>
      <c r="W125" s="261" t="s">
        <v>77</v>
      </c>
      <c r="X125" s="261" t="s">
        <v>118</v>
      </c>
      <c r="Y125" s="242" t="str">
        <f>IF($K125="","",IF($K125=$K123,AP123,AP124))</f>
        <v>木偶师</v>
      </c>
      <c r="Z125" s="243" t="str">
        <f>IF($K125="","",IF($K125=$K123,AQ123,AQ124))</f>
        <v>空军</v>
      </c>
      <c r="AA125" s="244" t="str">
        <f>IF($K125="","",IF($K125=$K123,AS123,AS124))</f>
        <v>入殓师</v>
      </c>
      <c r="AB125" s="238"/>
      <c r="AC125" s="238"/>
      <c r="AD125" s="238"/>
      <c r="AE125" s="238"/>
      <c r="AF125" s="238"/>
      <c r="AG125" s="226"/>
      <c r="AH125" s="245" t="str">
        <f t="shared" ref="AH125:AH129" si="238">IF($K125="","",IF($K125=$K123,AV123,AV124))</f>
        <v>跛脚羊</v>
      </c>
      <c r="AI125" s="227"/>
      <c r="AJ125" s="227"/>
      <c r="AK125" s="280" t="s">
        <v>79</v>
      </c>
      <c r="AL125" s="11" t="s">
        <v>83</v>
      </c>
      <c r="AM125" s="281" t="s">
        <v>94</v>
      </c>
      <c r="AN125" s="267"/>
      <c r="AO125" s="227"/>
      <c r="AP125" s="265" t="s">
        <v>91</v>
      </c>
      <c r="AQ125" s="12" t="s">
        <v>108</v>
      </c>
      <c r="AR125" s="15" t="s">
        <v>101</v>
      </c>
      <c r="AS125" s="12" t="s">
        <v>93</v>
      </c>
      <c r="AT125" s="15" t="s">
        <v>107</v>
      </c>
      <c r="AU125" s="12" t="s">
        <v>81</v>
      </c>
      <c r="AV125" s="148" t="s">
        <v>102</v>
      </c>
      <c r="AW125" s="14" t="str">
        <f t="shared" si="127"/>
        <v>客</v>
      </c>
      <c r="AX125" s="14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OMNI</v>
      </c>
      <c r="AY125" s="14" t="str">
        <f t="shared" si="128"/>
        <v>GG</v>
      </c>
    </row>
    <row r="126" spans="1:51">
      <c r="A126" s="1">
        <f>输入错误检查!A125</f>
        <v>0</v>
      </c>
      <c r="B126" s="218">
        <f t="shared" si="233"/>
        <v>4</v>
      </c>
      <c r="C126" s="218">
        <f t="shared" si="234"/>
        <v>14</v>
      </c>
      <c r="D126" s="218">
        <f t="shared" si="235"/>
        <v>18</v>
      </c>
      <c r="E126" s="218" t="str">
        <f t="shared" si="236"/>
        <v>GG</v>
      </c>
      <c r="F126" s="218" t="str">
        <f t="shared" si="237"/>
        <v>OMNI</v>
      </c>
      <c r="G126" s="8">
        <v>2</v>
      </c>
      <c r="H126" s="14" t="s">
        <v>88</v>
      </c>
      <c r="I126" s="14" t="str">
        <f t="shared" si="125"/>
        <v>客</v>
      </c>
      <c r="J126" s="14" t="str">
        <f t="shared" si="126"/>
        <v>GG</v>
      </c>
      <c r="K126" s="279" t="s">
        <v>154</v>
      </c>
      <c r="L126" s="260" t="s">
        <v>156</v>
      </c>
      <c r="M126" s="221"/>
      <c r="N126" s="221"/>
      <c r="O126" s="222"/>
      <c r="P126" s="235"/>
      <c r="Q126" s="235"/>
      <c r="R126" s="235"/>
      <c r="S126" s="10">
        <v>2</v>
      </c>
      <c r="T126" s="10">
        <v>2</v>
      </c>
      <c r="U126" s="14" t="str">
        <f t="shared" si="189"/>
        <v>平</v>
      </c>
      <c r="V126" s="14" cm="1">
        <f t="array" ref="V126">_xlfn.IFS(S126+T126=0,"",S126&gt;T126,IF(I126="主",IF(S126=5,4,3),IF(S126=5,0,1)),S126&lt;T126,IF(I126="主",IF(T126=5,0,1),IF(T126=5,4,3)),S126=T126,2)</f>
        <v>2</v>
      </c>
      <c r="W126" s="261" t="str">
        <f>IF(W125="","",W125)</f>
        <v>月亮河公园</v>
      </c>
      <c r="X126" s="261" t="str">
        <f>IF(X125="","",X125)</f>
        <v>永眠镇</v>
      </c>
      <c r="Y126" s="242" t="str">
        <f>IF($K126="","",IF($K126=$K124,AP124,AP123))</f>
        <v>先知</v>
      </c>
      <c r="Z126" s="243" t="str">
        <f>IF($K126="","",IF($K126=$K124,AQ124,AQ123))</f>
        <v>大副</v>
      </c>
      <c r="AA126" s="244" t="str">
        <f>IF($K126="","",IF($K126=$K124,AS124,AS123))</f>
        <v>心理学家</v>
      </c>
      <c r="AB126" s="237"/>
      <c r="AC126" s="237"/>
      <c r="AD126" s="238"/>
      <c r="AE126" s="238"/>
      <c r="AF126" s="238"/>
      <c r="AG126" s="226"/>
      <c r="AH126" s="245" t="str">
        <f t="shared" ref="AH126:AH130" si="239">IF($K126="","",IF($K126=$K124,AV124,AV123))</f>
        <v>喧嚣</v>
      </c>
      <c r="AI126" s="227"/>
      <c r="AJ126" s="227"/>
      <c r="AK126" s="280" t="s">
        <v>83</v>
      </c>
      <c r="AL126" s="11" t="s">
        <v>98</v>
      </c>
      <c r="AM126" s="271" t="s">
        <v>87</v>
      </c>
      <c r="AN126" s="236"/>
      <c r="AO126" s="227"/>
      <c r="AP126" s="265" t="s">
        <v>107</v>
      </c>
      <c r="AQ126" s="12" t="s">
        <v>97</v>
      </c>
      <c r="AR126" s="15" t="s">
        <v>109</v>
      </c>
      <c r="AS126" s="12" t="s">
        <v>93</v>
      </c>
      <c r="AT126" s="15" t="s">
        <v>85</v>
      </c>
      <c r="AU126" s="12" t="s">
        <v>82</v>
      </c>
      <c r="AV126" s="148" t="s">
        <v>125</v>
      </c>
      <c r="AW126" s="14" t="str">
        <f t="shared" si="127"/>
        <v>客</v>
      </c>
      <c r="AX126" s="14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OMNI</v>
      </c>
      <c r="AY126" s="14" t="str">
        <f t="shared" si="128"/>
        <v>GG</v>
      </c>
    </row>
    <row r="127" spans="1:51">
      <c r="A127" s="1">
        <f>输入错误检查!A126</f>
        <v>0</v>
      </c>
      <c r="B127" s="218">
        <f t="shared" si="233"/>
        <v>4</v>
      </c>
      <c r="C127" s="218">
        <f t="shared" si="234"/>
        <v>14</v>
      </c>
      <c r="D127" s="218">
        <f t="shared" si="235"/>
        <v>18</v>
      </c>
      <c r="E127" s="218" t="str">
        <f t="shared" si="236"/>
        <v>GG</v>
      </c>
      <c r="F127" s="218" t="str">
        <f t="shared" si="237"/>
        <v>OMNI</v>
      </c>
      <c r="G127" s="8">
        <v>3</v>
      </c>
      <c r="H127" s="14" t="s">
        <v>75</v>
      </c>
      <c r="I127" s="14" t="str">
        <f t="shared" si="125"/>
        <v/>
      </c>
      <c r="J127" s="14" t="str">
        <f t="shared" si="126"/>
        <v/>
      </c>
      <c r="K127" s="279"/>
      <c r="L127" s="260"/>
      <c r="M127" s="221">
        <f>S127+S128</f>
        <v>0</v>
      </c>
      <c r="N127" s="221">
        <f>T127+T128</f>
        <v>0</v>
      </c>
      <c r="O127" s="222">
        <f t="shared" si="229"/>
        <v>0</v>
      </c>
      <c r="P127" s="223">
        <f t="shared" si="230"/>
        <v>0</v>
      </c>
      <c r="Q127" s="223">
        <f t="shared" si="231"/>
        <v>0</v>
      </c>
      <c r="R127" s="223">
        <f t="shared" si="232"/>
        <v>0</v>
      </c>
      <c r="S127" s="10"/>
      <c r="T127" s="10"/>
      <c r="U127" s="14" t="str">
        <f t="shared" si="189"/>
        <v/>
      </c>
      <c r="V127" s="14" t="str" cm="1">
        <f t="array" ref="V127">_xlfn.IFS(S127+T127=0,"",S127&gt;T127,IF(I127="主",IF(S127=5,4,3),IF(S127=5,0,1)),S127&lt;T127,IF(I127="主",IF(T127=5,0,1),IF(T127=5,4,3)),S127=T127,2)</f>
        <v/>
      </c>
      <c r="W127" s="268"/>
      <c r="X127" s="261"/>
      <c r="Y127" s="248" t="str">
        <f>IF($K127="","",IF($K127=$K125,AP125,AP126))</f>
        <v/>
      </c>
      <c r="Z127" s="248" t="str">
        <f>IF($K127="","",IF($K127=$K125,AQ125,AQ126))</f>
        <v/>
      </c>
      <c r="AA127" s="244" t="str">
        <f>IF($K127="","",IF($K127=$K125,AS125,AS126))</f>
        <v/>
      </c>
      <c r="AB127" s="248" t="str">
        <f>IF($K127="","",IF($K127=$K125,Y125,Y126))</f>
        <v/>
      </c>
      <c r="AC127" s="249" t="str">
        <f>IF($K127="","",IF($K127=$K125,Z125,Z126))</f>
        <v/>
      </c>
      <c r="AD127" s="250" t="str">
        <f>IF($K127="","",IF($K127=$K125,AA125,AA126))</f>
        <v/>
      </c>
      <c r="AE127" s="238"/>
      <c r="AF127" s="238"/>
      <c r="AG127" s="226"/>
      <c r="AH127" s="245" t="str">
        <f t="shared" si="238"/>
        <v/>
      </c>
      <c r="AI127" s="251" t="str">
        <f>IF($K127="","",IF($K127=$K125,AH125,AH126))</f>
        <v/>
      </c>
      <c r="AJ127" s="227"/>
      <c r="AK127" s="262"/>
      <c r="AL127" s="10"/>
      <c r="AM127" s="10"/>
      <c r="AN127" s="266"/>
      <c r="AO127" s="269"/>
      <c r="AP127" s="265"/>
      <c r="AQ127" s="12"/>
      <c r="AR127" s="15"/>
      <c r="AS127" s="12"/>
      <c r="AT127" s="15"/>
      <c r="AU127" s="12"/>
      <c r="AV127" s="148"/>
      <c r="AW127" s="14" t="str">
        <f t="shared" si="127"/>
        <v/>
      </c>
      <c r="AX127" s="14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AY127" s="14" t="str">
        <f t="shared" si="128"/>
        <v/>
      </c>
    </row>
    <row r="128" spans="1:51">
      <c r="A128" s="1">
        <f>输入错误检查!A127</f>
        <v>0</v>
      </c>
      <c r="B128" s="218">
        <f t="shared" si="233"/>
        <v>4</v>
      </c>
      <c r="C128" s="218">
        <f t="shared" si="234"/>
        <v>14</v>
      </c>
      <c r="D128" s="218">
        <f t="shared" si="235"/>
        <v>18</v>
      </c>
      <c r="E128" s="218" t="str">
        <f t="shared" si="236"/>
        <v>GG</v>
      </c>
      <c r="F128" s="218" t="str">
        <f t="shared" si="237"/>
        <v>OMNI</v>
      </c>
      <c r="G128" s="8">
        <v>3</v>
      </c>
      <c r="H128" s="14" t="s">
        <v>88</v>
      </c>
      <c r="I128" s="14" t="str">
        <f t="shared" si="125"/>
        <v/>
      </c>
      <c r="J128" s="14" t="str">
        <f t="shared" si="126"/>
        <v/>
      </c>
      <c r="K128" s="279"/>
      <c r="L128" s="260"/>
      <c r="M128" s="221"/>
      <c r="N128" s="221"/>
      <c r="O128" s="222"/>
      <c r="P128" s="235"/>
      <c r="Q128" s="235"/>
      <c r="R128" s="235"/>
      <c r="S128" s="10"/>
      <c r="T128" s="10"/>
      <c r="U128" s="14" t="str">
        <f t="shared" si="189"/>
        <v/>
      </c>
      <c r="V128" s="14" t="str" cm="1">
        <f t="array" ref="V128">_xlfn.IFS(S128+T128=0,"",S128&gt;T128,IF(I128="主",IF(S128=5,4,3),IF(S128=5,0,1)),S128&lt;T128,IF(I128="主",IF(T128=5,0,1),IF(T128=5,4,3)),S128=T128,2)</f>
        <v/>
      </c>
      <c r="W128" s="268"/>
      <c r="X128" s="261" t="str">
        <f>IF(X127="","",X127)</f>
        <v/>
      </c>
      <c r="Y128" s="248" t="str">
        <f>IF($K128="","",IF($K128=$K126,AP126,AP125))</f>
        <v/>
      </c>
      <c r="Z128" s="248" t="str">
        <f>IF($K128="","",IF($K128=$K126,AQ126,AQ125))</f>
        <v/>
      </c>
      <c r="AA128" s="244" t="str">
        <f>IF($K128="","",IF($K128=$K126,AS126,AS125))</f>
        <v/>
      </c>
      <c r="AB128" s="248" t="str">
        <f>IF($K128="","",IF($K128=$K126,Y126,Y125))</f>
        <v/>
      </c>
      <c r="AC128" s="249" t="str">
        <f>IF($K128="","",IF($K128=$K126,Z126,Z125))</f>
        <v/>
      </c>
      <c r="AD128" s="250" t="str">
        <f>IF($K128="","",IF($K128=$K126,AA126,AA125))</f>
        <v/>
      </c>
      <c r="AE128" s="237"/>
      <c r="AF128" s="237"/>
      <c r="AG128" s="270"/>
      <c r="AH128" s="245" t="str">
        <f t="shared" si="239"/>
        <v/>
      </c>
      <c r="AI128" s="251" t="str">
        <f>IF($K128="","",IF($K128=$K126,AH126,AH125))</f>
        <v/>
      </c>
      <c r="AJ128" s="227"/>
      <c r="AK128" s="262"/>
      <c r="AL128" s="10"/>
      <c r="AM128" s="10"/>
      <c r="AN128" s="263"/>
      <c r="AO128" s="272"/>
      <c r="AP128" s="265"/>
      <c r="AQ128" s="12"/>
      <c r="AR128" s="15"/>
      <c r="AS128" s="12"/>
      <c r="AT128" s="15"/>
      <c r="AU128" s="12"/>
      <c r="AV128" s="148"/>
      <c r="AW128" s="14" t="str">
        <f t="shared" si="127"/>
        <v/>
      </c>
      <c r="AX128" s="14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Y128" s="14" t="str">
        <f t="shared" si="128"/>
        <v/>
      </c>
    </row>
    <row r="129" spans="1:51">
      <c r="A129" s="1">
        <f>输入错误检查!A128</f>
        <v>0</v>
      </c>
      <c r="B129" s="218">
        <f t="shared" si="233"/>
        <v>4</v>
      </c>
      <c r="C129" s="218">
        <f t="shared" si="234"/>
        <v>14</v>
      </c>
      <c r="D129" s="218">
        <f t="shared" si="235"/>
        <v>18</v>
      </c>
      <c r="E129" s="218" t="str">
        <f t="shared" si="236"/>
        <v>GG</v>
      </c>
      <c r="F129" s="218" t="str">
        <f t="shared" si="237"/>
        <v>OMNI</v>
      </c>
      <c r="G129" s="8" t="s">
        <v>114</v>
      </c>
      <c r="H129" s="14" t="s">
        <v>75</v>
      </c>
      <c r="I129" s="14" t="str">
        <f t="shared" si="125"/>
        <v/>
      </c>
      <c r="J129" s="14" t="str">
        <f t="shared" si="126"/>
        <v/>
      </c>
      <c r="K129" s="10"/>
      <c r="L129" s="274"/>
      <c r="M129" s="221">
        <f>S129+S130</f>
        <v>0</v>
      </c>
      <c r="N129" s="221">
        <f>T129+T130</f>
        <v>0</v>
      </c>
      <c r="O129" s="222">
        <f t="shared" ref="O129:O133" si="240">M129+N129</f>
        <v>0</v>
      </c>
      <c r="P129" s="223">
        <f t="shared" ref="P129:P133" si="241">IF(M129&gt;N129,1,0)</f>
        <v>0</v>
      </c>
      <c r="Q129" s="223">
        <f t="shared" ref="Q129:Q133" si="242">IF(M129+N129=0,0,IF(M129=N129,1,0))</f>
        <v>0</v>
      </c>
      <c r="R129" s="223">
        <f t="shared" ref="R129:R133" si="243">IF(M129&lt;N129,1,0)</f>
        <v>0</v>
      </c>
      <c r="S129" s="10"/>
      <c r="T129" s="10"/>
      <c r="U129" s="14" t="str">
        <f t="shared" si="189"/>
        <v/>
      </c>
      <c r="V129" s="14" t="str" cm="1">
        <f t="array" ref="V129">_xlfn.IFS(S129+T129=0,"",S129&gt;T129,IF(I129="主",IF(S129=5,4,3),IF(S129=5,0,1)),S129&lt;T129,IF(I129="主",IF(T129=5,0,1),IF(T129=5,4,3)),S129=T129,2)</f>
        <v/>
      </c>
      <c r="W129" s="275"/>
      <c r="X129" s="261"/>
      <c r="Y129" s="248" t="str">
        <f>IF($K129="","",IF($K129=$K127,AP127,AP128))</f>
        <v/>
      </c>
      <c r="Z129" s="248" t="str">
        <f>IF($K129="","",IF($K129=$K127,AQ127,AQ128))</f>
        <v/>
      </c>
      <c r="AA129" s="244" t="str">
        <f>IF($K129="","",IF($K129=$K127,AS127,AS128))</f>
        <v/>
      </c>
      <c r="AB129" s="242" t="str">
        <f t="shared" ref="AB129:AG129" si="244">IF($K129="","",IF($K129=$K127,Y127,Y128))</f>
        <v/>
      </c>
      <c r="AC129" s="242" t="str">
        <f t="shared" si="244"/>
        <v/>
      </c>
      <c r="AD129" s="249" t="str">
        <f t="shared" si="244"/>
        <v/>
      </c>
      <c r="AE129" s="242" t="str">
        <f t="shared" si="244"/>
        <v/>
      </c>
      <c r="AF129" s="242" t="str">
        <f t="shared" si="244"/>
        <v/>
      </c>
      <c r="AG129" s="242" t="str">
        <f t="shared" si="244"/>
        <v/>
      </c>
      <c r="AH129" s="245" t="str">
        <f t="shared" si="238"/>
        <v/>
      </c>
      <c r="AI129" s="251" t="str">
        <f>IF($K129="","",IF($K129=$K127,AH127,AH128))</f>
        <v/>
      </c>
      <c r="AJ129" s="251" t="str">
        <f>IF($K129="","",IF($K129=$K127,AI127,AI128))</f>
        <v/>
      </c>
      <c r="AK129" s="10"/>
      <c r="AL129" s="10"/>
      <c r="AM129" s="10"/>
      <c r="AN129" s="10"/>
      <c r="AO129" s="276"/>
      <c r="AP129" s="265"/>
      <c r="AQ129" s="12"/>
      <c r="AR129" s="15"/>
      <c r="AS129" s="12"/>
      <c r="AT129" s="15"/>
      <c r="AU129" s="12"/>
      <c r="AV129" s="148"/>
      <c r="AW129" s="14" t="str">
        <f t="shared" si="127"/>
        <v/>
      </c>
      <c r="AX129" s="14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Y129" s="14" t="str">
        <f t="shared" si="128"/>
        <v/>
      </c>
    </row>
    <row r="130" spans="1:51">
      <c r="A130" s="1">
        <f>输入错误检查!A129</f>
        <v>0</v>
      </c>
      <c r="B130" s="218">
        <f t="shared" si="233"/>
        <v>4</v>
      </c>
      <c r="C130" s="218">
        <f t="shared" si="234"/>
        <v>14</v>
      </c>
      <c r="D130" s="218">
        <f t="shared" si="235"/>
        <v>18</v>
      </c>
      <c r="E130" s="218" t="str">
        <f t="shared" si="236"/>
        <v>GG</v>
      </c>
      <c r="F130" s="218" t="str">
        <f t="shared" si="237"/>
        <v>OMNI</v>
      </c>
      <c r="G130" s="8" t="s">
        <v>114</v>
      </c>
      <c r="H130" s="14" t="s">
        <v>88</v>
      </c>
      <c r="I130" s="14" t="str">
        <f t="shared" si="125"/>
        <v/>
      </c>
      <c r="J130" s="14" t="str">
        <f t="shared" si="126"/>
        <v/>
      </c>
      <c r="K130" s="10"/>
      <c r="L130" s="274"/>
      <c r="M130" s="221"/>
      <c r="N130" s="221"/>
      <c r="O130" s="222"/>
      <c r="P130" s="235"/>
      <c r="Q130" s="235"/>
      <c r="R130" s="235"/>
      <c r="S130" s="10"/>
      <c r="T130" s="10"/>
      <c r="U130" s="14" t="str">
        <f t="shared" si="189"/>
        <v/>
      </c>
      <c r="V130" s="14" t="str" cm="1">
        <f t="array" ref="V130">_xlfn.IFS(S130+T130=0,"",S130&gt;T130,IF(I130="主",IF(S130=5,4,3),IF(S130=5,0,1)),S130&lt;T130,IF(I130="主",IF(T130=5,0,1),IF(T130=5,4,3)),S130=T130,2)</f>
        <v/>
      </c>
      <c r="W130" s="275"/>
      <c r="X130" s="261" t="str">
        <f>IF(X129="","",X129)</f>
        <v/>
      </c>
      <c r="Y130" s="248" t="str">
        <f>IF($K130="","",IF($K130=$K128,AP128,AP127))</f>
        <v/>
      </c>
      <c r="Z130" s="248" t="str">
        <f>IF($K130="","",IF($K130=$K128,AQ128,AQ127))</f>
        <v/>
      </c>
      <c r="AA130" s="244" t="str">
        <f>IF($K130="","",IF($K130=$K128,AS128,AS127))</f>
        <v/>
      </c>
      <c r="AB130" s="242" t="str">
        <f t="shared" ref="AB130:AG130" si="245">IF($K130="","",IF($K130=$K128,Y128,Y127))</f>
        <v/>
      </c>
      <c r="AC130" s="242" t="str">
        <f t="shared" si="245"/>
        <v/>
      </c>
      <c r="AD130" s="249" t="str">
        <f t="shared" si="245"/>
        <v/>
      </c>
      <c r="AE130" s="242" t="str">
        <f t="shared" si="245"/>
        <v/>
      </c>
      <c r="AF130" s="242" t="str">
        <f t="shared" si="245"/>
        <v/>
      </c>
      <c r="AG130" s="242" t="str">
        <f t="shared" si="245"/>
        <v/>
      </c>
      <c r="AH130" s="245" t="str">
        <f t="shared" si="239"/>
        <v/>
      </c>
      <c r="AI130" s="251" t="str">
        <f>IF($K130="","",IF($K130=$K128,AH128,AH127))</f>
        <v/>
      </c>
      <c r="AJ130" s="251" t="str">
        <f>IF($K130="","",IF($K130=$K128,AI128,AI127))</f>
        <v/>
      </c>
      <c r="AK130" s="10"/>
      <c r="AL130" s="10"/>
      <c r="AM130" s="10"/>
      <c r="AN130" s="10"/>
      <c r="AO130" s="10"/>
      <c r="AP130" s="265"/>
      <c r="AQ130" s="12"/>
      <c r="AR130" s="15"/>
      <c r="AS130" s="12"/>
      <c r="AT130" s="15"/>
      <c r="AU130" s="12"/>
      <c r="AV130" s="148"/>
      <c r="AW130" s="14" t="str">
        <f t="shared" si="127"/>
        <v/>
      </c>
      <c r="AX130" s="14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AY130" s="14" t="str">
        <f t="shared" si="128"/>
        <v/>
      </c>
    </row>
    <row r="131" spans="1:51">
      <c r="A131" s="1">
        <f>输入错误检查!A130</f>
        <v>0</v>
      </c>
      <c r="B131" s="218">
        <v>4</v>
      </c>
      <c r="C131" s="218">
        <v>15</v>
      </c>
      <c r="D131" s="218">
        <v>12</v>
      </c>
      <c r="E131" s="219" t="s">
        <v>157</v>
      </c>
      <c r="F131" s="219" t="s">
        <v>176</v>
      </c>
      <c r="G131" s="8">
        <v>1</v>
      </c>
      <c r="H131" s="14" t="s">
        <v>75</v>
      </c>
      <c r="I131" s="14" t="str">
        <f t="shared" ref="I131:I194" si="246">IF(K131="","",IF(K131=E131,"主","客"))</f>
        <v>客</v>
      </c>
      <c r="J131" s="14" t="str">
        <f t="shared" ref="J131:J194" si="247">IF(K131="","",IF(K131=E131,F131,E131))</f>
        <v>ACT</v>
      </c>
      <c r="K131" s="15" t="s">
        <v>176</v>
      </c>
      <c r="L131" s="220" t="s">
        <v>177</v>
      </c>
      <c r="M131" s="221">
        <f>S131+S132</f>
        <v>6</v>
      </c>
      <c r="N131" s="221">
        <f>T131+T132</f>
        <v>2</v>
      </c>
      <c r="O131" s="222">
        <f t="shared" si="240"/>
        <v>8</v>
      </c>
      <c r="P131" s="223">
        <f t="shared" si="241"/>
        <v>1</v>
      </c>
      <c r="Q131" s="223">
        <f t="shared" si="242"/>
        <v>0</v>
      </c>
      <c r="R131" s="223">
        <f t="shared" si="243"/>
        <v>0</v>
      </c>
      <c r="S131" s="13">
        <v>3</v>
      </c>
      <c r="T131" s="13">
        <v>1</v>
      </c>
      <c r="U131" s="14" t="str">
        <f t="shared" si="189"/>
        <v>人</v>
      </c>
      <c r="V131" s="14" cm="1">
        <f t="array" ref="V131">_xlfn.IFS(S131+T131=0,"",S131&gt;T131,IF(I131="主",IF(S131=5,4,3),IF(S131=5,0,1)),S131&lt;T131,IF(I131="主",IF(T131=5,0,1),IF(T131=5,4,3)),S131=T131,2)</f>
        <v>1</v>
      </c>
      <c r="W131" s="19" t="s">
        <v>92</v>
      </c>
      <c r="X131" s="19" t="s">
        <v>118</v>
      </c>
      <c r="Y131" s="224"/>
      <c r="Z131" s="225"/>
      <c r="AA131" s="225"/>
      <c r="AB131" s="225"/>
      <c r="AC131" s="225"/>
      <c r="AD131" s="225"/>
      <c r="AE131" s="225"/>
      <c r="AF131" s="225"/>
      <c r="AG131" s="226"/>
      <c r="AH131" s="227"/>
      <c r="AI131" s="227"/>
      <c r="AJ131" s="227"/>
      <c r="AK131" s="228" t="s">
        <v>81</v>
      </c>
      <c r="AL131" s="229" t="s">
        <v>90</v>
      </c>
      <c r="AM131" s="230"/>
      <c r="AN131" s="231"/>
      <c r="AO131" s="232"/>
      <c r="AP131" s="233" t="s">
        <v>79</v>
      </c>
      <c r="AQ131" s="234" t="s">
        <v>83</v>
      </c>
      <c r="AR131" s="15" t="s">
        <v>82</v>
      </c>
      <c r="AS131" s="234" t="s">
        <v>119</v>
      </c>
      <c r="AT131" s="15" t="s">
        <v>123</v>
      </c>
      <c r="AU131" s="234" t="s">
        <v>109</v>
      </c>
      <c r="AV131" s="142" t="s">
        <v>94</v>
      </c>
      <c r="AW131" s="14" t="str">
        <f t="shared" ref="AW131:AW194" si="248">_xlfn.IFS(AX131="","",AX131=E131,"主",AX131=F131,"客")</f>
        <v>主</v>
      </c>
      <c r="AX131" s="14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ACT</v>
      </c>
      <c r="AY131" s="14" t="str">
        <f t="shared" ref="AY131:AY194" si="249">_xlfn.IFS(AX131="","",AX131=E131,F131,AX131=F131,E131)</f>
        <v>MRC</v>
      </c>
    </row>
    <row r="132" spans="1:51">
      <c r="A132" s="1">
        <f>输入错误检查!A131</f>
        <v>0</v>
      </c>
      <c r="B132" s="218">
        <f t="shared" ref="B132:B138" si="250">B131</f>
        <v>4</v>
      </c>
      <c r="C132" s="218">
        <f t="shared" ref="C132:C138" si="251">C131</f>
        <v>15</v>
      </c>
      <c r="D132" s="218">
        <f t="shared" ref="D132:D138" si="252">D131</f>
        <v>12</v>
      </c>
      <c r="E132" s="218" t="str">
        <f t="shared" ref="E132:E138" si="253">E131</f>
        <v>ACT</v>
      </c>
      <c r="F132" s="218" t="str">
        <f t="shared" ref="F132:F138" si="254">F131</f>
        <v>MRC</v>
      </c>
      <c r="G132" s="8">
        <v>1</v>
      </c>
      <c r="H132" s="14" t="s">
        <v>88</v>
      </c>
      <c r="I132" s="14" t="str">
        <f t="shared" si="246"/>
        <v>主</v>
      </c>
      <c r="J132" s="14" t="str">
        <f t="shared" si="247"/>
        <v>MRC</v>
      </c>
      <c r="K132" s="15" t="s">
        <v>157</v>
      </c>
      <c r="L132" s="220" t="s">
        <v>161</v>
      </c>
      <c r="M132" s="221"/>
      <c r="N132" s="221"/>
      <c r="O132" s="222"/>
      <c r="P132" s="235"/>
      <c r="Q132" s="235"/>
      <c r="R132" s="235"/>
      <c r="S132" s="13">
        <v>3</v>
      </c>
      <c r="T132" s="13">
        <v>1</v>
      </c>
      <c r="U132" s="14" t="str">
        <f t="shared" si="189"/>
        <v>屠</v>
      </c>
      <c r="V132" s="14" cm="1">
        <f t="array" ref="V132">_xlfn.IFS(S132+T132=0,"",S132&gt;T132,IF(I132="主",IF(S132=5,4,3),IF(S132=5,0,1)),S132&lt;T132,IF(I132="主",IF(T132=5,0,1),IF(T132=5,4,3)),S132=T132,2)</f>
        <v>3</v>
      </c>
      <c r="W132" s="19" t="s">
        <v>92</v>
      </c>
      <c r="X132" s="19" t="s">
        <v>118</v>
      </c>
      <c r="Y132" s="236"/>
      <c r="Z132" s="237"/>
      <c r="AA132" s="238"/>
      <c r="AB132" s="238"/>
      <c r="AC132" s="238"/>
      <c r="AD132" s="238"/>
      <c r="AE132" s="238"/>
      <c r="AF132" s="238"/>
      <c r="AG132" s="226"/>
      <c r="AH132" s="227"/>
      <c r="AI132" s="227"/>
      <c r="AJ132" s="227"/>
      <c r="AK132" s="228" t="s">
        <v>79</v>
      </c>
      <c r="AL132" s="229" t="s">
        <v>80</v>
      </c>
      <c r="AM132" s="239"/>
      <c r="AN132" s="240"/>
      <c r="AO132" s="241"/>
      <c r="AP132" s="233" t="s">
        <v>98</v>
      </c>
      <c r="AQ132" s="234" t="s">
        <v>119</v>
      </c>
      <c r="AR132" s="15" t="s">
        <v>83</v>
      </c>
      <c r="AS132" s="234" t="s">
        <v>90</v>
      </c>
      <c r="AT132" s="15" t="s">
        <v>123</v>
      </c>
      <c r="AU132" s="234" t="s">
        <v>108</v>
      </c>
      <c r="AV132" s="142" t="s">
        <v>87</v>
      </c>
      <c r="AW132" s="14" t="str">
        <f t="shared" si="248"/>
        <v>主</v>
      </c>
      <c r="AX132" s="14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ACT</v>
      </c>
      <c r="AY132" s="14" t="str">
        <f t="shared" si="249"/>
        <v>MRC</v>
      </c>
    </row>
    <row r="133" spans="1:51">
      <c r="A133" s="1">
        <f>输入错误检查!A132</f>
        <v>0</v>
      </c>
      <c r="B133" s="218">
        <f t="shared" si="250"/>
        <v>4</v>
      </c>
      <c r="C133" s="218">
        <f t="shared" si="251"/>
        <v>15</v>
      </c>
      <c r="D133" s="218">
        <f t="shared" si="252"/>
        <v>12</v>
      </c>
      <c r="E133" s="218" t="str">
        <f t="shared" si="253"/>
        <v>ACT</v>
      </c>
      <c r="F133" s="218" t="str">
        <f t="shared" si="254"/>
        <v>MRC</v>
      </c>
      <c r="G133" s="8">
        <v>2</v>
      </c>
      <c r="H133" s="14" t="s">
        <v>75</v>
      </c>
      <c r="I133" s="14" t="str">
        <f t="shared" si="246"/>
        <v>客</v>
      </c>
      <c r="J133" s="14" t="str">
        <f t="shared" si="247"/>
        <v>ACT</v>
      </c>
      <c r="K133" s="15" t="s">
        <v>176</v>
      </c>
      <c r="L133" s="220" t="s">
        <v>177</v>
      </c>
      <c r="M133" s="221">
        <f>S133+S134</f>
        <v>6</v>
      </c>
      <c r="N133" s="221">
        <f>T133+T134</f>
        <v>2</v>
      </c>
      <c r="O133" s="222">
        <f t="shared" si="240"/>
        <v>8</v>
      </c>
      <c r="P133" s="223">
        <f t="shared" si="241"/>
        <v>1</v>
      </c>
      <c r="Q133" s="223">
        <f t="shared" si="242"/>
        <v>0</v>
      </c>
      <c r="R133" s="223">
        <f t="shared" si="243"/>
        <v>0</v>
      </c>
      <c r="S133" s="13">
        <v>3</v>
      </c>
      <c r="T133" s="13">
        <v>1</v>
      </c>
      <c r="U133" s="14" t="str">
        <f t="shared" si="189"/>
        <v>人</v>
      </c>
      <c r="V133" s="14" cm="1">
        <f t="array" ref="V133">_xlfn.IFS(S133+T133=0,"",S133&gt;T133,IF(I133="主",IF(S133=5,4,3),IF(S133=5,0,1)),S133&lt;T133,IF(I133="主",IF(T133=5,0,1),IF(T133=5,4,3)),S133=T133,2)</f>
        <v>1</v>
      </c>
      <c r="W133" s="19" t="s">
        <v>129</v>
      </c>
      <c r="X133" s="19" t="s">
        <v>103</v>
      </c>
      <c r="Y133" s="242" t="str">
        <f>IF($K133="","",IF($K133=$K131,AP131,AP132))</f>
        <v>先知</v>
      </c>
      <c r="Z133" s="243" t="str">
        <f>IF($K133="","",IF($K133=$K131,AQ131,AQ132))</f>
        <v>古董商</v>
      </c>
      <c r="AA133" s="244" t="str">
        <f>IF($K133="","",IF($K133=$K131,AS131,AS132))</f>
        <v>守墓人</v>
      </c>
      <c r="AB133" s="238"/>
      <c r="AC133" s="238"/>
      <c r="AD133" s="238"/>
      <c r="AE133" s="238"/>
      <c r="AF133" s="238"/>
      <c r="AG133" s="226"/>
      <c r="AH133" s="245" t="str">
        <f t="shared" ref="AH133:AH137" si="255">IF($K133="","",IF($K133=$K131,AV131,AV132))</f>
        <v>喧嚣</v>
      </c>
      <c r="AI133" s="227"/>
      <c r="AJ133" s="227"/>
      <c r="AK133" s="228" t="s">
        <v>97</v>
      </c>
      <c r="AL133" s="15" t="s">
        <v>81</v>
      </c>
      <c r="AM133" s="246" t="s">
        <v>87</v>
      </c>
      <c r="AN133" s="247"/>
      <c r="AO133" s="241"/>
      <c r="AP133" s="233" t="s">
        <v>123</v>
      </c>
      <c r="AQ133" s="234" t="s">
        <v>109</v>
      </c>
      <c r="AR133" s="15" t="s">
        <v>85</v>
      </c>
      <c r="AS133" s="234" t="s">
        <v>152</v>
      </c>
      <c r="AT133" s="15" t="s">
        <v>90</v>
      </c>
      <c r="AU133" s="234" t="s">
        <v>112</v>
      </c>
      <c r="AV133" s="142" t="s">
        <v>106</v>
      </c>
      <c r="AW133" s="14" t="str">
        <f t="shared" si="248"/>
        <v>客</v>
      </c>
      <c r="AX133" s="14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>MRC</v>
      </c>
      <c r="AY133" s="14" t="str">
        <f t="shared" si="249"/>
        <v>ACT</v>
      </c>
    </row>
    <row r="134" spans="1:51">
      <c r="A134" s="1">
        <f>输入错误检查!A133</f>
        <v>0</v>
      </c>
      <c r="B134" s="218">
        <f t="shared" si="250"/>
        <v>4</v>
      </c>
      <c r="C134" s="218">
        <f t="shared" si="251"/>
        <v>15</v>
      </c>
      <c r="D134" s="218">
        <f t="shared" si="252"/>
        <v>12</v>
      </c>
      <c r="E134" s="218" t="str">
        <f t="shared" si="253"/>
        <v>ACT</v>
      </c>
      <c r="F134" s="218" t="str">
        <f t="shared" si="254"/>
        <v>MRC</v>
      </c>
      <c r="G134" s="8">
        <v>2</v>
      </c>
      <c r="H134" s="14" t="s">
        <v>88</v>
      </c>
      <c r="I134" s="14" t="str">
        <f t="shared" si="246"/>
        <v>主</v>
      </c>
      <c r="J134" s="14" t="str">
        <f t="shared" si="247"/>
        <v>MRC</v>
      </c>
      <c r="K134" s="15" t="s">
        <v>157</v>
      </c>
      <c r="L134" s="220" t="s">
        <v>161</v>
      </c>
      <c r="M134" s="221"/>
      <c r="N134" s="221"/>
      <c r="O134" s="222"/>
      <c r="P134" s="235"/>
      <c r="Q134" s="235"/>
      <c r="R134" s="235"/>
      <c r="S134" s="13">
        <v>3</v>
      </c>
      <c r="T134" s="13">
        <v>1</v>
      </c>
      <c r="U134" s="14" t="str">
        <f t="shared" si="189"/>
        <v>屠</v>
      </c>
      <c r="V134" s="14" cm="1">
        <f t="array" ref="V134">_xlfn.IFS(S134+T134=0,"",S134&gt;T134,IF(I134="主",IF(S134=5,4,3),IF(S134=5,0,1)),S134&lt;T134,IF(I134="主",IF(T134=5,0,1),IF(T134=5,4,3)),S134=T134,2)</f>
        <v>3</v>
      </c>
      <c r="W134" s="19" t="s">
        <v>129</v>
      </c>
      <c r="X134" s="19" t="s">
        <v>103</v>
      </c>
      <c r="Y134" s="242" t="str">
        <f>IF($K134="","",IF($K134=$K132,AP132,AP131))</f>
        <v>祭司</v>
      </c>
      <c r="Z134" s="243" t="str">
        <f>IF($K134="","",IF($K134=$K132,AQ132,AQ131))</f>
        <v>守墓人</v>
      </c>
      <c r="AA134" s="244" t="str">
        <f>IF($K134="","",IF($K134=$K132,AS132,AS131))</f>
        <v>木偶师</v>
      </c>
      <c r="AB134" s="237"/>
      <c r="AC134" s="237"/>
      <c r="AD134" s="238"/>
      <c r="AE134" s="238"/>
      <c r="AF134" s="238"/>
      <c r="AG134" s="226"/>
      <c r="AH134" s="245" t="str">
        <f t="shared" ref="AH134:AH138" si="256">IF($K134="","",IF($K134=$K132,AV132,AV131))</f>
        <v>跛脚羊</v>
      </c>
      <c r="AI134" s="227"/>
      <c r="AJ134" s="227"/>
      <c r="AK134" s="228" t="s">
        <v>79</v>
      </c>
      <c r="AL134" s="15" t="s">
        <v>83</v>
      </c>
      <c r="AM134" s="229" t="s">
        <v>94</v>
      </c>
      <c r="AN134" s="239"/>
      <c r="AO134" s="241"/>
      <c r="AP134" s="233" t="s">
        <v>81</v>
      </c>
      <c r="AQ134" s="234" t="s">
        <v>109</v>
      </c>
      <c r="AR134" s="15" t="s">
        <v>108</v>
      </c>
      <c r="AS134" s="234" t="s">
        <v>112</v>
      </c>
      <c r="AT134" s="15" t="s">
        <v>97</v>
      </c>
      <c r="AU134" s="234" t="s">
        <v>86</v>
      </c>
      <c r="AV134" s="142" t="s">
        <v>125</v>
      </c>
      <c r="AW134" s="14" t="str">
        <f t="shared" si="248"/>
        <v>客</v>
      </c>
      <c r="AX134" s="14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>MRC</v>
      </c>
      <c r="AY134" s="14" t="str">
        <f t="shared" si="249"/>
        <v>ACT</v>
      </c>
    </row>
    <row r="135" spans="1:51">
      <c r="A135" s="1">
        <f>输入错误检查!A134</f>
        <v>0</v>
      </c>
      <c r="B135" s="218">
        <f t="shared" si="250"/>
        <v>4</v>
      </c>
      <c r="C135" s="218">
        <f t="shared" si="251"/>
        <v>15</v>
      </c>
      <c r="D135" s="218">
        <f t="shared" si="252"/>
        <v>12</v>
      </c>
      <c r="E135" s="218" t="str">
        <f t="shared" si="253"/>
        <v>ACT</v>
      </c>
      <c r="F135" s="218" t="str">
        <f t="shared" si="254"/>
        <v>MRC</v>
      </c>
      <c r="G135" s="8">
        <v>3</v>
      </c>
      <c r="H135" s="14" t="s">
        <v>75</v>
      </c>
      <c r="I135" s="14" t="str">
        <f t="shared" si="246"/>
        <v/>
      </c>
      <c r="J135" s="14" t="str">
        <f t="shared" si="247"/>
        <v/>
      </c>
      <c r="K135" s="15"/>
      <c r="L135" s="220"/>
      <c r="M135" s="221">
        <f>S135+S136</f>
        <v>0</v>
      </c>
      <c r="N135" s="221">
        <f>T135+T136</f>
        <v>0</v>
      </c>
      <c r="O135" s="222">
        <f t="shared" ref="O135:O139" si="257">M135+N135</f>
        <v>0</v>
      </c>
      <c r="P135" s="223">
        <f t="shared" ref="P135:P139" si="258">IF(M135&gt;N135,1,0)</f>
        <v>0</v>
      </c>
      <c r="Q135" s="223">
        <f t="shared" ref="Q135:Q139" si="259">IF(M135+N135=0,0,IF(M135=N135,1,0))</f>
        <v>0</v>
      </c>
      <c r="R135" s="223">
        <f t="shared" ref="R135:R139" si="260">IF(M135&lt;N135,1,0)</f>
        <v>0</v>
      </c>
      <c r="S135" s="13"/>
      <c r="T135" s="13"/>
      <c r="U135" s="14" t="str">
        <f t="shared" si="189"/>
        <v/>
      </c>
      <c r="V135" s="14" t="str" cm="1">
        <f t="array" ref="V135">_xlfn.IFS(S135+T135=0,"",S135&gt;T135,IF(I135="主",IF(S135=5,4,3),IF(S135=5,0,1)),S135&lt;T135,IF(I135="主",IF(T135=5,0,1),IF(T135=5,4,3)),S135=T135,2)</f>
        <v/>
      </c>
      <c r="W135" s="19"/>
      <c r="X135" s="19"/>
      <c r="Y135" s="248" t="str">
        <f>IF($K135="","",IF($K135=$K133,AP133,AP134))</f>
        <v/>
      </c>
      <c r="Z135" s="248" t="str">
        <f>IF($K135="","",IF($K135=$K133,AQ133,AQ134))</f>
        <v/>
      </c>
      <c r="AA135" s="244" t="str">
        <f>IF($K135="","",IF($K135=$K133,AS133,AS134))</f>
        <v/>
      </c>
      <c r="AB135" s="248" t="str">
        <f>IF($K135="","",IF($K135=$K133,Y133,Y134))</f>
        <v/>
      </c>
      <c r="AC135" s="249" t="str">
        <f>IF($K135="","",IF($K135=$K133,Z133,Z134))</f>
        <v/>
      </c>
      <c r="AD135" s="250" t="str">
        <f>IF($K135="","",IF($K135=$K133,AA133,AA134))</f>
        <v/>
      </c>
      <c r="AE135" s="238"/>
      <c r="AF135" s="238"/>
      <c r="AG135" s="226"/>
      <c r="AH135" s="245" t="str">
        <f t="shared" si="255"/>
        <v/>
      </c>
      <c r="AI135" s="251" t="str">
        <f>IF($K135="","",IF($K135=$K133,AH133,AH134))</f>
        <v/>
      </c>
      <c r="AJ135" s="227"/>
      <c r="AK135" s="196"/>
      <c r="AL135" s="13"/>
      <c r="AM135" s="13"/>
      <c r="AN135" s="277"/>
      <c r="AO135" s="252"/>
      <c r="AP135" s="233"/>
      <c r="AQ135" s="234"/>
      <c r="AR135" s="13"/>
      <c r="AS135" s="234"/>
      <c r="AT135" s="13"/>
      <c r="AU135" s="234"/>
      <c r="AV135" s="9"/>
      <c r="AW135" s="14" t="str">
        <f t="shared" si="248"/>
        <v/>
      </c>
      <c r="AX135" s="14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AY135" s="14" t="str">
        <f t="shared" si="249"/>
        <v/>
      </c>
    </row>
    <row r="136" spans="1:51">
      <c r="A136" s="1">
        <f>输入错误检查!A135</f>
        <v>0</v>
      </c>
      <c r="B136" s="218">
        <f t="shared" si="250"/>
        <v>4</v>
      </c>
      <c r="C136" s="218">
        <f t="shared" si="251"/>
        <v>15</v>
      </c>
      <c r="D136" s="218">
        <f t="shared" si="252"/>
        <v>12</v>
      </c>
      <c r="E136" s="218" t="str">
        <f t="shared" si="253"/>
        <v>ACT</v>
      </c>
      <c r="F136" s="218" t="str">
        <f t="shared" si="254"/>
        <v>MRC</v>
      </c>
      <c r="G136" s="8">
        <v>3</v>
      </c>
      <c r="H136" s="14" t="s">
        <v>88</v>
      </c>
      <c r="I136" s="14" t="str">
        <f t="shared" si="246"/>
        <v/>
      </c>
      <c r="J136" s="14" t="str">
        <f t="shared" si="247"/>
        <v/>
      </c>
      <c r="K136" s="15"/>
      <c r="L136" s="220"/>
      <c r="M136" s="221"/>
      <c r="N136" s="221"/>
      <c r="O136" s="222"/>
      <c r="P136" s="235"/>
      <c r="Q136" s="235"/>
      <c r="R136" s="235"/>
      <c r="S136" s="13"/>
      <c r="T136" s="13"/>
      <c r="U136" s="14" t="str">
        <f t="shared" si="189"/>
        <v/>
      </c>
      <c r="V136" s="14" t="str" cm="1">
        <f t="array" ref="V136">_xlfn.IFS(S136+T136=0,"",S136&gt;T136,IF(I136="主",IF(S136=5,4,3),IF(S136=5,0,1)),S136&lt;T136,IF(I136="主",IF(T136=5,0,1),IF(T136=5,4,3)),S136=T136,2)</f>
        <v/>
      </c>
      <c r="W136" s="19"/>
      <c r="X136" s="19"/>
      <c r="Y136" s="248" t="str">
        <f>IF($K136="","",IF($K136=$K134,AP134,AP133))</f>
        <v/>
      </c>
      <c r="Z136" s="248" t="str">
        <f>IF($K136="","",IF($K136=$K134,AQ134,AQ133))</f>
        <v/>
      </c>
      <c r="AA136" s="244" t="str">
        <f>IF($K136="","",IF($K136=$K134,AS134,AS133))</f>
        <v/>
      </c>
      <c r="AB136" s="248" t="str">
        <f>IF($K136="","",IF($K136=$K134,Y134,Y133))</f>
        <v/>
      </c>
      <c r="AC136" s="249" t="str">
        <f>IF($K136="","",IF($K136=$K134,Z134,Z133))</f>
        <v/>
      </c>
      <c r="AD136" s="250" t="str">
        <f>IF($K136="","",IF($K136=$K134,AA134,AA133))</f>
        <v/>
      </c>
      <c r="AE136" s="237"/>
      <c r="AF136" s="237"/>
      <c r="AG136" s="270"/>
      <c r="AH136" s="245" t="str">
        <f t="shared" si="256"/>
        <v/>
      </c>
      <c r="AI136" s="251" t="str">
        <f>IF($K136="","",IF($K136=$K134,AH134,AH133))</f>
        <v/>
      </c>
      <c r="AJ136" s="227"/>
      <c r="AK136" s="196"/>
      <c r="AL136" s="13"/>
      <c r="AM136" s="13"/>
      <c r="AN136" s="192"/>
      <c r="AO136" s="254"/>
      <c r="AP136" s="233"/>
      <c r="AQ136" s="234"/>
      <c r="AR136" s="13"/>
      <c r="AS136" s="234"/>
      <c r="AT136" s="13"/>
      <c r="AU136" s="234"/>
      <c r="AV136" s="9"/>
      <c r="AW136" s="14" t="str">
        <f t="shared" si="248"/>
        <v/>
      </c>
      <c r="AX136" s="14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AY136" s="14" t="str">
        <f t="shared" si="249"/>
        <v/>
      </c>
    </row>
    <row r="137" spans="1:51">
      <c r="A137" s="1">
        <f>输入错误检查!A136</f>
        <v>0</v>
      </c>
      <c r="B137" s="218">
        <f t="shared" si="250"/>
        <v>4</v>
      </c>
      <c r="C137" s="218">
        <f t="shared" si="251"/>
        <v>15</v>
      </c>
      <c r="D137" s="218">
        <f t="shared" si="252"/>
        <v>12</v>
      </c>
      <c r="E137" s="218" t="str">
        <f t="shared" si="253"/>
        <v>ACT</v>
      </c>
      <c r="F137" s="218" t="str">
        <f t="shared" si="254"/>
        <v>MRC</v>
      </c>
      <c r="G137" s="8" t="s">
        <v>114</v>
      </c>
      <c r="H137" s="14" t="s">
        <v>75</v>
      </c>
      <c r="I137" s="14" t="str">
        <f t="shared" si="246"/>
        <v/>
      </c>
      <c r="J137" s="14" t="str">
        <f t="shared" si="247"/>
        <v/>
      </c>
      <c r="K137" s="15"/>
      <c r="L137" s="220"/>
      <c r="M137" s="221">
        <f>S137+S138</f>
        <v>0</v>
      </c>
      <c r="N137" s="221">
        <f>T137+T138</f>
        <v>0</v>
      </c>
      <c r="O137" s="222">
        <f t="shared" si="257"/>
        <v>0</v>
      </c>
      <c r="P137" s="223">
        <f t="shared" si="258"/>
        <v>0</v>
      </c>
      <c r="Q137" s="223">
        <f t="shared" si="259"/>
        <v>0</v>
      </c>
      <c r="R137" s="223">
        <f t="shared" si="260"/>
        <v>0</v>
      </c>
      <c r="S137" s="13"/>
      <c r="T137" s="13"/>
      <c r="U137" s="14" t="str">
        <f t="shared" si="189"/>
        <v/>
      </c>
      <c r="V137" s="14" t="str" cm="1">
        <f t="array" ref="V137">_xlfn.IFS(S137+T137=0,"",S137&gt;T137,IF(I137="主",IF(S137=5,4,3),IF(S137=5,0,1)),S137&lt;T137,IF(I137="主",IF(T137=5,0,1),IF(T137=5,4,3)),S137=T137,2)</f>
        <v/>
      </c>
      <c r="W137" s="255"/>
      <c r="X137" s="19"/>
      <c r="Y137" s="248" t="str">
        <f>IF($K137="","",IF($K137=$K135,AP135,AP136))</f>
        <v/>
      </c>
      <c r="Z137" s="248" t="str">
        <f>IF($K137="","",IF($K137=$K135,AQ135,AQ136))</f>
        <v/>
      </c>
      <c r="AA137" s="244" t="str">
        <f>IF($K137="","",IF($K137=$K135,AS135,AS136))</f>
        <v/>
      </c>
      <c r="AB137" s="242" t="str">
        <f t="shared" ref="AB137:AG137" si="261">IF($K137="","",IF($K137=$K135,Y135,Y136))</f>
        <v/>
      </c>
      <c r="AC137" s="242" t="str">
        <f t="shared" si="261"/>
        <v/>
      </c>
      <c r="AD137" s="249" t="str">
        <f t="shared" si="261"/>
        <v/>
      </c>
      <c r="AE137" s="242" t="str">
        <f t="shared" si="261"/>
        <v/>
      </c>
      <c r="AF137" s="242" t="str">
        <f t="shared" si="261"/>
        <v/>
      </c>
      <c r="AG137" s="242" t="str">
        <f t="shared" si="261"/>
        <v/>
      </c>
      <c r="AH137" s="245" t="str">
        <f t="shared" si="255"/>
        <v/>
      </c>
      <c r="AI137" s="251" t="str">
        <f>IF($K137="","",IF($K137=$K135,AH135,AH136))</f>
        <v/>
      </c>
      <c r="AJ137" s="251" t="str">
        <f>IF($K137="","",IF($K137=$K135,AI135,AI136))</f>
        <v/>
      </c>
      <c r="AK137" s="13"/>
      <c r="AL137" s="13"/>
      <c r="AM137" s="13"/>
      <c r="AN137" s="13"/>
      <c r="AO137" s="256"/>
      <c r="AP137" s="257"/>
      <c r="AQ137" s="257"/>
      <c r="AR137" s="13"/>
      <c r="AS137" s="257"/>
      <c r="AT137" s="13"/>
      <c r="AU137" s="257"/>
      <c r="AV137" s="9"/>
      <c r="AW137" s="14" t="str">
        <f t="shared" si="248"/>
        <v/>
      </c>
      <c r="AX137" s="14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Y137" s="14" t="str">
        <f t="shared" si="249"/>
        <v/>
      </c>
    </row>
    <row r="138" spans="1:51">
      <c r="A138" s="1">
        <f>输入错误检查!A137</f>
        <v>0</v>
      </c>
      <c r="B138" s="218">
        <f t="shared" si="250"/>
        <v>4</v>
      </c>
      <c r="C138" s="218">
        <f t="shared" si="251"/>
        <v>15</v>
      </c>
      <c r="D138" s="218">
        <f t="shared" si="252"/>
        <v>12</v>
      </c>
      <c r="E138" s="218" t="str">
        <f t="shared" si="253"/>
        <v>ACT</v>
      </c>
      <c r="F138" s="218" t="str">
        <f t="shared" si="254"/>
        <v>MRC</v>
      </c>
      <c r="G138" s="8" t="s">
        <v>114</v>
      </c>
      <c r="H138" s="14" t="s">
        <v>88</v>
      </c>
      <c r="I138" s="14" t="str">
        <f t="shared" si="246"/>
        <v/>
      </c>
      <c r="J138" s="14" t="str">
        <f t="shared" si="247"/>
        <v/>
      </c>
      <c r="K138" s="15"/>
      <c r="L138" s="220"/>
      <c r="M138" s="221"/>
      <c r="N138" s="221"/>
      <c r="O138" s="222"/>
      <c r="P138" s="235"/>
      <c r="Q138" s="235"/>
      <c r="R138" s="235"/>
      <c r="S138" s="13"/>
      <c r="T138" s="13"/>
      <c r="U138" s="14" t="str">
        <f t="shared" si="189"/>
        <v/>
      </c>
      <c r="V138" s="14" t="str" cm="1">
        <f t="array" ref="V138">_xlfn.IFS(S138+T138=0,"",S138&gt;T138,IF(I138="主",IF(S138=5,4,3),IF(S138=5,0,1)),S138&lt;T138,IF(I138="主",IF(T138=5,0,1),IF(T138=5,4,3)),S138=T138,2)</f>
        <v/>
      </c>
      <c r="W138" s="255"/>
      <c r="X138" s="19"/>
      <c r="Y138" s="248" t="str">
        <f>IF($K138="","",IF($K138=$K136,AP136,AP135))</f>
        <v/>
      </c>
      <c r="Z138" s="248" t="str">
        <f>IF($K138="","",IF($K138=$K136,AQ136,AQ135))</f>
        <v/>
      </c>
      <c r="AA138" s="244" t="str">
        <f>IF($K138="","",IF($K138=$K136,AS136,AS135))</f>
        <v/>
      </c>
      <c r="AB138" s="242" t="str">
        <f t="shared" ref="AB138:AG138" si="262">IF($K138="","",IF($K138=$K136,Y136,Y135))</f>
        <v/>
      </c>
      <c r="AC138" s="242" t="str">
        <f t="shared" si="262"/>
        <v/>
      </c>
      <c r="AD138" s="249" t="str">
        <f t="shared" si="262"/>
        <v/>
      </c>
      <c r="AE138" s="242" t="str">
        <f t="shared" si="262"/>
        <v/>
      </c>
      <c r="AF138" s="242" t="str">
        <f t="shared" si="262"/>
        <v/>
      </c>
      <c r="AG138" s="242" t="str">
        <f t="shared" si="262"/>
        <v/>
      </c>
      <c r="AH138" s="245" t="str">
        <f t="shared" si="256"/>
        <v/>
      </c>
      <c r="AI138" s="251" t="str">
        <f>IF($K138="","",IF($K138=$K136,AH136,AH135))</f>
        <v/>
      </c>
      <c r="AJ138" s="251" t="str">
        <f>IF($K138="","",IF($K138=$K136,AI136,AI135))</f>
        <v/>
      </c>
      <c r="AK138" s="13"/>
      <c r="AL138" s="13"/>
      <c r="AM138" s="13"/>
      <c r="AN138" s="13"/>
      <c r="AO138" s="13"/>
      <c r="AP138" s="257"/>
      <c r="AQ138" s="257"/>
      <c r="AR138" s="13"/>
      <c r="AS138" s="257"/>
      <c r="AT138" s="13"/>
      <c r="AU138" s="257"/>
      <c r="AV138" s="9"/>
      <c r="AW138" s="14" t="str">
        <f t="shared" si="248"/>
        <v/>
      </c>
      <c r="AX138" s="14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AY138" s="14" t="str">
        <f t="shared" si="249"/>
        <v/>
      </c>
    </row>
    <row r="139" spans="1:51">
      <c r="A139" s="1">
        <f>输入错误检查!A138</f>
        <v>0</v>
      </c>
      <c r="B139" s="218">
        <v>4</v>
      </c>
      <c r="C139" s="218">
        <v>15</v>
      </c>
      <c r="D139" s="218">
        <v>14</v>
      </c>
      <c r="E139" s="219" t="s">
        <v>153</v>
      </c>
      <c r="F139" s="219" t="s">
        <v>170</v>
      </c>
      <c r="G139" s="8">
        <v>1</v>
      </c>
      <c r="H139" s="14" t="s">
        <v>75</v>
      </c>
      <c r="I139" s="14" t="str">
        <f t="shared" si="246"/>
        <v>主</v>
      </c>
      <c r="J139" s="14" t="str">
        <f t="shared" si="247"/>
        <v>SKY</v>
      </c>
      <c r="K139" s="279" t="s">
        <v>153</v>
      </c>
      <c r="L139" s="260" t="s">
        <v>155</v>
      </c>
      <c r="M139" s="221">
        <f>S139+S140</f>
        <v>8</v>
      </c>
      <c r="N139" s="221">
        <f>T139+T140</f>
        <v>1</v>
      </c>
      <c r="O139" s="222">
        <f t="shared" si="257"/>
        <v>9</v>
      </c>
      <c r="P139" s="223">
        <f t="shared" si="258"/>
        <v>1</v>
      </c>
      <c r="Q139" s="223">
        <f t="shared" si="259"/>
        <v>0</v>
      </c>
      <c r="R139" s="223">
        <f t="shared" si="260"/>
        <v>0</v>
      </c>
      <c r="S139" s="10">
        <v>5</v>
      </c>
      <c r="T139" s="10">
        <v>0</v>
      </c>
      <c r="U139" s="14" t="str">
        <f t="shared" si="189"/>
        <v>屠</v>
      </c>
      <c r="V139" s="14" cm="1">
        <f t="array" ref="V139">_xlfn.IFS(S139+T139=0,"",S139&gt;T139,IF(I139="主",IF(S139=5,4,3),IF(S139=5,0,1)),S139&lt;T139,IF(I139="主",IF(T139=5,0,1),IF(T139=5,4,3)),S139=T139,2)</f>
        <v>4</v>
      </c>
      <c r="W139" s="261" t="s">
        <v>103</v>
      </c>
      <c r="X139" s="261" t="s">
        <v>118</v>
      </c>
      <c r="Y139" s="224"/>
      <c r="Z139" s="225"/>
      <c r="AA139" s="225"/>
      <c r="AB139" s="225"/>
      <c r="AC139" s="225"/>
      <c r="AD139" s="225"/>
      <c r="AE139" s="225"/>
      <c r="AF139" s="225"/>
      <c r="AG139" s="226"/>
      <c r="AH139" s="227"/>
      <c r="AI139" s="227"/>
      <c r="AJ139" s="227"/>
      <c r="AK139" s="280" t="s">
        <v>79</v>
      </c>
      <c r="AL139" s="271" t="s">
        <v>80</v>
      </c>
      <c r="AM139" s="224"/>
      <c r="AN139" s="225"/>
      <c r="AO139" s="264"/>
      <c r="AP139" s="265" t="s">
        <v>83</v>
      </c>
      <c r="AQ139" s="12" t="s">
        <v>90</v>
      </c>
      <c r="AR139" s="15" t="s">
        <v>81</v>
      </c>
      <c r="AS139" s="12" t="s">
        <v>82</v>
      </c>
      <c r="AT139" s="15" t="s">
        <v>119</v>
      </c>
      <c r="AU139" s="12" t="s">
        <v>107</v>
      </c>
      <c r="AV139" s="148" t="s">
        <v>87</v>
      </c>
      <c r="AW139" s="14" t="str">
        <f t="shared" si="248"/>
        <v>主</v>
      </c>
      <c r="AX139" s="14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WOLVES</v>
      </c>
      <c r="AY139" s="14" t="str">
        <f t="shared" si="249"/>
        <v>SKY</v>
      </c>
    </row>
    <row r="140" spans="1:51">
      <c r="A140" s="1">
        <f>输入错误检查!A139</f>
        <v>0</v>
      </c>
      <c r="B140" s="218">
        <f t="shared" ref="B140:B146" si="263">B139</f>
        <v>4</v>
      </c>
      <c r="C140" s="218">
        <f t="shared" ref="C140:C146" si="264">C139</f>
        <v>15</v>
      </c>
      <c r="D140" s="218">
        <f t="shared" ref="D140:D146" si="265">D139</f>
        <v>14</v>
      </c>
      <c r="E140" s="218" t="str">
        <f t="shared" ref="E140:E146" si="266">E139</f>
        <v>WOLVES</v>
      </c>
      <c r="F140" s="218" t="str">
        <f t="shared" ref="F140:F146" si="267">F139</f>
        <v>SKY</v>
      </c>
      <c r="G140" s="8">
        <v>1</v>
      </c>
      <c r="H140" s="14" t="s">
        <v>88</v>
      </c>
      <c r="I140" s="14" t="str">
        <f t="shared" si="246"/>
        <v>客</v>
      </c>
      <c r="J140" s="14" t="str">
        <f t="shared" si="247"/>
        <v>WOLVES</v>
      </c>
      <c r="K140" s="279" t="s">
        <v>170</v>
      </c>
      <c r="L140" s="260" t="s">
        <v>171</v>
      </c>
      <c r="M140" s="221"/>
      <c r="N140" s="221"/>
      <c r="O140" s="222"/>
      <c r="P140" s="235"/>
      <c r="Q140" s="235"/>
      <c r="R140" s="235"/>
      <c r="S140" s="10">
        <v>3</v>
      </c>
      <c r="T140" s="10">
        <v>1</v>
      </c>
      <c r="U140" s="14" t="str">
        <f t="shared" si="189"/>
        <v>人</v>
      </c>
      <c r="V140" s="14" cm="1">
        <f t="array" ref="V140">_xlfn.IFS(S140+T140=0,"",S140&gt;T140,IF(I140="主",IF(S140=5,4,3),IF(S140=5,0,1)),S140&lt;T140,IF(I140="主",IF(T140=5,0,1),IF(T140=5,4,3)),S140=T140,2)</f>
        <v>1</v>
      </c>
      <c r="W140" s="261" t="str">
        <f>IF(W139="","",W139)</f>
        <v>军工厂</v>
      </c>
      <c r="X140" s="261" t="str">
        <f>IF(X139="","",X139)</f>
        <v>永眠镇</v>
      </c>
      <c r="Y140" s="236"/>
      <c r="Z140" s="237"/>
      <c r="AA140" s="238"/>
      <c r="AB140" s="238"/>
      <c r="AC140" s="238"/>
      <c r="AD140" s="238"/>
      <c r="AE140" s="238"/>
      <c r="AF140" s="238"/>
      <c r="AG140" s="226"/>
      <c r="AH140" s="227"/>
      <c r="AI140" s="227"/>
      <c r="AJ140" s="227"/>
      <c r="AK140" s="280" t="s">
        <v>80</v>
      </c>
      <c r="AL140" s="271" t="s">
        <v>98</v>
      </c>
      <c r="AM140" s="236"/>
      <c r="AN140" s="238"/>
      <c r="AO140" s="227"/>
      <c r="AP140" s="265" t="s">
        <v>79</v>
      </c>
      <c r="AQ140" s="12" t="s">
        <v>81</v>
      </c>
      <c r="AR140" s="15" t="s">
        <v>82</v>
      </c>
      <c r="AS140" s="12" t="s">
        <v>112</v>
      </c>
      <c r="AT140" s="15" t="s">
        <v>90</v>
      </c>
      <c r="AU140" s="12" t="s">
        <v>91</v>
      </c>
      <c r="AV140" s="148" t="s">
        <v>94</v>
      </c>
      <c r="AW140" s="14" t="str">
        <f t="shared" si="248"/>
        <v>主</v>
      </c>
      <c r="AX140" s="14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WOLVES</v>
      </c>
      <c r="AY140" s="14" t="str">
        <f t="shared" si="249"/>
        <v>SKY</v>
      </c>
    </row>
    <row r="141" spans="1:51">
      <c r="A141" s="1">
        <f>输入错误检查!A140</f>
        <v>0</v>
      </c>
      <c r="B141" s="218">
        <f t="shared" si="263"/>
        <v>4</v>
      </c>
      <c r="C141" s="218">
        <f t="shared" si="264"/>
        <v>15</v>
      </c>
      <c r="D141" s="218">
        <f t="shared" si="265"/>
        <v>14</v>
      </c>
      <c r="E141" s="218" t="str">
        <f t="shared" si="266"/>
        <v>WOLVES</v>
      </c>
      <c r="F141" s="218" t="str">
        <f t="shared" si="267"/>
        <v>SKY</v>
      </c>
      <c r="G141" s="8">
        <v>2</v>
      </c>
      <c r="H141" s="14" t="s">
        <v>75</v>
      </c>
      <c r="I141" s="14" t="str">
        <f t="shared" si="246"/>
        <v>主</v>
      </c>
      <c r="J141" s="14" t="str">
        <f t="shared" si="247"/>
        <v>SKY</v>
      </c>
      <c r="K141" s="279" t="s">
        <v>153</v>
      </c>
      <c r="L141" s="260" t="s">
        <v>155</v>
      </c>
      <c r="M141" s="221">
        <f>S141+S142</f>
        <v>7</v>
      </c>
      <c r="N141" s="221">
        <f>T141+T142</f>
        <v>2</v>
      </c>
      <c r="O141" s="222">
        <f t="shared" ref="O141:O145" si="268">M141+N141</f>
        <v>9</v>
      </c>
      <c r="P141" s="223">
        <f t="shared" ref="P141:P145" si="269">IF(M141&gt;N141,1,0)</f>
        <v>1</v>
      </c>
      <c r="Q141" s="223">
        <f t="shared" ref="Q141:Q145" si="270">IF(M141+N141=0,0,IF(M141=N141,1,0))</f>
        <v>0</v>
      </c>
      <c r="R141" s="223">
        <f t="shared" ref="R141:R145" si="271">IF(M141&lt;N141,1,0)</f>
        <v>0</v>
      </c>
      <c r="S141" s="10">
        <v>5</v>
      </c>
      <c r="T141" s="10">
        <v>0</v>
      </c>
      <c r="U141" s="14" t="str">
        <f t="shared" si="189"/>
        <v>屠</v>
      </c>
      <c r="V141" s="14" cm="1">
        <f t="array" ref="V141">_xlfn.IFS(S141+T141=0,"",S141&gt;T141,IF(I141="主",IF(S141=5,4,3),IF(S141=5,0,1)),S141&lt;T141,IF(I141="主",IF(T141=5,0,1),IF(T141=5,4,3)),S141=T141,2)</f>
        <v>4</v>
      </c>
      <c r="W141" s="261" t="s">
        <v>129</v>
      </c>
      <c r="X141" s="261" t="s">
        <v>77</v>
      </c>
      <c r="Y141" s="242" t="str">
        <f>IF($K141="","",IF($K141=$K139,AP139,AP140))</f>
        <v>古董商</v>
      </c>
      <c r="Z141" s="243" t="str">
        <f>IF($K141="","",IF($K141=$K139,AQ139,AQ140))</f>
        <v>木偶师</v>
      </c>
      <c r="AA141" s="244" t="str">
        <f>IF($K141="","",IF($K141=$K139,AS139,AS140))</f>
        <v>飞行家</v>
      </c>
      <c r="AB141" s="238"/>
      <c r="AC141" s="238"/>
      <c r="AD141" s="238"/>
      <c r="AE141" s="238"/>
      <c r="AF141" s="238"/>
      <c r="AG141" s="226"/>
      <c r="AH141" s="245" t="str">
        <f t="shared" ref="AH141:AH145" si="272">IF($K141="","",IF($K141=$K139,AV139,AV140))</f>
        <v>跛脚羊</v>
      </c>
      <c r="AI141" s="227"/>
      <c r="AJ141" s="227"/>
      <c r="AK141" s="280" t="s">
        <v>85</v>
      </c>
      <c r="AL141" s="11" t="s">
        <v>93</v>
      </c>
      <c r="AM141" s="281" t="s">
        <v>94</v>
      </c>
      <c r="AN141" s="267"/>
      <c r="AO141" s="227"/>
      <c r="AP141" s="265" t="s">
        <v>79</v>
      </c>
      <c r="AQ141" s="12" t="s">
        <v>95</v>
      </c>
      <c r="AR141" s="15" t="s">
        <v>101</v>
      </c>
      <c r="AS141" s="12" t="s">
        <v>107</v>
      </c>
      <c r="AT141" s="15" t="s">
        <v>97</v>
      </c>
      <c r="AU141" s="12" t="s">
        <v>91</v>
      </c>
      <c r="AV141" s="148" t="s">
        <v>102</v>
      </c>
      <c r="AW141" s="14" t="str">
        <f t="shared" si="248"/>
        <v>客</v>
      </c>
      <c r="AX141" s="14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SKY</v>
      </c>
      <c r="AY141" s="14" t="str">
        <f t="shared" si="249"/>
        <v>WOLVES</v>
      </c>
    </row>
    <row r="142" spans="1:51">
      <c r="A142" s="1">
        <f>输入错误检查!A141</f>
        <v>0</v>
      </c>
      <c r="B142" s="218">
        <f t="shared" si="263"/>
        <v>4</v>
      </c>
      <c r="C142" s="218">
        <f t="shared" si="264"/>
        <v>15</v>
      </c>
      <c r="D142" s="218">
        <f t="shared" si="265"/>
        <v>14</v>
      </c>
      <c r="E142" s="218" t="str">
        <f t="shared" si="266"/>
        <v>WOLVES</v>
      </c>
      <c r="F142" s="218" t="str">
        <f t="shared" si="267"/>
        <v>SKY</v>
      </c>
      <c r="G142" s="8">
        <v>2</v>
      </c>
      <c r="H142" s="14" t="s">
        <v>88</v>
      </c>
      <c r="I142" s="14" t="str">
        <f t="shared" si="246"/>
        <v>客</v>
      </c>
      <c r="J142" s="14" t="str">
        <f t="shared" si="247"/>
        <v>WOLVES</v>
      </c>
      <c r="K142" s="279" t="s">
        <v>170</v>
      </c>
      <c r="L142" s="260" t="s">
        <v>171</v>
      </c>
      <c r="M142" s="221"/>
      <c r="N142" s="221"/>
      <c r="O142" s="222"/>
      <c r="P142" s="235"/>
      <c r="Q142" s="235"/>
      <c r="R142" s="235"/>
      <c r="S142" s="10">
        <v>2</v>
      </c>
      <c r="T142" s="10">
        <v>2</v>
      </c>
      <c r="U142" s="14" t="str">
        <f t="shared" si="189"/>
        <v>平</v>
      </c>
      <c r="V142" s="14" cm="1">
        <f t="array" ref="V142">_xlfn.IFS(S142+T142=0,"",S142&gt;T142,IF(I142="主",IF(S142=5,4,3),IF(S142=5,0,1)),S142&lt;T142,IF(I142="主",IF(T142=5,0,1),IF(T142=5,4,3)),S142=T142,2)</f>
        <v>2</v>
      </c>
      <c r="W142" s="261" t="str">
        <f>IF(W141="","",W141)</f>
        <v>圣心医院</v>
      </c>
      <c r="X142" s="261" t="str">
        <f>IF(X141="","",X141)</f>
        <v>月亮河公园</v>
      </c>
      <c r="Y142" s="242" t="str">
        <f>IF($K142="","",IF($K142=$K140,AP140,AP139))</f>
        <v>先知</v>
      </c>
      <c r="Z142" s="243" t="str">
        <f>IF($K142="","",IF($K142=$K140,AQ140,AQ139))</f>
        <v>大副</v>
      </c>
      <c r="AA142" s="244" t="str">
        <f>IF($K142="","",IF($K142=$K140,AS140,AS139))</f>
        <v>杂技演员</v>
      </c>
      <c r="AB142" s="237"/>
      <c r="AC142" s="237"/>
      <c r="AD142" s="238"/>
      <c r="AE142" s="238"/>
      <c r="AF142" s="238"/>
      <c r="AG142" s="226"/>
      <c r="AH142" s="245" t="str">
        <f t="shared" ref="AH142:AH146" si="273">IF($K142="","",IF($K142=$K140,AV140,AV139))</f>
        <v>喧嚣</v>
      </c>
      <c r="AI142" s="227"/>
      <c r="AJ142" s="227"/>
      <c r="AK142" s="280" t="s">
        <v>83</v>
      </c>
      <c r="AL142" s="11" t="s">
        <v>97</v>
      </c>
      <c r="AM142" s="271" t="s">
        <v>87</v>
      </c>
      <c r="AN142" s="236"/>
      <c r="AO142" s="227"/>
      <c r="AP142" s="265" t="s">
        <v>101</v>
      </c>
      <c r="AQ142" s="12" t="s">
        <v>109</v>
      </c>
      <c r="AR142" s="15" t="s">
        <v>85</v>
      </c>
      <c r="AS142" s="12" t="s">
        <v>108</v>
      </c>
      <c r="AT142" s="15" t="s">
        <v>93</v>
      </c>
      <c r="AU142" s="12" t="s">
        <v>152</v>
      </c>
      <c r="AV142" s="148" t="s">
        <v>102</v>
      </c>
      <c r="AW142" s="14" t="str">
        <f t="shared" si="248"/>
        <v>客</v>
      </c>
      <c r="AX142" s="14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SKY</v>
      </c>
      <c r="AY142" s="14" t="str">
        <f t="shared" si="249"/>
        <v>WOLVES</v>
      </c>
    </row>
    <row r="143" spans="1:51">
      <c r="A143" s="1">
        <f>输入错误检查!A142</f>
        <v>0</v>
      </c>
      <c r="B143" s="218">
        <f t="shared" si="263"/>
        <v>4</v>
      </c>
      <c r="C143" s="218">
        <f t="shared" si="264"/>
        <v>15</v>
      </c>
      <c r="D143" s="218">
        <f t="shared" si="265"/>
        <v>14</v>
      </c>
      <c r="E143" s="218" t="str">
        <f t="shared" si="266"/>
        <v>WOLVES</v>
      </c>
      <c r="F143" s="218" t="str">
        <f t="shared" si="267"/>
        <v>SKY</v>
      </c>
      <c r="G143" s="8">
        <v>3</v>
      </c>
      <c r="H143" s="14" t="s">
        <v>75</v>
      </c>
      <c r="I143" s="14" t="str">
        <f t="shared" si="246"/>
        <v/>
      </c>
      <c r="J143" s="14" t="str">
        <f t="shared" si="247"/>
        <v/>
      </c>
      <c r="K143" s="279"/>
      <c r="L143" s="260"/>
      <c r="M143" s="221">
        <f>S143+S144</f>
        <v>0</v>
      </c>
      <c r="N143" s="221">
        <f>T143+T144</f>
        <v>0</v>
      </c>
      <c r="O143" s="222">
        <f t="shared" si="268"/>
        <v>0</v>
      </c>
      <c r="P143" s="223">
        <f t="shared" si="269"/>
        <v>0</v>
      </c>
      <c r="Q143" s="223">
        <f t="shared" si="270"/>
        <v>0</v>
      </c>
      <c r="R143" s="223">
        <f t="shared" si="271"/>
        <v>0</v>
      </c>
      <c r="S143" s="10"/>
      <c r="T143" s="10"/>
      <c r="U143" s="14" t="str">
        <f t="shared" si="189"/>
        <v/>
      </c>
      <c r="V143" s="14" t="str" cm="1">
        <f t="array" ref="V143">_xlfn.IFS(S143+T143=0,"",S143&gt;T143,IF(I143="主",IF(S143=5,4,3),IF(S143=5,0,1)),S143&lt;T143,IF(I143="主",IF(T143=5,0,1),IF(T143=5,4,3)),S143=T143,2)</f>
        <v/>
      </c>
      <c r="W143" s="268"/>
      <c r="X143" s="261"/>
      <c r="Y143" s="248" t="str">
        <f>IF($K143="","",IF($K143=$K141,AP141,AP142))</f>
        <v/>
      </c>
      <c r="Z143" s="248" t="str">
        <f>IF($K143="","",IF($K143=$K141,AQ141,AQ142))</f>
        <v/>
      </c>
      <c r="AA143" s="244" t="str">
        <f>IF($K143="","",IF($K143=$K141,AS141,AS142))</f>
        <v/>
      </c>
      <c r="AB143" s="248" t="str">
        <f>IF($K143="","",IF($K143=$K141,Y141,Y142))</f>
        <v/>
      </c>
      <c r="AC143" s="249" t="str">
        <f>IF($K143="","",IF($K143=$K141,Z141,Z142))</f>
        <v/>
      </c>
      <c r="AD143" s="250" t="str">
        <f>IF($K143="","",IF($K143=$K141,AA141,AA142))</f>
        <v/>
      </c>
      <c r="AE143" s="238"/>
      <c r="AF143" s="238"/>
      <c r="AG143" s="226"/>
      <c r="AH143" s="245" t="str">
        <f t="shared" si="272"/>
        <v/>
      </c>
      <c r="AI143" s="251" t="str">
        <f>IF($K143="","",IF($K143=$K141,AH141,AH142))</f>
        <v/>
      </c>
      <c r="AJ143" s="227"/>
      <c r="AK143" s="262"/>
      <c r="AL143" s="10"/>
      <c r="AM143" s="10"/>
      <c r="AN143" s="266"/>
      <c r="AO143" s="269"/>
      <c r="AP143" s="265"/>
      <c r="AQ143" s="12"/>
      <c r="AR143" s="15"/>
      <c r="AS143" s="12"/>
      <c r="AT143" s="15"/>
      <c r="AU143" s="12"/>
      <c r="AV143" s="148"/>
      <c r="AW143" s="14" t="str">
        <f t="shared" si="248"/>
        <v/>
      </c>
      <c r="AX143" s="14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AY143" s="14" t="str">
        <f t="shared" si="249"/>
        <v/>
      </c>
    </row>
    <row r="144" spans="1:51">
      <c r="A144" s="1">
        <f>输入错误检查!A143</f>
        <v>0</v>
      </c>
      <c r="B144" s="218">
        <f t="shared" si="263"/>
        <v>4</v>
      </c>
      <c r="C144" s="218">
        <f t="shared" si="264"/>
        <v>15</v>
      </c>
      <c r="D144" s="218">
        <f t="shared" si="265"/>
        <v>14</v>
      </c>
      <c r="E144" s="218" t="str">
        <f t="shared" si="266"/>
        <v>WOLVES</v>
      </c>
      <c r="F144" s="218" t="str">
        <f t="shared" si="267"/>
        <v>SKY</v>
      </c>
      <c r="G144" s="8">
        <v>3</v>
      </c>
      <c r="H144" s="14" t="s">
        <v>88</v>
      </c>
      <c r="I144" s="14" t="str">
        <f t="shared" si="246"/>
        <v/>
      </c>
      <c r="J144" s="14" t="str">
        <f t="shared" si="247"/>
        <v/>
      </c>
      <c r="K144" s="279"/>
      <c r="L144" s="260"/>
      <c r="M144" s="221"/>
      <c r="N144" s="221"/>
      <c r="O144" s="222"/>
      <c r="P144" s="235"/>
      <c r="Q144" s="235"/>
      <c r="R144" s="235"/>
      <c r="S144" s="10"/>
      <c r="T144" s="10"/>
      <c r="U144" s="14" t="str">
        <f t="shared" si="189"/>
        <v/>
      </c>
      <c r="V144" s="14" t="str" cm="1">
        <f t="array" ref="V144">_xlfn.IFS(S144+T144=0,"",S144&gt;T144,IF(I144="主",IF(S144=5,4,3),IF(S144=5,0,1)),S144&lt;T144,IF(I144="主",IF(T144=5,0,1),IF(T144=5,4,3)),S144=T144,2)</f>
        <v/>
      </c>
      <c r="W144" s="268"/>
      <c r="X144" s="261" t="str">
        <f>IF(X143="","",X143)</f>
        <v/>
      </c>
      <c r="Y144" s="248" t="str">
        <f>IF($K144="","",IF($K144=$K142,AP142,AP141))</f>
        <v/>
      </c>
      <c r="Z144" s="248" t="str">
        <f>IF($K144="","",IF($K144=$K142,AQ142,AQ141))</f>
        <v/>
      </c>
      <c r="AA144" s="244" t="str">
        <f>IF($K144="","",IF($K144=$K142,AS142,AS141))</f>
        <v/>
      </c>
      <c r="AB144" s="248" t="str">
        <f>IF($K144="","",IF($K144=$K142,Y142,Y141))</f>
        <v/>
      </c>
      <c r="AC144" s="249" t="str">
        <f>IF($K144="","",IF($K144=$K142,Z142,Z141))</f>
        <v/>
      </c>
      <c r="AD144" s="250" t="str">
        <f>IF($K144="","",IF($K144=$K142,AA142,AA141))</f>
        <v/>
      </c>
      <c r="AE144" s="237"/>
      <c r="AF144" s="237"/>
      <c r="AG144" s="270"/>
      <c r="AH144" s="245" t="str">
        <f t="shared" si="273"/>
        <v/>
      </c>
      <c r="AI144" s="251" t="str">
        <f>IF($K144="","",IF($K144=$K142,AH142,AH141))</f>
        <v/>
      </c>
      <c r="AJ144" s="227"/>
      <c r="AK144" s="262"/>
      <c r="AL144" s="10"/>
      <c r="AM144" s="10"/>
      <c r="AN144" s="263"/>
      <c r="AO144" s="272"/>
      <c r="AP144" s="265"/>
      <c r="AQ144" s="12"/>
      <c r="AR144" s="15"/>
      <c r="AS144" s="12"/>
      <c r="AT144" s="15"/>
      <c r="AU144" s="12"/>
      <c r="AV144" s="148"/>
      <c r="AW144" s="14" t="str">
        <f t="shared" si="248"/>
        <v/>
      </c>
      <c r="AX144" s="14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Y144" s="14" t="str">
        <f t="shared" si="249"/>
        <v/>
      </c>
    </row>
    <row r="145" spans="1:51">
      <c r="A145" s="1">
        <f>输入错误检查!A144</f>
        <v>0</v>
      </c>
      <c r="B145" s="218">
        <f t="shared" si="263"/>
        <v>4</v>
      </c>
      <c r="C145" s="218">
        <f t="shared" si="264"/>
        <v>15</v>
      </c>
      <c r="D145" s="218">
        <f t="shared" si="265"/>
        <v>14</v>
      </c>
      <c r="E145" s="218" t="str">
        <f t="shared" si="266"/>
        <v>WOLVES</v>
      </c>
      <c r="F145" s="218" t="str">
        <f t="shared" si="267"/>
        <v>SKY</v>
      </c>
      <c r="G145" s="8" t="s">
        <v>114</v>
      </c>
      <c r="H145" s="14" t="s">
        <v>75</v>
      </c>
      <c r="I145" s="14" t="str">
        <f t="shared" si="246"/>
        <v/>
      </c>
      <c r="J145" s="14" t="str">
        <f t="shared" si="247"/>
        <v/>
      </c>
      <c r="K145" s="10"/>
      <c r="L145" s="274"/>
      <c r="M145" s="221">
        <f>S145+S146</f>
        <v>0</v>
      </c>
      <c r="N145" s="221">
        <f>T145+T146</f>
        <v>0</v>
      </c>
      <c r="O145" s="222">
        <f t="shared" si="268"/>
        <v>0</v>
      </c>
      <c r="P145" s="223">
        <f t="shared" si="269"/>
        <v>0</v>
      </c>
      <c r="Q145" s="223">
        <f t="shared" si="270"/>
        <v>0</v>
      </c>
      <c r="R145" s="223">
        <f t="shared" si="271"/>
        <v>0</v>
      </c>
      <c r="S145" s="10"/>
      <c r="T145" s="10"/>
      <c r="U145" s="14" t="str">
        <f t="shared" si="189"/>
        <v/>
      </c>
      <c r="V145" s="14" t="str" cm="1">
        <f t="array" ref="V145">_xlfn.IFS(S145+T145=0,"",S145&gt;T145,IF(I145="主",IF(S145=5,4,3),IF(S145=5,0,1)),S145&lt;T145,IF(I145="主",IF(T145=5,0,1),IF(T145=5,4,3)),S145=T145,2)</f>
        <v/>
      </c>
      <c r="W145" s="275"/>
      <c r="X145" s="261"/>
      <c r="Y145" s="248" t="str">
        <f>IF($K145="","",IF($K145=$K143,AP143,AP144))</f>
        <v/>
      </c>
      <c r="Z145" s="248" t="str">
        <f>IF($K145="","",IF($K145=$K143,AQ143,AQ144))</f>
        <v/>
      </c>
      <c r="AA145" s="244" t="str">
        <f>IF($K145="","",IF($K145=$K143,AS143,AS144))</f>
        <v/>
      </c>
      <c r="AB145" s="242" t="str">
        <f t="shared" ref="AB145:AG145" si="274">IF($K145="","",IF($K145=$K143,Y143,Y144))</f>
        <v/>
      </c>
      <c r="AC145" s="242" t="str">
        <f t="shared" si="274"/>
        <v/>
      </c>
      <c r="AD145" s="249" t="str">
        <f t="shared" si="274"/>
        <v/>
      </c>
      <c r="AE145" s="242" t="str">
        <f t="shared" si="274"/>
        <v/>
      </c>
      <c r="AF145" s="242" t="str">
        <f t="shared" si="274"/>
        <v/>
      </c>
      <c r="AG145" s="242" t="str">
        <f t="shared" si="274"/>
        <v/>
      </c>
      <c r="AH145" s="245" t="str">
        <f t="shared" si="272"/>
        <v/>
      </c>
      <c r="AI145" s="251" t="str">
        <f>IF($K145="","",IF($K145=$K143,AH143,AH144))</f>
        <v/>
      </c>
      <c r="AJ145" s="251" t="str">
        <f>IF($K145="","",IF($K145=$K143,AI143,AI144))</f>
        <v/>
      </c>
      <c r="AK145" s="10"/>
      <c r="AL145" s="10"/>
      <c r="AM145" s="10"/>
      <c r="AN145" s="10"/>
      <c r="AO145" s="276"/>
      <c r="AP145" s="265"/>
      <c r="AQ145" s="12"/>
      <c r="AR145" s="15"/>
      <c r="AS145" s="12"/>
      <c r="AT145" s="15"/>
      <c r="AU145" s="12"/>
      <c r="AV145" s="148"/>
      <c r="AW145" s="14" t="str">
        <f t="shared" si="248"/>
        <v/>
      </c>
      <c r="AX145" s="14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Y145" s="14" t="str">
        <f t="shared" si="249"/>
        <v/>
      </c>
    </row>
    <row r="146" spans="1:51">
      <c r="A146" s="1">
        <f>输入错误检查!A145</f>
        <v>0</v>
      </c>
      <c r="B146" s="218">
        <f t="shared" si="263"/>
        <v>4</v>
      </c>
      <c r="C146" s="218">
        <f t="shared" si="264"/>
        <v>15</v>
      </c>
      <c r="D146" s="218">
        <f t="shared" si="265"/>
        <v>14</v>
      </c>
      <c r="E146" s="218" t="str">
        <f t="shared" si="266"/>
        <v>WOLVES</v>
      </c>
      <c r="F146" s="218" t="str">
        <f t="shared" si="267"/>
        <v>SKY</v>
      </c>
      <c r="G146" s="8" t="s">
        <v>114</v>
      </c>
      <c r="H146" s="14" t="s">
        <v>88</v>
      </c>
      <c r="I146" s="14" t="str">
        <f t="shared" si="246"/>
        <v/>
      </c>
      <c r="J146" s="14" t="str">
        <f t="shared" si="247"/>
        <v/>
      </c>
      <c r="K146" s="10"/>
      <c r="L146" s="274"/>
      <c r="M146" s="221"/>
      <c r="N146" s="221"/>
      <c r="O146" s="222"/>
      <c r="P146" s="235"/>
      <c r="Q146" s="235"/>
      <c r="R146" s="235"/>
      <c r="S146" s="10"/>
      <c r="T146" s="10"/>
      <c r="U146" s="14" t="str">
        <f t="shared" si="189"/>
        <v/>
      </c>
      <c r="V146" s="14" t="str" cm="1">
        <f t="array" ref="V146">_xlfn.IFS(S146+T146=0,"",S146&gt;T146,IF(I146="主",IF(S146=5,4,3),IF(S146=5,0,1)),S146&lt;T146,IF(I146="主",IF(T146=5,0,1),IF(T146=5,4,3)),S146=T146,2)</f>
        <v/>
      </c>
      <c r="W146" s="275"/>
      <c r="X146" s="261" t="str">
        <f>IF(X145="","",X145)</f>
        <v/>
      </c>
      <c r="Y146" s="248" t="str">
        <f>IF($K146="","",IF($K146=$K144,AP144,AP143))</f>
        <v/>
      </c>
      <c r="Z146" s="248" t="str">
        <f>IF($K146="","",IF($K146=$K144,AQ144,AQ143))</f>
        <v/>
      </c>
      <c r="AA146" s="244" t="str">
        <f>IF($K146="","",IF($K146=$K144,AS144,AS143))</f>
        <v/>
      </c>
      <c r="AB146" s="242" t="str">
        <f t="shared" ref="AB146:AG146" si="275">IF($K146="","",IF($K146=$K144,Y144,Y143))</f>
        <v/>
      </c>
      <c r="AC146" s="242" t="str">
        <f t="shared" si="275"/>
        <v/>
      </c>
      <c r="AD146" s="249" t="str">
        <f t="shared" si="275"/>
        <v/>
      </c>
      <c r="AE146" s="242" t="str">
        <f t="shared" si="275"/>
        <v/>
      </c>
      <c r="AF146" s="242" t="str">
        <f t="shared" si="275"/>
        <v/>
      </c>
      <c r="AG146" s="242" t="str">
        <f t="shared" si="275"/>
        <v/>
      </c>
      <c r="AH146" s="245" t="str">
        <f t="shared" si="273"/>
        <v/>
      </c>
      <c r="AI146" s="251" t="str">
        <f>IF($K146="","",IF($K146=$K144,AH144,AH143))</f>
        <v/>
      </c>
      <c r="AJ146" s="251" t="str">
        <f>IF($K146="","",IF($K146=$K144,AI144,AI143))</f>
        <v/>
      </c>
      <c r="AK146" s="10"/>
      <c r="AL146" s="10"/>
      <c r="AM146" s="10"/>
      <c r="AN146" s="10"/>
      <c r="AO146" s="10"/>
      <c r="AP146" s="265"/>
      <c r="AQ146" s="12"/>
      <c r="AR146" s="15"/>
      <c r="AS146" s="12"/>
      <c r="AT146" s="15"/>
      <c r="AU146" s="12"/>
      <c r="AV146" s="148"/>
      <c r="AW146" s="14" t="str">
        <f t="shared" si="248"/>
        <v/>
      </c>
      <c r="AX146" s="14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AY146" s="14" t="str">
        <f t="shared" si="249"/>
        <v/>
      </c>
    </row>
    <row r="147" spans="1:51">
      <c r="A147" s="1">
        <f>输入错误检查!A146</f>
        <v>0</v>
      </c>
      <c r="B147" s="218">
        <v>4</v>
      </c>
      <c r="C147" s="218">
        <v>15</v>
      </c>
      <c r="D147" s="218">
        <v>16</v>
      </c>
      <c r="E147" s="219" t="s">
        <v>148</v>
      </c>
      <c r="F147" s="219" t="s">
        <v>166</v>
      </c>
      <c r="G147" s="8">
        <v>1</v>
      </c>
      <c r="H147" s="14" t="s">
        <v>75</v>
      </c>
      <c r="I147" s="14" t="str">
        <f t="shared" si="246"/>
        <v>主</v>
      </c>
      <c r="J147" s="14" t="str">
        <f t="shared" si="247"/>
        <v>ITZY</v>
      </c>
      <c r="K147" s="15" t="s">
        <v>148</v>
      </c>
      <c r="L147" s="220" t="s">
        <v>151</v>
      </c>
      <c r="M147" s="221">
        <f>S147+S148</f>
        <v>3</v>
      </c>
      <c r="N147" s="221">
        <f>T147+T148</f>
        <v>5</v>
      </c>
      <c r="O147" s="222">
        <f t="shared" ref="O147:O151" si="276">M147+N147</f>
        <v>8</v>
      </c>
      <c r="P147" s="223">
        <f t="shared" ref="P147:P151" si="277">IF(M147&gt;N147,1,0)</f>
        <v>0</v>
      </c>
      <c r="Q147" s="223">
        <f t="shared" ref="Q147:Q151" si="278">IF(M147+N147=0,0,IF(M147=N147,1,0))</f>
        <v>0</v>
      </c>
      <c r="R147" s="223">
        <f t="shared" ref="R147:R151" si="279">IF(M147&lt;N147,1,0)</f>
        <v>1</v>
      </c>
      <c r="S147" s="13">
        <v>2</v>
      </c>
      <c r="T147" s="13">
        <v>2</v>
      </c>
      <c r="U147" s="14" t="str">
        <f t="shared" si="189"/>
        <v>平</v>
      </c>
      <c r="V147" s="14" cm="1">
        <f t="array" ref="V147">_xlfn.IFS(S147+T147=0,"",S147&gt;T147,IF(I147="主",IF(S147=5,4,3),IF(S147=5,0,1)),S147&lt;T147,IF(I147="主",IF(T147=5,0,1),IF(T147=5,4,3)),S147=T147,2)</f>
        <v>2</v>
      </c>
      <c r="W147" s="19" t="s">
        <v>122</v>
      </c>
      <c r="X147" s="19" t="s">
        <v>92</v>
      </c>
      <c r="Y147" s="224"/>
      <c r="Z147" s="225"/>
      <c r="AA147" s="225"/>
      <c r="AB147" s="225"/>
      <c r="AC147" s="225"/>
      <c r="AD147" s="225"/>
      <c r="AE147" s="225"/>
      <c r="AF147" s="225"/>
      <c r="AG147" s="226"/>
      <c r="AH147" s="227"/>
      <c r="AI147" s="227"/>
      <c r="AJ147" s="227"/>
      <c r="AK147" s="228" t="s">
        <v>80</v>
      </c>
      <c r="AL147" s="229" t="s">
        <v>85</v>
      </c>
      <c r="AM147" s="230"/>
      <c r="AN147" s="231"/>
      <c r="AO147" s="232"/>
      <c r="AP147" s="233" t="s">
        <v>90</v>
      </c>
      <c r="AQ147" s="234" t="s">
        <v>98</v>
      </c>
      <c r="AR147" s="15" t="s">
        <v>79</v>
      </c>
      <c r="AS147" s="234" t="s">
        <v>82</v>
      </c>
      <c r="AT147" s="15" t="s">
        <v>119</v>
      </c>
      <c r="AU147" s="234" t="s">
        <v>81</v>
      </c>
      <c r="AV147" s="142" t="s">
        <v>87</v>
      </c>
      <c r="AW147" s="14" t="str">
        <f t="shared" si="248"/>
        <v>主</v>
      </c>
      <c r="AX147" s="14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DOU5</v>
      </c>
      <c r="AY147" s="14" t="str">
        <f t="shared" si="249"/>
        <v>ITZY</v>
      </c>
    </row>
    <row r="148" spans="1:51">
      <c r="A148" s="1">
        <f>输入错误检查!A147</f>
        <v>0</v>
      </c>
      <c r="B148" s="218">
        <f t="shared" ref="B148:B154" si="280">B147</f>
        <v>4</v>
      </c>
      <c r="C148" s="218">
        <f t="shared" ref="C148:C154" si="281">C147</f>
        <v>15</v>
      </c>
      <c r="D148" s="218">
        <f t="shared" ref="D148:D154" si="282">D147</f>
        <v>16</v>
      </c>
      <c r="E148" s="218" t="str">
        <f t="shared" ref="E148:E154" si="283">E147</f>
        <v>DOU5</v>
      </c>
      <c r="F148" s="218" t="str">
        <f t="shared" ref="F148:F154" si="284">F147</f>
        <v>ITZY</v>
      </c>
      <c r="G148" s="8">
        <v>1</v>
      </c>
      <c r="H148" s="14" t="s">
        <v>88</v>
      </c>
      <c r="I148" s="14" t="str">
        <f t="shared" si="246"/>
        <v>客</v>
      </c>
      <c r="J148" s="14" t="str">
        <f t="shared" si="247"/>
        <v>DOU5</v>
      </c>
      <c r="K148" s="15" t="s">
        <v>166</v>
      </c>
      <c r="L148" s="220" t="s">
        <v>167</v>
      </c>
      <c r="M148" s="221"/>
      <c r="N148" s="221"/>
      <c r="O148" s="222"/>
      <c r="P148" s="235"/>
      <c r="Q148" s="235"/>
      <c r="R148" s="235"/>
      <c r="S148" s="13">
        <v>1</v>
      </c>
      <c r="T148" s="13">
        <v>3</v>
      </c>
      <c r="U148" s="14" t="str">
        <f t="shared" si="189"/>
        <v>屠</v>
      </c>
      <c r="V148" s="14" cm="1">
        <f t="array" ref="V148">_xlfn.IFS(S148+T148=0,"",S148&gt;T148,IF(I148="主",IF(S148=5,4,3),IF(S148=5,0,1)),S148&lt;T148,IF(I148="主",IF(T148=5,0,1),IF(T148=5,4,3)),S148=T148,2)</f>
        <v>3</v>
      </c>
      <c r="W148" s="19" t="str">
        <f>IF(W147="","",W147)</f>
        <v>湖景村</v>
      </c>
      <c r="X148" s="19" t="str">
        <f>IF(X147="","",X147)</f>
        <v>唐人街</v>
      </c>
      <c r="Y148" s="236"/>
      <c r="Z148" s="237"/>
      <c r="AA148" s="238"/>
      <c r="AB148" s="238"/>
      <c r="AC148" s="238"/>
      <c r="AD148" s="238"/>
      <c r="AE148" s="238"/>
      <c r="AF148" s="238"/>
      <c r="AG148" s="226"/>
      <c r="AH148" s="227"/>
      <c r="AI148" s="227"/>
      <c r="AJ148" s="227"/>
      <c r="AK148" s="228" t="s">
        <v>80</v>
      </c>
      <c r="AL148" s="229" t="s">
        <v>79</v>
      </c>
      <c r="AM148" s="239"/>
      <c r="AN148" s="240"/>
      <c r="AO148" s="241"/>
      <c r="AP148" s="233" t="s">
        <v>81</v>
      </c>
      <c r="AQ148" s="234" t="s">
        <v>86</v>
      </c>
      <c r="AR148" s="15" t="s">
        <v>85</v>
      </c>
      <c r="AS148" s="234" t="s">
        <v>90</v>
      </c>
      <c r="AT148" s="15" t="s">
        <v>98</v>
      </c>
      <c r="AU148" s="234" t="s">
        <v>123</v>
      </c>
      <c r="AV148" s="142" t="s">
        <v>94</v>
      </c>
      <c r="AW148" s="14" t="str">
        <f t="shared" si="248"/>
        <v>主</v>
      </c>
      <c r="AX148" s="14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DOU5</v>
      </c>
      <c r="AY148" s="14" t="str">
        <f t="shared" si="249"/>
        <v>ITZY</v>
      </c>
    </row>
    <row r="149" spans="1:51">
      <c r="A149" s="1">
        <f>输入错误检查!A148</f>
        <v>0</v>
      </c>
      <c r="B149" s="218">
        <f t="shared" si="280"/>
        <v>4</v>
      </c>
      <c r="C149" s="218">
        <f t="shared" si="281"/>
        <v>15</v>
      </c>
      <c r="D149" s="218">
        <f t="shared" si="282"/>
        <v>16</v>
      </c>
      <c r="E149" s="218" t="str">
        <f t="shared" si="283"/>
        <v>DOU5</v>
      </c>
      <c r="F149" s="218" t="str">
        <f t="shared" si="284"/>
        <v>ITZY</v>
      </c>
      <c r="G149" s="8">
        <v>2</v>
      </c>
      <c r="H149" s="14" t="s">
        <v>75</v>
      </c>
      <c r="I149" s="14" t="str">
        <f t="shared" si="246"/>
        <v>客</v>
      </c>
      <c r="J149" s="14" t="str">
        <f t="shared" si="247"/>
        <v>DOU5</v>
      </c>
      <c r="K149" s="15" t="s">
        <v>166</v>
      </c>
      <c r="L149" s="220" t="s">
        <v>167</v>
      </c>
      <c r="M149" s="221">
        <f>S149+S150</f>
        <v>7</v>
      </c>
      <c r="N149" s="221">
        <f>T149+T150</f>
        <v>2</v>
      </c>
      <c r="O149" s="222">
        <f t="shared" si="276"/>
        <v>9</v>
      </c>
      <c r="P149" s="223">
        <f t="shared" si="277"/>
        <v>1</v>
      </c>
      <c r="Q149" s="223">
        <f t="shared" si="278"/>
        <v>0</v>
      </c>
      <c r="R149" s="223">
        <f t="shared" si="279"/>
        <v>0</v>
      </c>
      <c r="S149" s="13">
        <v>2</v>
      </c>
      <c r="T149" s="13">
        <v>2</v>
      </c>
      <c r="U149" s="14" t="str">
        <f t="shared" si="189"/>
        <v>平</v>
      </c>
      <c r="V149" s="14" cm="1">
        <f t="array" ref="V149">_xlfn.IFS(S149+T149=0,"",S149&gt;T149,IF(I149="主",IF(S149=5,4,3),IF(S149=5,0,1)),S149&lt;T149,IF(I149="主",IF(T149=5,0,1),IF(T149=5,4,3)),S149=T149,2)</f>
        <v>2</v>
      </c>
      <c r="W149" s="19" t="s">
        <v>104</v>
      </c>
      <c r="X149" s="19" t="s">
        <v>122</v>
      </c>
      <c r="Y149" s="242" t="str">
        <f>IF($K149="","",IF($K149=$K147,AP147,AP148))</f>
        <v>大副</v>
      </c>
      <c r="Z149" s="243" t="str">
        <f>IF($K149="","",IF($K149=$K147,AQ147,AQ148))</f>
        <v>冒险家</v>
      </c>
      <c r="AA149" s="244" t="str">
        <f>IF($K149="","",IF($K149=$K147,AS147,AS148))</f>
        <v>木偶师</v>
      </c>
      <c r="AB149" s="238"/>
      <c r="AC149" s="238"/>
      <c r="AD149" s="238"/>
      <c r="AE149" s="238"/>
      <c r="AF149" s="238"/>
      <c r="AG149" s="226"/>
      <c r="AH149" s="245" t="str">
        <f t="shared" ref="AH149:AH153" si="285">IF($K149="","",IF($K149=$K147,AV147,AV148))</f>
        <v>喧嚣</v>
      </c>
      <c r="AI149" s="227"/>
      <c r="AJ149" s="227"/>
      <c r="AK149" s="228" t="s">
        <v>79</v>
      </c>
      <c r="AL149" s="15" t="s">
        <v>83</v>
      </c>
      <c r="AM149" s="246" t="s">
        <v>87</v>
      </c>
      <c r="AN149" s="247"/>
      <c r="AO149" s="241"/>
      <c r="AP149" s="233" t="s">
        <v>101</v>
      </c>
      <c r="AQ149" s="234" t="s">
        <v>95</v>
      </c>
      <c r="AR149" s="15" t="s">
        <v>97</v>
      </c>
      <c r="AS149" s="234" t="s">
        <v>112</v>
      </c>
      <c r="AT149" s="15" t="s">
        <v>91</v>
      </c>
      <c r="AU149" s="234" t="s">
        <v>99</v>
      </c>
      <c r="AV149" s="142" t="s">
        <v>102</v>
      </c>
      <c r="AW149" s="14" t="str">
        <f t="shared" si="248"/>
        <v>客</v>
      </c>
      <c r="AX149" s="14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ITZY</v>
      </c>
      <c r="AY149" s="14" t="str">
        <f t="shared" si="249"/>
        <v>DOU5</v>
      </c>
    </row>
    <row r="150" spans="1:51">
      <c r="A150" s="1">
        <f>输入错误检查!A149</f>
        <v>0</v>
      </c>
      <c r="B150" s="218">
        <f t="shared" si="280"/>
        <v>4</v>
      </c>
      <c r="C150" s="218">
        <f t="shared" si="281"/>
        <v>15</v>
      </c>
      <c r="D150" s="218">
        <f t="shared" si="282"/>
        <v>16</v>
      </c>
      <c r="E150" s="218" t="str">
        <f t="shared" si="283"/>
        <v>DOU5</v>
      </c>
      <c r="F150" s="218" t="str">
        <f t="shared" si="284"/>
        <v>ITZY</v>
      </c>
      <c r="G150" s="8">
        <v>2</v>
      </c>
      <c r="H150" s="14" t="s">
        <v>88</v>
      </c>
      <c r="I150" s="14" t="str">
        <f t="shared" si="246"/>
        <v>主</v>
      </c>
      <c r="J150" s="14" t="str">
        <f t="shared" si="247"/>
        <v>ITZY</v>
      </c>
      <c r="K150" s="15" t="s">
        <v>148</v>
      </c>
      <c r="L150" s="220" t="s">
        <v>151</v>
      </c>
      <c r="M150" s="221"/>
      <c r="N150" s="221"/>
      <c r="O150" s="222"/>
      <c r="P150" s="235"/>
      <c r="Q150" s="235"/>
      <c r="R150" s="235"/>
      <c r="S150" s="13">
        <v>5</v>
      </c>
      <c r="T150" s="13">
        <v>0</v>
      </c>
      <c r="U150" s="14" t="str">
        <f t="shared" si="189"/>
        <v>屠</v>
      </c>
      <c r="V150" s="14" cm="1">
        <f t="array" ref="V150">_xlfn.IFS(S150+T150=0,"",S150&gt;T150,IF(I150="主",IF(S150=5,4,3),IF(S150=5,0,1)),S150&lt;T150,IF(I150="主",IF(T150=5,0,1),IF(T150=5,4,3)),S150=T150,2)</f>
        <v>4</v>
      </c>
      <c r="W150" s="19" t="str">
        <f>IF(W149="","",W149)</f>
        <v>红教堂</v>
      </c>
      <c r="X150" s="19" t="str">
        <f>IF(X149="","",X149)</f>
        <v>湖景村</v>
      </c>
      <c r="Y150" s="242" t="str">
        <f>IF($K150="","",IF($K150=$K148,AP148,AP147))</f>
        <v>木偶师</v>
      </c>
      <c r="Z150" s="243" t="str">
        <f>IF($K150="","",IF($K150=$K148,AQ148,AQ147))</f>
        <v>祭司</v>
      </c>
      <c r="AA150" s="244" t="str">
        <f>IF($K150="","",IF($K150=$K148,AS148,AS147))</f>
        <v>飞行家</v>
      </c>
      <c r="AB150" s="237"/>
      <c r="AC150" s="237"/>
      <c r="AD150" s="238"/>
      <c r="AE150" s="238"/>
      <c r="AF150" s="238"/>
      <c r="AG150" s="226"/>
      <c r="AH150" s="245" t="str">
        <f t="shared" ref="AH150:AH154" si="286">IF($K150="","",IF($K150=$K148,AV148,AV147))</f>
        <v>跛脚羊</v>
      </c>
      <c r="AI150" s="227"/>
      <c r="AJ150" s="227"/>
      <c r="AK150" s="228" t="s">
        <v>79</v>
      </c>
      <c r="AL150" s="15" t="s">
        <v>97</v>
      </c>
      <c r="AM150" s="229" t="s">
        <v>94</v>
      </c>
      <c r="AN150" s="239"/>
      <c r="AO150" s="241"/>
      <c r="AP150" s="233" t="s">
        <v>85</v>
      </c>
      <c r="AQ150" s="234" t="s">
        <v>101</v>
      </c>
      <c r="AR150" s="15" t="s">
        <v>83</v>
      </c>
      <c r="AS150" s="234" t="s">
        <v>133</v>
      </c>
      <c r="AT150" s="15" t="s">
        <v>123</v>
      </c>
      <c r="AU150" s="234" t="s">
        <v>108</v>
      </c>
      <c r="AV150" s="142" t="s">
        <v>106</v>
      </c>
      <c r="AW150" s="14" t="str">
        <f t="shared" si="248"/>
        <v>客</v>
      </c>
      <c r="AX150" s="14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>ITZY</v>
      </c>
      <c r="AY150" s="14" t="str">
        <f t="shared" si="249"/>
        <v>DOU5</v>
      </c>
    </row>
    <row r="151" spans="1:51">
      <c r="A151" s="1">
        <f>输入错误检查!A150</f>
        <v>0</v>
      </c>
      <c r="B151" s="218">
        <f t="shared" si="280"/>
        <v>4</v>
      </c>
      <c r="C151" s="218">
        <f t="shared" si="281"/>
        <v>15</v>
      </c>
      <c r="D151" s="218">
        <f t="shared" si="282"/>
        <v>16</v>
      </c>
      <c r="E151" s="218" t="str">
        <f t="shared" si="283"/>
        <v>DOU5</v>
      </c>
      <c r="F151" s="218" t="str">
        <f t="shared" si="284"/>
        <v>ITZY</v>
      </c>
      <c r="G151" s="8">
        <v>3</v>
      </c>
      <c r="H151" s="14" t="s">
        <v>75</v>
      </c>
      <c r="I151" s="14" t="str">
        <f t="shared" si="246"/>
        <v>客</v>
      </c>
      <c r="J151" s="14" t="str">
        <f t="shared" si="247"/>
        <v>DOU5</v>
      </c>
      <c r="K151" s="15" t="s">
        <v>166</v>
      </c>
      <c r="L151" s="220" t="s">
        <v>182</v>
      </c>
      <c r="M151" s="221">
        <f>S151+S152</f>
        <v>3</v>
      </c>
      <c r="N151" s="221">
        <f>T151+T152</f>
        <v>5</v>
      </c>
      <c r="O151" s="222">
        <f t="shared" si="276"/>
        <v>8</v>
      </c>
      <c r="P151" s="223">
        <f t="shared" si="277"/>
        <v>0</v>
      </c>
      <c r="Q151" s="223">
        <f t="shared" si="278"/>
        <v>0</v>
      </c>
      <c r="R151" s="223">
        <f t="shared" si="279"/>
        <v>1</v>
      </c>
      <c r="S151" s="13">
        <v>2</v>
      </c>
      <c r="T151" s="13">
        <v>2</v>
      </c>
      <c r="U151" s="14" t="str">
        <f t="shared" si="189"/>
        <v>平</v>
      </c>
      <c r="V151" s="14" cm="1">
        <f t="array" ref="V151">_xlfn.IFS(S151+T151=0,"",S151&gt;T151,IF(I151="主",IF(S151=5,4,3),IF(S151=5,0,1)),S151&lt;T151,IF(I151="主",IF(T151=5,0,1),IF(T151=5,4,3)),S151=T151,2)</f>
        <v>2</v>
      </c>
      <c r="W151" s="19" t="s">
        <v>129</v>
      </c>
      <c r="X151" s="19" t="s">
        <v>78</v>
      </c>
      <c r="Y151" s="248" t="str">
        <f>IF($K151="","",IF($K151=$K149,AP149,AP150))</f>
        <v>野人</v>
      </c>
      <c r="Z151" s="248" t="str">
        <f>IF($K151="","",IF($K151=$K149,AQ149,AQ150))</f>
        <v>病患</v>
      </c>
      <c r="AA151" s="244" t="str">
        <f>IF($K151="","",IF($K151=$K149,AS149,AS150))</f>
        <v>杂技演员</v>
      </c>
      <c r="AB151" s="248" t="str">
        <f>IF($K151="","",IF($K151=$K149,Y149,Y150))</f>
        <v>大副</v>
      </c>
      <c r="AC151" s="249" t="str">
        <f>IF($K151="","",IF($K151=$K149,Z149,Z150))</f>
        <v>冒险家</v>
      </c>
      <c r="AD151" s="250" t="str">
        <f>IF($K151="","",IF($K151=$K149,AA149,AA150))</f>
        <v>木偶师</v>
      </c>
      <c r="AE151" s="238"/>
      <c r="AF151" s="238"/>
      <c r="AG151" s="226"/>
      <c r="AH151" s="245" t="str">
        <f t="shared" si="285"/>
        <v>歌剧演员</v>
      </c>
      <c r="AI151" s="251" t="str">
        <f>IF($K151="","",IF($K151=$K149,AH149,AH150))</f>
        <v>喧嚣</v>
      </c>
      <c r="AJ151" s="227"/>
      <c r="AK151" s="228" t="s">
        <v>152</v>
      </c>
      <c r="AL151" s="15" t="s">
        <v>83</v>
      </c>
      <c r="AM151" s="15" t="s">
        <v>87</v>
      </c>
      <c r="AN151" s="246" t="s">
        <v>106</v>
      </c>
      <c r="AO151" s="252"/>
      <c r="AP151" s="233" t="s">
        <v>79</v>
      </c>
      <c r="AQ151" s="234" t="s">
        <v>91</v>
      </c>
      <c r="AR151" s="15" t="s">
        <v>105</v>
      </c>
      <c r="AS151" s="234" t="s">
        <v>107</v>
      </c>
      <c r="AT151" s="15" t="s">
        <v>108</v>
      </c>
      <c r="AU151" s="234" t="s">
        <v>109</v>
      </c>
      <c r="AV151" s="142" t="s">
        <v>142</v>
      </c>
      <c r="AW151" s="14" t="str">
        <f t="shared" si="248"/>
        <v>主</v>
      </c>
      <c r="AX151" s="14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>DOU5</v>
      </c>
      <c r="AY151" s="14" t="str">
        <f t="shared" si="249"/>
        <v>ITZY</v>
      </c>
    </row>
    <row r="152" spans="1:51">
      <c r="A152" s="1">
        <f>输入错误检查!A151</f>
        <v>0</v>
      </c>
      <c r="B152" s="218">
        <f t="shared" si="280"/>
        <v>4</v>
      </c>
      <c r="C152" s="218">
        <f t="shared" si="281"/>
        <v>15</v>
      </c>
      <c r="D152" s="218">
        <f t="shared" si="282"/>
        <v>16</v>
      </c>
      <c r="E152" s="218" t="str">
        <f t="shared" si="283"/>
        <v>DOU5</v>
      </c>
      <c r="F152" s="218" t="str">
        <f t="shared" si="284"/>
        <v>ITZY</v>
      </c>
      <c r="G152" s="8">
        <v>3</v>
      </c>
      <c r="H152" s="14" t="s">
        <v>88</v>
      </c>
      <c r="I152" s="14" t="str">
        <f t="shared" si="246"/>
        <v>主</v>
      </c>
      <c r="J152" s="14" t="str">
        <f t="shared" si="247"/>
        <v>ITZY</v>
      </c>
      <c r="K152" s="15" t="s">
        <v>148</v>
      </c>
      <c r="L152" s="220" t="s">
        <v>151</v>
      </c>
      <c r="M152" s="221"/>
      <c r="N152" s="221"/>
      <c r="O152" s="222"/>
      <c r="P152" s="235"/>
      <c r="Q152" s="235"/>
      <c r="R152" s="235"/>
      <c r="S152" s="13">
        <v>1</v>
      </c>
      <c r="T152" s="13">
        <v>3</v>
      </c>
      <c r="U152" s="14" t="str">
        <f t="shared" si="189"/>
        <v>人</v>
      </c>
      <c r="V152" s="14" cm="1">
        <f t="array" ref="V152">_xlfn.IFS(S152+T152=0,"",S152&gt;T152,IF(I152="主",IF(S152=5,4,3),IF(S152=5,0,1)),S152&lt;T152,IF(I152="主",IF(T152=5,0,1),IF(T152=5,4,3)),S152=T152,2)</f>
        <v>1</v>
      </c>
      <c r="W152" s="19" t="s">
        <v>129</v>
      </c>
      <c r="X152" s="19" t="str">
        <f>IF(X151="","",X151)</f>
        <v>里奥的回忆</v>
      </c>
      <c r="Y152" s="248" t="str">
        <f>IF($K152="","",IF($K152=$K150,AP150,AP149))</f>
        <v>入殓师</v>
      </c>
      <c r="Z152" s="248" t="str">
        <f>IF($K152="","",IF($K152=$K150,AQ150,AQ149))</f>
        <v>野人</v>
      </c>
      <c r="AA152" s="244" t="str">
        <f>IF($K152="","",IF($K152=$K150,AS150,AS149))</f>
        <v>舞女</v>
      </c>
      <c r="AB152" s="248" t="str">
        <f>IF($K152="","",IF($K152=$K150,Y150,Y149))</f>
        <v>木偶师</v>
      </c>
      <c r="AC152" s="249" t="str">
        <f>IF($K152="","",IF($K152=$K150,Z150,Z149))</f>
        <v>祭司</v>
      </c>
      <c r="AD152" s="250" t="str">
        <f>IF($K152="","",IF($K152=$K150,AA150,AA149))</f>
        <v>飞行家</v>
      </c>
      <c r="AE152" s="237"/>
      <c r="AF152" s="237"/>
      <c r="AG152" s="270"/>
      <c r="AH152" s="245" t="str">
        <f t="shared" si="286"/>
        <v>时空之影</v>
      </c>
      <c r="AI152" s="251" t="str">
        <f>IF($K152="","",IF($K152=$K150,AH150,AH149))</f>
        <v>跛脚羊</v>
      </c>
      <c r="AJ152" s="227"/>
      <c r="AK152" s="228" t="s">
        <v>79</v>
      </c>
      <c r="AL152" s="15" t="s">
        <v>144</v>
      </c>
      <c r="AM152" s="15" t="s">
        <v>94</v>
      </c>
      <c r="AN152" s="229" t="s">
        <v>102</v>
      </c>
      <c r="AO152" s="254"/>
      <c r="AP152" s="233" t="s">
        <v>123</v>
      </c>
      <c r="AQ152" s="234" t="s">
        <v>80</v>
      </c>
      <c r="AR152" s="15" t="s">
        <v>99</v>
      </c>
      <c r="AS152" s="234" t="s">
        <v>112</v>
      </c>
      <c r="AT152" s="15" t="s">
        <v>97</v>
      </c>
      <c r="AU152" s="234" t="s">
        <v>119</v>
      </c>
      <c r="AV152" s="142" t="s">
        <v>125</v>
      </c>
      <c r="AW152" s="14" t="str">
        <f t="shared" si="248"/>
        <v>主</v>
      </c>
      <c r="AX152" s="14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>DOU5</v>
      </c>
      <c r="AY152" s="14" t="str">
        <f t="shared" si="249"/>
        <v>ITZY</v>
      </c>
    </row>
    <row r="153" spans="1:51">
      <c r="A153" s="1">
        <f>输入错误检查!A152</f>
        <v>0</v>
      </c>
      <c r="B153" s="218">
        <f t="shared" si="280"/>
        <v>4</v>
      </c>
      <c r="C153" s="218">
        <f t="shared" si="281"/>
        <v>15</v>
      </c>
      <c r="D153" s="218">
        <f t="shared" si="282"/>
        <v>16</v>
      </c>
      <c r="E153" s="218" t="str">
        <f t="shared" si="283"/>
        <v>DOU5</v>
      </c>
      <c r="F153" s="218" t="str">
        <f t="shared" si="284"/>
        <v>ITZY</v>
      </c>
      <c r="G153" s="8" t="s">
        <v>114</v>
      </c>
      <c r="H153" s="14" t="s">
        <v>75</v>
      </c>
      <c r="I153" s="14" t="str">
        <f t="shared" si="246"/>
        <v/>
      </c>
      <c r="J153" s="14" t="str">
        <f t="shared" si="247"/>
        <v/>
      </c>
      <c r="K153" s="13"/>
      <c r="L153" s="258"/>
      <c r="M153" s="221">
        <f>S153+S154</f>
        <v>0</v>
      </c>
      <c r="N153" s="221">
        <f>T153+T154</f>
        <v>0</v>
      </c>
      <c r="O153" s="222">
        <f t="shared" ref="O153:O157" si="287">M153+N153</f>
        <v>0</v>
      </c>
      <c r="P153" s="223">
        <f t="shared" ref="P153:P157" si="288">IF(M153&gt;N153,1,0)</f>
        <v>0</v>
      </c>
      <c r="Q153" s="223">
        <f t="shared" ref="Q153:Q157" si="289">IF(M153+N153=0,0,IF(M153=N153,1,0))</f>
        <v>0</v>
      </c>
      <c r="R153" s="223">
        <f t="shared" ref="R153:R157" si="290">IF(M153&lt;N153,1,0)</f>
        <v>0</v>
      </c>
      <c r="S153" s="13"/>
      <c r="T153" s="13"/>
      <c r="U153" s="14" t="str">
        <f t="shared" si="189"/>
        <v/>
      </c>
      <c r="V153" s="14" t="str" cm="1">
        <f t="array" ref="V153">_xlfn.IFS(S153+T153=0,"",S153&gt;T153,IF(I153="主",IF(S153=5,4,3),IF(S153=5,0,1)),S153&lt;T153,IF(I153="主",IF(T153=5,0,1),IF(T153=5,4,3)),S153=T153,2)</f>
        <v/>
      </c>
      <c r="W153" s="255"/>
      <c r="X153" s="19"/>
      <c r="Y153" s="248" t="str">
        <f>IF($K153="","",IF($K153=$K151,AP151,AP152))</f>
        <v/>
      </c>
      <c r="Z153" s="248" t="str">
        <f>IF($K153="","",IF($K153=$K151,AQ151,AQ152))</f>
        <v/>
      </c>
      <c r="AA153" s="244" t="str">
        <f>IF($K153="","",IF($K153=$K151,AS151,AS152))</f>
        <v/>
      </c>
      <c r="AB153" s="242" t="str">
        <f t="shared" ref="AB153:AG153" si="291">IF($K153="","",IF($K153=$K151,Y151,Y152))</f>
        <v/>
      </c>
      <c r="AC153" s="242" t="str">
        <f t="shared" si="291"/>
        <v/>
      </c>
      <c r="AD153" s="249" t="str">
        <f t="shared" si="291"/>
        <v/>
      </c>
      <c r="AE153" s="242" t="str">
        <f t="shared" si="291"/>
        <v/>
      </c>
      <c r="AF153" s="242" t="str">
        <f t="shared" si="291"/>
        <v/>
      </c>
      <c r="AG153" s="242" t="str">
        <f t="shared" si="291"/>
        <v/>
      </c>
      <c r="AH153" s="245" t="str">
        <f t="shared" si="285"/>
        <v/>
      </c>
      <c r="AI153" s="251" t="str">
        <f>IF($K153="","",IF($K153=$K151,AH151,AH152))</f>
        <v/>
      </c>
      <c r="AJ153" s="251" t="str">
        <f>IF($K153="","",IF($K153=$K151,AI151,AI152))</f>
        <v/>
      </c>
      <c r="AK153" s="13"/>
      <c r="AL153" s="13"/>
      <c r="AM153" s="13"/>
      <c r="AN153" s="13"/>
      <c r="AO153" s="256"/>
      <c r="AP153" s="257"/>
      <c r="AQ153" s="257"/>
      <c r="AR153" s="13"/>
      <c r="AS153" s="257"/>
      <c r="AT153" s="13"/>
      <c r="AU153" s="257"/>
      <c r="AV153" s="9"/>
      <c r="AW153" s="14" t="str">
        <f t="shared" si="248"/>
        <v/>
      </c>
      <c r="AX153" s="14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Y153" s="14" t="str">
        <f t="shared" si="249"/>
        <v/>
      </c>
    </row>
    <row r="154" spans="1:51">
      <c r="A154" s="1">
        <f>输入错误检查!A153</f>
        <v>0</v>
      </c>
      <c r="B154" s="218">
        <f t="shared" si="280"/>
        <v>4</v>
      </c>
      <c r="C154" s="218">
        <f t="shared" si="281"/>
        <v>15</v>
      </c>
      <c r="D154" s="218">
        <f t="shared" si="282"/>
        <v>16</v>
      </c>
      <c r="E154" s="218" t="str">
        <f t="shared" si="283"/>
        <v>DOU5</v>
      </c>
      <c r="F154" s="218" t="str">
        <f t="shared" si="284"/>
        <v>ITZY</v>
      </c>
      <c r="G154" s="8" t="s">
        <v>114</v>
      </c>
      <c r="H154" s="14" t="s">
        <v>88</v>
      </c>
      <c r="I154" s="14" t="str">
        <f t="shared" si="246"/>
        <v/>
      </c>
      <c r="J154" s="14" t="str">
        <f t="shared" si="247"/>
        <v/>
      </c>
      <c r="K154" s="13"/>
      <c r="L154" s="258"/>
      <c r="M154" s="221"/>
      <c r="N154" s="221"/>
      <c r="O154" s="222"/>
      <c r="P154" s="235"/>
      <c r="Q154" s="235"/>
      <c r="R154" s="235"/>
      <c r="S154" s="13"/>
      <c r="T154" s="13"/>
      <c r="U154" s="14" t="str">
        <f t="shared" si="189"/>
        <v/>
      </c>
      <c r="V154" s="14" t="str" cm="1">
        <f t="array" ref="V154">_xlfn.IFS(S154+T154=0,"",S154&gt;T154,IF(I154="主",IF(S154=5,4,3),IF(S154=5,0,1)),S154&lt;T154,IF(I154="主",IF(T154=5,0,1),IF(T154=5,4,3)),S154=T154,2)</f>
        <v/>
      </c>
      <c r="W154" s="255"/>
      <c r="X154" s="19" t="str">
        <f>IF(X153="","",X153)</f>
        <v/>
      </c>
      <c r="Y154" s="248" t="str">
        <f>IF($K154="","",IF($K154=$K152,AP152,AP151))</f>
        <v/>
      </c>
      <c r="Z154" s="248" t="str">
        <f>IF($K154="","",IF($K154=$K152,AQ152,AQ151))</f>
        <v/>
      </c>
      <c r="AA154" s="244" t="str">
        <f>IF($K154="","",IF($K154=$K152,AS152,AS151))</f>
        <v/>
      </c>
      <c r="AB154" s="242" t="str">
        <f t="shared" ref="AB154:AG154" si="292">IF($K154="","",IF($K154=$K152,Y152,Y151))</f>
        <v/>
      </c>
      <c r="AC154" s="242" t="str">
        <f t="shared" si="292"/>
        <v/>
      </c>
      <c r="AD154" s="249" t="str">
        <f t="shared" si="292"/>
        <v/>
      </c>
      <c r="AE154" s="242" t="str">
        <f t="shared" si="292"/>
        <v/>
      </c>
      <c r="AF154" s="242" t="str">
        <f t="shared" si="292"/>
        <v/>
      </c>
      <c r="AG154" s="242" t="str">
        <f t="shared" si="292"/>
        <v/>
      </c>
      <c r="AH154" s="245" t="str">
        <f t="shared" si="286"/>
        <v/>
      </c>
      <c r="AI154" s="251" t="str">
        <f>IF($K154="","",IF($K154=$K152,AH152,AH151))</f>
        <v/>
      </c>
      <c r="AJ154" s="251" t="str">
        <f>IF($K154="","",IF($K154=$K152,AI152,AI151))</f>
        <v/>
      </c>
      <c r="AK154" s="13"/>
      <c r="AL154" s="13"/>
      <c r="AM154" s="13"/>
      <c r="AN154" s="13"/>
      <c r="AO154" s="13"/>
      <c r="AP154" s="257"/>
      <c r="AQ154" s="257"/>
      <c r="AR154" s="13"/>
      <c r="AS154" s="257"/>
      <c r="AT154" s="13"/>
      <c r="AU154" s="257"/>
      <c r="AV154" s="9"/>
      <c r="AW154" s="14" t="str">
        <f t="shared" si="248"/>
        <v/>
      </c>
      <c r="AX154" s="14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AY154" s="14" t="str">
        <f t="shared" si="249"/>
        <v/>
      </c>
    </row>
    <row r="155" spans="1:51">
      <c r="A155" s="1">
        <f>输入错误检查!A154</f>
        <v>0</v>
      </c>
      <c r="B155" s="218">
        <v>4</v>
      </c>
      <c r="C155" s="218">
        <v>15</v>
      </c>
      <c r="D155" s="218">
        <v>18</v>
      </c>
      <c r="E155" s="219" t="s">
        <v>173</v>
      </c>
      <c r="F155" s="219" t="s">
        <v>163</v>
      </c>
      <c r="G155" s="8">
        <v>1</v>
      </c>
      <c r="H155" s="14" t="s">
        <v>75</v>
      </c>
      <c r="I155" s="14" t="str">
        <f t="shared" si="246"/>
        <v>客</v>
      </c>
      <c r="J155" s="14" t="str">
        <f t="shared" si="247"/>
        <v>GR</v>
      </c>
      <c r="K155" s="279" t="s">
        <v>163</v>
      </c>
      <c r="L155" s="260" t="s">
        <v>164</v>
      </c>
      <c r="M155" s="221">
        <f>S155+S156</f>
        <v>5</v>
      </c>
      <c r="N155" s="221">
        <f>T155+T156</f>
        <v>5</v>
      </c>
      <c r="O155" s="222">
        <f t="shared" si="287"/>
        <v>10</v>
      </c>
      <c r="P155" s="223">
        <f t="shared" si="288"/>
        <v>0</v>
      </c>
      <c r="Q155" s="223">
        <f t="shared" si="289"/>
        <v>1</v>
      </c>
      <c r="R155" s="223">
        <f t="shared" si="290"/>
        <v>0</v>
      </c>
      <c r="S155" s="10">
        <v>0</v>
      </c>
      <c r="T155" s="10">
        <v>5</v>
      </c>
      <c r="U155" s="14" t="str">
        <f t="shared" si="189"/>
        <v>屠</v>
      </c>
      <c r="V155" s="14" cm="1">
        <f t="array" ref="V155">_xlfn.IFS(S155+T155=0,"",S155&gt;T155,IF(I155="主",IF(S155=5,4,3),IF(S155=5,0,1)),S155&lt;T155,IF(I155="主",IF(T155=5,0,1),IF(T155=5,4,3)),S155=T155,2)</f>
        <v>4</v>
      </c>
      <c r="W155" s="261" t="s">
        <v>129</v>
      </c>
      <c r="X155" s="261" t="s">
        <v>118</v>
      </c>
      <c r="Y155" s="224"/>
      <c r="Z155" s="225"/>
      <c r="AA155" s="225"/>
      <c r="AB155" s="225"/>
      <c r="AC155" s="225"/>
      <c r="AD155" s="225"/>
      <c r="AE155" s="225"/>
      <c r="AF155" s="225"/>
      <c r="AG155" s="226"/>
      <c r="AH155" s="227"/>
      <c r="AI155" s="227"/>
      <c r="AJ155" s="227"/>
      <c r="AK155" s="262" t="s">
        <v>80</v>
      </c>
      <c r="AL155" s="263" t="s">
        <v>79</v>
      </c>
      <c r="AM155" s="224"/>
      <c r="AN155" s="225"/>
      <c r="AO155" s="264"/>
      <c r="AP155" s="265" t="s">
        <v>81</v>
      </c>
      <c r="AQ155" s="12" t="s">
        <v>82</v>
      </c>
      <c r="AR155" s="15" t="s">
        <v>83</v>
      </c>
      <c r="AS155" s="12" t="s">
        <v>133</v>
      </c>
      <c r="AT155" s="15" t="s">
        <v>90</v>
      </c>
      <c r="AU155" s="12" t="s">
        <v>108</v>
      </c>
      <c r="AV155" s="148" t="s">
        <v>87</v>
      </c>
      <c r="AW155" s="14" t="str">
        <f t="shared" si="248"/>
        <v>主</v>
      </c>
      <c r="AX155" s="14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>GR</v>
      </c>
      <c r="AY155" s="14" t="str">
        <f t="shared" si="249"/>
        <v>WBG</v>
      </c>
    </row>
    <row r="156" spans="1:51">
      <c r="A156" s="1">
        <f>输入错误检查!A155</f>
        <v>0</v>
      </c>
      <c r="B156" s="218">
        <f t="shared" ref="B156:B162" si="293">B155</f>
        <v>4</v>
      </c>
      <c r="C156" s="218">
        <f t="shared" ref="C156:C162" si="294">C155</f>
        <v>15</v>
      </c>
      <c r="D156" s="218">
        <f t="shared" ref="D156:D162" si="295">D155</f>
        <v>18</v>
      </c>
      <c r="E156" s="218" t="str">
        <f t="shared" ref="E156:E162" si="296">E155</f>
        <v>GR</v>
      </c>
      <c r="F156" s="218" t="str">
        <f t="shared" ref="F156:F162" si="297">F155</f>
        <v>WBG</v>
      </c>
      <c r="G156" s="8">
        <v>1</v>
      </c>
      <c r="H156" s="14" t="s">
        <v>88</v>
      </c>
      <c r="I156" s="14" t="str">
        <f t="shared" si="246"/>
        <v>主</v>
      </c>
      <c r="J156" s="14" t="str">
        <f t="shared" si="247"/>
        <v>WBG</v>
      </c>
      <c r="K156" s="279" t="s">
        <v>173</v>
      </c>
      <c r="L156" s="260" t="s">
        <v>174</v>
      </c>
      <c r="M156" s="221"/>
      <c r="N156" s="221"/>
      <c r="O156" s="222"/>
      <c r="P156" s="235"/>
      <c r="Q156" s="235"/>
      <c r="R156" s="235"/>
      <c r="S156" s="10">
        <v>5</v>
      </c>
      <c r="T156" s="10">
        <v>0</v>
      </c>
      <c r="U156" s="14" t="str">
        <f t="shared" si="189"/>
        <v>屠</v>
      </c>
      <c r="V156" s="14" cm="1">
        <f t="array" ref="V156">_xlfn.IFS(S156+T156=0,"",S156&gt;T156,IF(I156="主",IF(S156=5,4,3),IF(S156=5,0,1)),S156&lt;T156,IF(I156="主",IF(T156=5,0,1),IF(T156=5,4,3)),S156=T156,2)</f>
        <v>4</v>
      </c>
      <c r="W156" s="261" t="str">
        <f>IF(W155="","",W155)</f>
        <v>圣心医院</v>
      </c>
      <c r="X156" s="261" t="str">
        <f>IF(X155="","",X155)</f>
        <v>永眠镇</v>
      </c>
      <c r="Y156" s="236"/>
      <c r="Z156" s="237"/>
      <c r="AA156" s="238"/>
      <c r="AB156" s="238"/>
      <c r="AC156" s="238"/>
      <c r="AD156" s="238"/>
      <c r="AE156" s="238"/>
      <c r="AF156" s="238"/>
      <c r="AG156" s="226"/>
      <c r="AH156" s="227"/>
      <c r="AI156" s="227"/>
      <c r="AJ156" s="227"/>
      <c r="AK156" s="262" t="s">
        <v>80</v>
      </c>
      <c r="AL156" s="263" t="s">
        <v>81</v>
      </c>
      <c r="AM156" s="236"/>
      <c r="AN156" s="238"/>
      <c r="AO156" s="227"/>
      <c r="AP156" s="265" t="s">
        <v>79</v>
      </c>
      <c r="AQ156" s="12" t="s">
        <v>83</v>
      </c>
      <c r="AR156" s="15" t="s">
        <v>85</v>
      </c>
      <c r="AS156" s="12" t="s">
        <v>119</v>
      </c>
      <c r="AT156" s="15" t="s">
        <v>133</v>
      </c>
      <c r="AU156" s="12" t="s">
        <v>178</v>
      </c>
      <c r="AV156" s="148" t="s">
        <v>94</v>
      </c>
      <c r="AW156" s="14" t="str">
        <f t="shared" si="248"/>
        <v>主</v>
      </c>
      <c r="AX156" s="14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>GR</v>
      </c>
      <c r="AY156" s="14" t="str">
        <f t="shared" si="249"/>
        <v>WBG</v>
      </c>
    </row>
    <row r="157" spans="1:51">
      <c r="A157" s="1">
        <f>输入错误检查!A156</f>
        <v>0</v>
      </c>
      <c r="B157" s="218">
        <f t="shared" si="293"/>
        <v>4</v>
      </c>
      <c r="C157" s="218">
        <f t="shared" si="294"/>
        <v>15</v>
      </c>
      <c r="D157" s="218">
        <f t="shared" si="295"/>
        <v>18</v>
      </c>
      <c r="E157" s="218" t="str">
        <f t="shared" si="296"/>
        <v>GR</v>
      </c>
      <c r="F157" s="218" t="str">
        <f t="shared" si="297"/>
        <v>WBG</v>
      </c>
      <c r="G157" s="8">
        <v>2</v>
      </c>
      <c r="H157" s="14" t="s">
        <v>75</v>
      </c>
      <c r="I157" s="14" t="str">
        <f t="shared" si="246"/>
        <v>主</v>
      </c>
      <c r="J157" s="14" t="str">
        <f t="shared" si="247"/>
        <v>WBG</v>
      </c>
      <c r="K157" s="279" t="s">
        <v>173</v>
      </c>
      <c r="L157" s="260" t="s">
        <v>174</v>
      </c>
      <c r="M157" s="221">
        <f>S157+S158</f>
        <v>6</v>
      </c>
      <c r="N157" s="221">
        <f>T157+T158</f>
        <v>3</v>
      </c>
      <c r="O157" s="222">
        <f t="shared" si="287"/>
        <v>9</v>
      </c>
      <c r="P157" s="223">
        <f t="shared" si="288"/>
        <v>1</v>
      </c>
      <c r="Q157" s="223">
        <f t="shared" si="289"/>
        <v>0</v>
      </c>
      <c r="R157" s="223">
        <f t="shared" si="290"/>
        <v>0</v>
      </c>
      <c r="S157" s="10">
        <v>5</v>
      </c>
      <c r="T157" s="10">
        <v>0</v>
      </c>
      <c r="U157" s="14" t="str">
        <f t="shared" si="189"/>
        <v>屠</v>
      </c>
      <c r="V157" s="14" cm="1">
        <f t="array" ref="V157">_xlfn.IFS(S157+T157=0,"",S157&gt;T157,IF(I157="主",IF(S157=5,4,3),IF(S157=5,0,1)),S157&lt;T157,IF(I157="主",IF(T157=5,0,1),IF(T157=5,4,3)),S157=T157,2)</f>
        <v>4</v>
      </c>
      <c r="W157" s="261" t="s">
        <v>92</v>
      </c>
      <c r="X157" s="261" t="s">
        <v>122</v>
      </c>
      <c r="Y157" s="242" t="str">
        <f>IF($K157="","",IF($K157=$K155,AP155,AP156))</f>
        <v>先知</v>
      </c>
      <c r="Z157" s="243" t="str">
        <f>IF($K157="","",IF($K157=$K155,AQ155,AQ156))</f>
        <v>古董商</v>
      </c>
      <c r="AA157" s="244" t="str">
        <f>IF($K157="","",IF($K157=$K155,AS155,AS156))</f>
        <v>守墓人</v>
      </c>
      <c r="AB157" s="238"/>
      <c r="AC157" s="238"/>
      <c r="AD157" s="238"/>
      <c r="AE157" s="238"/>
      <c r="AF157" s="238"/>
      <c r="AG157" s="226"/>
      <c r="AH157" s="245" t="str">
        <f t="shared" ref="AH157:AH161" si="298">IF($K157="","",IF($K157=$K155,AV155,AV156))</f>
        <v>喧嚣</v>
      </c>
      <c r="AI157" s="227"/>
      <c r="AJ157" s="227"/>
      <c r="AK157" s="262" t="s">
        <v>93</v>
      </c>
      <c r="AL157" s="10" t="s">
        <v>99</v>
      </c>
      <c r="AM157" s="266" t="s">
        <v>87</v>
      </c>
      <c r="AN157" s="267"/>
      <c r="AO157" s="227"/>
      <c r="AP157" s="265" t="s">
        <v>101</v>
      </c>
      <c r="AQ157" s="12" t="s">
        <v>112</v>
      </c>
      <c r="AR157" s="15" t="s">
        <v>109</v>
      </c>
      <c r="AS157" s="12" t="s">
        <v>82</v>
      </c>
      <c r="AT157" s="15" t="s">
        <v>97</v>
      </c>
      <c r="AU157" s="12" t="s">
        <v>147</v>
      </c>
      <c r="AV157" s="148" t="s">
        <v>102</v>
      </c>
      <c r="AW157" s="14" t="str">
        <f t="shared" si="248"/>
        <v>客</v>
      </c>
      <c r="AX157" s="14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>WBG</v>
      </c>
      <c r="AY157" s="14" t="str">
        <f t="shared" si="249"/>
        <v>GR</v>
      </c>
    </row>
    <row r="158" spans="1:51">
      <c r="A158" s="1">
        <f>输入错误检查!A157</f>
        <v>0</v>
      </c>
      <c r="B158" s="218">
        <f t="shared" si="293"/>
        <v>4</v>
      </c>
      <c r="C158" s="218">
        <f t="shared" si="294"/>
        <v>15</v>
      </c>
      <c r="D158" s="218">
        <f t="shared" si="295"/>
        <v>18</v>
      </c>
      <c r="E158" s="218" t="str">
        <f t="shared" si="296"/>
        <v>GR</v>
      </c>
      <c r="F158" s="218" t="str">
        <f t="shared" si="297"/>
        <v>WBG</v>
      </c>
      <c r="G158" s="8">
        <v>2</v>
      </c>
      <c r="H158" s="14" t="s">
        <v>88</v>
      </c>
      <c r="I158" s="14" t="str">
        <f t="shared" si="246"/>
        <v>客</v>
      </c>
      <c r="J158" s="14" t="str">
        <f t="shared" si="247"/>
        <v>GR</v>
      </c>
      <c r="K158" s="279" t="s">
        <v>163</v>
      </c>
      <c r="L158" s="260" t="s">
        <v>164</v>
      </c>
      <c r="M158" s="221"/>
      <c r="N158" s="221"/>
      <c r="O158" s="222"/>
      <c r="P158" s="235"/>
      <c r="Q158" s="235"/>
      <c r="R158" s="235"/>
      <c r="S158" s="10">
        <v>1</v>
      </c>
      <c r="T158" s="10">
        <v>3</v>
      </c>
      <c r="U158" s="14" t="str">
        <f t="shared" si="189"/>
        <v>屠</v>
      </c>
      <c r="V158" s="14" cm="1">
        <f t="array" ref="V158">_xlfn.IFS(S158+T158=0,"",S158&gt;T158,IF(I158="主",IF(S158=5,4,3),IF(S158=5,0,1)),S158&lt;T158,IF(I158="主",IF(T158=5,0,1),IF(T158=5,4,3)),S158=T158,2)</f>
        <v>3</v>
      </c>
      <c r="W158" s="261" t="str">
        <f>IF(W157="","",W157)</f>
        <v>唐人街</v>
      </c>
      <c r="X158" s="261" t="s">
        <v>122</v>
      </c>
      <c r="Y158" s="242" t="str">
        <f>IF($K158="","",IF($K158=$K156,AP156,AP155))</f>
        <v>大副</v>
      </c>
      <c r="Z158" s="243" t="str">
        <f>IF($K158="","",IF($K158=$K156,AQ156,AQ155))</f>
        <v>飞行家</v>
      </c>
      <c r="AA158" s="244" t="str">
        <f>IF($K158="","",IF($K158=$K156,AS156,AS155))</f>
        <v>舞女</v>
      </c>
      <c r="AB158" s="237"/>
      <c r="AC158" s="237"/>
      <c r="AD158" s="238"/>
      <c r="AE158" s="238"/>
      <c r="AF158" s="238"/>
      <c r="AG158" s="226"/>
      <c r="AH158" s="245" t="str">
        <f t="shared" ref="AH158:AH162" si="299">IF($K158="","",IF($K158=$K156,AV156,AV155))</f>
        <v>跛脚羊</v>
      </c>
      <c r="AI158" s="227"/>
      <c r="AJ158" s="227"/>
      <c r="AK158" s="262" t="s">
        <v>83</v>
      </c>
      <c r="AL158" s="10" t="s">
        <v>93</v>
      </c>
      <c r="AM158" s="263" t="s">
        <v>94</v>
      </c>
      <c r="AN158" s="236"/>
      <c r="AO158" s="227"/>
      <c r="AP158" s="265" t="s">
        <v>101</v>
      </c>
      <c r="AQ158" s="12" t="s">
        <v>99</v>
      </c>
      <c r="AR158" s="15" t="s">
        <v>97</v>
      </c>
      <c r="AS158" s="12" t="s">
        <v>108</v>
      </c>
      <c r="AT158" s="15" t="s">
        <v>79</v>
      </c>
      <c r="AU158" s="12" t="s">
        <v>109</v>
      </c>
      <c r="AV158" s="148" t="s">
        <v>102</v>
      </c>
      <c r="AW158" s="14" t="str">
        <f t="shared" si="248"/>
        <v>客</v>
      </c>
      <c r="AX158" s="14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>WBG</v>
      </c>
      <c r="AY158" s="14" t="str">
        <f t="shared" si="249"/>
        <v>GR</v>
      </c>
    </row>
    <row r="159" spans="1:51">
      <c r="A159" s="1">
        <f>输入错误检查!A158</f>
        <v>0</v>
      </c>
      <c r="B159" s="218">
        <f t="shared" si="293"/>
        <v>4</v>
      </c>
      <c r="C159" s="218">
        <f t="shared" si="294"/>
        <v>15</v>
      </c>
      <c r="D159" s="218">
        <f t="shared" si="295"/>
        <v>18</v>
      </c>
      <c r="E159" s="218" t="str">
        <f t="shared" si="296"/>
        <v>GR</v>
      </c>
      <c r="F159" s="218" t="str">
        <f t="shared" si="297"/>
        <v>WBG</v>
      </c>
      <c r="G159" s="8">
        <v>3</v>
      </c>
      <c r="H159" s="14" t="s">
        <v>75</v>
      </c>
      <c r="I159" s="14" t="str">
        <f t="shared" si="246"/>
        <v>客</v>
      </c>
      <c r="J159" s="14" t="str">
        <f t="shared" si="247"/>
        <v>GR</v>
      </c>
      <c r="K159" s="279" t="s">
        <v>163</v>
      </c>
      <c r="L159" s="260" t="s">
        <v>164</v>
      </c>
      <c r="M159" s="221">
        <f>S159+S160</f>
        <v>5</v>
      </c>
      <c r="N159" s="221">
        <f>T159+T160</f>
        <v>3</v>
      </c>
      <c r="O159" s="222">
        <f t="shared" ref="O159:O163" si="300">M159+N159</f>
        <v>8</v>
      </c>
      <c r="P159" s="223">
        <f t="shared" ref="P159:P163" si="301">IF(M159&gt;N159,1,0)</f>
        <v>1</v>
      </c>
      <c r="Q159" s="223">
        <f t="shared" ref="Q159:Q163" si="302">IF(M159+N159=0,0,IF(M159=N159,1,0))</f>
        <v>0</v>
      </c>
      <c r="R159" s="223">
        <f t="shared" ref="R159:R163" si="303">IF(M159&lt;N159,1,0)</f>
        <v>0</v>
      </c>
      <c r="S159" s="10">
        <v>3</v>
      </c>
      <c r="T159" s="10">
        <v>1</v>
      </c>
      <c r="U159" s="14" t="str">
        <f t="shared" si="189"/>
        <v>人</v>
      </c>
      <c r="V159" s="14" cm="1">
        <f t="array" ref="V159">_xlfn.IFS(S159+T159=0,"",S159&gt;T159,IF(I159="主",IF(S159=5,4,3),IF(S159=5,0,1)),S159&lt;T159,IF(I159="主",IF(T159=5,0,1),IF(T159=5,4,3)),S159=T159,2)</f>
        <v>1</v>
      </c>
      <c r="W159" s="268"/>
      <c r="X159" s="261" t="s">
        <v>104</v>
      </c>
      <c r="Y159" s="248" t="str">
        <f>IF($K159="","",IF($K159=$K157,AP157,AP158))</f>
        <v>野人</v>
      </c>
      <c r="Z159" s="248" t="str">
        <f>IF($K159="","",IF($K159=$K157,AQ157,AQ158))</f>
        <v>哭泣小丑</v>
      </c>
      <c r="AA159" s="244" t="str">
        <f>IF($K159="","",IF($K159=$K157,AS157,AS158))</f>
        <v>小说家</v>
      </c>
      <c r="AB159" s="248" t="str">
        <f>IF($K159="","",IF($K159=$K157,Y157,Y158))</f>
        <v>大副</v>
      </c>
      <c r="AC159" s="249" t="str">
        <f>IF($K159="","",IF($K159=$K157,Z157,Z158))</f>
        <v>飞行家</v>
      </c>
      <c r="AD159" s="250" t="str">
        <f>IF($K159="","",IF($K159=$K157,AA157,AA158))</f>
        <v>舞女</v>
      </c>
      <c r="AE159" s="238"/>
      <c r="AF159" s="238"/>
      <c r="AG159" s="226"/>
      <c r="AH159" s="245" t="str">
        <f t="shared" si="298"/>
        <v>歌剧演员</v>
      </c>
      <c r="AI159" s="251" t="str">
        <f>IF($K159="","",IF($K159=$K157,AH157,AH158))</f>
        <v>跛脚羊</v>
      </c>
      <c r="AJ159" s="227"/>
      <c r="AK159" s="262" t="s">
        <v>105</v>
      </c>
      <c r="AL159" s="10" t="s">
        <v>109</v>
      </c>
      <c r="AM159" s="10" t="s">
        <v>94</v>
      </c>
      <c r="AN159" s="266" t="s">
        <v>106</v>
      </c>
      <c r="AO159" s="269"/>
      <c r="AP159" s="265" t="s">
        <v>97</v>
      </c>
      <c r="AQ159" s="12" t="s">
        <v>79</v>
      </c>
      <c r="AR159" s="15" t="s">
        <v>113</v>
      </c>
      <c r="AS159" s="12" t="s">
        <v>93</v>
      </c>
      <c r="AT159" s="15" t="s">
        <v>123</v>
      </c>
      <c r="AU159" s="12" t="s">
        <v>107</v>
      </c>
      <c r="AV159" s="148" t="s">
        <v>179</v>
      </c>
      <c r="AW159" s="14" t="str">
        <f t="shared" si="248"/>
        <v>主</v>
      </c>
      <c r="AX159" s="14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>GR</v>
      </c>
      <c r="AY159" s="14" t="str">
        <f t="shared" si="249"/>
        <v>WBG</v>
      </c>
    </row>
    <row r="160" spans="1:51">
      <c r="A160" s="1">
        <f>输入错误检查!A159</f>
        <v>0</v>
      </c>
      <c r="B160" s="218">
        <f t="shared" si="293"/>
        <v>4</v>
      </c>
      <c r="C160" s="218">
        <f t="shared" si="294"/>
        <v>15</v>
      </c>
      <c r="D160" s="218">
        <f t="shared" si="295"/>
        <v>18</v>
      </c>
      <c r="E160" s="218" t="str">
        <f t="shared" si="296"/>
        <v>GR</v>
      </c>
      <c r="F160" s="218" t="str">
        <f t="shared" si="297"/>
        <v>WBG</v>
      </c>
      <c r="G160" s="8">
        <v>3</v>
      </c>
      <c r="H160" s="14" t="s">
        <v>88</v>
      </c>
      <c r="I160" s="14" t="str">
        <f t="shared" si="246"/>
        <v>主</v>
      </c>
      <c r="J160" s="14" t="str">
        <f t="shared" si="247"/>
        <v>WBG</v>
      </c>
      <c r="K160" s="279" t="s">
        <v>173</v>
      </c>
      <c r="L160" s="260" t="s">
        <v>174</v>
      </c>
      <c r="M160" s="221"/>
      <c r="N160" s="221"/>
      <c r="O160" s="222"/>
      <c r="P160" s="235"/>
      <c r="Q160" s="235"/>
      <c r="R160" s="235"/>
      <c r="S160" s="10">
        <v>2</v>
      </c>
      <c r="T160" s="10">
        <v>2</v>
      </c>
      <c r="U160" s="14" t="str">
        <f t="shared" si="189"/>
        <v>平</v>
      </c>
      <c r="V160" s="14" cm="1">
        <f t="array" ref="V160">_xlfn.IFS(S160+T160=0,"",S160&gt;T160,IF(I160="主",IF(S160=5,4,3),IF(S160=5,0,1)),S160&lt;T160,IF(I160="主",IF(T160=5,0,1),IF(T160=5,4,3)),S160=T160,2)</f>
        <v>2</v>
      </c>
      <c r="W160" s="268"/>
      <c r="X160" s="261" t="s">
        <v>104</v>
      </c>
      <c r="Y160" s="248" t="str">
        <f>IF($K160="","",IF($K160=$K158,AP158,AP157))</f>
        <v>野人</v>
      </c>
      <c r="Z160" s="248" t="str">
        <f>IF($K160="","",IF($K160=$K158,AQ158,AQ157))</f>
        <v>杂技演员</v>
      </c>
      <c r="AA160" s="244" t="str">
        <f>IF($K160="","",IF($K160=$K158,AS158,AS157))</f>
        <v>飞行家</v>
      </c>
      <c r="AB160" s="248" t="str">
        <f>IF($K160="","",IF($K160=$K158,Y158,Y157))</f>
        <v>先知</v>
      </c>
      <c r="AC160" s="249" t="str">
        <f>IF($K160="","",IF($K160=$K158,Z158,Z157))</f>
        <v>古董商</v>
      </c>
      <c r="AD160" s="250" t="str">
        <f>IF($K160="","",IF($K160=$K158,AA158,AA157))</f>
        <v>守墓人</v>
      </c>
      <c r="AE160" s="237"/>
      <c r="AF160" s="237"/>
      <c r="AG160" s="270"/>
      <c r="AH160" s="245" t="str">
        <f t="shared" si="299"/>
        <v>歌剧演员</v>
      </c>
      <c r="AI160" s="251" t="str">
        <f>IF($K160="","",IF($K160=$K158,AH158,AH157))</f>
        <v>喧嚣</v>
      </c>
      <c r="AJ160" s="227"/>
      <c r="AK160" s="262" t="s">
        <v>144</v>
      </c>
      <c r="AL160" s="10" t="s">
        <v>97</v>
      </c>
      <c r="AM160" s="10" t="s">
        <v>87</v>
      </c>
      <c r="AN160" s="263" t="s">
        <v>106</v>
      </c>
      <c r="AO160" s="272"/>
      <c r="AP160" s="265" t="s">
        <v>85</v>
      </c>
      <c r="AQ160" s="12" t="s">
        <v>147</v>
      </c>
      <c r="AR160" s="15" t="s">
        <v>105</v>
      </c>
      <c r="AS160" s="12" t="s">
        <v>108</v>
      </c>
      <c r="AT160" s="15" t="s">
        <v>113</v>
      </c>
      <c r="AU160" s="12" t="s">
        <v>99</v>
      </c>
      <c r="AV160" s="148" t="s">
        <v>145</v>
      </c>
      <c r="AW160" s="14" t="str">
        <f t="shared" si="248"/>
        <v>主</v>
      </c>
      <c r="AX160" s="14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>GR</v>
      </c>
      <c r="AY160" s="14" t="str">
        <f t="shared" si="249"/>
        <v>WBG</v>
      </c>
    </row>
    <row r="161" spans="1:51">
      <c r="A161" s="1">
        <f>输入错误检查!A160</f>
        <v>0</v>
      </c>
      <c r="B161" s="218">
        <f t="shared" si="293"/>
        <v>4</v>
      </c>
      <c r="C161" s="218">
        <f t="shared" si="294"/>
        <v>15</v>
      </c>
      <c r="D161" s="218">
        <f t="shared" si="295"/>
        <v>18</v>
      </c>
      <c r="E161" s="218" t="str">
        <f t="shared" si="296"/>
        <v>GR</v>
      </c>
      <c r="F161" s="218" t="str">
        <f t="shared" si="297"/>
        <v>WBG</v>
      </c>
      <c r="G161" s="8" t="s">
        <v>114</v>
      </c>
      <c r="H161" s="14" t="s">
        <v>75</v>
      </c>
      <c r="I161" s="14" t="str">
        <f t="shared" si="246"/>
        <v/>
      </c>
      <c r="J161" s="14" t="str">
        <f t="shared" si="247"/>
        <v/>
      </c>
      <c r="K161" s="10"/>
      <c r="L161" s="274"/>
      <c r="M161" s="221">
        <f>S161+S162</f>
        <v>0</v>
      </c>
      <c r="N161" s="221">
        <f>T161+T162</f>
        <v>0</v>
      </c>
      <c r="O161" s="222">
        <f t="shared" si="300"/>
        <v>0</v>
      </c>
      <c r="P161" s="223">
        <f t="shared" si="301"/>
        <v>0</v>
      </c>
      <c r="Q161" s="223">
        <f t="shared" si="302"/>
        <v>0</v>
      </c>
      <c r="R161" s="223">
        <f t="shared" si="303"/>
        <v>0</v>
      </c>
      <c r="S161" s="10"/>
      <c r="T161" s="10"/>
      <c r="U161" s="14" t="str">
        <f t="shared" si="189"/>
        <v/>
      </c>
      <c r="V161" s="14" t="str" cm="1">
        <f t="array" ref="V161">_xlfn.IFS(S161+T161=0,"",S161&gt;T161,IF(I161="主",IF(S161=5,4,3),IF(S161=5,0,1)),S161&lt;T161,IF(I161="主",IF(T161=5,0,1),IF(T161=5,4,3)),S161=T161,2)</f>
        <v/>
      </c>
      <c r="W161" s="275"/>
      <c r="X161" s="261"/>
      <c r="Y161" s="248" t="str">
        <f>IF($K161="","",IF($K161=$K159,AP159,AP160))</f>
        <v/>
      </c>
      <c r="Z161" s="248" t="str">
        <f>IF($K161="","",IF($K161=$K159,AQ159,AQ160))</f>
        <v/>
      </c>
      <c r="AA161" s="244" t="str">
        <f>IF($K161="","",IF($K161=$K159,AS159,AS160))</f>
        <v/>
      </c>
      <c r="AB161" s="242" t="str">
        <f t="shared" ref="AB161:AG161" si="304">IF($K161="","",IF($K161=$K159,Y159,Y160))</f>
        <v/>
      </c>
      <c r="AC161" s="242" t="str">
        <f t="shared" si="304"/>
        <v/>
      </c>
      <c r="AD161" s="249" t="str">
        <f t="shared" si="304"/>
        <v/>
      </c>
      <c r="AE161" s="242" t="str">
        <f t="shared" si="304"/>
        <v/>
      </c>
      <c r="AF161" s="242" t="str">
        <f t="shared" si="304"/>
        <v/>
      </c>
      <c r="AG161" s="242" t="str">
        <f t="shared" si="304"/>
        <v/>
      </c>
      <c r="AH161" s="245" t="str">
        <f t="shared" si="298"/>
        <v/>
      </c>
      <c r="AI161" s="251" t="str">
        <f>IF($K161="","",IF($K161=$K159,AH159,AH160))</f>
        <v/>
      </c>
      <c r="AJ161" s="251" t="str">
        <f>IF($K161="","",IF($K161=$K159,AI159,AI160))</f>
        <v/>
      </c>
      <c r="AK161" s="10"/>
      <c r="AL161" s="10"/>
      <c r="AM161" s="10"/>
      <c r="AN161" s="10"/>
      <c r="AO161" s="276"/>
      <c r="AP161" s="265"/>
      <c r="AQ161" s="12"/>
      <c r="AR161" s="15"/>
      <c r="AS161" s="12"/>
      <c r="AT161" s="15"/>
      <c r="AU161" s="12"/>
      <c r="AV161" s="148"/>
      <c r="AW161" s="14" t="str">
        <f t="shared" si="248"/>
        <v/>
      </c>
      <c r="AX161" s="14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Y161" s="14" t="str">
        <f t="shared" si="249"/>
        <v/>
      </c>
    </row>
    <row r="162" spans="1:51">
      <c r="A162" s="1">
        <f>输入错误检查!A161</f>
        <v>0</v>
      </c>
      <c r="B162" s="218">
        <f t="shared" si="293"/>
        <v>4</v>
      </c>
      <c r="C162" s="218">
        <f t="shared" si="294"/>
        <v>15</v>
      </c>
      <c r="D162" s="218">
        <f t="shared" si="295"/>
        <v>18</v>
      </c>
      <c r="E162" s="218" t="str">
        <f t="shared" si="296"/>
        <v>GR</v>
      </c>
      <c r="F162" s="218" t="str">
        <f t="shared" si="297"/>
        <v>WBG</v>
      </c>
      <c r="G162" s="8" t="s">
        <v>114</v>
      </c>
      <c r="H162" s="14" t="s">
        <v>88</v>
      </c>
      <c r="I162" s="14" t="str">
        <f t="shared" si="246"/>
        <v/>
      </c>
      <c r="J162" s="14" t="str">
        <f t="shared" si="247"/>
        <v/>
      </c>
      <c r="K162" s="10"/>
      <c r="L162" s="274"/>
      <c r="M162" s="221"/>
      <c r="N162" s="221"/>
      <c r="O162" s="222"/>
      <c r="P162" s="235"/>
      <c r="Q162" s="235"/>
      <c r="R162" s="235"/>
      <c r="S162" s="10"/>
      <c r="T162" s="10"/>
      <c r="U162" s="14" t="str">
        <f t="shared" si="189"/>
        <v/>
      </c>
      <c r="V162" s="14" t="str" cm="1">
        <f t="array" ref="V162">_xlfn.IFS(S162+T162=0,"",S162&gt;T162,IF(I162="主",IF(S162=5,4,3),IF(S162=5,0,1)),S162&lt;T162,IF(I162="主",IF(T162=5,0,1),IF(T162=5,4,3)),S162=T162,2)</f>
        <v/>
      </c>
      <c r="W162" s="275"/>
      <c r="X162" s="261" t="str">
        <f>IF(X161="","",X161)</f>
        <v/>
      </c>
      <c r="Y162" s="248" t="str">
        <f>IF($K162="","",IF($K162=$K160,AP160,AP159))</f>
        <v/>
      </c>
      <c r="Z162" s="248" t="str">
        <f>IF($K162="","",IF($K162=$K160,AQ160,AQ159))</f>
        <v/>
      </c>
      <c r="AA162" s="244" t="str">
        <f>IF($K162="","",IF($K162=$K160,AS160,AS159))</f>
        <v/>
      </c>
      <c r="AB162" s="242" t="str">
        <f t="shared" ref="AB162:AG162" si="305">IF($K162="","",IF($K162=$K160,Y160,Y159))</f>
        <v/>
      </c>
      <c r="AC162" s="242" t="str">
        <f t="shared" si="305"/>
        <v/>
      </c>
      <c r="AD162" s="249" t="str">
        <f t="shared" si="305"/>
        <v/>
      </c>
      <c r="AE162" s="242" t="str">
        <f t="shared" si="305"/>
        <v/>
      </c>
      <c r="AF162" s="242" t="str">
        <f t="shared" si="305"/>
        <v/>
      </c>
      <c r="AG162" s="242" t="str">
        <f t="shared" si="305"/>
        <v/>
      </c>
      <c r="AH162" s="245" t="str">
        <f t="shared" si="299"/>
        <v/>
      </c>
      <c r="AI162" s="251" t="str">
        <f>IF($K162="","",IF($K162=$K160,AH160,AH159))</f>
        <v/>
      </c>
      <c r="AJ162" s="251" t="str">
        <f>IF($K162="","",IF($K162=$K160,AI160,AI159))</f>
        <v/>
      </c>
      <c r="AK162" s="10"/>
      <c r="AL162" s="10"/>
      <c r="AM162" s="10"/>
      <c r="AN162" s="10"/>
      <c r="AO162" s="10"/>
      <c r="AP162" s="265"/>
      <c r="AQ162" s="12"/>
      <c r="AR162" s="15"/>
      <c r="AS162" s="12"/>
      <c r="AT162" s="15"/>
      <c r="AU162" s="12"/>
      <c r="AV162" s="148"/>
      <c r="AW162" s="14" t="str">
        <f t="shared" si="248"/>
        <v/>
      </c>
      <c r="AX162" s="14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AY162" s="14" t="str">
        <f t="shared" si="249"/>
        <v/>
      </c>
    </row>
    <row r="163" spans="1:51">
      <c r="A163" s="1">
        <f>输入错误检查!A162</f>
        <v>0</v>
      </c>
      <c r="B163" s="218">
        <v>4</v>
      </c>
      <c r="C163" s="218">
        <v>16</v>
      </c>
      <c r="D163" s="218">
        <v>12</v>
      </c>
      <c r="E163" s="219" t="s">
        <v>149</v>
      </c>
      <c r="F163" s="219" t="s">
        <v>73</v>
      </c>
      <c r="G163" s="8">
        <v>1</v>
      </c>
      <c r="H163" s="14" t="s">
        <v>75</v>
      </c>
      <c r="I163" s="14" t="str">
        <f t="shared" si="246"/>
        <v>客</v>
      </c>
      <c r="J163" s="14" t="str">
        <f t="shared" si="247"/>
        <v>AWG</v>
      </c>
      <c r="K163" s="15" t="s">
        <v>73</v>
      </c>
      <c r="L163" s="220" t="s">
        <v>89</v>
      </c>
      <c r="M163" s="221">
        <f>S163+S164</f>
        <v>2</v>
      </c>
      <c r="N163" s="221">
        <f>T163+T164</f>
        <v>7</v>
      </c>
      <c r="O163" s="222">
        <f t="shared" si="300"/>
        <v>9</v>
      </c>
      <c r="P163" s="223">
        <f t="shared" si="301"/>
        <v>0</v>
      </c>
      <c r="Q163" s="223">
        <f t="shared" si="302"/>
        <v>0</v>
      </c>
      <c r="R163" s="223">
        <f t="shared" si="303"/>
        <v>1</v>
      </c>
      <c r="S163" s="13">
        <v>0</v>
      </c>
      <c r="T163" s="13">
        <v>5</v>
      </c>
      <c r="U163" s="14" t="str">
        <f t="shared" ref="U163:U226" si="306">_xlfn.IFS(S163+T163=0,"",S163&gt;T163,IF(I163="主","屠","人"),S163&lt;T163,IF(I163="主","人","屠"),S163=T163,"平")</f>
        <v>屠</v>
      </c>
      <c r="V163" s="14" cm="1">
        <f t="array" ref="V163">_xlfn.IFS(S163+T163=0,"",S163&gt;T163,IF(I163="主",IF(S163=5,4,3),IF(S163=5,0,1)),S163&lt;T163,IF(I163="主",IF(T163=5,0,1),IF(T163=5,4,3)),S163=T163,2)</f>
        <v>4</v>
      </c>
      <c r="W163" s="19" t="s">
        <v>104</v>
      </c>
      <c r="X163" s="19" t="s">
        <v>103</v>
      </c>
      <c r="Y163" s="224"/>
      <c r="Z163" s="225"/>
      <c r="AA163" s="225"/>
      <c r="AB163" s="225"/>
      <c r="AC163" s="225"/>
      <c r="AD163" s="225"/>
      <c r="AE163" s="225"/>
      <c r="AF163" s="225"/>
      <c r="AG163" s="226"/>
      <c r="AH163" s="227"/>
      <c r="AI163" s="227"/>
      <c r="AJ163" s="227"/>
      <c r="AK163" s="228" t="s">
        <v>79</v>
      </c>
      <c r="AL163" s="229" t="s">
        <v>80</v>
      </c>
      <c r="AM163" s="230"/>
      <c r="AN163" s="231"/>
      <c r="AO163" s="232"/>
      <c r="AP163" s="233" t="s">
        <v>119</v>
      </c>
      <c r="AQ163" s="234" t="s">
        <v>90</v>
      </c>
      <c r="AR163" s="15" t="s">
        <v>83</v>
      </c>
      <c r="AS163" s="234" t="s">
        <v>84</v>
      </c>
      <c r="AT163" s="15" t="s">
        <v>91</v>
      </c>
      <c r="AU163" s="234" t="s">
        <v>112</v>
      </c>
      <c r="AV163" s="142" t="s">
        <v>87</v>
      </c>
      <c r="AW163" s="14" t="str">
        <f t="shared" si="248"/>
        <v>主</v>
      </c>
      <c r="AX163" s="14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AWG</v>
      </c>
      <c r="AY163" s="14" t="str">
        <f t="shared" si="249"/>
        <v>AXIZ</v>
      </c>
    </row>
    <row r="164" spans="1:51">
      <c r="A164" s="1">
        <f>输入错误检查!A163</f>
        <v>0</v>
      </c>
      <c r="B164" s="218">
        <f t="shared" ref="B164:B170" si="307">B163</f>
        <v>4</v>
      </c>
      <c r="C164" s="218">
        <f t="shared" ref="C164:C170" si="308">C163</f>
        <v>16</v>
      </c>
      <c r="D164" s="218">
        <f t="shared" ref="D164:D170" si="309">D163</f>
        <v>12</v>
      </c>
      <c r="E164" s="218" t="str">
        <f t="shared" ref="E164:E170" si="310">E163</f>
        <v>AWG</v>
      </c>
      <c r="F164" s="218" t="str">
        <f t="shared" ref="F164:F170" si="311">F163</f>
        <v>AXIZ</v>
      </c>
      <c r="G164" s="8">
        <v>1</v>
      </c>
      <c r="H164" s="14" t="s">
        <v>88</v>
      </c>
      <c r="I164" s="14" t="str">
        <f t="shared" si="246"/>
        <v>主</v>
      </c>
      <c r="J164" s="14" t="str">
        <f t="shared" si="247"/>
        <v>AXIZ</v>
      </c>
      <c r="K164" s="15" t="s">
        <v>149</v>
      </c>
      <c r="L164" s="220" t="s">
        <v>150</v>
      </c>
      <c r="M164" s="221"/>
      <c r="N164" s="221"/>
      <c r="O164" s="222"/>
      <c r="P164" s="235"/>
      <c r="Q164" s="235"/>
      <c r="R164" s="235"/>
      <c r="S164" s="13">
        <v>2</v>
      </c>
      <c r="T164" s="13">
        <v>2</v>
      </c>
      <c r="U164" s="14" t="str">
        <f t="shared" si="306"/>
        <v>平</v>
      </c>
      <c r="V164" s="14" cm="1">
        <f t="array" ref="V164">_xlfn.IFS(S164+T164=0,"",S164&gt;T164,IF(I164="主",IF(S164=5,4,3),IF(S164=5,0,1)),S164&lt;T164,IF(I164="主",IF(T164=5,0,1),IF(T164=5,4,3)),S164=T164,2)</f>
        <v>2</v>
      </c>
      <c r="W164" s="19" t="s">
        <v>104</v>
      </c>
      <c r="X164" s="19" t="s">
        <v>103</v>
      </c>
      <c r="Y164" s="236"/>
      <c r="Z164" s="237"/>
      <c r="AA164" s="238"/>
      <c r="AB164" s="238"/>
      <c r="AC164" s="238"/>
      <c r="AD164" s="238"/>
      <c r="AE164" s="238"/>
      <c r="AF164" s="238"/>
      <c r="AG164" s="226"/>
      <c r="AH164" s="227"/>
      <c r="AI164" s="227"/>
      <c r="AJ164" s="227"/>
      <c r="AK164" s="228" t="s">
        <v>80</v>
      </c>
      <c r="AL164" s="229" t="s">
        <v>86</v>
      </c>
      <c r="AM164" s="239"/>
      <c r="AN164" s="240"/>
      <c r="AO164" s="241"/>
      <c r="AP164" s="233" t="s">
        <v>81</v>
      </c>
      <c r="AQ164" s="234" t="s">
        <v>82</v>
      </c>
      <c r="AR164" s="15" t="s">
        <v>79</v>
      </c>
      <c r="AS164" s="234" t="s">
        <v>83</v>
      </c>
      <c r="AT164" s="15" t="s">
        <v>90</v>
      </c>
      <c r="AU164" s="234" t="s">
        <v>85</v>
      </c>
      <c r="AV164" s="142" t="s">
        <v>94</v>
      </c>
      <c r="AW164" s="14" t="str">
        <f t="shared" si="248"/>
        <v>主</v>
      </c>
      <c r="AX164" s="14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AWG</v>
      </c>
      <c r="AY164" s="14" t="str">
        <f t="shared" si="249"/>
        <v>AXIZ</v>
      </c>
    </row>
    <row r="165" spans="1:51">
      <c r="A165" s="1">
        <f>输入错误检查!A164</f>
        <v>0</v>
      </c>
      <c r="B165" s="218">
        <f t="shared" si="307"/>
        <v>4</v>
      </c>
      <c r="C165" s="218">
        <f t="shared" si="308"/>
        <v>16</v>
      </c>
      <c r="D165" s="218">
        <f t="shared" si="309"/>
        <v>12</v>
      </c>
      <c r="E165" s="218" t="str">
        <f t="shared" si="310"/>
        <v>AWG</v>
      </c>
      <c r="F165" s="218" t="str">
        <f t="shared" si="311"/>
        <v>AXIZ</v>
      </c>
      <c r="G165" s="8">
        <v>2</v>
      </c>
      <c r="H165" s="14" t="s">
        <v>75</v>
      </c>
      <c r="I165" s="14" t="str">
        <f t="shared" si="246"/>
        <v>主</v>
      </c>
      <c r="J165" s="14" t="str">
        <f t="shared" si="247"/>
        <v>AXIZ</v>
      </c>
      <c r="K165" s="15" t="s">
        <v>149</v>
      </c>
      <c r="L165" s="220" t="s">
        <v>150</v>
      </c>
      <c r="M165" s="221">
        <f>S165+S166</f>
        <v>2</v>
      </c>
      <c r="N165" s="221">
        <f>T165+T166</f>
        <v>7</v>
      </c>
      <c r="O165" s="222">
        <f t="shared" ref="O165:O169" si="312">M165+N165</f>
        <v>9</v>
      </c>
      <c r="P165" s="223">
        <f t="shared" ref="P165:P169" si="313">IF(M165&gt;N165,1,0)</f>
        <v>0</v>
      </c>
      <c r="Q165" s="223">
        <f t="shared" ref="Q165:Q169" si="314">IF(M165+N165=0,0,IF(M165=N165,1,0))</f>
        <v>0</v>
      </c>
      <c r="R165" s="223">
        <f t="shared" ref="R165:R169" si="315">IF(M165&lt;N165,1,0)</f>
        <v>1</v>
      </c>
      <c r="S165" s="13">
        <v>2</v>
      </c>
      <c r="T165" s="13">
        <v>2</v>
      </c>
      <c r="U165" s="14" t="str">
        <f t="shared" si="306"/>
        <v>平</v>
      </c>
      <c r="V165" s="14" cm="1">
        <f t="array" ref="V165">_xlfn.IFS(S165+T165=0,"",S165&gt;T165,IF(I165="主",IF(S165=5,4,3),IF(S165=5,0,1)),S165&lt;T165,IF(I165="主",IF(T165=5,0,1),IF(T165=5,4,3)),S165=T165,2)</f>
        <v>2</v>
      </c>
      <c r="W165" s="19" t="s">
        <v>92</v>
      </c>
      <c r="X165" s="19" t="s">
        <v>122</v>
      </c>
      <c r="Y165" s="242" t="str">
        <f>IF($K165="","",IF($K165=$K163,AP163,AP164))</f>
        <v>大副</v>
      </c>
      <c r="Z165" s="243" t="str">
        <f>IF($K165="","",IF($K165=$K163,AQ163,AQ164))</f>
        <v>飞行家</v>
      </c>
      <c r="AA165" s="244" t="str">
        <f>IF($K165="","",IF($K165=$K163,AS163,AS164))</f>
        <v>古董商</v>
      </c>
      <c r="AB165" s="238"/>
      <c r="AC165" s="238"/>
      <c r="AD165" s="238"/>
      <c r="AE165" s="238"/>
      <c r="AF165" s="238"/>
      <c r="AG165" s="226"/>
      <c r="AH165" s="245" t="str">
        <f t="shared" ref="AH165:AH169" si="316">IF($K165="","",IF($K165=$K163,AV163,AV164))</f>
        <v>喧嚣</v>
      </c>
      <c r="AI165" s="227"/>
      <c r="AJ165" s="227"/>
      <c r="AK165" s="228" t="s">
        <v>97</v>
      </c>
      <c r="AL165" s="15" t="s">
        <v>79</v>
      </c>
      <c r="AM165" s="246" t="s">
        <v>87</v>
      </c>
      <c r="AN165" s="247"/>
      <c r="AO165" s="241"/>
      <c r="AP165" s="233" t="s">
        <v>101</v>
      </c>
      <c r="AQ165" s="234" t="s">
        <v>109</v>
      </c>
      <c r="AR165" s="15" t="s">
        <v>85</v>
      </c>
      <c r="AS165" s="234" t="s">
        <v>93</v>
      </c>
      <c r="AT165" s="15" t="s">
        <v>91</v>
      </c>
      <c r="AU165" s="234" t="s">
        <v>112</v>
      </c>
      <c r="AV165" s="142" t="s">
        <v>102</v>
      </c>
      <c r="AW165" s="14" t="str">
        <f t="shared" si="248"/>
        <v>客</v>
      </c>
      <c r="AX165" s="14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AXIZ</v>
      </c>
      <c r="AY165" s="14" t="str">
        <f t="shared" si="249"/>
        <v>AWG</v>
      </c>
    </row>
    <row r="166" spans="1:51">
      <c r="A166" s="1">
        <f>输入错误检查!A165</f>
        <v>0</v>
      </c>
      <c r="B166" s="218">
        <f t="shared" si="307"/>
        <v>4</v>
      </c>
      <c r="C166" s="218">
        <f t="shared" si="308"/>
        <v>16</v>
      </c>
      <c r="D166" s="218">
        <f t="shared" si="309"/>
        <v>12</v>
      </c>
      <c r="E166" s="218" t="str">
        <f t="shared" si="310"/>
        <v>AWG</v>
      </c>
      <c r="F166" s="218" t="str">
        <f t="shared" si="311"/>
        <v>AXIZ</v>
      </c>
      <c r="G166" s="8">
        <v>2</v>
      </c>
      <c r="H166" s="14" t="s">
        <v>88</v>
      </c>
      <c r="I166" s="14" t="str">
        <f t="shared" si="246"/>
        <v>客</v>
      </c>
      <c r="J166" s="14" t="str">
        <f t="shared" si="247"/>
        <v>AWG</v>
      </c>
      <c r="K166" s="15" t="s">
        <v>73</v>
      </c>
      <c r="L166" s="220" t="s">
        <v>89</v>
      </c>
      <c r="M166" s="221"/>
      <c r="N166" s="221"/>
      <c r="O166" s="222"/>
      <c r="P166" s="235"/>
      <c r="Q166" s="235"/>
      <c r="R166" s="235"/>
      <c r="S166" s="13">
        <v>0</v>
      </c>
      <c r="T166" s="13">
        <v>5</v>
      </c>
      <c r="U166" s="14" t="str">
        <f t="shared" si="306"/>
        <v>屠</v>
      </c>
      <c r="V166" s="14" cm="1">
        <f t="array" ref="V166">_xlfn.IFS(S166+T166=0,"",S166&gt;T166,IF(I166="主",IF(S166=5,4,3),IF(S166=5,0,1)),S166&lt;T166,IF(I166="主",IF(T166=5,0,1),IF(T166=5,4,3)),S166=T166,2)</f>
        <v>4</v>
      </c>
      <c r="W166" s="19" t="s">
        <v>92</v>
      </c>
      <c r="X166" s="19" t="s">
        <v>122</v>
      </c>
      <c r="Y166" s="242" t="str">
        <f>IF($K166="","",IF($K166=$K164,AP164,AP163))</f>
        <v>守墓人</v>
      </c>
      <c r="Z166" s="243" t="str">
        <f>IF($K166="","",IF($K166=$K164,AQ164,AQ163))</f>
        <v>木偶师</v>
      </c>
      <c r="AA166" s="244" t="str">
        <f>IF($K166="","",IF($K166=$K164,AS164,AS163))</f>
        <v>咒术师</v>
      </c>
      <c r="AB166" s="237"/>
      <c r="AC166" s="237"/>
      <c r="AD166" s="238"/>
      <c r="AE166" s="238"/>
      <c r="AF166" s="238"/>
      <c r="AG166" s="226"/>
      <c r="AH166" s="245" t="str">
        <f t="shared" ref="AH166:AH170" si="317">IF($K166="","",IF($K166=$K164,AV164,AV163))</f>
        <v>跛脚羊</v>
      </c>
      <c r="AI166" s="227"/>
      <c r="AJ166" s="227"/>
      <c r="AK166" s="228" t="s">
        <v>79</v>
      </c>
      <c r="AL166" s="15" t="s">
        <v>83</v>
      </c>
      <c r="AM166" s="229" t="s">
        <v>94</v>
      </c>
      <c r="AN166" s="239"/>
      <c r="AO166" s="241"/>
      <c r="AP166" s="233" t="s">
        <v>97</v>
      </c>
      <c r="AQ166" s="234" t="s">
        <v>109</v>
      </c>
      <c r="AR166" s="15" t="s">
        <v>101</v>
      </c>
      <c r="AS166" s="234" t="s">
        <v>112</v>
      </c>
      <c r="AT166" s="15" t="s">
        <v>81</v>
      </c>
      <c r="AU166" s="234" t="s">
        <v>105</v>
      </c>
      <c r="AV166" s="142" t="s">
        <v>102</v>
      </c>
      <c r="AW166" s="14" t="str">
        <f t="shared" si="248"/>
        <v>客</v>
      </c>
      <c r="AX166" s="14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AXIZ</v>
      </c>
      <c r="AY166" s="14" t="str">
        <f t="shared" si="249"/>
        <v>AWG</v>
      </c>
    </row>
    <row r="167" spans="1:51">
      <c r="A167" s="1">
        <f>输入错误检查!A166</f>
        <v>0</v>
      </c>
      <c r="B167" s="218">
        <f t="shared" si="307"/>
        <v>4</v>
      </c>
      <c r="C167" s="218">
        <f t="shared" si="308"/>
        <v>16</v>
      </c>
      <c r="D167" s="218">
        <f t="shared" si="309"/>
        <v>12</v>
      </c>
      <c r="E167" s="218" t="str">
        <f t="shared" si="310"/>
        <v>AWG</v>
      </c>
      <c r="F167" s="218" t="str">
        <f t="shared" si="311"/>
        <v>AXIZ</v>
      </c>
      <c r="G167" s="8">
        <v>3</v>
      </c>
      <c r="H167" s="14" t="s">
        <v>75</v>
      </c>
      <c r="I167" s="14" t="str">
        <f t="shared" si="246"/>
        <v/>
      </c>
      <c r="J167" s="14" t="str">
        <f t="shared" si="247"/>
        <v/>
      </c>
      <c r="K167" s="15"/>
      <c r="L167" s="220"/>
      <c r="M167" s="221">
        <f>S167+S168</f>
        <v>0</v>
      </c>
      <c r="N167" s="221">
        <f>T167+T168</f>
        <v>0</v>
      </c>
      <c r="O167" s="222">
        <f t="shared" si="312"/>
        <v>0</v>
      </c>
      <c r="P167" s="223">
        <f t="shared" si="313"/>
        <v>0</v>
      </c>
      <c r="Q167" s="223">
        <f t="shared" si="314"/>
        <v>0</v>
      </c>
      <c r="R167" s="223">
        <f t="shared" si="315"/>
        <v>0</v>
      </c>
      <c r="S167" s="13"/>
      <c r="T167" s="13"/>
      <c r="U167" s="14" t="str">
        <f t="shared" si="306"/>
        <v/>
      </c>
      <c r="V167" s="14" t="str" cm="1">
        <f t="array" ref="V167">_xlfn.IFS(S167+T167=0,"",S167&gt;T167,IF(I167="主",IF(S167=5,4,3),IF(S167=5,0,1)),S167&lt;T167,IF(I167="主",IF(T167=5,0,1),IF(T167=5,4,3)),S167=T167,2)</f>
        <v/>
      </c>
      <c r="W167" s="19"/>
      <c r="X167" s="19"/>
      <c r="Y167" s="248" t="str">
        <f>IF($K167="","",IF($K167=$K165,AP165,AP166))</f>
        <v/>
      </c>
      <c r="Z167" s="248" t="str">
        <f>IF($K167="","",IF($K167=$K165,AQ165,AQ166))</f>
        <v/>
      </c>
      <c r="AA167" s="244" t="str">
        <f>IF($K167="","",IF($K167=$K165,AS165,AS166))</f>
        <v/>
      </c>
      <c r="AB167" s="248" t="str">
        <f>IF($K167="","",IF($K167=$K165,Y165,Y166))</f>
        <v/>
      </c>
      <c r="AC167" s="249" t="str">
        <f>IF($K167="","",IF($K167=$K165,Z165,Z166))</f>
        <v/>
      </c>
      <c r="AD167" s="250" t="str">
        <f>IF($K167="","",IF($K167=$K165,AA165,AA166))</f>
        <v/>
      </c>
      <c r="AE167" s="238"/>
      <c r="AF167" s="238"/>
      <c r="AG167" s="226"/>
      <c r="AH167" s="245" t="str">
        <f t="shared" si="316"/>
        <v/>
      </c>
      <c r="AI167" s="251" t="str">
        <f>IF($K167="","",IF($K167=$K165,AH165,AH166))</f>
        <v/>
      </c>
      <c r="AJ167" s="227"/>
      <c r="AK167" s="196"/>
      <c r="AL167" s="13"/>
      <c r="AM167" s="13"/>
      <c r="AN167" s="277"/>
      <c r="AO167" s="252"/>
      <c r="AP167" s="233"/>
      <c r="AQ167" s="234"/>
      <c r="AR167" s="13"/>
      <c r="AS167" s="234"/>
      <c r="AT167" s="13"/>
      <c r="AU167" s="234"/>
      <c r="AV167" s="9"/>
      <c r="AW167" s="14" t="str">
        <f t="shared" si="248"/>
        <v/>
      </c>
      <c r="AX167" s="14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AY167" s="14" t="str">
        <f t="shared" si="249"/>
        <v/>
      </c>
    </row>
    <row r="168" spans="1:51">
      <c r="A168" s="1">
        <f>输入错误检查!A167</f>
        <v>0</v>
      </c>
      <c r="B168" s="218">
        <f t="shared" si="307"/>
        <v>4</v>
      </c>
      <c r="C168" s="218">
        <f t="shared" si="308"/>
        <v>16</v>
      </c>
      <c r="D168" s="218">
        <f t="shared" si="309"/>
        <v>12</v>
      </c>
      <c r="E168" s="218" t="str">
        <f t="shared" si="310"/>
        <v>AWG</v>
      </c>
      <c r="F168" s="218" t="str">
        <f t="shared" si="311"/>
        <v>AXIZ</v>
      </c>
      <c r="G168" s="8">
        <v>3</v>
      </c>
      <c r="H168" s="14" t="s">
        <v>88</v>
      </c>
      <c r="I168" s="14" t="str">
        <f t="shared" si="246"/>
        <v/>
      </c>
      <c r="J168" s="14" t="str">
        <f t="shared" si="247"/>
        <v/>
      </c>
      <c r="K168" s="15"/>
      <c r="L168" s="220"/>
      <c r="M168" s="221"/>
      <c r="N168" s="221"/>
      <c r="O168" s="222"/>
      <c r="P168" s="235"/>
      <c r="Q168" s="235"/>
      <c r="R168" s="235"/>
      <c r="S168" s="13"/>
      <c r="T168" s="13"/>
      <c r="U168" s="14" t="str">
        <f t="shared" si="306"/>
        <v/>
      </c>
      <c r="V168" s="14" t="str" cm="1">
        <f t="array" ref="V168">_xlfn.IFS(S168+T168=0,"",S168&gt;T168,IF(I168="主",IF(S168=5,4,3),IF(S168=5,0,1)),S168&lt;T168,IF(I168="主",IF(T168=5,0,1),IF(T168=5,4,3)),S168=T168,2)</f>
        <v/>
      </c>
      <c r="W168" s="19"/>
      <c r="X168" s="19"/>
      <c r="Y168" s="248" t="str">
        <f>IF($K168="","",IF($K168=$K166,AP166,AP165))</f>
        <v/>
      </c>
      <c r="Z168" s="248" t="str">
        <f>IF($K168="","",IF($K168=$K166,AQ166,AQ165))</f>
        <v/>
      </c>
      <c r="AA168" s="244" t="str">
        <f>IF($K168="","",IF($K168=$K166,AS166,AS165))</f>
        <v/>
      </c>
      <c r="AB168" s="248" t="str">
        <f>IF($K168="","",IF($K168=$K166,Y166,Y165))</f>
        <v/>
      </c>
      <c r="AC168" s="249" t="str">
        <f>IF($K168="","",IF($K168=$K166,Z166,Z165))</f>
        <v/>
      </c>
      <c r="AD168" s="250" t="str">
        <f>IF($K168="","",IF($K168=$K166,AA166,AA165))</f>
        <v/>
      </c>
      <c r="AE168" s="237"/>
      <c r="AF168" s="237"/>
      <c r="AG168" s="270"/>
      <c r="AH168" s="245" t="str">
        <f t="shared" si="317"/>
        <v/>
      </c>
      <c r="AI168" s="251" t="str">
        <f>IF($K168="","",IF($K168=$K166,AH166,AH165))</f>
        <v/>
      </c>
      <c r="AJ168" s="227"/>
      <c r="AK168" s="196"/>
      <c r="AL168" s="13"/>
      <c r="AM168" s="13"/>
      <c r="AN168" s="192"/>
      <c r="AO168" s="254"/>
      <c r="AP168" s="233"/>
      <c r="AQ168" s="234"/>
      <c r="AR168" s="13"/>
      <c r="AS168" s="234"/>
      <c r="AT168" s="13"/>
      <c r="AU168" s="234"/>
      <c r="AV168" s="9"/>
      <c r="AW168" s="14" t="str">
        <f t="shared" si="248"/>
        <v/>
      </c>
      <c r="AX168" s="14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AY168" s="14" t="str">
        <f t="shared" si="249"/>
        <v/>
      </c>
    </row>
    <row r="169" spans="1:51">
      <c r="A169" s="1">
        <f>输入错误检查!A168</f>
        <v>0</v>
      </c>
      <c r="B169" s="218">
        <f t="shared" si="307"/>
        <v>4</v>
      </c>
      <c r="C169" s="218">
        <f t="shared" si="308"/>
        <v>16</v>
      </c>
      <c r="D169" s="218">
        <f t="shared" si="309"/>
        <v>12</v>
      </c>
      <c r="E169" s="218" t="str">
        <f t="shared" si="310"/>
        <v>AWG</v>
      </c>
      <c r="F169" s="218" t="str">
        <f t="shared" si="311"/>
        <v>AXIZ</v>
      </c>
      <c r="G169" s="8" t="s">
        <v>114</v>
      </c>
      <c r="H169" s="14" t="s">
        <v>75</v>
      </c>
      <c r="I169" s="14" t="str">
        <f t="shared" si="246"/>
        <v/>
      </c>
      <c r="J169" s="14" t="str">
        <f t="shared" si="247"/>
        <v/>
      </c>
      <c r="K169" s="15"/>
      <c r="L169" s="220"/>
      <c r="M169" s="221">
        <f>S169+S170</f>
        <v>0</v>
      </c>
      <c r="N169" s="221">
        <f>T169+T170</f>
        <v>0</v>
      </c>
      <c r="O169" s="222">
        <f t="shared" si="312"/>
        <v>0</v>
      </c>
      <c r="P169" s="223">
        <f t="shared" si="313"/>
        <v>0</v>
      </c>
      <c r="Q169" s="223">
        <f t="shared" si="314"/>
        <v>0</v>
      </c>
      <c r="R169" s="223">
        <f t="shared" si="315"/>
        <v>0</v>
      </c>
      <c r="S169" s="13"/>
      <c r="T169" s="13"/>
      <c r="U169" s="14" t="str">
        <f t="shared" si="306"/>
        <v/>
      </c>
      <c r="V169" s="14" t="str" cm="1">
        <f t="array" ref="V169">_xlfn.IFS(S169+T169=0,"",S169&gt;T169,IF(I169="主",IF(S169=5,4,3),IF(S169=5,0,1)),S169&lt;T169,IF(I169="主",IF(T169=5,0,1),IF(T169=5,4,3)),S169=T169,2)</f>
        <v/>
      </c>
      <c r="W169" s="255"/>
      <c r="X169" s="19"/>
      <c r="Y169" s="248" t="str">
        <f>IF($K169="","",IF($K169=$K167,AP167,AP168))</f>
        <v/>
      </c>
      <c r="Z169" s="248" t="str">
        <f>IF($K169="","",IF($K169=$K167,AQ167,AQ168))</f>
        <v/>
      </c>
      <c r="AA169" s="244" t="str">
        <f>IF($K169="","",IF($K169=$K167,AS167,AS168))</f>
        <v/>
      </c>
      <c r="AB169" s="242" t="str">
        <f t="shared" ref="AB169:AG169" si="318">IF($K169="","",IF($K169=$K167,Y167,Y168))</f>
        <v/>
      </c>
      <c r="AC169" s="242" t="str">
        <f t="shared" si="318"/>
        <v/>
      </c>
      <c r="AD169" s="249" t="str">
        <f t="shared" si="318"/>
        <v/>
      </c>
      <c r="AE169" s="242" t="str">
        <f t="shared" si="318"/>
        <v/>
      </c>
      <c r="AF169" s="242" t="str">
        <f t="shared" si="318"/>
        <v/>
      </c>
      <c r="AG169" s="242" t="str">
        <f t="shared" si="318"/>
        <v/>
      </c>
      <c r="AH169" s="245" t="str">
        <f t="shared" si="316"/>
        <v/>
      </c>
      <c r="AI169" s="251" t="str">
        <f>IF($K169="","",IF($K169=$K167,AH167,AH168))</f>
        <v/>
      </c>
      <c r="AJ169" s="251" t="str">
        <f>IF($K169="","",IF($K169=$K167,AI167,AI168))</f>
        <v/>
      </c>
      <c r="AK169" s="13"/>
      <c r="AL169" s="13"/>
      <c r="AM169" s="13"/>
      <c r="AN169" s="13"/>
      <c r="AO169" s="256"/>
      <c r="AP169" s="257"/>
      <c r="AQ169" s="257"/>
      <c r="AR169" s="13"/>
      <c r="AS169" s="257"/>
      <c r="AT169" s="13"/>
      <c r="AU169" s="257"/>
      <c r="AV169" s="9"/>
      <c r="AW169" s="14" t="str">
        <f t="shared" si="248"/>
        <v/>
      </c>
      <c r="AX169" s="14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Y169" s="14" t="str">
        <f t="shared" si="249"/>
        <v/>
      </c>
    </row>
    <row r="170" spans="1:51">
      <c r="A170" s="1">
        <f>输入错误检查!A169</f>
        <v>0</v>
      </c>
      <c r="B170" s="218">
        <f t="shared" si="307"/>
        <v>4</v>
      </c>
      <c r="C170" s="218">
        <f t="shared" si="308"/>
        <v>16</v>
      </c>
      <c r="D170" s="218">
        <f t="shared" si="309"/>
        <v>12</v>
      </c>
      <c r="E170" s="218" t="str">
        <f t="shared" si="310"/>
        <v>AWG</v>
      </c>
      <c r="F170" s="218" t="str">
        <f t="shared" si="311"/>
        <v>AXIZ</v>
      </c>
      <c r="G170" s="8" t="s">
        <v>114</v>
      </c>
      <c r="H170" s="14" t="s">
        <v>88</v>
      </c>
      <c r="I170" s="14" t="str">
        <f t="shared" si="246"/>
        <v/>
      </c>
      <c r="J170" s="14" t="str">
        <f t="shared" si="247"/>
        <v/>
      </c>
      <c r="K170" s="15"/>
      <c r="L170" s="220"/>
      <c r="M170" s="221"/>
      <c r="N170" s="221"/>
      <c r="O170" s="222"/>
      <c r="P170" s="235"/>
      <c r="Q170" s="235"/>
      <c r="R170" s="235"/>
      <c r="S170" s="13"/>
      <c r="T170" s="13"/>
      <c r="U170" s="14" t="str">
        <f t="shared" si="306"/>
        <v/>
      </c>
      <c r="V170" s="14" t="str" cm="1">
        <f t="array" ref="V170">_xlfn.IFS(S170+T170=0,"",S170&gt;T170,IF(I170="主",IF(S170=5,4,3),IF(S170=5,0,1)),S170&lt;T170,IF(I170="主",IF(T170=5,0,1),IF(T170=5,4,3)),S170=T170,2)</f>
        <v/>
      </c>
      <c r="W170" s="255"/>
      <c r="X170" s="19"/>
      <c r="Y170" s="248" t="str">
        <f>IF($K170="","",IF($K170=$K168,AP168,AP167))</f>
        <v/>
      </c>
      <c r="Z170" s="248" t="str">
        <f>IF($K170="","",IF($K170=$K168,AQ168,AQ167))</f>
        <v/>
      </c>
      <c r="AA170" s="244" t="str">
        <f>IF($K170="","",IF($K170=$K168,AS168,AS167))</f>
        <v/>
      </c>
      <c r="AB170" s="242" t="str">
        <f t="shared" ref="AB170:AG170" si="319">IF($K170="","",IF($K170=$K168,Y168,Y167))</f>
        <v/>
      </c>
      <c r="AC170" s="242" t="str">
        <f t="shared" si="319"/>
        <v/>
      </c>
      <c r="AD170" s="249" t="str">
        <f t="shared" si="319"/>
        <v/>
      </c>
      <c r="AE170" s="242" t="str">
        <f t="shared" si="319"/>
        <v/>
      </c>
      <c r="AF170" s="242" t="str">
        <f t="shared" si="319"/>
        <v/>
      </c>
      <c r="AG170" s="242" t="str">
        <f t="shared" si="319"/>
        <v/>
      </c>
      <c r="AH170" s="245" t="str">
        <f t="shared" si="317"/>
        <v/>
      </c>
      <c r="AI170" s="251" t="str">
        <f>IF($K170="","",IF($K170=$K168,AH168,AH167))</f>
        <v/>
      </c>
      <c r="AJ170" s="251" t="str">
        <f>IF($K170="","",IF($K170=$K168,AI168,AI167))</f>
        <v/>
      </c>
      <c r="AK170" s="13"/>
      <c r="AL170" s="13"/>
      <c r="AM170" s="13"/>
      <c r="AN170" s="13"/>
      <c r="AO170" s="13"/>
      <c r="AP170" s="257"/>
      <c r="AQ170" s="257"/>
      <c r="AR170" s="13"/>
      <c r="AS170" s="257"/>
      <c r="AT170" s="13"/>
      <c r="AU170" s="257"/>
      <c r="AV170" s="9"/>
      <c r="AW170" s="14" t="str">
        <f t="shared" si="248"/>
        <v/>
      </c>
      <c r="AX170" s="14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AY170" s="14" t="str">
        <f t="shared" si="249"/>
        <v/>
      </c>
    </row>
    <row r="171" spans="1:51">
      <c r="A171" s="1">
        <f>输入错误检查!A170</f>
        <v>0</v>
      </c>
      <c r="B171" s="218">
        <v>4</v>
      </c>
      <c r="C171" s="218">
        <v>16</v>
      </c>
      <c r="D171" s="218">
        <v>14</v>
      </c>
      <c r="E171" s="219" t="s">
        <v>138</v>
      </c>
      <c r="F171" s="219" t="s">
        <v>154</v>
      </c>
      <c r="G171" s="8">
        <v>1</v>
      </c>
      <c r="H171" s="14" t="s">
        <v>75</v>
      </c>
      <c r="I171" s="14" t="str">
        <f t="shared" si="246"/>
        <v>客</v>
      </c>
      <c r="J171" s="14" t="str">
        <f t="shared" si="247"/>
        <v>RC</v>
      </c>
      <c r="K171" s="279" t="s">
        <v>154</v>
      </c>
      <c r="L171" s="260" t="s">
        <v>156</v>
      </c>
      <c r="M171" s="221">
        <f>S171+S172</f>
        <v>7</v>
      </c>
      <c r="N171" s="221">
        <f>T171+T172</f>
        <v>2</v>
      </c>
      <c r="O171" s="222">
        <f t="shared" ref="O171:O175" si="320">M171+N171</f>
        <v>9</v>
      </c>
      <c r="P171" s="223">
        <f t="shared" ref="P171:P175" si="321">IF(M171&gt;N171,1,0)</f>
        <v>1</v>
      </c>
      <c r="Q171" s="223">
        <f t="shared" ref="Q171:Q175" si="322">IF(M171+N171=0,0,IF(M171=N171,1,0))</f>
        <v>0</v>
      </c>
      <c r="R171" s="223">
        <f t="shared" ref="R171:R175" si="323">IF(M171&lt;N171,1,0)</f>
        <v>0</v>
      </c>
      <c r="S171" s="10">
        <v>2</v>
      </c>
      <c r="T171" s="10">
        <v>2</v>
      </c>
      <c r="U171" s="14" t="str">
        <f t="shared" si="306"/>
        <v>平</v>
      </c>
      <c r="V171" s="14" cm="1">
        <f t="array" ref="V171">_xlfn.IFS(S171+T171=0,"",S171&gt;T171,IF(I171="主",IF(S171=5,4,3),IF(S171=5,0,1)),S171&lt;T171,IF(I171="主",IF(T171=5,0,1),IF(T171=5,4,3)),S171=T171,2)</f>
        <v>2</v>
      </c>
      <c r="W171" s="261" t="s">
        <v>118</v>
      </c>
      <c r="X171" s="261" t="s">
        <v>104</v>
      </c>
      <c r="Y171" s="224"/>
      <c r="Z171" s="225"/>
      <c r="AA171" s="225"/>
      <c r="AB171" s="225"/>
      <c r="AC171" s="225"/>
      <c r="AD171" s="225"/>
      <c r="AE171" s="225"/>
      <c r="AF171" s="225"/>
      <c r="AG171" s="226"/>
      <c r="AH171" s="227"/>
      <c r="AI171" s="227"/>
      <c r="AJ171" s="227"/>
      <c r="AK171" s="280" t="s">
        <v>79</v>
      </c>
      <c r="AL171" s="271" t="s">
        <v>81</v>
      </c>
      <c r="AM171" s="224"/>
      <c r="AN171" s="225"/>
      <c r="AO171" s="264"/>
      <c r="AP171" s="265" t="s">
        <v>108</v>
      </c>
      <c r="AQ171" s="12" t="s">
        <v>82</v>
      </c>
      <c r="AR171" s="15" t="s">
        <v>119</v>
      </c>
      <c r="AS171" s="12" t="s">
        <v>90</v>
      </c>
      <c r="AT171" s="15" t="s">
        <v>91</v>
      </c>
      <c r="AU171" s="12" t="s">
        <v>107</v>
      </c>
      <c r="AV171" s="148" t="s">
        <v>87</v>
      </c>
      <c r="AW171" s="14" t="str">
        <f t="shared" si="248"/>
        <v>主</v>
      </c>
      <c r="AX171" s="14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RC</v>
      </c>
      <c r="AY171" s="14" t="str">
        <f t="shared" si="249"/>
        <v>OMNI</v>
      </c>
    </row>
    <row r="172" spans="1:51">
      <c r="A172" s="1">
        <f>输入错误检查!A171</f>
        <v>0</v>
      </c>
      <c r="B172" s="218">
        <f t="shared" ref="B172:B178" si="324">B171</f>
        <v>4</v>
      </c>
      <c r="C172" s="218">
        <f t="shared" ref="C172:C178" si="325">C171</f>
        <v>16</v>
      </c>
      <c r="D172" s="218">
        <f t="shared" ref="D172:D178" si="326">D171</f>
        <v>14</v>
      </c>
      <c r="E172" s="218" t="str">
        <f t="shared" ref="E172:E178" si="327">E171</f>
        <v>RC</v>
      </c>
      <c r="F172" s="218" t="str">
        <f t="shared" ref="F172:F178" si="328">F171</f>
        <v>OMNI</v>
      </c>
      <c r="G172" s="8">
        <v>1</v>
      </c>
      <c r="H172" s="14" t="s">
        <v>88</v>
      </c>
      <c r="I172" s="14" t="str">
        <f t="shared" si="246"/>
        <v>主</v>
      </c>
      <c r="J172" s="14" t="str">
        <f t="shared" si="247"/>
        <v>OMNI</v>
      </c>
      <c r="K172" s="279" t="s">
        <v>138</v>
      </c>
      <c r="L172" s="260" t="s">
        <v>141</v>
      </c>
      <c r="M172" s="221"/>
      <c r="N172" s="221"/>
      <c r="O172" s="222"/>
      <c r="P172" s="235"/>
      <c r="Q172" s="235"/>
      <c r="R172" s="235"/>
      <c r="S172" s="10">
        <v>5</v>
      </c>
      <c r="T172" s="10">
        <v>0</v>
      </c>
      <c r="U172" s="14" t="str">
        <f t="shared" si="306"/>
        <v>屠</v>
      </c>
      <c r="V172" s="14" cm="1">
        <f t="array" ref="V172">_xlfn.IFS(S172+T172=0,"",S172&gt;T172,IF(I172="主",IF(S172=5,4,3),IF(S172=5,0,1)),S172&lt;T172,IF(I172="主",IF(T172=5,0,1),IF(T172=5,4,3)),S172=T172,2)</f>
        <v>4</v>
      </c>
      <c r="W172" s="261" t="str">
        <f>IF(W171="","",W171)</f>
        <v>永眠镇</v>
      </c>
      <c r="X172" s="261" t="str">
        <f>IF(X171="","",X171)</f>
        <v>红教堂</v>
      </c>
      <c r="Y172" s="236"/>
      <c r="Z172" s="237"/>
      <c r="AA172" s="238"/>
      <c r="AB172" s="238"/>
      <c r="AC172" s="238"/>
      <c r="AD172" s="238"/>
      <c r="AE172" s="238"/>
      <c r="AF172" s="238"/>
      <c r="AG172" s="226"/>
      <c r="AH172" s="227"/>
      <c r="AI172" s="227"/>
      <c r="AJ172" s="227"/>
      <c r="AK172" s="280" t="s">
        <v>80</v>
      </c>
      <c r="AL172" s="271" t="s">
        <v>81</v>
      </c>
      <c r="AM172" s="236"/>
      <c r="AN172" s="238"/>
      <c r="AO172" s="227"/>
      <c r="AP172" s="265" t="s">
        <v>79</v>
      </c>
      <c r="AQ172" s="12" t="s">
        <v>90</v>
      </c>
      <c r="AR172" s="15" t="s">
        <v>97</v>
      </c>
      <c r="AS172" s="12" t="s">
        <v>82</v>
      </c>
      <c r="AT172" s="15" t="s">
        <v>109</v>
      </c>
      <c r="AU172" s="12" t="s">
        <v>119</v>
      </c>
      <c r="AV172" s="148" t="s">
        <v>94</v>
      </c>
      <c r="AW172" s="14" t="str">
        <f t="shared" si="248"/>
        <v>主</v>
      </c>
      <c r="AX172" s="14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RC</v>
      </c>
      <c r="AY172" s="14" t="str">
        <f t="shared" si="249"/>
        <v>OMNI</v>
      </c>
    </row>
    <row r="173" spans="1:51">
      <c r="A173" s="1">
        <f>输入错误检查!A172</f>
        <v>0</v>
      </c>
      <c r="B173" s="218">
        <f t="shared" si="324"/>
        <v>4</v>
      </c>
      <c r="C173" s="218">
        <f t="shared" si="325"/>
        <v>16</v>
      </c>
      <c r="D173" s="218">
        <f t="shared" si="326"/>
        <v>14</v>
      </c>
      <c r="E173" s="218" t="str">
        <f t="shared" si="327"/>
        <v>RC</v>
      </c>
      <c r="F173" s="218" t="str">
        <f t="shared" si="328"/>
        <v>OMNI</v>
      </c>
      <c r="G173" s="8">
        <v>2</v>
      </c>
      <c r="H173" s="14" t="s">
        <v>75</v>
      </c>
      <c r="I173" s="14" t="str">
        <f t="shared" si="246"/>
        <v>客</v>
      </c>
      <c r="J173" s="14" t="str">
        <f t="shared" si="247"/>
        <v>RC</v>
      </c>
      <c r="K173" s="279" t="s">
        <v>154</v>
      </c>
      <c r="L173" s="260" t="s">
        <v>156</v>
      </c>
      <c r="M173" s="221">
        <f>S173+S174</f>
        <v>7</v>
      </c>
      <c r="N173" s="221">
        <f>T173+T174</f>
        <v>2</v>
      </c>
      <c r="O173" s="222">
        <f t="shared" si="320"/>
        <v>9</v>
      </c>
      <c r="P173" s="223">
        <f t="shared" si="321"/>
        <v>1</v>
      </c>
      <c r="Q173" s="223">
        <f t="shared" si="322"/>
        <v>0</v>
      </c>
      <c r="R173" s="223">
        <f t="shared" si="323"/>
        <v>0</v>
      </c>
      <c r="S173" s="10">
        <v>2</v>
      </c>
      <c r="T173" s="10">
        <v>2</v>
      </c>
      <c r="U173" s="14" t="str">
        <f t="shared" si="306"/>
        <v>平</v>
      </c>
      <c r="V173" s="14" cm="1">
        <f t="array" ref="V173">_xlfn.IFS(S173+T173=0,"",S173&gt;T173,IF(I173="主",IF(S173=5,4,3),IF(S173=5,0,1)),S173&lt;T173,IF(I173="主",IF(T173=5,0,1),IF(T173=5,4,3)),S173=T173,2)</f>
        <v>2</v>
      </c>
      <c r="W173" s="261" t="s">
        <v>103</v>
      </c>
      <c r="X173" s="261" t="s">
        <v>77</v>
      </c>
      <c r="Y173" s="242" t="str">
        <f>IF($K173="","",IF($K173=$K171,AP171,AP172))</f>
        <v>小说家</v>
      </c>
      <c r="Z173" s="243" t="str">
        <f>IF($K173="","",IF($K173=$K171,AQ171,AQ172))</f>
        <v>飞行家</v>
      </c>
      <c r="AA173" s="244" t="str">
        <f>IF($K173="","",IF($K173=$K171,AS171,AS172))</f>
        <v>木偶师</v>
      </c>
      <c r="AB173" s="238"/>
      <c r="AC173" s="238"/>
      <c r="AD173" s="238"/>
      <c r="AE173" s="238"/>
      <c r="AF173" s="238"/>
      <c r="AG173" s="226"/>
      <c r="AH173" s="245" t="str">
        <f t="shared" ref="AH173:AH177" si="329">IF($K173="","",IF($K173=$K171,AV171,AV172))</f>
        <v>跛脚羊</v>
      </c>
      <c r="AI173" s="227"/>
      <c r="AJ173" s="227"/>
      <c r="AK173" s="280" t="s">
        <v>79</v>
      </c>
      <c r="AL173" s="11" t="s">
        <v>97</v>
      </c>
      <c r="AM173" s="281" t="s">
        <v>94</v>
      </c>
      <c r="AN173" s="267"/>
      <c r="AO173" s="227"/>
      <c r="AP173" s="265" t="s">
        <v>85</v>
      </c>
      <c r="AQ173" s="12" t="s">
        <v>93</v>
      </c>
      <c r="AR173" s="15" t="s">
        <v>81</v>
      </c>
      <c r="AS173" s="12" t="s">
        <v>107</v>
      </c>
      <c r="AT173" s="15" t="s">
        <v>91</v>
      </c>
      <c r="AU173" s="12" t="s">
        <v>109</v>
      </c>
      <c r="AV173" s="148" t="s">
        <v>124</v>
      </c>
      <c r="AW173" s="14" t="str">
        <f t="shared" si="248"/>
        <v>客</v>
      </c>
      <c r="AX173" s="14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OMNI</v>
      </c>
      <c r="AY173" s="14" t="str">
        <f t="shared" si="249"/>
        <v>RC</v>
      </c>
    </row>
    <row r="174" spans="1:51">
      <c r="A174" s="1">
        <f>输入错误检查!A173</f>
        <v>0</v>
      </c>
      <c r="B174" s="218">
        <f t="shared" si="324"/>
        <v>4</v>
      </c>
      <c r="C174" s="218">
        <f t="shared" si="325"/>
        <v>16</v>
      </c>
      <c r="D174" s="218">
        <f t="shared" si="326"/>
        <v>14</v>
      </c>
      <c r="E174" s="218" t="str">
        <f t="shared" si="327"/>
        <v>RC</v>
      </c>
      <c r="F174" s="218" t="str">
        <f t="shared" si="328"/>
        <v>OMNI</v>
      </c>
      <c r="G174" s="8">
        <v>2</v>
      </c>
      <c r="H174" s="14" t="s">
        <v>88</v>
      </c>
      <c r="I174" s="14" t="str">
        <f t="shared" si="246"/>
        <v>主</v>
      </c>
      <c r="J174" s="14" t="str">
        <f t="shared" si="247"/>
        <v>OMNI</v>
      </c>
      <c r="K174" s="279" t="s">
        <v>138</v>
      </c>
      <c r="L174" s="260" t="s">
        <v>141</v>
      </c>
      <c r="M174" s="221"/>
      <c r="N174" s="221"/>
      <c r="O174" s="222"/>
      <c r="P174" s="235"/>
      <c r="Q174" s="235"/>
      <c r="R174" s="235"/>
      <c r="S174" s="10">
        <v>5</v>
      </c>
      <c r="T174" s="10">
        <v>0</v>
      </c>
      <c r="U174" s="14" t="str">
        <f t="shared" si="306"/>
        <v>屠</v>
      </c>
      <c r="V174" s="14" cm="1">
        <f t="array" ref="V174">_xlfn.IFS(S174+T174=0,"",S174&gt;T174,IF(I174="主",IF(S174=5,4,3),IF(S174=5,0,1)),S174&lt;T174,IF(I174="主",IF(T174=5,0,1),IF(T174=5,4,3)),S174=T174,2)</f>
        <v>4</v>
      </c>
      <c r="W174" s="261" t="str">
        <f>IF(W173="","",W173)</f>
        <v>军工厂</v>
      </c>
      <c r="X174" s="261" t="str">
        <f>IF(X173="","",X173)</f>
        <v>月亮河公园</v>
      </c>
      <c r="Y174" s="242" t="str">
        <f>IF($K174="","",IF($K174=$K172,AP172,AP171))</f>
        <v>先知</v>
      </c>
      <c r="Z174" s="243" t="str">
        <f>IF($K174="","",IF($K174=$K172,AQ172,AQ171))</f>
        <v>木偶师</v>
      </c>
      <c r="AA174" s="244" t="str">
        <f>IF($K174="","",IF($K174=$K172,AS172,AS171))</f>
        <v>飞行家</v>
      </c>
      <c r="AB174" s="237"/>
      <c r="AC174" s="237"/>
      <c r="AD174" s="238"/>
      <c r="AE174" s="238"/>
      <c r="AF174" s="238"/>
      <c r="AG174" s="226"/>
      <c r="AH174" s="245" t="str">
        <f t="shared" ref="AH174:AH178" si="330">IF($K174="","",IF($K174=$K172,AV172,AV171))</f>
        <v>喧嚣</v>
      </c>
      <c r="AI174" s="227"/>
      <c r="AJ174" s="227"/>
      <c r="AK174" s="280" t="s">
        <v>98</v>
      </c>
      <c r="AL174" s="11" t="s">
        <v>83</v>
      </c>
      <c r="AM174" s="271" t="s">
        <v>87</v>
      </c>
      <c r="AN174" s="236"/>
      <c r="AO174" s="227"/>
      <c r="AP174" s="265" t="s">
        <v>91</v>
      </c>
      <c r="AQ174" s="12" t="s">
        <v>85</v>
      </c>
      <c r="AR174" s="15" t="s">
        <v>97</v>
      </c>
      <c r="AS174" s="12" t="s">
        <v>107</v>
      </c>
      <c r="AT174" s="15" t="s">
        <v>109</v>
      </c>
      <c r="AU174" s="12" t="s">
        <v>108</v>
      </c>
      <c r="AV174" s="148" t="s">
        <v>183</v>
      </c>
      <c r="AW174" s="14" t="str">
        <f t="shared" si="248"/>
        <v>客</v>
      </c>
      <c r="AX174" s="14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>OMNI</v>
      </c>
      <c r="AY174" s="14" t="str">
        <f t="shared" si="249"/>
        <v>RC</v>
      </c>
    </row>
    <row r="175" spans="1:51">
      <c r="A175" s="1">
        <f>输入错误检查!A174</f>
        <v>0</v>
      </c>
      <c r="B175" s="218">
        <f t="shared" si="324"/>
        <v>4</v>
      </c>
      <c r="C175" s="218">
        <f t="shared" si="325"/>
        <v>16</v>
      </c>
      <c r="D175" s="218">
        <f t="shared" si="326"/>
        <v>14</v>
      </c>
      <c r="E175" s="218" t="str">
        <f t="shared" si="327"/>
        <v>RC</v>
      </c>
      <c r="F175" s="218" t="str">
        <f t="shared" si="328"/>
        <v>OMNI</v>
      </c>
      <c r="G175" s="8">
        <v>3</v>
      </c>
      <c r="H175" s="14" t="s">
        <v>75</v>
      </c>
      <c r="I175" s="14" t="str">
        <f t="shared" si="246"/>
        <v/>
      </c>
      <c r="J175" s="14" t="str">
        <f t="shared" si="247"/>
        <v/>
      </c>
      <c r="K175" s="279"/>
      <c r="L175" s="260"/>
      <c r="M175" s="221">
        <f>S175+S176</f>
        <v>0</v>
      </c>
      <c r="N175" s="221">
        <f>T175+T176</f>
        <v>0</v>
      </c>
      <c r="O175" s="222">
        <f t="shared" si="320"/>
        <v>0</v>
      </c>
      <c r="P175" s="223">
        <f t="shared" si="321"/>
        <v>0</v>
      </c>
      <c r="Q175" s="223">
        <f t="shared" si="322"/>
        <v>0</v>
      </c>
      <c r="R175" s="223">
        <f t="shared" si="323"/>
        <v>0</v>
      </c>
      <c r="S175" s="10"/>
      <c r="T175" s="10"/>
      <c r="U175" s="14" t="str">
        <f t="shared" si="306"/>
        <v/>
      </c>
      <c r="V175" s="14" t="str" cm="1">
        <f t="array" ref="V175">_xlfn.IFS(S175+T175=0,"",S175&gt;T175,IF(I175="主",IF(S175=5,4,3),IF(S175=5,0,1)),S175&lt;T175,IF(I175="主",IF(T175=5,0,1),IF(T175=5,4,3)),S175=T175,2)</f>
        <v/>
      </c>
      <c r="W175" s="268"/>
      <c r="X175" s="261"/>
      <c r="Y175" s="248" t="str">
        <f>IF($K175="","",IF($K175=$K173,AP173,AP174))</f>
        <v/>
      </c>
      <c r="Z175" s="248" t="str">
        <f>IF($K175="","",IF($K175=$K173,AQ173,AQ174))</f>
        <v/>
      </c>
      <c r="AA175" s="244" t="str">
        <f>IF($K175="","",IF($K175=$K173,AS173,AS174))</f>
        <v/>
      </c>
      <c r="AB175" s="248" t="str">
        <f>IF($K175="","",IF($K175=$K173,Y173,Y174))</f>
        <v/>
      </c>
      <c r="AC175" s="249" t="str">
        <f>IF($K175="","",IF($K175=$K173,Z173,Z174))</f>
        <v/>
      </c>
      <c r="AD175" s="250" t="str">
        <f>IF($K175="","",IF($K175=$K173,AA173,AA174))</f>
        <v/>
      </c>
      <c r="AE175" s="238"/>
      <c r="AF175" s="238"/>
      <c r="AG175" s="226"/>
      <c r="AH175" s="245" t="str">
        <f t="shared" si="329"/>
        <v/>
      </c>
      <c r="AI175" s="251" t="str">
        <f>IF($K175="","",IF($K175=$K173,AH173,AH174))</f>
        <v/>
      </c>
      <c r="AJ175" s="227"/>
      <c r="AK175" s="262"/>
      <c r="AL175" s="10"/>
      <c r="AM175" s="10"/>
      <c r="AN175" s="266"/>
      <c r="AO175" s="269"/>
      <c r="AP175" s="265"/>
      <c r="AQ175" s="12"/>
      <c r="AR175" s="15"/>
      <c r="AS175" s="12"/>
      <c r="AT175" s="15"/>
      <c r="AU175" s="12"/>
      <c r="AV175" s="148"/>
      <c r="AW175" s="14" t="str">
        <f t="shared" si="248"/>
        <v/>
      </c>
      <c r="AX175" s="14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AY175" s="14" t="str">
        <f t="shared" si="249"/>
        <v/>
      </c>
    </row>
    <row r="176" spans="1:51">
      <c r="A176" s="1">
        <f>输入错误检查!A175</f>
        <v>0</v>
      </c>
      <c r="B176" s="218">
        <f t="shared" si="324"/>
        <v>4</v>
      </c>
      <c r="C176" s="218">
        <f t="shared" si="325"/>
        <v>16</v>
      </c>
      <c r="D176" s="218">
        <f t="shared" si="326"/>
        <v>14</v>
      </c>
      <c r="E176" s="218" t="str">
        <f t="shared" si="327"/>
        <v>RC</v>
      </c>
      <c r="F176" s="218" t="str">
        <f t="shared" si="328"/>
        <v>OMNI</v>
      </c>
      <c r="G176" s="8">
        <v>3</v>
      </c>
      <c r="H176" s="14" t="s">
        <v>88</v>
      </c>
      <c r="I176" s="14" t="str">
        <f t="shared" si="246"/>
        <v/>
      </c>
      <c r="J176" s="14" t="str">
        <f t="shared" si="247"/>
        <v/>
      </c>
      <c r="K176" s="279"/>
      <c r="L176" s="260"/>
      <c r="M176" s="221"/>
      <c r="N176" s="221"/>
      <c r="O176" s="222"/>
      <c r="P176" s="235"/>
      <c r="Q176" s="235"/>
      <c r="R176" s="235"/>
      <c r="S176" s="10"/>
      <c r="T176" s="10"/>
      <c r="U176" s="14" t="str">
        <f t="shared" si="306"/>
        <v/>
      </c>
      <c r="V176" s="14" t="str" cm="1">
        <f t="array" ref="V176">_xlfn.IFS(S176+T176=0,"",S176&gt;T176,IF(I176="主",IF(S176=5,4,3),IF(S176=5,0,1)),S176&lt;T176,IF(I176="主",IF(T176=5,0,1),IF(T176=5,4,3)),S176=T176,2)</f>
        <v/>
      </c>
      <c r="W176" s="268"/>
      <c r="X176" s="261" t="str">
        <f>IF(X175="","",X175)</f>
        <v/>
      </c>
      <c r="Y176" s="248" t="str">
        <f>IF($K176="","",IF($K176=$K174,AP174,AP173))</f>
        <v/>
      </c>
      <c r="Z176" s="248" t="str">
        <f>IF($K176="","",IF($K176=$K174,AQ174,AQ173))</f>
        <v/>
      </c>
      <c r="AA176" s="244" t="str">
        <f>IF($K176="","",IF($K176=$K174,AS174,AS173))</f>
        <v/>
      </c>
      <c r="AB176" s="248" t="str">
        <f>IF($K176="","",IF($K176=$K174,Y174,Y173))</f>
        <v/>
      </c>
      <c r="AC176" s="249" t="str">
        <f>IF($K176="","",IF($K176=$K174,Z174,Z173))</f>
        <v/>
      </c>
      <c r="AD176" s="250" t="str">
        <f>IF($K176="","",IF($K176=$K174,AA174,AA173))</f>
        <v/>
      </c>
      <c r="AE176" s="237"/>
      <c r="AF176" s="237"/>
      <c r="AG176" s="270"/>
      <c r="AH176" s="245" t="str">
        <f t="shared" si="330"/>
        <v/>
      </c>
      <c r="AI176" s="251" t="str">
        <f>IF($K176="","",IF($K176=$K174,AH174,AH173))</f>
        <v/>
      </c>
      <c r="AJ176" s="227"/>
      <c r="AK176" s="262"/>
      <c r="AL176" s="10"/>
      <c r="AM176" s="10"/>
      <c r="AN176" s="263"/>
      <c r="AO176" s="272"/>
      <c r="AP176" s="265"/>
      <c r="AQ176" s="12"/>
      <c r="AR176" s="15"/>
      <c r="AS176" s="12"/>
      <c r="AT176" s="15"/>
      <c r="AU176" s="12"/>
      <c r="AV176" s="148"/>
      <c r="AW176" s="14" t="str">
        <f t="shared" si="248"/>
        <v/>
      </c>
      <c r="AX176" s="14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Y176" s="14" t="str">
        <f t="shared" si="249"/>
        <v/>
      </c>
    </row>
    <row r="177" spans="1:51">
      <c r="A177" s="1">
        <f>输入错误检查!A176</f>
        <v>0</v>
      </c>
      <c r="B177" s="218">
        <f t="shared" si="324"/>
        <v>4</v>
      </c>
      <c r="C177" s="218">
        <f t="shared" si="325"/>
        <v>16</v>
      </c>
      <c r="D177" s="218">
        <f t="shared" si="326"/>
        <v>14</v>
      </c>
      <c r="E177" s="218" t="str">
        <f t="shared" si="327"/>
        <v>RC</v>
      </c>
      <c r="F177" s="218" t="str">
        <f t="shared" si="328"/>
        <v>OMNI</v>
      </c>
      <c r="G177" s="8" t="s">
        <v>114</v>
      </c>
      <c r="H177" s="14" t="s">
        <v>75</v>
      </c>
      <c r="I177" s="14" t="str">
        <f t="shared" si="246"/>
        <v/>
      </c>
      <c r="J177" s="14" t="str">
        <f t="shared" si="247"/>
        <v/>
      </c>
      <c r="K177" s="10"/>
      <c r="L177" s="274"/>
      <c r="M177" s="221">
        <f>S177+S178</f>
        <v>0</v>
      </c>
      <c r="N177" s="221">
        <f>T177+T178</f>
        <v>0</v>
      </c>
      <c r="O177" s="222">
        <f t="shared" ref="O177:O181" si="331">M177+N177</f>
        <v>0</v>
      </c>
      <c r="P177" s="223">
        <f t="shared" ref="P177:P181" si="332">IF(M177&gt;N177,1,0)</f>
        <v>0</v>
      </c>
      <c r="Q177" s="223">
        <f t="shared" ref="Q177:Q181" si="333">IF(M177+N177=0,0,IF(M177=N177,1,0))</f>
        <v>0</v>
      </c>
      <c r="R177" s="223">
        <f t="shared" ref="R177:R181" si="334">IF(M177&lt;N177,1,0)</f>
        <v>0</v>
      </c>
      <c r="S177" s="10"/>
      <c r="T177" s="10"/>
      <c r="U177" s="14" t="str">
        <f t="shared" si="306"/>
        <v/>
      </c>
      <c r="V177" s="14" t="str" cm="1">
        <f t="array" ref="V177">_xlfn.IFS(S177+T177=0,"",S177&gt;T177,IF(I177="主",IF(S177=5,4,3),IF(S177=5,0,1)),S177&lt;T177,IF(I177="主",IF(T177=5,0,1),IF(T177=5,4,3)),S177=T177,2)</f>
        <v/>
      </c>
      <c r="W177" s="275"/>
      <c r="X177" s="261"/>
      <c r="Y177" s="248" t="str">
        <f>IF($K177="","",IF($K177=$K175,AP175,AP176))</f>
        <v/>
      </c>
      <c r="Z177" s="248" t="str">
        <f>IF($K177="","",IF($K177=$K175,AQ175,AQ176))</f>
        <v/>
      </c>
      <c r="AA177" s="244" t="str">
        <f>IF($K177="","",IF($K177=$K175,AS175,AS176))</f>
        <v/>
      </c>
      <c r="AB177" s="242" t="str">
        <f t="shared" ref="AB177:AG177" si="335">IF($K177="","",IF($K177=$K175,Y175,Y176))</f>
        <v/>
      </c>
      <c r="AC177" s="242" t="str">
        <f t="shared" si="335"/>
        <v/>
      </c>
      <c r="AD177" s="249" t="str">
        <f t="shared" si="335"/>
        <v/>
      </c>
      <c r="AE177" s="242" t="str">
        <f t="shared" si="335"/>
        <v/>
      </c>
      <c r="AF177" s="242" t="str">
        <f t="shared" si="335"/>
        <v/>
      </c>
      <c r="AG177" s="242" t="str">
        <f t="shared" si="335"/>
        <v/>
      </c>
      <c r="AH177" s="245" t="str">
        <f t="shared" si="329"/>
        <v/>
      </c>
      <c r="AI177" s="251" t="str">
        <f>IF($K177="","",IF($K177=$K175,AH175,AH176))</f>
        <v/>
      </c>
      <c r="AJ177" s="251" t="str">
        <f>IF($K177="","",IF($K177=$K175,AI175,AI176))</f>
        <v/>
      </c>
      <c r="AK177" s="10"/>
      <c r="AL177" s="10"/>
      <c r="AM177" s="10"/>
      <c r="AN177" s="10"/>
      <c r="AO177" s="276"/>
      <c r="AP177" s="265"/>
      <c r="AQ177" s="12"/>
      <c r="AR177" s="15"/>
      <c r="AS177" s="12"/>
      <c r="AT177" s="15"/>
      <c r="AU177" s="12"/>
      <c r="AV177" s="148"/>
      <c r="AW177" s="14" t="str">
        <f t="shared" si="248"/>
        <v/>
      </c>
      <c r="AX177" s="14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Y177" s="14" t="str">
        <f t="shared" si="249"/>
        <v/>
      </c>
    </row>
    <row r="178" spans="1:51">
      <c r="A178" s="1">
        <f>输入错误检查!A177</f>
        <v>0</v>
      </c>
      <c r="B178" s="218">
        <f t="shared" si="324"/>
        <v>4</v>
      </c>
      <c r="C178" s="218">
        <f t="shared" si="325"/>
        <v>16</v>
      </c>
      <c r="D178" s="218">
        <f t="shared" si="326"/>
        <v>14</v>
      </c>
      <c r="E178" s="218" t="str">
        <f t="shared" si="327"/>
        <v>RC</v>
      </c>
      <c r="F178" s="218" t="str">
        <f t="shared" si="328"/>
        <v>OMNI</v>
      </c>
      <c r="G178" s="8" t="s">
        <v>114</v>
      </c>
      <c r="H178" s="14" t="s">
        <v>88</v>
      </c>
      <c r="I178" s="14" t="str">
        <f t="shared" si="246"/>
        <v/>
      </c>
      <c r="J178" s="14" t="str">
        <f t="shared" si="247"/>
        <v/>
      </c>
      <c r="K178" s="10"/>
      <c r="L178" s="274"/>
      <c r="M178" s="221"/>
      <c r="N178" s="221"/>
      <c r="O178" s="222"/>
      <c r="P178" s="235"/>
      <c r="Q178" s="235"/>
      <c r="R178" s="235"/>
      <c r="S178" s="10"/>
      <c r="T178" s="10"/>
      <c r="U178" s="14" t="str">
        <f t="shared" si="306"/>
        <v/>
      </c>
      <c r="V178" s="14" t="str" cm="1">
        <f t="array" ref="V178">_xlfn.IFS(S178+T178=0,"",S178&gt;T178,IF(I178="主",IF(S178=5,4,3),IF(S178=5,0,1)),S178&lt;T178,IF(I178="主",IF(T178=5,0,1),IF(T178=5,4,3)),S178=T178,2)</f>
        <v/>
      </c>
      <c r="W178" s="275"/>
      <c r="X178" s="261" t="str">
        <f>IF(X177="","",X177)</f>
        <v/>
      </c>
      <c r="Y178" s="248" t="str">
        <f>IF($K178="","",IF($K178=$K176,AP176,AP175))</f>
        <v/>
      </c>
      <c r="Z178" s="248" t="str">
        <f>IF($K178="","",IF($K178=$K176,AQ176,AQ175))</f>
        <v/>
      </c>
      <c r="AA178" s="244" t="str">
        <f>IF($K178="","",IF($K178=$K176,AS176,AS175))</f>
        <v/>
      </c>
      <c r="AB178" s="242" t="str">
        <f t="shared" ref="AB178:AG178" si="336">IF($K178="","",IF($K178=$K176,Y176,Y175))</f>
        <v/>
      </c>
      <c r="AC178" s="242" t="str">
        <f t="shared" si="336"/>
        <v/>
      </c>
      <c r="AD178" s="249" t="str">
        <f t="shared" si="336"/>
        <v/>
      </c>
      <c r="AE178" s="242" t="str">
        <f t="shared" si="336"/>
        <v/>
      </c>
      <c r="AF178" s="242" t="str">
        <f t="shared" si="336"/>
        <v/>
      </c>
      <c r="AG178" s="242" t="str">
        <f t="shared" si="336"/>
        <v/>
      </c>
      <c r="AH178" s="245" t="str">
        <f t="shared" si="330"/>
        <v/>
      </c>
      <c r="AI178" s="251" t="str">
        <f>IF($K178="","",IF($K178=$K176,AH176,AH175))</f>
        <v/>
      </c>
      <c r="AJ178" s="251" t="str">
        <f>IF($K178="","",IF($K178=$K176,AI176,AI175))</f>
        <v/>
      </c>
      <c r="AK178" s="10"/>
      <c r="AL178" s="10"/>
      <c r="AM178" s="10"/>
      <c r="AN178" s="10"/>
      <c r="AO178" s="10"/>
      <c r="AP178" s="265"/>
      <c r="AQ178" s="12"/>
      <c r="AR178" s="15"/>
      <c r="AS178" s="12"/>
      <c r="AT178" s="15"/>
      <c r="AU178" s="12"/>
      <c r="AV178" s="148"/>
      <c r="AW178" s="14" t="str">
        <f t="shared" si="248"/>
        <v/>
      </c>
      <c r="AX178" s="14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AY178" s="14" t="str">
        <f t="shared" si="249"/>
        <v/>
      </c>
    </row>
    <row r="179" spans="1:51">
      <c r="A179" s="1">
        <f>输入错误检查!A178</f>
        <v>0</v>
      </c>
      <c r="B179" s="218">
        <v>4</v>
      </c>
      <c r="C179" s="218">
        <v>16</v>
      </c>
      <c r="D179" s="218">
        <v>16</v>
      </c>
      <c r="E179" s="219" t="s">
        <v>127</v>
      </c>
      <c r="F179" s="219" t="s">
        <v>158</v>
      </c>
      <c r="G179" s="8">
        <v>1</v>
      </c>
      <c r="H179" s="14" t="s">
        <v>75</v>
      </c>
      <c r="I179" s="14" t="str">
        <f t="shared" si="246"/>
        <v>客</v>
      </c>
      <c r="J179" s="14" t="str">
        <f t="shared" si="247"/>
        <v>RD</v>
      </c>
      <c r="K179" s="15" t="s">
        <v>158</v>
      </c>
      <c r="L179" s="220" t="s">
        <v>159</v>
      </c>
      <c r="M179" s="221">
        <f>S179+S180</f>
        <v>4</v>
      </c>
      <c r="N179" s="221">
        <f>T179+T180</f>
        <v>4</v>
      </c>
      <c r="O179" s="222">
        <f t="shared" si="331"/>
        <v>8</v>
      </c>
      <c r="P179" s="223">
        <f t="shared" si="332"/>
        <v>0</v>
      </c>
      <c r="Q179" s="223">
        <f t="shared" si="333"/>
        <v>1</v>
      </c>
      <c r="R179" s="223">
        <f t="shared" si="334"/>
        <v>0</v>
      </c>
      <c r="S179" s="13">
        <v>2</v>
      </c>
      <c r="T179" s="13">
        <v>2</v>
      </c>
      <c r="U179" s="14" t="str">
        <f t="shared" si="306"/>
        <v>平</v>
      </c>
      <c r="V179" s="14" cm="1">
        <f t="array" ref="V179">_xlfn.IFS(S179+T179=0,"",S179&gt;T179,IF(I179="主",IF(S179=5,4,3),IF(S179=5,0,1)),S179&lt;T179,IF(I179="主",IF(T179=5,0,1),IF(T179=5,4,3)),S179=T179,2)</f>
        <v>2</v>
      </c>
      <c r="W179" s="19" t="s">
        <v>92</v>
      </c>
      <c r="X179" s="19" t="s">
        <v>78</v>
      </c>
      <c r="Y179" s="224"/>
      <c r="Z179" s="225"/>
      <c r="AA179" s="225"/>
      <c r="AB179" s="225"/>
      <c r="AC179" s="225"/>
      <c r="AD179" s="225"/>
      <c r="AE179" s="225"/>
      <c r="AF179" s="225"/>
      <c r="AG179" s="226"/>
      <c r="AH179" s="227"/>
      <c r="AI179" s="227"/>
      <c r="AJ179" s="227"/>
      <c r="AK179" s="228" t="s">
        <v>79</v>
      </c>
      <c r="AL179" s="229" t="s">
        <v>83</v>
      </c>
      <c r="AM179" s="230"/>
      <c r="AN179" s="231"/>
      <c r="AO179" s="232"/>
      <c r="AP179" s="233" t="s">
        <v>81</v>
      </c>
      <c r="AQ179" s="234" t="s">
        <v>86</v>
      </c>
      <c r="AR179" s="15" t="s">
        <v>82</v>
      </c>
      <c r="AS179" s="234" t="s">
        <v>90</v>
      </c>
      <c r="AT179" s="15" t="s">
        <v>109</v>
      </c>
      <c r="AU179" s="234" t="s">
        <v>108</v>
      </c>
      <c r="AV179" s="142" t="s">
        <v>94</v>
      </c>
      <c r="AW179" s="14" t="str">
        <f t="shared" si="248"/>
        <v>主</v>
      </c>
      <c r="AX179" s="14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>RD</v>
      </c>
      <c r="AY179" s="14" t="str">
        <f t="shared" si="249"/>
        <v>ZETA</v>
      </c>
    </row>
    <row r="180" spans="1:51">
      <c r="A180" s="1">
        <f>输入错误检查!A179</f>
        <v>0</v>
      </c>
      <c r="B180" s="218">
        <f t="shared" ref="B180:B186" si="337">B179</f>
        <v>4</v>
      </c>
      <c r="C180" s="218">
        <f t="shared" ref="C180:C186" si="338">C179</f>
        <v>16</v>
      </c>
      <c r="D180" s="218">
        <f t="shared" ref="D180:D186" si="339">D179</f>
        <v>16</v>
      </c>
      <c r="E180" s="218" t="str">
        <f t="shared" ref="E180:E186" si="340">E179</f>
        <v>RD</v>
      </c>
      <c r="F180" s="218" t="str">
        <f t="shared" ref="F180:F186" si="341">F179</f>
        <v>ZETA</v>
      </c>
      <c r="G180" s="8">
        <v>1</v>
      </c>
      <c r="H180" s="14" t="s">
        <v>88</v>
      </c>
      <c r="I180" s="14" t="str">
        <f t="shared" si="246"/>
        <v>主</v>
      </c>
      <c r="J180" s="14" t="str">
        <f t="shared" si="247"/>
        <v>ZETA</v>
      </c>
      <c r="K180" s="15" t="s">
        <v>127</v>
      </c>
      <c r="L180" s="220" t="s">
        <v>128</v>
      </c>
      <c r="M180" s="221"/>
      <c r="N180" s="221"/>
      <c r="O180" s="222"/>
      <c r="P180" s="235"/>
      <c r="Q180" s="235"/>
      <c r="R180" s="235"/>
      <c r="S180" s="13">
        <v>2</v>
      </c>
      <c r="T180" s="13">
        <v>2</v>
      </c>
      <c r="U180" s="14" t="str">
        <f t="shared" si="306"/>
        <v>平</v>
      </c>
      <c r="V180" s="14" cm="1">
        <f t="array" ref="V180">_xlfn.IFS(S180+T180=0,"",S180&gt;T180,IF(I180="主",IF(S180=5,4,3),IF(S180=5,0,1)),S180&lt;T180,IF(I180="主",IF(T180=5,0,1),IF(T180=5,4,3)),S180=T180,2)</f>
        <v>2</v>
      </c>
      <c r="W180" s="19" t="str">
        <f>IF(W179="","",W179)</f>
        <v>唐人街</v>
      </c>
      <c r="X180" s="19" t="str">
        <f>IF(X179="","",X179)</f>
        <v>里奥的回忆</v>
      </c>
      <c r="Y180" s="236"/>
      <c r="Z180" s="237"/>
      <c r="AA180" s="238"/>
      <c r="AB180" s="238"/>
      <c r="AC180" s="238"/>
      <c r="AD180" s="238"/>
      <c r="AE180" s="238"/>
      <c r="AF180" s="238"/>
      <c r="AG180" s="226"/>
      <c r="AH180" s="227"/>
      <c r="AI180" s="227"/>
      <c r="AJ180" s="227"/>
      <c r="AK180" s="228" t="s">
        <v>79</v>
      </c>
      <c r="AL180" s="229" t="s">
        <v>80</v>
      </c>
      <c r="AM180" s="239"/>
      <c r="AN180" s="240"/>
      <c r="AO180" s="241"/>
      <c r="AP180" s="233" t="s">
        <v>97</v>
      </c>
      <c r="AQ180" s="234" t="s">
        <v>90</v>
      </c>
      <c r="AR180" s="15" t="s">
        <v>82</v>
      </c>
      <c r="AS180" s="234" t="s">
        <v>108</v>
      </c>
      <c r="AT180" s="15" t="s">
        <v>123</v>
      </c>
      <c r="AU180" s="234" t="s">
        <v>84</v>
      </c>
      <c r="AV180" s="142" t="s">
        <v>87</v>
      </c>
      <c r="AW180" s="14" t="str">
        <f t="shared" si="248"/>
        <v>主</v>
      </c>
      <c r="AX180" s="14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>RD</v>
      </c>
      <c r="AY180" s="14" t="str">
        <f t="shared" si="249"/>
        <v>ZETA</v>
      </c>
    </row>
    <row r="181" spans="1:51">
      <c r="A181" s="1">
        <f>输入错误检查!A180</f>
        <v>0</v>
      </c>
      <c r="B181" s="218">
        <f t="shared" si="337"/>
        <v>4</v>
      </c>
      <c r="C181" s="218">
        <f t="shared" si="338"/>
        <v>16</v>
      </c>
      <c r="D181" s="218">
        <f t="shared" si="339"/>
        <v>16</v>
      </c>
      <c r="E181" s="218" t="str">
        <f t="shared" si="340"/>
        <v>RD</v>
      </c>
      <c r="F181" s="218" t="str">
        <f t="shared" si="341"/>
        <v>ZETA</v>
      </c>
      <c r="G181" s="8">
        <v>2</v>
      </c>
      <c r="H181" s="14" t="s">
        <v>75</v>
      </c>
      <c r="I181" s="14" t="str">
        <f t="shared" si="246"/>
        <v>主</v>
      </c>
      <c r="J181" s="14" t="str">
        <f t="shared" si="247"/>
        <v>ZETA</v>
      </c>
      <c r="K181" s="15" t="s">
        <v>127</v>
      </c>
      <c r="L181" s="220" t="s">
        <v>128</v>
      </c>
      <c r="M181" s="221">
        <f>S181+S182</f>
        <v>2</v>
      </c>
      <c r="N181" s="221">
        <f>T181+T182</f>
        <v>7</v>
      </c>
      <c r="O181" s="222">
        <f t="shared" si="331"/>
        <v>9</v>
      </c>
      <c r="P181" s="223">
        <f t="shared" si="332"/>
        <v>0</v>
      </c>
      <c r="Q181" s="223">
        <f t="shared" si="333"/>
        <v>0</v>
      </c>
      <c r="R181" s="223">
        <f t="shared" si="334"/>
        <v>1</v>
      </c>
      <c r="S181" s="13">
        <v>2</v>
      </c>
      <c r="T181" s="13">
        <v>2</v>
      </c>
      <c r="U181" s="14" t="str">
        <f t="shared" si="306"/>
        <v>平</v>
      </c>
      <c r="V181" s="14" cm="1">
        <f t="array" ref="V181">_xlfn.IFS(S181+T181=0,"",S181&gt;T181,IF(I181="主",IF(S181=5,4,3),IF(S181=5,0,1)),S181&lt;T181,IF(I181="主",IF(T181=5,0,1),IF(T181=5,4,3)),S181=T181,2)</f>
        <v>2</v>
      </c>
      <c r="W181" s="19" t="s">
        <v>92</v>
      </c>
      <c r="X181" s="19" t="s">
        <v>122</v>
      </c>
      <c r="Y181" s="242" t="str">
        <f>IF($K181="","",IF($K181=$K179,AP179,AP180))</f>
        <v>空军</v>
      </c>
      <c r="Z181" s="243" t="str">
        <f>IF($K181="","",IF($K181=$K179,AQ179,AQ180))</f>
        <v>木偶师</v>
      </c>
      <c r="AA181" s="244" t="str">
        <f>IF($K181="","",IF($K181=$K179,AS179,AS180))</f>
        <v>小说家</v>
      </c>
      <c r="AB181" s="238"/>
      <c r="AC181" s="238"/>
      <c r="AD181" s="238"/>
      <c r="AE181" s="238"/>
      <c r="AF181" s="238"/>
      <c r="AG181" s="226"/>
      <c r="AH181" s="245" t="str">
        <f t="shared" ref="AH181:AH185" si="342">IF($K181="","",IF($K181=$K179,AV179,AV180))</f>
        <v>跛脚羊</v>
      </c>
      <c r="AI181" s="227"/>
      <c r="AJ181" s="227"/>
      <c r="AK181" s="228" t="s">
        <v>79</v>
      </c>
      <c r="AL181" s="15" t="s">
        <v>83</v>
      </c>
      <c r="AM181" s="246" t="s">
        <v>94</v>
      </c>
      <c r="AN181" s="247"/>
      <c r="AO181" s="241"/>
      <c r="AP181" s="233" t="s">
        <v>123</v>
      </c>
      <c r="AQ181" s="234" t="s">
        <v>147</v>
      </c>
      <c r="AR181" s="15" t="s">
        <v>109</v>
      </c>
      <c r="AS181" s="234" t="s">
        <v>134</v>
      </c>
      <c r="AT181" s="15" t="s">
        <v>101</v>
      </c>
      <c r="AU181" s="234" t="s">
        <v>81</v>
      </c>
      <c r="AV181" s="142" t="s">
        <v>102</v>
      </c>
      <c r="AW181" s="14" t="str">
        <f t="shared" si="248"/>
        <v>客</v>
      </c>
      <c r="AX181" s="14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>ZETA</v>
      </c>
      <c r="AY181" s="14" t="str">
        <f t="shared" si="249"/>
        <v>RD</v>
      </c>
    </row>
    <row r="182" spans="1:51">
      <c r="A182" s="1">
        <f>输入错误检查!A181</f>
        <v>0</v>
      </c>
      <c r="B182" s="218">
        <f t="shared" si="337"/>
        <v>4</v>
      </c>
      <c r="C182" s="218">
        <f t="shared" si="338"/>
        <v>16</v>
      </c>
      <c r="D182" s="218">
        <f t="shared" si="339"/>
        <v>16</v>
      </c>
      <c r="E182" s="218" t="str">
        <f t="shared" si="340"/>
        <v>RD</v>
      </c>
      <c r="F182" s="218" t="str">
        <f t="shared" si="341"/>
        <v>ZETA</v>
      </c>
      <c r="G182" s="8">
        <v>2</v>
      </c>
      <c r="H182" s="14" t="s">
        <v>88</v>
      </c>
      <c r="I182" s="14" t="str">
        <f t="shared" si="246"/>
        <v>客</v>
      </c>
      <c r="J182" s="14" t="str">
        <f t="shared" si="247"/>
        <v>RD</v>
      </c>
      <c r="K182" s="15" t="s">
        <v>158</v>
      </c>
      <c r="L182" s="220" t="s">
        <v>159</v>
      </c>
      <c r="M182" s="221"/>
      <c r="N182" s="221"/>
      <c r="O182" s="222"/>
      <c r="P182" s="235"/>
      <c r="Q182" s="235"/>
      <c r="R182" s="235"/>
      <c r="S182" s="13">
        <v>0</v>
      </c>
      <c r="T182" s="13">
        <v>5</v>
      </c>
      <c r="U182" s="14" t="str">
        <f t="shared" si="306"/>
        <v>屠</v>
      </c>
      <c r="V182" s="14" cm="1">
        <f t="array" ref="V182">_xlfn.IFS(S182+T182=0,"",S182&gt;T182,IF(I182="主",IF(S182=5,4,3),IF(S182=5,0,1)),S182&lt;T182,IF(I182="主",IF(T182=5,0,1),IF(T182=5,4,3)),S182=T182,2)</f>
        <v>4</v>
      </c>
      <c r="W182" s="19" t="str">
        <f>IF(W181="","",W181)</f>
        <v>唐人街</v>
      </c>
      <c r="X182" s="19" t="str">
        <f>IF(X181="","",X181)</f>
        <v>湖景村</v>
      </c>
      <c r="Y182" s="242" t="str">
        <f>IF($K182="","",IF($K182=$K180,AP180,AP179))</f>
        <v>大副</v>
      </c>
      <c r="Z182" s="243" t="str">
        <f>IF($K182="","",IF($K182=$K180,AQ180,AQ179))</f>
        <v>冒险家</v>
      </c>
      <c r="AA182" s="244" t="str">
        <f>IF($K182="","",IF($K182=$K180,AS180,AS179))</f>
        <v>木偶师</v>
      </c>
      <c r="AB182" s="237"/>
      <c r="AC182" s="237"/>
      <c r="AD182" s="238"/>
      <c r="AE182" s="238"/>
      <c r="AF182" s="238"/>
      <c r="AG182" s="226"/>
      <c r="AH182" s="245" t="str">
        <f t="shared" ref="AH182:AH186" si="343">IF($K182="","",IF($K182=$K180,AV180,AV179))</f>
        <v>喧嚣</v>
      </c>
      <c r="AI182" s="227"/>
      <c r="AJ182" s="227"/>
      <c r="AK182" s="228" t="s">
        <v>83</v>
      </c>
      <c r="AL182" s="15" t="s">
        <v>79</v>
      </c>
      <c r="AM182" s="229" t="s">
        <v>87</v>
      </c>
      <c r="AN182" s="239"/>
      <c r="AO182" s="241"/>
      <c r="AP182" s="233" t="s">
        <v>101</v>
      </c>
      <c r="AQ182" s="234" t="s">
        <v>93</v>
      </c>
      <c r="AR182" s="15" t="s">
        <v>109</v>
      </c>
      <c r="AS182" s="234" t="s">
        <v>97</v>
      </c>
      <c r="AT182" s="15" t="s">
        <v>82</v>
      </c>
      <c r="AU182" s="234" t="s">
        <v>95</v>
      </c>
      <c r="AV182" s="142" t="s">
        <v>102</v>
      </c>
      <c r="AW182" s="14" t="str">
        <f t="shared" si="248"/>
        <v>客</v>
      </c>
      <c r="AX182" s="14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>ZETA</v>
      </c>
      <c r="AY182" s="14" t="str">
        <f t="shared" si="249"/>
        <v>RD</v>
      </c>
    </row>
    <row r="183" spans="1:51">
      <c r="A183" s="1">
        <f>输入错误检查!A182</f>
        <v>0</v>
      </c>
      <c r="B183" s="218">
        <f t="shared" si="337"/>
        <v>4</v>
      </c>
      <c r="C183" s="218">
        <f t="shared" si="338"/>
        <v>16</v>
      </c>
      <c r="D183" s="218">
        <f t="shared" si="339"/>
        <v>16</v>
      </c>
      <c r="E183" s="218" t="str">
        <f t="shared" si="340"/>
        <v>RD</v>
      </c>
      <c r="F183" s="218" t="str">
        <f t="shared" si="341"/>
        <v>ZETA</v>
      </c>
      <c r="G183" s="8">
        <v>3</v>
      </c>
      <c r="H183" s="14" t="s">
        <v>75</v>
      </c>
      <c r="I183" s="14" t="str">
        <f t="shared" si="246"/>
        <v>主</v>
      </c>
      <c r="J183" s="14" t="str">
        <f t="shared" si="247"/>
        <v>ZETA</v>
      </c>
      <c r="K183" s="15" t="s">
        <v>127</v>
      </c>
      <c r="L183" s="220" t="s">
        <v>128</v>
      </c>
      <c r="M183" s="221">
        <f>S183+S184</f>
        <v>2</v>
      </c>
      <c r="N183" s="221">
        <f>T183+T184</f>
        <v>7</v>
      </c>
      <c r="O183" s="222">
        <f t="shared" ref="O183:O187" si="344">M183+N183</f>
        <v>9</v>
      </c>
      <c r="P183" s="223">
        <f t="shared" ref="P183:P187" si="345">IF(M183&gt;N183,1,0)</f>
        <v>0</v>
      </c>
      <c r="Q183" s="223">
        <f t="shared" ref="Q183:Q187" si="346">IF(M183+N183=0,0,IF(M183=N183,1,0))</f>
        <v>0</v>
      </c>
      <c r="R183" s="223">
        <f t="shared" ref="R183:R187" si="347">IF(M183&lt;N183,1,0)</f>
        <v>1</v>
      </c>
      <c r="S183" s="13">
        <v>2</v>
      </c>
      <c r="T183" s="13">
        <v>2</v>
      </c>
      <c r="U183" s="14" t="str">
        <f t="shared" si="306"/>
        <v>平</v>
      </c>
      <c r="V183" s="14" cm="1">
        <f t="array" ref="V183">_xlfn.IFS(S183+T183=0,"",S183&gt;T183,IF(I183="主",IF(S183=5,4,3),IF(S183=5,0,1)),S183&lt;T183,IF(I183="主",IF(T183=5,0,1),IF(T183=5,4,3)),S183=T183,2)</f>
        <v>2</v>
      </c>
      <c r="W183" s="19" t="s">
        <v>92</v>
      </c>
      <c r="X183" s="19" t="s">
        <v>104</v>
      </c>
      <c r="Y183" s="248" t="str">
        <f>IF($K183="","",IF($K183=$K181,AP181,AP182))</f>
        <v>骑士</v>
      </c>
      <c r="Z183" s="248" t="str">
        <f>IF($K183="","",IF($K183=$K181,AQ181,AQ182))</f>
        <v>画家</v>
      </c>
      <c r="AA183" s="244" t="str">
        <f>IF($K183="","",IF($K183=$K181,AS181,AS182))</f>
        <v>魔术师</v>
      </c>
      <c r="AB183" s="248" t="str">
        <f>IF($K183="","",IF($K183=$K181,Y181,Y182))</f>
        <v>空军</v>
      </c>
      <c r="AC183" s="249" t="str">
        <f>IF($K183="","",IF($K183=$K181,Z181,Z182))</f>
        <v>木偶师</v>
      </c>
      <c r="AD183" s="250" t="str">
        <f>IF($K183="","",IF($K183=$K181,AA181,AA182))</f>
        <v>小说家</v>
      </c>
      <c r="AE183" s="238"/>
      <c r="AF183" s="238"/>
      <c r="AG183" s="226"/>
      <c r="AH183" s="245" t="str">
        <f t="shared" si="342"/>
        <v>歌剧演员</v>
      </c>
      <c r="AI183" s="251" t="str">
        <f>IF($K183="","",IF($K183=$K181,AH181,AH182))</f>
        <v>跛脚羊</v>
      </c>
      <c r="AJ183" s="227"/>
      <c r="AK183" s="228" t="s">
        <v>98</v>
      </c>
      <c r="AL183" s="15" t="s">
        <v>83</v>
      </c>
      <c r="AM183" s="15" t="s">
        <v>106</v>
      </c>
      <c r="AN183" s="246" t="s">
        <v>94</v>
      </c>
      <c r="AO183" s="252"/>
      <c r="AP183" s="233" t="s">
        <v>79</v>
      </c>
      <c r="AQ183" s="234" t="s">
        <v>82</v>
      </c>
      <c r="AR183" s="15" t="s">
        <v>112</v>
      </c>
      <c r="AS183" s="234" t="s">
        <v>119</v>
      </c>
      <c r="AT183" s="15" t="s">
        <v>80</v>
      </c>
      <c r="AU183" s="234" t="s">
        <v>184</v>
      </c>
      <c r="AV183" s="142" t="s">
        <v>179</v>
      </c>
      <c r="AW183" s="14" t="str">
        <f t="shared" si="248"/>
        <v>主</v>
      </c>
      <c r="AX183" s="14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>RD</v>
      </c>
      <c r="AY183" s="14" t="str">
        <f t="shared" si="249"/>
        <v>ZETA</v>
      </c>
    </row>
    <row r="184" spans="1:51">
      <c r="A184" s="1">
        <f>输入错误检查!A183</f>
        <v>0</v>
      </c>
      <c r="B184" s="218">
        <f t="shared" si="337"/>
        <v>4</v>
      </c>
      <c r="C184" s="218">
        <f t="shared" si="338"/>
        <v>16</v>
      </c>
      <c r="D184" s="218">
        <f t="shared" si="339"/>
        <v>16</v>
      </c>
      <c r="E184" s="218" t="str">
        <f t="shared" si="340"/>
        <v>RD</v>
      </c>
      <c r="F184" s="218" t="str">
        <f t="shared" si="341"/>
        <v>ZETA</v>
      </c>
      <c r="G184" s="8">
        <v>3</v>
      </c>
      <c r="H184" s="14" t="s">
        <v>88</v>
      </c>
      <c r="I184" s="14" t="str">
        <f t="shared" si="246"/>
        <v>客</v>
      </c>
      <c r="J184" s="14" t="str">
        <f t="shared" si="247"/>
        <v>RD</v>
      </c>
      <c r="K184" s="15" t="s">
        <v>158</v>
      </c>
      <c r="L184" s="220" t="s">
        <v>185</v>
      </c>
      <c r="M184" s="221"/>
      <c r="N184" s="221"/>
      <c r="O184" s="222"/>
      <c r="P184" s="235"/>
      <c r="Q184" s="235"/>
      <c r="R184" s="235"/>
      <c r="S184" s="13">
        <v>0</v>
      </c>
      <c r="T184" s="13">
        <v>5</v>
      </c>
      <c r="U184" s="14" t="str">
        <f t="shared" si="306"/>
        <v>屠</v>
      </c>
      <c r="V184" s="14" cm="1">
        <f t="array" ref="V184">_xlfn.IFS(S184+T184=0,"",S184&gt;T184,IF(I184="主",IF(S184=5,4,3),IF(S184=5,0,1)),S184&lt;T184,IF(I184="主",IF(T184=5,0,1),IF(T184=5,4,3)),S184=T184,2)</f>
        <v>4</v>
      </c>
      <c r="W184" s="19" t="s">
        <v>92</v>
      </c>
      <c r="X184" s="19" t="str">
        <f>IF(X183="","",X183)</f>
        <v>红教堂</v>
      </c>
      <c r="Y184" s="248" t="str">
        <f>IF($K184="","",IF($K184=$K182,AP182,AP181))</f>
        <v>野人</v>
      </c>
      <c r="Z184" s="248" t="str">
        <f>IF($K184="","",IF($K184=$K182,AQ182,AQ181))</f>
        <v>囚徒</v>
      </c>
      <c r="AA184" s="244" t="str">
        <f>IF($K184="","",IF($K184=$K182,AS182,AS181))</f>
        <v>空军</v>
      </c>
      <c r="AB184" s="248" t="str">
        <f>IF($K184="","",IF($K184=$K182,Y182,Y181))</f>
        <v>大副</v>
      </c>
      <c r="AC184" s="249" t="str">
        <f>IF($K184="","",IF($K184=$K182,Z182,Z181))</f>
        <v>冒险家</v>
      </c>
      <c r="AD184" s="250" t="str">
        <f>IF($K184="","",IF($K184=$K182,AA182,AA181))</f>
        <v>木偶师</v>
      </c>
      <c r="AE184" s="237"/>
      <c r="AF184" s="237"/>
      <c r="AG184" s="270"/>
      <c r="AH184" s="245" t="str">
        <f t="shared" si="343"/>
        <v>歌剧演员</v>
      </c>
      <c r="AI184" s="251" t="str">
        <f>IF($K184="","",IF($K184=$K182,AH182,AH181))</f>
        <v>喧嚣</v>
      </c>
      <c r="AJ184" s="227"/>
      <c r="AK184" s="228" t="s">
        <v>79</v>
      </c>
      <c r="AL184" s="15" t="s">
        <v>123</v>
      </c>
      <c r="AM184" s="15" t="s">
        <v>87</v>
      </c>
      <c r="AN184" s="229" t="s">
        <v>106</v>
      </c>
      <c r="AO184" s="254"/>
      <c r="AP184" s="233" t="s">
        <v>105</v>
      </c>
      <c r="AQ184" s="234" t="s">
        <v>144</v>
      </c>
      <c r="AR184" s="15" t="s">
        <v>109</v>
      </c>
      <c r="AS184" s="234" t="s">
        <v>184</v>
      </c>
      <c r="AT184" s="15" t="s">
        <v>108</v>
      </c>
      <c r="AU184" s="234" t="s">
        <v>130</v>
      </c>
      <c r="AV184" s="142" t="s">
        <v>125</v>
      </c>
      <c r="AW184" s="14" t="str">
        <f t="shared" si="248"/>
        <v>主</v>
      </c>
      <c r="AX184" s="14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>RD</v>
      </c>
      <c r="AY184" s="14" t="str">
        <f t="shared" si="249"/>
        <v>ZETA</v>
      </c>
    </row>
    <row r="185" spans="1:51">
      <c r="A185" s="1">
        <f>输入错误检查!A184</f>
        <v>0</v>
      </c>
      <c r="B185" s="218">
        <f t="shared" si="337"/>
        <v>4</v>
      </c>
      <c r="C185" s="218">
        <f t="shared" si="338"/>
        <v>16</v>
      </c>
      <c r="D185" s="218">
        <f t="shared" si="339"/>
        <v>16</v>
      </c>
      <c r="E185" s="218" t="str">
        <f t="shared" si="340"/>
        <v>RD</v>
      </c>
      <c r="F185" s="218" t="str">
        <f t="shared" si="341"/>
        <v>ZETA</v>
      </c>
      <c r="G185" s="8" t="s">
        <v>114</v>
      </c>
      <c r="H185" s="14" t="s">
        <v>75</v>
      </c>
      <c r="I185" s="14" t="str">
        <f t="shared" si="246"/>
        <v/>
      </c>
      <c r="J185" s="14" t="str">
        <f t="shared" si="247"/>
        <v/>
      </c>
      <c r="K185" s="13"/>
      <c r="L185" s="258"/>
      <c r="M185" s="221">
        <f>S185+S186</f>
        <v>0</v>
      </c>
      <c r="N185" s="221">
        <f>T185+T186</f>
        <v>0</v>
      </c>
      <c r="O185" s="222">
        <f t="shared" si="344"/>
        <v>0</v>
      </c>
      <c r="P185" s="223">
        <f t="shared" si="345"/>
        <v>0</v>
      </c>
      <c r="Q185" s="223">
        <f t="shared" si="346"/>
        <v>0</v>
      </c>
      <c r="R185" s="223">
        <f t="shared" si="347"/>
        <v>0</v>
      </c>
      <c r="S185" s="13"/>
      <c r="T185" s="13"/>
      <c r="U185" s="14" t="str">
        <f t="shared" si="306"/>
        <v/>
      </c>
      <c r="V185" s="14" t="str" cm="1">
        <f t="array" ref="V185">_xlfn.IFS(S185+T185=0,"",S185&gt;T185,IF(I185="主",IF(S185=5,4,3),IF(S185=5,0,1)),S185&lt;T185,IF(I185="主",IF(T185=5,0,1),IF(T185=5,4,3)),S185=T185,2)</f>
        <v/>
      </c>
      <c r="W185" s="255"/>
      <c r="X185" s="19"/>
      <c r="Y185" s="248" t="str">
        <f>IF($K185="","",IF($K185=$K183,AP183,AP184))</f>
        <v/>
      </c>
      <c r="Z185" s="248" t="str">
        <f>IF($K185="","",IF($K185=$K183,AQ183,AQ184))</f>
        <v/>
      </c>
      <c r="AA185" s="244" t="str">
        <f>IF($K185="","",IF($K185=$K183,AS183,AS184))</f>
        <v/>
      </c>
      <c r="AB185" s="242" t="str">
        <f t="shared" ref="AB185:AG185" si="348">IF($K185="","",IF($K185=$K183,Y183,Y184))</f>
        <v/>
      </c>
      <c r="AC185" s="242" t="str">
        <f t="shared" si="348"/>
        <v/>
      </c>
      <c r="AD185" s="249" t="str">
        <f t="shared" si="348"/>
        <v/>
      </c>
      <c r="AE185" s="242" t="str">
        <f t="shared" si="348"/>
        <v/>
      </c>
      <c r="AF185" s="242" t="str">
        <f t="shared" si="348"/>
        <v/>
      </c>
      <c r="AG185" s="242" t="str">
        <f t="shared" si="348"/>
        <v/>
      </c>
      <c r="AH185" s="245" t="str">
        <f t="shared" si="342"/>
        <v/>
      </c>
      <c r="AI185" s="251" t="str">
        <f>IF($K185="","",IF($K185=$K183,AH183,AH184))</f>
        <v/>
      </c>
      <c r="AJ185" s="251" t="str">
        <f>IF($K185="","",IF($K185=$K183,AI183,AI184))</f>
        <v/>
      </c>
      <c r="AK185" s="13"/>
      <c r="AL185" s="13"/>
      <c r="AM185" s="13"/>
      <c r="AN185" s="13"/>
      <c r="AO185" s="256"/>
      <c r="AP185" s="257"/>
      <c r="AQ185" s="257"/>
      <c r="AR185" s="13"/>
      <c r="AS185" s="257"/>
      <c r="AT185" s="13"/>
      <c r="AU185" s="257"/>
      <c r="AV185" s="9"/>
      <c r="AW185" s="14" t="str">
        <f t="shared" si="248"/>
        <v/>
      </c>
      <c r="AX185" s="14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Y185" s="14" t="str">
        <f t="shared" si="249"/>
        <v/>
      </c>
    </row>
    <row r="186" spans="1:51">
      <c r="A186" s="1">
        <f>输入错误检查!A185</f>
        <v>0</v>
      </c>
      <c r="B186" s="218">
        <f t="shared" si="337"/>
        <v>4</v>
      </c>
      <c r="C186" s="218">
        <f t="shared" si="338"/>
        <v>16</v>
      </c>
      <c r="D186" s="218">
        <f t="shared" si="339"/>
        <v>16</v>
      </c>
      <c r="E186" s="218" t="str">
        <f t="shared" si="340"/>
        <v>RD</v>
      </c>
      <c r="F186" s="218" t="str">
        <f t="shared" si="341"/>
        <v>ZETA</v>
      </c>
      <c r="G186" s="8" t="s">
        <v>114</v>
      </c>
      <c r="H186" s="14" t="s">
        <v>88</v>
      </c>
      <c r="I186" s="14" t="str">
        <f t="shared" si="246"/>
        <v/>
      </c>
      <c r="J186" s="14" t="str">
        <f t="shared" si="247"/>
        <v/>
      </c>
      <c r="K186" s="13"/>
      <c r="L186" s="258"/>
      <c r="M186" s="221"/>
      <c r="N186" s="221"/>
      <c r="O186" s="222"/>
      <c r="P186" s="235"/>
      <c r="Q186" s="235"/>
      <c r="R186" s="235"/>
      <c r="S186" s="13"/>
      <c r="T186" s="13"/>
      <c r="U186" s="14" t="str">
        <f t="shared" si="306"/>
        <v/>
      </c>
      <c r="V186" s="14" t="str" cm="1">
        <f t="array" ref="V186">_xlfn.IFS(S186+T186=0,"",S186&gt;T186,IF(I186="主",IF(S186=5,4,3),IF(S186=5,0,1)),S186&lt;T186,IF(I186="主",IF(T186=5,0,1),IF(T186=5,4,3)),S186=T186,2)</f>
        <v/>
      </c>
      <c r="W186" s="255"/>
      <c r="X186" s="19" t="str">
        <f>IF(X185="","",X185)</f>
        <v/>
      </c>
      <c r="Y186" s="248" t="str">
        <f>IF($K186="","",IF($K186=$K184,AP184,AP183))</f>
        <v/>
      </c>
      <c r="Z186" s="248" t="str">
        <f>IF($K186="","",IF($K186=$K184,AQ184,AQ183))</f>
        <v/>
      </c>
      <c r="AA186" s="244" t="str">
        <f>IF($K186="","",IF($K186=$K184,AS184,AS183))</f>
        <v/>
      </c>
      <c r="AB186" s="242" t="str">
        <f t="shared" ref="AB186:AG186" si="349">IF($K186="","",IF($K186=$K184,Y184,Y183))</f>
        <v/>
      </c>
      <c r="AC186" s="242" t="str">
        <f t="shared" si="349"/>
        <v/>
      </c>
      <c r="AD186" s="249" t="str">
        <f t="shared" si="349"/>
        <v/>
      </c>
      <c r="AE186" s="242" t="str">
        <f t="shared" si="349"/>
        <v/>
      </c>
      <c r="AF186" s="242" t="str">
        <f t="shared" si="349"/>
        <v/>
      </c>
      <c r="AG186" s="242" t="str">
        <f t="shared" si="349"/>
        <v/>
      </c>
      <c r="AH186" s="245" t="str">
        <f t="shared" si="343"/>
        <v/>
      </c>
      <c r="AI186" s="251" t="str">
        <f>IF($K186="","",IF($K186=$K184,AH184,AH183))</f>
        <v/>
      </c>
      <c r="AJ186" s="251" t="str">
        <f>IF($K186="","",IF($K186=$K184,AI184,AI183))</f>
        <v/>
      </c>
      <c r="AK186" s="13"/>
      <c r="AL186" s="13"/>
      <c r="AM186" s="13"/>
      <c r="AN186" s="13"/>
      <c r="AO186" s="13"/>
      <c r="AP186" s="257"/>
      <c r="AQ186" s="257"/>
      <c r="AR186" s="13"/>
      <c r="AS186" s="257"/>
      <c r="AT186" s="13"/>
      <c r="AU186" s="257"/>
      <c r="AV186" s="9"/>
      <c r="AW186" s="14" t="str">
        <f t="shared" si="248"/>
        <v/>
      </c>
      <c r="AX186" s="14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AY186" s="14" t="str">
        <f t="shared" si="249"/>
        <v/>
      </c>
    </row>
    <row r="187" spans="1:51">
      <c r="A187" s="1">
        <f>输入错误检查!A186</f>
        <v>0</v>
      </c>
      <c r="B187" s="218">
        <v>4</v>
      </c>
      <c r="C187" s="218">
        <v>16</v>
      </c>
      <c r="D187" s="218">
        <v>18</v>
      </c>
      <c r="E187" s="219" t="s">
        <v>115</v>
      </c>
      <c r="F187" s="219" t="s">
        <v>162</v>
      </c>
      <c r="G187" s="8">
        <v>1</v>
      </c>
      <c r="H187" s="14" t="s">
        <v>75</v>
      </c>
      <c r="I187" s="14" t="str">
        <f t="shared" si="246"/>
        <v>客</v>
      </c>
      <c r="J187" s="14" t="str">
        <f t="shared" si="247"/>
        <v>RVL</v>
      </c>
      <c r="K187" s="279" t="s">
        <v>162</v>
      </c>
      <c r="L187" s="260" t="s">
        <v>165</v>
      </c>
      <c r="M187" s="221">
        <f>S187+S188</f>
        <v>3</v>
      </c>
      <c r="N187" s="221">
        <f>T187+T188</f>
        <v>5</v>
      </c>
      <c r="O187" s="222">
        <f t="shared" si="344"/>
        <v>8</v>
      </c>
      <c r="P187" s="223">
        <f t="shared" si="345"/>
        <v>0</v>
      </c>
      <c r="Q187" s="223">
        <f t="shared" si="346"/>
        <v>0</v>
      </c>
      <c r="R187" s="223">
        <f t="shared" si="347"/>
        <v>1</v>
      </c>
      <c r="S187" s="10">
        <v>1</v>
      </c>
      <c r="T187" s="10">
        <v>3</v>
      </c>
      <c r="U187" s="14" t="str">
        <f t="shared" si="306"/>
        <v>屠</v>
      </c>
      <c r="V187" s="14" cm="1">
        <f t="array" ref="V187">_xlfn.IFS(S187+T187=0,"",S187&gt;T187,IF(I187="主",IF(S187=5,4,3),IF(S187=5,0,1)),S187&lt;T187,IF(I187="主",IF(T187=5,0,1),IF(T187=5,4,3)),S187=T187,2)</f>
        <v>3</v>
      </c>
      <c r="W187" s="261" t="s">
        <v>103</v>
      </c>
      <c r="X187" s="261" t="s">
        <v>118</v>
      </c>
      <c r="Y187" s="224"/>
      <c r="Z187" s="225"/>
      <c r="AA187" s="225"/>
      <c r="AB187" s="225"/>
      <c r="AC187" s="225"/>
      <c r="AD187" s="225"/>
      <c r="AE187" s="225"/>
      <c r="AF187" s="225"/>
      <c r="AG187" s="226"/>
      <c r="AH187" s="227"/>
      <c r="AI187" s="227"/>
      <c r="AJ187" s="227"/>
      <c r="AK187" s="280" t="s">
        <v>80</v>
      </c>
      <c r="AL187" s="271" t="s">
        <v>81</v>
      </c>
      <c r="AM187" s="224"/>
      <c r="AN187" s="225"/>
      <c r="AO187" s="264"/>
      <c r="AP187" s="265" t="s">
        <v>85</v>
      </c>
      <c r="AQ187" s="12" t="s">
        <v>119</v>
      </c>
      <c r="AR187" s="15" t="s">
        <v>79</v>
      </c>
      <c r="AS187" s="12" t="s">
        <v>90</v>
      </c>
      <c r="AT187" s="15" t="s">
        <v>97</v>
      </c>
      <c r="AU187" s="12" t="s">
        <v>133</v>
      </c>
      <c r="AV187" s="148" t="s">
        <v>94</v>
      </c>
      <c r="AW187" s="14" t="str">
        <f t="shared" si="248"/>
        <v>主</v>
      </c>
      <c r="AX187" s="14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RVL</v>
      </c>
      <c r="AY187" s="14" t="str">
        <f t="shared" si="249"/>
        <v>FL</v>
      </c>
    </row>
    <row r="188" spans="1:51">
      <c r="A188" s="1">
        <f>输入错误检查!A187</f>
        <v>0</v>
      </c>
      <c r="B188" s="218">
        <f t="shared" ref="B188:B194" si="350">B187</f>
        <v>4</v>
      </c>
      <c r="C188" s="218">
        <f t="shared" ref="C188:C194" si="351">C187</f>
        <v>16</v>
      </c>
      <c r="D188" s="218">
        <f t="shared" ref="D188:D194" si="352">D187</f>
        <v>18</v>
      </c>
      <c r="E188" s="218" t="str">
        <f t="shared" ref="E188:E194" si="353">E187</f>
        <v>RVL</v>
      </c>
      <c r="F188" s="218" t="str">
        <f t="shared" ref="F188:F194" si="354">F187</f>
        <v>FL</v>
      </c>
      <c r="G188" s="8">
        <v>1</v>
      </c>
      <c r="H188" s="14" t="s">
        <v>88</v>
      </c>
      <c r="I188" s="14" t="str">
        <f t="shared" si="246"/>
        <v>主</v>
      </c>
      <c r="J188" s="14" t="str">
        <f t="shared" si="247"/>
        <v>FL</v>
      </c>
      <c r="K188" s="279" t="s">
        <v>115</v>
      </c>
      <c r="L188" s="260" t="s">
        <v>120</v>
      </c>
      <c r="M188" s="221"/>
      <c r="N188" s="221"/>
      <c r="O188" s="222"/>
      <c r="P188" s="235"/>
      <c r="Q188" s="235"/>
      <c r="R188" s="235"/>
      <c r="S188" s="10">
        <v>2</v>
      </c>
      <c r="T188" s="10">
        <v>2</v>
      </c>
      <c r="U188" s="14" t="str">
        <f t="shared" si="306"/>
        <v>平</v>
      </c>
      <c r="V188" s="14" cm="1">
        <f t="array" ref="V188">_xlfn.IFS(S188+T188=0,"",S188&gt;T188,IF(I188="主",IF(S188=5,4,3),IF(S188=5,0,1)),S188&lt;T188,IF(I188="主",IF(T188=5,0,1),IF(T188=5,4,3)),S188=T188,2)</f>
        <v>2</v>
      </c>
      <c r="W188" s="261" t="str">
        <f>IF(W187="","",W187)</f>
        <v>军工厂</v>
      </c>
      <c r="X188" s="261" t="str">
        <f>IF(X187="","",X187)</f>
        <v>永眠镇</v>
      </c>
      <c r="Y188" s="236"/>
      <c r="Z188" s="237"/>
      <c r="AA188" s="238"/>
      <c r="AB188" s="238"/>
      <c r="AC188" s="238"/>
      <c r="AD188" s="238"/>
      <c r="AE188" s="238"/>
      <c r="AF188" s="238"/>
      <c r="AG188" s="226"/>
      <c r="AH188" s="227"/>
      <c r="AI188" s="227"/>
      <c r="AJ188" s="227"/>
      <c r="AK188" s="280" t="s">
        <v>79</v>
      </c>
      <c r="AL188" s="271" t="s">
        <v>80</v>
      </c>
      <c r="AM188" s="236"/>
      <c r="AN188" s="238"/>
      <c r="AO188" s="227"/>
      <c r="AP188" s="265" t="s">
        <v>90</v>
      </c>
      <c r="AQ188" s="12" t="s">
        <v>84</v>
      </c>
      <c r="AR188" s="15" t="s">
        <v>82</v>
      </c>
      <c r="AS188" s="12" t="s">
        <v>83</v>
      </c>
      <c r="AT188" s="15" t="s">
        <v>119</v>
      </c>
      <c r="AU188" s="12" t="s">
        <v>81</v>
      </c>
      <c r="AV188" s="148" t="s">
        <v>87</v>
      </c>
      <c r="AW188" s="14" t="str">
        <f t="shared" si="248"/>
        <v>主</v>
      </c>
      <c r="AX188" s="14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>RVL</v>
      </c>
      <c r="AY188" s="14" t="str">
        <f t="shared" si="249"/>
        <v>FL</v>
      </c>
    </row>
    <row r="189" spans="1:51">
      <c r="A189" s="1">
        <f>输入错误检查!A188</f>
        <v>0</v>
      </c>
      <c r="B189" s="218">
        <f t="shared" si="350"/>
        <v>4</v>
      </c>
      <c r="C189" s="218">
        <f t="shared" si="351"/>
        <v>16</v>
      </c>
      <c r="D189" s="218">
        <f t="shared" si="352"/>
        <v>18</v>
      </c>
      <c r="E189" s="218" t="str">
        <f t="shared" si="353"/>
        <v>RVL</v>
      </c>
      <c r="F189" s="218" t="str">
        <f t="shared" si="354"/>
        <v>FL</v>
      </c>
      <c r="G189" s="8">
        <v>2</v>
      </c>
      <c r="H189" s="14" t="s">
        <v>75</v>
      </c>
      <c r="I189" s="14" t="str">
        <f t="shared" si="246"/>
        <v>主</v>
      </c>
      <c r="J189" s="14" t="str">
        <f t="shared" si="247"/>
        <v>FL</v>
      </c>
      <c r="K189" s="279" t="s">
        <v>115</v>
      </c>
      <c r="L189" s="260" t="s">
        <v>120</v>
      </c>
      <c r="M189" s="221">
        <f>S189+S190</f>
        <v>2</v>
      </c>
      <c r="N189" s="221">
        <f>T189+T190</f>
        <v>7</v>
      </c>
      <c r="O189" s="222">
        <f t="shared" ref="O189:O193" si="355">M189+N189</f>
        <v>9</v>
      </c>
      <c r="P189" s="223">
        <f t="shared" ref="P189:P193" si="356">IF(M189&gt;N189,1,0)</f>
        <v>0</v>
      </c>
      <c r="Q189" s="223">
        <f t="shared" ref="Q189:Q193" si="357">IF(M189+N189=0,0,IF(M189=N189,1,0))</f>
        <v>0</v>
      </c>
      <c r="R189" s="223">
        <f t="shared" ref="R189:R193" si="358">IF(M189&lt;N189,1,0)</f>
        <v>1</v>
      </c>
      <c r="S189" s="10">
        <v>2</v>
      </c>
      <c r="T189" s="10">
        <v>2</v>
      </c>
      <c r="U189" s="14" t="str">
        <f t="shared" si="306"/>
        <v>平</v>
      </c>
      <c r="V189" s="14" cm="1">
        <f t="array" ref="V189">_xlfn.IFS(S189+T189=0,"",S189&gt;T189,IF(I189="主",IF(S189=5,4,3),IF(S189=5,0,1)),S189&lt;T189,IF(I189="主",IF(T189=5,0,1),IF(T189=5,4,3)),S189=T189,2)</f>
        <v>2</v>
      </c>
      <c r="W189" s="261" t="s">
        <v>77</v>
      </c>
      <c r="X189" s="261" t="s">
        <v>104</v>
      </c>
      <c r="Y189" s="242" t="str">
        <f>IF($K189="","",IF($K189=$K187,AP187,AP188))</f>
        <v>木偶师</v>
      </c>
      <c r="Z189" s="243" t="str">
        <f>IF($K189="","",IF($K189=$K187,AQ187,AQ188))</f>
        <v>咒术师</v>
      </c>
      <c r="AA189" s="244" t="str">
        <f>IF($K189="","",IF($K189=$K187,AS187,AS188))</f>
        <v>古董商</v>
      </c>
      <c r="AB189" s="238"/>
      <c r="AC189" s="238"/>
      <c r="AD189" s="238"/>
      <c r="AE189" s="238"/>
      <c r="AF189" s="238"/>
      <c r="AG189" s="226"/>
      <c r="AH189" s="245" t="str">
        <f t="shared" ref="AH189:AH193" si="359">IF($K189="","",IF($K189=$K187,AV187,AV188))</f>
        <v>跛脚羊</v>
      </c>
      <c r="AI189" s="227"/>
      <c r="AJ189" s="227"/>
      <c r="AK189" s="280" t="s">
        <v>79</v>
      </c>
      <c r="AL189" s="11" t="s">
        <v>97</v>
      </c>
      <c r="AM189" s="281" t="s">
        <v>94</v>
      </c>
      <c r="AN189" s="267"/>
      <c r="AO189" s="227"/>
      <c r="AP189" s="265" t="s">
        <v>93</v>
      </c>
      <c r="AQ189" s="12" t="s">
        <v>81</v>
      </c>
      <c r="AR189" s="15" t="s">
        <v>109</v>
      </c>
      <c r="AS189" s="12" t="s">
        <v>130</v>
      </c>
      <c r="AT189" s="15" t="s">
        <v>82</v>
      </c>
      <c r="AU189" s="12" t="s">
        <v>134</v>
      </c>
      <c r="AV189" s="148" t="s">
        <v>102</v>
      </c>
      <c r="AW189" s="14" t="str">
        <f t="shared" si="248"/>
        <v>客</v>
      </c>
      <c r="AX189" s="14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>FL</v>
      </c>
      <c r="AY189" s="14" t="str">
        <f t="shared" si="249"/>
        <v>RVL</v>
      </c>
    </row>
    <row r="190" spans="1:51">
      <c r="A190" s="1">
        <f>输入错误检查!A189</f>
        <v>0</v>
      </c>
      <c r="B190" s="218">
        <f t="shared" si="350"/>
        <v>4</v>
      </c>
      <c r="C190" s="218">
        <f t="shared" si="351"/>
        <v>16</v>
      </c>
      <c r="D190" s="218">
        <f t="shared" si="352"/>
        <v>18</v>
      </c>
      <c r="E190" s="218" t="str">
        <f t="shared" si="353"/>
        <v>RVL</v>
      </c>
      <c r="F190" s="218" t="str">
        <f t="shared" si="354"/>
        <v>FL</v>
      </c>
      <c r="G190" s="8">
        <v>2</v>
      </c>
      <c r="H190" s="14" t="s">
        <v>88</v>
      </c>
      <c r="I190" s="14" t="str">
        <f t="shared" si="246"/>
        <v>客</v>
      </c>
      <c r="J190" s="14" t="str">
        <f t="shared" si="247"/>
        <v>RVL</v>
      </c>
      <c r="K190" s="279" t="s">
        <v>162</v>
      </c>
      <c r="L190" s="260" t="s">
        <v>165</v>
      </c>
      <c r="M190" s="221"/>
      <c r="N190" s="221"/>
      <c r="O190" s="222"/>
      <c r="P190" s="235"/>
      <c r="Q190" s="235"/>
      <c r="R190" s="235"/>
      <c r="S190" s="10">
        <v>0</v>
      </c>
      <c r="T190" s="10">
        <v>5</v>
      </c>
      <c r="U190" s="14" t="str">
        <f t="shared" si="306"/>
        <v>屠</v>
      </c>
      <c r="V190" s="14" cm="1">
        <f t="array" ref="V190">_xlfn.IFS(S190+T190=0,"",S190&gt;T190,IF(I190="主",IF(S190=5,4,3),IF(S190=5,0,1)),S190&lt;T190,IF(I190="主",IF(T190=5,0,1),IF(T190=5,4,3)),S190=T190,2)</f>
        <v>4</v>
      </c>
      <c r="W190" s="261" t="str">
        <f>IF(W189="","",W189)</f>
        <v>月亮河公园</v>
      </c>
      <c r="X190" s="261" t="str">
        <f>IF(X189="","",X189)</f>
        <v>红教堂</v>
      </c>
      <c r="Y190" s="242" t="str">
        <f>IF($K190="","",IF($K190=$K188,AP188,AP187))</f>
        <v>入殓师</v>
      </c>
      <c r="Z190" s="243" t="str">
        <f>IF($K190="","",IF($K190=$K188,AQ188,AQ187))</f>
        <v>守墓人</v>
      </c>
      <c r="AA190" s="244" t="str">
        <f>IF($K190="","",IF($K190=$K188,AS188,AS187))</f>
        <v>木偶师</v>
      </c>
      <c r="AB190" s="237"/>
      <c r="AC190" s="237"/>
      <c r="AD190" s="238"/>
      <c r="AE190" s="238"/>
      <c r="AF190" s="238"/>
      <c r="AG190" s="226"/>
      <c r="AH190" s="245" t="str">
        <f t="shared" ref="AH190:AH194" si="360">IF($K190="","",IF($K190=$K188,AV188,AV187))</f>
        <v>喧嚣</v>
      </c>
      <c r="AI190" s="227"/>
      <c r="AJ190" s="227"/>
      <c r="AK190" s="280" t="s">
        <v>97</v>
      </c>
      <c r="AL190" s="11" t="s">
        <v>81</v>
      </c>
      <c r="AM190" s="271" t="s">
        <v>87</v>
      </c>
      <c r="AN190" s="236"/>
      <c r="AO190" s="227"/>
      <c r="AP190" s="265" t="s">
        <v>93</v>
      </c>
      <c r="AQ190" s="12" t="s">
        <v>107</v>
      </c>
      <c r="AR190" s="15" t="s">
        <v>109</v>
      </c>
      <c r="AS190" s="12" t="s">
        <v>79</v>
      </c>
      <c r="AT190" s="15" t="s">
        <v>152</v>
      </c>
      <c r="AU190" s="12" t="s">
        <v>91</v>
      </c>
      <c r="AV190" s="148" t="s">
        <v>102</v>
      </c>
      <c r="AW190" s="14" t="str">
        <f t="shared" si="248"/>
        <v>客</v>
      </c>
      <c r="AX190" s="14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>FL</v>
      </c>
      <c r="AY190" s="14" t="str">
        <f t="shared" si="249"/>
        <v>RVL</v>
      </c>
    </row>
    <row r="191" spans="1:51">
      <c r="A191" s="1">
        <f>输入错误检查!A190</f>
        <v>0</v>
      </c>
      <c r="B191" s="218">
        <f t="shared" si="350"/>
        <v>4</v>
      </c>
      <c r="C191" s="218">
        <f t="shared" si="351"/>
        <v>16</v>
      </c>
      <c r="D191" s="218">
        <f t="shared" si="352"/>
        <v>18</v>
      </c>
      <c r="E191" s="218" t="str">
        <f t="shared" si="353"/>
        <v>RVL</v>
      </c>
      <c r="F191" s="218" t="str">
        <f t="shared" si="354"/>
        <v>FL</v>
      </c>
      <c r="G191" s="8">
        <v>3</v>
      </c>
      <c r="H191" s="14" t="s">
        <v>75</v>
      </c>
      <c r="I191" s="14" t="str">
        <f t="shared" si="246"/>
        <v/>
      </c>
      <c r="J191" s="14" t="str">
        <f t="shared" si="247"/>
        <v/>
      </c>
      <c r="K191" s="279"/>
      <c r="L191" s="260"/>
      <c r="M191" s="221">
        <f>S191+S192</f>
        <v>0</v>
      </c>
      <c r="N191" s="221">
        <f>T191+T192</f>
        <v>0</v>
      </c>
      <c r="O191" s="222">
        <f t="shared" si="355"/>
        <v>0</v>
      </c>
      <c r="P191" s="223">
        <f t="shared" si="356"/>
        <v>0</v>
      </c>
      <c r="Q191" s="223">
        <f t="shared" si="357"/>
        <v>0</v>
      </c>
      <c r="R191" s="223">
        <f t="shared" si="358"/>
        <v>0</v>
      </c>
      <c r="S191" s="10"/>
      <c r="T191" s="10"/>
      <c r="U191" s="14" t="str">
        <f t="shared" si="306"/>
        <v/>
      </c>
      <c r="V191" s="14" t="str" cm="1">
        <f t="array" ref="V191">_xlfn.IFS(S191+T191=0,"",S191&gt;T191,IF(I191="主",IF(S191=5,4,3),IF(S191=5,0,1)),S191&lt;T191,IF(I191="主",IF(T191=5,0,1),IF(T191=5,4,3)),S191=T191,2)</f>
        <v/>
      </c>
      <c r="W191" s="268"/>
      <c r="X191" s="261"/>
      <c r="Y191" s="248" t="str">
        <f>IF($K191="","",IF($K191=$K189,AP189,AP190))</f>
        <v/>
      </c>
      <c r="Z191" s="248" t="str">
        <f>IF($K191="","",IF($K191=$K189,AQ189,AQ190))</f>
        <v/>
      </c>
      <c r="AA191" s="244" t="str">
        <f>IF($K191="","",IF($K191=$K189,AS189,AS190))</f>
        <v/>
      </c>
      <c r="AB191" s="248" t="str">
        <f>IF($K191="","",IF($K191=$K189,Y189,Y190))</f>
        <v/>
      </c>
      <c r="AC191" s="249" t="str">
        <f>IF($K191="","",IF($K191=$K189,Z189,Z190))</f>
        <v/>
      </c>
      <c r="AD191" s="250" t="str">
        <f>IF($K191="","",IF($K191=$K189,AA189,AA190))</f>
        <v/>
      </c>
      <c r="AE191" s="238"/>
      <c r="AF191" s="238"/>
      <c r="AG191" s="226"/>
      <c r="AH191" s="245" t="str">
        <f t="shared" si="359"/>
        <v/>
      </c>
      <c r="AI191" s="251" t="str">
        <f>IF($K191="","",IF($K191=$K189,AH189,AH190))</f>
        <v/>
      </c>
      <c r="AJ191" s="227"/>
      <c r="AK191" s="262"/>
      <c r="AL191" s="10"/>
      <c r="AM191" s="10"/>
      <c r="AN191" s="266"/>
      <c r="AO191" s="269"/>
      <c r="AP191" s="265"/>
      <c r="AQ191" s="12"/>
      <c r="AR191" s="15"/>
      <c r="AS191" s="12"/>
      <c r="AT191" s="15"/>
      <c r="AU191" s="12"/>
      <c r="AV191" s="148"/>
      <c r="AW191" s="14" t="str">
        <f t="shared" si="248"/>
        <v/>
      </c>
      <c r="AX191" s="14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AY191" s="14" t="str">
        <f t="shared" si="249"/>
        <v/>
      </c>
    </row>
    <row r="192" spans="1:51">
      <c r="A192" s="1">
        <f>输入错误检查!A191</f>
        <v>0</v>
      </c>
      <c r="B192" s="218">
        <f t="shared" si="350"/>
        <v>4</v>
      </c>
      <c r="C192" s="218">
        <f t="shared" si="351"/>
        <v>16</v>
      </c>
      <c r="D192" s="218">
        <f t="shared" si="352"/>
        <v>18</v>
      </c>
      <c r="E192" s="218" t="str">
        <f t="shared" si="353"/>
        <v>RVL</v>
      </c>
      <c r="F192" s="218" t="str">
        <f t="shared" si="354"/>
        <v>FL</v>
      </c>
      <c r="G192" s="8">
        <v>3</v>
      </c>
      <c r="H192" s="14" t="s">
        <v>88</v>
      </c>
      <c r="I192" s="14" t="str">
        <f t="shared" si="246"/>
        <v/>
      </c>
      <c r="J192" s="14" t="str">
        <f t="shared" si="247"/>
        <v/>
      </c>
      <c r="K192" s="279"/>
      <c r="L192" s="260"/>
      <c r="M192" s="221"/>
      <c r="N192" s="221"/>
      <c r="O192" s="222"/>
      <c r="P192" s="235"/>
      <c r="Q192" s="235"/>
      <c r="R192" s="235"/>
      <c r="S192" s="10"/>
      <c r="T192" s="10"/>
      <c r="U192" s="14" t="str">
        <f t="shared" si="306"/>
        <v/>
      </c>
      <c r="V192" s="14" t="str" cm="1">
        <f t="array" ref="V192">_xlfn.IFS(S192+T192=0,"",S192&gt;T192,IF(I192="主",IF(S192=5,4,3),IF(S192=5,0,1)),S192&lt;T192,IF(I192="主",IF(T192=5,0,1),IF(T192=5,4,3)),S192=T192,2)</f>
        <v/>
      </c>
      <c r="W192" s="268"/>
      <c r="X192" s="261" t="str">
        <f>IF(X191="","",X191)</f>
        <v/>
      </c>
      <c r="Y192" s="248" t="str">
        <f>IF($K192="","",IF($K192=$K190,AP190,AP189))</f>
        <v/>
      </c>
      <c r="Z192" s="248" t="str">
        <f>IF($K192="","",IF($K192=$K190,AQ190,AQ189))</f>
        <v/>
      </c>
      <c r="AA192" s="244" t="str">
        <f>IF($K192="","",IF($K192=$K190,AS190,AS189))</f>
        <v/>
      </c>
      <c r="AB192" s="248" t="str">
        <f>IF($K192="","",IF($K192=$K190,Y190,Y189))</f>
        <v/>
      </c>
      <c r="AC192" s="249" t="str">
        <f>IF($K192="","",IF($K192=$K190,Z190,Z189))</f>
        <v/>
      </c>
      <c r="AD192" s="250" t="str">
        <f>IF($K192="","",IF($K192=$K190,AA190,AA189))</f>
        <v/>
      </c>
      <c r="AE192" s="237"/>
      <c r="AF192" s="237"/>
      <c r="AG192" s="270"/>
      <c r="AH192" s="245" t="str">
        <f t="shared" si="360"/>
        <v/>
      </c>
      <c r="AI192" s="251" t="str">
        <f>IF($K192="","",IF($K192=$K190,AH190,AH189))</f>
        <v/>
      </c>
      <c r="AJ192" s="227"/>
      <c r="AK192" s="262"/>
      <c r="AL192" s="10"/>
      <c r="AM192" s="10"/>
      <c r="AN192" s="263"/>
      <c r="AO192" s="272"/>
      <c r="AP192" s="265"/>
      <c r="AQ192" s="12"/>
      <c r="AR192" s="15"/>
      <c r="AS192" s="12"/>
      <c r="AT192" s="15"/>
      <c r="AU192" s="12"/>
      <c r="AV192" s="148"/>
      <c r="AW192" s="14" t="str">
        <f t="shared" si="248"/>
        <v/>
      </c>
      <c r="AX192" s="14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Y192" s="14" t="str">
        <f t="shared" si="249"/>
        <v/>
      </c>
    </row>
    <row r="193" spans="1:51">
      <c r="A193" s="1">
        <f>输入错误检查!A192</f>
        <v>0</v>
      </c>
      <c r="B193" s="218">
        <f t="shared" si="350"/>
        <v>4</v>
      </c>
      <c r="C193" s="218">
        <f t="shared" si="351"/>
        <v>16</v>
      </c>
      <c r="D193" s="218">
        <f t="shared" si="352"/>
        <v>18</v>
      </c>
      <c r="E193" s="218" t="str">
        <f t="shared" si="353"/>
        <v>RVL</v>
      </c>
      <c r="F193" s="218" t="str">
        <f t="shared" si="354"/>
        <v>FL</v>
      </c>
      <c r="G193" s="8" t="s">
        <v>114</v>
      </c>
      <c r="H193" s="14" t="s">
        <v>75</v>
      </c>
      <c r="I193" s="14" t="str">
        <f t="shared" si="246"/>
        <v/>
      </c>
      <c r="J193" s="14" t="str">
        <f t="shared" si="247"/>
        <v/>
      </c>
      <c r="K193" s="10"/>
      <c r="L193" s="274"/>
      <c r="M193" s="221">
        <f>S193+S194</f>
        <v>0</v>
      </c>
      <c r="N193" s="221">
        <f>T193+T194</f>
        <v>0</v>
      </c>
      <c r="O193" s="222">
        <f t="shared" si="355"/>
        <v>0</v>
      </c>
      <c r="P193" s="223">
        <f t="shared" si="356"/>
        <v>0</v>
      </c>
      <c r="Q193" s="223">
        <f t="shared" si="357"/>
        <v>0</v>
      </c>
      <c r="R193" s="223">
        <f t="shared" si="358"/>
        <v>0</v>
      </c>
      <c r="S193" s="10"/>
      <c r="T193" s="10"/>
      <c r="U193" s="14" t="str">
        <f t="shared" si="306"/>
        <v/>
      </c>
      <c r="V193" s="14" t="str" cm="1">
        <f t="array" ref="V193">_xlfn.IFS(S193+T193=0,"",S193&gt;T193,IF(I193="主",IF(S193=5,4,3),IF(S193=5,0,1)),S193&lt;T193,IF(I193="主",IF(T193=5,0,1),IF(T193=5,4,3)),S193=T193,2)</f>
        <v/>
      </c>
      <c r="W193" s="275"/>
      <c r="X193" s="261"/>
      <c r="Y193" s="248" t="str">
        <f>IF($K193="","",IF($K193=$K191,AP191,AP192))</f>
        <v/>
      </c>
      <c r="Z193" s="248" t="str">
        <f>IF($K193="","",IF($K193=$K191,AQ191,AQ192))</f>
        <v/>
      </c>
      <c r="AA193" s="244" t="str">
        <f>IF($K193="","",IF($K193=$K191,AS191,AS192))</f>
        <v/>
      </c>
      <c r="AB193" s="242" t="str">
        <f t="shared" ref="AB193:AG193" si="361">IF($K193="","",IF($K193=$K191,Y191,Y192))</f>
        <v/>
      </c>
      <c r="AC193" s="242" t="str">
        <f t="shared" si="361"/>
        <v/>
      </c>
      <c r="AD193" s="249" t="str">
        <f t="shared" si="361"/>
        <v/>
      </c>
      <c r="AE193" s="242" t="str">
        <f t="shared" si="361"/>
        <v/>
      </c>
      <c r="AF193" s="242" t="str">
        <f t="shared" si="361"/>
        <v/>
      </c>
      <c r="AG193" s="242" t="str">
        <f t="shared" si="361"/>
        <v/>
      </c>
      <c r="AH193" s="245" t="str">
        <f t="shared" si="359"/>
        <v/>
      </c>
      <c r="AI193" s="251" t="str">
        <f>IF($K193="","",IF($K193=$K191,AH191,AH192))</f>
        <v/>
      </c>
      <c r="AJ193" s="251" t="str">
        <f>IF($K193="","",IF($K193=$K191,AI191,AI192))</f>
        <v/>
      </c>
      <c r="AK193" s="10"/>
      <c r="AL193" s="10"/>
      <c r="AM193" s="10"/>
      <c r="AN193" s="10"/>
      <c r="AO193" s="276"/>
      <c r="AP193" s="265"/>
      <c r="AQ193" s="12"/>
      <c r="AR193" s="15"/>
      <c r="AS193" s="12"/>
      <c r="AT193" s="15"/>
      <c r="AU193" s="12"/>
      <c r="AV193" s="148"/>
      <c r="AW193" s="14" t="str">
        <f t="shared" si="248"/>
        <v/>
      </c>
      <c r="AX193" s="14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Y193" s="14" t="str">
        <f t="shared" si="249"/>
        <v/>
      </c>
    </row>
    <row r="194" spans="1:51">
      <c r="A194" s="1">
        <f>输入错误检查!A193</f>
        <v>0</v>
      </c>
      <c r="B194" s="218">
        <f t="shared" si="350"/>
        <v>4</v>
      </c>
      <c r="C194" s="218">
        <f t="shared" si="351"/>
        <v>16</v>
      </c>
      <c r="D194" s="218">
        <f t="shared" si="352"/>
        <v>18</v>
      </c>
      <c r="E194" s="218" t="str">
        <f t="shared" si="353"/>
        <v>RVL</v>
      </c>
      <c r="F194" s="218" t="str">
        <f t="shared" si="354"/>
        <v>FL</v>
      </c>
      <c r="G194" s="8" t="s">
        <v>114</v>
      </c>
      <c r="H194" s="14" t="s">
        <v>88</v>
      </c>
      <c r="I194" s="14" t="str">
        <f t="shared" si="246"/>
        <v/>
      </c>
      <c r="J194" s="14" t="str">
        <f t="shared" si="247"/>
        <v/>
      </c>
      <c r="K194" s="10"/>
      <c r="L194" s="274"/>
      <c r="M194" s="221"/>
      <c r="N194" s="221"/>
      <c r="O194" s="222"/>
      <c r="P194" s="235"/>
      <c r="Q194" s="235"/>
      <c r="R194" s="235"/>
      <c r="S194" s="10"/>
      <c r="T194" s="10"/>
      <c r="U194" s="14" t="str">
        <f t="shared" si="306"/>
        <v/>
      </c>
      <c r="V194" s="14" t="str" cm="1">
        <f t="array" ref="V194">_xlfn.IFS(S194+T194=0,"",S194&gt;T194,IF(I194="主",IF(S194=5,4,3),IF(S194=5,0,1)),S194&lt;T194,IF(I194="主",IF(T194=5,0,1),IF(T194=5,4,3)),S194=T194,2)</f>
        <v/>
      </c>
      <c r="W194" s="275"/>
      <c r="X194" s="261" t="str">
        <f>IF(X193="","",X193)</f>
        <v/>
      </c>
      <c r="Y194" s="248" t="str">
        <f>IF($K194="","",IF($K194=$K192,AP192,AP191))</f>
        <v/>
      </c>
      <c r="Z194" s="248" t="str">
        <f>IF($K194="","",IF($K194=$K192,AQ192,AQ191))</f>
        <v/>
      </c>
      <c r="AA194" s="244" t="str">
        <f>IF($K194="","",IF($K194=$K192,AS192,AS191))</f>
        <v/>
      </c>
      <c r="AB194" s="242" t="str">
        <f t="shared" ref="AB194:AG194" si="362">IF($K194="","",IF($K194=$K192,Y192,Y191))</f>
        <v/>
      </c>
      <c r="AC194" s="242" t="str">
        <f t="shared" si="362"/>
        <v/>
      </c>
      <c r="AD194" s="249" t="str">
        <f t="shared" si="362"/>
        <v/>
      </c>
      <c r="AE194" s="242" t="str">
        <f t="shared" si="362"/>
        <v/>
      </c>
      <c r="AF194" s="242" t="str">
        <f t="shared" si="362"/>
        <v/>
      </c>
      <c r="AG194" s="242" t="str">
        <f t="shared" si="362"/>
        <v/>
      </c>
      <c r="AH194" s="245" t="str">
        <f t="shared" si="360"/>
        <v/>
      </c>
      <c r="AI194" s="251" t="str">
        <f>IF($K194="","",IF($K194=$K192,AH192,AH191))</f>
        <v/>
      </c>
      <c r="AJ194" s="251" t="str">
        <f>IF($K194="","",IF($K194=$K192,AI192,AI191))</f>
        <v/>
      </c>
      <c r="AK194" s="10"/>
      <c r="AL194" s="10"/>
      <c r="AM194" s="10"/>
      <c r="AN194" s="10"/>
      <c r="AO194" s="10"/>
      <c r="AP194" s="265"/>
      <c r="AQ194" s="12"/>
      <c r="AR194" s="15"/>
      <c r="AS194" s="12"/>
      <c r="AT194" s="15"/>
      <c r="AU194" s="12"/>
      <c r="AV194" s="148"/>
      <c r="AW194" s="14" t="str">
        <f t="shared" si="248"/>
        <v/>
      </c>
      <c r="AX194" s="14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AY194" s="14" t="str">
        <f t="shared" si="249"/>
        <v/>
      </c>
    </row>
    <row r="195" spans="1:51">
      <c r="A195" s="1">
        <f>输入错误检查!A194</f>
        <v>0</v>
      </c>
      <c r="B195" s="218">
        <v>4</v>
      </c>
      <c r="C195" s="218">
        <v>17</v>
      </c>
      <c r="D195" s="218">
        <v>12</v>
      </c>
      <c r="E195" s="219" t="s">
        <v>74</v>
      </c>
      <c r="F195" s="219" t="s">
        <v>166</v>
      </c>
      <c r="G195" s="8">
        <v>1</v>
      </c>
      <c r="H195" s="14" t="s">
        <v>75</v>
      </c>
      <c r="I195" s="14" t="str">
        <f t="shared" ref="I195:I258" si="363">IF(K195="","",IF(K195=E195,"主","客"))</f>
        <v>主</v>
      </c>
      <c r="J195" s="14" t="str">
        <f t="shared" ref="J195:J258" si="364">IF(K195="","",IF(K195=E195,F195,E195))</f>
        <v>ITZY</v>
      </c>
      <c r="K195" s="15" t="s">
        <v>74</v>
      </c>
      <c r="L195" s="220" t="s">
        <v>76</v>
      </c>
      <c r="M195" s="221">
        <f>S195+S196</f>
        <v>5</v>
      </c>
      <c r="N195" s="221">
        <f>T195+T196</f>
        <v>5</v>
      </c>
      <c r="O195" s="222">
        <f t="shared" ref="O195:O199" si="365">M195+N195</f>
        <v>10</v>
      </c>
      <c r="P195" s="223">
        <f t="shared" ref="P195:P199" si="366">IF(M195&gt;N195,1,0)</f>
        <v>0</v>
      </c>
      <c r="Q195" s="223">
        <f t="shared" ref="Q195:Q199" si="367">IF(M195+N195=0,0,IF(M195=N195,1,0))</f>
        <v>1</v>
      </c>
      <c r="R195" s="223">
        <f t="shared" ref="R195:R199" si="368">IF(M195&lt;N195,1,0)</f>
        <v>0</v>
      </c>
      <c r="S195" s="13">
        <v>5</v>
      </c>
      <c r="T195" s="13">
        <v>0</v>
      </c>
      <c r="U195" s="14" t="str">
        <f t="shared" si="306"/>
        <v>屠</v>
      </c>
      <c r="V195" s="14" cm="1">
        <f t="array" ref="V195">_xlfn.IFS(S195+T195=0,"",S195&gt;T195,IF(I195="主",IF(S195=5,4,3),IF(S195=5,0,1)),S195&lt;T195,IF(I195="主",IF(T195=5,0,1),IF(T195=5,4,3)),S195=T195,2)</f>
        <v>4</v>
      </c>
      <c r="W195" s="19" t="s">
        <v>122</v>
      </c>
      <c r="X195" s="19" t="s">
        <v>129</v>
      </c>
      <c r="Y195" s="224"/>
      <c r="Z195" s="225"/>
      <c r="AA195" s="225"/>
      <c r="AB195" s="225"/>
      <c r="AC195" s="225"/>
      <c r="AD195" s="225"/>
      <c r="AE195" s="225"/>
      <c r="AF195" s="225"/>
      <c r="AG195" s="226"/>
      <c r="AH195" s="227"/>
      <c r="AI195" s="227"/>
      <c r="AJ195" s="227"/>
      <c r="AK195" s="228" t="s">
        <v>79</v>
      </c>
      <c r="AL195" s="229" t="s">
        <v>80</v>
      </c>
      <c r="AM195" s="230"/>
      <c r="AN195" s="231"/>
      <c r="AO195" s="232"/>
      <c r="AP195" s="22" t="s">
        <v>90</v>
      </c>
      <c r="AQ195" s="233" t="s">
        <v>85</v>
      </c>
      <c r="AR195" s="15" t="s">
        <v>133</v>
      </c>
      <c r="AS195" s="234" t="s">
        <v>130</v>
      </c>
      <c r="AT195" s="15" t="s">
        <v>81</v>
      </c>
      <c r="AU195" s="234" t="s">
        <v>119</v>
      </c>
      <c r="AV195" s="142" t="s">
        <v>94</v>
      </c>
      <c r="AW195" s="14" t="str">
        <f t="shared" ref="AW195:AW258" si="369">_xlfn.IFS(AX195="","",AX195=E195,"主",AX195=F195,"客")</f>
        <v>主</v>
      </c>
      <c r="AX195" s="14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TE</v>
      </c>
      <c r="AY195" s="14" t="str">
        <f t="shared" ref="AY195:AY258" si="370">_xlfn.IFS(AX195="","",AX195=E195,F195,AX195=F195,E195)</f>
        <v>ITZY</v>
      </c>
    </row>
    <row r="196" spans="1:51">
      <c r="A196" s="1">
        <f>输入错误检查!A195</f>
        <v>0</v>
      </c>
      <c r="B196" s="218">
        <f t="shared" ref="B196:B202" si="371">B195</f>
        <v>4</v>
      </c>
      <c r="C196" s="218">
        <f t="shared" ref="C196:C202" si="372">C195</f>
        <v>17</v>
      </c>
      <c r="D196" s="218">
        <f t="shared" ref="D196:D202" si="373">D195</f>
        <v>12</v>
      </c>
      <c r="E196" s="218" t="str">
        <f t="shared" ref="E196:E202" si="374">E195</f>
        <v>TE</v>
      </c>
      <c r="F196" s="218" t="str">
        <f t="shared" ref="F196:F202" si="375">F195</f>
        <v>ITZY</v>
      </c>
      <c r="G196" s="8">
        <v>1</v>
      </c>
      <c r="H196" s="14" t="s">
        <v>88</v>
      </c>
      <c r="I196" s="14" t="str">
        <f t="shared" si="363"/>
        <v>客</v>
      </c>
      <c r="J196" s="14" t="str">
        <f t="shared" si="364"/>
        <v>TE</v>
      </c>
      <c r="K196" s="15" t="s">
        <v>166</v>
      </c>
      <c r="L196" s="220" t="s">
        <v>167</v>
      </c>
      <c r="M196" s="221"/>
      <c r="N196" s="221"/>
      <c r="O196" s="222"/>
      <c r="P196" s="235"/>
      <c r="Q196" s="235"/>
      <c r="R196" s="235"/>
      <c r="S196" s="13">
        <v>0</v>
      </c>
      <c r="T196" s="13">
        <v>5</v>
      </c>
      <c r="U196" s="14" t="str">
        <f t="shared" si="306"/>
        <v>屠</v>
      </c>
      <c r="V196" s="14" cm="1">
        <f t="array" ref="V196">_xlfn.IFS(S196+T196=0,"",S196&gt;T196,IF(I196="主",IF(S196=5,4,3),IF(S196=5,0,1)),S196&lt;T196,IF(I196="主",IF(T196=5,0,1),IF(T196=5,4,3)),S196=T196,2)</f>
        <v>4</v>
      </c>
      <c r="W196" s="19" t="s">
        <v>122</v>
      </c>
      <c r="X196" s="19" t="s">
        <v>129</v>
      </c>
      <c r="Y196" s="236"/>
      <c r="Z196" s="237"/>
      <c r="AA196" s="238"/>
      <c r="AB196" s="238"/>
      <c r="AC196" s="238"/>
      <c r="AD196" s="238"/>
      <c r="AE196" s="238"/>
      <c r="AF196" s="238"/>
      <c r="AG196" s="226"/>
      <c r="AH196" s="227"/>
      <c r="AI196" s="227"/>
      <c r="AJ196" s="227"/>
      <c r="AK196" s="228" t="s">
        <v>80</v>
      </c>
      <c r="AL196" s="229" t="s">
        <v>79</v>
      </c>
      <c r="AM196" s="239"/>
      <c r="AN196" s="240"/>
      <c r="AO196" s="241"/>
      <c r="AP196" s="233" t="s">
        <v>86</v>
      </c>
      <c r="AQ196" s="234" t="s">
        <v>90</v>
      </c>
      <c r="AR196" s="15" t="s">
        <v>82</v>
      </c>
      <c r="AS196" s="234" t="s">
        <v>81</v>
      </c>
      <c r="AT196" s="15" t="s">
        <v>123</v>
      </c>
      <c r="AU196" s="234" t="s">
        <v>130</v>
      </c>
      <c r="AV196" s="142" t="s">
        <v>106</v>
      </c>
      <c r="AW196" s="14" t="str">
        <f t="shared" si="369"/>
        <v>主</v>
      </c>
      <c r="AX196" s="14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TE</v>
      </c>
      <c r="AY196" s="14" t="str">
        <f t="shared" si="370"/>
        <v>ITZY</v>
      </c>
    </row>
    <row r="197" spans="1:51">
      <c r="A197" s="1">
        <f>输入错误检查!A196</f>
        <v>0</v>
      </c>
      <c r="B197" s="218">
        <f t="shared" si="371"/>
        <v>4</v>
      </c>
      <c r="C197" s="218">
        <f t="shared" si="372"/>
        <v>17</v>
      </c>
      <c r="D197" s="218">
        <f t="shared" si="373"/>
        <v>12</v>
      </c>
      <c r="E197" s="218" t="str">
        <f t="shared" si="374"/>
        <v>TE</v>
      </c>
      <c r="F197" s="218" t="str">
        <f t="shared" si="375"/>
        <v>ITZY</v>
      </c>
      <c r="G197" s="8">
        <v>2</v>
      </c>
      <c r="H197" s="14" t="s">
        <v>75</v>
      </c>
      <c r="I197" s="14" t="str">
        <f t="shared" si="363"/>
        <v>客</v>
      </c>
      <c r="J197" s="14" t="str">
        <f t="shared" si="364"/>
        <v>TE</v>
      </c>
      <c r="K197" s="15" t="s">
        <v>166</v>
      </c>
      <c r="L197" s="220" t="s">
        <v>167</v>
      </c>
      <c r="M197" s="221">
        <f>S197+S198</f>
        <v>5</v>
      </c>
      <c r="N197" s="221">
        <f>T197+T198</f>
        <v>3</v>
      </c>
      <c r="O197" s="222">
        <f t="shared" si="365"/>
        <v>8</v>
      </c>
      <c r="P197" s="223">
        <f t="shared" si="366"/>
        <v>1</v>
      </c>
      <c r="Q197" s="223">
        <f t="shared" si="367"/>
        <v>0</v>
      </c>
      <c r="R197" s="223">
        <f t="shared" si="368"/>
        <v>0</v>
      </c>
      <c r="S197" s="13">
        <v>2</v>
      </c>
      <c r="T197" s="13">
        <v>2</v>
      </c>
      <c r="U197" s="14" t="str">
        <f t="shared" si="306"/>
        <v>平</v>
      </c>
      <c r="V197" s="14" cm="1">
        <f t="array" ref="V197">_xlfn.IFS(S197+T197=0,"",S197&gt;T197,IF(I197="主",IF(S197=5,4,3),IF(S197=5,0,1)),S197&lt;T197,IF(I197="主",IF(T197=5,0,1),IF(T197=5,4,3)),S197=T197,2)</f>
        <v>2</v>
      </c>
      <c r="W197" s="19" t="s">
        <v>103</v>
      </c>
      <c r="X197" s="19" t="s">
        <v>118</v>
      </c>
      <c r="Y197" s="242" t="str">
        <f>IF($K197="","",IF($K197=$K195,AQ195,AP196))</f>
        <v>冒险家</v>
      </c>
      <c r="Z197" s="243" t="str">
        <f>IF($K197="","",IF($K197=$K195,#REF!,AQ196))</f>
        <v>木偶师</v>
      </c>
      <c r="AA197" s="244" t="str">
        <f>IF($K197="","",IF($K197=$K195,AS195,AS196))</f>
        <v>大副</v>
      </c>
      <c r="AB197" s="238"/>
      <c r="AC197" s="238"/>
      <c r="AD197" s="238"/>
      <c r="AE197" s="238"/>
      <c r="AF197" s="238"/>
      <c r="AG197" s="226"/>
      <c r="AH197" s="245" t="str">
        <f t="shared" ref="AH197:AH201" si="376">IF($K197="","",IF($K197=$K195,AV195,AV196))</f>
        <v>时空之影</v>
      </c>
      <c r="AI197" s="227"/>
      <c r="AJ197" s="227"/>
      <c r="AK197" s="228" t="s">
        <v>79</v>
      </c>
      <c r="AL197" s="15" t="s">
        <v>80</v>
      </c>
      <c r="AM197" s="246" t="s">
        <v>87</v>
      </c>
      <c r="AN197" s="247"/>
      <c r="AO197" s="241"/>
      <c r="AP197" s="233" t="s">
        <v>119</v>
      </c>
      <c r="AQ197" s="234" t="s">
        <v>112</v>
      </c>
      <c r="AR197" s="15" t="s">
        <v>82</v>
      </c>
      <c r="AS197" s="234" t="s">
        <v>85</v>
      </c>
      <c r="AT197" s="15" t="s">
        <v>83</v>
      </c>
      <c r="AU197" s="234" t="s">
        <v>109</v>
      </c>
      <c r="AV197" s="142" t="s">
        <v>94</v>
      </c>
      <c r="AW197" s="14" t="str">
        <f t="shared" si="369"/>
        <v>客</v>
      </c>
      <c r="AX197" s="14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ITZY</v>
      </c>
      <c r="AY197" s="14" t="str">
        <f t="shared" si="370"/>
        <v>TE</v>
      </c>
    </row>
    <row r="198" spans="1:51">
      <c r="A198" s="1">
        <f>输入错误检查!A197</f>
        <v>0</v>
      </c>
      <c r="B198" s="218">
        <f t="shared" si="371"/>
        <v>4</v>
      </c>
      <c r="C198" s="218">
        <f t="shared" si="372"/>
        <v>17</v>
      </c>
      <c r="D198" s="218">
        <f t="shared" si="373"/>
        <v>12</v>
      </c>
      <c r="E198" s="218" t="str">
        <f t="shared" si="374"/>
        <v>TE</v>
      </c>
      <c r="F198" s="218" t="str">
        <f t="shared" si="375"/>
        <v>ITZY</v>
      </c>
      <c r="G198" s="8">
        <v>2</v>
      </c>
      <c r="H198" s="14" t="s">
        <v>88</v>
      </c>
      <c r="I198" s="14" t="str">
        <f t="shared" si="363"/>
        <v>主</v>
      </c>
      <c r="J198" s="14" t="str">
        <f t="shared" si="364"/>
        <v>ITZY</v>
      </c>
      <c r="K198" s="15" t="s">
        <v>74</v>
      </c>
      <c r="L198" s="220" t="s">
        <v>76</v>
      </c>
      <c r="M198" s="221"/>
      <c r="N198" s="221"/>
      <c r="O198" s="222"/>
      <c r="P198" s="235"/>
      <c r="Q198" s="235"/>
      <c r="R198" s="235"/>
      <c r="S198" s="13">
        <v>3</v>
      </c>
      <c r="T198" s="13">
        <v>1</v>
      </c>
      <c r="U198" s="14" t="str">
        <f t="shared" si="306"/>
        <v>屠</v>
      </c>
      <c r="V198" s="14" cm="1">
        <f t="array" ref="V198">_xlfn.IFS(S198+T198=0,"",S198&gt;T198,IF(I198="主",IF(S198=5,4,3),IF(S198=5,0,1)),S198&lt;T198,IF(I198="主",IF(T198=5,0,1),IF(T198=5,4,3)),S198=T198,2)</f>
        <v>3</v>
      </c>
      <c r="W198" s="19" t="s">
        <v>103</v>
      </c>
      <c r="X198" s="19" t="s">
        <v>118</v>
      </c>
      <c r="Y198" s="242" t="str">
        <f>IF($K198="","",IF($K198=$K196,AP196,AQ195))</f>
        <v>入殓师</v>
      </c>
      <c r="Z198" s="243" t="e">
        <f>IF($K198="","",IF($K198=$K196,AQ196,#REF!))</f>
        <v>#REF!</v>
      </c>
      <c r="AA198" s="244" t="str">
        <f>IF($K198="","",IF($K198=$K196,AS196,AS195))</f>
        <v>园丁</v>
      </c>
      <c r="AB198" s="237"/>
      <c r="AC198" s="237"/>
      <c r="AD198" s="238"/>
      <c r="AE198" s="238"/>
      <c r="AF198" s="238"/>
      <c r="AG198" s="226"/>
      <c r="AH198" s="245" t="str">
        <f t="shared" ref="AH198:AH202" si="377">IF($K198="","",IF($K198=$K196,AV196,AV195))</f>
        <v>喧嚣</v>
      </c>
      <c r="AI198" s="227"/>
      <c r="AJ198" s="227"/>
      <c r="AK198" s="228" t="s">
        <v>79</v>
      </c>
      <c r="AL198" s="15" t="s">
        <v>83</v>
      </c>
      <c r="AM198" s="229" t="s">
        <v>87</v>
      </c>
      <c r="AN198" s="239"/>
      <c r="AO198" s="241"/>
      <c r="AP198" s="233" t="s">
        <v>80</v>
      </c>
      <c r="AQ198" s="234" t="s">
        <v>101</v>
      </c>
      <c r="AR198" s="15" t="s">
        <v>98</v>
      </c>
      <c r="AS198" s="234" t="s">
        <v>93</v>
      </c>
      <c r="AT198" s="15" t="s">
        <v>133</v>
      </c>
      <c r="AU198" s="234" t="s">
        <v>123</v>
      </c>
      <c r="AV198" s="142" t="s">
        <v>102</v>
      </c>
      <c r="AW198" s="14" t="str">
        <f t="shared" si="369"/>
        <v>客</v>
      </c>
      <c r="AX198" s="14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>ITZY</v>
      </c>
      <c r="AY198" s="14" t="str">
        <f t="shared" si="370"/>
        <v>TE</v>
      </c>
    </row>
    <row r="199" spans="1:51">
      <c r="A199" s="1">
        <f>输入错误检查!A198</f>
        <v>0</v>
      </c>
      <c r="B199" s="218">
        <f t="shared" si="371"/>
        <v>4</v>
      </c>
      <c r="C199" s="218">
        <f t="shared" si="372"/>
        <v>17</v>
      </c>
      <c r="D199" s="218">
        <f t="shared" si="373"/>
        <v>12</v>
      </c>
      <c r="E199" s="218" t="str">
        <f t="shared" si="374"/>
        <v>TE</v>
      </c>
      <c r="F199" s="218" t="str">
        <f t="shared" si="375"/>
        <v>ITZY</v>
      </c>
      <c r="G199" s="8">
        <v>3</v>
      </c>
      <c r="H199" s="14" t="s">
        <v>75</v>
      </c>
      <c r="I199" s="14" t="str">
        <f t="shared" si="363"/>
        <v>客</v>
      </c>
      <c r="J199" s="14" t="str">
        <f t="shared" si="364"/>
        <v>TE</v>
      </c>
      <c r="K199" s="15" t="s">
        <v>166</v>
      </c>
      <c r="L199" s="220" t="s">
        <v>182</v>
      </c>
      <c r="M199" s="221">
        <f>S199+S200</f>
        <v>2</v>
      </c>
      <c r="N199" s="221">
        <f>T199+T200</f>
        <v>6</v>
      </c>
      <c r="O199" s="222">
        <f t="shared" si="365"/>
        <v>8</v>
      </c>
      <c r="P199" s="223">
        <f t="shared" si="366"/>
        <v>0</v>
      </c>
      <c r="Q199" s="223">
        <f t="shared" si="367"/>
        <v>0</v>
      </c>
      <c r="R199" s="223">
        <f t="shared" si="368"/>
        <v>1</v>
      </c>
      <c r="S199" s="13">
        <v>1</v>
      </c>
      <c r="T199" s="13">
        <v>3</v>
      </c>
      <c r="U199" s="14" t="str">
        <f t="shared" si="306"/>
        <v>屠</v>
      </c>
      <c r="V199" s="14" cm="1">
        <f t="array" ref="V199">_xlfn.IFS(S199+T199=0,"",S199&gt;T199,IF(I199="主",IF(S199=5,4,3),IF(S199=5,0,1)),S199&lt;T199,IF(I199="主",IF(T199=5,0,1),IF(T199=5,4,3)),S199=T199,2)</f>
        <v>3</v>
      </c>
      <c r="W199" s="19" t="s">
        <v>104</v>
      </c>
      <c r="X199" s="19" t="s">
        <v>78</v>
      </c>
      <c r="Y199" s="248" t="str">
        <f>IF($K199="","",IF($K199=$K197,AP197,AP198))</f>
        <v>守墓人</v>
      </c>
      <c r="Z199" s="248" t="str">
        <f>IF($K199="","",IF($K199=$K197,AQ197,AQ198))</f>
        <v>杂技演员</v>
      </c>
      <c r="AA199" s="244" t="str">
        <f>IF($K199="","",IF($K199=$K197,AS197,AS198))</f>
        <v>入殓师</v>
      </c>
      <c r="AB199" s="248" t="str">
        <f>IF($K199="","",IF($K199=$K197,Y197,Y198))</f>
        <v>冒险家</v>
      </c>
      <c r="AC199" s="249" t="str">
        <f>IF($K199="","",IF($K199=$K197,Z197,Z198))</f>
        <v>木偶师</v>
      </c>
      <c r="AD199" s="250" t="str">
        <f>IF($K199="","",IF($K199=$K197,AA197,AA198))</f>
        <v>大副</v>
      </c>
      <c r="AE199" s="238"/>
      <c r="AF199" s="238"/>
      <c r="AG199" s="226"/>
      <c r="AH199" s="245" t="str">
        <f t="shared" si="376"/>
        <v>喧嚣</v>
      </c>
      <c r="AI199" s="251" t="str">
        <f>IF($K199="","",IF($K199=$K197,AH197,AH198))</f>
        <v>时空之影</v>
      </c>
      <c r="AJ199" s="227"/>
      <c r="AK199" s="228" t="s">
        <v>152</v>
      </c>
      <c r="AL199" s="15" t="s">
        <v>79</v>
      </c>
      <c r="AM199" s="15" t="s">
        <v>87</v>
      </c>
      <c r="AN199" s="246" t="s">
        <v>102</v>
      </c>
      <c r="AO199" s="252"/>
      <c r="AP199" s="233" t="s">
        <v>80</v>
      </c>
      <c r="AQ199" s="234" t="s">
        <v>91</v>
      </c>
      <c r="AR199" s="15" t="s">
        <v>123</v>
      </c>
      <c r="AS199" s="234" t="s">
        <v>107</v>
      </c>
      <c r="AT199" s="15" t="s">
        <v>83</v>
      </c>
      <c r="AU199" s="234" t="s">
        <v>133</v>
      </c>
      <c r="AV199" s="142" t="s">
        <v>125</v>
      </c>
      <c r="AW199" s="14" t="str">
        <f t="shared" si="369"/>
        <v>主</v>
      </c>
      <c r="AX199" s="14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>TE</v>
      </c>
      <c r="AY199" s="14" t="str">
        <f t="shared" si="370"/>
        <v>ITZY</v>
      </c>
    </row>
    <row r="200" spans="1:51">
      <c r="A200" s="1">
        <f>输入错误检查!A199</f>
        <v>0</v>
      </c>
      <c r="B200" s="218">
        <f t="shared" si="371"/>
        <v>4</v>
      </c>
      <c r="C200" s="218">
        <f t="shared" si="372"/>
        <v>17</v>
      </c>
      <c r="D200" s="218">
        <f t="shared" si="373"/>
        <v>12</v>
      </c>
      <c r="E200" s="218" t="str">
        <f t="shared" si="374"/>
        <v>TE</v>
      </c>
      <c r="F200" s="218" t="str">
        <f t="shared" si="375"/>
        <v>ITZY</v>
      </c>
      <c r="G200" s="8">
        <v>3</v>
      </c>
      <c r="H200" s="14" t="s">
        <v>88</v>
      </c>
      <c r="I200" s="14" t="str">
        <f t="shared" si="363"/>
        <v>主</v>
      </c>
      <c r="J200" s="14" t="str">
        <f t="shared" si="364"/>
        <v>ITZY</v>
      </c>
      <c r="K200" s="15" t="s">
        <v>74</v>
      </c>
      <c r="L200" s="220" t="s">
        <v>76</v>
      </c>
      <c r="M200" s="221"/>
      <c r="N200" s="221"/>
      <c r="O200" s="222"/>
      <c r="P200" s="235"/>
      <c r="Q200" s="235"/>
      <c r="R200" s="235"/>
      <c r="S200" s="13">
        <v>1</v>
      </c>
      <c r="T200" s="13">
        <v>3</v>
      </c>
      <c r="U200" s="14" t="str">
        <f t="shared" si="306"/>
        <v>人</v>
      </c>
      <c r="V200" s="14" cm="1">
        <f t="array" ref="V200">_xlfn.IFS(S200+T200=0,"",S200&gt;T200,IF(I200="主",IF(S200=5,4,3),IF(S200=5,0,1)),S200&lt;T200,IF(I200="主",IF(T200=5,0,1),IF(T200=5,4,3)),S200=T200,2)</f>
        <v>1</v>
      </c>
      <c r="W200" s="19" t="s">
        <v>104</v>
      </c>
      <c r="X200" s="19" t="s">
        <v>78</v>
      </c>
      <c r="Y200" s="248" t="str">
        <f>IF($K200="","",IF($K200=$K198,AP198,AP197))</f>
        <v>机械师</v>
      </c>
      <c r="Z200" s="248" t="str">
        <f>IF($K200="","",IF($K200=$K198,AQ198,AQ197))</f>
        <v>野人</v>
      </c>
      <c r="AA200" s="244" t="str">
        <f>IF($K200="","",IF($K200=$K198,AS198,AS197))</f>
        <v>囚徒</v>
      </c>
      <c r="AB200" s="248" t="str">
        <f>IF($K200="","",IF($K200=$K198,Y198,Y197))</f>
        <v>入殓师</v>
      </c>
      <c r="AC200" s="249" t="e">
        <f>IF($K200="","",IF($K200=$K198,Z198,Z197))</f>
        <v>#REF!</v>
      </c>
      <c r="AD200" s="250" t="str">
        <f>IF($K200="","",IF($K200=$K198,AA198,AA197))</f>
        <v>园丁</v>
      </c>
      <c r="AE200" s="237"/>
      <c r="AF200" s="237"/>
      <c r="AG200" s="270"/>
      <c r="AH200" s="245" t="str">
        <f t="shared" si="377"/>
        <v>歌剧演员</v>
      </c>
      <c r="AI200" s="251" t="str">
        <f>IF($K200="","",IF($K200=$K198,AH198,AH197))</f>
        <v>喧嚣</v>
      </c>
      <c r="AJ200" s="227"/>
      <c r="AK200" s="228" t="s">
        <v>79</v>
      </c>
      <c r="AL200" s="15" t="s">
        <v>105</v>
      </c>
      <c r="AM200" s="15" t="s">
        <v>87</v>
      </c>
      <c r="AN200" s="229" t="s">
        <v>106</v>
      </c>
      <c r="AO200" s="254"/>
      <c r="AP200" s="233" t="s">
        <v>123</v>
      </c>
      <c r="AQ200" s="234" t="s">
        <v>113</v>
      </c>
      <c r="AR200" s="15" t="s">
        <v>109</v>
      </c>
      <c r="AS200" s="234" t="s">
        <v>81</v>
      </c>
      <c r="AT200" s="15" t="s">
        <v>112</v>
      </c>
      <c r="AU200" s="234" t="s">
        <v>82</v>
      </c>
      <c r="AV200" s="142" t="s">
        <v>175</v>
      </c>
      <c r="AW200" s="14" t="str">
        <f t="shared" si="369"/>
        <v>主</v>
      </c>
      <c r="AX200" s="14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>TE</v>
      </c>
      <c r="AY200" s="14" t="str">
        <f t="shared" si="370"/>
        <v>ITZY</v>
      </c>
    </row>
    <row r="201" spans="1:51">
      <c r="A201" s="1">
        <f>输入错误检查!A200</f>
        <v>0</v>
      </c>
      <c r="B201" s="218">
        <f t="shared" si="371"/>
        <v>4</v>
      </c>
      <c r="C201" s="218">
        <f t="shared" si="372"/>
        <v>17</v>
      </c>
      <c r="D201" s="218">
        <f t="shared" si="373"/>
        <v>12</v>
      </c>
      <c r="E201" s="218" t="str">
        <f t="shared" si="374"/>
        <v>TE</v>
      </c>
      <c r="F201" s="218" t="str">
        <f t="shared" si="375"/>
        <v>ITZY</v>
      </c>
      <c r="G201" s="8" t="s">
        <v>114</v>
      </c>
      <c r="H201" s="14" t="s">
        <v>75</v>
      </c>
      <c r="I201" s="14" t="str">
        <f t="shared" si="363"/>
        <v/>
      </c>
      <c r="J201" s="14" t="str">
        <f t="shared" si="364"/>
        <v/>
      </c>
      <c r="K201" s="15"/>
      <c r="L201" s="220"/>
      <c r="M201" s="221">
        <f>S201+S202</f>
        <v>0</v>
      </c>
      <c r="N201" s="221">
        <f>T201+T202</f>
        <v>0</v>
      </c>
      <c r="O201" s="222">
        <f t="shared" ref="O201:O205" si="378">M201+N201</f>
        <v>0</v>
      </c>
      <c r="P201" s="223">
        <f t="shared" ref="P201:P205" si="379">IF(M201&gt;N201,1,0)</f>
        <v>0</v>
      </c>
      <c r="Q201" s="223">
        <f t="shared" ref="Q201:Q205" si="380">IF(M201+N201=0,0,IF(M201=N201,1,0))</f>
        <v>0</v>
      </c>
      <c r="R201" s="223">
        <f t="shared" ref="R201:R205" si="381">IF(M201&lt;N201,1,0)</f>
        <v>0</v>
      </c>
      <c r="S201" s="13"/>
      <c r="T201" s="13"/>
      <c r="U201" s="14" t="str">
        <f t="shared" si="306"/>
        <v/>
      </c>
      <c r="V201" s="14" t="str" cm="1">
        <f t="array" ref="V201">_xlfn.IFS(S201+T201=0,"",S201&gt;T201,IF(I201="主",IF(S201=5,4,3),IF(S201=5,0,1)),S201&lt;T201,IF(I201="主",IF(T201=5,0,1),IF(T201=5,4,3)),S201=T201,2)</f>
        <v/>
      </c>
      <c r="W201" s="255"/>
      <c r="X201" s="19"/>
      <c r="Y201" s="248" t="str">
        <f>IF($K201="","",IF($K201=$K199,AP199,AP200))</f>
        <v/>
      </c>
      <c r="Z201" s="248" t="str">
        <f>IF($K201="","",IF($K201=$K199,AQ199,AQ200))</f>
        <v/>
      </c>
      <c r="AA201" s="244" t="str">
        <f>IF($K201="","",IF($K201=$K199,AS199,AS200))</f>
        <v/>
      </c>
      <c r="AB201" s="242" t="str">
        <f t="shared" ref="AB201:AG201" si="382">IF($K201="","",IF($K201=$K199,Y199,Y200))</f>
        <v/>
      </c>
      <c r="AC201" s="242" t="str">
        <f t="shared" si="382"/>
        <v/>
      </c>
      <c r="AD201" s="249" t="str">
        <f t="shared" si="382"/>
        <v/>
      </c>
      <c r="AE201" s="242" t="str">
        <f t="shared" si="382"/>
        <v/>
      </c>
      <c r="AF201" s="242" t="str">
        <f t="shared" si="382"/>
        <v/>
      </c>
      <c r="AG201" s="242" t="str">
        <f t="shared" si="382"/>
        <v/>
      </c>
      <c r="AH201" s="245" t="str">
        <f t="shared" si="376"/>
        <v/>
      </c>
      <c r="AI201" s="251" t="str">
        <f>IF($K201="","",IF($K201=$K199,AH199,AH200))</f>
        <v/>
      </c>
      <c r="AJ201" s="251" t="str">
        <f>IF($K201="","",IF($K201=$K199,AI199,AI200))</f>
        <v/>
      </c>
      <c r="AK201" s="13"/>
      <c r="AL201" s="13"/>
      <c r="AM201" s="13"/>
      <c r="AN201" s="13"/>
      <c r="AO201" s="256"/>
      <c r="AP201" s="257"/>
      <c r="AQ201" s="257"/>
      <c r="AR201" s="13"/>
      <c r="AS201" s="257"/>
      <c r="AT201" s="13"/>
      <c r="AU201" s="257"/>
      <c r="AV201" s="9"/>
      <c r="AW201" s="14" t="str">
        <f t="shared" si="369"/>
        <v/>
      </c>
      <c r="AX201" s="14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Y201" s="14" t="str">
        <f t="shared" si="370"/>
        <v/>
      </c>
    </row>
    <row r="202" spans="1:51">
      <c r="A202" s="1">
        <f>输入错误检查!A201</f>
        <v>0</v>
      </c>
      <c r="B202" s="218">
        <f t="shared" si="371"/>
        <v>4</v>
      </c>
      <c r="C202" s="218">
        <f t="shared" si="372"/>
        <v>17</v>
      </c>
      <c r="D202" s="218">
        <f t="shared" si="373"/>
        <v>12</v>
      </c>
      <c r="E202" s="218" t="str">
        <f t="shared" si="374"/>
        <v>TE</v>
      </c>
      <c r="F202" s="218" t="str">
        <f t="shared" si="375"/>
        <v>ITZY</v>
      </c>
      <c r="G202" s="8" t="s">
        <v>114</v>
      </c>
      <c r="H202" s="14" t="s">
        <v>88</v>
      </c>
      <c r="I202" s="14" t="str">
        <f t="shared" si="363"/>
        <v/>
      </c>
      <c r="J202" s="14" t="str">
        <f t="shared" si="364"/>
        <v/>
      </c>
      <c r="K202" s="15"/>
      <c r="L202" s="220"/>
      <c r="M202" s="221"/>
      <c r="N202" s="221"/>
      <c r="O202" s="222"/>
      <c r="P202" s="235"/>
      <c r="Q202" s="235"/>
      <c r="R202" s="235"/>
      <c r="S202" s="13"/>
      <c r="T202" s="13"/>
      <c r="U202" s="14" t="str">
        <f t="shared" si="306"/>
        <v/>
      </c>
      <c r="V202" s="14" t="str" cm="1">
        <f t="array" ref="V202">_xlfn.IFS(S202+T202=0,"",S202&gt;T202,IF(I202="主",IF(S202=5,4,3),IF(S202=5,0,1)),S202&lt;T202,IF(I202="主",IF(T202=5,0,1),IF(T202=5,4,3)),S202=T202,2)</f>
        <v/>
      </c>
      <c r="W202" s="255"/>
      <c r="X202" s="19"/>
      <c r="Y202" s="248" t="str">
        <f>IF($K202="","",IF($K202=$K200,AP200,AP199))</f>
        <v/>
      </c>
      <c r="Z202" s="248" t="str">
        <f>IF($K202="","",IF($K202=$K200,AQ200,AQ199))</f>
        <v/>
      </c>
      <c r="AA202" s="244" t="str">
        <f>IF($K202="","",IF($K202=$K200,AS200,AS199))</f>
        <v/>
      </c>
      <c r="AB202" s="242" t="str">
        <f t="shared" ref="AB202:AG202" si="383">IF($K202="","",IF($K202=$K200,Y200,Y199))</f>
        <v/>
      </c>
      <c r="AC202" s="242" t="str">
        <f t="shared" si="383"/>
        <v/>
      </c>
      <c r="AD202" s="249" t="str">
        <f t="shared" si="383"/>
        <v/>
      </c>
      <c r="AE202" s="242" t="str">
        <f t="shared" si="383"/>
        <v/>
      </c>
      <c r="AF202" s="242" t="str">
        <f t="shared" si="383"/>
        <v/>
      </c>
      <c r="AG202" s="242" t="str">
        <f t="shared" si="383"/>
        <v/>
      </c>
      <c r="AH202" s="245" t="str">
        <f t="shared" si="377"/>
        <v/>
      </c>
      <c r="AI202" s="251" t="str">
        <f>IF($K202="","",IF($K202=$K200,AH200,AH199))</f>
        <v/>
      </c>
      <c r="AJ202" s="251" t="str">
        <f>IF($K202="","",IF($K202=$K200,AI200,AI199))</f>
        <v/>
      </c>
      <c r="AK202" s="13"/>
      <c r="AL202" s="13"/>
      <c r="AM202" s="13"/>
      <c r="AN202" s="13"/>
      <c r="AO202" s="13"/>
      <c r="AP202" s="257"/>
      <c r="AQ202" s="257"/>
      <c r="AR202" s="13"/>
      <c r="AS202" s="257"/>
      <c r="AT202" s="13"/>
      <c r="AU202" s="257"/>
      <c r="AV202" s="9"/>
      <c r="AW202" s="14" t="str">
        <f t="shared" si="369"/>
        <v/>
      </c>
      <c r="AX202" s="14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AY202" s="14" t="str">
        <f t="shared" si="370"/>
        <v/>
      </c>
    </row>
    <row r="203" spans="1:51">
      <c r="A203" s="1">
        <f>输入错误检查!A202</f>
        <v>0</v>
      </c>
      <c r="B203" s="218">
        <v>4</v>
      </c>
      <c r="C203" s="218">
        <v>17</v>
      </c>
      <c r="D203" s="218">
        <v>14</v>
      </c>
      <c r="E203" s="219" t="s">
        <v>137</v>
      </c>
      <c r="F203" s="219" t="s">
        <v>170</v>
      </c>
      <c r="G203" s="8">
        <v>1</v>
      </c>
      <c r="H203" s="14" t="s">
        <v>75</v>
      </c>
      <c r="I203" s="14" t="str">
        <f t="shared" si="363"/>
        <v>客</v>
      </c>
      <c r="J203" s="14" t="str">
        <f t="shared" si="364"/>
        <v>GG</v>
      </c>
      <c r="K203" s="279" t="s">
        <v>170</v>
      </c>
      <c r="L203" s="260" t="s">
        <v>171</v>
      </c>
      <c r="M203" s="221">
        <f>S203+S204</f>
        <v>7</v>
      </c>
      <c r="N203" s="221">
        <f>T203+T204</f>
        <v>2</v>
      </c>
      <c r="O203" s="222">
        <f t="shared" si="378"/>
        <v>9</v>
      </c>
      <c r="P203" s="223">
        <f t="shared" si="379"/>
        <v>1</v>
      </c>
      <c r="Q203" s="223">
        <f t="shared" si="380"/>
        <v>0</v>
      </c>
      <c r="R203" s="223">
        <f t="shared" si="381"/>
        <v>0</v>
      </c>
      <c r="S203" s="10">
        <v>2</v>
      </c>
      <c r="T203" s="10">
        <v>2</v>
      </c>
      <c r="U203" s="14" t="str">
        <f t="shared" si="306"/>
        <v>平</v>
      </c>
      <c r="V203" s="14" cm="1">
        <f t="array" ref="V203">_xlfn.IFS(S203+T203=0,"",S203&gt;T203,IF(I203="主",IF(S203=5,4,3),IF(S203=5,0,1)),S203&lt;T203,IF(I203="主",IF(T203=5,0,1),IF(T203=5,4,3)),S203=T203,2)</f>
        <v>2</v>
      </c>
      <c r="W203" s="261" t="s">
        <v>103</v>
      </c>
      <c r="X203" s="261" t="s">
        <v>92</v>
      </c>
      <c r="Y203" s="224"/>
      <c r="Z203" s="225"/>
      <c r="AA203" s="225"/>
      <c r="AB203" s="225"/>
      <c r="AC203" s="225"/>
      <c r="AD203" s="225"/>
      <c r="AE203" s="225"/>
      <c r="AF203" s="225"/>
      <c r="AG203" s="226"/>
      <c r="AH203" s="227"/>
      <c r="AI203" s="227"/>
      <c r="AJ203" s="227"/>
      <c r="AK203" s="280" t="s">
        <v>79</v>
      </c>
      <c r="AL203" s="271" t="s">
        <v>80</v>
      </c>
      <c r="AM203" s="224"/>
      <c r="AN203" s="225"/>
      <c r="AO203" s="264"/>
      <c r="AP203" s="265" t="s">
        <v>86</v>
      </c>
      <c r="AQ203" s="12" t="s">
        <v>98</v>
      </c>
      <c r="AR203" s="15" t="s">
        <v>83</v>
      </c>
      <c r="AS203" s="12" t="s">
        <v>81</v>
      </c>
      <c r="AT203" s="15" t="s">
        <v>90</v>
      </c>
      <c r="AU203" s="12" t="s">
        <v>91</v>
      </c>
      <c r="AV203" s="148" t="s">
        <v>102</v>
      </c>
      <c r="AW203" s="14" t="str">
        <f t="shared" si="369"/>
        <v>主</v>
      </c>
      <c r="AX203" s="14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>GG</v>
      </c>
      <c r="AY203" s="14" t="str">
        <f t="shared" si="370"/>
        <v>SKY</v>
      </c>
    </row>
    <row r="204" spans="1:51">
      <c r="A204" s="1">
        <f>输入错误检查!A203</f>
        <v>0</v>
      </c>
      <c r="B204" s="218">
        <f t="shared" ref="B204:B210" si="384">B203</f>
        <v>4</v>
      </c>
      <c r="C204" s="218">
        <f t="shared" ref="C204:C210" si="385">C203</f>
        <v>17</v>
      </c>
      <c r="D204" s="218">
        <f t="shared" ref="D204:D210" si="386">D203</f>
        <v>14</v>
      </c>
      <c r="E204" s="218" t="str">
        <f t="shared" ref="E204:E210" si="387">E203</f>
        <v>GG</v>
      </c>
      <c r="F204" s="218" t="str">
        <f t="shared" ref="F204:F210" si="388">F203</f>
        <v>SKY</v>
      </c>
      <c r="G204" s="8">
        <v>1</v>
      </c>
      <c r="H204" s="14" t="s">
        <v>88</v>
      </c>
      <c r="I204" s="14" t="str">
        <f t="shared" si="363"/>
        <v>主</v>
      </c>
      <c r="J204" s="14" t="str">
        <f t="shared" si="364"/>
        <v>SKY</v>
      </c>
      <c r="K204" s="279" t="s">
        <v>137</v>
      </c>
      <c r="L204" s="260" t="s">
        <v>139</v>
      </c>
      <c r="M204" s="221"/>
      <c r="N204" s="221"/>
      <c r="O204" s="222"/>
      <c r="P204" s="235"/>
      <c r="Q204" s="235"/>
      <c r="R204" s="235"/>
      <c r="S204" s="10">
        <v>5</v>
      </c>
      <c r="T204" s="10">
        <v>0</v>
      </c>
      <c r="U204" s="14" t="str">
        <f t="shared" si="306"/>
        <v>屠</v>
      </c>
      <c r="V204" s="14" cm="1">
        <f t="array" ref="V204">_xlfn.IFS(S204+T204=0,"",S204&gt;T204,IF(I204="主",IF(S204=5,4,3),IF(S204=5,0,1)),S204&lt;T204,IF(I204="主",IF(T204=5,0,1),IF(T204=5,4,3)),S204=T204,2)</f>
        <v>4</v>
      </c>
      <c r="W204" s="261" t="str">
        <f>IF(W203="","",W203)</f>
        <v>军工厂</v>
      </c>
      <c r="X204" s="261" t="str">
        <f>IF(X203="","",X203)</f>
        <v>唐人街</v>
      </c>
      <c r="Y204" s="236"/>
      <c r="Z204" s="237"/>
      <c r="AA204" s="238"/>
      <c r="AB204" s="238"/>
      <c r="AC204" s="238"/>
      <c r="AD204" s="238"/>
      <c r="AE204" s="238"/>
      <c r="AF204" s="238"/>
      <c r="AG204" s="226"/>
      <c r="AH204" s="227"/>
      <c r="AI204" s="227"/>
      <c r="AJ204" s="227"/>
      <c r="AK204" s="280" t="s">
        <v>79</v>
      </c>
      <c r="AL204" s="271" t="s">
        <v>86</v>
      </c>
      <c r="AM204" s="236"/>
      <c r="AN204" s="238"/>
      <c r="AO204" s="227"/>
      <c r="AP204" s="265" t="s">
        <v>83</v>
      </c>
      <c r="AQ204" s="12" t="s">
        <v>90</v>
      </c>
      <c r="AR204" s="15" t="s">
        <v>80</v>
      </c>
      <c r="AS204" s="12" t="s">
        <v>82</v>
      </c>
      <c r="AT204" s="15" t="s">
        <v>81</v>
      </c>
      <c r="AU204" s="12" t="s">
        <v>119</v>
      </c>
      <c r="AV204" s="148" t="s">
        <v>87</v>
      </c>
      <c r="AW204" s="14" t="str">
        <f t="shared" si="369"/>
        <v>主</v>
      </c>
      <c r="AX204" s="14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>GG</v>
      </c>
      <c r="AY204" s="14" t="str">
        <f t="shared" si="370"/>
        <v>SKY</v>
      </c>
    </row>
    <row r="205" spans="1:51">
      <c r="A205" s="1">
        <f>输入错误检查!A204</f>
        <v>0</v>
      </c>
      <c r="B205" s="218">
        <f t="shared" si="384"/>
        <v>4</v>
      </c>
      <c r="C205" s="218">
        <f t="shared" si="385"/>
        <v>17</v>
      </c>
      <c r="D205" s="218">
        <f t="shared" si="386"/>
        <v>14</v>
      </c>
      <c r="E205" s="218" t="str">
        <f t="shared" si="387"/>
        <v>GG</v>
      </c>
      <c r="F205" s="218" t="str">
        <f t="shared" si="388"/>
        <v>SKY</v>
      </c>
      <c r="G205" s="8">
        <v>2</v>
      </c>
      <c r="H205" s="14" t="s">
        <v>75</v>
      </c>
      <c r="I205" s="14" t="str">
        <f t="shared" si="363"/>
        <v>主</v>
      </c>
      <c r="J205" s="14" t="str">
        <f t="shared" si="364"/>
        <v>SKY</v>
      </c>
      <c r="K205" s="279" t="s">
        <v>137</v>
      </c>
      <c r="L205" s="260" t="s">
        <v>139</v>
      </c>
      <c r="M205" s="221">
        <f>S205+S206</f>
        <v>5</v>
      </c>
      <c r="N205" s="221">
        <f>T205+T206</f>
        <v>3</v>
      </c>
      <c r="O205" s="222">
        <f t="shared" si="378"/>
        <v>8</v>
      </c>
      <c r="P205" s="223">
        <f t="shared" si="379"/>
        <v>1</v>
      </c>
      <c r="Q205" s="223">
        <f t="shared" si="380"/>
        <v>0</v>
      </c>
      <c r="R205" s="223">
        <f t="shared" si="381"/>
        <v>0</v>
      </c>
      <c r="S205" s="10">
        <v>2</v>
      </c>
      <c r="T205" s="10">
        <v>2</v>
      </c>
      <c r="U205" s="14" t="str">
        <f t="shared" si="306"/>
        <v>平</v>
      </c>
      <c r="V205" s="14" cm="1">
        <f t="array" ref="V205">_xlfn.IFS(S205+T205=0,"",S205&gt;T205,IF(I205="主",IF(S205=5,4,3),IF(S205=5,0,1)),S205&lt;T205,IF(I205="主",IF(T205=5,0,1),IF(T205=5,4,3)),S205=T205,2)</f>
        <v>2</v>
      </c>
      <c r="W205" s="261" t="s">
        <v>77</v>
      </c>
      <c r="X205" s="261" t="s">
        <v>118</v>
      </c>
      <c r="Y205" s="242" t="str">
        <f>IF($K205="","",IF($K205=$K203,AP203,AP204))</f>
        <v>古董商</v>
      </c>
      <c r="Z205" s="243" t="str">
        <f>IF($K205="","",IF($K205=$K203,AQ203,AQ204))</f>
        <v>木偶师</v>
      </c>
      <c r="AA205" s="244" t="str">
        <f>IF($K205="","",IF($K205=$K203,AS203,AS204))</f>
        <v>飞行家</v>
      </c>
      <c r="AB205" s="238"/>
      <c r="AC205" s="238"/>
      <c r="AD205" s="238"/>
      <c r="AE205" s="238"/>
      <c r="AF205" s="238"/>
      <c r="AG205" s="226"/>
      <c r="AH205" s="245" t="str">
        <f t="shared" ref="AH205:AH209" si="389">IF($K205="","",IF($K205=$K203,AV203,AV204))</f>
        <v>跛脚羊</v>
      </c>
      <c r="AI205" s="227"/>
      <c r="AJ205" s="227"/>
      <c r="AK205" s="280" t="s">
        <v>79</v>
      </c>
      <c r="AL205" s="11" t="s">
        <v>101</v>
      </c>
      <c r="AM205" s="281" t="s">
        <v>94</v>
      </c>
      <c r="AN205" s="267"/>
      <c r="AO205" s="227"/>
      <c r="AP205" s="265" t="s">
        <v>93</v>
      </c>
      <c r="AQ205" s="12" t="s">
        <v>97</v>
      </c>
      <c r="AR205" s="15" t="s">
        <v>95</v>
      </c>
      <c r="AS205" s="12" t="s">
        <v>112</v>
      </c>
      <c r="AT205" s="15" t="s">
        <v>107</v>
      </c>
      <c r="AU205" s="12" t="s">
        <v>81</v>
      </c>
      <c r="AV205" s="148" t="s">
        <v>102</v>
      </c>
      <c r="AW205" s="14" t="str">
        <f t="shared" si="369"/>
        <v>客</v>
      </c>
      <c r="AX205" s="14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>SKY</v>
      </c>
      <c r="AY205" s="14" t="str">
        <f t="shared" si="370"/>
        <v>GG</v>
      </c>
    </row>
    <row r="206" spans="1:51">
      <c r="A206" s="1">
        <f>输入错误检查!A205</f>
        <v>0</v>
      </c>
      <c r="B206" s="218">
        <f t="shared" si="384"/>
        <v>4</v>
      </c>
      <c r="C206" s="218">
        <f t="shared" si="385"/>
        <v>17</v>
      </c>
      <c r="D206" s="218">
        <f t="shared" si="386"/>
        <v>14</v>
      </c>
      <c r="E206" s="218" t="str">
        <f t="shared" si="387"/>
        <v>GG</v>
      </c>
      <c r="F206" s="218" t="str">
        <f t="shared" si="388"/>
        <v>SKY</v>
      </c>
      <c r="G206" s="8">
        <v>2</v>
      </c>
      <c r="H206" s="14" t="s">
        <v>88</v>
      </c>
      <c r="I206" s="14" t="str">
        <f t="shared" si="363"/>
        <v>客</v>
      </c>
      <c r="J206" s="14" t="str">
        <f t="shared" si="364"/>
        <v>GG</v>
      </c>
      <c r="K206" s="279" t="s">
        <v>170</v>
      </c>
      <c r="L206" s="260" t="s">
        <v>171</v>
      </c>
      <c r="M206" s="221"/>
      <c r="N206" s="221"/>
      <c r="O206" s="222"/>
      <c r="P206" s="235"/>
      <c r="Q206" s="235"/>
      <c r="R206" s="235"/>
      <c r="S206" s="10">
        <v>3</v>
      </c>
      <c r="T206" s="10">
        <v>1</v>
      </c>
      <c r="U206" s="14" t="str">
        <f t="shared" si="306"/>
        <v>人</v>
      </c>
      <c r="V206" s="14" cm="1">
        <f t="array" ref="V206">_xlfn.IFS(S206+T206=0,"",S206&gt;T206,IF(I206="主",IF(S206=5,4,3),IF(S206=5,0,1)),S206&lt;T206,IF(I206="主",IF(T206=5,0,1),IF(T206=5,4,3)),S206=T206,2)</f>
        <v>1</v>
      </c>
      <c r="W206" s="261" t="str">
        <f>IF(W205="","",W205)</f>
        <v>月亮河公园</v>
      </c>
      <c r="X206" s="261" t="str">
        <f>IF(X205="","",X205)</f>
        <v>永眠镇</v>
      </c>
      <c r="Y206" s="242" t="str">
        <f>IF($K206="","",IF($K206=$K204,AP204,AP203))</f>
        <v>冒险家</v>
      </c>
      <c r="Z206" s="243" t="str">
        <f>IF($K206="","",IF($K206=$K204,AQ204,AQ203))</f>
        <v>祭司</v>
      </c>
      <c r="AA206" s="244" t="str">
        <f>IF($K206="","",IF($K206=$K204,AS204,AS203))</f>
        <v>大副</v>
      </c>
      <c r="AB206" s="237"/>
      <c r="AC206" s="237"/>
      <c r="AD206" s="238"/>
      <c r="AE206" s="238"/>
      <c r="AF206" s="238"/>
      <c r="AG206" s="226"/>
      <c r="AH206" s="245" t="str">
        <f t="shared" ref="AH206:AH210" si="390">IF($K206="","",IF($K206=$K204,AV204,AV203))</f>
        <v>歌剧演员</v>
      </c>
      <c r="AI206" s="227"/>
      <c r="AJ206" s="227"/>
      <c r="AK206" s="280" t="s">
        <v>79</v>
      </c>
      <c r="AL206" s="11" t="s">
        <v>80</v>
      </c>
      <c r="AM206" s="271" t="s">
        <v>87</v>
      </c>
      <c r="AN206" s="236"/>
      <c r="AO206" s="227"/>
      <c r="AP206" s="265" t="s">
        <v>85</v>
      </c>
      <c r="AQ206" s="12" t="s">
        <v>82</v>
      </c>
      <c r="AR206" s="15" t="s">
        <v>97</v>
      </c>
      <c r="AS206" s="12" t="s">
        <v>83</v>
      </c>
      <c r="AT206" s="15" t="s">
        <v>105</v>
      </c>
      <c r="AU206" s="12" t="s">
        <v>107</v>
      </c>
      <c r="AV206" s="148" t="s">
        <v>94</v>
      </c>
      <c r="AW206" s="14" t="str">
        <f t="shared" si="369"/>
        <v>客</v>
      </c>
      <c r="AX206" s="14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>SKY</v>
      </c>
      <c r="AY206" s="14" t="str">
        <f t="shared" si="370"/>
        <v>GG</v>
      </c>
    </row>
    <row r="207" spans="1:51">
      <c r="A207" s="1">
        <f>输入错误检查!A206</f>
        <v>0</v>
      </c>
      <c r="B207" s="218">
        <f t="shared" si="384"/>
        <v>4</v>
      </c>
      <c r="C207" s="218">
        <f t="shared" si="385"/>
        <v>17</v>
      </c>
      <c r="D207" s="218">
        <f t="shared" si="386"/>
        <v>14</v>
      </c>
      <c r="E207" s="218" t="str">
        <f t="shared" si="387"/>
        <v>GG</v>
      </c>
      <c r="F207" s="218" t="str">
        <f t="shared" si="388"/>
        <v>SKY</v>
      </c>
      <c r="G207" s="8">
        <v>3</v>
      </c>
      <c r="H207" s="14" t="s">
        <v>75</v>
      </c>
      <c r="I207" s="14" t="str">
        <f t="shared" si="363"/>
        <v/>
      </c>
      <c r="J207" s="14" t="str">
        <f t="shared" si="364"/>
        <v/>
      </c>
      <c r="K207" s="279"/>
      <c r="L207" s="260"/>
      <c r="M207" s="221">
        <f>S207+S208</f>
        <v>0</v>
      </c>
      <c r="N207" s="221">
        <f>T207+T208</f>
        <v>0</v>
      </c>
      <c r="O207" s="222">
        <f t="shared" ref="O207:O211" si="391">M207+N207</f>
        <v>0</v>
      </c>
      <c r="P207" s="223">
        <f t="shared" ref="P207:P211" si="392">IF(M207&gt;N207,1,0)</f>
        <v>0</v>
      </c>
      <c r="Q207" s="223">
        <f t="shared" ref="Q207:Q211" si="393">IF(M207+N207=0,0,IF(M207=N207,1,0))</f>
        <v>0</v>
      </c>
      <c r="R207" s="223">
        <f t="shared" ref="R207:R211" si="394">IF(M207&lt;N207,1,0)</f>
        <v>0</v>
      </c>
      <c r="S207" s="10"/>
      <c r="T207" s="10"/>
      <c r="U207" s="14" t="str">
        <f t="shared" si="306"/>
        <v/>
      </c>
      <c r="V207" s="14" t="str" cm="1">
        <f t="array" ref="V207">_xlfn.IFS(S207+T207=0,"",S207&gt;T207,IF(I207="主",IF(S207=5,4,3),IF(S207=5,0,1)),S207&lt;T207,IF(I207="主",IF(T207=5,0,1),IF(T207=5,4,3)),S207=T207,2)</f>
        <v/>
      </c>
      <c r="W207" s="268"/>
      <c r="X207" s="261"/>
      <c r="Y207" s="248" t="str">
        <f>IF($K207="","",IF($K207=$K205,AP205,AP206))</f>
        <v/>
      </c>
      <c r="Z207" s="248" t="str">
        <f>IF($K207="","",IF($K207=$K205,AQ205,AQ206))</f>
        <v/>
      </c>
      <c r="AA207" s="244" t="str">
        <f>IF($K207="","",IF($K207=$K205,AS205,AS206))</f>
        <v/>
      </c>
      <c r="AB207" s="248" t="str">
        <f>IF($K207="","",IF($K207=$K205,Y205,Y206))</f>
        <v/>
      </c>
      <c r="AC207" s="249" t="str">
        <f>IF($K207="","",IF($K207=$K205,Z205,Z206))</f>
        <v/>
      </c>
      <c r="AD207" s="250" t="str">
        <f>IF($K207="","",IF($K207=$K205,AA205,AA206))</f>
        <v/>
      </c>
      <c r="AE207" s="238"/>
      <c r="AF207" s="238"/>
      <c r="AG207" s="226"/>
      <c r="AH207" s="245" t="str">
        <f t="shared" si="389"/>
        <v/>
      </c>
      <c r="AI207" s="251" t="str">
        <f>IF($K207="","",IF($K207=$K205,AH205,AH206))</f>
        <v/>
      </c>
      <c r="AJ207" s="227"/>
      <c r="AK207" s="262"/>
      <c r="AL207" s="10"/>
      <c r="AM207" s="10"/>
      <c r="AN207" s="266"/>
      <c r="AO207" s="269"/>
      <c r="AP207" s="265"/>
      <c r="AQ207" s="12"/>
      <c r="AR207" s="15"/>
      <c r="AS207" s="12"/>
      <c r="AT207" s="15"/>
      <c r="AU207" s="12"/>
      <c r="AV207" s="148"/>
      <c r="AW207" s="14" t="str">
        <f t="shared" si="369"/>
        <v/>
      </c>
      <c r="AX207" s="14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AY207" s="14" t="str">
        <f t="shared" si="370"/>
        <v/>
      </c>
    </row>
    <row r="208" spans="1:51">
      <c r="A208" s="1">
        <f>输入错误检查!A207</f>
        <v>0</v>
      </c>
      <c r="B208" s="218">
        <f t="shared" si="384"/>
        <v>4</v>
      </c>
      <c r="C208" s="218">
        <f t="shared" si="385"/>
        <v>17</v>
      </c>
      <c r="D208" s="218">
        <f t="shared" si="386"/>
        <v>14</v>
      </c>
      <c r="E208" s="218" t="str">
        <f t="shared" si="387"/>
        <v>GG</v>
      </c>
      <c r="F208" s="218" t="str">
        <f t="shared" si="388"/>
        <v>SKY</v>
      </c>
      <c r="G208" s="8">
        <v>3</v>
      </c>
      <c r="H208" s="14" t="s">
        <v>88</v>
      </c>
      <c r="I208" s="14" t="str">
        <f t="shared" si="363"/>
        <v/>
      </c>
      <c r="J208" s="14" t="str">
        <f t="shared" si="364"/>
        <v/>
      </c>
      <c r="K208" s="279"/>
      <c r="L208" s="260"/>
      <c r="M208" s="221"/>
      <c r="N208" s="221"/>
      <c r="O208" s="222"/>
      <c r="P208" s="235"/>
      <c r="Q208" s="235"/>
      <c r="R208" s="235"/>
      <c r="S208" s="10"/>
      <c r="T208" s="10"/>
      <c r="U208" s="14" t="str">
        <f t="shared" si="306"/>
        <v/>
      </c>
      <c r="V208" s="14" t="str" cm="1">
        <f t="array" ref="V208">_xlfn.IFS(S208+T208=0,"",S208&gt;T208,IF(I208="主",IF(S208=5,4,3),IF(S208=5,0,1)),S208&lt;T208,IF(I208="主",IF(T208=5,0,1),IF(T208=5,4,3)),S208=T208,2)</f>
        <v/>
      </c>
      <c r="W208" s="268"/>
      <c r="X208" s="261" t="str">
        <f>IF(X207="","",X207)</f>
        <v/>
      </c>
      <c r="Y208" s="248" t="str">
        <f>IF($K208="","",IF($K208=$K206,AP206,AP205))</f>
        <v/>
      </c>
      <c r="Z208" s="248" t="str">
        <f>IF($K208="","",IF($K208=$K206,AQ206,AQ205))</f>
        <v/>
      </c>
      <c r="AA208" s="244" t="str">
        <f>IF($K208="","",IF($K208=$K206,AS206,AS205))</f>
        <v/>
      </c>
      <c r="AB208" s="248" t="str">
        <f>IF($K208="","",IF($K208=$K206,Y206,Y205))</f>
        <v/>
      </c>
      <c r="AC208" s="249" t="str">
        <f>IF($K208="","",IF($K208=$K206,Z206,Z205))</f>
        <v/>
      </c>
      <c r="AD208" s="250" t="str">
        <f>IF($K208="","",IF($K208=$K206,AA206,AA205))</f>
        <v/>
      </c>
      <c r="AE208" s="237"/>
      <c r="AF208" s="237"/>
      <c r="AG208" s="270"/>
      <c r="AH208" s="245" t="str">
        <f t="shared" si="390"/>
        <v/>
      </c>
      <c r="AI208" s="251" t="str">
        <f>IF($K208="","",IF($K208=$K206,AH206,AH205))</f>
        <v/>
      </c>
      <c r="AJ208" s="227"/>
      <c r="AK208" s="262"/>
      <c r="AL208" s="10"/>
      <c r="AM208" s="10"/>
      <c r="AN208" s="263"/>
      <c r="AO208" s="272"/>
      <c r="AP208" s="265"/>
      <c r="AQ208" s="12"/>
      <c r="AR208" s="15"/>
      <c r="AS208" s="12"/>
      <c r="AT208" s="15"/>
      <c r="AU208" s="12"/>
      <c r="AV208" s="148"/>
      <c r="AW208" s="14" t="str">
        <f t="shared" si="369"/>
        <v/>
      </c>
      <c r="AX208" s="14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Y208" s="14" t="str">
        <f t="shared" si="370"/>
        <v/>
      </c>
    </row>
    <row r="209" spans="1:51">
      <c r="A209" s="1">
        <f>输入错误检查!A208</f>
        <v>0</v>
      </c>
      <c r="B209" s="218">
        <f t="shared" si="384"/>
        <v>4</v>
      </c>
      <c r="C209" s="218">
        <f t="shared" si="385"/>
        <v>17</v>
      </c>
      <c r="D209" s="218">
        <f t="shared" si="386"/>
        <v>14</v>
      </c>
      <c r="E209" s="218" t="str">
        <f t="shared" si="387"/>
        <v>GG</v>
      </c>
      <c r="F209" s="218" t="str">
        <f t="shared" si="388"/>
        <v>SKY</v>
      </c>
      <c r="G209" s="8" t="s">
        <v>114</v>
      </c>
      <c r="H209" s="14" t="s">
        <v>75</v>
      </c>
      <c r="I209" s="14" t="str">
        <f t="shared" si="363"/>
        <v/>
      </c>
      <c r="J209" s="14" t="str">
        <f t="shared" si="364"/>
        <v/>
      </c>
      <c r="K209" s="10"/>
      <c r="L209" s="274"/>
      <c r="M209" s="221">
        <f>S209+S210</f>
        <v>0</v>
      </c>
      <c r="N209" s="221">
        <f>T209+T210</f>
        <v>0</v>
      </c>
      <c r="O209" s="222">
        <f t="shared" si="391"/>
        <v>0</v>
      </c>
      <c r="P209" s="223">
        <f t="shared" si="392"/>
        <v>0</v>
      </c>
      <c r="Q209" s="223">
        <f t="shared" si="393"/>
        <v>0</v>
      </c>
      <c r="R209" s="223">
        <f t="shared" si="394"/>
        <v>0</v>
      </c>
      <c r="S209" s="10"/>
      <c r="T209" s="10"/>
      <c r="U209" s="14" t="str">
        <f t="shared" si="306"/>
        <v/>
      </c>
      <c r="V209" s="14" t="str" cm="1">
        <f t="array" ref="V209">_xlfn.IFS(S209+T209=0,"",S209&gt;T209,IF(I209="主",IF(S209=5,4,3),IF(S209=5,0,1)),S209&lt;T209,IF(I209="主",IF(T209=5,0,1),IF(T209=5,4,3)),S209=T209,2)</f>
        <v/>
      </c>
      <c r="W209" s="275"/>
      <c r="X209" s="261"/>
      <c r="Y209" s="248" t="str">
        <f>IF($K209="","",IF($K209=$K207,AP207,AP208))</f>
        <v/>
      </c>
      <c r="Z209" s="248" t="str">
        <f>IF($K209="","",IF($K209=$K207,AQ207,AQ208))</f>
        <v/>
      </c>
      <c r="AA209" s="244" t="str">
        <f>IF($K209="","",IF($K209=$K207,AS207,AS208))</f>
        <v/>
      </c>
      <c r="AB209" s="242" t="str">
        <f t="shared" ref="AB209:AG209" si="395">IF($K209="","",IF($K209=$K207,Y207,Y208))</f>
        <v/>
      </c>
      <c r="AC209" s="242" t="str">
        <f t="shared" si="395"/>
        <v/>
      </c>
      <c r="AD209" s="249" t="str">
        <f t="shared" si="395"/>
        <v/>
      </c>
      <c r="AE209" s="242" t="str">
        <f t="shared" si="395"/>
        <v/>
      </c>
      <c r="AF209" s="242" t="str">
        <f t="shared" si="395"/>
        <v/>
      </c>
      <c r="AG209" s="242" t="str">
        <f t="shared" si="395"/>
        <v/>
      </c>
      <c r="AH209" s="245" t="str">
        <f t="shared" si="389"/>
        <v/>
      </c>
      <c r="AI209" s="251" t="str">
        <f>IF($K209="","",IF($K209=$K207,AH207,AH208))</f>
        <v/>
      </c>
      <c r="AJ209" s="251" t="str">
        <f>IF($K209="","",IF($K209=$K207,AI207,AI208))</f>
        <v/>
      </c>
      <c r="AK209" s="10"/>
      <c r="AL209" s="10"/>
      <c r="AM209" s="10"/>
      <c r="AN209" s="10"/>
      <c r="AO209" s="276"/>
      <c r="AP209" s="265"/>
      <c r="AQ209" s="12"/>
      <c r="AR209" s="15"/>
      <c r="AS209" s="12"/>
      <c r="AT209" s="15"/>
      <c r="AU209" s="12"/>
      <c r="AV209" s="148"/>
      <c r="AW209" s="14" t="str">
        <f t="shared" si="369"/>
        <v/>
      </c>
      <c r="AX209" s="14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Y209" s="14" t="str">
        <f t="shared" si="370"/>
        <v/>
      </c>
    </row>
    <row r="210" spans="1:51">
      <c r="A210" s="1">
        <f>输入错误检查!A209</f>
        <v>0</v>
      </c>
      <c r="B210" s="218">
        <f t="shared" si="384"/>
        <v>4</v>
      </c>
      <c r="C210" s="218">
        <f t="shared" si="385"/>
        <v>17</v>
      </c>
      <c r="D210" s="218">
        <f t="shared" si="386"/>
        <v>14</v>
      </c>
      <c r="E210" s="218" t="str">
        <f t="shared" si="387"/>
        <v>GG</v>
      </c>
      <c r="F210" s="218" t="str">
        <f t="shared" si="388"/>
        <v>SKY</v>
      </c>
      <c r="G210" s="8" t="s">
        <v>114</v>
      </c>
      <c r="H210" s="14" t="s">
        <v>88</v>
      </c>
      <c r="I210" s="14" t="str">
        <f t="shared" si="363"/>
        <v/>
      </c>
      <c r="J210" s="14" t="str">
        <f t="shared" si="364"/>
        <v/>
      </c>
      <c r="K210" s="10"/>
      <c r="L210" s="274"/>
      <c r="M210" s="221"/>
      <c r="N210" s="221"/>
      <c r="O210" s="222"/>
      <c r="P210" s="235"/>
      <c r="Q210" s="235"/>
      <c r="R210" s="235"/>
      <c r="S210" s="10"/>
      <c r="T210" s="10"/>
      <c r="U210" s="14" t="str">
        <f t="shared" si="306"/>
        <v/>
      </c>
      <c r="V210" s="14" t="str" cm="1">
        <f t="array" ref="V210">_xlfn.IFS(S210+T210=0,"",S210&gt;T210,IF(I210="主",IF(S210=5,4,3),IF(S210=5,0,1)),S210&lt;T210,IF(I210="主",IF(T210=5,0,1),IF(T210=5,4,3)),S210=T210,2)</f>
        <v/>
      </c>
      <c r="W210" s="275"/>
      <c r="X210" s="261" t="str">
        <f>IF(X209="","",X209)</f>
        <v/>
      </c>
      <c r="Y210" s="248" t="str">
        <f>IF($K210="","",IF($K210=$K208,AP208,AP207))</f>
        <v/>
      </c>
      <c r="Z210" s="248" t="str">
        <f>IF($K210="","",IF($K210=$K208,AQ208,AQ207))</f>
        <v/>
      </c>
      <c r="AA210" s="244" t="str">
        <f>IF($K210="","",IF($K210=$K208,AS208,AS207))</f>
        <v/>
      </c>
      <c r="AB210" s="242" t="str">
        <f t="shared" ref="AB210:AG210" si="396">IF($K210="","",IF($K210=$K208,Y208,Y207))</f>
        <v/>
      </c>
      <c r="AC210" s="242" t="str">
        <f t="shared" si="396"/>
        <v/>
      </c>
      <c r="AD210" s="249" t="str">
        <f t="shared" si="396"/>
        <v/>
      </c>
      <c r="AE210" s="242" t="str">
        <f t="shared" si="396"/>
        <v/>
      </c>
      <c r="AF210" s="242" t="str">
        <f t="shared" si="396"/>
        <v/>
      </c>
      <c r="AG210" s="242" t="str">
        <f t="shared" si="396"/>
        <v/>
      </c>
      <c r="AH210" s="245" t="str">
        <f t="shared" si="390"/>
        <v/>
      </c>
      <c r="AI210" s="251" t="str">
        <f>IF($K210="","",IF($K210=$K208,AH208,AH207))</f>
        <v/>
      </c>
      <c r="AJ210" s="251" t="str">
        <f>IF($K210="","",IF($K210=$K208,AI208,AI207))</f>
        <v/>
      </c>
      <c r="AK210" s="10"/>
      <c r="AL210" s="10"/>
      <c r="AM210" s="10"/>
      <c r="AN210" s="10"/>
      <c r="AO210" s="10"/>
      <c r="AP210" s="265"/>
      <c r="AQ210" s="12"/>
      <c r="AR210" s="15"/>
      <c r="AS210" s="12"/>
      <c r="AT210" s="15"/>
      <c r="AU210" s="12"/>
      <c r="AV210" s="148"/>
      <c r="AW210" s="14" t="str">
        <f t="shared" si="369"/>
        <v/>
      </c>
      <c r="AX210" s="14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AY210" s="14" t="str">
        <f t="shared" si="370"/>
        <v/>
      </c>
    </row>
    <row r="211" spans="1:51">
      <c r="A211" s="1">
        <f>输入错误检查!A210</f>
        <v>0</v>
      </c>
      <c r="B211" s="218">
        <v>4</v>
      </c>
      <c r="C211" s="218">
        <v>17</v>
      </c>
      <c r="D211" s="218">
        <v>16</v>
      </c>
      <c r="E211" s="219" t="s">
        <v>126</v>
      </c>
      <c r="F211" s="219" t="s">
        <v>176</v>
      </c>
      <c r="G211" s="8">
        <v>1</v>
      </c>
      <c r="H211" s="14" t="s">
        <v>75</v>
      </c>
      <c r="I211" s="14" t="str">
        <f t="shared" si="363"/>
        <v>主</v>
      </c>
      <c r="J211" s="14" t="str">
        <f t="shared" si="364"/>
        <v>MRC</v>
      </c>
      <c r="K211" s="15" t="s">
        <v>126</v>
      </c>
      <c r="L211" s="220" t="s">
        <v>131</v>
      </c>
      <c r="M211" s="221">
        <f>S211+S212</f>
        <v>0</v>
      </c>
      <c r="N211" s="221">
        <f>T211+T212</f>
        <v>10</v>
      </c>
      <c r="O211" s="222">
        <f t="shared" si="391"/>
        <v>10</v>
      </c>
      <c r="P211" s="223">
        <f t="shared" si="392"/>
        <v>0</v>
      </c>
      <c r="Q211" s="223">
        <f t="shared" si="393"/>
        <v>0</v>
      </c>
      <c r="R211" s="223">
        <f t="shared" si="394"/>
        <v>1</v>
      </c>
      <c r="S211" s="13">
        <v>0</v>
      </c>
      <c r="T211" s="13">
        <v>5</v>
      </c>
      <c r="U211" s="14" t="str">
        <f t="shared" si="306"/>
        <v>人</v>
      </c>
      <c r="V211" s="14" cm="1">
        <f t="array" ref="V211">_xlfn.IFS(S211+T211=0,"",S211&gt;T211,IF(I211="主",IF(S211=5,4,3),IF(S211=5,0,1)),S211&lt;T211,IF(I211="主",IF(T211=5,0,1),IF(T211=5,4,3)),S211=T211,2)</f>
        <v>0</v>
      </c>
      <c r="W211" s="19" t="s">
        <v>92</v>
      </c>
      <c r="X211" s="19" t="s">
        <v>122</v>
      </c>
      <c r="Y211" s="224"/>
      <c r="Z211" s="225"/>
      <c r="AA211" s="225"/>
      <c r="AB211" s="225"/>
      <c r="AC211" s="225"/>
      <c r="AD211" s="225"/>
      <c r="AE211" s="225"/>
      <c r="AF211" s="225"/>
      <c r="AG211" s="226"/>
      <c r="AH211" s="227"/>
      <c r="AI211" s="227"/>
      <c r="AJ211" s="227"/>
      <c r="AK211" s="228" t="s">
        <v>108</v>
      </c>
      <c r="AL211" s="229" t="s">
        <v>90</v>
      </c>
      <c r="AM211" s="230"/>
      <c r="AN211" s="231"/>
      <c r="AO211" s="232"/>
      <c r="AP211" s="233" t="s">
        <v>81</v>
      </c>
      <c r="AQ211" s="234" t="s">
        <v>83</v>
      </c>
      <c r="AR211" s="15" t="s">
        <v>123</v>
      </c>
      <c r="AS211" s="234" t="s">
        <v>178</v>
      </c>
      <c r="AT211" s="15" t="s">
        <v>109</v>
      </c>
      <c r="AU211" s="234" t="s">
        <v>82</v>
      </c>
      <c r="AV211" s="142" t="s">
        <v>102</v>
      </c>
      <c r="AW211" s="14" t="str">
        <f t="shared" si="369"/>
        <v>主</v>
      </c>
      <c r="AX211" s="14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ZZZ</v>
      </c>
      <c r="AY211" s="14" t="str">
        <f t="shared" si="370"/>
        <v>MRC</v>
      </c>
    </row>
    <row r="212" spans="1:51">
      <c r="A212" s="1">
        <f>输入错误检查!A211</f>
        <v>0</v>
      </c>
      <c r="B212" s="218">
        <f t="shared" ref="B212:B218" si="397">B211</f>
        <v>4</v>
      </c>
      <c r="C212" s="218">
        <f t="shared" ref="C212:C218" si="398">C211</f>
        <v>17</v>
      </c>
      <c r="D212" s="218">
        <f t="shared" ref="D212:D218" si="399">D211</f>
        <v>16</v>
      </c>
      <c r="E212" s="218" t="str">
        <f t="shared" ref="E212:E218" si="400">E211</f>
        <v>ZZZ</v>
      </c>
      <c r="F212" s="218" t="str">
        <f t="shared" ref="F212:F218" si="401">F211</f>
        <v>MRC</v>
      </c>
      <c r="G212" s="8">
        <v>1</v>
      </c>
      <c r="H212" s="14" t="s">
        <v>88</v>
      </c>
      <c r="I212" s="14" t="str">
        <f t="shared" si="363"/>
        <v>客</v>
      </c>
      <c r="J212" s="14" t="str">
        <f t="shared" si="364"/>
        <v>ZZZ</v>
      </c>
      <c r="K212" s="15" t="s">
        <v>176</v>
      </c>
      <c r="L212" s="220" t="s">
        <v>177</v>
      </c>
      <c r="M212" s="221"/>
      <c r="N212" s="221"/>
      <c r="O212" s="222"/>
      <c r="P212" s="235"/>
      <c r="Q212" s="235"/>
      <c r="R212" s="235"/>
      <c r="S212" s="13">
        <v>0</v>
      </c>
      <c r="T212" s="13">
        <v>5</v>
      </c>
      <c r="U212" s="14" t="str">
        <f t="shared" si="306"/>
        <v>屠</v>
      </c>
      <c r="V212" s="14" cm="1">
        <f t="array" ref="V212">_xlfn.IFS(S212+T212=0,"",S212&gt;T212,IF(I212="主",IF(S212=5,4,3),IF(S212=5,0,1)),S212&lt;T212,IF(I212="主",IF(T212=5,0,1),IF(T212=5,4,3)),S212=T212,2)</f>
        <v>4</v>
      </c>
      <c r="W212" s="19" t="str">
        <f>IF(W211="","",W211)</f>
        <v>唐人街</v>
      </c>
      <c r="X212" s="19" t="str">
        <f>IF(X211="","",X211)</f>
        <v>湖景村</v>
      </c>
      <c r="Y212" s="236"/>
      <c r="Z212" s="237"/>
      <c r="AA212" s="238"/>
      <c r="AB212" s="238"/>
      <c r="AC212" s="238"/>
      <c r="AD212" s="238"/>
      <c r="AE212" s="238"/>
      <c r="AF212" s="238"/>
      <c r="AG212" s="226"/>
      <c r="AH212" s="227"/>
      <c r="AI212" s="227"/>
      <c r="AJ212" s="227"/>
      <c r="AK212" s="228" t="s">
        <v>79</v>
      </c>
      <c r="AL212" s="229" t="s">
        <v>83</v>
      </c>
      <c r="AM212" s="239"/>
      <c r="AN212" s="240"/>
      <c r="AO212" s="241"/>
      <c r="AP212" s="233" t="s">
        <v>81</v>
      </c>
      <c r="AQ212" s="234" t="s">
        <v>90</v>
      </c>
      <c r="AR212" s="15" t="s">
        <v>123</v>
      </c>
      <c r="AS212" s="234" t="s">
        <v>85</v>
      </c>
      <c r="AT212" s="15" t="s">
        <v>108</v>
      </c>
      <c r="AU212" s="234" t="s">
        <v>82</v>
      </c>
      <c r="AV212" s="142" t="s">
        <v>87</v>
      </c>
      <c r="AW212" s="14" t="str">
        <f t="shared" si="369"/>
        <v>主</v>
      </c>
      <c r="AX212" s="14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>ZZZ</v>
      </c>
      <c r="AY212" s="14" t="str">
        <f t="shared" si="370"/>
        <v>MRC</v>
      </c>
    </row>
    <row r="213" spans="1:51">
      <c r="A213" s="1">
        <f>输入错误检查!A212</f>
        <v>0</v>
      </c>
      <c r="B213" s="218">
        <f t="shared" si="397"/>
        <v>4</v>
      </c>
      <c r="C213" s="218">
        <f t="shared" si="398"/>
        <v>17</v>
      </c>
      <c r="D213" s="218">
        <f t="shared" si="399"/>
        <v>16</v>
      </c>
      <c r="E213" s="218" t="str">
        <f t="shared" si="400"/>
        <v>ZZZ</v>
      </c>
      <c r="F213" s="218" t="str">
        <f t="shared" si="401"/>
        <v>MRC</v>
      </c>
      <c r="G213" s="8">
        <v>2</v>
      </c>
      <c r="H213" s="14" t="s">
        <v>75</v>
      </c>
      <c r="I213" s="14" t="str">
        <f t="shared" si="363"/>
        <v>客</v>
      </c>
      <c r="J213" s="14" t="str">
        <f t="shared" si="364"/>
        <v>ZZZ</v>
      </c>
      <c r="K213" s="15" t="s">
        <v>176</v>
      </c>
      <c r="L213" s="220" t="s">
        <v>177</v>
      </c>
      <c r="M213" s="221">
        <f>S213+S214</f>
        <v>1</v>
      </c>
      <c r="N213" s="221">
        <f>T213+T214</f>
        <v>8</v>
      </c>
      <c r="O213" s="222">
        <f t="shared" ref="O213:O217" si="402">M213+N213</f>
        <v>9</v>
      </c>
      <c r="P213" s="223">
        <f t="shared" ref="P213:P217" si="403">IF(M213&gt;N213,1,0)</f>
        <v>0</v>
      </c>
      <c r="Q213" s="223">
        <f t="shared" ref="Q213:Q217" si="404">IF(M213+N213=0,0,IF(M213=N213,1,0))</f>
        <v>0</v>
      </c>
      <c r="R213" s="223">
        <f t="shared" ref="R213:R217" si="405">IF(M213&lt;N213,1,0)</f>
        <v>1</v>
      </c>
      <c r="S213" s="13">
        <v>0</v>
      </c>
      <c r="T213" s="13">
        <v>5</v>
      </c>
      <c r="U213" s="14" t="str">
        <f t="shared" si="306"/>
        <v>屠</v>
      </c>
      <c r="V213" s="14" cm="1">
        <f t="array" ref="V213">_xlfn.IFS(S213+T213=0,"",S213&gt;T213,IF(I213="主",IF(S213=5,4,3),IF(S213=5,0,1)),S213&lt;T213,IF(I213="主",IF(T213=5,0,1),IF(T213=5,4,3)),S213=T213,2)</f>
        <v>4</v>
      </c>
      <c r="W213" s="19" t="s">
        <v>103</v>
      </c>
      <c r="X213" s="19" t="s">
        <v>118</v>
      </c>
      <c r="Y213" s="242" t="str">
        <f>IF($K213="","",IF($K213=$K211,AP211,AP212))</f>
        <v>大副</v>
      </c>
      <c r="Z213" s="243" t="str">
        <f>IF($K213="","",IF($K213=$K211,AQ211,AQ212))</f>
        <v>木偶师</v>
      </c>
      <c r="AA213" s="244" t="str">
        <f>IF($K213="","",IF($K213=$K211,AS211,AS212))</f>
        <v>入殓师</v>
      </c>
      <c r="AB213" s="238"/>
      <c r="AC213" s="238"/>
      <c r="AD213" s="238"/>
      <c r="AE213" s="238"/>
      <c r="AF213" s="238"/>
      <c r="AG213" s="226"/>
      <c r="AH213" s="245" t="str">
        <f t="shared" ref="AH213:AH217" si="406">IF($K213="","",IF($K213=$K211,AV211,AV212))</f>
        <v>跛脚羊</v>
      </c>
      <c r="AI213" s="227"/>
      <c r="AJ213" s="227"/>
      <c r="AK213" s="228" t="s">
        <v>79</v>
      </c>
      <c r="AL213" s="15" t="s">
        <v>83</v>
      </c>
      <c r="AM213" s="246" t="s">
        <v>106</v>
      </c>
      <c r="AN213" s="247"/>
      <c r="AO213" s="241"/>
      <c r="AP213" s="233" t="s">
        <v>123</v>
      </c>
      <c r="AQ213" s="234" t="s">
        <v>119</v>
      </c>
      <c r="AR213" s="15" t="s">
        <v>82</v>
      </c>
      <c r="AS213" s="234" t="s">
        <v>109</v>
      </c>
      <c r="AT213" s="15" t="s">
        <v>98</v>
      </c>
      <c r="AU213" s="234" t="s">
        <v>91</v>
      </c>
      <c r="AV213" s="142" t="s">
        <v>94</v>
      </c>
      <c r="AW213" s="14" t="str">
        <f t="shared" si="369"/>
        <v>客</v>
      </c>
      <c r="AX213" s="14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>MRC</v>
      </c>
      <c r="AY213" s="14" t="str">
        <f t="shared" si="370"/>
        <v>ZZZ</v>
      </c>
    </row>
    <row r="214" spans="1:51">
      <c r="A214" s="1">
        <f>输入错误检查!A213</f>
        <v>0</v>
      </c>
      <c r="B214" s="218">
        <f t="shared" si="397"/>
        <v>4</v>
      </c>
      <c r="C214" s="218">
        <f t="shared" si="398"/>
        <v>17</v>
      </c>
      <c r="D214" s="218">
        <f t="shared" si="399"/>
        <v>16</v>
      </c>
      <c r="E214" s="218" t="str">
        <f t="shared" si="400"/>
        <v>ZZZ</v>
      </c>
      <c r="F214" s="218" t="str">
        <f t="shared" si="401"/>
        <v>MRC</v>
      </c>
      <c r="G214" s="8">
        <v>2</v>
      </c>
      <c r="H214" s="14" t="s">
        <v>88</v>
      </c>
      <c r="I214" s="14" t="str">
        <f t="shared" si="363"/>
        <v>主</v>
      </c>
      <c r="J214" s="14" t="str">
        <f t="shared" si="364"/>
        <v>MRC</v>
      </c>
      <c r="K214" s="15" t="s">
        <v>126</v>
      </c>
      <c r="L214" s="220" t="s">
        <v>131</v>
      </c>
      <c r="M214" s="221"/>
      <c r="N214" s="221"/>
      <c r="O214" s="222"/>
      <c r="P214" s="235"/>
      <c r="Q214" s="235"/>
      <c r="R214" s="235"/>
      <c r="S214" s="13">
        <v>1</v>
      </c>
      <c r="T214" s="13">
        <v>3</v>
      </c>
      <c r="U214" s="14" t="str">
        <f t="shared" si="306"/>
        <v>人</v>
      </c>
      <c r="V214" s="14" cm="1">
        <f t="array" ref="V214">_xlfn.IFS(S214+T214=0,"",S214&gt;T214,IF(I214="主",IF(S214=5,4,3),IF(S214=5,0,1)),S214&lt;T214,IF(I214="主",IF(T214=5,0,1),IF(T214=5,4,3)),S214=T214,2)</f>
        <v>1</v>
      </c>
      <c r="W214" s="19" t="str">
        <f>IF(W213="","",W213)</f>
        <v>军工厂</v>
      </c>
      <c r="X214" s="19" t="str">
        <f>IF(X213="","",X213)</f>
        <v>永眠镇</v>
      </c>
      <c r="Y214" s="242" t="str">
        <f>IF($K214="","",IF($K214=$K212,AP212,AP211))</f>
        <v>大副</v>
      </c>
      <c r="Z214" s="243" t="str">
        <f>IF($K214="","",IF($K214=$K212,AQ212,AQ211))</f>
        <v>古董商</v>
      </c>
      <c r="AA214" s="244" t="str">
        <f>IF($K214="","",IF($K214=$K212,AS212,AS211))</f>
        <v>调香师</v>
      </c>
      <c r="AB214" s="237"/>
      <c r="AC214" s="237"/>
      <c r="AD214" s="238"/>
      <c r="AE214" s="238"/>
      <c r="AF214" s="238"/>
      <c r="AG214" s="226"/>
      <c r="AH214" s="245" t="str">
        <f t="shared" ref="AH214:AH218" si="407">IF($K214="","",IF($K214=$K212,AV212,AV211))</f>
        <v>歌剧演员</v>
      </c>
      <c r="AI214" s="227"/>
      <c r="AJ214" s="227"/>
      <c r="AK214" s="228" t="s">
        <v>97</v>
      </c>
      <c r="AL214" s="15" t="s">
        <v>80</v>
      </c>
      <c r="AM214" s="229" t="s">
        <v>94</v>
      </c>
      <c r="AN214" s="239"/>
      <c r="AO214" s="241"/>
      <c r="AP214" s="233" t="s">
        <v>79</v>
      </c>
      <c r="AQ214" s="234" t="s">
        <v>98</v>
      </c>
      <c r="AR214" s="15" t="s">
        <v>107</v>
      </c>
      <c r="AS214" s="234" t="s">
        <v>101</v>
      </c>
      <c r="AT214" s="15" t="s">
        <v>90</v>
      </c>
      <c r="AU214" s="234" t="s">
        <v>108</v>
      </c>
      <c r="AV214" s="142" t="s">
        <v>136</v>
      </c>
      <c r="AW214" s="14" t="str">
        <f t="shared" si="369"/>
        <v>客</v>
      </c>
      <c r="AX214" s="14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>MRC</v>
      </c>
      <c r="AY214" s="14" t="str">
        <f t="shared" si="370"/>
        <v>ZZZ</v>
      </c>
    </row>
    <row r="215" spans="1:51">
      <c r="A215" s="1">
        <f>输入错误检查!A214</f>
        <v>0</v>
      </c>
      <c r="B215" s="218">
        <f t="shared" si="397"/>
        <v>4</v>
      </c>
      <c r="C215" s="218">
        <f t="shared" si="398"/>
        <v>17</v>
      </c>
      <c r="D215" s="218">
        <f t="shared" si="399"/>
        <v>16</v>
      </c>
      <c r="E215" s="218" t="str">
        <f t="shared" si="400"/>
        <v>ZZZ</v>
      </c>
      <c r="F215" s="218" t="str">
        <f t="shared" si="401"/>
        <v>MRC</v>
      </c>
      <c r="G215" s="8">
        <v>3</v>
      </c>
      <c r="H215" s="14" t="s">
        <v>75</v>
      </c>
      <c r="I215" s="14" t="str">
        <f t="shared" si="363"/>
        <v/>
      </c>
      <c r="J215" s="14" t="str">
        <f t="shared" si="364"/>
        <v/>
      </c>
      <c r="K215" s="13"/>
      <c r="L215" s="258"/>
      <c r="M215" s="221">
        <f>S215+S216</f>
        <v>0</v>
      </c>
      <c r="N215" s="221">
        <f>T215+T216</f>
        <v>0</v>
      </c>
      <c r="O215" s="222">
        <f t="shared" si="402"/>
        <v>0</v>
      </c>
      <c r="P215" s="223">
        <f t="shared" si="403"/>
        <v>0</v>
      </c>
      <c r="Q215" s="223">
        <f t="shared" si="404"/>
        <v>0</v>
      </c>
      <c r="R215" s="223">
        <f t="shared" si="405"/>
        <v>0</v>
      </c>
      <c r="S215" s="13"/>
      <c r="T215" s="13"/>
      <c r="U215" s="14" t="str">
        <f t="shared" si="306"/>
        <v/>
      </c>
      <c r="V215" s="14" t="str" cm="1">
        <f t="array" ref="V215">_xlfn.IFS(S215+T215=0,"",S215&gt;T215,IF(I215="主",IF(S215=5,4,3),IF(S215=5,0,1)),S215&lt;T215,IF(I215="主",IF(T215=5,0,1),IF(T215=5,4,3)),S215=T215,2)</f>
        <v/>
      </c>
      <c r="W215" s="19"/>
      <c r="X215" s="19"/>
      <c r="Y215" s="248" t="str">
        <f>IF($K215="","",IF($K215=$K213,AP213,AP214))</f>
        <v/>
      </c>
      <c r="Z215" s="248" t="str">
        <f>IF($K215="","",IF($K215=$K213,AQ213,AQ214))</f>
        <v/>
      </c>
      <c r="AA215" s="244" t="str">
        <f>IF($K215="","",IF($K215=$K213,AS213,AS214))</f>
        <v/>
      </c>
      <c r="AB215" s="248" t="str">
        <f>IF($K215="","",IF($K215=$K213,Y213,Y214))</f>
        <v/>
      </c>
      <c r="AC215" s="249" t="str">
        <f>IF($K215="","",IF($K215=$K213,Z213,Z214))</f>
        <v/>
      </c>
      <c r="AD215" s="250" t="str">
        <f>IF($K215="","",IF($K215=$K213,AA213,AA214))</f>
        <v/>
      </c>
      <c r="AE215" s="238"/>
      <c r="AF215" s="238"/>
      <c r="AG215" s="226"/>
      <c r="AH215" s="245" t="str">
        <f t="shared" si="406"/>
        <v/>
      </c>
      <c r="AI215" s="251" t="str">
        <f>IF($K215="","",IF($K215=$K213,AH213,AH214))</f>
        <v/>
      </c>
      <c r="AJ215" s="227"/>
      <c r="AK215" s="196"/>
      <c r="AL215" s="13"/>
      <c r="AM215" s="13"/>
      <c r="AN215" s="277"/>
      <c r="AO215" s="252"/>
      <c r="AP215" s="278"/>
      <c r="AQ215" s="257"/>
      <c r="AR215" s="13"/>
      <c r="AS215" s="257"/>
      <c r="AT215" s="13"/>
      <c r="AU215" s="257"/>
      <c r="AV215" s="9"/>
      <c r="AW215" s="14" t="str">
        <f t="shared" si="369"/>
        <v/>
      </c>
      <c r="AX215" s="14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AY215" s="14" t="str">
        <f t="shared" si="370"/>
        <v/>
      </c>
    </row>
    <row r="216" spans="1:51">
      <c r="A216" s="1">
        <f>输入错误检查!A215</f>
        <v>0</v>
      </c>
      <c r="B216" s="218">
        <f t="shared" si="397"/>
        <v>4</v>
      </c>
      <c r="C216" s="218">
        <f t="shared" si="398"/>
        <v>17</v>
      </c>
      <c r="D216" s="218">
        <f t="shared" si="399"/>
        <v>16</v>
      </c>
      <c r="E216" s="218" t="str">
        <f t="shared" si="400"/>
        <v>ZZZ</v>
      </c>
      <c r="F216" s="218" t="str">
        <f t="shared" si="401"/>
        <v>MRC</v>
      </c>
      <c r="G216" s="8">
        <v>3</v>
      </c>
      <c r="H216" s="14" t="s">
        <v>88</v>
      </c>
      <c r="I216" s="14" t="str">
        <f t="shared" si="363"/>
        <v/>
      </c>
      <c r="J216" s="14" t="str">
        <f t="shared" si="364"/>
        <v/>
      </c>
      <c r="K216" s="13"/>
      <c r="L216" s="258"/>
      <c r="M216" s="221"/>
      <c r="N216" s="221"/>
      <c r="O216" s="222"/>
      <c r="P216" s="235"/>
      <c r="Q216" s="235"/>
      <c r="R216" s="235"/>
      <c r="S216" s="13"/>
      <c r="T216" s="13"/>
      <c r="U216" s="14" t="str">
        <f t="shared" si="306"/>
        <v/>
      </c>
      <c r="V216" s="14" t="str" cm="1">
        <f t="array" ref="V216">_xlfn.IFS(S216+T216=0,"",S216&gt;T216,IF(I216="主",IF(S216=5,4,3),IF(S216=5,0,1)),S216&lt;T216,IF(I216="主",IF(T216=5,0,1),IF(T216=5,4,3)),S216=T216,2)</f>
        <v/>
      </c>
      <c r="W216" s="19"/>
      <c r="X216" s="19" t="str">
        <f>IF(X215="","",X215)</f>
        <v/>
      </c>
      <c r="Y216" s="248" t="str">
        <f>IF($K216="","",IF($K216=$K214,AP214,AP213))</f>
        <v/>
      </c>
      <c r="Z216" s="248" t="str">
        <f>IF($K216="","",IF($K216=$K214,AQ214,AQ213))</f>
        <v/>
      </c>
      <c r="AA216" s="244" t="str">
        <f>IF($K216="","",IF($K216=$K214,AS214,AS213))</f>
        <v/>
      </c>
      <c r="AB216" s="248" t="str">
        <f>IF($K216="","",IF($K216=$K214,Y214,Y213))</f>
        <v/>
      </c>
      <c r="AC216" s="249" t="str">
        <f>IF($K216="","",IF($K216=$K214,Z214,Z213))</f>
        <v/>
      </c>
      <c r="AD216" s="250" t="str">
        <f>IF($K216="","",IF($K216=$K214,AA214,AA213))</f>
        <v/>
      </c>
      <c r="AE216" s="237"/>
      <c r="AF216" s="237"/>
      <c r="AG216" s="270"/>
      <c r="AH216" s="245" t="str">
        <f t="shared" si="407"/>
        <v/>
      </c>
      <c r="AI216" s="251" t="str">
        <f>IF($K216="","",IF($K216=$K214,AH214,AH213))</f>
        <v/>
      </c>
      <c r="AJ216" s="227"/>
      <c r="AK216" s="196"/>
      <c r="AL216" s="13"/>
      <c r="AM216" s="13"/>
      <c r="AN216" s="192"/>
      <c r="AO216" s="254"/>
      <c r="AP216" s="278"/>
      <c r="AQ216" s="257"/>
      <c r="AR216" s="13"/>
      <c r="AS216" s="257"/>
      <c r="AT216" s="13"/>
      <c r="AU216" s="257"/>
      <c r="AV216" s="9"/>
      <c r="AW216" s="14" t="str">
        <f t="shared" si="369"/>
        <v/>
      </c>
      <c r="AX216" s="14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Y216" s="14" t="str">
        <f t="shared" si="370"/>
        <v/>
      </c>
    </row>
    <row r="217" spans="1:51">
      <c r="A217" s="1">
        <f>输入错误检查!A216</f>
        <v>0</v>
      </c>
      <c r="B217" s="218">
        <f t="shared" si="397"/>
        <v>4</v>
      </c>
      <c r="C217" s="218">
        <f t="shared" si="398"/>
        <v>17</v>
      </c>
      <c r="D217" s="218">
        <f t="shared" si="399"/>
        <v>16</v>
      </c>
      <c r="E217" s="218" t="str">
        <f t="shared" si="400"/>
        <v>ZZZ</v>
      </c>
      <c r="F217" s="218" t="str">
        <f t="shared" si="401"/>
        <v>MRC</v>
      </c>
      <c r="G217" s="8" t="s">
        <v>114</v>
      </c>
      <c r="H217" s="14" t="s">
        <v>75</v>
      </c>
      <c r="I217" s="14" t="str">
        <f t="shared" si="363"/>
        <v/>
      </c>
      <c r="J217" s="14" t="str">
        <f t="shared" si="364"/>
        <v/>
      </c>
      <c r="K217" s="13"/>
      <c r="L217" s="258"/>
      <c r="M217" s="221">
        <f>S217+S218</f>
        <v>0</v>
      </c>
      <c r="N217" s="221">
        <f>T217+T218</f>
        <v>0</v>
      </c>
      <c r="O217" s="222">
        <f t="shared" si="402"/>
        <v>0</v>
      </c>
      <c r="P217" s="223">
        <f t="shared" si="403"/>
        <v>0</v>
      </c>
      <c r="Q217" s="223">
        <f t="shared" si="404"/>
        <v>0</v>
      </c>
      <c r="R217" s="223">
        <f t="shared" si="405"/>
        <v>0</v>
      </c>
      <c r="S217" s="13"/>
      <c r="T217" s="13"/>
      <c r="U217" s="14" t="str">
        <f t="shared" si="306"/>
        <v/>
      </c>
      <c r="V217" s="14" t="str" cm="1">
        <f t="array" ref="V217">_xlfn.IFS(S217+T217=0,"",S217&gt;T217,IF(I217="主",IF(S217=5,4,3),IF(S217=5,0,1)),S217&lt;T217,IF(I217="主",IF(T217=5,0,1),IF(T217=5,4,3)),S217=T217,2)</f>
        <v/>
      </c>
      <c r="W217" s="255"/>
      <c r="X217" s="19"/>
      <c r="Y217" s="248" t="str">
        <f>IF($K217="","",IF($K217=$K215,AP215,AP216))</f>
        <v/>
      </c>
      <c r="Z217" s="248" t="str">
        <f>IF($K217="","",IF($K217=$K215,AQ215,AQ216))</f>
        <v/>
      </c>
      <c r="AA217" s="244" t="str">
        <f>IF($K217="","",IF($K217=$K215,AS215,AS216))</f>
        <v/>
      </c>
      <c r="AB217" s="242" t="str">
        <f t="shared" ref="AB217:AG217" si="408">IF($K217="","",IF($K217=$K215,Y215,Y216))</f>
        <v/>
      </c>
      <c r="AC217" s="242" t="str">
        <f t="shared" si="408"/>
        <v/>
      </c>
      <c r="AD217" s="249" t="str">
        <f t="shared" si="408"/>
        <v/>
      </c>
      <c r="AE217" s="242" t="str">
        <f t="shared" si="408"/>
        <v/>
      </c>
      <c r="AF217" s="242" t="str">
        <f t="shared" si="408"/>
        <v/>
      </c>
      <c r="AG217" s="242" t="str">
        <f t="shared" si="408"/>
        <v/>
      </c>
      <c r="AH217" s="245" t="str">
        <f t="shared" si="406"/>
        <v/>
      </c>
      <c r="AI217" s="251" t="str">
        <f>IF($K217="","",IF($K217=$K215,AH215,AH216))</f>
        <v/>
      </c>
      <c r="AJ217" s="251" t="str">
        <f>IF($K217="","",IF($K217=$K215,AI215,AI216))</f>
        <v/>
      </c>
      <c r="AK217" s="13"/>
      <c r="AL217" s="13"/>
      <c r="AM217" s="13"/>
      <c r="AN217" s="13"/>
      <c r="AO217" s="256"/>
      <c r="AP217" s="257"/>
      <c r="AQ217" s="257"/>
      <c r="AR217" s="13"/>
      <c r="AS217" s="257"/>
      <c r="AT217" s="13"/>
      <c r="AU217" s="257"/>
      <c r="AV217" s="9"/>
      <c r="AW217" s="14" t="str">
        <f t="shared" si="369"/>
        <v/>
      </c>
      <c r="AX217" s="14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Y217" s="14" t="str">
        <f t="shared" si="370"/>
        <v/>
      </c>
    </row>
    <row r="218" spans="1:51">
      <c r="A218" s="1">
        <f>输入错误检查!A217</f>
        <v>0</v>
      </c>
      <c r="B218" s="218">
        <f t="shared" si="397"/>
        <v>4</v>
      </c>
      <c r="C218" s="218">
        <f t="shared" si="398"/>
        <v>17</v>
      </c>
      <c r="D218" s="218">
        <f t="shared" si="399"/>
        <v>16</v>
      </c>
      <c r="E218" s="218" t="str">
        <f t="shared" si="400"/>
        <v>ZZZ</v>
      </c>
      <c r="F218" s="218" t="str">
        <f t="shared" si="401"/>
        <v>MRC</v>
      </c>
      <c r="G218" s="8" t="s">
        <v>114</v>
      </c>
      <c r="H218" s="14" t="s">
        <v>88</v>
      </c>
      <c r="I218" s="14" t="str">
        <f t="shared" si="363"/>
        <v/>
      </c>
      <c r="J218" s="14" t="str">
        <f t="shared" si="364"/>
        <v/>
      </c>
      <c r="K218" s="13"/>
      <c r="L218" s="258"/>
      <c r="M218" s="221"/>
      <c r="N218" s="221"/>
      <c r="O218" s="222"/>
      <c r="P218" s="235"/>
      <c r="Q218" s="235"/>
      <c r="R218" s="235"/>
      <c r="S218" s="13"/>
      <c r="T218" s="13"/>
      <c r="U218" s="14" t="str">
        <f t="shared" si="306"/>
        <v/>
      </c>
      <c r="V218" s="14" t="str" cm="1">
        <f t="array" ref="V218">_xlfn.IFS(S218+T218=0,"",S218&gt;T218,IF(I218="主",IF(S218=5,4,3),IF(S218=5,0,1)),S218&lt;T218,IF(I218="主",IF(T218=5,0,1),IF(T218=5,4,3)),S218=T218,2)</f>
        <v/>
      </c>
      <c r="W218" s="255"/>
      <c r="X218" s="19" t="str">
        <f>IF(X217="","",X217)</f>
        <v/>
      </c>
      <c r="Y218" s="248" t="str">
        <f>IF($K218="","",IF($K218=$K216,AP216,AP215))</f>
        <v/>
      </c>
      <c r="Z218" s="248" t="str">
        <f>IF($K218="","",IF($K218=$K216,AQ216,AQ215))</f>
        <v/>
      </c>
      <c r="AA218" s="244" t="str">
        <f>IF($K218="","",IF($K218=$K216,AS216,AS215))</f>
        <v/>
      </c>
      <c r="AB218" s="242" t="str">
        <f t="shared" ref="AB218:AG218" si="409">IF($K218="","",IF($K218=$K216,Y216,Y215))</f>
        <v/>
      </c>
      <c r="AC218" s="242" t="str">
        <f t="shared" si="409"/>
        <v/>
      </c>
      <c r="AD218" s="249" t="str">
        <f t="shared" si="409"/>
        <v/>
      </c>
      <c r="AE218" s="242" t="str">
        <f t="shared" si="409"/>
        <v/>
      </c>
      <c r="AF218" s="242" t="str">
        <f t="shared" si="409"/>
        <v/>
      </c>
      <c r="AG218" s="242" t="str">
        <f t="shared" si="409"/>
        <v/>
      </c>
      <c r="AH218" s="245" t="str">
        <f t="shared" si="407"/>
        <v/>
      </c>
      <c r="AI218" s="251" t="str">
        <f>IF($K218="","",IF($K218=$K216,AH216,AH215))</f>
        <v/>
      </c>
      <c r="AJ218" s="251" t="str">
        <f>IF($K218="","",IF($K218=$K216,AI216,AI215))</f>
        <v/>
      </c>
      <c r="AK218" s="13"/>
      <c r="AL218" s="13"/>
      <c r="AM218" s="13"/>
      <c r="AN218" s="13"/>
      <c r="AO218" s="13"/>
      <c r="AP218" s="257"/>
      <c r="AQ218" s="257"/>
      <c r="AR218" s="13"/>
      <c r="AS218" s="257"/>
      <c r="AT218" s="13"/>
      <c r="AU218" s="257"/>
      <c r="AV218" s="9"/>
      <c r="AW218" s="14" t="str">
        <f t="shared" si="369"/>
        <v/>
      </c>
      <c r="AX218" s="14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AY218" s="14" t="str">
        <f t="shared" si="370"/>
        <v/>
      </c>
    </row>
    <row r="219" spans="1:51">
      <c r="A219" s="1">
        <f>输入错误检查!A218</f>
        <v>0</v>
      </c>
      <c r="B219" s="218">
        <v>4</v>
      </c>
      <c r="C219" s="218">
        <v>17</v>
      </c>
      <c r="D219" s="218">
        <v>18</v>
      </c>
      <c r="E219" s="219" t="s">
        <v>173</v>
      </c>
      <c r="F219" s="219" t="s">
        <v>116</v>
      </c>
      <c r="G219" s="8">
        <v>1</v>
      </c>
      <c r="H219" s="14" t="s">
        <v>75</v>
      </c>
      <c r="I219" s="14" t="str">
        <f t="shared" si="363"/>
        <v>客</v>
      </c>
      <c r="J219" s="14" t="str">
        <f t="shared" si="364"/>
        <v>GR</v>
      </c>
      <c r="K219" s="279" t="s">
        <v>116</v>
      </c>
      <c r="L219" s="260" t="s">
        <v>117</v>
      </c>
      <c r="M219" s="221">
        <f>S219+S220</f>
        <v>7</v>
      </c>
      <c r="N219" s="221">
        <f>T219+T220</f>
        <v>2</v>
      </c>
      <c r="O219" s="222">
        <f t="shared" ref="O219:O223" si="410">M219+N219</f>
        <v>9</v>
      </c>
      <c r="P219" s="223">
        <f t="shared" ref="P219:P223" si="411">IF(M219&gt;N219,1,0)</f>
        <v>1</v>
      </c>
      <c r="Q219" s="223">
        <f t="shared" ref="Q219:Q223" si="412">IF(M219+N219=0,0,IF(M219=N219,1,0))</f>
        <v>0</v>
      </c>
      <c r="R219" s="223">
        <f t="shared" ref="R219:R223" si="413">IF(M219&lt;N219,1,0)</f>
        <v>0</v>
      </c>
      <c r="S219" s="10">
        <v>2</v>
      </c>
      <c r="T219" s="10">
        <v>2</v>
      </c>
      <c r="U219" s="14" t="str">
        <f t="shared" si="306"/>
        <v>平</v>
      </c>
      <c r="V219" s="14" cm="1">
        <f t="array" ref="V219">_xlfn.IFS(S219+T219=0,"",S219&gt;T219,IF(I219="主",IF(S219=5,4,3),IF(S219=5,0,1)),S219&lt;T219,IF(I219="主",IF(T219=5,0,1),IF(T219=5,4,3)),S219=T219,2)</f>
        <v>2</v>
      </c>
      <c r="W219" s="261" t="s">
        <v>103</v>
      </c>
      <c r="X219" s="261" t="s">
        <v>118</v>
      </c>
      <c r="Y219" s="224"/>
      <c r="Z219" s="225"/>
      <c r="AA219" s="225"/>
      <c r="AB219" s="225"/>
      <c r="AC219" s="225"/>
      <c r="AD219" s="225"/>
      <c r="AE219" s="225"/>
      <c r="AF219" s="225"/>
      <c r="AG219" s="226"/>
      <c r="AH219" s="227"/>
      <c r="AI219" s="227"/>
      <c r="AJ219" s="227"/>
      <c r="AK219" s="280" t="s">
        <v>80</v>
      </c>
      <c r="AL219" s="271" t="s">
        <v>81</v>
      </c>
      <c r="AM219" s="224"/>
      <c r="AN219" s="225"/>
      <c r="AO219" s="264"/>
      <c r="AP219" s="265" t="s">
        <v>79</v>
      </c>
      <c r="AQ219" s="12" t="s">
        <v>90</v>
      </c>
      <c r="AR219" s="15" t="s">
        <v>85</v>
      </c>
      <c r="AS219" s="12" t="s">
        <v>82</v>
      </c>
      <c r="AT219" s="15" t="s">
        <v>109</v>
      </c>
      <c r="AU219" s="12" t="s">
        <v>123</v>
      </c>
      <c r="AV219" s="148" t="s">
        <v>94</v>
      </c>
      <c r="AW219" s="14" t="str">
        <f t="shared" si="369"/>
        <v>主</v>
      </c>
      <c r="AX219" s="14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GR</v>
      </c>
      <c r="AY219" s="14" t="str">
        <f t="shared" si="370"/>
        <v>FT</v>
      </c>
    </row>
    <row r="220" spans="1:51">
      <c r="A220" s="1">
        <f>输入错误检查!A219</f>
        <v>0</v>
      </c>
      <c r="B220" s="218">
        <f t="shared" ref="B220:B226" si="414">B219</f>
        <v>4</v>
      </c>
      <c r="C220" s="218">
        <f t="shared" ref="C220:C226" si="415">C219</f>
        <v>17</v>
      </c>
      <c r="D220" s="218">
        <f t="shared" ref="D220:D226" si="416">D219</f>
        <v>18</v>
      </c>
      <c r="E220" s="218" t="str">
        <f t="shared" ref="E220:E226" si="417">E219</f>
        <v>GR</v>
      </c>
      <c r="F220" s="218" t="str">
        <f t="shared" ref="F220:F226" si="418">F219</f>
        <v>FT</v>
      </c>
      <c r="G220" s="8">
        <v>1</v>
      </c>
      <c r="H220" s="14" t="s">
        <v>88</v>
      </c>
      <c r="I220" s="14" t="str">
        <f t="shared" si="363"/>
        <v>主</v>
      </c>
      <c r="J220" s="14" t="str">
        <f t="shared" si="364"/>
        <v>FT</v>
      </c>
      <c r="K220" s="279" t="s">
        <v>173</v>
      </c>
      <c r="L220" s="260" t="s">
        <v>174</v>
      </c>
      <c r="M220" s="221"/>
      <c r="N220" s="221"/>
      <c r="O220" s="222"/>
      <c r="P220" s="235"/>
      <c r="Q220" s="235"/>
      <c r="R220" s="235"/>
      <c r="S220" s="10">
        <v>5</v>
      </c>
      <c r="T220" s="10">
        <v>0</v>
      </c>
      <c r="U220" s="14" t="str">
        <f t="shared" si="306"/>
        <v>屠</v>
      </c>
      <c r="V220" s="14" cm="1">
        <f t="array" ref="V220">_xlfn.IFS(S220+T220=0,"",S220&gt;T220,IF(I220="主",IF(S220=5,4,3),IF(S220=5,0,1)),S220&lt;T220,IF(I220="主",IF(T220=5,0,1),IF(T220=5,4,3)),S220=T220,2)</f>
        <v>4</v>
      </c>
      <c r="W220" s="261" t="str">
        <f>IF(W219="","",W219)</f>
        <v>军工厂</v>
      </c>
      <c r="X220" s="261" t="str">
        <f>IF(X219="","",X219)</f>
        <v>永眠镇</v>
      </c>
      <c r="Y220" s="236"/>
      <c r="Z220" s="237"/>
      <c r="AA220" s="238"/>
      <c r="AB220" s="238"/>
      <c r="AC220" s="238"/>
      <c r="AD220" s="238"/>
      <c r="AE220" s="238"/>
      <c r="AF220" s="238"/>
      <c r="AG220" s="226"/>
      <c r="AH220" s="227"/>
      <c r="AI220" s="227"/>
      <c r="AJ220" s="227"/>
      <c r="AK220" s="280" t="s">
        <v>79</v>
      </c>
      <c r="AL220" s="271" t="s">
        <v>81</v>
      </c>
      <c r="AM220" s="236"/>
      <c r="AN220" s="238"/>
      <c r="AO220" s="227"/>
      <c r="AP220" s="265" t="s">
        <v>98</v>
      </c>
      <c r="AQ220" s="12" t="s">
        <v>119</v>
      </c>
      <c r="AR220" s="15" t="s">
        <v>83</v>
      </c>
      <c r="AS220" s="12" t="s">
        <v>82</v>
      </c>
      <c r="AT220" s="15" t="s">
        <v>90</v>
      </c>
      <c r="AU220" s="12" t="s">
        <v>85</v>
      </c>
      <c r="AV220" s="148" t="s">
        <v>87</v>
      </c>
      <c r="AW220" s="14" t="str">
        <f t="shared" si="369"/>
        <v>主</v>
      </c>
      <c r="AX220" s="14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GR</v>
      </c>
      <c r="AY220" s="14" t="str">
        <f t="shared" si="370"/>
        <v>FT</v>
      </c>
    </row>
    <row r="221" spans="1:51">
      <c r="A221" s="1">
        <f>输入错误检查!A220</f>
        <v>0</v>
      </c>
      <c r="B221" s="218">
        <f t="shared" si="414"/>
        <v>4</v>
      </c>
      <c r="C221" s="218">
        <f t="shared" si="415"/>
        <v>17</v>
      </c>
      <c r="D221" s="218">
        <f t="shared" si="416"/>
        <v>18</v>
      </c>
      <c r="E221" s="218" t="str">
        <f t="shared" si="417"/>
        <v>GR</v>
      </c>
      <c r="F221" s="218" t="str">
        <f t="shared" si="418"/>
        <v>FT</v>
      </c>
      <c r="G221" s="8">
        <v>2</v>
      </c>
      <c r="H221" s="14" t="s">
        <v>75</v>
      </c>
      <c r="I221" s="14" t="str">
        <f t="shared" si="363"/>
        <v>主</v>
      </c>
      <c r="J221" s="14" t="str">
        <f t="shared" si="364"/>
        <v>FT</v>
      </c>
      <c r="K221" s="279" t="s">
        <v>173</v>
      </c>
      <c r="L221" s="260" t="s">
        <v>174</v>
      </c>
      <c r="M221" s="221">
        <f>S221+S222</f>
        <v>6</v>
      </c>
      <c r="N221" s="221">
        <f>T221+T222</f>
        <v>2</v>
      </c>
      <c r="O221" s="222">
        <f t="shared" si="410"/>
        <v>8</v>
      </c>
      <c r="P221" s="223">
        <f t="shared" si="411"/>
        <v>1</v>
      </c>
      <c r="Q221" s="223">
        <f t="shared" si="412"/>
        <v>0</v>
      </c>
      <c r="R221" s="223">
        <f t="shared" si="413"/>
        <v>0</v>
      </c>
      <c r="S221" s="10">
        <v>3</v>
      </c>
      <c r="T221" s="10">
        <v>1</v>
      </c>
      <c r="U221" s="14" t="str">
        <f t="shared" si="306"/>
        <v>屠</v>
      </c>
      <c r="V221" s="14" cm="1">
        <f t="array" ref="V221">_xlfn.IFS(S221+T221=0,"",S221&gt;T221,IF(I221="主",IF(S221=5,4,3),IF(S221=5,0,1)),S221&lt;T221,IF(I221="主",IF(T221=5,0,1),IF(T221=5,4,3)),S221=T221,2)</f>
        <v>3</v>
      </c>
      <c r="W221" s="261" t="s">
        <v>103</v>
      </c>
      <c r="X221" s="261" t="s">
        <v>78</v>
      </c>
      <c r="Y221" s="242" t="str">
        <f>IF($K221="","",IF($K221=$K219,AP219,AP220))</f>
        <v>祭司</v>
      </c>
      <c r="Z221" s="243" t="str">
        <f>IF($K221="","",IF($K221=$K219,AQ219,AQ220))</f>
        <v>守墓人</v>
      </c>
      <c r="AA221" s="244" t="str">
        <f>IF($K221="","",IF($K221=$K219,AS219,AS220))</f>
        <v>飞行家</v>
      </c>
      <c r="AB221" s="238"/>
      <c r="AC221" s="238"/>
      <c r="AD221" s="238"/>
      <c r="AE221" s="238"/>
      <c r="AF221" s="238"/>
      <c r="AG221" s="226"/>
      <c r="AH221" s="245" t="str">
        <f t="shared" ref="AH221:AH225" si="419">IF($K221="","",IF($K221=$K219,AV219,AV220))</f>
        <v>跛脚羊</v>
      </c>
      <c r="AI221" s="227"/>
      <c r="AJ221" s="227"/>
      <c r="AK221" s="280" t="s">
        <v>79</v>
      </c>
      <c r="AL221" s="161" t="s">
        <v>83</v>
      </c>
      <c r="AM221" s="281" t="s">
        <v>94</v>
      </c>
      <c r="AN221" s="267"/>
      <c r="AO221" s="227"/>
      <c r="AP221" s="265" t="s">
        <v>90</v>
      </c>
      <c r="AQ221" s="12" t="s">
        <v>93</v>
      </c>
      <c r="AR221" s="15" t="s">
        <v>101</v>
      </c>
      <c r="AS221" s="12" t="s">
        <v>112</v>
      </c>
      <c r="AT221" s="15" t="s">
        <v>107</v>
      </c>
      <c r="AU221" s="12" t="s">
        <v>81</v>
      </c>
      <c r="AV221" s="148" t="s">
        <v>102</v>
      </c>
      <c r="AW221" s="14" t="str">
        <f t="shared" si="369"/>
        <v>客</v>
      </c>
      <c r="AX221" s="14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FT</v>
      </c>
      <c r="AY221" s="14" t="str">
        <f t="shared" si="370"/>
        <v>GR</v>
      </c>
    </row>
    <row r="222" spans="1:51">
      <c r="A222" s="1">
        <f>输入错误检查!A221</f>
        <v>0</v>
      </c>
      <c r="B222" s="218">
        <f t="shared" si="414"/>
        <v>4</v>
      </c>
      <c r="C222" s="218">
        <f t="shared" si="415"/>
        <v>17</v>
      </c>
      <c r="D222" s="218">
        <f t="shared" si="416"/>
        <v>18</v>
      </c>
      <c r="E222" s="218" t="str">
        <f t="shared" si="417"/>
        <v>GR</v>
      </c>
      <c r="F222" s="218" t="str">
        <f t="shared" si="418"/>
        <v>FT</v>
      </c>
      <c r="G222" s="8">
        <v>2</v>
      </c>
      <c r="H222" s="14" t="s">
        <v>88</v>
      </c>
      <c r="I222" s="14" t="str">
        <f t="shared" si="363"/>
        <v>客</v>
      </c>
      <c r="J222" s="14" t="str">
        <f t="shared" si="364"/>
        <v>GR</v>
      </c>
      <c r="K222" s="279" t="s">
        <v>116</v>
      </c>
      <c r="L222" s="260" t="s">
        <v>121</v>
      </c>
      <c r="M222" s="221"/>
      <c r="N222" s="221"/>
      <c r="O222" s="222"/>
      <c r="P222" s="235"/>
      <c r="Q222" s="235"/>
      <c r="R222" s="235"/>
      <c r="S222" s="10">
        <v>3</v>
      </c>
      <c r="T222" s="10">
        <v>1</v>
      </c>
      <c r="U222" s="14" t="str">
        <f t="shared" si="306"/>
        <v>人</v>
      </c>
      <c r="V222" s="14" cm="1">
        <f t="array" ref="V222">_xlfn.IFS(S222+T222=0,"",S222&gt;T222,IF(I222="主",IF(S222=5,4,3),IF(S222=5,0,1)),S222&lt;T222,IF(I222="主",IF(T222=5,0,1),IF(T222=5,4,3)),S222=T222,2)</f>
        <v>1</v>
      </c>
      <c r="W222" s="261" t="str">
        <f>IF(W221="","",W221)</f>
        <v>军工厂</v>
      </c>
      <c r="X222" s="261" t="str">
        <f>IF(X221="","",X221)</f>
        <v>里奥的回忆</v>
      </c>
      <c r="Y222" s="242" t="str">
        <f>IF($K222="","",IF($K222=$K220,AP220,AP219))</f>
        <v>先知</v>
      </c>
      <c r="Z222" s="243" t="str">
        <f>IF($K222="","",IF($K222=$K220,AQ220,AQ219))</f>
        <v>木偶师</v>
      </c>
      <c r="AA222" s="244" t="str">
        <f>IF($K222="","",IF($K222=$K220,AS220,AS219))</f>
        <v>飞行家</v>
      </c>
      <c r="AB222" s="237"/>
      <c r="AC222" s="237"/>
      <c r="AD222" s="238"/>
      <c r="AE222" s="238"/>
      <c r="AF222" s="238"/>
      <c r="AG222" s="226"/>
      <c r="AH222" s="245" t="str">
        <f t="shared" ref="AH222:AH226" si="420">IF($K222="","",IF($K222=$K220,AV220,AV219))</f>
        <v>喧嚣</v>
      </c>
      <c r="AI222" s="227"/>
      <c r="AJ222" s="227"/>
      <c r="AK222" s="280" t="s">
        <v>97</v>
      </c>
      <c r="AL222" s="11" t="s">
        <v>109</v>
      </c>
      <c r="AM222" s="271" t="s">
        <v>87</v>
      </c>
      <c r="AN222" s="236"/>
      <c r="AO222" s="227"/>
      <c r="AP222" s="265" t="s">
        <v>93</v>
      </c>
      <c r="AQ222" s="12" t="s">
        <v>91</v>
      </c>
      <c r="AR222" s="15" t="s">
        <v>81</v>
      </c>
      <c r="AS222" s="12" t="s">
        <v>83</v>
      </c>
      <c r="AT222" s="15" t="s">
        <v>101</v>
      </c>
      <c r="AU222" s="12" t="s">
        <v>107</v>
      </c>
      <c r="AV222" s="148" t="s">
        <v>106</v>
      </c>
      <c r="AW222" s="14" t="str">
        <f t="shared" si="369"/>
        <v>客</v>
      </c>
      <c r="AX222" s="14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FT</v>
      </c>
      <c r="AY222" s="14" t="str">
        <f t="shared" si="370"/>
        <v>GR</v>
      </c>
    </row>
    <row r="223" spans="1:51">
      <c r="A223" s="1">
        <f>输入错误检查!A222</f>
        <v>0</v>
      </c>
      <c r="B223" s="218">
        <f t="shared" si="414"/>
        <v>4</v>
      </c>
      <c r="C223" s="218">
        <f t="shared" si="415"/>
        <v>17</v>
      </c>
      <c r="D223" s="218">
        <f t="shared" si="416"/>
        <v>18</v>
      </c>
      <c r="E223" s="218" t="str">
        <f t="shared" si="417"/>
        <v>GR</v>
      </c>
      <c r="F223" s="218" t="str">
        <f t="shared" si="418"/>
        <v>FT</v>
      </c>
      <c r="G223" s="8">
        <v>3</v>
      </c>
      <c r="H223" s="14" t="s">
        <v>75</v>
      </c>
      <c r="I223" s="14" t="str">
        <f t="shared" si="363"/>
        <v/>
      </c>
      <c r="J223" s="14" t="str">
        <f t="shared" si="364"/>
        <v/>
      </c>
      <c r="K223" s="279"/>
      <c r="L223" s="260"/>
      <c r="M223" s="221">
        <f>S223+S224</f>
        <v>0</v>
      </c>
      <c r="N223" s="221">
        <f>T223+T224</f>
        <v>0</v>
      </c>
      <c r="O223" s="222">
        <f t="shared" si="410"/>
        <v>0</v>
      </c>
      <c r="P223" s="223">
        <f t="shared" si="411"/>
        <v>0</v>
      </c>
      <c r="Q223" s="223">
        <f t="shared" si="412"/>
        <v>0</v>
      </c>
      <c r="R223" s="223">
        <f t="shared" si="413"/>
        <v>0</v>
      </c>
      <c r="S223" s="10"/>
      <c r="T223" s="10"/>
      <c r="U223" s="14" t="str">
        <f t="shared" si="306"/>
        <v/>
      </c>
      <c r="V223" s="14" t="str" cm="1">
        <f t="array" ref="V223">_xlfn.IFS(S223+T223=0,"",S223&gt;T223,IF(I223="主",IF(S223=5,4,3),IF(S223=5,0,1)),S223&lt;T223,IF(I223="主",IF(T223=5,0,1),IF(T223=5,4,3)),S223=T223,2)</f>
        <v/>
      </c>
      <c r="W223" s="268"/>
      <c r="X223" s="261"/>
      <c r="Y223" s="248" t="str">
        <f>IF($K223="","",IF($K223=$K221,AP221,AP222))</f>
        <v/>
      </c>
      <c r="Z223" s="248" t="str">
        <f>IF($K223="","",IF($K223=$K221,AQ221,AQ222))</f>
        <v/>
      </c>
      <c r="AA223" s="244" t="str">
        <f>IF($K223="","",IF($K223=$K221,AS221,AS222))</f>
        <v/>
      </c>
      <c r="AB223" s="248" t="str">
        <f>IF($K223="","",IF($K223=$K221,Y221,Y222))</f>
        <v/>
      </c>
      <c r="AC223" s="249" t="str">
        <f>IF($K223="","",IF($K223=$K221,Z221,Z222))</f>
        <v/>
      </c>
      <c r="AD223" s="250" t="str">
        <f>IF($K223="","",IF($K223=$K221,AA221,AA222))</f>
        <v/>
      </c>
      <c r="AE223" s="238"/>
      <c r="AF223" s="238"/>
      <c r="AG223" s="226"/>
      <c r="AH223" s="245" t="str">
        <f t="shared" si="419"/>
        <v/>
      </c>
      <c r="AI223" s="251" t="str">
        <f>IF($K223="","",IF($K223=$K221,AH221,AH222))</f>
        <v/>
      </c>
      <c r="AJ223" s="227"/>
      <c r="AK223" s="262"/>
      <c r="AL223" s="10"/>
      <c r="AM223" s="10"/>
      <c r="AN223" s="266"/>
      <c r="AO223" s="269"/>
      <c r="AP223" s="265"/>
      <c r="AQ223" s="12"/>
      <c r="AR223" s="15"/>
      <c r="AS223" s="12"/>
      <c r="AT223" s="15"/>
      <c r="AU223" s="12"/>
      <c r="AV223" s="148"/>
      <c r="AW223" s="14" t="str">
        <f t="shared" si="369"/>
        <v/>
      </c>
      <c r="AX223" s="14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AY223" s="14" t="str">
        <f t="shared" si="370"/>
        <v/>
      </c>
    </row>
    <row r="224" spans="1:51">
      <c r="A224" s="1">
        <f>输入错误检查!A223</f>
        <v>0</v>
      </c>
      <c r="B224" s="218">
        <f t="shared" si="414"/>
        <v>4</v>
      </c>
      <c r="C224" s="218">
        <f t="shared" si="415"/>
        <v>17</v>
      </c>
      <c r="D224" s="218">
        <f t="shared" si="416"/>
        <v>18</v>
      </c>
      <c r="E224" s="218" t="str">
        <f t="shared" si="417"/>
        <v>GR</v>
      </c>
      <c r="F224" s="218" t="str">
        <f t="shared" si="418"/>
        <v>FT</v>
      </c>
      <c r="G224" s="8">
        <v>3</v>
      </c>
      <c r="H224" s="14" t="s">
        <v>88</v>
      </c>
      <c r="I224" s="14" t="str">
        <f t="shared" si="363"/>
        <v/>
      </c>
      <c r="J224" s="14" t="str">
        <f t="shared" si="364"/>
        <v/>
      </c>
      <c r="K224" s="279"/>
      <c r="L224" s="260"/>
      <c r="M224" s="221"/>
      <c r="N224" s="221"/>
      <c r="O224" s="222"/>
      <c r="P224" s="235"/>
      <c r="Q224" s="235"/>
      <c r="R224" s="235"/>
      <c r="S224" s="10"/>
      <c r="T224" s="10"/>
      <c r="U224" s="14" t="str">
        <f t="shared" si="306"/>
        <v/>
      </c>
      <c r="V224" s="14" t="str" cm="1">
        <f t="array" ref="V224">_xlfn.IFS(S224+T224=0,"",S224&gt;T224,IF(I224="主",IF(S224=5,4,3),IF(S224=5,0,1)),S224&lt;T224,IF(I224="主",IF(T224=5,0,1),IF(T224=5,4,3)),S224=T224,2)</f>
        <v/>
      </c>
      <c r="W224" s="268"/>
      <c r="X224" s="261" t="str">
        <f>IF(X223="","",X223)</f>
        <v/>
      </c>
      <c r="Y224" s="248" t="str">
        <f>IF($K224="","",IF($K224=$K222,AP222,AP221))</f>
        <v/>
      </c>
      <c r="Z224" s="248" t="str">
        <f>IF($K224="","",IF($K224=$K222,AQ222,AQ221))</f>
        <v/>
      </c>
      <c r="AA224" s="244" t="str">
        <f>IF($K224="","",IF($K224=$K222,AS222,AS221))</f>
        <v/>
      </c>
      <c r="AB224" s="248" t="str">
        <f>IF($K224="","",IF($K224=$K222,Y222,Y221))</f>
        <v/>
      </c>
      <c r="AC224" s="249" t="str">
        <f>IF($K224="","",IF($K224=$K222,Z222,Z221))</f>
        <v/>
      </c>
      <c r="AD224" s="250" t="str">
        <f>IF($K224="","",IF($K224=$K222,AA222,AA221))</f>
        <v/>
      </c>
      <c r="AE224" s="237"/>
      <c r="AF224" s="237"/>
      <c r="AG224" s="270"/>
      <c r="AH224" s="245" t="str">
        <f t="shared" si="420"/>
        <v/>
      </c>
      <c r="AI224" s="251" t="str">
        <f>IF($K224="","",IF($K224=$K222,AH222,AH221))</f>
        <v/>
      </c>
      <c r="AJ224" s="227"/>
      <c r="AK224" s="262"/>
      <c r="AL224" s="10"/>
      <c r="AM224" s="10"/>
      <c r="AN224" s="263"/>
      <c r="AO224" s="272"/>
      <c r="AP224" s="265"/>
      <c r="AQ224" s="12"/>
      <c r="AR224" s="15"/>
      <c r="AS224" s="12"/>
      <c r="AT224" s="15"/>
      <c r="AU224" s="12"/>
      <c r="AV224" s="148"/>
      <c r="AW224" s="14" t="str">
        <f t="shared" si="369"/>
        <v/>
      </c>
      <c r="AX224" s="14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Y224" s="14" t="str">
        <f t="shared" si="370"/>
        <v/>
      </c>
    </row>
    <row r="225" spans="1:51">
      <c r="A225" s="1">
        <f>输入错误检查!A224</f>
        <v>0</v>
      </c>
      <c r="B225" s="218">
        <f t="shared" si="414"/>
        <v>4</v>
      </c>
      <c r="C225" s="218">
        <f t="shared" si="415"/>
        <v>17</v>
      </c>
      <c r="D225" s="218">
        <f t="shared" si="416"/>
        <v>18</v>
      </c>
      <c r="E225" s="218" t="str">
        <f t="shared" si="417"/>
        <v>GR</v>
      </c>
      <c r="F225" s="218" t="str">
        <f t="shared" si="418"/>
        <v>FT</v>
      </c>
      <c r="G225" s="8" t="s">
        <v>114</v>
      </c>
      <c r="H225" s="14" t="s">
        <v>75</v>
      </c>
      <c r="I225" s="14" t="str">
        <f t="shared" si="363"/>
        <v/>
      </c>
      <c r="J225" s="14" t="str">
        <f t="shared" si="364"/>
        <v/>
      </c>
      <c r="K225" s="10"/>
      <c r="L225" s="274"/>
      <c r="M225" s="221">
        <f>S225+S226</f>
        <v>0</v>
      </c>
      <c r="N225" s="221">
        <f>T225+T226</f>
        <v>0</v>
      </c>
      <c r="O225" s="222">
        <f t="shared" ref="O225:O229" si="421">M225+N225</f>
        <v>0</v>
      </c>
      <c r="P225" s="223">
        <f t="shared" ref="P225:P229" si="422">IF(M225&gt;N225,1,0)</f>
        <v>0</v>
      </c>
      <c r="Q225" s="223">
        <f t="shared" ref="Q225:Q229" si="423">IF(M225+N225=0,0,IF(M225=N225,1,0))</f>
        <v>0</v>
      </c>
      <c r="R225" s="223">
        <f t="shared" ref="R225:R229" si="424">IF(M225&lt;N225,1,0)</f>
        <v>0</v>
      </c>
      <c r="S225" s="10"/>
      <c r="T225" s="10"/>
      <c r="U225" s="14" t="str">
        <f t="shared" si="306"/>
        <v/>
      </c>
      <c r="V225" s="14" t="str" cm="1">
        <f t="array" ref="V225">_xlfn.IFS(S225+T225=0,"",S225&gt;T225,IF(I225="主",IF(S225=5,4,3),IF(S225=5,0,1)),S225&lt;T225,IF(I225="主",IF(T225=5,0,1),IF(T225=5,4,3)),S225=T225,2)</f>
        <v/>
      </c>
      <c r="W225" s="275"/>
      <c r="X225" s="261"/>
      <c r="Y225" s="248" t="str">
        <f>IF($K225="","",IF($K225=$K223,AP223,AP224))</f>
        <v/>
      </c>
      <c r="Z225" s="248" t="str">
        <f>IF($K225="","",IF($K225=$K223,AQ223,AQ224))</f>
        <v/>
      </c>
      <c r="AA225" s="244" t="str">
        <f>IF($K225="","",IF($K225=$K223,AS223,AS224))</f>
        <v/>
      </c>
      <c r="AB225" s="242" t="str">
        <f t="shared" ref="AB225:AG225" si="425">IF($K225="","",IF($K225=$K223,Y223,Y224))</f>
        <v/>
      </c>
      <c r="AC225" s="242" t="str">
        <f t="shared" si="425"/>
        <v/>
      </c>
      <c r="AD225" s="249" t="str">
        <f t="shared" si="425"/>
        <v/>
      </c>
      <c r="AE225" s="242" t="str">
        <f t="shared" si="425"/>
        <v/>
      </c>
      <c r="AF225" s="242" t="str">
        <f t="shared" si="425"/>
        <v/>
      </c>
      <c r="AG225" s="242" t="str">
        <f t="shared" si="425"/>
        <v/>
      </c>
      <c r="AH225" s="245" t="str">
        <f t="shared" si="419"/>
        <v/>
      </c>
      <c r="AI225" s="251" t="str">
        <f>IF($K225="","",IF($K225=$K223,AH223,AH224))</f>
        <v/>
      </c>
      <c r="AJ225" s="251" t="str">
        <f>IF($K225="","",IF($K225=$K223,AI223,AI224))</f>
        <v/>
      </c>
      <c r="AK225" s="10"/>
      <c r="AL225" s="10"/>
      <c r="AM225" s="10"/>
      <c r="AN225" s="10"/>
      <c r="AO225" s="276"/>
      <c r="AP225" s="265"/>
      <c r="AQ225" s="12"/>
      <c r="AR225" s="15"/>
      <c r="AS225" s="12"/>
      <c r="AT225" s="15"/>
      <c r="AU225" s="12"/>
      <c r="AV225" s="148"/>
      <c r="AW225" s="14" t="str">
        <f t="shared" si="369"/>
        <v/>
      </c>
      <c r="AX225" s="14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Y225" s="14" t="str">
        <f t="shared" si="370"/>
        <v/>
      </c>
    </row>
    <row r="226" spans="1:51">
      <c r="A226" s="1">
        <f>输入错误检查!A225</f>
        <v>0</v>
      </c>
      <c r="B226" s="218">
        <f t="shared" si="414"/>
        <v>4</v>
      </c>
      <c r="C226" s="218">
        <f t="shared" si="415"/>
        <v>17</v>
      </c>
      <c r="D226" s="218">
        <f t="shared" si="416"/>
        <v>18</v>
      </c>
      <c r="E226" s="218" t="str">
        <f t="shared" si="417"/>
        <v>GR</v>
      </c>
      <c r="F226" s="218" t="str">
        <f t="shared" si="418"/>
        <v>FT</v>
      </c>
      <c r="G226" s="8" t="s">
        <v>114</v>
      </c>
      <c r="H226" s="14" t="s">
        <v>88</v>
      </c>
      <c r="I226" s="14" t="str">
        <f t="shared" si="363"/>
        <v/>
      </c>
      <c r="J226" s="14" t="str">
        <f t="shared" si="364"/>
        <v/>
      </c>
      <c r="K226" s="10"/>
      <c r="L226" s="274"/>
      <c r="M226" s="221"/>
      <c r="N226" s="221"/>
      <c r="O226" s="222"/>
      <c r="P226" s="235"/>
      <c r="Q226" s="235"/>
      <c r="R226" s="235"/>
      <c r="S226" s="10"/>
      <c r="T226" s="10"/>
      <c r="U226" s="14" t="str">
        <f t="shared" si="306"/>
        <v/>
      </c>
      <c r="V226" s="14" t="str" cm="1">
        <f t="array" ref="V226">_xlfn.IFS(S226+T226=0,"",S226&gt;T226,IF(I226="主",IF(S226=5,4,3),IF(S226=5,0,1)),S226&lt;T226,IF(I226="主",IF(T226=5,0,1),IF(T226=5,4,3)),S226=T226,2)</f>
        <v/>
      </c>
      <c r="W226" s="275"/>
      <c r="X226" s="261" t="str">
        <f>IF(X225="","",X225)</f>
        <v/>
      </c>
      <c r="Y226" s="248" t="str">
        <f>IF($K226="","",IF($K226=$K224,AP224,AP223))</f>
        <v/>
      </c>
      <c r="Z226" s="248" t="str">
        <f>IF($K226="","",IF($K226=$K224,AQ224,AQ223))</f>
        <v/>
      </c>
      <c r="AA226" s="244" t="str">
        <f>IF($K226="","",IF($K226=$K224,AS224,AS223))</f>
        <v/>
      </c>
      <c r="AB226" s="242" t="str">
        <f t="shared" ref="AB226:AG226" si="426">IF($K226="","",IF($K226=$K224,Y224,Y223))</f>
        <v/>
      </c>
      <c r="AC226" s="242" t="str">
        <f t="shared" si="426"/>
        <v/>
      </c>
      <c r="AD226" s="249" t="str">
        <f t="shared" si="426"/>
        <v/>
      </c>
      <c r="AE226" s="242" t="str">
        <f t="shared" si="426"/>
        <v/>
      </c>
      <c r="AF226" s="242" t="str">
        <f t="shared" si="426"/>
        <v/>
      </c>
      <c r="AG226" s="242" t="str">
        <f t="shared" si="426"/>
        <v/>
      </c>
      <c r="AH226" s="245" t="str">
        <f t="shared" si="420"/>
        <v/>
      </c>
      <c r="AI226" s="251" t="str">
        <f>IF($K226="","",IF($K226=$K224,AH224,AH223))</f>
        <v/>
      </c>
      <c r="AJ226" s="251" t="str">
        <f>IF($K226="","",IF($K226=$K224,AI224,AI223))</f>
        <v/>
      </c>
      <c r="AK226" s="10"/>
      <c r="AL226" s="10"/>
      <c r="AM226" s="10"/>
      <c r="AN226" s="10"/>
      <c r="AO226" s="10"/>
      <c r="AP226" s="265"/>
      <c r="AQ226" s="12"/>
      <c r="AR226" s="15"/>
      <c r="AS226" s="12"/>
      <c r="AT226" s="15"/>
      <c r="AU226" s="12"/>
      <c r="AV226" s="148"/>
      <c r="AW226" s="14" t="str">
        <f t="shared" si="369"/>
        <v/>
      </c>
      <c r="AX226" s="14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AY226" s="14" t="str">
        <f t="shared" si="370"/>
        <v/>
      </c>
    </row>
    <row r="227" spans="1:51">
      <c r="A227" s="1">
        <f>输入错误检查!A226</f>
        <v>0</v>
      </c>
      <c r="B227" s="218">
        <v>4</v>
      </c>
      <c r="C227" s="218">
        <v>18</v>
      </c>
      <c r="D227" s="218">
        <v>12</v>
      </c>
      <c r="E227" s="219" t="s">
        <v>148</v>
      </c>
      <c r="F227" s="219" t="s">
        <v>73</v>
      </c>
      <c r="G227" s="8">
        <v>1</v>
      </c>
      <c r="H227" s="14" t="s">
        <v>75</v>
      </c>
      <c r="I227" s="14" t="str">
        <f t="shared" si="363"/>
        <v>客</v>
      </c>
      <c r="J227" s="14" t="str">
        <f t="shared" si="364"/>
        <v>DOU5</v>
      </c>
      <c r="K227" s="15" t="s">
        <v>73</v>
      </c>
      <c r="L227" s="220" t="s">
        <v>89</v>
      </c>
      <c r="M227" s="221">
        <f>S227+S228</f>
        <v>4</v>
      </c>
      <c r="N227" s="221">
        <f>T227+T228</f>
        <v>4</v>
      </c>
      <c r="O227" s="222">
        <f t="shared" si="421"/>
        <v>8</v>
      </c>
      <c r="P227" s="223">
        <f t="shared" si="422"/>
        <v>0</v>
      </c>
      <c r="Q227" s="223">
        <f t="shared" si="423"/>
        <v>1</v>
      </c>
      <c r="R227" s="223">
        <f t="shared" si="424"/>
        <v>0</v>
      </c>
      <c r="S227" s="13">
        <v>2</v>
      </c>
      <c r="T227" s="13">
        <v>2</v>
      </c>
      <c r="U227" s="14" t="str">
        <f t="shared" ref="U227:U290" si="427">_xlfn.IFS(S227+T227=0,"",S227&gt;T227,IF(I227="主","屠","人"),S227&lt;T227,IF(I227="主","人","屠"),S227=T227,"平")</f>
        <v>平</v>
      </c>
      <c r="V227" s="14" cm="1">
        <f t="array" ref="V227">_xlfn.IFS(S227+T227=0,"",S227&gt;T227,IF(I227="主",IF(S227=5,4,3),IF(S227=5,0,1)),S227&lt;T227,IF(I227="主",IF(T227=5,0,1),IF(T227=5,4,3)),S227=T227,2)</f>
        <v>2</v>
      </c>
      <c r="W227" s="19" t="s">
        <v>122</v>
      </c>
      <c r="X227" s="19" t="s">
        <v>104</v>
      </c>
      <c r="Y227" s="224"/>
      <c r="Z227" s="225"/>
      <c r="AA227" s="225"/>
      <c r="AB227" s="225"/>
      <c r="AC227" s="225"/>
      <c r="AD227" s="225"/>
      <c r="AE227" s="225"/>
      <c r="AF227" s="225"/>
      <c r="AG227" s="226"/>
      <c r="AH227" s="227"/>
      <c r="AI227" s="227"/>
      <c r="AJ227" s="227"/>
      <c r="AK227" s="228" t="s">
        <v>86</v>
      </c>
      <c r="AL227" s="229" t="s">
        <v>80</v>
      </c>
      <c r="AM227" s="230"/>
      <c r="AN227" s="231"/>
      <c r="AO227" s="232"/>
      <c r="AP227" s="233" t="s">
        <v>90</v>
      </c>
      <c r="AQ227" s="234" t="s">
        <v>83</v>
      </c>
      <c r="AR227" s="15" t="s">
        <v>81</v>
      </c>
      <c r="AS227" s="234" t="s">
        <v>119</v>
      </c>
      <c r="AT227" s="15" t="s">
        <v>82</v>
      </c>
      <c r="AU227" s="234" t="s">
        <v>133</v>
      </c>
      <c r="AV227" s="142" t="s">
        <v>94</v>
      </c>
      <c r="AW227" s="14" t="str">
        <f t="shared" si="369"/>
        <v>主</v>
      </c>
      <c r="AX227" s="14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>DOU5</v>
      </c>
      <c r="AY227" s="14" t="str">
        <f t="shared" si="370"/>
        <v>AXIZ</v>
      </c>
    </row>
    <row r="228" spans="1:51">
      <c r="A228" s="1">
        <f>输入错误检查!A227</f>
        <v>0</v>
      </c>
      <c r="B228" s="218">
        <f t="shared" ref="B228:B234" si="428">B227</f>
        <v>4</v>
      </c>
      <c r="C228" s="218">
        <f t="shared" ref="C228:C234" si="429">C227</f>
        <v>18</v>
      </c>
      <c r="D228" s="218">
        <f t="shared" ref="D228:D234" si="430">D227</f>
        <v>12</v>
      </c>
      <c r="E228" s="218" t="str">
        <f t="shared" ref="E228:E234" si="431">E227</f>
        <v>DOU5</v>
      </c>
      <c r="F228" s="218" t="str">
        <f t="shared" ref="F228:F234" si="432">F227</f>
        <v>AXIZ</v>
      </c>
      <c r="G228" s="8">
        <v>1</v>
      </c>
      <c r="H228" s="14" t="s">
        <v>88</v>
      </c>
      <c r="I228" s="14" t="str">
        <f t="shared" si="363"/>
        <v>主</v>
      </c>
      <c r="J228" s="14" t="str">
        <f t="shared" si="364"/>
        <v>AXIZ</v>
      </c>
      <c r="K228" s="15" t="s">
        <v>148</v>
      </c>
      <c r="L228" s="220" t="s">
        <v>151</v>
      </c>
      <c r="M228" s="221"/>
      <c r="N228" s="221"/>
      <c r="O228" s="222"/>
      <c r="P228" s="235"/>
      <c r="Q228" s="235"/>
      <c r="R228" s="235"/>
      <c r="S228" s="13">
        <v>2</v>
      </c>
      <c r="T228" s="13">
        <v>2</v>
      </c>
      <c r="U228" s="14" t="str">
        <f t="shared" si="427"/>
        <v>平</v>
      </c>
      <c r="V228" s="14" cm="1">
        <f t="array" ref="V228">_xlfn.IFS(S228+T228=0,"",S228&gt;T228,IF(I228="主",IF(S228=5,4,3),IF(S228=5,0,1)),S228&lt;T228,IF(I228="主",IF(T228=5,0,1),IF(T228=5,4,3)),S228=T228,2)</f>
        <v>2</v>
      </c>
      <c r="W228" s="19" t="s">
        <v>122</v>
      </c>
      <c r="X228" s="19" t="s">
        <v>104</v>
      </c>
      <c r="Y228" s="236"/>
      <c r="Z228" s="237"/>
      <c r="AA228" s="238"/>
      <c r="AB228" s="238"/>
      <c r="AC228" s="238"/>
      <c r="AD228" s="238"/>
      <c r="AE228" s="238"/>
      <c r="AF228" s="238"/>
      <c r="AG228" s="226"/>
      <c r="AH228" s="227"/>
      <c r="AI228" s="227"/>
      <c r="AJ228" s="227"/>
      <c r="AK228" s="228" t="s">
        <v>81</v>
      </c>
      <c r="AL228" s="229" t="s">
        <v>80</v>
      </c>
      <c r="AM228" s="239"/>
      <c r="AN228" s="240"/>
      <c r="AO228" s="241"/>
      <c r="AP228" s="233" t="s">
        <v>79</v>
      </c>
      <c r="AQ228" s="234" t="s">
        <v>82</v>
      </c>
      <c r="AR228" s="15" t="s">
        <v>83</v>
      </c>
      <c r="AS228" s="234" t="s">
        <v>119</v>
      </c>
      <c r="AT228" s="15" t="s">
        <v>84</v>
      </c>
      <c r="AU228" s="234" t="s">
        <v>97</v>
      </c>
      <c r="AV228" s="142" t="s">
        <v>94</v>
      </c>
      <c r="AW228" s="14" t="str">
        <f t="shared" si="369"/>
        <v>主</v>
      </c>
      <c r="AX228" s="14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>DOU5</v>
      </c>
      <c r="AY228" s="14" t="str">
        <f t="shared" si="370"/>
        <v>AXIZ</v>
      </c>
    </row>
    <row r="229" spans="1:51">
      <c r="A229" s="1">
        <f>输入错误检查!A228</f>
        <v>0</v>
      </c>
      <c r="B229" s="218">
        <f t="shared" si="428"/>
        <v>4</v>
      </c>
      <c r="C229" s="218">
        <f t="shared" si="429"/>
        <v>18</v>
      </c>
      <c r="D229" s="218">
        <f t="shared" si="430"/>
        <v>12</v>
      </c>
      <c r="E229" s="218" t="str">
        <f t="shared" si="431"/>
        <v>DOU5</v>
      </c>
      <c r="F229" s="218" t="str">
        <f t="shared" si="432"/>
        <v>AXIZ</v>
      </c>
      <c r="G229" s="8">
        <v>2</v>
      </c>
      <c r="H229" s="14" t="s">
        <v>75</v>
      </c>
      <c r="I229" s="14" t="str">
        <f t="shared" si="363"/>
        <v>主</v>
      </c>
      <c r="J229" s="14" t="str">
        <f t="shared" si="364"/>
        <v>AXIZ</v>
      </c>
      <c r="K229" s="15" t="s">
        <v>148</v>
      </c>
      <c r="L229" s="220" t="s">
        <v>151</v>
      </c>
      <c r="M229" s="221">
        <f>S229+S230</f>
        <v>5</v>
      </c>
      <c r="N229" s="221">
        <f>T229+T230</f>
        <v>3</v>
      </c>
      <c r="O229" s="222">
        <f t="shared" si="421"/>
        <v>8</v>
      </c>
      <c r="P229" s="223">
        <f t="shared" si="422"/>
        <v>1</v>
      </c>
      <c r="Q229" s="223">
        <f t="shared" si="423"/>
        <v>0</v>
      </c>
      <c r="R229" s="223">
        <f t="shared" si="424"/>
        <v>0</v>
      </c>
      <c r="S229" s="13">
        <v>3</v>
      </c>
      <c r="T229" s="13">
        <v>1</v>
      </c>
      <c r="U229" s="14" t="str">
        <f t="shared" si="427"/>
        <v>屠</v>
      </c>
      <c r="V229" s="14" cm="1">
        <f t="array" ref="V229">_xlfn.IFS(S229+T229=0,"",S229&gt;T229,IF(I229="主",IF(S229=5,4,3),IF(S229=5,0,1)),S229&lt;T229,IF(I229="主",IF(T229=5,0,1),IF(T229=5,4,3)),S229=T229,2)</f>
        <v>3</v>
      </c>
      <c r="W229" s="19" t="s">
        <v>122</v>
      </c>
      <c r="X229" s="19" t="s">
        <v>92</v>
      </c>
      <c r="Y229" s="242" t="str">
        <f>IF($K229="","",IF($K229=$K227,AP227,AP228))</f>
        <v>先知</v>
      </c>
      <c r="Z229" s="243" t="str">
        <f>IF($K229="","",IF($K229=$K227,AQ227,AQ228))</f>
        <v>飞行家</v>
      </c>
      <c r="AA229" s="244" t="str">
        <f>IF($K229="","",IF($K229=$K227,AS227,AS228))</f>
        <v>守墓人</v>
      </c>
      <c r="AB229" s="238"/>
      <c r="AC229" s="238"/>
      <c r="AD229" s="238"/>
      <c r="AE229" s="238"/>
      <c r="AF229" s="238"/>
      <c r="AG229" s="226"/>
      <c r="AH229" s="245" t="str">
        <f t="shared" ref="AH229:AH233" si="433">IF($K229="","",IF($K229=$K227,AV227,AV228))</f>
        <v>喧嚣</v>
      </c>
      <c r="AI229" s="227"/>
      <c r="AJ229" s="227"/>
      <c r="AK229" s="228" t="s">
        <v>83</v>
      </c>
      <c r="AL229" s="15" t="s">
        <v>86</v>
      </c>
      <c r="AM229" s="246" t="s">
        <v>87</v>
      </c>
      <c r="AN229" s="247"/>
      <c r="AO229" s="241"/>
      <c r="AP229" s="233" t="s">
        <v>101</v>
      </c>
      <c r="AQ229" s="234" t="s">
        <v>93</v>
      </c>
      <c r="AR229" s="15" t="s">
        <v>90</v>
      </c>
      <c r="AS229" s="234" t="s">
        <v>97</v>
      </c>
      <c r="AT229" s="15" t="s">
        <v>123</v>
      </c>
      <c r="AU229" s="234" t="s">
        <v>109</v>
      </c>
      <c r="AV229" s="142" t="s">
        <v>102</v>
      </c>
      <c r="AW229" s="14" t="str">
        <f t="shared" si="369"/>
        <v>客</v>
      </c>
      <c r="AX229" s="14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>AXIZ</v>
      </c>
      <c r="AY229" s="14" t="str">
        <f t="shared" si="370"/>
        <v>DOU5</v>
      </c>
    </row>
    <row r="230" spans="1:51">
      <c r="A230" s="1">
        <f>输入错误检查!A229</f>
        <v>0</v>
      </c>
      <c r="B230" s="218">
        <f t="shared" si="428"/>
        <v>4</v>
      </c>
      <c r="C230" s="218">
        <f t="shared" si="429"/>
        <v>18</v>
      </c>
      <c r="D230" s="218">
        <f t="shared" si="430"/>
        <v>12</v>
      </c>
      <c r="E230" s="218" t="str">
        <f t="shared" si="431"/>
        <v>DOU5</v>
      </c>
      <c r="F230" s="218" t="str">
        <f t="shared" si="432"/>
        <v>AXIZ</v>
      </c>
      <c r="G230" s="8">
        <v>2</v>
      </c>
      <c r="H230" s="14" t="s">
        <v>88</v>
      </c>
      <c r="I230" s="14" t="str">
        <f t="shared" si="363"/>
        <v>客</v>
      </c>
      <c r="J230" s="14" t="str">
        <f t="shared" si="364"/>
        <v>DOU5</v>
      </c>
      <c r="K230" s="15" t="s">
        <v>73</v>
      </c>
      <c r="L230" s="220" t="s">
        <v>89</v>
      </c>
      <c r="M230" s="221"/>
      <c r="N230" s="221"/>
      <c r="O230" s="222"/>
      <c r="P230" s="235"/>
      <c r="Q230" s="235"/>
      <c r="R230" s="235"/>
      <c r="S230" s="13">
        <v>2</v>
      </c>
      <c r="T230" s="13">
        <v>2</v>
      </c>
      <c r="U230" s="14" t="str">
        <f t="shared" si="427"/>
        <v>平</v>
      </c>
      <c r="V230" s="14" cm="1">
        <f t="array" ref="V230">_xlfn.IFS(S230+T230=0,"",S230&gt;T230,IF(I230="主",IF(S230=5,4,3),IF(S230=5,0,1)),S230&lt;T230,IF(I230="主",IF(T230=5,0,1),IF(T230=5,4,3)),S230=T230,2)</f>
        <v>2</v>
      </c>
      <c r="W230" s="19" t="s">
        <v>122</v>
      </c>
      <c r="X230" s="19" t="s">
        <v>92</v>
      </c>
      <c r="Y230" s="242" t="str">
        <f>IF($K230="","",IF($K230=$K228,AP228,AP227))</f>
        <v>木偶师</v>
      </c>
      <c r="Z230" s="243" t="str">
        <f>IF($K230="","",IF($K230=$K228,AQ228,AQ227))</f>
        <v>古董商</v>
      </c>
      <c r="AA230" s="244" t="str">
        <f>IF($K230="","",IF($K230=$K228,AS228,AS227))</f>
        <v>守墓人</v>
      </c>
      <c r="AB230" s="237"/>
      <c r="AC230" s="237"/>
      <c r="AD230" s="238"/>
      <c r="AE230" s="238"/>
      <c r="AF230" s="238"/>
      <c r="AG230" s="226"/>
      <c r="AH230" s="245" t="str">
        <f t="shared" ref="AH230:AH234" si="434">IF($K230="","",IF($K230=$K228,AV228,AV227))</f>
        <v>喧嚣</v>
      </c>
      <c r="AI230" s="227"/>
      <c r="AJ230" s="227"/>
      <c r="AK230" s="228" t="s">
        <v>86</v>
      </c>
      <c r="AL230" s="15" t="s">
        <v>93</v>
      </c>
      <c r="AM230" s="229" t="s">
        <v>87</v>
      </c>
      <c r="AN230" s="239"/>
      <c r="AO230" s="241"/>
      <c r="AP230" s="233" t="s">
        <v>101</v>
      </c>
      <c r="AQ230" s="234" t="s">
        <v>108</v>
      </c>
      <c r="AR230" s="15" t="s">
        <v>109</v>
      </c>
      <c r="AS230" s="234" t="s">
        <v>98</v>
      </c>
      <c r="AT230" s="15" t="s">
        <v>79</v>
      </c>
      <c r="AU230" s="234" t="s">
        <v>85</v>
      </c>
      <c r="AV230" s="142" t="s">
        <v>102</v>
      </c>
      <c r="AW230" s="14" t="str">
        <f t="shared" si="369"/>
        <v>客</v>
      </c>
      <c r="AX230" s="14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>AXIZ</v>
      </c>
      <c r="AY230" s="14" t="str">
        <f t="shared" si="370"/>
        <v>DOU5</v>
      </c>
    </row>
    <row r="231" spans="1:51">
      <c r="A231" s="1">
        <f>输入错误检查!A230</f>
        <v>0</v>
      </c>
      <c r="B231" s="218">
        <f t="shared" si="428"/>
        <v>4</v>
      </c>
      <c r="C231" s="218">
        <f t="shared" si="429"/>
        <v>18</v>
      </c>
      <c r="D231" s="218">
        <f t="shared" si="430"/>
        <v>12</v>
      </c>
      <c r="E231" s="218" t="str">
        <f t="shared" si="431"/>
        <v>DOU5</v>
      </c>
      <c r="F231" s="218" t="str">
        <f t="shared" si="432"/>
        <v>AXIZ</v>
      </c>
      <c r="G231" s="8">
        <v>3</v>
      </c>
      <c r="H231" s="14" t="s">
        <v>75</v>
      </c>
      <c r="I231" s="14" t="str">
        <f t="shared" si="363"/>
        <v>客</v>
      </c>
      <c r="J231" s="14" t="str">
        <f t="shared" si="364"/>
        <v>DOU5</v>
      </c>
      <c r="K231" s="15" t="s">
        <v>73</v>
      </c>
      <c r="L231" s="220" t="s">
        <v>111</v>
      </c>
      <c r="M231" s="221">
        <f>S231+S232</f>
        <v>7</v>
      </c>
      <c r="N231" s="221">
        <f>T231+T232</f>
        <v>2</v>
      </c>
      <c r="O231" s="222">
        <f t="shared" ref="O231:O235" si="435">M231+N231</f>
        <v>9</v>
      </c>
      <c r="P231" s="223">
        <f t="shared" ref="P231:P235" si="436">IF(M231&gt;N231,1,0)</f>
        <v>1</v>
      </c>
      <c r="Q231" s="223">
        <f t="shared" ref="Q231:Q235" si="437">IF(M231+N231=0,0,IF(M231=N231,1,0))</f>
        <v>0</v>
      </c>
      <c r="R231" s="223">
        <f t="shared" ref="R231:R235" si="438">IF(M231&lt;N231,1,0)</f>
        <v>0</v>
      </c>
      <c r="S231" s="13">
        <v>2</v>
      </c>
      <c r="T231" s="13">
        <v>2</v>
      </c>
      <c r="U231" s="14" t="str">
        <f t="shared" si="427"/>
        <v>平</v>
      </c>
      <c r="V231" s="14" cm="1">
        <f t="array" ref="V231">_xlfn.IFS(S231+T231=0,"",S231&gt;T231,IF(I231="主",IF(S231=5,4,3),IF(S231=5,0,1)),S231&lt;T231,IF(I231="主",IF(T231=5,0,1),IF(T231=5,4,3)),S231=T231,2)</f>
        <v>2</v>
      </c>
      <c r="W231" s="19" t="s">
        <v>78</v>
      </c>
      <c r="X231" s="19" t="s">
        <v>103</v>
      </c>
      <c r="Y231" s="248" t="str">
        <f>IF($K231="","",IF($K231=$K229,AP229,AP230))</f>
        <v>野人</v>
      </c>
      <c r="Z231" s="248" t="str">
        <f>IF($K231="","",IF($K231=$K229,AQ229,AQ230))</f>
        <v>小说家</v>
      </c>
      <c r="AA231" s="244" t="str">
        <f>IF($K231="","",IF($K231=$K229,AS229,AS230))</f>
        <v>祭司</v>
      </c>
      <c r="AB231" s="248" t="str">
        <f>IF($K231="","",IF($K231=$K229,Y229,Y230))</f>
        <v>木偶师</v>
      </c>
      <c r="AC231" s="249" t="str">
        <f>IF($K231="","",IF($K231=$K229,Z229,Z230))</f>
        <v>古董商</v>
      </c>
      <c r="AD231" s="250" t="str">
        <f>IF($K231="","",IF($K231=$K229,AA229,AA230))</f>
        <v>守墓人</v>
      </c>
      <c r="AE231" s="238"/>
      <c r="AF231" s="238"/>
      <c r="AG231" s="226"/>
      <c r="AH231" s="245" t="str">
        <f t="shared" si="433"/>
        <v>歌剧演员</v>
      </c>
      <c r="AI231" s="251" t="str">
        <f>IF($K231="","",IF($K231=$K229,AH229,AH230))</f>
        <v>喧嚣</v>
      </c>
      <c r="AJ231" s="227"/>
      <c r="AK231" s="228" t="s">
        <v>86</v>
      </c>
      <c r="AL231" s="15" t="s">
        <v>99</v>
      </c>
      <c r="AM231" s="15" t="s">
        <v>106</v>
      </c>
      <c r="AN231" s="246" t="s">
        <v>87</v>
      </c>
      <c r="AO231" s="252"/>
      <c r="AP231" s="233" t="s">
        <v>109</v>
      </c>
      <c r="AQ231" s="234" t="s">
        <v>97</v>
      </c>
      <c r="AR231" s="15" t="s">
        <v>107</v>
      </c>
      <c r="AS231" s="234" t="s">
        <v>82</v>
      </c>
      <c r="AT231" s="15" t="s">
        <v>81</v>
      </c>
      <c r="AU231" s="234" t="s">
        <v>91</v>
      </c>
      <c r="AV231" s="142" t="s">
        <v>186</v>
      </c>
      <c r="AW231" s="14" t="str">
        <f t="shared" si="369"/>
        <v>主</v>
      </c>
      <c r="AX231" s="14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>DOU5</v>
      </c>
      <c r="AY231" s="14" t="str">
        <f t="shared" si="370"/>
        <v>AXIZ</v>
      </c>
    </row>
    <row r="232" spans="1:51">
      <c r="A232" s="1">
        <f>输入错误检查!A231</f>
        <v>0</v>
      </c>
      <c r="B232" s="218">
        <f t="shared" si="428"/>
        <v>4</v>
      </c>
      <c r="C232" s="218">
        <f t="shared" si="429"/>
        <v>18</v>
      </c>
      <c r="D232" s="218">
        <f t="shared" si="430"/>
        <v>12</v>
      </c>
      <c r="E232" s="218" t="str">
        <f t="shared" si="431"/>
        <v>DOU5</v>
      </c>
      <c r="F232" s="218" t="str">
        <f t="shared" si="432"/>
        <v>AXIZ</v>
      </c>
      <c r="G232" s="8">
        <v>3</v>
      </c>
      <c r="H232" s="14" t="s">
        <v>88</v>
      </c>
      <c r="I232" s="14" t="str">
        <f t="shared" si="363"/>
        <v>主</v>
      </c>
      <c r="J232" s="14" t="str">
        <f t="shared" si="364"/>
        <v>AXIZ</v>
      </c>
      <c r="K232" s="15" t="s">
        <v>148</v>
      </c>
      <c r="L232" s="220" t="s">
        <v>151</v>
      </c>
      <c r="M232" s="221"/>
      <c r="N232" s="221"/>
      <c r="O232" s="222"/>
      <c r="P232" s="235"/>
      <c r="Q232" s="235"/>
      <c r="R232" s="235"/>
      <c r="S232" s="13">
        <v>5</v>
      </c>
      <c r="T232" s="13">
        <v>0</v>
      </c>
      <c r="U232" s="14" t="str">
        <f t="shared" si="427"/>
        <v>屠</v>
      </c>
      <c r="V232" s="14" cm="1">
        <f t="array" ref="V232">_xlfn.IFS(S232+T232=0,"",S232&gt;T232,IF(I232="主",IF(S232=5,4,3),IF(S232=5,0,1)),S232&lt;T232,IF(I232="主",IF(T232=5,0,1),IF(T232=5,4,3)),S232=T232,2)</f>
        <v>4</v>
      </c>
      <c r="W232" s="19" t="s">
        <v>78</v>
      </c>
      <c r="X232" s="19" t="s">
        <v>103</v>
      </c>
      <c r="Y232" s="248" t="str">
        <f>IF($K232="","",IF($K232=$K230,AP230,AP229))</f>
        <v>野人</v>
      </c>
      <c r="Z232" s="248" t="str">
        <f>IF($K232="","",IF($K232=$K230,AQ230,AQ229))</f>
        <v>囚徒</v>
      </c>
      <c r="AA232" s="244" t="str">
        <f>IF($K232="","",IF($K232=$K230,AS230,AS229))</f>
        <v>空军</v>
      </c>
      <c r="AB232" s="248" t="str">
        <f>IF($K232="","",IF($K232=$K230,Y230,Y229))</f>
        <v>先知</v>
      </c>
      <c r="AC232" s="249" t="str">
        <f>IF($K232="","",IF($K232=$K230,Z230,Z229))</f>
        <v>飞行家</v>
      </c>
      <c r="AD232" s="250" t="str">
        <f>IF($K232="","",IF($K232=$K230,AA230,AA229))</f>
        <v>守墓人</v>
      </c>
      <c r="AE232" s="237"/>
      <c r="AF232" s="237"/>
      <c r="AG232" s="270"/>
      <c r="AH232" s="245" t="str">
        <f t="shared" si="434"/>
        <v>歌剧演员</v>
      </c>
      <c r="AI232" s="251" t="str">
        <f>IF($K232="","",IF($K232=$K230,AH230,AH229))</f>
        <v>喧嚣</v>
      </c>
      <c r="AJ232" s="227"/>
      <c r="AK232" s="228" t="s">
        <v>99</v>
      </c>
      <c r="AL232" s="15" t="s">
        <v>144</v>
      </c>
      <c r="AM232" s="15" t="s">
        <v>87</v>
      </c>
      <c r="AN232" s="229" t="s">
        <v>106</v>
      </c>
      <c r="AO232" s="254"/>
      <c r="AP232" s="233" t="s">
        <v>80</v>
      </c>
      <c r="AQ232" s="234" t="s">
        <v>86</v>
      </c>
      <c r="AR232" s="15" t="s">
        <v>108</v>
      </c>
      <c r="AS232" s="234" t="s">
        <v>105</v>
      </c>
      <c r="AT232" s="15" t="s">
        <v>123</v>
      </c>
      <c r="AU232" s="234" t="s">
        <v>90</v>
      </c>
      <c r="AV232" s="142" t="s">
        <v>145</v>
      </c>
      <c r="AW232" s="14" t="str">
        <f t="shared" si="369"/>
        <v>主</v>
      </c>
      <c r="AX232" s="14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>DOU5</v>
      </c>
      <c r="AY232" s="14" t="str">
        <f t="shared" si="370"/>
        <v>AXIZ</v>
      </c>
    </row>
    <row r="233" spans="1:51">
      <c r="A233" s="1">
        <f>输入错误检查!A232</f>
        <v>0</v>
      </c>
      <c r="B233" s="218">
        <f t="shared" si="428"/>
        <v>4</v>
      </c>
      <c r="C233" s="218">
        <f t="shared" si="429"/>
        <v>18</v>
      </c>
      <c r="D233" s="218">
        <f t="shared" si="430"/>
        <v>12</v>
      </c>
      <c r="E233" s="218" t="str">
        <f t="shared" si="431"/>
        <v>DOU5</v>
      </c>
      <c r="F233" s="218" t="str">
        <f t="shared" si="432"/>
        <v>AXIZ</v>
      </c>
      <c r="G233" s="8" t="s">
        <v>114</v>
      </c>
      <c r="H233" s="14" t="s">
        <v>75</v>
      </c>
      <c r="I233" s="14" t="str">
        <f t="shared" si="363"/>
        <v/>
      </c>
      <c r="J233" s="14" t="str">
        <f t="shared" si="364"/>
        <v/>
      </c>
      <c r="K233" s="15"/>
      <c r="L233" s="220"/>
      <c r="M233" s="221">
        <f>S233+S234</f>
        <v>0</v>
      </c>
      <c r="N233" s="221">
        <f>T233+T234</f>
        <v>0</v>
      </c>
      <c r="O233" s="222">
        <f t="shared" si="435"/>
        <v>0</v>
      </c>
      <c r="P233" s="223">
        <f t="shared" si="436"/>
        <v>0</v>
      </c>
      <c r="Q233" s="223">
        <f t="shared" si="437"/>
        <v>0</v>
      </c>
      <c r="R233" s="223">
        <f t="shared" si="438"/>
        <v>0</v>
      </c>
      <c r="S233" s="13"/>
      <c r="T233" s="13"/>
      <c r="U233" s="14" t="str">
        <f t="shared" si="427"/>
        <v/>
      </c>
      <c r="V233" s="14" t="str" cm="1">
        <f t="array" ref="V233">_xlfn.IFS(S233+T233=0,"",S233&gt;T233,IF(I233="主",IF(S233=5,4,3),IF(S233=5,0,1)),S233&lt;T233,IF(I233="主",IF(T233=5,0,1),IF(T233=5,4,3)),S233=T233,2)</f>
        <v/>
      </c>
      <c r="W233" s="255"/>
      <c r="X233" s="19"/>
      <c r="Y233" s="248" t="str">
        <f>IF($K233="","",IF($K233=$K231,AP231,AP232))</f>
        <v/>
      </c>
      <c r="Z233" s="248" t="str">
        <f>IF($K233="","",IF($K233=$K231,AQ231,AQ232))</f>
        <v/>
      </c>
      <c r="AA233" s="244" t="str">
        <f>IF($K233="","",IF($K233=$K231,AS231,AS232))</f>
        <v/>
      </c>
      <c r="AB233" s="242" t="str">
        <f t="shared" ref="AB233:AG233" si="439">IF($K233="","",IF($K233=$K231,Y231,Y232))</f>
        <v/>
      </c>
      <c r="AC233" s="242" t="str">
        <f t="shared" si="439"/>
        <v/>
      </c>
      <c r="AD233" s="249" t="str">
        <f t="shared" si="439"/>
        <v/>
      </c>
      <c r="AE233" s="242" t="str">
        <f t="shared" si="439"/>
        <v/>
      </c>
      <c r="AF233" s="242" t="str">
        <f t="shared" si="439"/>
        <v/>
      </c>
      <c r="AG233" s="242" t="str">
        <f t="shared" si="439"/>
        <v/>
      </c>
      <c r="AH233" s="245" t="str">
        <f t="shared" si="433"/>
        <v/>
      </c>
      <c r="AI233" s="251" t="str">
        <f>IF($K233="","",IF($K233=$K231,AH231,AH232))</f>
        <v/>
      </c>
      <c r="AJ233" s="251" t="str">
        <f>IF($K233="","",IF($K233=$K231,AI231,AI232))</f>
        <v/>
      </c>
      <c r="AK233" s="13"/>
      <c r="AL233" s="13"/>
      <c r="AM233" s="13"/>
      <c r="AN233" s="13"/>
      <c r="AO233" s="256"/>
      <c r="AP233" s="257"/>
      <c r="AQ233" s="257"/>
      <c r="AR233" s="13"/>
      <c r="AS233" s="257"/>
      <c r="AT233" s="13"/>
      <c r="AU233" s="257"/>
      <c r="AV233" s="9"/>
      <c r="AW233" s="14" t="str">
        <f t="shared" si="369"/>
        <v/>
      </c>
      <c r="AX233" s="14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Y233" s="14" t="str">
        <f t="shared" si="370"/>
        <v/>
      </c>
    </row>
    <row r="234" spans="1:51">
      <c r="A234" s="1">
        <f>输入错误检查!A233</f>
        <v>0</v>
      </c>
      <c r="B234" s="218">
        <f t="shared" si="428"/>
        <v>4</v>
      </c>
      <c r="C234" s="218">
        <f t="shared" si="429"/>
        <v>18</v>
      </c>
      <c r="D234" s="218">
        <f t="shared" si="430"/>
        <v>12</v>
      </c>
      <c r="E234" s="218" t="str">
        <f t="shared" si="431"/>
        <v>DOU5</v>
      </c>
      <c r="F234" s="218" t="str">
        <f t="shared" si="432"/>
        <v>AXIZ</v>
      </c>
      <c r="G234" s="8" t="s">
        <v>114</v>
      </c>
      <c r="H234" s="14" t="s">
        <v>88</v>
      </c>
      <c r="I234" s="14" t="str">
        <f t="shared" si="363"/>
        <v/>
      </c>
      <c r="J234" s="14" t="str">
        <f t="shared" si="364"/>
        <v/>
      </c>
      <c r="K234" s="15"/>
      <c r="L234" s="220"/>
      <c r="M234" s="221"/>
      <c r="N234" s="221"/>
      <c r="O234" s="222"/>
      <c r="P234" s="235"/>
      <c r="Q234" s="235"/>
      <c r="R234" s="235"/>
      <c r="S234" s="13"/>
      <c r="T234" s="13"/>
      <c r="U234" s="14" t="str">
        <f t="shared" si="427"/>
        <v/>
      </c>
      <c r="V234" s="14" t="str" cm="1">
        <f t="array" ref="V234">_xlfn.IFS(S234+T234=0,"",S234&gt;T234,IF(I234="主",IF(S234=5,4,3),IF(S234=5,0,1)),S234&lt;T234,IF(I234="主",IF(T234=5,0,1),IF(T234=5,4,3)),S234=T234,2)</f>
        <v/>
      </c>
      <c r="W234" s="255"/>
      <c r="X234" s="19"/>
      <c r="Y234" s="248" t="str">
        <f>IF($K234="","",IF($K234=$K232,AP232,AP231))</f>
        <v/>
      </c>
      <c r="Z234" s="248" t="str">
        <f>IF($K234="","",IF($K234=$K232,AQ232,AQ231))</f>
        <v/>
      </c>
      <c r="AA234" s="244" t="str">
        <f>IF($K234="","",IF($K234=$K232,AS232,AS231))</f>
        <v/>
      </c>
      <c r="AB234" s="242" t="str">
        <f t="shared" ref="AB234:AG234" si="440">IF($K234="","",IF($K234=$K232,Y232,Y231))</f>
        <v/>
      </c>
      <c r="AC234" s="242" t="str">
        <f t="shared" si="440"/>
        <v/>
      </c>
      <c r="AD234" s="249" t="str">
        <f t="shared" si="440"/>
        <v/>
      </c>
      <c r="AE234" s="242" t="str">
        <f t="shared" si="440"/>
        <v/>
      </c>
      <c r="AF234" s="242" t="str">
        <f t="shared" si="440"/>
        <v/>
      </c>
      <c r="AG234" s="242" t="str">
        <f t="shared" si="440"/>
        <v/>
      </c>
      <c r="AH234" s="245" t="str">
        <f t="shared" si="434"/>
        <v/>
      </c>
      <c r="AI234" s="251" t="str">
        <f>IF($K234="","",IF($K234=$K232,AH232,AH231))</f>
        <v/>
      </c>
      <c r="AJ234" s="251" t="str">
        <f>IF($K234="","",IF($K234=$K232,AI232,AI231))</f>
        <v/>
      </c>
      <c r="AK234" s="13"/>
      <c r="AL234" s="13"/>
      <c r="AM234" s="13"/>
      <c r="AN234" s="13"/>
      <c r="AO234" s="13"/>
      <c r="AP234" s="257"/>
      <c r="AQ234" s="257"/>
      <c r="AR234" s="13"/>
      <c r="AS234" s="257"/>
      <c r="AT234" s="13"/>
      <c r="AU234" s="257"/>
      <c r="AV234" s="9"/>
      <c r="AW234" s="14" t="str">
        <f t="shared" si="369"/>
        <v/>
      </c>
      <c r="AX234" s="14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AY234" s="14" t="str">
        <f t="shared" si="370"/>
        <v/>
      </c>
    </row>
    <row r="235" spans="1:51">
      <c r="A235" s="1">
        <f>输入错误检查!A234</f>
        <v>0</v>
      </c>
      <c r="B235" s="218">
        <v>4</v>
      </c>
      <c r="C235" s="218">
        <v>18</v>
      </c>
      <c r="D235" s="218">
        <v>14</v>
      </c>
      <c r="E235" s="219" t="s">
        <v>163</v>
      </c>
      <c r="F235" s="219" t="s">
        <v>115</v>
      </c>
      <c r="G235" s="8">
        <v>1</v>
      </c>
      <c r="H235" s="14" t="s">
        <v>75</v>
      </c>
      <c r="I235" s="14" t="str">
        <f t="shared" si="363"/>
        <v>客</v>
      </c>
      <c r="J235" s="14" t="str">
        <f t="shared" si="364"/>
        <v>WBG</v>
      </c>
      <c r="K235" s="279" t="s">
        <v>115</v>
      </c>
      <c r="L235" s="260" t="s">
        <v>120</v>
      </c>
      <c r="M235" s="221">
        <f>S235+S236</f>
        <v>4</v>
      </c>
      <c r="N235" s="221">
        <f>T235+T236</f>
        <v>4</v>
      </c>
      <c r="O235" s="222">
        <f t="shared" si="435"/>
        <v>8</v>
      </c>
      <c r="P235" s="223">
        <f t="shared" si="436"/>
        <v>0</v>
      </c>
      <c r="Q235" s="223">
        <f t="shared" si="437"/>
        <v>1</v>
      </c>
      <c r="R235" s="223">
        <f t="shared" si="438"/>
        <v>0</v>
      </c>
      <c r="S235" s="10">
        <v>1</v>
      </c>
      <c r="T235" s="10">
        <v>3</v>
      </c>
      <c r="U235" s="14" t="str">
        <f t="shared" si="427"/>
        <v>屠</v>
      </c>
      <c r="V235" s="14" cm="1">
        <f t="array" ref="V235">_xlfn.IFS(S235+T235=0,"",S235&gt;T235,IF(I235="主",IF(S235=5,4,3),IF(S235=5,0,1)),S235&lt;T235,IF(I235="主",IF(T235=5,0,1),IF(T235=5,4,3)),S235=T235,2)</f>
        <v>3</v>
      </c>
      <c r="W235" s="261" t="s">
        <v>104</v>
      </c>
      <c r="X235" s="261" t="s">
        <v>103</v>
      </c>
      <c r="Y235" s="224"/>
      <c r="Z235" s="225"/>
      <c r="AA235" s="225"/>
      <c r="AB235" s="225"/>
      <c r="AC235" s="225"/>
      <c r="AD235" s="225"/>
      <c r="AE235" s="225"/>
      <c r="AF235" s="225"/>
      <c r="AG235" s="226"/>
      <c r="AH235" s="227"/>
      <c r="AI235" s="227"/>
      <c r="AJ235" s="227"/>
      <c r="AK235" s="280" t="s">
        <v>79</v>
      </c>
      <c r="AL235" s="271" t="s">
        <v>80</v>
      </c>
      <c r="AM235" s="224"/>
      <c r="AN235" s="225"/>
      <c r="AO235" s="264"/>
      <c r="AP235" s="265" t="s">
        <v>81</v>
      </c>
      <c r="AQ235" s="12" t="s">
        <v>83</v>
      </c>
      <c r="AR235" s="15" t="s">
        <v>90</v>
      </c>
      <c r="AS235" s="12" t="s">
        <v>133</v>
      </c>
      <c r="AT235" s="15" t="s">
        <v>135</v>
      </c>
      <c r="AU235" s="12" t="s">
        <v>85</v>
      </c>
      <c r="AV235" s="148" t="s">
        <v>87</v>
      </c>
      <c r="AW235" s="14" t="str">
        <f t="shared" si="369"/>
        <v>主</v>
      </c>
      <c r="AX235" s="14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WBG</v>
      </c>
      <c r="AY235" s="14" t="str">
        <f t="shared" si="370"/>
        <v>RVL</v>
      </c>
    </row>
    <row r="236" spans="1:51">
      <c r="A236" s="1">
        <f>输入错误检查!A235</f>
        <v>0</v>
      </c>
      <c r="B236" s="218">
        <f t="shared" ref="B236:B242" si="441">B235</f>
        <v>4</v>
      </c>
      <c r="C236" s="218">
        <f t="shared" ref="C236:C242" si="442">C235</f>
        <v>18</v>
      </c>
      <c r="D236" s="218">
        <f t="shared" ref="D236:D242" si="443">D235</f>
        <v>14</v>
      </c>
      <c r="E236" s="218" t="str">
        <f t="shared" ref="E236:E242" si="444">E235</f>
        <v>WBG</v>
      </c>
      <c r="F236" s="218" t="str">
        <f t="shared" ref="F236:F242" si="445">F235</f>
        <v>RVL</v>
      </c>
      <c r="G236" s="8">
        <v>1</v>
      </c>
      <c r="H236" s="14" t="s">
        <v>88</v>
      </c>
      <c r="I236" s="14" t="str">
        <f t="shared" si="363"/>
        <v>主</v>
      </c>
      <c r="J236" s="14" t="str">
        <f t="shared" si="364"/>
        <v>RVL</v>
      </c>
      <c r="K236" s="279" t="s">
        <v>163</v>
      </c>
      <c r="L236" s="260" t="s">
        <v>164</v>
      </c>
      <c r="M236" s="221"/>
      <c r="N236" s="221"/>
      <c r="O236" s="222"/>
      <c r="P236" s="235"/>
      <c r="Q236" s="235"/>
      <c r="R236" s="235"/>
      <c r="S236" s="10">
        <v>3</v>
      </c>
      <c r="T236" s="10">
        <v>1</v>
      </c>
      <c r="U236" s="14" t="str">
        <f t="shared" si="427"/>
        <v>屠</v>
      </c>
      <c r="V236" s="14" cm="1">
        <f t="array" ref="V236">_xlfn.IFS(S236+T236=0,"",S236&gt;T236,IF(I236="主",IF(S236=5,4,3),IF(S236=5,0,1)),S236&lt;T236,IF(I236="主",IF(T236=5,0,1),IF(T236=5,4,3)),S236=T236,2)</f>
        <v>3</v>
      </c>
      <c r="W236" s="261" t="str">
        <f>IF(W235="","",W235)</f>
        <v>红教堂</v>
      </c>
      <c r="X236" s="261" t="str">
        <f>IF(X235="","",X235)</f>
        <v>军工厂</v>
      </c>
      <c r="Y236" s="236"/>
      <c r="Z236" s="237"/>
      <c r="AA236" s="238"/>
      <c r="AB236" s="238"/>
      <c r="AC236" s="238"/>
      <c r="AD236" s="238"/>
      <c r="AE236" s="238"/>
      <c r="AF236" s="238"/>
      <c r="AG236" s="226"/>
      <c r="AH236" s="227"/>
      <c r="AI236" s="227"/>
      <c r="AJ236" s="227"/>
      <c r="AK236" s="280" t="s">
        <v>80</v>
      </c>
      <c r="AL236" s="271" t="s">
        <v>85</v>
      </c>
      <c r="AM236" s="236"/>
      <c r="AN236" s="238"/>
      <c r="AO236" s="227"/>
      <c r="AP236" s="265" t="s">
        <v>81</v>
      </c>
      <c r="AQ236" s="12" t="s">
        <v>79</v>
      </c>
      <c r="AR236" s="15" t="s">
        <v>90</v>
      </c>
      <c r="AS236" s="12" t="s">
        <v>82</v>
      </c>
      <c r="AT236" s="15" t="s">
        <v>133</v>
      </c>
      <c r="AU236" s="12" t="s">
        <v>91</v>
      </c>
      <c r="AV236" s="148" t="s">
        <v>94</v>
      </c>
      <c r="AW236" s="14" t="str">
        <f t="shared" si="369"/>
        <v>主</v>
      </c>
      <c r="AX236" s="14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>WBG</v>
      </c>
      <c r="AY236" s="14" t="str">
        <f t="shared" si="370"/>
        <v>RVL</v>
      </c>
    </row>
    <row r="237" spans="1:51">
      <c r="A237" s="1">
        <f>输入错误检查!A236</f>
        <v>0</v>
      </c>
      <c r="B237" s="218">
        <f t="shared" si="441"/>
        <v>4</v>
      </c>
      <c r="C237" s="218">
        <f t="shared" si="442"/>
        <v>18</v>
      </c>
      <c r="D237" s="218">
        <f t="shared" si="443"/>
        <v>14</v>
      </c>
      <c r="E237" s="218" t="str">
        <f t="shared" si="444"/>
        <v>WBG</v>
      </c>
      <c r="F237" s="218" t="str">
        <f t="shared" si="445"/>
        <v>RVL</v>
      </c>
      <c r="G237" s="8">
        <v>2</v>
      </c>
      <c r="H237" s="14" t="s">
        <v>75</v>
      </c>
      <c r="I237" s="14" t="str">
        <f t="shared" si="363"/>
        <v>主</v>
      </c>
      <c r="J237" s="14" t="str">
        <f t="shared" si="364"/>
        <v>RVL</v>
      </c>
      <c r="K237" s="279" t="s">
        <v>163</v>
      </c>
      <c r="L237" s="260" t="s">
        <v>164</v>
      </c>
      <c r="M237" s="221">
        <f>S237+S238</f>
        <v>6</v>
      </c>
      <c r="N237" s="221">
        <f>T237+T238</f>
        <v>3</v>
      </c>
      <c r="O237" s="222">
        <f t="shared" ref="O237:O241" si="446">M237+N237</f>
        <v>9</v>
      </c>
      <c r="P237" s="223">
        <f t="shared" ref="P237:P241" si="447">IF(M237&gt;N237,1,0)</f>
        <v>1</v>
      </c>
      <c r="Q237" s="223">
        <f t="shared" ref="Q237:Q241" si="448">IF(M237+N237=0,0,IF(M237=N237,1,0))</f>
        <v>0</v>
      </c>
      <c r="R237" s="223">
        <f t="shared" ref="R237:R241" si="449">IF(M237&lt;N237,1,0)</f>
        <v>0</v>
      </c>
      <c r="S237" s="10">
        <v>5</v>
      </c>
      <c r="T237" s="10">
        <v>0</v>
      </c>
      <c r="U237" s="14" t="str">
        <f t="shared" si="427"/>
        <v>屠</v>
      </c>
      <c r="V237" s="14" cm="1">
        <f t="array" ref="V237">_xlfn.IFS(S237+T237=0,"",S237&gt;T237,IF(I237="主",IF(S237=5,4,3),IF(S237=5,0,1)),S237&lt;T237,IF(I237="主",IF(T237=5,0,1),IF(T237=5,4,3)),S237=T237,2)</f>
        <v>4</v>
      </c>
      <c r="W237" s="261" t="s">
        <v>129</v>
      </c>
      <c r="X237" s="261" t="s">
        <v>92</v>
      </c>
      <c r="Y237" s="242" t="str">
        <f>IF($K237="","",IF($K237=$K235,AP235,AP236))</f>
        <v>大副</v>
      </c>
      <c r="Z237" s="243" t="str">
        <f>IF($K237="","",IF($K237=$K235,AQ235,AQ236))</f>
        <v>先知</v>
      </c>
      <c r="AA237" s="244" t="str">
        <f>IF($K237="","",IF($K237=$K235,AS235,AS236))</f>
        <v>飞行家</v>
      </c>
      <c r="AB237" s="238"/>
      <c r="AC237" s="238"/>
      <c r="AD237" s="238"/>
      <c r="AE237" s="238"/>
      <c r="AF237" s="238"/>
      <c r="AG237" s="226"/>
      <c r="AH237" s="245" t="str">
        <f t="shared" ref="AH237:AH241" si="450">IF($K237="","",IF($K237=$K235,AV235,AV236))</f>
        <v>喧嚣</v>
      </c>
      <c r="AI237" s="227"/>
      <c r="AJ237" s="227"/>
      <c r="AK237" s="280" t="s">
        <v>83</v>
      </c>
      <c r="AL237" s="11" t="s">
        <v>93</v>
      </c>
      <c r="AM237" s="281" t="s">
        <v>87</v>
      </c>
      <c r="AN237" s="267"/>
      <c r="AO237" s="227"/>
      <c r="AP237" s="265" t="s">
        <v>112</v>
      </c>
      <c r="AQ237" s="12" t="s">
        <v>90</v>
      </c>
      <c r="AR237" s="15" t="s">
        <v>97</v>
      </c>
      <c r="AS237" s="12" t="s">
        <v>85</v>
      </c>
      <c r="AT237" s="15" t="s">
        <v>101</v>
      </c>
      <c r="AU237" s="12" t="s">
        <v>107</v>
      </c>
      <c r="AV237" s="148" t="s">
        <v>102</v>
      </c>
      <c r="AW237" s="14" t="str">
        <f t="shared" si="369"/>
        <v>客</v>
      </c>
      <c r="AX237" s="14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RVL</v>
      </c>
      <c r="AY237" s="14" t="str">
        <f t="shared" si="370"/>
        <v>WBG</v>
      </c>
    </row>
    <row r="238" spans="1:51">
      <c r="A238" s="1">
        <f>输入错误检查!A237</f>
        <v>0</v>
      </c>
      <c r="B238" s="218">
        <f t="shared" si="441"/>
        <v>4</v>
      </c>
      <c r="C238" s="218">
        <f t="shared" si="442"/>
        <v>18</v>
      </c>
      <c r="D238" s="218">
        <f t="shared" si="443"/>
        <v>14</v>
      </c>
      <c r="E238" s="218" t="str">
        <f t="shared" si="444"/>
        <v>WBG</v>
      </c>
      <c r="F238" s="218" t="str">
        <f t="shared" si="445"/>
        <v>RVL</v>
      </c>
      <c r="G238" s="8">
        <v>2</v>
      </c>
      <c r="H238" s="14" t="s">
        <v>88</v>
      </c>
      <c r="I238" s="14" t="str">
        <f t="shared" si="363"/>
        <v>客</v>
      </c>
      <c r="J238" s="14" t="str">
        <f t="shared" si="364"/>
        <v>WBG</v>
      </c>
      <c r="K238" s="279" t="s">
        <v>115</v>
      </c>
      <c r="L238" s="260" t="s">
        <v>120</v>
      </c>
      <c r="M238" s="221"/>
      <c r="N238" s="221"/>
      <c r="O238" s="222"/>
      <c r="P238" s="235"/>
      <c r="Q238" s="235"/>
      <c r="R238" s="235"/>
      <c r="S238" s="10">
        <v>1</v>
      </c>
      <c r="T238" s="10">
        <v>3</v>
      </c>
      <c r="U238" s="14" t="str">
        <f t="shared" si="427"/>
        <v>屠</v>
      </c>
      <c r="V238" s="14" cm="1">
        <f t="array" ref="V238">_xlfn.IFS(S238+T238=0,"",S238&gt;T238,IF(I238="主",IF(S238=5,4,3),IF(S238=5,0,1)),S238&lt;T238,IF(I238="主",IF(T238=5,0,1),IF(T238=5,4,3)),S238=T238,2)</f>
        <v>3</v>
      </c>
      <c r="W238" s="261" t="str">
        <f>IF(W237="","",W237)</f>
        <v>圣心医院</v>
      </c>
      <c r="X238" s="261" t="str">
        <f>IF(X237="","",X237)</f>
        <v>唐人街</v>
      </c>
      <c r="Y238" s="242" t="str">
        <f>IF($K238="","",IF($K238=$K236,AP236,AP235))</f>
        <v>大副</v>
      </c>
      <c r="Z238" s="243" t="str">
        <f>IF($K238="","",IF($K238=$K236,AQ236,AQ235))</f>
        <v>古董商</v>
      </c>
      <c r="AA238" s="244" t="str">
        <f>IF($K238="","",IF($K238=$K236,AS236,AS235))</f>
        <v>舞女</v>
      </c>
      <c r="AB238" s="237"/>
      <c r="AC238" s="237"/>
      <c r="AD238" s="238"/>
      <c r="AE238" s="238"/>
      <c r="AF238" s="238"/>
      <c r="AG238" s="226"/>
      <c r="AH238" s="245" t="str">
        <f t="shared" ref="AH238:AH242" si="451">IF($K238="","",IF($K238=$K236,AV236,AV235))</f>
        <v>跛脚羊</v>
      </c>
      <c r="AI238" s="227"/>
      <c r="AJ238" s="227"/>
      <c r="AK238" s="280" t="s">
        <v>79</v>
      </c>
      <c r="AL238" s="11" t="s">
        <v>97</v>
      </c>
      <c r="AM238" s="271" t="s">
        <v>94</v>
      </c>
      <c r="AN238" s="236"/>
      <c r="AO238" s="227"/>
      <c r="AP238" s="265" t="s">
        <v>101</v>
      </c>
      <c r="AQ238" s="12" t="s">
        <v>93</v>
      </c>
      <c r="AR238" s="15" t="s">
        <v>90</v>
      </c>
      <c r="AS238" s="12" t="s">
        <v>99</v>
      </c>
      <c r="AT238" s="15" t="s">
        <v>91</v>
      </c>
      <c r="AU238" s="12" t="s">
        <v>109</v>
      </c>
      <c r="AV238" s="148" t="s">
        <v>102</v>
      </c>
      <c r="AW238" s="14" t="str">
        <f t="shared" si="369"/>
        <v>客</v>
      </c>
      <c r="AX238" s="14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>RVL</v>
      </c>
      <c r="AY238" s="14" t="str">
        <f t="shared" si="370"/>
        <v>WBG</v>
      </c>
    </row>
    <row r="239" spans="1:51">
      <c r="A239" s="1">
        <f>输入错误检查!A238</f>
        <v>0</v>
      </c>
      <c r="B239" s="218">
        <f t="shared" si="441"/>
        <v>4</v>
      </c>
      <c r="C239" s="218">
        <f t="shared" si="442"/>
        <v>18</v>
      </c>
      <c r="D239" s="218">
        <f t="shared" si="443"/>
        <v>14</v>
      </c>
      <c r="E239" s="218" t="str">
        <f t="shared" si="444"/>
        <v>WBG</v>
      </c>
      <c r="F239" s="218" t="str">
        <f t="shared" si="445"/>
        <v>RVL</v>
      </c>
      <c r="G239" s="8">
        <v>3</v>
      </c>
      <c r="H239" s="14" t="s">
        <v>75</v>
      </c>
      <c r="I239" s="14" t="str">
        <f t="shared" si="363"/>
        <v>客</v>
      </c>
      <c r="J239" s="14" t="str">
        <f t="shared" si="364"/>
        <v>WBG</v>
      </c>
      <c r="K239" s="279" t="s">
        <v>115</v>
      </c>
      <c r="L239" s="260" t="s">
        <v>120</v>
      </c>
      <c r="M239" s="221">
        <f>S239+S240</f>
        <v>6</v>
      </c>
      <c r="N239" s="221">
        <f>T239+T240</f>
        <v>3</v>
      </c>
      <c r="O239" s="222">
        <f t="shared" si="446"/>
        <v>9</v>
      </c>
      <c r="P239" s="223">
        <f t="shared" si="447"/>
        <v>1</v>
      </c>
      <c r="Q239" s="223">
        <f t="shared" si="448"/>
        <v>0</v>
      </c>
      <c r="R239" s="223">
        <f t="shared" si="449"/>
        <v>0</v>
      </c>
      <c r="S239" s="10">
        <v>1</v>
      </c>
      <c r="T239" s="10">
        <v>3</v>
      </c>
      <c r="U239" s="14" t="str">
        <f t="shared" si="427"/>
        <v>屠</v>
      </c>
      <c r="V239" s="14" cm="1">
        <f t="array" ref="V239">_xlfn.IFS(S239+T239=0,"",S239&gt;T239,IF(I239="主",IF(S239=5,4,3),IF(S239=5,0,1)),S239&lt;T239,IF(I239="主",IF(T239=5,0,1),IF(T239=5,4,3)),S239=T239,2)</f>
        <v>3</v>
      </c>
      <c r="W239" s="268" t="s">
        <v>77</v>
      </c>
      <c r="X239" s="261" t="s">
        <v>78</v>
      </c>
      <c r="Y239" s="248" t="str">
        <f>IF($K239="","",IF($K239=$K237,AP237,AP238))</f>
        <v>野人</v>
      </c>
      <c r="Z239" s="248" t="str">
        <f>IF($K239="","",IF($K239=$K237,AQ237,AQ238))</f>
        <v>囚徒</v>
      </c>
      <c r="AA239" s="244" t="str">
        <f>IF($K239="","",IF($K239=$K237,AS237,AS238))</f>
        <v>哭泣小丑</v>
      </c>
      <c r="AB239" s="248" t="str">
        <f>IF($K239="","",IF($K239=$K237,Y237,Y238))</f>
        <v>大副</v>
      </c>
      <c r="AC239" s="249" t="str">
        <f>IF($K239="","",IF($K239=$K237,Z237,Z238))</f>
        <v>古董商</v>
      </c>
      <c r="AD239" s="250" t="str">
        <f>IF($K239="","",IF($K239=$K237,AA237,AA238))</f>
        <v>舞女</v>
      </c>
      <c r="AE239" s="238"/>
      <c r="AF239" s="238"/>
      <c r="AG239" s="226"/>
      <c r="AH239" s="245" t="str">
        <f t="shared" si="450"/>
        <v>歌剧演员</v>
      </c>
      <c r="AI239" s="251" t="str">
        <f>IF($K239="","",IF($K239=$K237,AH237,AH238))</f>
        <v>跛脚羊</v>
      </c>
      <c r="AJ239" s="227"/>
      <c r="AK239" s="280" t="s">
        <v>79</v>
      </c>
      <c r="AL239" s="11" t="s">
        <v>82</v>
      </c>
      <c r="AM239" s="11" t="s">
        <v>94</v>
      </c>
      <c r="AN239" s="281" t="s">
        <v>106</v>
      </c>
      <c r="AO239" s="269"/>
      <c r="AP239" s="265" t="s">
        <v>85</v>
      </c>
      <c r="AQ239" s="12" t="s">
        <v>107</v>
      </c>
      <c r="AR239" s="15" t="s">
        <v>112</v>
      </c>
      <c r="AS239" s="12" t="s">
        <v>80</v>
      </c>
      <c r="AT239" s="15" t="s">
        <v>152</v>
      </c>
      <c r="AU239" s="12" t="s">
        <v>91</v>
      </c>
      <c r="AV239" s="148" t="s">
        <v>175</v>
      </c>
      <c r="AW239" s="14" t="str">
        <f t="shared" si="369"/>
        <v>主</v>
      </c>
      <c r="AX239" s="14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>WBG</v>
      </c>
      <c r="AY239" s="14" t="str">
        <f t="shared" si="370"/>
        <v>RVL</v>
      </c>
    </row>
    <row r="240" spans="1:51">
      <c r="A240" s="1">
        <f>输入错误检查!A239</f>
        <v>0</v>
      </c>
      <c r="B240" s="218">
        <f t="shared" si="441"/>
        <v>4</v>
      </c>
      <c r="C240" s="218">
        <f t="shared" si="442"/>
        <v>18</v>
      </c>
      <c r="D240" s="218">
        <f t="shared" si="443"/>
        <v>14</v>
      </c>
      <c r="E240" s="218" t="str">
        <f t="shared" si="444"/>
        <v>WBG</v>
      </c>
      <c r="F240" s="218" t="str">
        <f t="shared" si="445"/>
        <v>RVL</v>
      </c>
      <c r="G240" s="8">
        <v>3</v>
      </c>
      <c r="H240" s="14" t="s">
        <v>88</v>
      </c>
      <c r="I240" s="14" t="str">
        <f t="shared" si="363"/>
        <v>主</v>
      </c>
      <c r="J240" s="14" t="str">
        <f t="shared" si="364"/>
        <v>RVL</v>
      </c>
      <c r="K240" s="279" t="s">
        <v>163</v>
      </c>
      <c r="L240" s="260" t="s">
        <v>164</v>
      </c>
      <c r="M240" s="221"/>
      <c r="N240" s="221"/>
      <c r="O240" s="222"/>
      <c r="P240" s="235"/>
      <c r="Q240" s="235"/>
      <c r="R240" s="235"/>
      <c r="S240" s="10">
        <v>5</v>
      </c>
      <c r="T240" s="10">
        <v>0</v>
      </c>
      <c r="U240" s="14" t="str">
        <f t="shared" si="427"/>
        <v>屠</v>
      </c>
      <c r="V240" s="14" cm="1">
        <f t="array" ref="V240">_xlfn.IFS(S240+T240=0,"",S240&gt;T240,IF(I240="主",IF(S240=5,4,3),IF(S240=5,0,1)),S240&lt;T240,IF(I240="主",IF(T240=5,0,1),IF(T240=5,4,3)),S240=T240,2)</f>
        <v>4</v>
      </c>
      <c r="W240" s="268" t="s">
        <v>77</v>
      </c>
      <c r="X240" s="261" t="str">
        <f>IF(X239="","",X239)</f>
        <v>里奥的回忆</v>
      </c>
      <c r="Y240" s="248" t="str">
        <f>IF($K240="","",IF($K240=$K238,AP238,AP237))</f>
        <v>杂技演员</v>
      </c>
      <c r="Z240" s="248" t="str">
        <f>IF($K240="","",IF($K240=$K238,AQ238,AQ237))</f>
        <v>木偶师</v>
      </c>
      <c r="AA240" s="244" t="str">
        <f>IF($K240="","",IF($K240=$K238,AS238,AS237))</f>
        <v>入殓师</v>
      </c>
      <c r="AB240" s="248" t="str">
        <f>IF($K240="","",IF($K240=$K238,Y238,Y237))</f>
        <v>大副</v>
      </c>
      <c r="AC240" s="249" t="str">
        <f>IF($K240="","",IF($K240=$K238,Z238,Z237))</f>
        <v>先知</v>
      </c>
      <c r="AD240" s="250" t="str">
        <f>IF($K240="","",IF($K240=$K238,AA238,AA237))</f>
        <v>飞行家</v>
      </c>
      <c r="AE240" s="237"/>
      <c r="AF240" s="237"/>
      <c r="AG240" s="270"/>
      <c r="AH240" s="245" t="str">
        <f t="shared" si="451"/>
        <v>歌剧演员</v>
      </c>
      <c r="AI240" s="251" t="str">
        <f>IF($K240="","",IF($K240=$K238,AH238,AH237))</f>
        <v>喧嚣</v>
      </c>
      <c r="AJ240" s="227"/>
      <c r="AK240" s="280" t="s">
        <v>123</v>
      </c>
      <c r="AL240" s="11" t="s">
        <v>109</v>
      </c>
      <c r="AM240" s="11" t="s">
        <v>87</v>
      </c>
      <c r="AN240" s="271" t="s">
        <v>106</v>
      </c>
      <c r="AO240" s="272"/>
      <c r="AP240" s="265" t="s">
        <v>83</v>
      </c>
      <c r="AQ240" s="12" t="s">
        <v>95</v>
      </c>
      <c r="AR240" s="15" t="s">
        <v>133</v>
      </c>
      <c r="AS240" s="12" t="s">
        <v>107</v>
      </c>
      <c r="AT240" s="15" t="s">
        <v>86</v>
      </c>
      <c r="AU240" s="12" t="s">
        <v>144</v>
      </c>
      <c r="AV240" s="148" t="s">
        <v>175</v>
      </c>
      <c r="AW240" s="14" t="str">
        <f t="shared" si="369"/>
        <v>主</v>
      </c>
      <c r="AX240" s="14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>WBG</v>
      </c>
      <c r="AY240" s="14" t="str">
        <f t="shared" si="370"/>
        <v>RVL</v>
      </c>
    </row>
    <row r="241" spans="1:51">
      <c r="A241" s="1">
        <f>输入错误检查!A240</f>
        <v>0</v>
      </c>
      <c r="B241" s="218">
        <f t="shared" si="441"/>
        <v>4</v>
      </c>
      <c r="C241" s="218">
        <f t="shared" si="442"/>
        <v>18</v>
      </c>
      <c r="D241" s="218">
        <f t="shared" si="443"/>
        <v>14</v>
      </c>
      <c r="E241" s="218" t="str">
        <f t="shared" si="444"/>
        <v>WBG</v>
      </c>
      <c r="F241" s="218" t="str">
        <f t="shared" si="445"/>
        <v>RVL</v>
      </c>
      <c r="G241" s="8" t="s">
        <v>114</v>
      </c>
      <c r="H241" s="14" t="s">
        <v>75</v>
      </c>
      <c r="I241" s="14" t="str">
        <f t="shared" si="363"/>
        <v/>
      </c>
      <c r="J241" s="14" t="str">
        <f t="shared" si="364"/>
        <v/>
      </c>
      <c r="K241" s="10"/>
      <c r="L241" s="274"/>
      <c r="M241" s="221">
        <f>S241+S242</f>
        <v>0</v>
      </c>
      <c r="N241" s="221">
        <f>T241+T242</f>
        <v>0</v>
      </c>
      <c r="O241" s="222">
        <f t="shared" si="446"/>
        <v>0</v>
      </c>
      <c r="P241" s="223">
        <f t="shared" si="447"/>
        <v>0</v>
      </c>
      <c r="Q241" s="223">
        <f t="shared" si="448"/>
        <v>0</v>
      </c>
      <c r="R241" s="223">
        <f t="shared" si="449"/>
        <v>0</v>
      </c>
      <c r="S241" s="10"/>
      <c r="T241" s="10"/>
      <c r="U241" s="14" t="str">
        <f t="shared" si="427"/>
        <v/>
      </c>
      <c r="V241" s="14" t="str" cm="1">
        <f t="array" ref="V241">_xlfn.IFS(S241+T241=0,"",S241&gt;T241,IF(I241="主",IF(S241=5,4,3),IF(S241=5,0,1)),S241&lt;T241,IF(I241="主",IF(T241=5,0,1),IF(T241=5,4,3)),S241=T241,2)</f>
        <v/>
      </c>
      <c r="W241" s="275"/>
      <c r="X241" s="261"/>
      <c r="Y241" s="248" t="str">
        <f>IF($K241="","",IF($K241=$K239,AP239,AP240))</f>
        <v/>
      </c>
      <c r="Z241" s="248" t="str">
        <f>IF($K241="","",IF($K241=$K239,AQ239,AQ240))</f>
        <v/>
      </c>
      <c r="AA241" s="244" t="str">
        <f>IF($K241="","",IF($K241=$K239,AS239,AS240))</f>
        <v/>
      </c>
      <c r="AB241" s="242" t="str">
        <f t="shared" ref="AB241:AG241" si="452">IF($K241="","",IF($K241=$K239,Y239,Y240))</f>
        <v/>
      </c>
      <c r="AC241" s="242" t="str">
        <f t="shared" si="452"/>
        <v/>
      </c>
      <c r="AD241" s="249" t="str">
        <f t="shared" si="452"/>
        <v/>
      </c>
      <c r="AE241" s="242" t="str">
        <f t="shared" si="452"/>
        <v/>
      </c>
      <c r="AF241" s="242" t="str">
        <f t="shared" si="452"/>
        <v/>
      </c>
      <c r="AG241" s="242" t="str">
        <f t="shared" si="452"/>
        <v/>
      </c>
      <c r="AH241" s="245" t="str">
        <f t="shared" si="450"/>
        <v/>
      </c>
      <c r="AI241" s="251" t="str">
        <f>IF($K241="","",IF($K241=$K239,AH239,AH240))</f>
        <v/>
      </c>
      <c r="AJ241" s="251" t="str">
        <f>IF($K241="","",IF($K241=$K239,AI239,AI240))</f>
        <v/>
      </c>
      <c r="AK241" s="10"/>
      <c r="AL241" s="10"/>
      <c r="AM241" s="10"/>
      <c r="AN241" s="10"/>
      <c r="AO241" s="276"/>
      <c r="AP241" s="265"/>
      <c r="AQ241" s="12"/>
      <c r="AR241" s="15"/>
      <c r="AS241" s="12"/>
      <c r="AT241" s="15"/>
      <c r="AU241" s="12"/>
      <c r="AV241" s="148"/>
      <c r="AW241" s="14" t="str">
        <f t="shared" si="369"/>
        <v/>
      </c>
      <c r="AX241" s="14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Y241" s="14" t="str">
        <f t="shared" si="370"/>
        <v/>
      </c>
    </row>
    <row r="242" spans="1:51">
      <c r="A242" s="1">
        <f>输入错误检查!A241</f>
        <v>0</v>
      </c>
      <c r="B242" s="218">
        <f t="shared" si="441"/>
        <v>4</v>
      </c>
      <c r="C242" s="218">
        <f t="shared" si="442"/>
        <v>18</v>
      </c>
      <c r="D242" s="218">
        <f t="shared" si="443"/>
        <v>14</v>
      </c>
      <c r="E242" s="218" t="str">
        <f t="shared" si="444"/>
        <v>WBG</v>
      </c>
      <c r="F242" s="218" t="str">
        <f t="shared" si="445"/>
        <v>RVL</v>
      </c>
      <c r="G242" s="8" t="s">
        <v>114</v>
      </c>
      <c r="H242" s="14" t="s">
        <v>88</v>
      </c>
      <c r="I242" s="14" t="str">
        <f t="shared" si="363"/>
        <v/>
      </c>
      <c r="J242" s="14" t="str">
        <f t="shared" si="364"/>
        <v/>
      </c>
      <c r="K242" s="10"/>
      <c r="L242" s="274"/>
      <c r="M242" s="221"/>
      <c r="N242" s="221"/>
      <c r="O242" s="222"/>
      <c r="P242" s="235"/>
      <c r="Q242" s="235"/>
      <c r="R242" s="235"/>
      <c r="S242" s="10"/>
      <c r="T242" s="10"/>
      <c r="U242" s="14" t="str">
        <f t="shared" si="427"/>
        <v/>
      </c>
      <c r="V242" s="14" t="str" cm="1">
        <f t="array" ref="V242">_xlfn.IFS(S242+T242=0,"",S242&gt;T242,IF(I242="主",IF(S242=5,4,3),IF(S242=5,0,1)),S242&lt;T242,IF(I242="主",IF(T242=5,0,1),IF(T242=5,4,3)),S242=T242,2)</f>
        <v/>
      </c>
      <c r="W242" s="275"/>
      <c r="X242" s="261" t="str">
        <f>IF(X241="","",X241)</f>
        <v/>
      </c>
      <c r="Y242" s="248" t="str">
        <f>IF($K242="","",IF($K242=$K240,AP240,AP239))</f>
        <v/>
      </c>
      <c r="Z242" s="248" t="str">
        <f>IF($K242="","",IF($K242=$K240,AQ240,AQ239))</f>
        <v/>
      </c>
      <c r="AA242" s="244" t="str">
        <f>IF($K242="","",IF($K242=$K240,AS240,AS239))</f>
        <v/>
      </c>
      <c r="AB242" s="242" t="str">
        <f t="shared" ref="AB242:AG242" si="453">IF($K242="","",IF($K242=$K240,Y240,Y239))</f>
        <v/>
      </c>
      <c r="AC242" s="242" t="str">
        <f t="shared" si="453"/>
        <v/>
      </c>
      <c r="AD242" s="249" t="str">
        <f t="shared" si="453"/>
        <v/>
      </c>
      <c r="AE242" s="242" t="str">
        <f t="shared" si="453"/>
        <v/>
      </c>
      <c r="AF242" s="242" t="str">
        <f t="shared" si="453"/>
        <v/>
      </c>
      <c r="AG242" s="242" t="str">
        <f t="shared" si="453"/>
        <v/>
      </c>
      <c r="AH242" s="245" t="str">
        <f t="shared" si="451"/>
        <v/>
      </c>
      <c r="AI242" s="251" t="str">
        <f>IF($K242="","",IF($K242=$K240,AH240,AH239))</f>
        <v/>
      </c>
      <c r="AJ242" s="251" t="str">
        <f>IF($K242="","",IF($K242=$K240,AI240,AI239))</f>
        <v/>
      </c>
      <c r="AK242" s="10"/>
      <c r="AL242" s="10"/>
      <c r="AM242" s="10"/>
      <c r="AN242" s="10"/>
      <c r="AO242" s="10"/>
      <c r="AP242" s="265"/>
      <c r="AQ242" s="12"/>
      <c r="AR242" s="15"/>
      <c r="AS242" s="12"/>
      <c r="AT242" s="15"/>
      <c r="AU242" s="12"/>
      <c r="AV242" s="148"/>
      <c r="AW242" s="14" t="str">
        <f t="shared" si="369"/>
        <v/>
      </c>
      <c r="AX242" s="14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AY242" s="14" t="str">
        <f t="shared" si="370"/>
        <v/>
      </c>
    </row>
    <row r="243" spans="1:51">
      <c r="A243" s="1">
        <f>输入错误检查!A242</f>
        <v>0</v>
      </c>
      <c r="B243" s="218">
        <v>4</v>
      </c>
      <c r="C243" s="218">
        <v>18</v>
      </c>
      <c r="D243" s="218">
        <v>16</v>
      </c>
      <c r="E243" s="219" t="s">
        <v>157</v>
      </c>
      <c r="F243" s="219" t="s">
        <v>127</v>
      </c>
      <c r="G243" s="8">
        <v>1</v>
      </c>
      <c r="H243" s="14" t="s">
        <v>75</v>
      </c>
      <c r="I243" s="14" t="str">
        <f t="shared" si="363"/>
        <v>客</v>
      </c>
      <c r="J243" s="14" t="str">
        <f t="shared" si="364"/>
        <v>ACT</v>
      </c>
      <c r="K243" s="15" t="s">
        <v>127</v>
      </c>
      <c r="L243" s="220" t="s">
        <v>128</v>
      </c>
      <c r="M243" s="221">
        <f>S243+S244</f>
        <v>5</v>
      </c>
      <c r="N243" s="221">
        <f>T243+T244</f>
        <v>3</v>
      </c>
      <c r="O243" s="222">
        <f t="shared" ref="O243:O247" si="454">M243+N243</f>
        <v>8</v>
      </c>
      <c r="P243" s="223">
        <f t="shared" ref="P243:P247" si="455">IF(M243&gt;N243,1,0)</f>
        <v>1</v>
      </c>
      <c r="Q243" s="223">
        <f t="shared" ref="Q243:Q247" si="456">IF(M243+N243=0,0,IF(M243=N243,1,0))</f>
        <v>0</v>
      </c>
      <c r="R243" s="223">
        <f t="shared" ref="R243:R247" si="457">IF(M243&lt;N243,1,0)</f>
        <v>0</v>
      </c>
      <c r="S243" s="13">
        <v>2</v>
      </c>
      <c r="T243" s="13">
        <v>2</v>
      </c>
      <c r="U243" s="14" t="str">
        <f t="shared" si="427"/>
        <v>平</v>
      </c>
      <c r="V243" s="14" cm="1">
        <f t="array" ref="V243">_xlfn.IFS(S243+T243=0,"",S243&gt;T243,IF(I243="主",IF(S243=5,4,3),IF(S243=5,0,1)),S243&lt;T243,IF(I243="主",IF(T243=5,0,1),IF(T243=5,4,3)),S243=T243,2)</f>
        <v>2</v>
      </c>
      <c r="W243" s="19" t="s">
        <v>118</v>
      </c>
      <c r="X243" s="19" t="s">
        <v>92</v>
      </c>
      <c r="Y243" s="224"/>
      <c r="Z243" s="225"/>
      <c r="AA243" s="225"/>
      <c r="AB243" s="225"/>
      <c r="AC243" s="225"/>
      <c r="AD243" s="225"/>
      <c r="AE243" s="225"/>
      <c r="AF243" s="225"/>
      <c r="AG243" s="226"/>
      <c r="AH243" s="227"/>
      <c r="AI243" s="227"/>
      <c r="AJ243" s="227"/>
      <c r="AK243" s="228" t="s">
        <v>79</v>
      </c>
      <c r="AL243" s="229" t="s">
        <v>83</v>
      </c>
      <c r="AM243" s="230"/>
      <c r="AN243" s="231"/>
      <c r="AO243" s="232"/>
      <c r="AP243" s="233" t="s">
        <v>80</v>
      </c>
      <c r="AQ243" s="234" t="s">
        <v>81</v>
      </c>
      <c r="AR243" s="15" t="s">
        <v>90</v>
      </c>
      <c r="AS243" s="234" t="s">
        <v>108</v>
      </c>
      <c r="AT243" s="15" t="s">
        <v>109</v>
      </c>
      <c r="AU243" s="234" t="s">
        <v>130</v>
      </c>
      <c r="AV243" s="142" t="s">
        <v>102</v>
      </c>
      <c r="AW243" s="14" t="str">
        <f t="shared" si="369"/>
        <v>主</v>
      </c>
      <c r="AX243" s="14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ACT</v>
      </c>
      <c r="AY243" s="14" t="str">
        <f t="shared" si="370"/>
        <v>RD</v>
      </c>
    </row>
    <row r="244" spans="1:51">
      <c r="A244" s="1">
        <f>输入错误检查!A243</f>
        <v>0</v>
      </c>
      <c r="B244" s="218">
        <f t="shared" ref="B244:B250" si="458">B243</f>
        <v>4</v>
      </c>
      <c r="C244" s="218">
        <f t="shared" ref="C244:C250" si="459">C243</f>
        <v>18</v>
      </c>
      <c r="D244" s="218">
        <f t="shared" ref="D244:D250" si="460">D243</f>
        <v>16</v>
      </c>
      <c r="E244" s="218" t="str">
        <f t="shared" ref="E244:E250" si="461">E243</f>
        <v>ACT</v>
      </c>
      <c r="F244" s="218" t="str">
        <f t="shared" ref="F244:F250" si="462">F243</f>
        <v>RD</v>
      </c>
      <c r="G244" s="8">
        <v>1</v>
      </c>
      <c r="H244" s="14" t="s">
        <v>88</v>
      </c>
      <c r="I244" s="14" t="str">
        <f t="shared" si="363"/>
        <v>主</v>
      </c>
      <c r="J244" s="14" t="str">
        <f t="shared" si="364"/>
        <v>RD</v>
      </c>
      <c r="K244" s="15" t="s">
        <v>157</v>
      </c>
      <c r="L244" s="220" t="s">
        <v>161</v>
      </c>
      <c r="M244" s="221"/>
      <c r="N244" s="221"/>
      <c r="O244" s="222"/>
      <c r="P244" s="235"/>
      <c r="Q244" s="235"/>
      <c r="R244" s="235"/>
      <c r="S244" s="13">
        <v>3</v>
      </c>
      <c r="T244" s="13">
        <v>1</v>
      </c>
      <c r="U244" s="14" t="str">
        <f t="shared" si="427"/>
        <v>屠</v>
      </c>
      <c r="V244" s="14" cm="1">
        <f t="array" ref="V244">_xlfn.IFS(S244+T244=0,"",S244&gt;T244,IF(I244="主",IF(S244=5,4,3),IF(S244=5,0,1)),S244&lt;T244,IF(I244="主",IF(T244=5,0,1),IF(T244=5,4,3)),S244=T244,2)</f>
        <v>3</v>
      </c>
      <c r="W244" s="19" t="str">
        <f>IF(W243="","",W243)</f>
        <v>永眠镇</v>
      </c>
      <c r="X244" s="19" t="str">
        <f>IF(X243="","",X243)</f>
        <v>唐人街</v>
      </c>
      <c r="Y244" s="236"/>
      <c r="Z244" s="237"/>
      <c r="AA244" s="238"/>
      <c r="AB244" s="238"/>
      <c r="AC244" s="238"/>
      <c r="AD244" s="238"/>
      <c r="AE244" s="238"/>
      <c r="AF244" s="238"/>
      <c r="AG244" s="226"/>
      <c r="AH244" s="227"/>
      <c r="AI244" s="227"/>
      <c r="AJ244" s="227"/>
      <c r="AK244" s="228" t="s">
        <v>79</v>
      </c>
      <c r="AL244" s="229" t="s">
        <v>83</v>
      </c>
      <c r="AM244" s="239"/>
      <c r="AN244" s="240"/>
      <c r="AO244" s="241"/>
      <c r="AP244" s="233" t="s">
        <v>81</v>
      </c>
      <c r="AQ244" s="234" t="s">
        <v>80</v>
      </c>
      <c r="AR244" s="15" t="s">
        <v>108</v>
      </c>
      <c r="AS244" s="234" t="s">
        <v>90</v>
      </c>
      <c r="AT244" s="15" t="s">
        <v>123</v>
      </c>
      <c r="AU244" s="234" t="s">
        <v>97</v>
      </c>
      <c r="AV244" s="142" t="s">
        <v>102</v>
      </c>
      <c r="AW244" s="14" t="str">
        <f t="shared" si="369"/>
        <v>主</v>
      </c>
      <c r="AX244" s="14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ACT</v>
      </c>
      <c r="AY244" s="14" t="str">
        <f t="shared" si="370"/>
        <v>RD</v>
      </c>
    </row>
    <row r="245" spans="1:51">
      <c r="A245" s="1">
        <f>输入错误检查!A244</f>
        <v>0</v>
      </c>
      <c r="B245" s="218">
        <f t="shared" si="458"/>
        <v>4</v>
      </c>
      <c r="C245" s="218">
        <f t="shared" si="459"/>
        <v>18</v>
      </c>
      <c r="D245" s="218">
        <f t="shared" si="460"/>
        <v>16</v>
      </c>
      <c r="E245" s="218" t="str">
        <f t="shared" si="461"/>
        <v>ACT</v>
      </c>
      <c r="F245" s="218" t="str">
        <f t="shared" si="462"/>
        <v>RD</v>
      </c>
      <c r="G245" s="8">
        <v>2</v>
      </c>
      <c r="H245" s="14" t="s">
        <v>75</v>
      </c>
      <c r="I245" s="14" t="str">
        <f t="shared" si="363"/>
        <v>主</v>
      </c>
      <c r="J245" s="14" t="str">
        <f t="shared" si="364"/>
        <v>RD</v>
      </c>
      <c r="K245" s="15" t="s">
        <v>157</v>
      </c>
      <c r="L245" s="220" t="s">
        <v>161</v>
      </c>
      <c r="M245" s="221">
        <f>S245+S246</f>
        <v>5</v>
      </c>
      <c r="N245" s="221">
        <f>T245+T246</f>
        <v>5</v>
      </c>
      <c r="O245" s="222">
        <f t="shared" si="454"/>
        <v>10</v>
      </c>
      <c r="P245" s="223">
        <f t="shared" si="455"/>
        <v>0</v>
      </c>
      <c r="Q245" s="223">
        <f t="shared" si="456"/>
        <v>1</v>
      </c>
      <c r="R245" s="223">
        <f t="shared" si="457"/>
        <v>0</v>
      </c>
      <c r="S245" s="13">
        <v>5</v>
      </c>
      <c r="T245" s="13">
        <v>0</v>
      </c>
      <c r="U245" s="14" t="str">
        <f t="shared" si="427"/>
        <v>屠</v>
      </c>
      <c r="V245" s="14" cm="1">
        <f t="array" ref="V245">_xlfn.IFS(S245+T245=0,"",S245&gt;T245,IF(I245="主",IF(S245=5,4,3),IF(S245=5,0,1)),S245&lt;T245,IF(I245="主",IF(T245=5,0,1),IF(T245=5,4,3)),S245=T245,2)</f>
        <v>4</v>
      </c>
      <c r="W245" s="19" t="s">
        <v>122</v>
      </c>
      <c r="X245" s="19" t="s">
        <v>104</v>
      </c>
      <c r="Y245" s="242" t="str">
        <f>IF($K245="","",IF($K245=$K243,AP243,AP244))</f>
        <v>大副</v>
      </c>
      <c r="Z245" s="243" t="str">
        <f>IF($K245="","",IF($K245=$K243,AQ243,AQ244))</f>
        <v>机械师</v>
      </c>
      <c r="AA245" s="244" t="str">
        <f>IF($K245="","",IF($K245=$K243,AS243,AS244))</f>
        <v>木偶师</v>
      </c>
      <c r="AB245" s="238"/>
      <c r="AC245" s="238"/>
      <c r="AD245" s="238"/>
      <c r="AE245" s="238"/>
      <c r="AF245" s="238"/>
      <c r="AG245" s="226"/>
      <c r="AH245" s="245" t="str">
        <f t="shared" ref="AH245:AH249" si="463">IF($K245="","",IF($K245=$K243,AV243,AV244))</f>
        <v>歌剧演员</v>
      </c>
      <c r="AI245" s="227"/>
      <c r="AJ245" s="227"/>
      <c r="AK245" s="228" t="s">
        <v>79</v>
      </c>
      <c r="AL245" s="15" t="s">
        <v>83</v>
      </c>
      <c r="AM245" s="246" t="s">
        <v>94</v>
      </c>
      <c r="AN245" s="247"/>
      <c r="AO245" s="241"/>
      <c r="AP245" s="233" t="s">
        <v>123</v>
      </c>
      <c r="AQ245" s="234" t="s">
        <v>91</v>
      </c>
      <c r="AR245" s="15" t="s">
        <v>108</v>
      </c>
      <c r="AS245" s="234" t="s">
        <v>119</v>
      </c>
      <c r="AT245" s="15" t="s">
        <v>130</v>
      </c>
      <c r="AU245" s="234" t="s">
        <v>135</v>
      </c>
      <c r="AV245" s="142" t="s">
        <v>87</v>
      </c>
      <c r="AW245" s="14" t="str">
        <f t="shared" si="369"/>
        <v>客</v>
      </c>
      <c r="AX245" s="14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RD</v>
      </c>
      <c r="AY245" s="14" t="str">
        <f t="shared" si="370"/>
        <v>ACT</v>
      </c>
    </row>
    <row r="246" spans="1:51">
      <c r="A246" s="1">
        <f>输入错误检查!A245</f>
        <v>0</v>
      </c>
      <c r="B246" s="218">
        <f t="shared" si="458"/>
        <v>4</v>
      </c>
      <c r="C246" s="218">
        <f t="shared" si="459"/>
        <v>18</v>
      </c>
      <c r="D246" s="218">
        <f t="shared" si="460"/>
        <v>16</v>
      </c>
      <c r="E246" s="218" t="str">
        <f t="shared" si="461"/>
        <v>ACT</v>
      </c>
      <c r="F246" s="218" t="str">
        <f t="shared" si="462"/>
        <v>RD</v>
      </c>
      <c r="G246" s="8">
        <v>2</v>
      </c>
      <c r="H246" s="14" t="s">
        <v>88</v>
      </c>
      <c r="I246" s="14" t="str">
        <f t="shared" si="363"/>
        <v>客</v>
      </c>
      <c r="J246" s="14" t="str">
        <f t="shared" si="364"/>
        <v>ACT</v>
      </c>
      <c r="K246" s="15" t="s">
        <v>127</v>
      </c>
      <c r="L246" s="220" t="s">
        <v>128</v>
      </c>
      <c r="M246" s="221"/>
      <c r="N246" s="221"/>
      <c r="O246" s="222"/>
      <c r="P246" s="235"/>
      <c r="Q246" s="235"/>
      <c r="R246" s="235"/>
      <c r="S246" s="13">
        <v>0</v>
      </c>
      <c r="T246" s="13">
        <v>5</v>
      </c>
      <c r="U246" s="14" t="str">
        <f t="shared" si="427"/>
        <v>屠</v>
      </c>
      <c r="V246" s="14" cm="1">
        <f t="array" ref="V246">_xlfn.IFS(S246+T246=0,"",S246&gt;T246,IF(I246="主",IF(S246=5,4,3),IF(S246=5,0,1)),S246&lt;T246,IF(I246="主",IF(T246=5,0,1),IF(T246=5,4,3)),S246=T246,2)</f>
        <v>4</v>
      </c>
      <c r="W246" s="19" t="str">
        <f>IF(W245="","",W245)</f>
        <v>湖景村</v>
      </c>
      <c r="X246" s="19" t="str">
        <f>IF(X245="","",X245)</f>
        <v>红教堂</v>
      </c>
      <c r="Y246" s="242" t="str">
        <f>IF($K246="","",IF($K246=$K244,AP244,AP243))</f>
        <v>机械师</v>
      </c>
      <c r="Z246" s="243" t="str">
        <f>IF($K246="","",IF($K246=$K244,AQ244,AQ243))</f>
        <v>大副</v>
      </c>
      <c r="AA246" s="244" t="str">
        <f>IF($K246="","",IF($K246=$K244,AS244,AS243))</f>
        <v>小说家</v>
      </c>
      <c r="AB246" s="237"/>
      <c r="AC246" s="237"/>
      <c r="AD246" s="238"/>
      <c r="AE246" s="238"/>
      <c r="AF246" s="238"/>
      <c r="AG246" s="226"/>
      <c r="AH246" s="245" t="str">
        <f t="shared" ref="AH246:AH250" si="464">IF($K246="","",IF($K246=$K244,AV244,AV243))</f>
        <v>歌剧演员</v>
      </c>
      <c r="AI246" s="227"/>
      <c r="AJ246" s="227"/>
      <c r="AK246" s="228" t="s">
        <v>79</v>
      </c>
      <c r="AL246" s="15" t="s">
        <v>83</v>
      </c>
      <c r="AM246" s="229" t="s">
        <v>87</v>
      </c>
      <c r="AN246" s="239"/>
      <c r="AO246" s="241"/>
      <c r="AP246" s="233" t="s">
        <v>109</v>
      </c>
      <c r="AQ246" s="234" t="s">
        <v>113</v>
      </c>
      <c r="AR246" s="15" t="s">
        <v>97</v>
      </c>
      <c r="AS246" s="234" t="s">
        <v>95</v>
      </c>
      <c r="AT246" s="15" t="s">
        <v>123</v>
      </c>
      <c r="AU246" s="234" t="s">
        <v>105</v>
      </c>
      <c r="AV246" s="142" t="s">
        <v>94</v>
      </c>
      <c r="AW246" s="14" t="str">
        <f t="shared" si="369"/>
        <v>客</v>
      </c>
      <c r="AX246" s="14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>RD</v>
      </c>
      <c r="AY246" s="14" t="str">
        <f t="shared" si="370"/>
        <v>ACT</v>
      </c>
    </row>
    <row r="247" spans="1:51">
      <c r="A247" s="1">
        <f>输入错误检查!A246</f>
        <v>0</v>
      </c>
      <c r="B247" s="218">
        <f t="shared" si="458"/>
        <v>4</v>
      </c>
      <c r="C247" s="218">
        <f t="shared" si="459"/>
        <v>18</v>
      </c>
      <c r="D247" s="218">
        <f t="shared" si="460"/>
        <v>16</v>
      </c>
      <c r="E247" s="218" t="str">
        <f t="shared" si="461"/>
        <v>ACT</v>
      </c>
      <c r="F247" s="218" t="str">
        <f t="shared" si="462"/>
        <v>RD</v>
      </c>
      <c r="G247" s="8">
        <v>3</v>
      </c>
      <c r="H247" s="14" t="s">
        <v>75</v>
      </c>
      <c r="I247" s="14" t="str">
        <f t="shared" si="363"/>
        <v>主</v>
      </c>
      <c r="J247" s="14" t="str">
        <f t="shared" si="364"/>
        <v>RD</v>
      </c>
      <c r="K247" s="15" t="s">
        <v>157</v>
      </c>
      <c r="L247" s="220" t="s">
        <v>161</v>
      </c>
      <c r="M247" s="221">
        <f>S247+S248</f>
        <v>3</v>
      </c>
      <c r="N247" s="221">
        <f>T247+T248</f>
        <v>5</v>
      </c>
      <c r="O247" s="222">
        <f t="shared" si="454"/>
        <v>8</v>
      </c>
      <c r="P247" s="223">
        <f t="shared" si="455"/>
        <v>0</v>
      </c>
      <c r="Q247" s="223">
        <f t="shared" si="456"/>
        <v>0</v>
      </c>
      <c r="R247" s="223">
        <f t="shared" si="457"/>
        <v>1</v>
      </c>
      <c r="S247" s="13">
        <v>1</v>
      </c>
      <c r="T247" s="13">
        <v>3</v>
      </c>
      <c r="U247" s="14" t="str">
        <f t="shared" si="427"/>
        <v>人</v>
      </c>
      <c r="V247" s="14" cm="1">
        <f t="array" ref="V247">_xlfn.IFS(S247+T247=0,"",S247&gt;T247,IF(I247="主",IF(S247=5,4,3),IF(S247=5,0,1)),S247&lt;T247,IF(I247="主",IF(T247=5,0,1),IF(T247=5,4,3)),S247=T247,2)</f>
        <v>1</v>
      </c>
      <c r="W247" s="19" t="s">
        <v>77</v>
      </c>
      <c r="X247" s="19" t="s">
        <v>78</v>
      </c>
      <c r="Y247" s="248" t="str">
        <f>IF($K247="","",IF($K247=$K245,AP245,AP246))</f>
        <v>骑士</v>
      </c>
      <c r="Z247" s="248" t="str">
        <f>IF($K247="","",IF($K247=$K245,AQ245,AQ246))</f>
        <v>心理学家</v>
      </c>
      <c r="AA247" s="244" t="str">
        <f>IF($K247="","",IF($K247=$K245,AS245,AS246))</f>
        <v>守墓人</v>
      </c>
      <c r="AB247" s="248" t="str">
        <f>IF($K247="","",IF($K247=$K245,Y245,Y246))</f>
        <v>大副</v>
      </c>
      <c r="AC247" s="249" t="str">
        <f>IF($K247="","",IF($K247=$K245,Z245,Z246))</f>
        <v>机械师</v>
      </c>
      <c r="AD247" s="250" t="str">
        <f>IF($K247="","",IF($K247=$K245,AA245,AA246))</f>
        <v>木偶师</v>
      </c>
      <c r="AE247" s="238"/>
      <c r="AF247" s="238"/>
      <c r="AG247" s="226"/>
      <c r="AH247" s="245" t="str">
        <f t="shared" si="463"/>
        <v>跛脚羊</v>
      </c>
      <c r="AI247" s="251" t="str">
        <f>IF($K247="","",IF($K247=$K245,AH245,AH246))</f>
        <v>歌剧演员</v>
      </c>
      <c r="AJ247" s="227"/>
      <c r="AK247" s="228" t="s">
        <v>79</v>
      </c>
      <c r="AL247" s="15" t="s">
        <v>83</v>
      </c>
      <c r="AM247" s="15" t="s">
        <v>94</v>
      </c>
      <c r="AN247" s="246" t="s">
        <v>106</v>
      </c>
      <c r="AO247" s="252"/>
      <c r="AP247" s="233" t="s">
        <v>152</v>
      </c>
      <c r="AQ247" s="234" t="s">
        <v>107</v>
      </c>
      <c r="AR247" s="15" t="s">
        <v>109</v>
      </c>
      <c r="AS247" s="234" t="s">
        <v>112</v>
      </c>
      <c r="AT247" s="15" t="s">
        <v>86</v>
      </c>
      <c r="AU247" s="234" t="s">
        <v>82</v>
      </c>
      <c r="AV247" s="142" t="s">
        <v>175</v>
      </c>
      <c r="AW247" s="14" t="str">
        <f t="shared" si="369"/>
        <v>主</v>
      </c>
      <c r="AX247" s="14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>ACT</v>
      </c>
      <c r="AY247" s="14" t="str">
        <f t="shared" si="370"/>
        <v>RD</v>
      </c>
    </row>
    <row r="248" spans="1:51">
      <c r="A248" s="1">
        <f>输入错误检查!A247</f>
        <v>0</v>
      </c>
      <c r="B248" s="218">
        <f t="shared" si="458"/>
        <v>4</v>
      </c>
      <c r="C248" s="218">
        <f t="shared" si="459"/>
        <v>18</v>
      </c>
      <c r="D248" s="218">
        <f t="shared" si="460"/>
        <v>16</v>
      </c>
      <c r="E248" s="218" t="str">
        <f t="shared" si="461"/>
        <v>ACT</v>
      </c>
      <c r="F248" s="218" t="str">
        <f t="shared" si="462"/>
        <v>RD</v>
      </c>
      <c r="G248" s="8">
        <v>3</v>
      </c>
      <c r="H248" s="14" t="s">
        <v>88</v>
      </c>
      <c r="I248" s="14" t="str">
        <f t="shared" si="363"/>
        <v>客</v>
      </c>
      <c r="J248" s="14" t="str">
        <f t="shared" si="364"/>
        <v>ACT</v>
      </c>
      <c r="K248" s="15" t="s">
        <v>127</v>
      </c>
      <c r="L248" s="220" t="s">
        <v>128</v>
      </c>
      <c r="M248" s="221"/>
      <c r="N248" s="221"/>
      <c r="O248" s="222"/>
      <c r="P248" s="235"/>
      <c r="Q248" s="235"/>
      <c r="R248" s="235"/>
      <c r="S248" s="13">
        <v>2</v>
      </c>
      <c r="T248" s="13">
        <v>2</v>
      </c>
      <c r="U248" s="14" t="str">
        <f t="shared" si="427"/>
        <v>平</v>
      </c>
      <c r="V248" s="14" cm="1">
        <f t="array" ref="V248">_xlfn.IFS(S248+T248=0,"",S248&gt;T248,IF(I248="主",IF(S248=5,4,3),IF(S248=5,0,1)),S248&lt;T248,IF(I248="主",IF(T248=5,0,1),IF(T248=5,4,3)),S248=T248,2)</f>
        <v>2</v>
      </c>
      <c r="W248" s="19" t="s">
        <v>77</v>
      </c>
      <c r="X248" s="19" t="str">
        <f>IF(X247="","",X247)</f>
        <v>里奥的回忆</v>
      </c>
      <c r="Y248" s="248" t="str">
        <f>IF($K248="","",IF($K248=$K246,AP246,AP245))</f>
        <v>火灾调查员</v>
      </c>
      <c r="Z248" s="248" t="str">
        <f>IF($K248="","",IF($K248=$K246,AQ246,AQ245))</f>
        <v>邮差</v>
      </c>
      <c r="AA248" s="244" t="str">
        <f>IF($K248="","",IF($K248=$K246,AS246,AS245))</f>
        <v>病患</v>
      </c>
      <c r="AB248" s="248" t="str">
        <f>IF($K248="","",IF($K248=$K246,Y246,Y245))</f>
        <v>机械师</v>
      </c>
      <c r="AC248" s="249" t="str">
        <f>IF($K248="","",IF($K248=$K246,Z246,Z245))</f>
        <v>大副</v>
      </c>
      <c r="AD248" s="250" t="str">
        <f>IF($K248="","",IF($K248=$K246,AA246,AA245))</f>
        <v>小说家</v>
      </c>
      <c r="AE248" s="237"/>
      <c r="AF248" s="237"/>
      <c r="AG248" s="270"/>
      <c r="AH248" s="245" t="str">
        <f t="shared" si="464"/>
        <v>喧嚣</v>
      </c>
      <c r="AI248" s="251" t="str">
        <f>IF($K248="","",IF($K248=$K246,AH246,AH245))</f>
        <v>歌剧演员</v>
      </c>
      <c r="AJ248" s="227"/>
      <c r="AK248" s="228" t="s">
        <v>79</v>
      </c>
      <c r="AL248" s="15" t="s">
        <v>83</v>
      </c>
      <c r="AM248" s="15" t="s">
        <v>87</v>
      </c>
      <c r="AN248" s="229" t="s">
        <v>106</v>
      </c>
      <c r="AO248" s="254"/>
      <c r="AP248" s="233" t="s">
        <v>107</v>
      </c>
      <c r="AQ248" s="234" t="s">
        <v>85</v>
      </c>
      <c r="AR248" s="15" t="s">
        <v>97</v>
      </c>
      <c r="AS248" s="234" t="s">
        <v>93</v>
      </c>
      <c r="AT248" s="15" t="s">
        <v>82</v>
      </c>
      <c r="AU248" s="234" t="s">
        <v>99</v>
      </c>
      <c r="AV248" s="142" t="s">
        <v>110</v>
      </c>
      <c r="AW248" s="14" t="str">
        <f t="shared" si="369"/>
        <v>主</v>
      </c>
      <c r="AX248" s="14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>ACT</v>
      </c>
      <c r="AY248" s="14" t="str">
        <f t="shared" si="370"/>
        <v>RD</v>
      </c>
    </row>
    <row r="249" spans="1:51">
      <c r="A249" s="1">
        <f>输入错误检查!A248</f>
        <v>0</v>
      </c>
      <c r="B249" s="218">
        <f t="shared" si="458"/>
        <v>4</v>
      </c>
      <c r="C249" s="218">
        <f t="shared" si="459"/>
        <v>18</v>
      </c>
      <c r="D249" s="218">
        <f t="shared" si="460"/>
        <v>16</v>
      </c>
      <c r="E249" s="218" t="str">
        <f t="shared" si="461"/>
        <v>ACT</v>
      </c>
      <c r="F249" s="218" t="str">
        <f t="shared" si="462"/>
        <v>RD</v>
      </c>
      <c r="G249" s="8" t="s">
        <v>114</v>
      </c>
      <c r="H249" s="14" t="s">
        <v>75</v>
      </c>
      <c r="I249" s="14" t="str">
        <f t="shared" si="363"/>
        <v>客</v>
      </c>
      <c r="J249" s="14" t="str">
        <f t="shared" si="364"/>
        <v>ACT</v>
      </c>
      <c r="K249" s="15" t="s">
        <v>127</v>
      </c>
      <c r="L249" s="220" t="s">
        <v>128</v>
      </c>
      <c r="M249" s="221">
        <f>S249+S250</f>
        <v>4</v>
      </c>
      <c r="N249" s="221">
        <f>T249+T250</f>
        <v>4</v>
      </c>
      <c r="O249" s="222">
        <f t="shared" ref="O249:O253" si="465">M249+N249</f>
        <v>8</v>
      </c>
      <c r="P249" s="223">
        <f t="shared" ref="P249:P253" si="466">IF(M249&gt;N249,1,0)</f>
        <v>0</v>
      </c>
      <c r="Q249" s="223">
        <f t="shared" ref="Q249:Q253" si="467">IF(M249+N249=0,0,IF(M249=N249,1,0))</f>
        <v>1</v>
      </c>
      <c r="R249" s="223">
        <f t="shared" ref="R249:R253" si="468">IF(M249&lt;N249,1,0)</f>
        <v>0</v>
      </c>
      <c r="S249" s="13">
        <v>2</v>
      </c>
      <c r="T249" s="13">
        <v>2</v>
      </c>
      <c r="U249" s="14" t="str">
        <f t="shared" si="427"/>
        <v>平</v>
      </c>
      <c r="V249" s="14" cm="1">
        <f t="array" ref="V249">_xlfn.IFS(S249+T249=0,"",S249&gt;T249,IF(I249="主",IF(S249=5,4,3),IF(S249=5,0,1)),S249&lt;T249,IF(I249="主",IF(T249=5,0,1),IF(T249=5,4,3)),S249=T249,2)</f>
        <v>2</v>
      </c>
      <c r="W249" s="255"/>
      <c r="X249" s="19" t="s">
        <v>118</v>
      </c>
      <c r="Y249" s="248" t="str">
        <f>IF($K249="","",IF($K249=$K247,AP247,AP248))</f>
        <v>佣兵</v>
      </c>
      <c r="Z249" s="248" t="str">
        <f>IF($K249="","",IF($K249=$K247,AQ247,AQ248))</f>
        <v>入殓师</v>
      </c>
      <c r="AA249" s="244" t="str">
        <f>IF($K249="","",IF($K249=$K247,AS247,AS248))</f>
        <v>囚徒</v>
      </c>
      <c r="AB249" s="242" t="str">
        <f t="shared" ref="AB249:AG249" si="469">IF($K249="","",IF($K249=$K247,Y247,Y248))</f>
        <v>火灾调查员</v>
      </c>
      <c r="AC249" s="242" t="str">
        <f t="shared" si="469"/>
        <v>邮差</v>
      </c>
      <c r="AD249" s="249" t="str">
        <f t="shared" si="469"/>
        <v>病患</v>
      </c>
      <c r="AE249" s="242" t="str">
        <f t="shared" si="469"/>
        <v>机械师</v>
      </c>
      <c r="AF249" s="242" t="str">
        <f t="shared" si="469"/>
        <v>大副</v>
      </c>
      <c r="AG249" s="242" t="str">
        <f t="shared" si="469"/>
        <v>小说家</v>
      </c>
      <c r="AH249" s="245" t="str">
        <f t="shared" si="463"/>
        <v>鹿头</v>
      </c>
      <c r="AI249" s="251" t="str">
        <f>IF($K249="","",IF($K249=$K247,AH247,AH248))</f>
        <v>喧嚣</v>
      </c>
      <c r="AJ249" s="251" t="str">
        <f>IF($K249="","",IF($K249=$K247,AI247,AI248))</f>
        <v>歌剧演员</v>
      </c>
      <c r="AK249" s="15" t="s">
        <v>98</v>
      </c>
      <c r="AL249" s="15" t="s">
        <v>83</v>
      </c>
      <c r="AM249" s="15" t="s">
        <v>87</v>
      </c>
      <c r="AN249" s="15" t="s">
        <v>106</v>
      </c>
      <c r="AO249" s="284"/>
      <c r="AP249" s="234" t="s">
        <v>79</v>
      </c>
      <c r="AQ249" s="234" t="s">
        <v>105</v>
      </c>
      <c r="AR249" s="15" t="s">
        <v>82</v>
      </c>
      <c r="AS249" s="234" t="s">
        <v>99</v>
      </c>
      <c r="AT249" s="15" t="s">
        <v>112</v>
      </c>
      <c r="AU249" s="234" t="s">
        <v>96</v>
      </c>
      <c r="AV249" s="142" t="s">
        <v>175</v>
      </c>
      <c r="AW249" s="14" t="str">
        <f t="shared" si="369"/>
        <v>客</v>
      </c>
      <c r="AX249" s="14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>RD</v>
      </c>
      <c r="AY249" s="14" t="str">
        <f t="shared" si="370"/>
        <v>ACT</v>
      </c>
    </row>
    <row r="250" spans="1:51">
      <c r="A250" s="1">
        <f>输入错误检查!A249</f>
        <v>0</v>
      </c>
      <c r="B250" s="218">
        <f t="shared" si="458"/>
        <v>4</v>
      </c>
      <c r="C250" s="218">
        <f t="shared" si="459"/>
        <v>18</v>
      </c>
      <c r="D250" s="218">
        <f t="shared" si="460"/>
        <v>16</v>
      </c>
      <c r="E250" s="218" t="str">
        <f t="shared" si="461"/>
        <v>ACT</v>
      </c>
      <c r="F250" s="218" t="str">
        <f t="shared" si="462"/>
        <v>RD</v>
      </c>
      <c r="G250" s="8" t="s">
        <v>114</v>
      </c>
      <c r="H250" s="14" t="s">
        <v>88</v>
      </c>
      <c r="I250" s="14" t="str">
        <f t="shared" si="363"/>
        <v>主</v>
      </c>
      <c r="J250" s="14" t="str">
        <f t="shared" si="364"/>
        <v>RD</v>
      </c>
      <c r="K250" s="15" t="s">
        <v>157</v>
      </c>
      <c r="L250" s="220" t="s">
        <v>161</v>
      </c>
      <c r="M250" s="221"/>
      <c r="N250" s="221"/>
      <c r="O250" s="222"/>
      <c r="P250" s="235"/>
      <c r="Q250" s="235"/>
      <c r="R250" s="235"/>
      <c r="S250" s="13">
        <v>2</v>
      </c>
      <c r="T250" s="13">
        <v>2</v>
      </c>
      <c r="U250" s="14" t="str">
        <f t="shared" si="427"/>
        <v>平</v>
      </c>
      <c r="V250" s="14" cm="1">
        <f t="array" ref="V250">_xlfn.IFS(S250+T250=0,"",S250&gt;T250,IF(I250="主",IF(S250=5,4,3),IF(S250=5,0,1)),S250&lt;T250,IF(I250="主",IF(T250=5,0,1),IF(T250=5,4,3)),S250=T250,2)</f>
        <v>2</v>
      </c>
      <c r="W250" s="255"/>
      <c r="X250" s="19" t="str">
        <f>IF(X249="","",X249)</f>
        <v>永眠镇</v>
      </c>
      <c r="Y250" s="248" t="str">
        <f>IF($K250="","",IF($K250=$K248,AP248,AP247))</f>
        <v>调酒师</v>
      </c>
      <c r="Z250" s="248" t="str">
        <f>IF($K250="","",IF($K250=$K248,AQ248,AQ247))</f>
        <v>佣兵</v>
      </c>
      <c r="AA250" s="244" t="str">
        <f>IF($K250="","",IF($K250=$K248,AS248,AS247))</f>
        <v>杂技演员</v>
      </c>
      <c r="AB250" s="242" t="str">
        <f t="shared" ref="AB250:AG250" si="470">IF($K250="","",IF($K250=$K248,Y248,Y247))</f>
        <v>骑士</v>
      </c>
      <c r="AC250" s="242" t="str">
        <f t="shared" si="470"/>
        <v>心理学家</v>
      </c>
      <c r="AD250" s="249" t="str">
        <f t="shared" si="470"/>
        <v>守墓人</v>
      </c>
      <c r="AE250" s="242" t="str">
        <f t="shared" si="470"/>
        <v>大副</v>
      </c>
      <c r="AF250" s="242" t="str">
        <f t="shared" si="470"/>
        <v>机械师</v>
      </c>
      <c r="AG250" s="242" t="str">
        <f t="shared" si="470"/>
        <v>木偶师</v>
      </c>
      <c r="AH250" s="245" t="str">
        <f t="shared" si="464"/>
        <v>蜡像师</v>
      </c>
      <c r="AI250" s="251" t="str">
        <f>IF($K250="","",IF($K250=$K248,AH248,AH247))</f>
        <v>跛脚羊</v>
      </c>
      <c r="AJ250" s="251" t="str">
        <f>IF($K250="","",IF($K250=$K248,AI248,AI247))</f>
        <v>歌剧演员</v>
      </c>
      <c r="AK250" s="15" t="s">
        <v>79</v>
      </c>
      <c r="AL250" s="15" t="s">
        <v>98</v>
      </c>
      <c r="AM250" s="15" t="s">
        <v>106</v>
      </c>
      <c r="AN250" s="15" t="s">
        <v>94</v>
      </c>
      <c r="AO250" s="13"/>
      <c r="AP250" s="234" t="s">
        <v>83</v>
      </c>
      <c r="AQ250" s="234" t="s">
        <v>93</v>
      </c>
      <c r="AR250" s="15" t="s">
        <v>85</v>
      </c>
      <c r="AS250" s="234" t="s">
        <v>113</v>
      </c>
      <c r="AT250" s="15" t="s">
        <v>99</v>
      </c>
      <c r="AU250" s="234" t="s">
        <v>101</v>
      </c>
      <c r="AV250" s="142" t="s">
        <v>125</v>
      </c>
      <c r="AW250" s="14" t="str">
        <f t="shared" si="369"/>
        <v>客</v>
      </c>
      <c r="AX250" s="14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>RD</v>
      </c>
      <c r="AY250" s="14" t="str">
        <f t="shared" si="370"/>
        <v>ACT</v>
      </c>
    </row>
    <row r="251" spans="1:51">
      <c r="A251" s="1">
        <f>输入错误检查!A250</f>
        <v>0</v>
      </c>
      <c r="B251" s="218">
        <v>4</v>
      </c>
      <c r="C251" s="218">
        <v>18</v>
      </c>
      <c r="D251" s="218">
        <v>18</v>
      </c>
      <c r="E251" s="219" t="s">
        <v>153</v>
      </c>
      <c r="F251" s="219" t="s">
        <v>138</v>
      </c>
      <c r="G251" s="8">
        <v>1</v>
      </c>
      <c r="H251" s="14" t="s">
        <v>75</v>
      </c>
      <c r="I251" s="14" t="str">
        <f t="shared" si="363"/>
        <v>主</v>
      </c>
      <c r="J251" s="14" t="str">
        <f t="shared" si="364"/>
        <v>RC</v>
      </c>
      <c r="K251" s="279" t="s">
        <v>153</v>
      </c>
      <c r="L251" s="260" t="s">
        <v>155</v>
      </c>
      <c r="M251" s="221">
        <f>S251+S252</f>
        <v>7</v>
      </c>
      <c r="N251" s="221">
        <f>T251+T252</f>
        <v>2</v>
      </c>
      <c r="O251" s="222">
        <f t="shared" si="465"/>
        <v>9</v>
      </c>
      <c r="P251" s="223">
        <f t="shared" si="466"/>
        <v>1</v>
      </c>
      <c r="Q251" s="223">
        <f t="shared" si="467"/>
        <v>0</v>
      </c>
      <c r="R251" s="223">
        <f t="shared" si="468"/>
        <v>0</v>
      </c>
      <c r="S251" s="10">
        <v>5</v>
      </c>
      <c r="T251" s="10">
        <v>0</v>
      </c>
      <c r="U251" s="14" t="str">
        <f t="shared" si="427"/>
        <v>屠</v>
      </c>
      <c r="V251" s="14" cm="1">
        <f t="array" ref="V251">_xlfn.IFS(S251+T251=0,"",S251&gt;T251,IF(I251="主",IF(S251=5,4,3),IF(S251=5,0,1)),S251&lt;T251,IF(I251="主",IF(T251=5,0,1),IF(T251=5,4,3)),S251=T251,2)</f>
        <v>4</v>
      </c>
      <c r="W251" s="261"/>
      <c r="X251" s="261" t="s">
        <v>92</v>
      </c>
      <c r="Y251" s="224"/>
      <c r="Z251" s="225"/>
      <c r="AA251" s="225"/>
      <c r="AB251" s="225"/>
      <c r="AC251" s="225"/>
      <c r="AD251" s="225"/>
      <c r="AE251" s="225"/>
      <c r="AF251" s="225"/>
      <c r="AG251" s="226"/>
      <c r="AH251" s="227"/>
      <c r="AI251" s="227"/>
      <c r="AJ251" s="227"/>
      <c r="AK251" s="280" t="s">
        <v>79</v>
      </c>
      <c r="AL251" s="271" t="s">
        <v>83</v>
      </c>
      <c r="AM251" s="224"/>
      <c r="AN251" s="225"/>
      <c r="AO251" s="264"/>
      <c r="AP251" s="265" t="s">
        <v>119</v>
      </c>
      <c r="AQ251" s="12" t="s">
        <v>85</v>
      </c>
      <c r="AR251" s="15" t="s">
        <v>108</v>
      </c>
      <c r="AS251" s="12" t="s">
        <v>140</v>
      </c>
      <c r="AT251" s="15" t="s">
        <v>90</v>
      </c>
      <c r="AU251" s="12" t="s">
        <v>82</v>
      </c>
      <c r="AV251" s="148" t="s">
        <v>102</v>
      </c>
      <c r="AW251" s="14" t="str">
        <f t="shared" si="369"/>
        <v>主</v>
      </c>
      <c r="AX251" s="14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WOLVES</v>
      </c>
      <c r="AY251" s="14" t="str">
        <f t="shared" si="370"/>
        <v>RC</v>
      </c>
    </row>
    <row r="252" spans="1:51">
      <c r="A252" s="1">
        <f>输入错误检查!A251</f>
        <v>0</v>
      </c>
      <c r="B252" s="218">
        <f t="shared" ref="B252:B258" si="471">B251</f>
        <v>4</v>
      </c>
      <c r="C252" s="218">
        <f t="shared" ref="C252:C258" si="472">C251</f>
        <v>18</v>
      </c>
      <c r="D252" s="218">
        <f t="shared" ref="D252:D258" si="473">D251</f>
        <v>18</v>
      </c>
      <c r="E252" s="218" t="str">
        <f t="shared" ref="E252:E258" si="474">E251</f>
        <v>WOLVES</v>
      </c>
      <c r="F252" s="218" t="str">
        <f t="shared" ref="F252:F258" si="475">F251</f>
        <v>RC</v>
      </c>
      <c r="G252" s="8">
        <v>1</v>
      </c>
      <c r="H252" s="14" t="s">
        <v>88</v>
      </c>
      <c r="I252" s="14" t="str">
        <f t="shared" si="363"/>
        <v>客</v>
      </c>
      <c r="J252" s="14" t="str">
        <f t="shared" si="364"/>
        <v>WOLVES</v>
      </c>
      <c r="K252" s="279" t="s">
        <v>138</v>
      </c>
      <c r="L252" s="260" t="s">
        <v>141</v>
      </c>
      <c r="M252" s="221"/>
      <c r="N252" s="221"/>
      <c r="O252" s="222"/>
      <c r="P252" s="235"/>
      <c r="Q252" s="235"/>
      <c r="R252" s="235"/>
      <c r="S252" s="10">
        <v>2</v>
      </c>
      <c r="T252" s="10">
        <v>2</v>
      </c>
      <c r="U252" s="14" t="str">
        <f t="shared" si="427"/>
        <v>平</v>
      </c>
      <c r="V252" s="14" cm="1">
        <f t="array" ref="V252">_xlfn.IFS(S252+T252=0,"",S252&gt;T252,IF(I252="主",IF(S252=5,4,3),IF(S252=5,0,1)),S252&lt;T252,IF(I252="主",IF(T252=5,0,1),IF(T252=5,4,3)),S252=T252,2)</f>
        <v>2</v>
      </c>
      <c r="W252" s="261" t="str">
        <f>IF(W251="","",W251)</f>
        <v/>
      </c>
      <c r="X252" s="261" t="str">
        <f>IF(X251="","",X251)</f>
        <v>唐人街</v>
      </c>
      <c r="Y252" s="236"/>
      <c r="Z252" s="237"/>
      <c r="AA252" s="238"/>
      <c r="AB252" s="238"/>
      <c r="AC252" s="238"/>
      <c r="AD252" s="238"/>
      <c r="AE252" s="238"/>
      <c r="AF252" s="238"/>
      <c r="AG252" s="226"/>
      <c r="AH252" s="227"/>
      <c r="AI252" s="227"/>
      <c r="AJ252" s="227"/>
      <c r="AK252" s="280" t="s">
        <v>79</v>
      </c>
      <c r="AL252" s="271" t="s">
        <v>98</v>
      </c>
      <c r="AM252" s="236"/>
      <c r="AN252" s="238"/>
      <c r="AO252" s="227"/>
      <c r="AP252" s="265" t="s">
        <v>119</v>
      </c>
      <c r="AQ252" s="12" t="s">
        <v>82</v>
      </c>
      <c r="AR252" s="15" t="s">
        <v>91</v>
      </c>
      <c r="AS252" s="12" t="s">
        <v>112</v>
      </c>
      <c r="AT252" s="15" t="s">
        <v>83</v>
      </c>
      <c r="AU252" s="12" t="s">
        <v>108</v>
      </c>
      <c r="AV252" s="148" t="s">
        <v>106</v>
      </c>
      <c r="AW252" s="14" t="str">
        <f t="shared" si="369"/>
        <v>主</v>
      </c>
      <c r="AX252" s="14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WOLVES</v>
      </c>
      <c r="AY252" s="14" t="str">
        <f t="shared" si="370"/>
        <v>RC</v>
      </c>
    </row>
    <row r="253" spans="1:51">
      <c r="A253" s="1">
        <f>输入错误检查!A252</f>
        <v>0</v>
      </c>
      <c r="B253" s="218">
        <f t="shared" si="471"/>
        <v>4</v>
      </c>
      <c r="C253" s="218">
        <f t="shared" si="472"/>
        <v>18</v>
      </c>
      <c r="D253" s="218">
        <f t="shared" si="473"/>
        <v>18</v>
      </c>
      <c r="E253" s="218" t="str">
        <f t="shared" si="474"/>
        <v>WOLVES</v>
      </c>
      <c r="F253" s="218" t="str">
        <f t="shared" si="475"/>
        <v>RC</v>
      </c>
      <c r="G253" s="8">
        <v>2</v>
      </c>
      <c r="H253" s="14" t="s">
        <v>75</v>
      </c>
      <c r="I253" s="14" t="str">
        <f t="shared" si="363"/>
        <v>主</v>
      </c>
      <c r="J253" s="14" t="str">
        <f t="shared" si="364"/>
        <v>RC</v>
      </c>
      <c r="K253" s="279" t="s">
        <v>153</v>
      </c>
      <c r="L253" s="260" t="s">
        <v>155</v>
      </c>
      <c r="M253" s="221">
        <f>S253+S254</f>
        <v>7</v>
      </c>
      <c r="N253" s="221">
        <f>T253+T254</f>
        <v>2</v>
      </c>
      <c r="O253" s="222">
        <f t="shared" si="465"/>
        <v>9</v>
      </c>
      <c r="P253" s="223">
        <f t="shared" si="466"/>
        <v>1</v>
      </c>
      <c r="Q253" s="223">
        <f t="shared" si="467"/>
        <v>0</v>
      </c>
      <c r="R253" s="223">
        <f t="shared" si="468"/>
        <v>0</v>
      </c>
      <c r="S253" s="10">
        <v>5</v>
      </c>
      <c r="T253" s="10">
        <v>0</v>
      </c>
      <c r="U253" s="14" t="str">
        <f t="shared" si="427"/>
        <v>屠</v>
      </c>
      <c r="V253" s="14" cm="1">
        <f t="array" ref="V253">_xlfn.IFS(S253+T253=0,"",S253&gt;T253,IF(I253="主",IF(S253=5,4,3),IF(S253=5,0,1)),S253&lt;T253,IF(I253="主",IF(T253=5,0,1),IF(T253=5,4,3)),S253=T253,2)</f>
        <v>4</v>
      </c>
      <c r="W253" s="261" t="s">
        <v>118</v>
      </c>
      <c r="X253" s="261" t="s">
        <v>103</v>
      </c>
      <c r="Y253" s="242" t="str">
        <f>IF($K253="","",IF($K253=$K251,AP251,AP252))</f>
        <v>守墓人</v>
      </c>
      <c r="Z253" s="243" t="str">
        <f>IF($K253="","",IF($K253=$K251,AQ251,AQ252))</f>
        <v>入殓师</v>
      </c>
      <c r="AA253" s="244" t="str">
        <f>IF($K253="","",IF($K253=$K251,AS251,AS252))</f>
        <v>律师</v>
      </c>
      <c r="AB253" s="238"/>
      <c r="AC253" s="238"/>
      <c r="AD253" s="238"/>
      <c r="AE253" s="238"/>
      <c r="AF253" s="238"/>
      <c r="AG253" s="226"/>
      <c r="AH253" s="245" t="str">
        <f t="shared" ref="AH253:AH257" si="476">IF($K253="","",IF($K253=$K251,AV251,AV252))</f>
        <v>歌剧演员</v>
      </c>
      <c r="AI253" s="227"/>
      <c r="AJ253" s="227"/>
      <c r="AK253" s="280" t="s">
        <v>80</v>
      </c>
      <c r="AL253" s="11" t="s">
        <v>83</v>
      </c>
      <c r="AM253" s="281" t="s">
        <v>94</v>
      </c>
      <c r="AN253" s="267"/>
      <c r="AO253" s="227"/>
      <c r="AP253" s="265" t="s">
        <v>86</v>
      </c>
      <c r="AQ253" s="12" t="s">
        <v>79</v>
      </c>
      <c r="AR253" s="15" t="s">
        <v>81</v>
      </c>
      <c r="AS253" s="12" t="s">
        <v>107</v>
      </c>
      <c r="AT253" s="15" t="s">
        <v>108</v>
      </c>
      <c r="AU253" s="12" t="s">
        <v>82</v>
      </c>
      <c r="AV253" s="148" t="s">
        <v>87</v>
      </c>
      <c r="AW253" s="14" t="str">
        <f t="shared" si="369"/>
        <v>客</v>
      </c>
      <c r="AX253" s="14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>RC</v>
      </c>
      <c r="AY253" s="14" t="str">
        <f t="shared" si="370"/>
        <v>WOLVES</v>
      </c>
    </row>
    <row r="254" spans="1:51">
      <c r="A254" s="1">
        <f>输入错误检查!A253</f>
        <v>0</v>
      </c>
      <c r="B254" s="218">
        <f t="shared" si="471"/>
        <v>4</v>
      </c>
      <c r="C254" s="218">
        <f t="shared" si="472"/>
        <v>18</v>
      </c>
      <c r="D254" s="218">
        <f t="shared" si="473"/>
        <v>18</v>
      </c>
      <c r="E254" s="218" t="str">
        <f t="shared" si="474"/>
        <v>WOLVES</v>
      </c>
      <c r="F254" s="218" t="str">
        <f t="shared" si="475"/>
        <v>RC</v>
      </c>
      <c r="G254" s="8">
        <v>2</v>
      </c>
      <c r="H254" s="14" t="s">
        <v>88</v>
      </c>
      <c r="I254" s="14" t="str">
        <f t="shared" si="363"/>
        <v>客</v>
      </c>
      <c r="J254" s="14" t="str">
        <f t="shared" si="364"/>
        <v>WOLVES</v>
      </c>
      <c r="K254" s="279" t="s">
        <v>138</v>
      </c>
      <c r="L254" s="260" t="s">
        <v>141</v>
      </c>
      <c r="M254" s="221"/>
      <c r="N254" s="221"/>
      <c r="O254" s="222"/>
      <c r="P254" s="235"/>
      <c r="Q254" s="235"/>
      <c r="R254" s="235"/>
      <c r="S254" s="10">
        <v>2</v>
      </c>
      <c r="T254" s="10">
        <v>2</v>
      </c>
      <c r="U254" s="14" t="str">
        <f t="shared" si="427"/>
        <v>平</v>
      </c>
      <c r="V254" s="14" cm="1">
        <f t="array" ref="V254">_xlfn.IFS(S254+T254=0,"",S254&gt;T254,IF(I254="主",IF(S254=5,4,3),IF(S254=5,0,1)),S254&lt;T254,IF(I254="主",IF(T254=5,0,1),IF(T254=5,4,3)),S254=T254,2)</f>
        <v>2</v>
      </c>
      <c r="W254" s="261" t="str">
        <f>IF(W253="","",W253)</f>
        <v>永眠镇</v>
      </c>
      <c r="X254" s="261" t="str">
        <f>IF(X253="","",X253)</f>
        <v>军工厂</v>
      </c>
      <c r="Y254" s="242" t="str">
        <f>IF($K254="","",IF($K254=$K252,AP252,AP251))</f>
        <v>守墓人</v>
      </c>
      <c r="Z254" s="243" t="str">
        <f>IF($K254="","",IF($K254=$K252,AQ252,AQ251))</f>
        <v>飞行家</v>
      </c>
      <c r="AA254" s="244" t="str">
        <f>IF($K254="","",IF($K254=$K252,AS252,AS251))</f>
        <v>杂技演员</v>
      </c>
      <c r="AB254" s="237"/>
      <c r="AC254" s="237"/>
      <c r="AD254" s="238"/>
      <c r="AE254" s="238"/>
      <c r="AF254" s="238"/>
      <c r="AG254" s="226"/>
      <c r="AH254" s="245" t="str">
        <f t="shared" ref="AH254:AH258" si="477">IF($K254="","",IF($K254=$K252,AV252,AV251))</f>
        <v>时空之影</v>
      </c>
      <c r="AI254" s="227"/>
      <c r="AJ254" s="227"/>
      <c r="AK254" s="280" t="s">
        <v>86</v>
      </c>
      <c r="AL254" s="11" t="s">
        <v>83</v>
      </c>
      <c r="AM254" s="271" t="s">
        <v>94</v>
      </c>
      <c r="AN254" s="236"/>
      <c r="AO254" s="227"/>
      <c r="AP254" s="265" t="s">
        <v>80</v>
      </c>
      <c r="AQ254" s="12" t="s">
        <v>81</v>
      </c>
      <c r="AR254" s="15" t="s">
        <v>85</v>
      </c>
      <c r="AS254" s="12" t="s">
        <v>91</v>
      </c>
      <c r="AT254" s="15" t="s">
        <v>97</v>
      </c>
      <c r="AU254" s="12" t="s">
        <v>79</v>
      </c>
      <c r="AV254" s="148" t="s">
        <v>94</v>
      </c>
      <c r="AW254" s="14" t="str">
        <f t="shared" si="369"/>
        <v>客</v>
      </c>
      <c r="AX254" s="14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>RC</v>
      </c>
      <c r="AY254" s="14" t="str">
        <f t="shared" si="370"/>
        <v>WOLVES</v>
      </c>
    </row>
    <row r="255" spans="1:51">
      <c r="A255" s="1">
        <f>输入错误检查!A254</f>
        <v>0</v>
      </c>
      <c r="B255" s="218">
        <f t="shared" si="471"/>
        <v>4</v>
      </c>
      <c r="C255" s="218">
        <f t="shared" si="472"/>
        <v>18</v>
      </c>
      <c r="D255" s="218">
        <f t="shared" si="473"/>
        <v>18</v>
      </c>
      <c r="E255" s="218" t="str">
        <f t="shared" si="474"/>
        <v>WOLVES</v>
      </c>
      <c r="F255" s="218" t="str">
        <f t="shared" si="475"/>
        <v>RC</v>
      </c>
      <c r="G255" s="8">
        <v>3</v>
      </c>
      <c r="H255" s="14" t="s">
        <v>75</v>
      </c>
      <c r="I255" s="14" t="str">
        <f t="shared" si="363"/>
        <v/>
      </c>
      <c r="J255" s="14" t="str">
        <f t="shared" si="364"/>
        <v/>
      </c>
      <c r="K255" s="279"/>
      <c r="L255" s="260"/>
      <c r="M255" s="221">
        <f>S255+S256</f>
        <v>0</v>
      </c>
      <c r="N255" s="221">
        <f>T255+T256</f>
        <v>0</v>
      </c>
      <c r="O255" s="222">
        <f t="shared" ref="O255:O259" si="478">M255+N255</f>
        <v>0</v>
      </c>
      <c r="P255" s="223">
        <f t="shared" ref="P255:P259" si="479">IF(M255&gt;N255,1,0)</f>
        <v>0</v>
      </c>
      <c r="Q255" s="223">
        <f t="shared" ref="Q255:Q259" si="480">IF(M255+N255=0,0,IF(M255=N255,1,0))</f>
        <v>0</v>
      </c>
      <c r="R255" s="223">
        <f t="shared" ref="R255:R259" si="481">IF(M255&lt;N255,1,0)</f>
        <v>0</v>
      </c>
      <c r="S255" s="10"/>
      <c r="T255" s="10"/>
      <c r="U255" s="14" t="str">
        <f t="shared" si="427"/>
        <v/>
      </c>
      <c r="V255" s="14" t="str" cm="1">
        <f t="array" ref="V255">_xlfn.IFS(S255+T255=0,"",S255&gt;T255,IF(I255="主",IF(S255=5,4,3),IF(S255=5,0,1)),S255&lt;T255,IF(I255="主",IF(T255=5,0,1),IF(T255=5,4,3)),S255=T255,2)</f>
        <v/>
      </c>
      <c r="W255" s="268"/>
      <c r="X255" s="261"/>
      <c r="Y255" s="248" t="str">
        <f>IF($K255="","",IF($K255=$K253,AP253,AP254))</f>
        <v/>
      </c>
      <c r="Z255" s="248" t="str">
        <f>IF($K255="","",IF($K255=$K253,AQ253,AQ254))</f>
        <v/>
      </c>
      <c r="AA255" s="244" t="str">
        <f>IF($K255="","",IF($K255=$K253,AS253,AS254))</f>
        <v/>
      </c>
      <c r="AB255" s="248" t="str">
        <f>IF($K255="","",IF($K255=$K253,Y253,Y254))</f>
        <v/>
      </c>
      <c r="AC255" s="249" t="str">
        <f>IF($K255="","",IF($K255=$K253,Z253,Z254))</f>
        <v/>
      </c>
      <c r="AD255" s="250" t="str">
        <f>IF($K255="","",IF($K255=$K253,AA253,AA254))</f>
        <v/>
      </c>
      <c r="AE255" s="238"/>
      <c r="AF255" s="238"/>
      <c r="AG255" s="226"/>
      <c r="AH255" s="245" t="str">
        <f t="shared" si="476"/>
        <v/>
      </c>
      <c r="AI255" s="251" t="str">
        <f>IF($K255="","",IF($K255=$K253,AH253,AH254))</f>
        <v/>
      </c>
      <c r="AJ255" s="227"/>
      <c r="AK255" s="262"/>
      <c r="AL255" s="10"/>
      <c r="AM255" s="10"/>
      <c r="AN255" s="266"/>
      <c r="AO255" s="269"/>
      <c r="AP255" s="265"/>
      <c r="AQ255" s="12"/>
      <c r="AR255" s="15"/>
      <c r="AS255" s="12"/>
      <c r="AT255" s="15"/>
      <c r="AU255" s="12"/>
      <c r="AV255" s="148"/>
      <c r="AW255" s="14" t="str">
        <f t="shared" si="369"/>
        <v/>
      </c>
      <c r="AX255" s="14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AY255" s="14" t="str">
        <f t="shared" si="370"/>
        <v/>
      </c>
    </row>
    <row r="256" spans="1:51">
      <c r="A256" s="1">
        <f>输入错误检查!A255</f>
        <v>0</v>
      </c>
      <c r="B256" s="218">
        <f t="shared" si="471"/>
        <v>4</v>
      </c>
      <c r="C256" s="218">
        <f t="shared" si="472"/>
        <v>18</v>
      </c>
      <c r="D256" s="218">
        <f t="shared" si="473"/>
        <v>18</v>
      </c>
      <c r="E256" s="218" t="str">
        <f t="shared" si="474"/>
        <v>WOLVES</v>
      </c>
      <c r="F256" s="218" t="str">
        <f t="shared" si="475"/>
        <v>RC</v>
      </c>
      <c r="G256" s="8">
        <v>3</v>
      </c>
      <c r="H256" s="14" t="s">
        <v>88</v>
      </c>
      <c r="I256" s="14" t="str">
        <f t="shared" si="363"/>
        <v/>
      </c>
      <c r="J256" s="14" t="str">
        <f t="shared" si="364"/>
        <v/>
      </c>
      <c r="K256" s="279"/>
      <c r="L256" s="260"/>
      <c r="M256" s="221"/>
      <c r="N256" s="221"/>
      <c r="O256" s="222"/>
      <c r="P256" s="235"/>
      <c r="Q256" s="235"/>
      <c r="R256" s="235"/>
      <c r="S256" s="10"/>
      <c r="T256" s="10"/>
      <c r="U256" s="14" t="str">
        <f t="shared" si="427"/>
        <v/>
      </c>
      <c r="V256" s="14" t="str" cm="1">
        <f t="array" ref="V256">_xlfn.IFS(S256+T256=0,"",S256&gt;T256,IF(I256="主",IF(S256=5,4,3),IF(S256=5,0,1)),S256&lt;T256,IF(I256="主",IF(T256=5,0,1),IF(T256=5,4,3)),S256=T256,2)</f>
        <v/>
      </c>
      <c r="W256" s="268"/>
      <c r="X256" s="261" t="str">
        <f>IF(X255="","",X255)</f>
        <v/>
      </c>
      <c r="Y256" s="248" t="str">
        <f>IF($K256="","",IF($K256=$K254,AP254,AP253))</f>
        <v/>
      </c>
      <c r="Z256" s="248" t="str">
        <f>IF($K256="","",IF($K256=$K254,AQ254,AQ253))</f>
        <v/>
      </c>
      <c r="AA256" s="244" t="str">
        <f>IF($K256="","",IF($K256=$K254,AS254,AS253))</f>
        <v/>
      </c>
      <c r="AB256" s="248" t="str">
        <f>IF($K256="","",IF($K256=$K254,Y254,Y253))</f>
        <v/>
      </c>
      <c r="AC256" s="249" t="str">
        <f>IF($K256="","",IF($K256=$K254,Z254,Z253))</f>
        <v/>
      </c>
      <c r="AD256" s="250" t="str">
        <f>IF($K256="","",IF($K256=$K254,AA254,AA253))</f>
        <v/>
      </c>
      <c r="AE256" s="237"/>
      <c r="AF256" s="237"/>
      <c r="AG256" s="270"/>
      <c r="AH256" s="245" t="str">
        <f t="shared" si="477"/>
        <v/>
      </c>
      <c r="AI256" s="251" t="str">
        <f>IF($K256="","",IF($K256=$K254,AH254,AH253))</f>
        <v/>
      </c>
      <c r="AJ256" s="227"/>
      <c r="AK256" s="262"/>
      <c r="AL256" s="10"/>
      <c r="AM256" s="10"/>
      <c r="AN256" s="263"/>
      <c r="AO256" s="272"/>
      <c r="AP256" s="265"/>
      <c r="AQ256" s="12"/>
      <c r="AR256" s="15"/>
      <c r="AS256" s="12"/>
      <c r="AT256" s="15"/>
      <c r="AU256" s="12"/>
      <c r="AV256" s="148"/>
      <c r="AW256" s="14" t="str">
        <f t="shared" si="369"/>
        <v/>
      </c>
      <c r="AX256" s="14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Y256" s="14" t="str">
        <f t="shared" si="370"/>
        <v/>
      </c>
    </row>
    <row r="257" spans="1:51">
      <c r="A257" s="1">
        <f>输入错误检查!A256</f>
        <v>0</v>
      </c>
      <c r="B257" s="218">
        <f t="shared" si="471"/>
        <v>4</v>
      </c>
      <c r="C257" s="218">
        <f t="shared" si="472"/>
        <v>18</v>
      </c>
      <c r="D257" s="218">
        <f t="shared" si="473"/>
        <v>18</v>
      </c>
      <c r="E257" s="218" t="str">
        <f t="shared" si="474"/>
        <v>WOLVES</v>
      </c>
      <c r="F257" s="218" t="str">
        <f t="shared" si="475"/>
        <v>RC</v>
      </c>
      <c r="G257" s="8" t="s">
        <v>114</v>
      </c>
      <c r="H257" s="14" t="s">
        <v>75</v>
      </c>
      <c r="I257" s="14" t="str">
        <f t="shared" si="363"/>
        <v/>
      </c>
      <c r="J257" s="14" t="str">
        <f t="shared" si="364"/>
        <v/>
      </c>
      <c r="K257" s="10"/>
      <c r="L257" s="274"/>
      <c r="M257" s="221">
        <f>S257+S258</f>
        <v>0</v>
      </c>
      <c r="N257" s="221">
        <f>T257+T258</f>
        <v>0</v>
      </c>
      <c r="O257" s="222">
        <f t="shared" si="478"/>
        <v>0</v>
      </c>
      <c r="P257" s="223">
        <f t="shared" si="479"/>
        <v>0</v>
      </c>
      <c r="Q257" s="223">
        <f t="shared" si="480"/>
        <v>0</v>
      </c>
      <c r="R257" s="223">
        <f t="shared" si="481"/>
        <v>0</v>
      </c>
      <c r="S257" s="10"/>
      <c r="T257" s="10"/>
      <c r="U257" s="14" t="str">
        <f t="shared" si="427"/>
        <v/>
      </c>
      <c r="V257" s="14" t="str" cm="1">
        <f t="array" ref="V257">_xlfn.IFS(S257+T257=0,"",S257&gt;T257,IF(I257="主",IF(S257=5,4,3),IF(S257=5,0,1)),S257&lt;T257,IF(I257="主",IF(T257=5,0,1),IF(T257=5,4,3)),S257=T257,2)</f>
        <v/>
      </c>
      <c r="W257" s="275"/>
      <c r="X257" s="261"/>
      <c r="Y257" s="248" t="str">
        <f>IF($K257="","",IF($K257=$K255,AP255,AP256))</f>
        <v/>
      </c>
      <c r="Z257" s="248" t="str">
        <f>IF($K257="","",IF($K257=$K255,AQ255,AQ256))</f>
        <v/>
      </c>
      <c r="AA257" s="244" t="str">
        <f>IF($K257="","",IF($K257=$K255,AS255,AS256))</f>
        <v/>
      </c>
      <c r="AB257" s="242" t="str">
        <f t="shared" ref="AB257:AG257" si="482">IF($K257="","",IF($K257=$K255,Y255,Y256))</f>
        <v/>
      </c>
      <c r="AC257" s="242" t="str">
        <f t="shared" si="482"/>
        <v/>
      </c>
      <c r="AD257" s="249" t="str">
        <f t="shared" si="482"/>
        <v/>
      </c>
      <c r="AE257" s="242" t="str">
        <f t="shared" si="482"/>
        <v/>
      </c>
      <c r="AF257" s="242" t="str">
        <f t="shared" si="482"/>
        <v/>
      </c>
      <c r="AG257" s="242" t="str">
        <f t="shared" si="482"/>
        <v/>
      </c>
      <c r="AH257" s="245" t="str">
        <f t="shared" si="476"/>
        <v/>
      </c>
      <c r="AI257" s="251" t="str">
        <f>IF($K257="","",IF($K257=$K255,AH255,AH256))</f>
        <v/>
      </c>
      <c r="AJ257" s="251" t="str">
        <f>IF($K257="","",IF($K257=$K255,AI255,AI256))</f>
        <v/>
      </c>
      <c r="AK257" s="10"/>
      <c r="AL257" s="10"/>
      <c r="AM257" s="10"/>
      <c r="AN257" s="10"/>
      <c r="AO257" s="276"/>
      <c r="AP257" s="265"/>
      <c r="AQ257" s="12"/>
      <c r="AR257" s="15"/>
      <c r="AS257" s="12"/>
      <c r="AT257" s="15"/>
      <c r="AU257" s="12"/>
      <c r="AV257" s="148"/>
      <c r="AW257" s="14" t="str">
        <f t="shared" si="369"/>
        <v/>
      </c>
      <c r="AX257" s="14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Y257" s="14" t="str">
        <f t="shared" si="370"/>
        <v/>
      </c>
    </row>
    <row r="258" spans="1:51">
      <c r="A258" s="1">
        <f>输入错误检查!A257</f>
        <v>0</v>
      </c>
      <c r="B258" s="218">
        <f t="shared" si="471"/>
        <v>4</v>
      </c>
      <c r="C258" s="218">
        <f t="shared" si="472"/>
        <v>18</v>
      </c>
      <c r="D258" s="218">
        <f t="shared" si="473"/>
        <v>18</v>
      </c>
      <c r="E258" s="218" t="str">
        <f t="shared" si="474"/>
        <v>WOLVES</v>
      </c>
      <c r="F258" s="218" t="str">
        <f t="shared" si="475"/>
        <v>RC</v>
      </c>
      <c r="G258" s="8" t="s">
        <v>114</v>
      </c>
      <c r="H258" s="14" t="s">
        <v>88</v>
      </c>
      <c r="I258" s="14" t="str">
        <f t="shared" si="363"/>
        <v/>
      </c>
      <c r="J258" s="14" t="str">
        <f t="shared" si="364"/>
        <v/>
      </c>
      <c r="K258" s="10"/>
      <c r="L258" s="274"/>
      <c r="M258" s="221"/>
      <c r="N258" s="221"/>
      <c r="O258" s="222"/>
      <c r="P258" s="235"/>
      <c r="Q258" s="235"/>
      <c r="R258" s="235"/>
      <c r="S258" s="10"/>
      <c r="T258" s="10"/>
      <c r="U258" s="14" t="str">
        <f t="shared" si="427"/>
        <v/>
      </c>
      <c r="V258" s="14" t="str" cm="1">
        <f t="array" ref="V258">_xlfn.IFS(S258+T258=0,"",S258&gt;T258,IF(I258="主",IF(S258=5,4,3),IF(S258=5,0,1)),S258&lt;T258,IF(I258="主",IF(T258=5,0,1),IF(T258=5,4,3)),S258=T258,2)</f>
        <v/>
      </c>
      <c r="W258" s="275"/>
      <c r="X258" s="261" t="str">
        <f>IF(X257="","",X257)</f>
        <v/>
      </c>
      <c r="Y258" s="248" t="str">
        <f>IF($K258="","",IF($K258=$K256,AP256,AP255))</f>
        <v/>
      </c>
      <c r="Z258" s="248" t="str">
        <f>IF($K258="","",IF($K258=$K256,AQ256,AQ255))</f>
        <v/>
      </c>
      <c r="AA258" s="244" t="str">
        <f>IF($K258="","",IF($K258=$K256,AS256,AS255))</f>
        <v/>
      </c>
      <c r="AB258" s="242" t="str">
        <f t="shared" ref="AB258:AG258" si="483">IF($K258="","",IF($K258=$K256,Y256,Y255))</f>
        <v/>
      </c>
      <c r="AC258" s="242" t="str">
        <f t="shared" si="483"/>
        <v/>
      </c>
      <c r="AD258" s="249" t="str">
        <f t="shared" si="483"/>
        <v/>
      </c>
      <c r="AE258" s="242" t="str">
        <f t="shared" si="483"/>
        <v/>
      </c>
      <c r="AF258" s="242" t="str">
        <f t="shared" si="483"/>
        <v/>
      </c>
      <c r="AG258" s="242" t="str">
        <f t="shared" si="483"/>
        <v/>
      </c>
      <c r="AH258" s="245" t="str">
        <f t="shared" si="477"/>
        <v/>
      </c>
      <c r="AI258" s="251" t="str">
        <f>IF($K258="","",IF($K258=$K256,AH256,AH255))</f>
        <v/>
      </c>
      <c r="AJ258" s="251" t="str">
        <f>IF($K258="","",IF($K258=$K256,AI256,AI255))</f>
        <v/>
      </c>
      <c r="AK258" s="10"/>
      <c r="AL258" s="10"/>
      <c r="AM258" s="10"/>
      <c r="AN258" s="10"/>
      <c r="AO258" s="10"/>
      <c r="AP258" s="265"/>
      <c r="AQ258" s="12"/>
      <c r="AR258" s="15"/>
      <c r="AS258" s="12"/>
      <c r="AT258" s="15"/>
      <c r="AU258" s="12"/>
      <c r="AV258" s="148"/>
      <c r="AW258" s="14" t="str">
        <f t="shared" si="369"/>
        <v/>
      </c>
      <c r="AX258" s="14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AY258" s="14" t="str">
        <f t="shared" si="370"/>
        <v/>
      </c>
    </row>
    <row r="259" spans="1:51">
      <c r="A259" s="1">
        <f>输入错误检查!A258</f>
        <v>0</v>
      </c>
      <c r="B259" s="218">
        <v>4</v>
      </c>
      <c r="C259" s="218">
        <v>19</v>
      </c>
      <c r="D259" s="218">
        <v>12</v>
      </c>
      <c r="E259" s="219" t="s">
        <v>158</v>
      </c>
      <c r="F259" s="219" t="s">
        <v>176</v>
      </c>
      <c r="G259" s="8">
        <v>1</v>
      </c>
      <c r="H259" s="14" t="s">
        <v>75</v>
      </c>
      <c r="I259" s="14" t="str">
        <f t="shared" ref="I259:I322" si="484">IF(K259="","",IF(K259=E259,"主","客"))</f>
        <v>主</v>
      </c>
      <c r="J259" s="14" t="str">
        <f t="shared" ref="J259:J322" si="485">IF(K259="","",IF(K259=E259,F259,E259))</f>
        <v>MRC</v>
      </c>
      <c r="K259" s="15" t="s">
        <v>158</v>
      </c>
      <c r="L259" s="220" t="s">
        <v>159</v>
      </c>
      <c r="M259" s="221">
        <f>S259+S260</f>
        <v>5</v>
      </c>
      <c r="N259" s="221">
        <f>T259+T260</f>
        <v>5</v>
      </c>
      <c r="O259" s="222">
        <f t="shared" si="478"/>
        <v>10</v>
      </c>
      <c r="P259" s="223">
        <f t="shared" si="479"/>
        <v>0</v>
      </c>
      <c r="Q259" s="223">
        <f t="shared" si="480"/>
        <v>1</v>
      </c>
      <c r="R259" s="223">
        <f t="shared" si="481"/>
        <v>0</v>
      </c>
      <c r="S259" s="13">
        <v>5</v>
      </c>
      <c r="T259" s="13">
        <v>0</v>
      </c>
      <c r="U259" s="14" t="str">
        <f t="shared" si="427"/>
        <v>屠</v>
      </c>
      <c r="V259" s="14" cm="1">
        <f t="array" ref="V259">_xlfn.IFS(S259+T259=0,"",S259&gt;T259,IF(I259="主",IF(S259=5,4,3),IF(S259=5,0,1)),S259&lt;T259,IF(I259="主",IF(T259=5,0,1),IF(T259=5,4,3)),S259=T259,2)</f>
        <v>4</v>
      </c>
      <c r="W259" s="19" t="s">
        <v>92</v>
      </c>
      <c r="X259" s="19" t="s">
        <v>78</v>
      </c>
      <c r="Y259" s="224"/>
      <c r="Z259" s="225"/>
      <c r="AA259" s="225"/>
      <c r="AB259" s="225"/>
      <c r="AC259" s="225"/>
      <c r="AD259" s="225"/>
      <c r="AE259" s="225"/>
      <c r="AF259" s="225"/>
      <c r="AG259" s="226"/>
      <c r="AH259" s="227"/>
      <c r="AI259" s="227"/>
      <c r="AJ259" s="227"/>
      <c r="AK259" s="228" t="s">
        <v>81</v>
      </c>
      <c r="AL259" s="229" t="s">
        <v>86</v>
      </c>
      <c r="AM259" s="230"/>
      <c r="AN259" s="231"/>
      <c r="AO259" s="232"/>
      <c r="AP259" s="233" t="s">
        <v>119</v>
      </c>
      <c r="AQ259" s="234" t="s">
        <v>123</v>
      </c>
      <c r="AR259" s="15" t="s">
        <v>82</v>
      </c>
      <c r="AS259" s="234" t="s">
        <v>178</v>
      </c>
      <c r="AT259" s="15" t="s">
        <v>79</v>
      </c>
      <c r="AU259" s="234" t="s">
        <v>108</v>
      </c>
      <c r="AV259" s="142" t="s">
        <v>94</v>
      </c>
      <c r="AW259" s="14" t="str">
        <f t="shared" ref="AW259:AW322" si="486">_xlfn.IFS(AX259="","",AX259=E259,"主",AX259=F259,"客")</f>
        <v>主</v>
      </c>
      <c r="AX259" s="14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ZETA</v>
      </c>
      <c r="AY259" s="14" t="str">
        <f t="shared" ref="AY259:AY322" si="487">_xlfn.IFS(AX259="","",AX259=E259,F259,AX259=F259,E259)</f>
        <v>MRC</v>
      </c>
    </row>
    <row r="260" spans="1:51">
      <c r="A260" s="1">
        <f>输入错误检查!A259</f>
        <v>0</v>
      </c>
      <c r="B260" s="218">
        <f t="shared" ref="B260:B266" si="488">B259</f>
        <v>4</v>
      </c>
      <c r="C260" s="218">
        <f t="shared" ref="C260:C266" si="489">C259</f>
        <v>19</v>
      </c>
      <c r="D260" s="218">
        <f t="shared" ref="D260:D266" si="490">D259</f>
        <v>12</v>
      </c>
      <c r="E260" s="218" t="str">
        <f t="shared" ref="E260:E266" si="491">E259</f>
        <v>ZETA</v>
      </c>
      <c r="F260" s="218" t="str">
        <f t="shared" ref="F260:F266" si="492">F259</f>
        <v>MRC</v>
      </c>
      <c r="G260" s="8">
        <v>1</v>
      </c>
      <c r="H260" s="14" t="s">
        <v>88</v>
      </c>
      <c r="I260" s="14" t="str">
        <f t="shared" si="484"/>
        <v>客</v>
      </c>
      <c r="J260" s="14" t="str">
        <f t="shared" si="485"/>
        <v>ZETA</v>
      </c>
      <c r="K260" s="15" t="s">
        <v>176</v>
      </c>
      <c r="L260" s="220" t="s">
        <v>177</v>
      </c>
      <c r="M260" s="221"/>
      <c r="N260" s="221"/>
      <c r="O260" s="222"/>
      <c r="P260" s="235"/>
      <c r="Q260" s="235"/>
      <c r="R260" s="235"/>
      <c r="S260" s="13">
        <v>0</v>
      </c>
      <c r="T260" s="13">
        <v>5</v>
      </c>
      <c r="U260" s="14" t="str">
        <f t="shared" si="427"/>
        <v>屠</v>
      </c>
      <c r="V260" s="14" cm="1">
        <f t="array" ref="V260">_xlfn.IFS(S260+T260=0,"",S260&gt;T260,IF(I260="主",IF(S260=5,4,3),IF(S260=5,0,1)),S260&lt;T260,IF(I260="主",IF(T260=5,0,1),IF(T260=5,4,3)),S260=T260,2)</f>
        <v>4</v>
      </c>
      <c r="W260" s="19" t="s">
        <v>92</v>
      </c>
      <c r="X260" s="19" t="s">
        <v>78</v>
      </c>
      <c r="Y260" s="236"/>
      <c r="Z260" s="237"/>
      <c r="AA260" s="238"/>
      <c r="AB260" s="238"/>
      <c r="AC260" s="238"/>
      <c r="AD260" s="238"/>
      <c r="AE260" s="238"/>
      <c r="AF260" s="238"/>
      <c r="AG260" s="226"/>
      <c r="AH260" s="227"/>
      <c r="AI260" s="227"/>
      <c r="AJ260" s="227"/>
      <c r="AK260" s="228" t="s">
        <v>79</v>
      </c>
      <c r="AL260" s="229" t="s">
        <v>97</v>
      </c>
      <c r="AM260" s="239"/>
      <c r="AN260" s="240"/>
      <c r="AO260" s="241"/>
      <c r="AP260" s="233" t="s">
        <v>81</v>
      </c>
      <c r="AQ260" s="234" t="s">
        <v>90</v>
      </c>
      <c r="AR260" s="15" t="s">
        <v>83</v>
      </c>
      <c r="AS260" s="234" t="s">
        <v>80</v>
      </c>
      <c r="AT260" s="15" t="s">
        <v>109</v>
      </c>
      <c r="AU260" s="234" t="s">
        <v>82</v>
      </c>
      <c r="AV260" s="142" t="s">
        <v>106</v>
      </c>
      <c r="AW260" s="14" t="str">
        <f t="shared" si="486"/>
        <v>主</v>
      </c>
      <c r="AX260" s="14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>ZETA</v>
      </c>
      <c r="AY260" s="14" t="str">
        <f t="shared" si="487"/>
        <v>MRC</v>
      </c>
    </row>
    <row r="261" spans="1:51">
      <c r="A261" s="1">
        <f>输入错误检查!A260</f>
        <v>0</v>
      </c>
      <c r="B261" s="218">
        <f t="shared" si="488"/>
        <v>4</v>
      </c>
      <c r="C261" s="218">
        <f t="shared" si="489"/>
        <v>19</v>
      </c>
      <c r="D261" s="218">
        <f t="shared" si="490"/>
        <v>12</v>
      </c>
      <c r="E261" s="218" t="str">
        <f t="shared" si="491"/>
        <v>ZETA</v>
      </c>
      <c r="F261" s="218" t="str">
        <f t="shared" si="492"/>
        <v>MRC</v>
      </c>
      <c r="G261" s="8">
        <v>2</v>
      </c>
      <c r="H261" s="14" t="s">
        <v>75</v>
      </c>
      <c r="I261" s="14" t="str">
        <f t="shared" si="484"/>
        <v>主</v>
      </c>
      <c r="J261" s="14" t="str">
        <f t="shared" si="485"/>
        <v>MRC</v>
      </c>
      <c r="K261" s="15" t="s">
        <v>158</v>
      </c>
      <c r="L261" s="220" t="s">
        <v>159</v>
      </c>
      <c r="M261" s="221">
        <f>S261+S262</f>
        <v>4</v>
      </c>
      <c r="N261" s="221">
        <f>T261+T262</f>
        <v>4</v>
      </c>
      <c r="O261" s="222">
        <f t="shared" ref="O261:O265" si="493">M261+N261</f>
        <v>8</v>
      </c>
      <c r="P261" s="223">
        <f t="shared" ref="P261:P265" si="494">IF(M261&gt;N261,1,0)</f>
        <v>0</v>
      </c>
      <c r="Q261" s="223">
        <f t="shared" ref="Q261:Q265" si="495">IF(M261+N261=0,0,IF(M261=N261,1,0))</f>
        <v>1</v>
      </c>
      <c r="R261" s="223">
        <f t="shared" ref="R261:R265" si="496">IF(M261&lt;N261,1,0)</f>
        <v>0</v>
      </c>
      <c r="S261" s="13">
        <v>2</v>
      </c>
      <c r="T261" s="13">
        <v>2</v>
      </c>
      <c r="U261" s="14" t="str">
        <f t="shared" si="427"/>
        <v>平</v>
      </c>
      <c r="V261" s="14" cm="1">
        <f t="array" ref="V261">_xlfn.IFS(S261+T261=0,"",S261&gt;T261,IF(I261="主",IF(S261=5,4,3),IF(S261=5,0,1)),S261&lt;T261,IF(I261="主",IF(T261=5,0,1),IF(T261=5,4,3)),S261=T261,2)</f>
        <v>2</v>
      </c>
      <c r="W261" s="19" t="s">
        <v>129</v>
      </c>
      <c r="X261" s="19" t="s">
        <v>118</v>
      </c>
      <c r="Y261" s="242" t="str">
        <f>IF($K261="","",IF($K261=$K259,AP259,AP260))</f>
        <v>守墓人</v>
      </c>
      <c r="Z261" s="243" t="str">
        <f>IF($K261="","",IF($K261=$K259,AQ259,AQ260))</f>
        <v>骑士</v>
      </c>
      <c r="AA261" s="244" t="str">
        <f>IF($K261="","",IF($K261=$K259,AS259,AS260))</f>
        <v>调香师</v>
      </c>
      <c r="AB261" s="238"/>
      <c r="AC261" s="238"/>
      <c r="AD261" s="238"/>
      <c r="AE261" s="238"/>
      <c r="AF261" s="238"/>
      <c r="AG261" s="226"/>
      <c r="AH261" s="245" t="str">
        <f t="shared" ref="AH261:AH265" si="497">IF($K261="","",IF($K261=$K259,AV259,AV260))</f>
        <v>喧嚣</v>
      </c>
      <c r="AI261" s="227"/>
      <c r="AJ261" s="227"/>
      <c r="AK261" s="228" t="s">
        <v>98</v>
      </c>
      <c r="AL261" s="15" t="s">
        <v>81</v>
      </c>
      <c r="AM261" s="246" t="s">
        <v>87</v>
      </c>
      <c r="AN261" s="247"/>
      <c r="AO261" s="241"/>
      <c r="AP261" s="233" t="s">
        <v>107</v>
      </c>
      <c r="AQ261" s="234" t="s">
        <v>95</v>
      </c>
      <c r="AR261" s="15" t="s">
        <v>79</v>
      </c>
      <c r="AS261" s="234" t="s">
        <v>83</v>
      </c>
      <c r="AT261" s="15" t="s">
        <v>97</v>
      </c>
      <c r="AU261" s="234" t="s">
        <v>152</v>
      </c>
      <c r="AV261" s="142" t="s">
        <v>106</v>
      </c>
      <c r="AW261" s="14" t="str">
        <f t="shared" si="486"/>
        <v>客</v>
      </c>
      <c r="AX261" s="14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MRC</v>
      </c>
      <c r="AY261" s="14" t="str">
        <f t="shared" si="487"/>
        <v>ZETA</v>
      </c>
    </row>
    <row r="262" spans="1:51">
      <c r="A262" s="1">
        <f>输入错误检查!A261</f>
        <v>0</v>
      </c>
      <c r="B262" s="218">
        <f t="shared" si="488"/>
        <v>4</v>
      </c>
      <c r="C262" s="218">
        <f t="shared" si="489"/>
        <v>19</v>
      </c>
      <c r="D262" s="218">
        <f t="shared" si="490"/>
        <v>12</v>
      </c>
      <c r="E262" s="218" t="str">
        <f t="shared" si="491"/>
        <v>ZETA</v>
      </c>
      <c r="F262" s="218" t="str">
        <f t="shared" si="492"/>
        <v>MRC</v>
      </c>
      <c r="G262" s="8">
        <v>2</v>
      </c>
      <c r="H262" s="14" t="s">
        <v>88</v>
      </c>
      <c r="I262" s="14" t="str">
        <f t="shared" si="484"/>
        <v>客</v>
      </c>
      <c r="J262" s="14" t="str">
        <f t="shared" si="485"/>
        <v>ZETA</v>
      </c>
      <c r="K262" s="15" t="s">
        <v>176</v>
      </c>
      <c r="L262" s="220" t="s">
        <v>177</v>
      </c>
      <c r="M262" s="221"/>
      <c r="N262" s="221"/>
      <c r="O262" s="222"/>
      <c r="P262" s="235"/>
      <c r="Q262" s="235"/>
      <c r="R262" s="235"/>
      <c r="S262" s="13">
        <v>2</v>
      </c>
      <c r="T262" s="13">
        <v>2</v>
      </c>
      <c r="U262" s="14" t="str">
        <f t="shared" si="427"/>
        <v>平</v>
      </c>
      <c r="V262" s="14" cm="1">
        <f t="array" ref="V262">_xlfn.IFS(S262+T262=0,"",S262&gt;T262,IF(I262="主",IF(S262=5,4,3),IF(S262=5,0,1)),S262&lt;T262,IF(I262="主",IF(T262=5,0,1),IF(T262=5,4,3)),S262=T262,2)</f>
        <v>2</v>
      </c>
      <c r="W262" s="19" t="s">
        <v>129</v>
      </c>
      <c r="X262" s="19" t="s">
        <v>118</v>
      </c>
      <c r="Y262" s="242" t="str">
        <f>IF($K262="","",IF($K262=$K260,AP260,AP259))</f>
        <v>大副</v>
      </c>
      <c r="Z262" s="243" t="str">
        <f>IF($K262="","",IF($K262=$K260,AQ260,AQ259))</f>
        <v>木偶师</v>
      </c>
      <c r="AA262" s="244" t="str">
        <f>IF($K262="","",IF($K262=$K260,AS260,AS259))</f>
        <v>机械师</v>
      </c>
      <c r="AB262" s="237"/>
      <c r="AC262" s="237"/>
      <c r="AD262" s="238"/>
      <c r="AE262" s="238"/>
      <c r="AF262" s="238"/>
      <c r="AG262" s="226"/>
      <c r="AH262" s="245" t="str">
        <f t="shared" ref="AH262:AH266" si="498">IF($K262="","",IF($K262=$K260,AV260,AV259))</f>
        <v>时空之影</v>
      </c>
      <c r="AI262" s="227"/>
      <c r="AJ262" s="227"/>
      <c r="AK262" s="228" t="s">
        <v>98</v>
      </c>
      <c r="AL262" s="15" t="s">
        <v>79</v>
      </c>
      <c r="AM262" s="229" t="s">
        <v>94</v>
      </c>
      <c r="AN262" s="239"/>
      <c r="AO262" s="241"/>
      <c r="AP262" s="233" t="s">
        <v>123</v>
      </c>
      <c r="AQ262" s="234" t="s">
        <v>83</v>
      </c>
      <c r="AR262" s="15" t="s">
        <v>84</v>
      </c>
      <c r="AS262" s="234" t="s">
        <v>119</v>
      </c>
      <c r="AT262" s="15" t="s">
        <v>133</v>
      </c>
      <c r="AU262" s="234" t="s">
        <v>109</v>
      </c>
      <c r="AV262" s="142" t="s">
        <v>87</v>
      </c>
      <c r="AW262" s="14" t="str">
        <f t="shared" si="486"/>
        <v>客</v>
      </c>
      <c r="AX262" s="14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>MRC</v>
      </c>
      <c r="AY262" s="14" t="str">
        <f t="shared" si="487"/>
        <v>ZETA</v>
      </c>
    </row>
    <row r="263" spans="1:51">
      <c r="A263" s="1">
        <f>输入错误检查!A262</f>
        <v>0</v>
      </c>
      <c r="B263" s="218">
        <f t="shared" si="488"/>
        <v>4</v>
      </c>
      <c r="C263" s="218">
        <f t="shared" si="489"/>
        <v>19</v>
      </c>
      <c r="D263" s="218">
        <f t="shared" si="490"/>
        <v>12</v>
      </c>
      <c r="E263" s="218" t="str">
        <f t="shared" si="491"/>
        <v>ZETA</v>
      </c>
      <c r="F263" s="218" t="str">
        <f t="shared" si="492"/>
        <v>MRC</v>
      </c>
      <c r="G263" s="8">
        <v>3</v>
      </c>
      <c r="H263" s="14" t="s">
        <v>75</v>
      </c>
      <c r="I263" s="14" t="str">
        <f t="shared" si="484"/>
        <v>主</v>
      </c>
      <c r="J263" s="14" t="str">
        <f t="shared" si="485"/>
        <v>MRC</v>
      </c>
      <c r="K263" s="15" t="s">
        <v>158</v>
      </c>
      <c r="L263" s="220" t="s">
        <v>185</v>
      </c>
      <c r="M263" s="221">
        <f>S263+S264</f>
        <v>4</v>
      </c>
      <c r="N263" s="221">
        <f>T263+T264</f>
        <v>4</v>
      </c>
      <c r="O263" s="222">
        <f t="shared" si="493"/>
        <v>8</v>
      </c>
      <c r="P263" s="223">
        <f t="shared" si="494"/>
        <v>0</v>
      </c>
      <c r="Q263" s="223">
        <f t="shared" si="495"/>
        <v>1</v>
      </c>
      <c r="R263" s="223">
        <f t="shared" si="496"/>
        <v>0</v>
      </c>
      <c r="S263" s="13">
        <v>2</v>
      </c>
      <c r="T263" s="13">
        <v>2</v>
      </c>
      <c r="U263" s="14" t="str">
        <f t="shared" si="427"/>
        <v>平</v>
      </c>
      <c r="V263" s="14" cm="1">
        <f t="array" ref="V263">_xlfn.IFS(S263+T263=0,"",S263&gt;T263,IF(I263="主",IF(S263=5,4,3),IF(S263=5,0,1)),S263&lt;T263,IF(I263="主",IF(T263=5,0,1),IF(T263=5,4,3)),S263=T263,2)</f>
        <v>2</v>
      </c>
      <c r="W263" s="19" t="s">
        <v>92</v>
      </c>
      <c r="X263" s="19" t="s">
        <v>122</v>
      </c>
      <c r="Y263" s="248" t="str">
        <f>IF($K263="","",IF($K263=$K261,AP261,AP262))</f>
        <v>佣兵</v>
      </c>
      <c r="Z263" s="248" t="str">
        <f>IF($K263="","",IF($K263=$K261,AQ261,AQ262))</f>
        <v>病患</v>
      </c>
      <c r="AA263" s="244" t="str">
        <f>IF($K263="","",IF($K263=$K261,AS261,AS262))</f>
        <v>古董商</v>
      </c>
      <c r="AB263" s="248" t="str">
        <f>IF($K263="","",IF($K263=$K261,Y261,Y262))</f>
        <v>守墓人</v>
      </c>
      <c r="AC263" s="249" t="str">
        <f>IF($K263="","",IF($K263=$K261,Z261,Z262))</f>
        <v>骑士</v>
      </c>
      <c r="AD263" s="250" t="str">
        <f>IF($K263="","",IF($K263=$K261,AA261,AA262))</f>
        <v>调香师</v>
      </c>
      <c r="AE263" s="238"/>
      <c r="AF263" s="238"/>
      <c r="AG263" s="226"/>
      <c r="AH263" s="245" t="str">
        <f t="shared" si="497"/>
        <v>时空之影</v>
      </c>
      <c r="AI263" s="251" t="str">
        <f>IF($K263="","",IF($K263=$K261,AH261,AH262))</f>
        <v>喧嚣</v>
      </c>
      <c r="AJ263" s="227"/>
      <c r="AK263" s="228" t="s">
        <v>79</v>
      </c>
      <c r="AL263" s="15" t="s">
        <v>99</v>
      </c>
      <c r="AM263" s="15" t="s">
        <v>87</v>
      </c>
      <c r="AN263" s="246" t="s">
        <v>125</v>
      </c>
      <c r="AO263" s="252"/>
      <c r="AP263" s="233" t="s">
        <v>81</v>
      </c>
      <c r="AQ263" s="234" t="s">
        <v>82</v>
      </c>
      <c r="AR263" s="15" t="s">
        <v>86</v>
      </c>
      <c r="AS263" s="234" t="s">
        <v>112</v>
      </c>
      <c r="AT263" s="15" t="s">
        <v>109</v>
      </c>
      <c r="AU263" s="234" t="s">
        <v>108</v>
      </c>
      <c r="AV263" s="142" t="s">
        <v>102</v>
      </c>
      <c r="AW263" s="14" t="str">
        <f t="shared" si="486"/>
        <v>主</v>
      </c>
      <c r="AX263" s="14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>ZETA</v>
      </c>
      <c r="AY263" s="14" t="str">
        <f t="shared" si="487"/>
        <v>MRC</v>
      </c>
    </row>
    <row r="264" spans="1:51">
      <c r="A264" s="1">
        <f>输入错误检查!A263</f>
        <v>0</v>
      </c>
      <c r="B264" s="218">
        <f t="shared" si="488"/>
        <v>4</v>
      </c>
      <c r="C264" s="218">
        <f t="shared" si="489"/>
        <v>19</v>
      </c>
      <c r="D264" s="218">
        <f t="shared" si="490"/>
        <v>12</v>
      </c>
      <c r="E264" s="218" t="str">
        <f t="shared" si="491"/>
        <v>ZETA</v>
      </c>
      <c r="F264" s="218" t="str">
        <f t="shared" si="492"/>
        <v>MRC</v>
      </c>
      <c r="G264" s="8">
        <v>3</v>
      </c>
      <c r="H264" s="14" t="s">
        <v>88</v>
      </c>
      <c r="I264" s="14" t="str">
        <f t="shared" si="484"/>
        <v>客</v>
      </c>
      <c r="J264" s="14" t="str">
        <f t="shared" si="485"/>
        <v>ZETA</v>
      </c>
      <c r="K264" s="15" t="s">
        <v>176</v>
      </c>
      <c r="L264" s="220" t="s">
        <v>177</v>
      </c>
      <c r="M264" s="221"/>
      <c r="N264" s="221"/>
      <c r="O264" s="222"/>
      <c r="P264" s="235"/>
      <c r="Q264" s="235"/>
      <c r="R264" s="235"/>
      <c r="S264" s="13">
        <v>2</v>
      </c>
      <c r="T264" s="13">
        <v>2</v>
      </c>
      <c r="U264" s="14" t="str">
        <f t="shared" si="427"/>
        <v>平</v>
      </c>
      <c r="V264" s="14" cm="1">
        <f t="array" ref="V264">_xlfn.IFS(S264+T264=0,"",S264&gt;T264,IF(I264="主",IF(S264=5,4,3),IF(S264=5,0,1)),S264&lt;T264,IF(I264="主",IF(T264=5,0,1),IF(T264=5,4,3)),S264=T264,2)</f>
        <v>2</v>
      </c>
      <c r="W264" s="19" t="s">
        <v>92</v>
      </c>
      <c r="X264" s="19" t="s">
        <v>122</v>
      </c>
      <c r="Y264" s="248" t="str">
        <f>IF($K264="","",IF($K264=$K262,AP262,AP261))</f>
        <v>骑士</v>
      </c>
      <c r="Z264" s="248" t="str">
        <f>IF($K264="","",IF($K264=$K262,AQ262,AQ261))</f>
        <v>古董商</v>
      </c>
      <c r="AA264" s="244" t="str">
        <f>IF($K264="","",IF($K264=$K262,AS262,AS261))</f>
        <v>守墓人</v>
      </c>
      <c r="AB264" s="248" t="str">
        <f>IF($K264="","",IF($K264=$K262,Y262,Y261))</f>
        <v>大副</v>
      </c>
      <c r="AC264" s="249" t="str">
        <f>IF($K264="","",IF($K264=$K262,Z262,Z261))</f>
        <v>木偶师</v>
      </c>
      <c r="AD264" s="250" t="str">
        <f>IF($K264="","",IF($K264=$K262,AA262,AA261))</f>
        <v>机械师</v>
      </c>
      <c r="AE264" s="237"/>
      <c r="AF264" s="237"/>
      <c r="AG264" s="270"/>
      <c r="AH264" s="245" t="str">
        <f t="shared" si="498"/>
        <v>跛脚羊</v>
      </c>
      <c r="AI264" s="251" t="str">
        <f>IF($K264="","",IF($K264=$K262,AH262,AH261))</f>
        <v>时空之影</v>
      </c>
      <c r="AJ264" s="227"/>
      <c r="AK264" s="228" t="s">
        <v>79</v>
      </c>
      <c r="AL264" s="15" t="s">
        <v>144</v>
      </c>
      <c r="AM264" s="15" t="s">
        <v>94</v>
      </c>
      <c r="AN264" s="229" t="s">
        <v>102</v>
      </c>
      <c r="AO264" s="254"/>
      <c r="AP264" s="233" t="s">
        <v>108</v>
      </c>
      <c r="AQ264" s="234" t="s">
        <v>99</v>
      </c>
      <c r="AR264" s="15" t="s">
        <v>152</v>
      </c>
      <c r="AS264" s="234" t="s">
        <v>107</v>
      </c>
      <c r="AT264" s="15" t="s">
        <v>112</v>
      </c>
      <c r="AU264" s="234" t="s">
        <v>82</v>
      </c>
      <c r="AV264" s="142" t="s">
        <v>125</v>
      </c>
      <c r="AW264" s="14" t="str">
        <f t="shared" si="486"/>
        <v>主</v>
      </c>
      <c r="AX264" s="14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>ZETA</v>
      </c>
      <c r="AY264" s="14" t="str">
        <f t="shared" si="487"/>
        <v>MRC</v>
      </c>
    </row>
    <row r="265" spans="1:51">
      <c r="A265" s="1">
        <f>输入错误检查!A264</f>
        <v>0</v>
      </c>
      <c r="B265" s="218">
        <f t="shared" si="488"/>
        <v>4</v>
      </c>
      <c r="C265" s="218">
        <f t="shared" si="489"/>
        <v>19</v>
      </c>
      <c r="D265" s="218">
        <f t="shared" si="490"/>
        <v>12</v>
      </c>
      <c r="E265" s="218" t="str">
        <f t="shared" si="491"/>
        <v>ZETA</v>
      </c>
      <c r="F265" s="218" t="str">
        <f t="shared" si="492"/>
        <v>MRC</v>
      </c>
      <c r="G265" s="8" t="s">
        <v>114</v>
      </c>
      <c r="H265" s="14" t="s">
        <v>75</v>
      </c>
      <c r="I265" s="14" t="str">
        <f t="shared" si="484"/>
        <v>客</v>
      </c>
      <c r="J265" s="14" t="str">
        <f t="shared" si="485"/>
        <v>ZETA</v>
      </c>
      <c r="K265" s="15" t="s">
        <v>176</v>
      </c>
      <c r="L265" s="220" t="s">
        <v>177</v>
      </c>
      <c r="M265" s="221">
        <f>S265+S266</f>
        <v>4</v>
      </c>
      <c r="N265" s="221">
        <f>T265+T266</f>
        <v>4</v>
      </c>
      <c r="O265" s="222">
        <f t="shared" si="493"/>
        <v>8</v>
      </c>
      <c r="P265" s="223">
        <f t="shared" si="494"/>
        <v>0</v>
      </c>
      <c r="Q265" s="223">
        <f t="shared" si="495"/>
        <v>1</v>
      </c>
      <c r="R265" s="223">
        <f t="shared" si="496"/>
        <v>0</v>
      </c>
      <c r="S265" s="13">
        <v>2</v>
      </c>
      <c r="T265" s="13">
        <v>2</v>
      </c>
      <c r="U265" s="14" t="str">
        <f t="shared" si="427"/>
        <v>平</v>
      </c>
      <c r="V265" s="14" cm="1">
        <f t="array" ref="V265">_xlfn.IFS(S265+T265=0,"",S265&gt;T265,IF(I265="主",IF(S265=5,4,3),IF(S265=5,0,1)),S265&lt;T265,IF(I265="主",IF(T265=5,0,1),IF(T265=5,4,3)),S265=T265,2)</f>
        <v>2</v>
      </c>
      <c r="W265" s="255"/>
      <c r="X265" s="19" t="s">
        <v>104</v>
      </c>
      <c r="Y265" s="248" t="str">
        <f>IF($K265="","",IF($K265=$K263,AP263,AP264))</f>
        <v>小说家</v>
      </c>
      <c r="Z265" s="248" t="str">
        <f>IF($K265="","",IF($K265=$K263,AQ263,AQ264))</f>
        <v>哭泣小丑</v>
      </c>
      <c r="AA265" s="244" t="str">
        <f>IF($K265="","",IF($K265=$K263,AS263,AS264))</f>
        <v>佣兵</v>
      </c>
      <c r="AB265" s="242" t="str">
        <f t="shared" ref="AB265:AG265" si="499">IF($K265="","",IF($K265=$K263,Y263,Y264))</f>
        <v>骑士</v>
      </c>
      <c r="AC265" s="242" t="str">
        <f t="shared" si="499"/>
        <v>古董商</v>
      </c>
      <c r="AD265" s="249" t="str">
        <f t="shared" si="499"/>
        <v>守墓人</v>
      </c>
      <c r="AE265" s="242" t="str">
        <f t="shared" si="499"/>
        <v>大副</v>
      </c>
      <c r="AF265" s="242" t="str">
        <f t="shared" si="499"/>
        <v>木偶师</v>
      </c>
      <c r="AG265" s="242" t="str">
        <f t="shared" si="499"/>
        <v>机械师</v>
      </c>
      <c r="AH265" s="245" t="str">
        <f t="shared" si="497"/>
        <v>梦之女巫</v>
      </c>
      <c r="AI265" s="251" t="str">
        <f>IF($K265="","",IF($K265=$K263,AH263,AH264))</f>
        <v>跛脚羊</v>
      </c>
      <c r="AJ265" s="251" t="str">
        <f>IF($K265="","",IF($K265=$K263,AI263,AI264))</f>
        <v>时空之影</v>
      </c>
      <c r="AK265" s="15" t="s">
        <v>79</v>
      </c>
      <c r="AL265" s="15" t="s">
        <v>105</v>
      </c>
      <c r="AM265" s="15" t="s">
        <v>94</v>
      </c>
      <c r="AN265" s="15" t="s">
        <v>102</v>
      </c>
      <c r="AO265" s="256"/>
      <c r="AP265" s="234" t="s">
        <v>109</v>
      </c>
      <c r="AQ265" s="234" t="s">
        <v>82</v>
      </c>
      <c r="AR265" s="15" t="s">
        <v>144</v>
      </c>
      <c r="AS265" s="234" t="s">
        <v>97</v>
      </c>
      <c r="AT265" s="15" t="s">
        <v>113</v>
      </c>
      <c r="AU265" s="234" t="s">
        <v>91</v>
      </c>
      <c r="AV265" s="142" t="s">
        <v>145</v>
      </c>
      <c r="AW265" s="14" t="str">
        <f t="shared" si="486"/>
        <v>客</v>
      </c>
      <c r="AX265" s="14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>MRC</v>
      </c>
      <c r="AY265" s="14" t="str">
        <f t="shared" si="487"/>
        <v>ZETA</v>
      </c>
    </row>
    <row r="266" spans="1:51">
      <c r="A266" s="1">
        <f>输入错误检查!A265</f>
        <v>0</v>
      </c>
      <c r="B266" s="218">
        <f t="shared" si="488"/>
        <v>4</v>
      </c>
      <c r="C266" s="218">
        <f t="shared" si="489"/>
        <v>19</v>
      </c>
      <c r="D266" s="218">
        <f t="shared" si="490"/>
        <v>12</v>
      </c>
      <c r="E266" s="218" t="str">
        <f t="shared" si="491"/>
        <v>ZETA</v>
      </c>
      <c r="F266" s="218" t="str">
        <f t="shared" si="492"/>
        <v>MRC</v>
      </c>
      <c r="G266" s="8" t="s">
        <v>114</v>
      </c>
      <c r="H266" s="14" t="s">
        <v>88</v>
      </c>
      <c r="I266" s="14" t="str">
        <f t="shared" si="484"/>
        <v>主</v>
      </c>
      <c r="J266" s="14" t="str">
        <f t="shared" si="485"/>
        <v>MRC</v>
      </c>
      <c r="K266" s="15" t="s">
        <v>158</v>
      </c>
      <c r="L266" s="220" t="s">
        <v>185</v>
      </c>
      <c r="M266" s="221"/>
      <c r="N266" s="221"/>
      <c r="O266" s="222"/>
      <c r="P266" s="235"/>
      <c r="Q266" s="235"/>
      <c r="R266" s="235"/>
      <c r="S266" s="13">
        <v>2</v>
      </c>
      <c r="T266" s="13">
        <v>2</v>
      </c>
      <c r="U266" s="14" t="str">
        <f t="shared" si="427"/>
        <v>平</v>
      </c>
      <c r="V266" s="14" cm="1">
        <f t="array" ref="V266">_xlfn.IFS(S266+T266=0,"",S266&gt;T266,IF(I266="主",IF(S266=5,4,3),IF(S266=5,0,1)),S266&lt;T266,IF(I266="主",IF(T266=5,0,1),IF(T266=5,4,3)),S266=T266,2)</f>
        <v>2</v>
      </c>
      <c r="W266" s="255"/>
      <c r="X266" s="19" t="s">
        <v>104</v>
      </c>
      <c r="Y266" s="248" t="str">
        <f>IF($K266="","",IF($K266=$K264,AP264,AP263))</f>
        <v>大副</v>
      </c>
      <c r="Z266" s="248" t="str">
        <f>IF($K266="","",IF($K266=$K264,AQ264,AQ263))</f>
        <v>飞行家</v>
      </c>
      <c r="AA266" s="244" t="str">
        <f>IF($K266="","",IF($K266=$K264,AS264,AS263))</f>
        <v>杂技演员</v>
      </c>
      <c r="AB266" s="242" t="str">
        <f t="shared" ref="AB266:AG266" si="500">IF($K266="","",IF($K266=$K264,Y264,Y263))</f>
        <v>佣兵</v>
      </c>
      <c r="AC266" s="242" t="str">
        <f t="shared" si="500"/>
        <v>病患</v>
      </c>
      <c r="AD266" s="249" t="str">
        <f t="shared" si="500"/>
        <v>古董商</v>
      </c>
      <c r="AE266" s="242" t="str">
        <f t="shared" si="500"/>
        <v>守墓人</v>
      </c>
      <c r="AF266" s="242" t="str">
        <f t="shared" si="500"/>
        <v>骑士</v>
      </c>
      <c r="AG266" s="242" t="str">
        <f t="shared" si="500"/>
        <v>调香师</v>
      </c>
      <c r="AH266" s="245" t="str">
        <f t="shared" si="498"/>
        <v>歌剧演员</v>
      </c>
      <c r="AI266" s="251" t="str">
        <f>IF($K266="","",IF($K266=$K264,AH264,AH263))</f>
        <v>时空之影</v>
      </c>
      <c r="AJ266" s="251" t="str">
        <f>IF($K266="","",IF($K266=$K264,AI264,AI263))</f>
        <v>喧嚣</v>
      </c>
      <c r="AK266" s="15" t="s">
        <v>79</v>
      </c>
      <c r="AL266" s="15" t="s">
        <v>184</v>
      </c>
      <c r="AM266" s="15" t="s">
        <v>87</v>
      </c>
      <c r="AN266" s="15" t="s">
        <v>125</v>
      </c>
      <c r="AO266" s="13"/>
      <c r="AP266" s="234" t="s">
        <v>99</v>
      </c>
      <c r="AQ266" s="234" t="s">
        <v>109</v>
      </c>
      <c r="AR266" s="15" t="s">
        <v>144</v>
      </c>
      <c r="AS266" s="234" t="s">
        <v>113</v>
      </c>
      <c r="AT266" s="15" t="s">
        <v>97</v>
      </c>
      <c r="AU266" s="234" t="s">
        <v>143</v>
      </c>
      <c r="AV266" s="142" t="s">
        <v>145</v>
      </c>
      <c r="AW266" s="14" t="str">
        <f t="shared" si="486"/>
        <v>客</v>
      </c>
      <c r="AX266" s="14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>MRC</v>
      </c>
      <c r="AY266" s="14" t="str">
        <f t="shared" si="487"/>
        <v>ZETA</v>
      </c>
    </row>
    <row r="267" spans="1:51">
      <c r="A267" s="1">
        <f>输入错误检查!A266</f>
        <v>0</v>
      </c>
      <c r="B267" s="218">
        <v>4</v>
      </c>
      <c r="C267" s="218">
        <v>19</v>
      </c>
      <c r="D267" s="218">
        <v>14</v>
      </c>
      <c r="E267" s="219" t="s">
        <v>170</v>
      </c>
      <c r="F267" s="219" t="s">
        <v>154</v>
      </c>
      <c r="G267" s="8">
        <v>1</v>
      </c>
      <c r="H267" s="14" t="s">
        <v>75</v>
      </c>
      <c r="I267" s="14" t="str">
        <f t="shared" si="484"/>
        <v>客</v>
      </c>
      <c r="J267" s="14" t="str">
        <f t="shared" si="485"/>
        <v>SKY</v>
      </c>
      <c r="K267" s="279" t="s">
        <v>187</v>
      </c>
      <c r="L267" s="260" t="s">
        <v>156</v>
      </c>
      <c r="M267" s="221">
        <f>S267+S268</f>
        <v>7</v>
      </c>
      <c r="N267" s="221">
        <f>T267+T268</f>
        <v>2</v>
      </c>
      <c r="O267" s="222">
        <f t="shared" ref="O267:O271" si="501">M267+N267</f>
        <v>9</v>
      </c>
      <c r="P267" s="223">
        <f t="shared" ref="P267:P271" si="502">IF(M267&gt;N267,1,0)</f>
        <v>1</v>
      </c>
      <c r="Q267" s="223">
        <f t="shared" ref="Q267:Q271" si="503">IF(M267+N267=0,0,IF(M267=N267,1,0))</f>
        <v>0</v>
      </c>
      <c r="R267" s="223">
        <f t="shared" ref="R267:R271" si="504">IF(M267&lt;N267,1,0)</f>
        <v>0</v>
      </c>
      <c r="S267" s="10">
        <v>2</v>
      </c>
      <c r="T267" s="10">
        <v>2</v>
      </c>
      <c r="U267" s="14" t="str">
        <f t="shared" si="427"/>
        <v>平</v>
      </c>
      <c r="V267" s="14" cm="1">
        <f t="array" ref="V267">_xlfn.IFS(S267+T267=0,"",S267&gt;T267,IF(I267="主",IF(S267=5,4,3),IF(S267=5,0,1)),S267&lt;T267,IF(I267="主",IF(T267=5,0,1),IF(T267=5,4,3)),S267=T267,2)</f>
        <v>2</v>
      </c>
      <c r="W267" s="261" t="s">
        <v>103</v>
      </c>
      <c r="X267" s="261" t="s">
        <v>92</v>
      </c>
      <c r="Y267" s="224"/>
      <c r="Z267" s="225"/>
      <c r="AA267" s="225"/>
      <c r="AB267" s="225"/>
      <c r="AC267" s="225"/>
      <c r="AD267" s="225"/>
      <c r="AE267" s="225"/>
      <c r="AF267" s="225"/>
      <c r="AG267" s="226"/>
      <c r="AH267" s="227"/>
      <c r="AI267" s="227"/>
      <c r="AJ267" s="227"/>
      <c r="AK267" s="280" t="s">
        <v>79</v>
      </c>
      <c r="AL267" s="271" t="s">
        <v>81</v>
      </c>
      <c r="AM267" s="224"/>
      <c r="AN267" s="225"/>
      <c r="AO267" s="264"/>
      <c r="AP267" s="265" t="s">
        <v>119</v>
      </c>
      <c r="AQ267" s="12" t="s">
        <v>83</v>
      </c>
      <c r="AR267" s="15" t="s">
        <v>86</v>
      </c>
      <c r="AS267" s="12" t="s">
        <v>90</v>
      </c>
      <c r="AT267" s="15" t="s">
        <v>91</v>
      </c>
      <c r="AU267" s="12" t="s">
        <v>82</v>
      </c>
      <c r="AV267" s="148" t="s">
        <v>87</v>
      </c>
      <c r="AW267" s="14" t="str">
        <f t="shared" si="486"/>
        <v>主</v>
      </c>
      <c r="AX267" s="14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SKY</v>
      </c>
      <c r="AY267" s="14" t="str">
        <f t="shared" si="487"/>
        <v>OMNI</v>
      </c>
    </row>
    <row r="268" spans="1:51">
      <c r="A268" s="1">
        <f>输入错误检查!A267</f>
        <v>0</v>
      </c>
      <c r="B268" s="218">
        <f t="shared" ref="B268:B274" si="505">B267</f>
        <v>4</v>
      </c>
      <c r="C268" s="218">
        <f t="shared" ref="C268:C274" si="506">C267</f>
        <v>19</v>
      </c>
      <c r="D268" s="218">
        <f t="shared" ref="D268:D274" si="507">D267</f>
        <v>14</v>
      </c>
      <c r="E268" s="218" t="str">
        <f t="shared" ref="E268:E274" si="508">E267</f>
        <v>SKY</v>
      </c>
      <c r="F268" s="218" t="str">
        <f t="shared" ref="F268:F274" si="509">F267</f>
        <v>OMNI</v>
      </c>
      <c r="G268" s="8">
        <v>1</v>
      </c>
      <c r="H268" s="14" t="s">
        <v>88</v>
      </c>
      <c r="I268" s="14" t="str">
        <f t="shared" si="484"/>
        <v>主</v>
      </c>
      <c r="J268" s="14" t="str">
        <f t="shared" si="485"/>
        <v>OMNI</v>
      </c>
      <c r="K268" s="279" t="s">
        <v>170</v>
      </c>
      <c r="L268" s="260" t="s">
        <v>171</v>
      </c>
      <c r="M268" s="221"/>
      <c r="N268" s="221"/>
      <c r="O268" s="222"/>
      <c r="P268" s="235"/>
      <c r="Q268" s="235"/>
      <c r="R268" s="235"/>
      <c r="S268" s="10">
        <v>5</v>
      </c>
      <c r="T268" s="10">
        <v>0</v>
      </c>
      <c r="U268" s="14" t="str">
        <f t="shared" si="427"/>
        <v>屠</v>
      </c>
      <c r="V268" s="14" cm="1">
        <f t="array" ref="V268">_xlfn.IFS(S268+T268=0,"",S268&gt;T268,IF(I268="主",IF(S268=5,4,3),IF(S268=5,0,1)),S268&lt;T268,IF(I268="主",IF(T268=5,0,1),IF(T268=5,4,3)),S268=T268,2)</f>
        <v>4</v>
      </c>
      <c r="W268" s="261" t="str">
        <f>IF(W267="","",W267)</f>
        <v>军工厂</v>
      </c>
      <c r="X268" s="261" t="str">
        <f>IF(X267="","",X267)</f>
        <v>唐人街</v>
      </c>
      <c r="Y268" s="236"/>
      <c r="Z268" s="237"/>
      <c r="AA268" s="238"/>
      <c r="AB268" s="238"/>
      <c r="AC268" s="238"/>
      <c r="AD268" s="238"/>
      <c r="AE268" s="238"/>
      <c r="AF268" s="238"/>
      <c r="AG268" s="226"/>
      <c r="AH268" s="227"/>
      <c r="AI268" s="227"/>
      <c r="AJ268" s="227"/>
      <c r="AK268" s="280" t="s">
        <v>79</v>
      </c>
      <c r="AL268" s="271" t="s">
        <v>81</v>
      </c>
      <c r="AM268" s="236"/>
      <c r="AN268" s="238"/>
      <c r="AO268" s="227"/>
      <c r="AP268" s="265" t="s">
        <v>97</v>
      </c>
      <c r="AQ268" s="12" t="s">
        <v>85</v>
      </c>
      <c r="AR268" s="15" t="s">
        <v>83</v>
      </c>
      <c r="AS268" s="12" t="s">
        <v>82</v>
      </c>
      <c r="AT268" s="15" t="s">
        <v>119</v>
      </c>
      <c r="AU268" s="12" t="s">
        <v>91</v>
      </c>
      <c r="AV268" s="148" t="s">
        <v>87</v>
      </c>
      <c r="AW268" s="14" t="str">
        <f t="shared" si="486"/>
        <v>主</v>
      </c>
      <c r="AX268" s="14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SKY</v>
      </c>
      <c r="AY268" s="14" t="str">
        <f t="shared" si="487"/>
        <v>OMNI</v>
      </c>
    </row>
    <row r="269" spans="1:51">
      <c r="A269" s="1">
        <f>输入错误检查!A268</f>
        <v>0</v>
      </c>
      <c r="B269" s="218">
        <f t="shared" si="505"/>
        <v>4</v>
      </c>
      <c r="C269" s="218">
        <f t="shared" si="506"/>
        <v>19</v>
      </c>
      <c r="D269" s="218">
        <f t="shared" si="507"/>
        <v>14</v>
      </c>
      <c r="E269" s="218" t="str">
        <f t="shared" si="508"/>
        <v>SKY</v>
      </c>
      <c r="F269" s="218" t="str">
        <f t="shared" si="509"/>
        <v>OMNI</v>
      </c>
      <c r="G269" s="8">
        <v>2</v>
      </c>
      <c r="H269" s="14" t="s">
        <v>75</v>
      </c>
      <c r="I269" s="14" t="str">
        <f t="shared" si="484"/>
        <v>主</v>
      </c>
      <c r="J269" s="14" t="str">
        <f t="shared" si="485"/>
        <v>OMNI</v>
      </c>
      <c r="K269" s="279" t="s">
        <v>170</v>
      </c>
      <c r="L269" s="260" t="s">
        <v>171</v>
      </c>
      <c r="M269" s="221">
        <f>S269+S270</f>
        <v>7</v>
      </c>
      <c r="N269" s="221">
        <f>T269+T270</f>
        <v>2</v>
      </c>
      <c r="O269" s="222">
        <f t="shared" si="501"/>
        <v>9</v>
      </c>
      <c r="P269" s="223">
        <f t="shared" si="502"/>
        <v>1</v>
      </c>
      <c r="Q269" s="223">
        <f t="shared" si="503"/>
        <v>0</v>
      </c>
      <c r="R269" s="223">
        <f t="shared" si="504"/>
        <v>0</v>
      </c>
      <c r="S269" s="10">
        <v>2</v>
      </c>
      <c r="T269" s="10">
        <v>2</v>
      </c>
      <c r="U269" s="14" t="str">
        <f t="shared" si="427"/>
        <v>平</v>
      </c>
      <c r="V269" s="14" cm="1">
        <f t="array" ref="V269">_xlfn.IFS(S269+T269=0,"",S269&gt;T269,IF(I269="主",IF(S269=5,4,3),IF(S269=5,0,1)),S269&lt;T269,IF(I269="主",IF(T269=5,0,1),IF(T269=5,4,3)),S269=T269,2)</f>
        <v>2</v>
      </c>
      <c r="W269" s="261" t="s">
        <v>129</v>
      </c>
      <c r="X269" s="261" t="s">
        <v>104</v>
      </c>
      <c r="Y269" s="242" t="str">
        <f>IF($K269="","",IF($K269=$K267,AP267,AP268))</f>
        <v>空军</v>
      </c>
      <c r="Z269" s="243" t="str">
        <f>IF($K269="","",IF($K269=$K267,AQ267,AQ268))</f>
        <v>入殓师</v>
      </c>
      <c r="AA269" s="244" t="str">
        <f>IF($K269="","",IF($K269=$K267,AS267,AS268))</f>
        <v>飞行家</v>
      </c>
      <c r="AB269" s="238"/>
      <c r="AC269" s="238"/>
      <c r="AD269" s="238"/>
      <c r="AE269" s="238"/>
      <c r="AF269" s="238"/>
      <c r="AG269" s="226"/>
      <c r="AH269" s="245" t="str">
        <f t="shared" ref="AH269:AH273" si="510">IF($K269="","",IF($K269=$K267,AV267,AV268))</f>
        <v>跛脚羊</v>
      </c>
      <c r="AI269" s="227"/>
      <c r="AJ269" s="227"/>
      <c r="AK269" s="280" t="s">
        <v>79</v>
      </c>
      <c r="AL269" s="11" t="s">
        <v>83</v>
      </c>
      <c r="AM269" s="281" t="s">
        <v>94</v>
      </c>
      <c r="AN269" s="267"/>
      <c r="AO269" s="227"/>
      <c r="AP269" s="265" t="s">
        <v>108</v>
      </c>
      <c r="AQ269" s="12" t="s">
        <v>81</v>
      </c>
      <c r="AR269" s="15" t="s">
        <v>112</v>
      </c>
      <c r="AS269" s="12" t="s">
        <v>130</v>
      </c>
      <c r="AT269" s="15" t="s">
        <v>93</v>
      </c>
      <c r="AU269" s="12" t="s">
        <v>91</v>
      </c>
      <c r="AV269" s="148" t="s">
        <v>102</v>
      </c>
      <c r="AW269" s="14" t="str">
        <f t="shared" si="486"/>
        <v>客</v>
      </c>
      <c r="AX269" s="14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OMNI</v>
      </c>
      <c r="AY269" s="14" t="str">
        <f t="shared" si="487"/>
        <v>SKY</v>
      </c>
    </row>
    <row r="270" spans="1:51">
      <c r="A270" s="1">
        <f>输入错误检查!A269</f>
        <v>0</v>
      </c>
      <c r="B270" s="218">
        <f t="shared" si="505"/>
        <v>4</v>
      </c>
      <c r="C270" s="218">
        <f t="shared" si="506"/>
        <v>19</v>
      </c>
      <c r="D270" s="218">
        <f t="shared" si="507"/>
        <v>14</v>
      </c>
      <c r="E270" s="218" t="str">
        <f t="shared" si="508"/>
        <v>SKY</v>
      </c>
      <c r="F270" s="218" t="str">
        <f t="shared" si="509"/>
        <v>OMNI</v>
      </c>
      <c r="G270" s="8">
        <v>2</v>
      </c>
      <c r="H270" s="14" t="s">
        <v>88</v>
      </c>
      <c r="I270" s="14" t="str">
        <f t="shared" si="484"/>
        <v>客</v>
      </c>
      <c r="J270" s="14" t="str">
        <f t="shared" si="485"/>
        <v>SKY</v>
      </c>
      <c r="K270" s="279" t="s">
        <v>187</v>
      </c>
      <c r="L270" s="260" t="s">
        <v>156</v>
      </c>
      <c r="M270" s="221"/>
      <c r="N270" s="221"/>
      <c r="O270" s="222"/>
      <c r="P270" s="235"/>
      <c r="Q270" s="235"/>
      <c r="R270" s="235"/>
      <c r="S270" s="10">
        <v>5</v>
      </c>
      <c r="T270" s="10">
        <v>0</v>
      </c>
      <c r="U270" s="14" t="str">
        <f t="shared" si="427"/>
        <v>人</v>
      </c>
      <c r="V270" s="14" cm="1">
        <f t="array" ref="V270">_xlfn.IFS(S270+T270=0,"",S270&gt;T270,IF(I270="主",IF(S270=5,4,3),IF(S270=5,0,1)),S270&lt;T270,IF(I270="主",IF(T270=5,0,1),IF(T270=5,4,3)),S270=T270,2)</f>
        <v>0</v>
      </c>
      <c r="W270" s="261" t="str">
        <f>IF(W269="","",W269)</f>
        <v>圣心医院</v>
      </c>
      <c r="X270" s="261" t="str">
        <f>IF(X269="","",X269)</f>
        <v>红教堂</v>
      </c>
      <c r="Y270" s="242" t="str">
        <f>IF($K270="","",IF($K270=$K268,AP268,AP267))</f>
        <v>守墓人</v>
      </c>
      <c r="Z270" s="243" t="str">
        <f>IF($K270="","",IF($K270=$K268,AQ268,AQ267))</f>
        <v>古董商</v>
      </c>
      <c r="AA270" s="244" t="str">
        <f>IF($K270="","",IF($K270=$K268,AS268,AS267))</f>
        <v>木偶师</v>
      </c>
      <c r="AB270" s="237"/>
      <c r="AC270" s="237"/>
      <c r="AD270" s="238"/>
      <c r="AE270" s="238"/>
      <c r="AF270" s="238"/>
      <c r="AG270" s="226"/>
      <c r="AH270" s="245" t="str">
        <f t="shared" ref="AH270:AH274" si="511">IF($K270="","",IF($K270=$K268,AV268,AV267))</f>
        <v>跛脚羊</v>
      </c>
      <c r="AI270" s="227"/>
      <c r="AJ270" s="227"/>
      <c r="AK270" s="280" t="s">
        <v>79</v>
      </c>
      <c r="AL270" s="11" t="s">
        <v>91</v>
      </c>
      <c r="AM270" s="271" t="s">
        <v>94</v>
      </c>
      <c r="AN270" s="236"/>
      <c r="AO270" s="227"/>
      <c r="AP270" s="265" t="s">
        <v>152</v>
      </c>
      <c r="AQ270" s="12" t="s">
        <v>109</v>
      </c>
      <c r="AR270" s="15" t="s">
        <v>105</v>
      </c>
      <c r="AS270" s="12" t="s">
        <v>107</v>
      </c>
      <c r="AT270" s="15" t="s">
        <v>112</v>
      </c>
      <c r="AU270" s="12" t="s">
        <v>82</v>
      </c>
      <c r="AV270" s="148" t="s">
        <v>125</v>
      </c>
      <c r="AW270" s="14" t="str">
        <f t="shared" si="486"/>
        <v>客</v>
      </c>
      <c r="AX270" s="14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>OMNI</v>
      </c>
      <c r="AY270" s="14" t="str">
        <f t="shared" si="487"/>
        <v>SKY</v>
      </c>
    </row>
    <row r="271" spans="1:51">
      <c r="A271" s="1">
        <f>输入错误检查!A270</f>
        <v>0</v>
      </c>
      <c r="B271" s="218">
        <f t="shared" si="505"/>
        <v>4</v>
      </c>
      <c r="C271" s="218">
        <f t="shared" si="506"/>
        <v>19</v>
      </c>
      <c r="D271" s="218">
        <f t="shared" si="507"/>
        <v>14</v>
      </c>
      <c r="E271" s="218" t="str">
        <f t="shared" si="508"/>
        <v>SKY</v>
      </c>
      <c r="F271" s="218" t="str">
        <f t="shared" si="509"/>
        <v>OMNI</v>
      </c>
      <c r="G271" s="8">
        <v>3</v>
      </c>
      <c r="H271" s="14" t="s">
        <v>75</v>
      </c>
      <c r="I271" s="14" t="str">
        <f t="shared" si="484"/>
        <v/>
      </c>
      <c r="J271" s="14" t="str">
        <f t="shared" si="485"/>
        <v/>
      </c>
      <c r="K271" s="279"/>
      <c r="L271" s="260"/>
      <c r="M271" s="221">
        <f>S271+S272</f>
        <v>0</v>
      </c>
      <c r="N271" s="221">
        <f>T271+T272</f>
        <v>0</v>
      </c>
      <c r="O271" s="222">
        <f t="shared" si="501"/>
        <v>0</v>
      </c>
      <c r="P271" s="223">
        <f t="shared" si="502"/>
        <v>0</v>
      </c>
      <c r="Q271" s="223">
        <f t="shared" si="503"/>
        <v>0</v>
      </c>
      <c r="R271" s="223">
        <f t="shared" si="504"/>
        <v>0</v>
      </c>
      <c r="S271" s="10">
        <v>0</v>
      </c>
      <c r="T271" s="10">
        <v>0</v>
      </c>
      <c r="U271" s="14" t="str">
        <f t="shared" si="427"/>
        <v/>
      </c>
      <c r="V271" s="14" t="str" cm="1">
        <f t="array" ref="V271">_xlfn.IFS(S271+T271=0,"",S271&gt;T271,IF(I271="主",IF(S271=5,4,3),IF(S271=5,0,1)),S271&lt;T271,IF(I271="主",IF(T271=5,0,1),IF(T271=5,4,3)),S271=T271,2)</f>
        <v/>
      </c>
      <c r="W271" s="268"/>
      <c r="X271" s="261"/>
      <c r="Y271" s="248" t="str">
        <f>IF($K271="","",IF($K271=$K269,AP269,AP270))</f>
        <v/>
      </c>
      <c r="Z271" s="248" t="str">
        <f>IF($K271="","",IF($K271=$K269,AQ269,AQ270))</f>
        <v/>
      </c>
      <c r="AA271" s="244" t="str">
        <f>IF($K271="","",IF($K271=$K269,AS269,AS270))</f>
        <v/>
      </c>
      <c r="AB271" s="248" t="str">
        <f>IF($K271="","",IF($K271=$K269,Y269,Y270))</f>
        <v/>
      </c>
      <c r="AC271" s="249" t="str">
        <f>IF($K271="","",IF($K271=$K269,Z269,Z270))</f>
        <v/>
      </c>
      <c r="AD271" s="250" t="str">
        <f>IF($K271="","",IF($K271=$K269,AA269,AA270))</f>
        <v/>
      </c>
      <c r="AE271" s="238"/>
      <c r="AF271" s="238"/>
      <c r="AG271" s="226"/>
      <c r="AH271" s="245" t="str">
        <f t="shared" si="510"/>
        <v/>
      </c>
      <c r="AI271" s="251" t="str">
        <f>IF($K271="","",IF($K271=$K269,AH269,AH270))</f>
        <v/>
      </c>
      <c r="AJ271" s="227"/>
      <c r="AK271" s="262"/>
      <c r="AL271" s="10"/>
      <c r="AM271" s="10"/>
      <c r="AN271" s="266"/>
      <c r="AO271" s="269"/>
      <c r="AP271" s="265"/>
      <c r="AQ271" s="12"/>
      <c r="AR271" s="15"/>
      <c r="AS271" s="12"/>
      <c r="AT271" s="15"/>
      <c r="AU271" s="12"/>
      <c r="AV271" s="148"/>
      <c r="AW271" s="14" t="str">
        <f t="shared" si="486"/>
        <v/>
      </c>
      <c r="AX271" s="14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AY271" s="14" t="str">
        <f t="shared" si="487"/>
        <v/>
      </c>
    </row>
    <row r="272" spans="1:51">
      <c r="A272" s="1">
        <f>输入错误检查!A271</f>
        <v>0</v>
      </c>
      <c r="B272" s="218">
        <f t="shared" si="505"/>
        <v>4</v>
      </c>
      <c r="C272" s="218">
        <f t="shared" si="506"/>
        <v>19</v>
      </c>
      <c r="D272" s="218">
        <f t="shared" si="507"/>
        <v>14</v>
      </c>
      <c r="E272" s="218" t="str">
        <f t="shared" si="508"/>
        <v>SKY</v>
      </c>
      <c r="F272" s="218" t="str">
        <f t="shared" si="509"/>
        <v>OMNI</v>
      </c>
      <c r="G272" s="8">
        <v>3</v>
      </c>
      <c r="H272" s="14" t="s">
        <v>88</v>
      </c>
      <c r="I272" s="14" t="str">
        <f t="shared" si="484"/>
        <v/>
      </c>
      <c r="J272" s="14" t="str">
        <f t="shared" si="485"/>
        <v/>
      </c>
      <c r="K272" s="279"/>
      <c r="L272" s="260"/>
      <c r="M272" s="221"/>
      <c r="N272" s="221"/>
      <c r="O272" s="222"/>
      <c r="P272" s="235"/>
      <c r="Q272" s="235"/>
      <c r="R272" s="235"/>
      <c r="S272" s="10">
        <v>0</v>
      </c>
      <c r="T272" s="10">
        <v>0</v>
      </c>
      <c r="U272" s="14" t="str">
        <f t="shared" si="427"/>
        <v/>
      </c>
      <c r="V272" s="14" t="str" cm="1">
        <f t="array" ref="V272">_xlfn.IFS(S272+T272=0,"",S272&gt;T272,IF(I272="主",IF(S272=5,4,3),IF(S272=5,0,1)),S272&lt;T272,IF(I272="主",IF(T272=5,0,1),IF(T272=5,4,3)),S272=T272,2)</f>
        <v/>
      </c>
      <c r="W272" s="268"/>
      <c r="X272" s="261" t="str">
        <f>IF(X271="","",X271)</f>
        <v/>
      </c>
      <c r="Y272" s="248" t="str">
        <f>IF($K272="","",IF($K272=$K270,AP270,AP269))</f>
        <v/>
      </c>
      <c r="Z272" s="248" t="str">
        <f>IF($K272="","",IF($K272=$K270,AQ270,AQ269))</f>
        <v/>
      </c>
      <c r="AA272" s="244" t="str">
        <f>IF($K272="","",IF($K272=$K270,AS270,AS269))</f>
        <v/>
      </c>
      <c r="AB272" s="248" t="str">
        <f>IF($K272="","",IF($K272=$K270,Y270,Y269))</f>
        <v/>
      </c>
      <c r="AC272" s="249" t="str">
        <f>IF($K272="","",IF($K272=$K270,Z270,Z269))</f>
        <v/>
      </c>
      <c r="AD272" s="250" t="str">
        <f>IF($K272="","",IF($K272=$K270,AA270,AA269))</f>
        <v/>
      </c>
      <c r="AE272" s="237"/>
      <c r="AF272" s="237"/>
      <c r="AG272" s="270"/>
      <c r="AH272" s="245" t="str">
        <f t="shared" si="511"/>
        <v/>
      </c>
      <c r="AI272" s="251" t="str">
        <f>IF($K272="","",IF($K272=$K270,AH270,AH269))</f>
        <v/>
      </c>
      <c r="AJ272" s="227"/>
      <c r="AK272" s="262"/>
      <c r="AL272" s="10"/>
      <c r="AM272" s="10"/>
      <c r="AN272" s="263"/>
      <c r="AO272" s="272"/>
      <c r="AP272" s="265"/>
      <c r="AQ272" s="12"/>
      <c r="AR272" s="15"/>
      <c r="AS272" s="12"/>
      <c r="AT272" s="15"/>
      <c r="AU272" s="12"/>
      <c r="AV272" s="148"/>
      <c r="AW272" s="14" t="str">
        <f t="shared" si="486"/>
        <v/>
      </c>
      <c r="AX272" s="14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Y272" s="14" t="str">
        <f t="shared" si="487"/>
        <v/>
      </c>
    </row>
    <row r="273" spans="1:51">
      <c r="A273" s="1">
        <f>输入错误检查!A272</f>
        <v>0</v>
      </c>
      <c r="B273" s="218">
        <f t="shared" si="505"/>
        <v>4</v>
      </c>
      <c r="C273" s="218">
        <f t="shared" si="506"/>
        <v>19</v>
      </c>
      <c r="D273" s="218">
        <f t="shared" si="507"/>
        <v>14</v>
      </c>
      <c r="E273" s="218" t="str">
        <f t="shared" si="508"/>
        <v>SKY</v>
      </c>
      <c r="F273" s="218" t="str">
        <f t="shared" si="509"/>
        <v>OMNI</v>
      </c>
      <c r="G273" s="8" t="s">
        <v>114</v>
      </c>
      <c r="H273" s="14" t="s">
        <v>75</v>
      </c>
      <c r="I273" s="14" t="str">
        <f t="shared" si="484"/>
        <v/>
      </c>
      <c r="J273" s="14" t="str">
        <f t="shared" si="485"/>
        <v/>
      </c>
      <c r="K273" s="10"/>
      <c r="L273" s="274"/>
      <c r="M273" s="221">
        <f>S273+S274</f>
        <v>0</v>
      </c>
      <c r="N273" s="221">
        <f>T273+T274</f>
        <v>0</v>
      </c>
      <c r="O273" s="222">
        <f t="shared" ref="O273:O277" si="512">M273+N273</f>
        <v>0</v>
      </c>
      <c r="P273" s="223">
        <f t="shared" ref="P273:P277" si="513">IF(M273&gt;N273,1,0)</f>
        <v>0</v>
      </c>
      <c r="Q273" s="223">
        <f t="shared" ref="Q273:Q277" si="514">IF(M273+N273=0,0,IF(M273=N273,1,0))</f>
        <v>0</v>
      </c>
      <c r="R273" s="223">
        <f t="shared" ref="R273:R277" si="515">IF(M273&lt;N273,1,0)</f>
        <v>0</v>
      </c>
      <c r="S273" s="10">
        <v>0</v>
      </c>
      <c r="T273" s="10">
        <v>0</v>
      </c>
      <c r="U273" s="14" t="str">
        <f t="shared" si="427"/>
        <v/>
      </c>
      <c r="V273" s="14" t="str" cm="1">
        <f t="array" ref="V273">_xlfn.IFS(S273+T273=0,"",S273&gt;T273,IF(I273="主",IF(S273=5,4,3),IF(S273=5,0,1)),S273&lt;T273,IF(I273="主",IF(T273=5,0,1),IF(T273=5,4,3)),S273=T273,2)</f>
        <v/>
      </c>
      <c r="W273" s="275"/>
      <c r="X273" s="261"/>
      <c r="Y273" s="248" t="str">
        <f>IF($K273="","",IF($K273=$K271,AP271,AP272))</f>
        <v/>
      </c>
      <c r="Z273" s="248" t="str">
        <f>IF($K273="","",IF($K273=$K271,AQ271,AQ272))</f>
        <v/>
      </c>
      <c r="AA273" s="244" t="str">
        <f>IF($K273="","",IF($K273=$K271,AS271,AS272))</f>
        <v/>
      </c>
      <c r="AB273" s="242" t="str">
        <f t="shared" ref="AB273:AG273" si="516">IF($K273="","",IF($K273=$K271,Y271,Y272))</f>
        <v/>
      </c>
      <c r="AC273" s="242" t="str">
        <f t="shared" si="516"/>
        <v/>
      </c>
      <c r="AD273" s="249" t="str">
        <f t="shared" si="516"/>
        <v/>
      </c>
      <c r="AE273" s="242" t="str">
        <f t="shared" si="516"/>
        <v/>
      </c>
      <c r="AF273" s="242" t="str">
        <f t="shared" si="516"/>
        <v/>
      </c>
      <c r="AG273" s="242" t="str">
        <f t="shared" si="516"/>
        <v/>
      </c>
      <c r="AH273" s="245" t="str">
        <f t="shared" si="510"/>
        <v/>
      </c>
      <c r="AI273" s="251" t="str">
        <f>IF($K273="","",IF($K273=$K271,AH271,AH272))</f>
        <v/>
      </c>
      <c r="AJ273" s="251" t="str">
        <f>IF($K273="","",IF($K273=$K271,AI271,AI272))</f>
        <v/>
      </c>
      <c r="AK273" s="10"/>
      <c r="AL273" s="10"/>
      <c r="AM273" s="10"/>
      <c r="AN273" s="10"/>
      <c r="AO273" s="276"/>
      <c r="AP273" s="265"/>
      <c r="AQ273" s="12"/>
      <c r="AR273" s="15"/>
      <c r="AS273" s="12"/>
      <c r="AT273" s="15"/>
      <c r="AU273" s="12"/>
      <c r="AV273" s="148"/>
      <c r="AW273" s="14" t="str">
        <f t="shared" si="486"/>
        <v/>
      </c>
      <c r="AX273" s="14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Y273" s="14" t="str">
        <f t="shared" si="487"/>
        <v/>
      </c>
    </row>
    <row r="274" spans="1:51">
      <c r="A274" s="1">
        <f>输入错误检查!A273</f>
        <v>0</v>
      </c>
      <c r="B274" s="218">
        <f t="shared" si="505"/>
        <v>4</v>
      </c>
      <c r="C274" s="218">
        <f t="shared" si="506"/>
        <v>19</v>
      </c>
      <c r="D274" s="218">
        <f t="shared" si="507"/>
        <v>14</v>
      </c>
      <c r="E274" s="218" t="str">
        <f t="shared" si="508"/>
        <v>SKY</v>
      </c>
      <c r="F274" s="218" t="str">
        <f t="shared" si="509"/>
        <v>OMNI</v>
      </c>
      <c r="G274" s="8" t="s">
        <v>114</v>
      </c>
      <c r="H274" s="14" t="s">
        <v>88</v>
      </c>
      <c r="I274" s="14" t="str">
        <f t="shared" si="484"/>
        <v/>
      </c>
      <c r="J274" s="14" t="str">
        <f t="shared" si="485"/>
        <v/>
      </c>
      <c r="K274" s="10"/>
      <c r="L274" s="274"/>
      <c r="M274" s="221"/>
      <c r="N274" s="221"/>
      <c r="O274" s="222"/>
      <c r="P274" s="235"/>
      <c r="Q274" s="235"/>
      <c r="R274" s="235"/>
      <c r="S274" s="10">
        <v>0</v>
      </c>
      <c r="T274" s="10">
        <v>0</v>
      </c>
      <c r="U274" s="14" t="str">
        <f t="shared" si="427"/>
        <v/>
      </c>
      <c r="V274" s="14" t="str" cm="1">
        <f t="array" ref="V274">_xlfn.IFS(S274+T274=0,"",S274&gt;T274,IF(I274="主",IF(S274=5,4,3),IF(S274=5,0,1)),S274&lt;T274,IF(I274="主",IF(T274=5,0,1),IF(T274=5,4,3)),S274=T274,2)</f>
        <v/>
      </c>
      <c r="W274" s="275"/>
      <c r="X274" s="261" t="str">
        <f>IF(X273="","",X273)</f>
        <v/>
      </c>
      <c r="Y274" s="248" t="str">
        <f>IF($K274="","",IF($K274=$K272,AP272,AP271))</f>
        <v/>
      </c>
      <c r="Z274" s="248" t="str">
        <f>IF($K274="","",IF($K274=$K272,AQ272,AQ271))</f>
        <v/>
      </c>
      <c r="AA274" s="244" t="str">
        <f>IF($K274="","",IF($K274=$K272,AS272,AS271))</f>
        <v/>
      </c>
      <c r="AB274" s="242" t="str">
        <f t="shared" ref="AB274:AG274" si="517">IF($K274="","",IF($K274=$K272,Y272,Y271))</f>
        <v/>
      </c>
      <c r="AC274" s="242" t="str">
        <f t="shared" si="517"/>
        <v/>
      </c>
      <c r="AD274" s="249" t="str">
        <f t="shared" si="517"/>
        <v/>
      </c>
      <c r="AE274" s="242" t="str">
        <f t="shared" si="517"/>
        <v/>
      </c>
      <c r="AF274" s="242" t="str">
        <f t="shared" si="517"/>
        <v/>
      </c>
      <c r="AG274" s="242" t="str">
        <f t="shared" si="517"/>
        <v/>
      </c>
      <c r="AH274" s="245" t="str">
        <f t="shared" si="511"/>
        <v/>
      </c>
      <c r="AI274" s="251" t="str">
        <f>IF($K274="","",IF($K274=$K272,AH272,AH271))</f>
        <v/>
      </c>
      <c r="AJ274" s="251" t="str">
        <f>IF($K274="","",IF($K274=$K272,AI272,AI271))</f>
        <v/>
      </c>
      <c r="AK274" s="10"/>
      <c r="AL274" s="10"/>
      <c r="AM274" s="10"/>
      <c r="AN274" s="10"/>
      <c r="AO274" s="10"/>
      <c r="AP274" s="265"/>
      <c r="AQ274" s="12"/>
      <c r="AR274" s="15"/>
      <c r="AS274" s="12"/>
      <c r="AT274" s="15"/>
      <c r="AU274" s="12"/>
      <c r="AV274" s="148"/>
      <c r="AW274" s="14" t="str">
        <f t="shared" si="486"/>
        <v/>
      </c>
      <c r="AX274" s="14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AY274" s="14" t="str">
        <f t="shared" si="487"/>
        <v/>
      </c>
    </row>
    <row r="275" spans="1:51">
      <c r="A275" s="1">
        <f>输入错误检查!A274</f>
        <v>0</v>
      </c>
      <c r="B275" s="218">
        <v>4</v>
      </c>
      <c r="C275" s="218">
        <v>19</v>
      </c>
      <c r="D275" s="218">
        <v>16</v>
      </c>
      <c r="E275" s="219" t="s">
        <v>149</v>
      </c>
      <c r="F275" s="219" t="s">
        <v>166</v>
      </c>
      <c r="G275" s="8">
        <v>1</v>
      </c>
      <c r="H275" s="14" t="s">
        <v>75</v>
      </c>
      <c r="I275" s="14" t="str">
        <f t="shared" si="484"/>
        <v>主</v>
      </c>
      <c r="J275" s="14" t="str">
        <f t="shared" si="485"/>
        <v>ITZY</v>
      </c>
      <c r="K275" s="15" t="s">
        <v>149</v>
      </c>
      <c r="L275" s="220" t="s">
        <v>150</v>
      </c>
      <c r="M275" s="221">
        <f>S275+S276</f>
        <v>2</v>
      </c>
      <c r="N275" s="221">
        <f>T275+T276</f>
        <v>7</v>
      </c>
      <c r="O275" s="222">
        <f t="shared" si="512"/>
        <v>9</v>
      </c>
      <c r="P275" s="223">
        <f t="shared" si="513"/>
        <v>0</v>
      </c>
      <c r="Q275" s="223">
        <f t="shared" si="514"/>
        <v>0</v>
      </c>
      <c r="R275" s="223">
        <f t="shared" si="515"/>
        <v>1</v>
      </c>
      <c r="S275" s="13">
        <v>2</v>
      </c>
      <c r="T275" s="13">
        <v>2</v>
      </c>
      <c r="U275" s="14" t="str">
        <f t="shared" si="427"/>
        <v>平</v>
      </c>
      <c r="V275" s="14" cm="1">
        <f t="array" ref="V275">_xlfn.IFS(S275+T275=0,"",S275&gt;T275,IF(I275="主",IF(S275=5,4,3),IF(S275=5,0,1)),S275&lt;T275,IF(I275="主",IF(T275=5,0,1),IF(T275=5,4,3)),S275=T275,2)</f>
        <v>2</v>
      </c>
      <c r="W275" s="19" t="s">
        <v>104</v>
      </c>
      <c r="X275" s="19" t="s">
        <v>118</v>
      </c>
      <c r="Y275" s="224"/>
      <c r="Z275" s="225"/>
      <c r="AA275" s="225"/>
      <c r="AB275" s="225"/>
      <c r="AC275" s="225"/>
      <c r="AD275" s="225"/>
      <c r="AE275" s="225"/>
      <c r="AF275" s="225"/>
      <c r="AG275" s="226"/>
      <c r="AH275" s="227"/>
      <c r="AI275" s="227"/>
      <c r="AJ275" s="227"/>
      <c r="AK275" s="228" t="s">
        <v>80</v>
      </c>
      <c r="AL275" s="229" t="s">
        <v>81</v>
      </c>
      <c r="AM275" s="230"/>
      <c r="AN275" s="231"/>
      <c r="AO275" s="232"/>
      <c r="AP275" s="233" t="s">
        <v>98</v>
      </c>
      <c r="AQ275" s="234" t="s">
        <v>85</v>
      </c>
      <c r="AR275" s="15" t="s">
        <v>82</v>
      </c>
      <c r="AS275" s="234" t="s">
        <v>119</v>
      </c>
      <c r="AT275" s="15" t="s">
        <v>90</v>
      </c>
      <c r="AU275" s="234" t="s">
        <v>83</v>
      </c>
      <c r="AV275" s="142" t="s">
        <v>94</v>
      </c>
      <c r="AW275" s="14" t="str">
        <f t="shared" si="486"/>
        <v>主</v>
      </c>
      <c r="AX275" s="14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AWG</v>
      </c>
      <c r="AY275" s="14" t="str">
        <f t="shared" si="487"/>
        <v>ITZY</v>
      </c>
    </row>
    <row r="276" spans="1:51">
      <c r="A276" s="1">
        <f>输入错误检查!A275</f>
        <v>0</v>
      </c>
      <c r="B276" s="218">
        <f t="shared" ref="B276:B282" si="518">B275</f>
        <v>4</v>
      </c>
      <c r="C276" s="218">
        <f t="shared" ref="C276:C282" si="519">C275</f>
        <v>19</v>
      </c>
      <c r="D276" s="218">
        <f t="shared" ref="D276:D282" si="520">D275</f>
        <v>16</v>
      </c>
      <c r="E276" s="218" t="str">
        <f t="shared" ref="E276:E282" si="521">E275</f>
        <v>AWG</v>
      </c>
      <c r="F276" s="218" t="str">
        <f t="shared" ref="F276:F282" si="522">F275</f>
        <v>ITZY</v>
      </c>
      <c r="G276" s="8">
        <v>1</v>
      </c>
      <c r="H276" s="14" t="s">
        <v>88</v>
      </c>
      <c r="I276" s="14" t="str">
        <f t="shared" si="484"/>
        <v>客</v>
      </c>
      <c r="J276" s="14" t="str">
        <f t="shared" si="485"/>
        <v>AWG</v>
      </c>
      <c r="K276" s="15" t="s">
        <v>166</v>
      </c>
      <c r="L276" s="220" t="s">
        <v>167</v>
      </c>
      <c r="M276" s="221"/>
      <c r="N276" s="221"/>
      <c r="O276" s="222"/>
      <c r="P276" s="235"/>
      <c r="Q276" s="235"/>
      <c r="R276" s="235"/>
      <c r="S276" s="13">
        <v>0</v>
      </c>
      <c r="T276" s="13">
        <v>5</v>
      </c>
      <c r="U276" s="14" t="str">
        <f t="shared" si="427"/>
        <v>屠</v>
      </c>
      <c r="V276" s="14" cm="1">
        <f t="array" ref="V276">_xlfn.IFS(S276+T276=0,"",S276&gt;T276,IF(I276="主",IF(S276=5,4,3),IF(S276=5,0,1)),S276&lt;T276,IF(I276="主",IF(T276=5,0,1),IF(T276=5,4,3)),S276=T276,2)</f>
        <v>4</v>
      </c>
      <c r="W276" s="19" t="str">
        <f>IF(W275="","",W275)</f>
        <v>红教堂</v>
      </c>
      <c r="X276" s="19" t="str">
        <f>IF(X275="","",X275)</f>
        <v>永眠镇</v>
      </c>
      <c r="Y276" s="236"/>
      <c r="Z276" s="237"/>
      <c r="AA276" s="238"/>
      <c r="AB276" s="238"/>
      <c r="AC276" s="238"/>
      <c r="AD276" s="238"/>
      <c r="AE276" s="238"/>
      <c r="AF276" s="238"/>
      <c r="AG276" s="226"/>
      <c r="AH276" s="227"/>
      <c r="AI276" s="227"/>
      <c r="AJ276" s="227"/>
      <c r="AK276" s="228" t="s">
        <v>79</v>
      </c>
      <c r="AL276" s="229" t="s">
        <v>80</v>
      </c>
      <c r="AM276" s="239"/>
      <c r="AN276" s="240"/>
      <c r="AO276" s="241"/>
      <c r="AP276" s="233" t="s">
        <v>83</v>
      </c>
      <c r="AQ276" s="234" t="s">
        <v>90</v>
      </c>
      <c r="AR276" s="15" t="s">
        <v>81</v>
      </c>
      <c r="AS276" s="234" t="s">
        <v>119</v>
      </c>
      <c r="AT276" s="15" t="s">
        <v>85</v>
      </c>
      <c r="AU276" s="234" t="s">
        <v>91</v>
      </c>
      <c r="AV276" s="142" t="s">
        <v>94</v>
      </c>
      <c r="AW276" s="14" t="str">
        <f t="shared" si="486"/>
        <v>主</v>
      </c>
      <c r="AX276" s="14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AWG</v>
      </c>
      <c r="AY276" s="14" t="str">
        <f t="shared" si="487"/>
        <v>ITZY</v>
      </c>
    </row>
    <row r="277" spans="1:51">
      <c r="A277" s="1">
        <f>输入错误检查!A276</f>
        <v>0</v>
      </c>
      <c r="B277" s="218">
        <f t="shared" si="518"/>
        <v>4</v>
      </c>
      <c r="C277" s="218">
        <f t="shared" si="519"/>
        <v>19</v>
      </c>
      <c r="D277" s="218">
        <f t="shared" si="520"/>
        <v>16</v>
      </c>
      <c r="E277" s="218" t="str">
        <f t="shared" si="521"/>
        <v>AWG</v>
      </c>
      <c r="F277" s="218" t="str">
        <f t="shared" si="522"/>
        <v>ITZY</v>
      </c>
      <c r="G277" s="8">
        <v>2</v>
      </c>
      <c r="H277" s="14" t="s">
        <v>75</v>
      </c>
      <c r="I277" s="14" t="str">
        <f t="shared" si="484"/>
        <v>主</v>
      </c>
      <c r="J277" s="14" t="str">
        <f t="shared" si="485"/>
        <v>ITZY</v>
      </c>
      <c r="K277" s="15" t="s">
        <v>149</v>
      </c>
      <c r="L277" s="220" t="s">
        <v>150</v>
      </c>
      <c r="M277" s="221">
        <f>S277+S278</f>
        <v>4</v>
      </c>
      <c r="N277" s="221">
        <f>T277+T278</f>
        <v>4</v>
      </c>
      <c r="O277" s="222">
        <f t="shared" si="512"/>
        <v>8</v>
      </c>
      <c r="P277" s="223">
        <f t="shared" si="513"/>
        <v>0</v>
      </c>
      <c r="Q277" s="223">
        <f t="shared" si="514"/>
        <v>1</v>
      </c>
      <c r="R277" s="223">
        <f t="shared" si="515"/>
        <v>0</v>
      </c>
      <c r="S277" s="13">
        <v>2</v>
      </c>
      <c r="T277" s="13">
        <v>2</v>
      </c>
      <c r="U277" s="14" t="str">
        <f t="shared" si="427"/>
        <v>平</v>
      </c>
      <c r="V277" s="14" cm="1">
        <f t="array" ref="V277">_xlfn.IFS(S277+T277=0,"",S277&gt;T277,IF(I277="主",IF(S277=5,4,3),IF(S277=5,0,1)),S277&lt;T277,IF(I277="主",IF(T277=5,0,1),IF(T277=5,4,3)),S277=T277,2)</f>
        <v>2</v>
      </c>
      <c r="W277" s="19" t="s">
        <v>92</v>
      </c>
      <c r="X277" s="19" t="s">
        <v>104</v>
      </c>
      <c r="Y277" s="242" t="str">
        <f>IF($K277="","",IF($K277=$K275,AP275,AP276))</f>
        <v>祭司</v>
      </c>
      <c r="Z277" s="243" t="str">
        <f>IF($K277="","",IF($K277=$K275,AQ275,AQ276))</f>
        <v>入殓师</v>
      </c>
      <c r="AA277" s="244" t="str">
        <f>IF($K277="","",IF($K277=$K275,AS275,AS276))</f>
        <v>守墓人</v>
      </c>
      <c r="AB277" s="238"/>
      <c r="AC277" s="238"/>
      <c r="AD277" s="238"/>
      <c r="AE277" s="238"/>
      <c r="AF277" s="238"/>
      <c r="AG277" s="226"/>
      <c r="AH277" s="245" t="str">
        <f t="shared" ref="AH277:AH281" si="523">IF($K277="","",IF($K277=$K275,AV275,AV276))</f>
        <v>喧嚣</v>
      </c>
      <c r="AI277" s="227"/>
      <c r="AJ277" s="227"/>
      <c r="AK277" s="228" t="s">
        <v>79</v>
      </c>
      <c r="AL277" s="15" t="s">
        <v>83</v>
      </c>
      <c r="AM277" s="246" t="s">
        <v>87</v>
      </c>
      <c r="AN277" s="247"/>
      <c r="AO277" s="241"/>
      <c r="AP277" s="233" t="s">
        <v>101</v>
      </c>
      <c r="AQ277" s="234" t="s">
        <v>80</v>
      </c>
      <c r="AR277" s="15" t="s">
        <v>91</v>
      </c>
      <c r="AS277" s="234" t="s">
        <v>108</v>
      </c>
      <c r="AT277" s="15" t="s">
        <v>109</v>
      </c>
      <c r="AU277" s="234" t="s">
        <v>93</v>
      </c>
      <c r="AV277" s="142" t="s">
        <v>125</v>
      </c>
      <c r="AW277" s="14" t="str">
        <f t="shared" si="486"/>
        <v>客</v>
      </c>
      <c r="AX277" s="14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>ITZY</v>
      </c>
      <c r="AY277" s="14" t="str">
        <f t="shared" si="487"/>
        <v>AWG</v>
      </c>
    </row>
    <row r="278" spans="1:51">
      <c r="A278" s="1">
        <f>输入错误检查!A277</f>
        <v>0</v>
      </c>
      <c r="B278" s="218">
        <f t="shared" si="518"/>
        <v>4</v>
      </c>
      <c r="C278" s="218">
        <f t="shared" si="519"/>
        <v>19</v>
      </c>
      <c r="D278" s="218">
        <f t="shared" si="520"/>
        <v>16</v>
      </c>
      <c r="E278" s="218" t="str">
        <f t="shared" si="521"/>
        <v>AWG</v>
      </c>
      <c r="F278" s="218" t="str">
        <f t="shared" si="522"/>
        <v>ITZY</v>
      </c>
      <c r="G278" s="8">
        <v>2</v>
      </c>
      <c r="H278" s="14" t="s">
        <v>88</v>
      </c>
      <c r="I278" s="14" t="str">
        <f t="shared" si="484"/>
        <v>客</v>
      </c>
      <c r="J278" s="14" t="str">
        <f t="shared" si="485"/>
        <v>AWG</v>
      </c>
      <c r="K278" s="15" t="s">
        <v>166</v>
      </c>
      <c r="L278" s="220" t="s">
        <v>167</v>
      </c>
      <c r="M278" s="221"/>
      <c r="N278" s="221"/>
      <c r="O278" s="222"/>
      <c r="P278" s="235"/>
      <c r="Q278" s="235"/>
      <c r="R278" s="235"/>
      <c r="S278" s="13">
        <v>2</v>
      </c>
      <c r="T278" s="13">
        <v>2</v>
      </c>
      <c r="U278" s="14" t="str">
        <f t="shared" si="427"/>
        <v>平</v>
      </c>
      <c r="V278" s="14" cm="1">
        <f t="array" ref="V278">_xlfn.IFS(S278+T278=0,"",S278&gt;T278,IF(I278="主",IF(S278=5,4,3),IF(S278=5,0,1)),S278&lt;T278,IF(I278="主",IF(T278=5,0,1),IF(T278=5,4,3)),S278=T278,2)</f>
        <v>2</v>
      </c>
      <c r="W278" s="19" t="str">
        <f>IF(W277="","",W277)</f>
        <v>唐人街</v>
      </c>
      <c r="X278" s="19" t="str">
        <f>IF(X277="","",X277)</f>
        <v>红教堂</v>
      </c>
      <c r="Y278" s="242" t="str">
        <f>IF($K278="","",IF($K278=$K276,AP276,AP275))</f>
        <v>古董商</v>
      </c>
      <c r="Z278" s="243" t="str">
        <f>IF($K278="","",IF($K278=$K276,AQ276,AQ275))</f>
        <v>木偶师</v>
      </c>
      <c r="AA278" s="244" t="str">
        <f>IF($K278="","",IF($K278=$K276,AS276,AS275))</f>
        <v>守墓人</v>
      </c>
      <c r="AB278" s="237"/>
      <c r="AC278" s="237"/>
      <c r="AD278" s="238"/>
      <c r="AE278" s="238"/>
      <c r="AF278" s="238"/>
      <c r="AG278" s="226"/>
      <c r="AH278" s="245" t="str">
        <f t="shared" ref="AH278:AH282" si="524">IF($K278="","",IF($K278=$K276,AV276,AV275))</f>
        <v>喧嚣</v>
      </c>
      <c r="AI278" s="227"/>
      <c r="AJ278" s="227"/>
      <c r="AK278" s="228" t="s">
        <v>79</v>
      </c>
      <c r="AL278" s="15" t="s">
        <v>93</v>
      </c>
      <c r="AM278" s="229" t="s">
        <v>87</v>
      </c>
      <c r="AN278" s="239"/>
      <c r="AO278" s="241"/>
      <c r="AP278" s="233" t="s">
        <v>97</v>
      </c>
      <c r="AQ278" s="234" t="s">
        <v>109</v>
      </c>
      <c r="AR278" s="15" t="s">
        <v>101</v>
      </c>
      <c r="AS278" s="234" t="s">
        <v>81</v>
      </c>
      <c r="AT278" s="15" t="s">
        <v>91</v>
      </c>
      <c r="AU278" s="234" t="s">
        <v>112</v>
      </c>
      <c r="AV278" s="142" t="s">
        <v>102</v>
      </c>
      <c r="AW278" s="14" t="str">
        <f t="shared" si="486"/>
        <v>客</v>
      </c>
      <c r="AX278" s="14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>ITZY</v>
      </c>
      <c r="AY278" s="14" t="str">
        <f t="shared" si="487"/>
        <v>AWG</v>
      </c>
    </row>
    <row r="279" spans="1:51">
      <c r="A279" s="1">
        <f>输入错误检查!A278</f>
        <v>0</v>
      </c>
      <c r="B279" s="218">
        <f t="shared" si="518"/>
        <v>4</v>
      </c>
      <c r="C279" s="218">
        <f t="shared" si="519"/>
        <v>19</v>
      </c>
      <c r="D279" s="218">
        <f t="shared" si="520"/>
        <v>16</v>
      </c>
      <c r="E279" s="218" t="str">
        <f t="shared" si="521"/>
        <v>AWG</v>
      </c>
      <c r="F279" s="218" t="str">
        <f t="shared" si="522"/>
        <v>ITZY</v>
      </c>
      <c r="G279" s="8">
        <v>3</v>
      </c>
      <c r="H279" s="14" t="s">
        <v>75</v>
      </c>
      <c r="I279" s="14" t="str">
        <f t="shared" si="484"/>
        <v>主</v>
      </c>
      <c r="J279" s="14" t="str">
        <f t="shared" si="485"/>
        <v>ITZY</v>
      </c>
      <c r="K279" s="15" t="s">
        <v>149</v>
      </c>
      <c r="L279" s="220" t="s">
        <v>188</v>
      </c>
      <c r="M279" s="221">
        <f>S279+S280</f>
        <v>10</v>
      </c>
      <c r="N279" s="221">
        <f>T279+T280</f>
        <v>0</v>
      </c>
      <c r="O279" s="222">
        <f t="shared" ref="O279:O283" si="525">M279+N279</f>
        <v>10</v>
      </c>
      <c r="P279" s="223">
        <f t="shared" ref="P279:P283" si="526">IF(M279&gt;N279,1,0)</f>
        <v>1</v>
      </c>
      <c r="Q279" s="223">
        <f t="shared" ref="Q279:Q283" si="527">IF(M279+N279=0,0,IF(M279=N279,1,0))</f>
        <v>0</v>
      </c>
      <c r="R279" s="223">
        <f t="shared" ref="R279:R283" si="528">IF(M279&lt;N279,1,0)</f>
        <v>0</v>
      </c>
      <c r="S279" s="13">
        <v>5</v>
      </c>
      <c r="T279" s="13">
        <v>0</v>
      </c>
      <c r="U279" s="14" t="str">
        <f t="shared" si="427"/>
        <v>屠</v>
      </c>
      <c r="V279" s="14" cm="1">
        <f t="array" ref="V279">_xlfn.IFS(S279+T279=0,"",S279&gt;T279,IF(I279="主",IF(S279=5,4,3),IF(S279=5,0,1)),S279&lt;T279,IF(I279="主",IF(T279=5,0,1),IF(T279=5,4,3)),S279=T279,2)</f>
        <v>4</v>
      </c>
      <c r="W279" s="19" t="s">
        <v>77</v>
      </c>
      <c r="X279" s="19" t="s">
        <v>122</v>
      </c>
      <c r="Y279" s="248" t="str">
        <f>IF($K279="","",IF($K279=$K277,AP277,AP278))</f>
        <v>野人</v>
      </c>
      <c r="Z279" s="248" t="str">
        <f>IF($K279="","",IF($K279=$K277,AQ277,AQ278))</f>
        <v>机械师</v>
      </c>
      <c r="AA279" s="244" t="str">
        <f>IF($K279="","",IF($K279=$K277,AS277,AS278))</f>
        <v>小说家</v>
      </c>
      <c r="AB279" s="248" t="str">
        <f>IF($K279="","",IF($K279=$K277,Y277,Y278))</f>
        <v>祭司</v>
      </c>
      <c r="AC279" s="249" t="str">
        <f>IF($K279="","",IF($K279=$K277,Z277,Z278))</f>
        <v>入殓师</v>
      </c>
      <c r="AD279" s="250" t="str">
        <f>IF($K279="","",IF($K279=$K277,AA277,AA278))</f>
        <v>守墓人</v>
      </c>
      <c r="AE279" s="238"/>
      <c r="AF279" s="238"/>
      <c r="AG279" s="226"/>
      <c r="AH279" s="245" t="str">
        <f t="shared" si="523"/>
        <v>梦之女巫</v>
      </c>
      <c r="AI279" s="251" t="str">
        <f>IF($K279="","",IF($K279=$K277,AH277,AH278))</f>
        <v>喧嚣</v>
      </c>
      <c r="AJ279" s="227"/>
      <c r="AK279" s="228" t="s">
        <v>97</v>
      </c>
      <c r="AL279" s="15" t="s">
        <v>109</v>
      </c>
      <c r="AM279" s="15" t="s">
        <v>87</v>
      </c>
      <c r="AN279" s="246" t="s">
        <v>106</v>
      </c>
      <c r="AO279" s="252"/>
      <c r="AP279" s="233" t="s">
        <v>90</v>
      </c>
      <c r="AQ279" s="234" t="s">
        <v>123</v>
      </c>
      <c r="AR279" s="15" t="s">
        <v>79</v>
      </c>
      <c r="AS279" s="234" t="s">
        <v>81</v>
      </c>
      <c r="AT279" s="15" t="s">
        <v>82</v>
      </c>
      <c r="AU279" s="234" t="s">
        <v>133</v>
      </c>
      <c r="AV279" s="142" t="s">
        <v>136</v>
      </c>
      <c r="AW279" s="14" t="str">
        <f t="shared" si="486"/>
        <v>主</v>
      </c>
      <c r="AX279" s="14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>AWG</v>
      </c>
      <c r="AY279" s="14" t="str">
        <f t="shared" si="487"/>
        <v>ITZY</v>
      </c>
    </row>
    <row r="280" spans="1:51">
      <c r="A280" s="1">
        <f>输入错误检查!A279</f>
        <v>0</v>
      </c>
      <c r="B280" s="218">
        <f t="shared" si="518"/>
        <v>4</v>
      </c>
      <c r="C280" s="218">
        <f t="shared" si="519"/>
        <v>19</v>
      </c>
      <c r="D280" s="218">
        <f t="shared" si="520"/>
        <v>16</v>
      </c>
      <c r="E280" s="218" t="str">
        <f t="shared" si="521"/>
        <v>AWG</v>
      </c>
      <c r="F280" s="218" t="str">
        <f t="shared" si="522"/>
        <v>ITZY</v>
      </c>
      <c r="G280" s="8">
        <v>3</v>
      </c>
      <c r="H280" s="14" t="s">
        <v>88</v>
      </c>
      <c r="I280" s="14" t="str">
        <f t="shared" si="484"/>
        <v>客</v>
      </c>
      <c r="J280" s="14" t="str">
        <f t="shared" si="485"/>
        <v>AWG</v>
      </c>
      <c r="K280" s="15" t="s">
        <v>166</v>
      </c>
      <c r="L280" s="220" t="s">
        <v>182</v>
      </c>
      <c r="M280" s="221"/>
      <c r="N280" s="221"/>
      <c r="O280" s="222"/>
      <c r="P280" s="235"/>
      <c r="Q280" s="235"/>
      <c r="R280" s="235"/>
      <c r="S280" s="13">
        <v>5</v>
      </c>
      <c r="T280" s="13">
        <v>0</v>
      </c>
      <c r="U280" s="14" t="str">
        <f t="shared" si="427"/>
        <v>人</v>
      </c>
      <c r="V280" s="14" cm="1">
        <f t="array" ref="V280">_xlfn.IFS(S280+T280=0,"",S280&gt;T280,IF(I280="主",IF(S280=5,4,3),IF(S280=5,0,1)),S280&lt;T280,IF(I280="主",IF(T280=5,0,1),IF(T280=5,4,3)),S280=T280,2)</f>
        <v>0</v>
      </c>
      <c r="W280" s="19" t="s">
        <v>77</v>
      </c>
      <c r="X280" s="19" t="str">
        <f>IF(X279="","",X279)</f>
        <v>湖景村</v>
      </c>
      <c r="Y280" s="248" t="str">
        <f>IF($K280="","",IF($K280=$K278,AP278,AP277))</f>
        <v>空军</v>
      </c>
      <c r="Z280" s="248" t="str">
        <f>IF($K280="","",IF($K280=$K278,AQ278,AQ277))</f>
        <v>火灾调查员</v>
      </c>
      <c r="AA280" s="244" t="str">
        <f>IF($K280="","",IF($K280=$K278,AS278,AS277))</f>
        <v>大副</v>
      </c>
      <c r="AB280" s="248" t="str">
        <f>IF($K280="","",IF($K280=$K278,Y278,Y277))</f>
        <v>古董商</v>
      </c>
      <c r="AC280" s="249" t="str">
        <f>IF($K280="","",IF($K280=$K278,Z278,Z277))</f>
        <v>木偶师</v>
      </c>
      <c r="AD280" s="250" t="str">
        <f>IF($K280="","",IF($K280=$K278,AA278,AA277))</f>
        <v>守墓人</v>
      </c>
      <c r="AE280" s="237"/>
      <c r="AF280" s="237"/>
      <c r="AG280" s="270"/>
      <c r="AH280" s="245" t="str">
        <f t="shared" si="524"/>
        <v>歌剧演员</v>
      </c>
      <c r="AI280" s="251" t="str">
        <f>IF($K280="","",IF($K280=$K278,AH278,AH277))</f>
        <v>喧嚣</v>
      </c>
      <c r="AJ280" s="227"/>
      <c r="AK280" s="228" t="s">
        <v>79</v>
      </c>
      <c r="AL280" s="15" t="s">
        <v>81</v>
      </c>
      <c r="AM280" s="15" t="s">
        <v>87</v>
      </c>
      <c r="AN280" s="229" t="s">
        <v>106</v>
      </c>
      <c r="AO280" s="254"/>
      <c r="AP280" s="233" t="s">
        <v>107</v>
      </c>
      <c r="AQ280" s="234" t="s">
        <v>91</v>
      </c>
      <c r="AR280" s="15" t="s">
        <v>123</v>
      </c>
      <c r="AS280" s="234" t="s">
        <v>112</v>
      </c>
      <c r="AT280" s="15" t="s">
        <v>144</v>
      </c>
      <c r="AU280" s="234" t="s">
        <v>85</v>
      </c>
      <c r="AV280" s="142" t="s">
        <v>142</v>
      </c>
      <c r="AW280" s="14" t="str">
        <f t="shared" si="486"/>
        <v>主</v>
      </c>
      <c r="AX280" s="14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>AWG</v>
      </c>
      <c r="AY280" s="14" t="str">
        <f t="shared" si="487"/>
        <v>ITZY</v>
      </c>
    </row>
    <row r="281" spans="1:51">
      <c r="A281" s="1">
        <f>输入错误检查!A280</f>
        <v>0</v>
      </c>
      <c r="B281" s="218">
        <f t="shared" si="518"/>
        <v>4</v>
      </c>
      <c r="C281" s="218">
        <f t="shared" si="519"/>
        <v>19</v>
      </c>
      <c r="D281" s="218">
        <f t="shared" si="520"/>
        <v>16</v>
      </c>
      <c r="E281" s="218" t="str">
        <f t="shared" si="521"/>
        <v>AWG</v>
      </c>
      <c r="F281" s="218" t="str">
        <f t="shared" si="522"/>
        <v>ITZY</v>
      </c>
      <c r="G281" s="8" t="s">
        <v>114</v>
      </c>
      <c r="H281" s="14" t="s">
        <v>75</v>
      </c>
      <c r="I281" s="14" t="str">
        <f t="shared" si="484"/>
        <v/>
      </c>
      <c r="J281" s="14" t="str">
        <f t="shared" si="485"/>
        <v/>
      </c>
      <c r="K281" s="13"/>
      <c r="L281" s="258"/>
      <c r="M281" s="221">
        <f>S281+S282</f>
        <v>0</v>
      </c>
      <c r="N281" s="221">
        <f>T281+T282</f>
        <v>0</v>
      </c>
      <c r="O281" s="222">
        <f t="shared" si="525"/>
        <v>0</v>
      </c>
      <c r="P281" s="223">
        <f t="shared" si="526"/>
        <v>0</v>
      </c>
      <c r="Q281" s="223">
        <f t="shared" si="527"/>
        <v>0</v>
      </c>
      <c r="R281" s="223">
        <f t="shared" si="528"/>
        <v>0</v>
      </c>
      <c r="S281" s="13">
        <v>0</v>
      </c>
      <c r="T281" s="13">
        <v>0</v>
      </c>
      <c r="U281" s="14" t="str">
        <f t="shared" si="427"/>
        <v/>
      </c>
      <c r="V281" s="14" t="str" cm="1">
        <f t="array" ref="V281">_xlfn.IFS(S281+T281=0,"",S281&gt;T281,IF(I281="主",IF(S281=5,4,3),IF(S281=5,0,1)),S281&lt;T281,IF(I281="主",IF(T281=5,0,1),IF(T281=5,4,3)),S281=T281,2)</f>
        <v/>
      </c>
      <c r="W281" s="255"/>
      <c r="X281" s="19"/>
      <c r="Y281" s="248" t="str">
        <f>IF($K281="","",IF($K281=$K279,AP279,AP280))</f>
        <v/>
      </c>
      <c r="Z281" s="248" t="str">
        <f>IF($K281="","",IF($K281=$K279,AQ279,AQ280))</f>
        <v/>
      </c>
      <c r="AA281" s="244" t="str">
        <f>IF($K281="","",IF($K281=$K279,AS279,AS280))</f>
        <v/>
      </c>
      <c r="AB281" s="242" t="str">
        <f t="shared" ref="AB281:AG281" si="529">IF($K281="","",IF($K281=$K279,Y279,Y280))</f>
        <v/>
      </c>
      <c r="AC281" s="242" t="str">
        <f t="shared" si="529"/>
        <v/>
      </c>
      <c r="AD281" s="249" t="str">
        <f t="shared" si="529"/>
        <v/>
      </c>
      <c r="AE281" s="242" t="str">
        <f t="shared" si="529"/>
        <v/>
      </c>
      <c r="AF281" s="242" t="str">
        <f t="shared" si="529"/>
        <v/>
      </c>
      <c r="AG281" s="242" t="str">
        <f t="shared" si="529"/>
        <v/>
      </c>
      <c r="AH281" s="245" t="str">
        <f t="shared" si="523"/>
        <v/>
      </c>
      <c r="AI281" s="251" t="str">
        <f>IF($K281="","",IF($K281=$K279,AH279,AH280))</f>
        <v/>
      </c>
      <c r="AJ281" s="251" t="str">
        <f>IF($K281="","",IF($K281=$K279,AI279,AI280))</f>
        <v/>
      </c>
      <c r="AK281" s="13"/>
      <c r="AL281" s="13"/>
      <c r="AM281" s="13"/>
      <c r="AN281" s="13"/>
      <c r="AO281" s="256"/>
      <c r="AP281" s="257"/>
      <c r="AQ281" s="257"/>
      <c r="AR281" s="13"/>
      <c r="AS281" s="257"/>
      <c r="AT281" s="13"/>
      <c r="AU281" s="257"/>
      <c r="AV281" s="9"/>
      <c r="AW281" s="14" t="str">
        <f t="shared" si="486"/>
        <v/>
      </c>
      <c r="AX281" s="14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Y281" s="14" t="str">
        <f t="shared" si="487"/>
        <v/>
      </c>
    </row>
    <row r="282" spans="1:51">
      <c r="A282" s="1">
        <f>输入错误检查!A281</f>
        <v>0</v>
      </c>
      <c r="B282" s="218">
        <f t="shared" si="518"/>
        <v>4</v>
      </c>
      <c r="C282" s="218">
        <f t="shared" si="519"/>
        <v>19</v>
      </c>
      <c r="D282" s="218">
        <f t="shared" si="520"/>
        <v>16</v>
      </c>
      <c r="E282" s="218" t="str">
        <f t="shared" si="521"/>
        <v>AWG</v>
      </c>
      <c r="F282" s="218" t="str">
        <f t="shared" si="522"/>
        <v>ITZY</v>
      </c>
      <c r="G282" s="8" t="s">
        <v>114</v>
      </c>
      <c r="H282" s="14" t="s">
        <v>88</v>
      </c>
      <c r="I282" s="14" t="str">
        <f t="shared" si="484"/>
        <v/>
      </c>
      <c r="J282" s="14" t="str">
        <f t="shared" si="485"/>
        <v/>
      </c>
      <c r="K282" s="13"/>
      <c r="L282" s="258"/>
      <c r="M282" s="221"/>
      <c r="N282" s="221"/>
      <c r="O282" s="222"/>
      <c r="P282" s="235"/>
      <c r="Q282" s="235"/>
      <c r="R282" s="235"/>
      <c r="S282" s="13">
        <v>0</v>
      </c>
      <c r="T282" s="13">
        <v>0</v>
      </c>
      <c r="U282" s="14" t="str">
        <f t="shared" si="427"/>
        <v/>
      </c>
      <c r="V282" s="14" t="str" cm="1">
        <f t="array" ref="V282">_xlfn.IFS(S282+T282=0,"",S282&gt;T282,IF(I282="主",IF(S282=5,4,3),IF(S282=5,0,1)),S282&lt;T282,IF(I282="主",IF(T282=5,0,1),IF(T282=5,4,3)),S282=T282,2)</f>
        <v/>
      </c>
      <c r="W282" s="255"/>
      <c r="X282" s="19" t="str">
        <f>IF(X281="","",X281)</f>
        <v/>
      </c>
      <c r="Y282" s="248" t="str">
        <f>IF($K282="","",IF($K282=$K280,AP280,AP279))</f>
        <v/>
      </c>
      <c r="Z282" s="248" t="str">
        <f>IF($K282="","",IF($K282=$K280,AQ280,AQ279))</f>
        <v/>
      </c>
      <c r="AA282" s="244" t="str">
        <f>IF($K282="","",IF($K282=$K280,AS280,AS279))</f>
        <v/>
      </c>
      <c r="AB282" s="242" t="str">
        <f t="shared" ref="AB282:AG282" si="530">IF($K282="","",IF($K282=$K280,Y280,Y279))</f>
        <v/>
      </c>
      <c r="AC282" s="242" t="str">
        <f t="shared" si="530"/>
        <v/>
      </c>
      <c r="AD282" s="249" t="str">
        <f t="shared" si="530"/>
        <v/>
      </c>
      <c r="AE282" s="242" t="str">
        <f t="shared" si="530"/>
        <v/>
      </c>
      <c r="AF282" s="242" t="str">
        <f t="shared" si="530"/>
        <v/>
      </c>
      <c r="AG282" s="242" t="str">
        <f t="shared" si="530"/>
        <v/>
      </c>
      <c r="AH282" s="245" t="str">
        <f t="shared" si="524"/>
        <v/>
      </c>
      <c r="AI282" s="251" t="str">
        <f>IF($K282="","",IF($K282=$K280,AH280,AH279))</f>
        <v/>
      </c>
      <c r="AJ282" s="251" t="str">
        <f>IF($K282="","",IF($K282=$K280,AI280,AI279))</f>
        <v/>
      </c>
      <c r="AK282" s="13"/>
      <c r="AL282" s="13"/>
      <c r="AM282" s="13"/>
      <c r="AN282" s="13"/>
      <c r="AO282" s="13"/>
      <c r="AP282" s="257"/>
      <c r="AQ282" s="257"/>
      <c r="AR282" s="13"/>
      <c r="AS282" s="257"/>
      <c r="AT282" s="13"/>
      <c r="AU282" s="257"/>
      <c r="AV282" s="9"/>
      <c r="AW282" s="14" t="str">
        <f t="shared" si="486"/>
        <v/>
      </c>
      <c r="AX282" s="14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AY282" s="14" t="str">
        <f t="shared" si="487"/>
        <v/>
      </c>
    </row>
    <row r="283" spans="1:51">
      <c r="A283" s="1">
        <f>输入错误检查!A282</f>
        <v>0</v>
      </c>
      <c r="B283" s="218">
        <v>4</v>
      </c>
      <c r="C283" s="218">
        <v>19</v>
      </c>
      <c r="D283" s="218">
        <v>18</v>
      </c>
      <c r="E283" s="219" t="s">
        <v>173</v>
      </c>
      <c r="F283" s="219" t="s">
        <v>162</v>
      </c>
      <c r="G283" s="8">
        <v>1</v>
      </c>
      <c r="H283" s="14" t="s">
        <v>75</v>
      </c>
      <c r="I283" s="14" t="str">
        <f t="shared" si="484"/>
        <v>客</v>
      </c>
      <c r="J283" s="14" t="str">
        <f t="shared" si="485"/>
        <v>GR</v>
      </c>
      <c r="K283" s="279" t="s">
        <v>162</v>
      </c>
      <c r="L283" s="260" t="s">
        <v>165</v>
      </c>
      <c r="M283" s="221">
        <f>S283+S284</f>
        <v>8</v>
      </c>
      <c r="N283" s="221">
        <f>T283+T284</f>
        <v>1</v>
      </c>
      <c r="O283" s="222">
        <f t="shared" si="525"/>
        <v>9</v>
      </c>
      <c r="P283" s="223">
        <f t="shared" si="526"/>
        <v>1</v>
      </c>
      <c r="Q283" s="223">
        <f t="shared" si="527"/>
        <v>0</v>
      </c>
      <c r="R283" s="223">
        <f t="shared" si="528"/>
        <v>0</v>
      </c>
      <c r="S283" s="10">
        <v>3</v>
      </c>
      <c r="T283" s="10">
        <v>1</v>
      </c>
      <c r="U283" s="14" t="str">
        <f t="shared" si="427"/>
        <v>人</v>
      </c>
      <c r="V283" s="14" cm="1">
        <f t="array" ref="V283">_xlfn.IFS(S283+T283=0,"",S283&gt;T283,IF(I283="主",IF(S283=5,4,3),IF(S283=5,0,1)),S283&lt;T283,IF(I283="主",IF(T283=5,0,1),IF(T283=5,4,3)),S283=T283,2)</f>
        <v>1</v>
      </c>
      <c r="W283" s="261" t="s">
        <v>103</v>
      </c>
      <c r="X283" s="261" t="s">
        <v>104</v>
      </c>
      <c r="Y283" s="224"/>
      <c r="Z283" s="225"/>
      <c r="AA283" s="225"/>
      <c r="AB283" s="225"/>
      <c r="AC283" s="225"/>
      <c r="AD283" s="225"/>
      <c r="AE283" s="225"/>
      <c r="AF283" s="225"/>
      <c r="AG283" s="226"/>
      <c r="AH283" s="227"/>
      <c r="AI283" s="227"/>
      <c r="AJ283" s="227"/>
      <c r="AK283" s="280" t="s">
        <v>79</v>
      </c>
      <c r="AL283" s="271" t="s">
        <v>81</v>
      </c>
      <c r="AM283" s="224"/>
      <c r="AN283" s="225"/>
      <c r="AO283" s="264"/>
      <c r="AP283" s="265" t="s">
        <v>83</v>
      </c>
      <c r="AQ283" s="12" t="s">
        <v>133</v>
      </c>
      <c r="AR283" s="15" t="s">
        <v>90</v>
      </c>
      <c r="AS283" s="12" t="s">
        <v>91</v>
      </c>
      <c r="AT283" s="15" t="s">
        <v>123</v>
      </c>
      <c r="AU283" s="12" t="s">
        <v>105</v>
      </c>
      <c r="AV283" s="148" t="s">
        <v>94</v>
      </c>
      <c r="AW283" s="14" t="str">
        <f t="shared" si="486"/>
        <v>主</v>
      </c>
      <c r="AX283" s="14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GR</v>
      </c>
      <c r="AY283" s="14" t="str">
        <f t="shared" si="487"/>
        <v>FL</v>
      </c>
    </row>
    <row r="284" spans="1:51">
      <c r="A284" s="1">
        <f>输入错误检查!A283</f>
        <v>0</v>
      </c>
      <c r="B284" s="218">
        <f t="shared" ref="B284:B290" si="531">B283</f>
        <v>4</v>
      </c>
      <c r="C284" s="218">
        <f t="shared" ref="C284:C290" si="532">C283</f>
        <v>19</v>
      </c>
      <c r="D284" s="218">
        <f t="shared" ref="D284:D290" si="533">D283</f>
        <v>18</v>
      </c>
      <c r="E284" s="218" t="str">
        <f t="shared" ref="E284:E290" si="534">E283</f>
        <v>GR</v>
      </c>
      <c r="F284" s="218" t="str">
        <f t="shared" ref="F284:F290" si="535">F283</f>
        <v>FL</v>
      </c>
      <c r="G284" s="8">
        <v>1</v>
      </c>
      <c r="H284" s="14" t="s">
        <v>88</v>
      </c>
      <c r="I284" s="14" t="str">
        <f t="shared" si="484"/>
        <v>主</v>
      </c>
      <c r="J284" s="14" t="str">
        <f t="shared" si="485"/>
        <v>FL</v>
      </c>
      <c r="K284" s="279" t="s">
        <v>173</v>
      </c>
      <c r="L284" s="260" t="s">
        <v>174</v>
      </c>
      <c r="M284" s="221"/>
      <c r="N284" s="221"/>
      <c r="O284" s="222"/>
      <c r="P284" s="235"/>
      <c r="Q284" s="235"/>
      <c r="R284" s="235"/>
      <c r="S284" s="10">
        <v>5</v>
      </c>
      <c r="T284" s="10">
        <v>0</v>
      </c>
      <c r="U284" s="14" t="str">
        <f t="shared" si="427"/>
        <v>屠</v>
      </c>
      <c r="V284" s="14" cm="1">
        <f t="array" ref="V284">_xlfn.IFS(S284+T284=0,"",S284&gt;T284,IF(I284="主",IF(S284=5,4,3),IF(S284=5,0,1)),S284&lt;T284,IF(I284="主",IF(T284=5,0,1),IF(T284=5,4,3)),S284=T284,2)</f>
        <v>4</v>
      </c>
      <c r="W284" s="261" t="str">
        <f>IF(W283="","",W283)</f>
        <v>军工厂</v>
      </c>
      <c r="X284" s="261" t="str">
        <f>IF(X283="","",X283)</f>
        <v>红教堂</v>
      </c>
      <c r="Y284" s="236"/>
      <c r="Z284" s="237"/>
      <c r="AA284" s="238"/>
      <c r="AB284" s="238"/>
      <c r="AC284" s="238"/>
      <c r="AD284" s="238"/>
      <c r="AE284" s="238"/>
      <c r="AF284" s="238"/>
      <c r="AG284" s="226"/>
      <c r="AH284" s="227"/>
      <c r="AI284" s="227"/>
      <c r="AJ284" s="227"/>
      <c r="AK284" s="280" t="s">
        <v>80</v>
      </c>
      <c r="AL284" s="271" t="s">
        <v>81</v>
      </c>
      <c r="AM284" s="236"/>
      <c r="AN284" s="238"/>
      <c r="AO284" s="227"/>
      <c r="AP284" s="265" t="s">
        <v>83</v>
      </c>
      <c r="AQ284" s="12" t="s">
        <v>85</v>
      </c>
      <c r="AR284" s="15" t="s">
        <v>79</v>
      </c>
      <c r="AS284" s="12" t="s">
        <v>119</v>
      </c>
      <c r="AT284" s="15" t="s">
        <v>82</v>
      </c>
      <c r="AU284" s="12" t="s">
        <v>133</v>
      </c>
      <c r="AV284" s="148" t="s">
        <v>94</v>
      </c>
      <c r="AW284" s="14" t="str">
        <f t="shared" si="486"/>
        <v>主</v>
      </c>
      <c r="AX284" s="14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GR</v>
      </c>
      <c r="AY284" s="14" t="str">
        <f t="shared" si="487"/>
        <v>FL</v>
      </c>
    </row>
    <row r="285" spans="1:51">
      <c r="A285" s="1">
        <f>输入错误检查!A284</f>
        <v>0</v>
      </c>
      <c r="B285" s="218">
        <f t="shared" si="531"/>
        <v>4</v>
      </c>
      <c r="C285" s="218">
        <f t="shared" si="532"/>
        <v>19</v>
      </c>
      <c r="D285" s="218">
        <f t="shared" si="533"/>
        <v>18</v>
      </c>
      <c r="E285" s="218" t="str">
        <f t="shared" si="534"/>
        <v>GR</v>
      </c>
      <c r="F285" s="218" t="str">
        <f t="shared" si="535"/>
        <v>FL</v>
      </c>
      <c r="G285" s="8">
        <v>2</v>
      </c>
      <c r="H285" s="14" t="s">
        <v>75</v>
      </c>
      <c r="I285" s="14" t="str">
        <f t="shared" si="484"/>
        <v>主</v>
      </c>
      <c r="J285" s="14" t="str">
        <f t="shared" si="485"/>
        <v>FL</v>
      </c>
      <c r="K285" s="279" t="s">
        <v>173</v>
      </c>
      <c r="L285" s="260" t="s">
        <v>174</v>
      </c>
      <c r="M285" s="221">
        <f>S285+S286</f>
        <v>10</v>
      </c>
      <c r="N285" s="221">
        <f>T285+T286</f>
        <v>0</v>
      </c>
      <c r="O285" s="222">
        <f t="shared" ref="O285:O289" si="536">M285+N285</f>
        <v>10</v>
      </c>
      <c r="P285" s="223">
        <f t="shared" ref="P285:P289" si="537">IF(M285&gt;N285,1,0)</f>
        <v>1</v>
      </c>
      <c r="Q285" s="223">
        <f t="shared" ref="Q285:Q289" si="538">IF(M285+N285=0,0,IF(M285=N285,1,0))</f>
        <v>0</v>
      </c>
      <c r="R285" s="223">
        <f t="shared" ref="R285:R289" si="539">IF(M285&lt;N285,1,0)</f>
        <v>0</v>
      </c>
      <c r="S285" s="10">
        <v>5</v>
      </c>
      <c r="T285" s="10">
        <v>0</v>
      </c>
      <c r="U285" s="14" t="str">
        <f t="shared" si="427"/>
        <v>屠</v>
      </c>
      <c r="V285" s="14" cm="1">
        <f t="array" ref="V285">_xlfn.IFS(S285+T285=0,"",S285&gt;T285,IF(I285="主",IF(S285=5,4,3),IF(S285=5,0,1)),S285&lt;T285,IF(I285="主",IF(T285=5,0,1),IF(T285=5,4,3)),S285=T285,2)</f>
        <v>4</v>
      </c>
      <c r="W285" s="261" t="s">
        <v>129</v>
      </c>
      <c r="X285" s="261" t="s">
        <v>103</v>
      </c>
      <c r="Y285" s="242" t="str">
        <f>IF($K285="","",IF($K285=$K283,AP283,AP284))</f>
        <v>古董商</v>
      </c>
      <c r="Z285" s="243" t="str">
        <f>IF($K285="","",IF($K285=$K283,AQ283,AQ284))</f>
        <v>入殓师</v>
      </c>
      <c r="AA285" s="244" t="str">
        <f>IF($K285="","",IF($K285=$K283,AS283,AS284))</f>
        <v>守墓人</v>
      </c>
      <c r="AB285" s="238"/>
      <c r="AC285" s="238"/>
      <c r="AD285" s="238"/>
      <c r="AE285" s="238"/>
      <c r="AF285" s="238"/>
      <c r="AG285" s="226"/>
      <c r="AH285" s="245" t="str">
        <f t="shared" ref="AH285:AH289" si="540">IF($K285="","",IF($K285=$K283,AV283,AV284))</f>
        <v>喧嚣</v>
      </c>
      <c r="AI285" s="227"/>
      <c r="AJ285" s="227"/>
      <c r="AK285" s="280" t="s">
        <v>79</v>
      </c>
      <c r="AL285" s="11" t="s">
        <v>97</v>
      </c>
      <c r="AM285" s="281" t="s">
        <v>87</v>
      </c>
      <c r="AN285" s="267"/>
      <c r="AO285" s="227"/>
      <c r="AP285" s="265" t="s">
        <v>81</v>
      </c>
      <c r="AQ285" s="12" t="s">
        <v>93</v>
      </c>
      <c r="AR285" s="15" t="s">
        <v>144</v>
      </c>
      <c r="AS285" s="12" t="s">
        <v>82</v>
      </c>
      <c r="AT285" s="15" t="s">
        <v>109</v>
      </c>
      <c r="AU285" s="12" t="s">
        <v>152</v>
      </c>
      <c r="AV285" s="148" t="s">
        <v>145</v>
      </c>
      <c r="AW285" s="14" t="str">
        <f t="shared" si="486"/>
        <v>客</v>
      </c>
      <c r="AX285" s="14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FL</v>
      </c>
      <c r="AY285" s="14" t="str">
        <f t="shared" si="487"/>
        <v>GR</v>
      </c>
    </row>
    <row r="286" spans="1:51">
      <c r="A286" s="1">
        <f>输入错误检查!A285</f>
        <v>0</v>
      </c>
      <c r="B286" s="218">
        <f t="shared" si="531"/>
        <v>4</v>
      </c>
      <c r="C286" s="218">
        <f t="shared" si="532"/>
        <v>19</v>
      </c>
      <c r="D286" s="218">
        <f t="shared" si="533"/>
        <v>18</v>
      </c>
      <c r="E286" s="218" t="str">
        <f t="shared" si="534"/>
        <v>GR</v>
      </c>
      <c r="F286" s="218" t="str">
        <f t="shared" si="535"/>
        <v>FL</v>
      </c>
      <c r="G286" s="8">
        <v>2</v>
      </c>
      <c r="H286" s="14" t="s">
        <v>88</v>
      </c>
      <c r="I286" s="14" t="str">
        <f t="shared" si="484"/>
        <v>客</v>
      </c>
      <c r="J286" s="14" t="str">
        <f t="shared" si="485"/>
        <v>GR</v>
      </c>
      <c r="K286" s="279" t="s">
        <v>162</v>
      </c>
      <c r="L286" s="260" t="s">
        <v>165</v>
      </c>
      <c r="M286" s="221"/>
      <c r="N286" s="221"/>
      <c r="O286" s="222"/>
      <c r="P286" s="235"/>
      <c r="Q286" s="235"/>
      <c r="R286" s="235"/>
      <c r="S286" s="10">
        <v>5</v>
      </c>
      <c r="T286" s="10">
        <v>0</v>
      </c>
      <c r="U286" s="14" t="str">
        <f t="shared" si="427"/>
        <v>人</v>
      </c>
      <c r="V286" s="14" cm="1">
        <f t="array" ref="V286">_xlfn.IFS(S286+T286=0,"",S286&gt;T286,IF(I286="主",IF(S286=5,4,3),IF(S286=5,0,1)),S286&lt;T286,IF(I286="主",IF(T286=5,0,1),IF(T286=5,4,3)),S286=T286,2)</f>
        <v>0</v>
      </c>
      <c r="W286" s="261" t="str">
        <f>IF(W285="","",W285)</f>
        <v>圣心医院</v>
      </c>
      <c r="X286" s="261" t="str">
        <f>IF(X285="","",X285)</f>
        <v>军工厂</v>
      </c>
      <c r="Y286" s="242" t="str">
        <f>IF($K286="","",IF($K286=$K284,AP284,AP283))</f>
        <v>古董商</v>
      </c>
      <c r="Z286" s="243" t="str">
        <f>IF($K286="","",IF($K286=$K284,AQ284,AQ283))</f>
        <v>舞女</v>
      </c>
      <c r="AA286" s="244" t="str">
        <f>IF($K286="","",IF($K286=$K284,AS284,AS283))</f>
        <v>心理学家</v>
      </c>
      <c r="AB286" s="237"/>
      <c r="AC286" s="237"/>
      <c r="AD286" s="238"/>
      <c r="AE286" s="238"/>
      <c r="AF286" s="238"/>
      <c r="AG286" s="226"/>
      <c r="AH286" s="245" t="str">
        <f t="shared" ref="AH286:AH290" si="541">IF($K286="","",IF($K286=$K284,AV284,AV283))</f>
        <v>喧嚣</v>
      </c>
      <c r="AI286" s="227"/>
      <c r="AJ286" s="227"/>
      <c r="AK286" s="280" t="s">
        <v>97</v>
      </c>
      <c r="AL286" s="11" t="s">
        <v>81</v>
      </c>
      <c r="AM286" s="271" t="s">
        <v>106</v>
      </c>
      <c r="AN286" s="236"/>
      <c r="AO286" s="227"/>
      <c r="AP286" s="265" t="s">
        <v>108</v>
      </c>
      <c r="AQ286" s="12" t="s">
        <v>90</v>
      </c>
      <c r="AR286" s="15" t="s">
        <v>123</v>
      </c>
      <c r="AS286" s="12" t="s">
        <v>135</v>
      </c>
      <c r="AT286" s="15" t="s">
        <v>105</v>
      </c>
      <c r="AU286" s="12" t="s">
        <v>79</v>
      </c>
      <c r="AV286" s="148" t="s">
        <v>87</v>
      </c>
      <c r="AW286" s="14" t="str">
        <f t="shared" si="486"/>
        <v>客</v>
      </c>
      <c r="AX286" s="14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FL</v>
      </c>
      <c r="AY286" s="14" t="str">
        <f t="shared" si="487"/>
        <v>GR</v>
      </c>
    </row>
    <row r="287" spans="1:51">
      <c r="A287" s="1">
        <f>输入错误检查!A286</f>
        <v>0</v>
      </c>
      <c r="B287" s="218">
        <f t="shared" si="531"/>
        <v>4</v>
      </c>
      <c r="C287" s="218">
        <f t="shared" si="532"/>
        <v>19</v>
      </c>
      <c r="D287" s="218">
        <f t="shared" si="533"/>
        <v>18</v>
      </c>
      <c r="E287" s="218" t="str">
        <f t="shared" si="534"/>
        <v>GR</v>
      </c>
      <c r="F287" s="218" t="str">
        <f t="shared" si="535"/>
        <v>FL</v>
      </c>
      <c r="G287" s="8">
        <v>3</v>
      </c>
      <c r="H287" s="14" t="s">
        <v>75</v>
      </c>
      <c r="I287" s="14" t="str">
        <f t="shared" si="484"/>
        <v/>
      </c>
      <c r="J287" s="14" t="str">
        <f t="shared" si="485"/>
        <v/>
      </c>
      <c r="K287" s="279"/>
      <c r="L287" s="260"/>
      <c r="M287" s="221">
        <f>S287+S288</f>
        <v>0</v>
      </c>
      <c r="N287" s="221">
        <f>T287+T288</f>
        <v>0</v>
      </c>
      <c r="O287" s="222">
        <f t="shared" si="536"/>
        <v>0</v>
      </c>
      <c r="P287" s="223">
        <f t="shared" si="537"/>
        <v>0</v>
      </c>
      <c r="Q287" s="223">
        <f t="shared" si="538"/>
        <v>0</v>
      </c>
      <c r="R287" s="223">
        <f t="shared" si="539"/>
        <v>0</v>
      </c>
      <c r="S287" s="10"/>
      <c r="T287" s="10"/>
      <c r="U287" s="14" t="str">
        <f t="shared" si="427"/>
        <v/>
      </c>
      <c r="V287" s="14" t="str" cm="1">
        <f t="array" ref="V287">_xlfn.IFS(S287+T287=0,"",S287&gt;T287,IF(I287="主",IF(S287=5,4,3),IF(S287=5,0,1)),S287&lt;T287,IF(I287="主",IF(T287=5,0,1),IF(T287=5,4,3)),S287=T287,2)</f>
        <v/>
      </c>
      <c r="W287" s="268"/>
      <c r="X287" s="261"/>
      <c r="Y287" s="248" t="str">
        <f>IF($K287="","",IF($K287=$K285,AP285,AP286))</f>
        <v/>
      </c>
      <c r="Z287" s="248" t="str">
        <f>IF($K287="","",IF($K287=$K285,AQ285,AQ286))</f>
        <v/>
      </c>
      <c r="AA287" s="244" t="str">
        <f>IF($K287="","",IF($K287=$K285,AS285,AS286))</f>
        <v/>
      </c>
      <c r="AB287" s="248" t="str">
        <f>IF($K287="","",IF($K287=$K285,Y285,Y286))</f>
        <v/>
      </c>
      <c r="AC287" s="249" t="str">
        <f>IF($K287="","",IF($K287=$K285,Z285,Z286))</f>
        <v/>
      </c>
      <c r="AD287" s="250" t="str">
        <f>IF($K287="","",IF($K287=$K285,AA285,AA286))</f>
        <v/>
      </c>
      <c r="AE287" s="238"/>
      <c r="AF287" s="238"/>
      <c r="AG287" s="226"/>
      <c r="AH287" s="245" t="str">
        <f t="shared" si="540"/>
        <v/>
      </c>
      <c r="AI287" s="251" t="str">
        <f>IF($K287="","",IF($K287=$K285,AH285,AH286))</f>
        <v/>
      </c>
      <c r="AJ287" s="227"/>
      <c r="AK287" s="262"/>
      <c r="AL287" s="10"/>
      <c r="AM287" s="10"/>
      <c r="AN287" s="266"/>
      <c r="AO287" s="269"/>
      <c r="AP287" s="265"/>
      <c r="AQ287" s="12"/>
      <c r="AR287" s="15"/>
      <c r="AS287" s="12"/>
      <c r="AT287" s="15"/>
      <c r="AU287" s="12"/>
      <c r="AV287" s="148"/>
      <c r="AW287" s="14" t="str">
        <f t="shared" si="486"/>
        <v/>
      </c>
      <c r="AX287" s="14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AY287" s="14" t="str">
        <f t="shared" si="487"/>
        <v/>
      </c>
    </row>
    <row r="288" spans="1:51">
      <c r="A288" s="1">
        <f>输入错误检查!A287</f>
        <v>0</v>
      </c>
      <c r="B288" s="218">
        <f t="shared" si="531"/>
        <v>4</v>
      </c>
      <c r="C288" s="218">
        <f t="shared" si="532"/>
        <v>19</v>
      </c>
      <c r="D288" s="218">
        <f t="shared" si="533"/>
        <v>18</v>
      </c>
      <c r="E288" s="218" t="str">
        <f t="shared" si="534"/>
        <v>GR</v>
      </c>
      <c r="F288" s="218" t="str">
        <f t="shared" si="535"/>
        <v>FL</v>
      </c>
      <c r="G288" s="8">
        <v>3</v>
      </c>
      <c r="H288" s="14" t="s">
        <v>88</v>
      </c>
      <c r="I288" s="14" t="str">
        <f t="shared" si="484"/>
        <v/>
      </c>
      <c r="J288" s="14" t="str">
        <f t="shared" si="485"/>
        <v/>
      </c>
      <c r="K288" s="279"/>
      <c r="L288" s="260"/>
      <c r="M288" s="221"/>
      <c r="N288" s="221"/>
      <c r="O288" s="222"/>
      <c r="P288" s="235"/>
      <c r="Q288" s="235"/>
      <c r="R288" s="235"/>
      <c r="S288" s="10"/>
      <c r="T288" s="10"/>
      <c r="U288" s="14" t="str">
        <f t="shared" si="427"/>
        <v/>
      </c>
      <c r="V288" s="14" t="str" cm="1">
        <f t="array" ref="V288">_xlfn.IFS(S288+T288=0,"",S288&gt;T288,IF(I288="主",IF(S288=5,4,3),IF(S288=5,0,1)),S288&lt;T288,IF(I288="主",IF(T288=5,0,1),IF(T288=5,4,3)),S288=T288,2)</f>
        <v/>
      </c>
      <c r="W288" s="268"/>
      <c r="X288" s="261" t="str">
        <f>IF(X287="","",X287)</f>
        <v/>
      </c>
      <c r="Y288" s="248" t="str">
        <f>IF($K288="","",IF($K288=$K286,AP286,AP285))</f>
        <v/>
      </c>
      <c r="Z288" s="248" t="str">
        <f>IF($K288="","",IF($K288=$K286,AQ286,AQ285))</f>
        <v/>
      </c>
      <c r="AA288" s="244" t="str">
        <f>IF($K288="","",IF($K288=$K286,AS286,AS285))</f>
        <v/>
      </c>
      <c r="AB288" s="248" t="str">
        <f>IF($K288="","",IF($K288=$K286,Y286,Y285))</f>
        <v/>
      </c>
      <c r="AC288" s="249" t="str">
        <f>IF($K288="","",IF($K288=$K286,Z286,Z285))</f>
        <v/>
      </c>
      <c r="AD288" s="250" t="str">
        <f>IF($K288="","",IF($K288=$K286,AA286,AA285))</f>
        <v/>
      </c>
      <c r="AE288" s="237"/>
      <c r="AF288" s="237"/>
      <c r="AG288" s="270"/>
      <c r="AH288" s="245" t="str">
        <f t="shared" si="541"/>
        <v/>
      </c>
      <c r="AI288" s="251" t="str">
        <f>IF($K288="","",IF($K288=$K286,AH286,AH285))</f>
        <v/>
      </c>
      <c r="AJ288" s="227"/>
      <c r="AK288" s="262"/>
      <c r="AL288" s="10"/>
      <c r="AM288" s="10"/>
      <c r="AN288" s="263"/>
      <c r="AO288" s="272"/>
      <c r="AP288" s="265"/>
      <c r="AQ288" s="12"/>
      <c r="AR288" s="15"/>
      <c r="AS288" s="12"/>
      <c r="AT288" s="15"/>
      <c r="AU288" s="12"/>
      <c r="AV288" s="148"/>
      <c r="AW288" s="14" t="str">
        <f t="shared" si="486"/>
        <v/>
      </c>
      <c r="AX288" s="14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Y288" s="14" t="str">
        <f t="shared" si="487"/>
        <v/>
      </c>
    </row>
    <row r="289" spans="1:51">
      <c r="A289" s="1">
        <f>输入错误检查!A288</f>
        <v>0</v>
      </c>
      <c r="B289" s="218">
        <f t="shared" si="531"/>
        <v>4</v>
      </c>
      <c r="C289" s="218">
        <f t="shared" si="532"/>
        <v>19</v>
      </c>
      <c r="D289" s="218">
        <f t="shared" si="533"/>
        <v>18</v>
      </c>
      <c r="E289" s="218" t="str">
        <f t="shared" si="534"/>
        <v>GR</v>
      </c>
      <c r="F289" s="218" t="str">
        <f t="shared" si="535"/>
        <v>FL</v>
      </c>
      <c r="G289" s="8" t="s">
        <v>114</v>
      </c>
      <c r="H289" s="14" t="s">
        <v>75</v>
      </c>
      <c r="I289" s="14" t="str">
        <f t="shared" si="484"/>
        <v/>
      </c>
      <c r="J289" s="14" t="str">
        <f t="shared" si="485"/>
        <v/>
      </c>
      <c r="K289" s="10"/>
      <c r="L289" s="274"/>
      <c r="M289" s="221">
        <f>S289+S290</f>
        <v>0</v>
      </c>
      <c r="N289" s="221">
        <f>T289+T290</f>
        <v>0</v>
      </c>
      <c r="O289" s="222">
        <f t="shared" si="536"/>
        <v>0</v>
      </c>
      <c r="P289" s="223">
        <f t="shared" si="537"/>
        <v>0</v>
      </c>
      <c r="Q289" s="223">
        <f t="shared" si="538"/>
        <v>0</v>
      </c>
      <c r="R289" s="223">
        <f t="shared" si="539"/>
        <v>0</v>
      </c>
      <c r="S289" s="10"/>
      <c r="T289" s="10"/>
      <c r="U289" s="14" t="str">
        <f t="shared" si="427"/>
        <v/>
      </c>
      <c r="V289" s="14" t="str" cm="1">
        <f t="array" ref="V289">_xlfn.IFS(S289+T289=0,"",S289&gt;T289,IF(I289="主",IF(S289=5,4,3),IF(S289=5,0,1)),S289&lt;T289,IF(I289="主",IF(T289=5,0,1),IF(T289=5,4,3)),S289=T289,2)</f>
        <v/>
      </c>
      <c r="W289" s="275"/>
      <c r="X289" s="261"/>
      <c r="Y289" s="248" t="str">
        <f>IF($K289="","",IF($K289=$K287,AP287,AP288))</f>
        <v/>
      </c>
      <c r="Z289" s="248" t="str">
        <f>IF($K289="","",IF($K289=$K287,AQ287,AQ288))</f>
        <v/>
      </c>
      <c r="AA289" s="244" t="str">
        <f>IF($K289="","",IF($K289=$K287,AS287,AS288))</f>
        <v/>
      </c>
      <c r="AB289" s="242" t="str">
        <f t="shared" ref="AB289:AG289" si="542">IF($K289="","",IF($K289=$K287,Y287,Y288))</f>
        <v/>
      </c>
      <c r="AC289" s="242" t="str">
        <f t="shared" si="542"/>
        <v/>
      </c>
      <c r="AD289" s="249" t="str">
        <f t="shared" si="542"/>
        <v/>
      </c>
      <c r="AE289" s="242" t="str">
        <f t="shared" si="542"/>
        <v/>
      </c>
      <c r="AF289" s="242" t="str">
        <f t="shared" si="542"/>
        <v/>
      </c>
      <c r="AG289" s="242" t="str">
        <f t="shared" si="542"/>
        <v/>
      </c>
      <c r="AH289" s="245" t="str">
        <f t="shared" si="540"/>
        <v/>
      </c>
      <c r="AI289" s="251" t="str">
        <f>IF($K289="","",IF($K289=$K287,AH287,AH288))</f>
        <v/>
      </c>
      <c r="AJ289" s="251" t="str">
        <f>IF($K289="","",IF($K289=$K287,AI287,AI288))</f>
        <v/>
      </c>
      <c r="AK289" s="10"/>
      <c r="AL289" s="10"/>
      <c r="AM289" s="10"/>
      <c r="AN289" s="10"/>
      <c r="AO289" s="276"/>
      <c r="AP289" s="265"/>
      <c r="AQ289" s="12"/>
      <c r="AR289" s="15"/>
      <c r="AS289" s="12"/>
      <c r="AT289" s="15"/>
      <c r="AU289" s="12"/>
      <c r="AV289" s="148"/>
      <c r="AW289" s="14" t="str">
        <f t="shared" si="486"/>
        <v/>
      </c>
      <c r="AX289" s="14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Y289" s="14" t="str">
        <f t="shared" si="487"/>
        <v/>
      </c>
    </row>
    <row r="290" spans="1:51">
      <c r="A290" s="1">
        <f>输入错误检查!A289</f>
        <v>0</v>
      </c>
      <c r="B290" s="218">
        <f t="shared" si="531"/>
        <v>4</v>
      </c>
      <c r="C290" s="218">
        <f t="shared" si="532"/>
        <v>19</v>
      </c>
      <c r="D290" s="218">
        <f t="shared" si="533"/>
        <v>18</v>
      </c>
      <c r="E290" s="218" t="str">
        <f t="shared" si="534"/>
        <v>GR</v>
      </c>
      <c r="F290" s="218" t="str">
        <f t="shared" si="535"/>
        <v>FL</v>
      </c>
      <c r="G290" s="8" t="s">
        <v>114</v>
      </c>
      <c r="H290" s="14" t="s">
        <v>88</v>
      </c>
      <c r="I290" s="14" t="str">
        <f t="shared" si="484"/>
        <v/>
      </c>
      <c r="J290" s="14" t="str">
        <f t="shared" si="485"/>
        <v/>
      </c>
      <c r="K290" s="10"/>
      <c r="L290" s="274"/>
      <c r="M290" s="221"/>
      <c r="N290" s="221"/>
      <c r="O290" s="222"/>
      <c r="P290" s="235"/>
      <c r="Q290" s="235"/>
      <c r="R290" s="235"/>
      <c r="S290" s="10"/>
      <c r="T290" s="10"/>
      <c r="U290" s="14" t="str">
        <f t="shared" si="427"/>
        <v/>
      </c>
      <c r="V290" s="14" t="str" cm="1">
        <f t="array" ref="V290">_xlfn.IFS(S290+T290=0,"",S290&gt;T290,IF(I290="主",IF(S290=5,4,3),IF(S290=5,0,1)),S290&lt;T290,IF(I290="主",IF(T290=5,0,1),IF(T290=5,4,3)),S290=T290,2)</f>
        <v/>
      </c>
      <c r="W290" s="275"/>
      <c r="X290" s="261" t="str">
        <f>IF(X289="","",X289)</f>
        <v/>
      </c>
      <c r="Y290" s="248" t="str">
        <f>IF($K290="","",IF($K290=$K288,AP288,AP287))</f>
        <v/>
      </c>
      <c r="Z290" s="248" t="str">
        <f>IF($K290="","",IF($K290=$K288,AQ288,AQ287))</f>
        <v/>
      </c>
      <c r="AA290" s="244" t="str">
        <f>IF($K290="","",IF($K290=$K288,AS288,AS287))</f>
        <v/>
      </c>
      <c r="AB290" s="242" t="str">
        <f t="shared" ref="AB290:AG290" si="543">IF($K290="","",IF($K290=$K288,Y288,Y287))</f>
        <v/>
      </c>
      <c r="AC290" s="242" t="str">
        <f t="shared" si="543"/>
        <v/>
      </c>
      <c r="AD290" s="249" t="str">
        <f t="shared" si="543"/>
        <v/>
      </c>
      <c r="AE290" s="242" t="str">
        <f t="shared" si="543"/>
        <v/>
      </c>
      <c r="AF290" s="242" t="str">
        <f t="shared" si="543"/>
        <v/>
      </c>
      <c r="AG290" s="242" t="str">
        <f t="shared" si="543"/>
        <v/>
      </c>
      <c r="AH290" s="245" t="str">
        <f t="shared" si="541"/>
        <v/>
      </c>
      <c r="AI290" s="251" t="str">
        <f>IF($K290="","",IF($K290=$K288,AH288,AH287))</f>
        <v/>
      </c>
      <c r="AJ290" s="251" t="str">
        <f>IF($K290="","",IF($K290=$K288,AI288,AI287))</f>
        <v/>
      </c>
      <c r="AK290" s="10"/>
      <c r="AL290" s="10"/>
      <c r="AM290" s="10"/>
      <c r="AN290" s="10"/>
      <c r="AO290" s="10"/>
      <c r="AP290" s="265"/>
      <c r="AQ290" s="12"/>
      <c r="AR290" s="15"/>
      <c r="AS290" s="12"/>
      <c r="AT290" s="15"/>
      <c r="AU290" s="12"/>
      <c r="AV290" s="148"/>
      <c r="AW290" s="14" t="str">
        <f t="shared" si="486"/>
        <v/>
      </c>
      <c r="AX290" s="14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AY290" s="14" t="str">
        <f t="shared" si="487"/>
        <v/>
      </c>
    </row>
    <row r="291" spans="1:51">
      <c r="A291" s="1">
        <f>输入错误检查!A290</f>
        <v>0</v>
      </c>
      <c r="B291" s="218">
        <v>4</v>
      </c>
      <c r="C291" s="218">
        <v>20</v>
      </c>
      <c r="D291" s="218">
        <v>12</v>
      </c>
      <c r="E291" s="219" t="s">
        <v>74</v>
      </c>
      <c r="F291" s="219" t="s">
        <v>148</v>
      </c>
      <c r="G291" s="8">
        <v>1</v>
      </c>
      <c r="H291" s="14" t="s">
        <v>75</v>
      </c>
      <c r="I291" s="14" t="str">
        <f t="shared" si="484"/>
        <v>客</v>
      </c>
      <c r="J291" s="14" t="str">
        <f t="shared" si="485"/>
        <v>TE</v>
      </c>
      <c r="K291" s="15" t="s">
        <v>148</v>
      </c>
      <c r="L291" s="220" t="s">
        <v>151</v>
      </c>
      <c r="M291" s="221">
        <f>S291+S292</f>
        <v>4</v>
      </c>
      <c r="N291" s="221">
        <f>T291+T292</f>
        <v>4</v>
      </c>
      <c r="O291" s="222">
        <f t="shared" ref="O291:O295" si="544">M291+N291</f>
        <v>8</v>
      </c>
      <c r="P291" s="223">
        <f t="shared" ref="P291:P295" si="545">IF(M291&gt;N291,1,0)</f>
        <v>0</v>
      </c>
      <c r="Q291" s="223">
        <f t="shared" ref="Q291:Q295" si="546">IF(M291+N291=0,0,IF(M291=N291,1,0))</f>
        <v>1</v>
      </c>
      <c r="R291" s="223">
        <f t="shared" ref="R291:R295" si="547">IF(M291&lt;N291,1,0)</f>
        <v>0</v>
      </c>
      <c r="S291" s="13">
        <v>2</v>
      </c>
      <c r="T291" s="13">
        <v>2</v>
      </c>
      <c r="U291" s="14" t="str">
        <f t="shared" ref="U291:U354" si="548">_xlfn.IFS(S291+T291=0,"",S291&gt;T291,IF(I291="主","屠","人"),S291&lt;T291,IF(I291="主","人","屠"),S291=T291,"平")</f>
        <v>平</v>
      </c>
      <c r="V291" s="14" cm="1">
        <f t="array" ref="V291">_xlfn.IFS(S291+T291=0,"",S291&gt;T291,IF(I291="主",IF(S291=5,4,3),IF(S291=5,0,1)),S291&lt;T291,IF(I291="主",IF(T291=5,0,1),IF(T291=5,4,3)),S291=T291,2)</f>
        <v>2</v>
      </c>
      <c r="W291" s="19" t="s">
        <v>92</v>
      </c>
      <c r="X291" s="19" t="s">
        <v>129</v>
      </c>
      <c r="Y291" s="224"/>
      <c r="Z291" s="225"/>
      <c r="AA291" s="225"/>
      <c r="AB291" s="225"/>
      <c r="AC291" s="225"/>
      <c r="AD291" s="225"/>
      <c r="AE291" s="225"/>
      <c r="AF291" s="225"/>
      <c r="AG291" s="226"/>
      <c r="AH291" s="227"/>
      <c r="AI291" s="227"/>
      <c r="AJ291" s="227"/>
      <c r="AK291" s="228" t="s">
        <v>79</v>
      </c>
      <c r="AL291" s="229" t="s">
        <v>86</v>
      </c>
      <c r="AM291" s="230"/>
      <c r="AN291" s="231"/>
      <c r="AO291" s="232"/>
      <c r="AP291" s="233" t="s">
        <v>80</v>
      </c>
      <c r="AQ291" s="234" t="s">
        <v>81</v>
      </c>
      <c r="AR291" s="15" t="s">
        <v>90</v>
      </c>
      <c r="AS291" s="234" t="s">
        <v>133</v>
      </c>
      <c r="AT291" s="15" t="s">
        <v>123</v>
      </c>
      <c r="AU291" s="234" t="s">
        <v>83</v>
      </c>
      <c r="AV291" s="142" t="s">
        <v>87</v>
      </c>
      <c r="AW291" s="14" t="str">
        <f t="shared" si="486"/>
        <v>主</v>
      </c>
      <c r="AX291" s="14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>TE</v>
      </c>
      <c r="AY291" s="14" t="str">
        <f t="shared" si="487"/>
        <v>DOU5</v>
      </c>
    </row>
    <row r="292" spans="1:51">
      <c r="A292" s="1">
        <f>输入错误检查!A291</f>
        <v>0</v>
      </c>
      <c r="B292" s="218">
        <f t="shared" ref="B292:B298" si="549">B291</f>
        <v>4</v>
      </c>
      <c r="C292" s="218">
        <f t="shared" ref="C292:C298" si="550">C291</f>
        <v>20</v>
      </c>
      <c r="D292" s="218">
        <f t="shared" ref="D292:D298" si="551">D291</f>
        <v>12</v>
      </c>
      <c r="E292" s="218" t="str">
        <f t="shared" ref="E292:E298" si="552">E291</f>
        <v>TE</v>
      </c>
      <c r="F292" s="218" t="str">
        <f t="shared" ref="F292:F298" si="553">F291</f>
        <v>DOU5</v>
      </c>
      <c r="G292" s="8">
        <v>1</v>
      </c>
      <c r="H292" s="14" t="s">
        <v>88</v>
      </c>
      <c r="I292" s="14" t="str">
        <f t="shared" si="484"/>
        <v>主</v>
      </c>
      <c r="J292" s="14" t="str">
        <f t="shared" si="485"/>
        <v>DOU5</v>
      </c>
      <c r="K292" s="15" t="s">
        <v>74</v>
      </c>
      <c r="L292" s="220" t="s">
        <v>76</v>
      </c>
      <c r="M292" s="221"/>
      <c r="N292" s="221"/>
      <c r="O292" s="222"/>
      <c r="P292" s="235"/>
      <c r="Q292" s="235"/>
      <c r="R292" s="235"/>
      <c r="S292" s="13">
        <v>2</v>
      </c>
      <c r="T292" s="13">
        <v>2</v>
      </c>
      <c r="U292" s="14" t="str">
        <f t="shared" si="548"/>
        <v>平</v>
      </c>
      <c r="V292" s="14" cm="1">
        <f t="array" ref="V292">_xlfn.IFS(S292+T292=0,"",S292&gt;T292,IF(I292="主",IF(S292=5,4,3),IF(S292=5,0,1)),S292&lt;T292,IF(I292="主",IF(T292=5,0,1),IF(T292=5,4,3)),S292=T292,2)</f>
        <v>2</v>
      </c>
      <c r="W292" s="19" t="s">
        <v>92</v>
      </c>
      <c r="X292" s="19" t="s">
        <v>129</v>
      </c>
      <c r="Y292" s="236"/>
      <c r="Z292" s="237"/>
      <c r="AA292" s="238"/>
      <c r="AB292" s="238"/>
      <c r="AC292" s="238"/>
      <c r="AD292" s="238"/>
      <c r="AE292" s="238"/>
      <c r="AF292" s="238"/>
      <c r="AG292" s="226"/>
      <c r="AH292" s="227"/>
      <c r="AI292" s="227"/>
      <c r="AJ292" s="227"/>
      <c r="AK292" s="228" t="s">
        <v>79</v>
      </c>
      <c r="AL292" s="229" t="s">
        <v>86</v>
      </c>
      <c r="AM292" s="239"/>
      <c r="AN292" s="240"/>
      <c r="AO292" s="241"/>
      <c r="AP292" s="233" t="s">
        <v>81</v>
      </c>
      <c r="AQ292" s="234" t="s">
        <v>80</v>
      </c>
      <c r="AR292" s="15" t="s">
        <v>90</v>
      </c>
      <c r="AS292" s="234" t="s">
        <v>83</v>
      </c>
      <c r="AT292" s="15" t="s">
        <v>133</v>
      </c>
      <c r="AU292" s="234" t="s">
        <v>82</v>
      </c>
      <c r="AV292" s="142" t="s">
        <v>87</v>
      </c>
      <c r="AW292" s="14" t="str">
        <f t="shared" si="486"/>
        <v>主</v>
      </c>
      <c r="AX292" s="14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>TE</v>
      </c>
      <c r="AY292" s="14" t="str">
        <f t="shared" si="487"/>
        <v>DOU5</v>
      </c>
    </row>
    <row r="293" spans="1:51">
      <c r="A293" s="1">
        <f>输入错误检查!A292</f>
        <v>0</v>
      </c>
      <c r="B293" s="218">
        <f t="shared" si="549"/>
        <v>4</v>
      </c>
      <c r="C293" s="218">
        <f t="shared" si="550"/>
        <v>20</v>
      </c>
      <c r="D293" s="218">
        <f t="shared" si="551"/>
        <v>12</v>
      </c>
      <c r="E293" s="218" t="str">
        <f t="shared" si="552"/>
        <v>TE</v>
      </c>
      <c r="F293" s="218" t="str">
        <f t="shared" si="553"/>
        <v>DOU5</v>
      </c>
      <c r="G293" s="8">
        <v>2</v>
      </c>
      <c r="H293" s="14" t="s">
        <v>75</v>
      </c>
      <c r="I293" s="14" t="str">
        <f t="shared" si="484"/>
        <v>客</v>
      </c>
      <c r="J293" s="14" t="str">
        <f t="shared" si="485"/>
        <v>TE</v>
      </c>
      <c r="K293" s="15" t="s">
        <v>148</v>
      </c>
      <c r="L293" s="220" t="s">
        <v>151</v>
      </c>
      <c r="M293" s="221">
        <f>S293+S294</f>
        <v>4</v>
      </c>
      <c r="N293" s="221">
        <f>T293+T294</f>
        <v>4</v>
      </c>
      <c r="O293" s="222">
        <f t="shared" si="544"/>
        <v>8</v>
      </c>
      <c r="P293" s="223">
        <f t="shared" si="545"/>
        <v>0</v>
      </c>
      <c r="Q293" s="223">
        <f t="shared" si="546"/>
        <v>1</v>
      </c>
      <c r="R293" s="223">
        <f t="shared" si="547"/>
        <v>0</v>
      </c>
      <c r="S293" s="13">
        <v>2</v>
      </c>
      <c r="T293" s="13">
        <v>2</v>
      </c>
      <c r="U293" s="14" t="str">
        <f t="shared" si="548"/>
        <v>平</v>
      </c>
      <c r="V293" s="14" cm="1">
        <f t="array" ref="V293">_xlfn.IFS(S293+T293=0,"",S293&gt;T293,IF(I293="主",IF(S293=5,4,3),IF(S293=5,0,1)),S293&lt;T293,IF(I293="主",IF(T293=5,0,1),IF(T293=5,4,3)),S293=T293,2)</f>
        <v>2</v>
      </c>
      <c r="W293" s="19" t="s">
        <v>103</v>
      </c>
      <c r="X293" s="19" t="s">
        <v>77</v>
      </c>
      <c r="Y293" s="242" t="str">
        <f>IF($K293="","",IF($K293=$K291,AP291,AP292))</f>
        <v>机械师</v>
      </c>
      <c r="Z293" s="243" t="str">
        <f>IF($K293="","",IF($K293=$K291,AQ291,AQ292))</f>
        <v>大副</v>
      </c>
      <c r="AA293" s="244" t="str">
        <f>IF($K293="","",IF($K293=$K291,AS291,AS292))</f>
        <v>舞女</v>
      </c>
      <c r="AB293" s="238"/>
      <c r="AC293" s="238"/>
      <c r="AD293" s="238"/>
      <c r="AE293" s="238"/>
      <c r="AF293" s="238"/>
      <c r="AG293" s="226"/>
      <c r="AH293" s="245" t="str">
        <f t="shared" ref="AH293:AH297" si="554">IF($K293="","",IF($K293=$K291,AV291,AV292))</f>
        <v>跛脚羊</v>
      </c>
      <c r="AI293" s="227"/>
      <c r="AJ293" s="227"/>
      <c r="AK293" s="228" t="s">
        <v>79</v>
      </c>
      <c r="AL293" s="15" t="s">
        <v>97</v>
      </c>
      <c r="AM293" s="246" t="s">
        <v>94</v>
      </c>
      <c r="AN293" s="247"/>
      <c r="AO293" s="241"/>
      <c r="AP293" s="233" t="s">
        <v>95</v>
      </c>
      <c r="AQ293" s="234" t="s">
        <v>85</v>
      </c>
      <c r="AR293" s="15" t="s">
        <v>91</v>
      </c>
      <c r="AS293" s="234" t="s">
        <v>109</v>
      </c>
      <c r="AT293" s="15" t="s">
        <v>107</v>
      </c>
      <c r="AU293" s="234" t="s">
        <v>99</v>
      </c>
      <c r="AV293" s="142" t="s">
        <v>106</v>
      </c>
      <c r="AW293" s="14" t="str">
        <f t="shared" si="486"/>
        <v>客</v>
      </c>
      <c r="AX293" s="14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>DOU5</v>
      </c>
      <c r="AY293" s="14" t="str">
        <f t="shared" si="487"/>
        <v>TE</v>
      </c>
    </row>
    <row r="294" spans="1:51">
      <c r="A294" s="1">
        <f>输入错误检查!A293</f>
        <v>0</v>
      </c>
      <c r="B294" s="218">
        <f t="shared" si="549"/>
        <v>4</v>
      </c>
      <c r="C294" s="218">
        <f t="shared" si="550"/>
        <v>20</v>
      </c>
      <c r="D294" s="218">
        <f t="shared" si="551"/>
        <v>12</v>
      </c>
      <c r="E294" s="218" t="str">
        <f t="shared" si="552"/>
        <v>TE</v>
      </c>
      <c r="F294" s="218" t="str">
        <f t="shared" si="553"/>
        <v>DOU5</v>
      </c>
      <c r="G294" s="8">
        <v>2</v>
      </c>
      <c r="H294" s="14" t="s">
        <v>88</v>
      </c>
      <c r="I294" s="14" t="str">
        <f t="shared" si="484"/>
        <v>主</v>
      </c>
      <c r="J294" s="14" t="str">
        <f t="shared" si="485"/>
        <v>DOU5</v>
      </c>
      <c r="K294" s="15" t="s">
        <v>74</v>
      </c>
      <c r="L294" s="220" t="s">
        <v>76</v>
      </c>
      <c r="M294" s="221"/>
      <c r="N294" s="221"/>
      <c r="O294" s="222"/>
      <c r="P294" s="235"/>
      <c r="Q294" s="235"/>
      <c r="R294" s="235"/>
      <c r="S294" s="13">
        <v>2</v>
      </c>
      <c r="T294" s="13">
        <v>2</v>
      </c>
      <c r="U294" s="14" t="str">
        <f t="shared" si="548"/>
        <v>平</v>
      </c>
      <c r="V294" s="14" cm="1">
        <f t="array" ref="V294">_xlfn.IFS(S294+T294=0,"",S294&gt;T294,IF(I294="主",IF(S294=5,4,3),IF(S294=5,0,1)),S294&lt;T294,IF(I294="主",IF(T294=5,0,1),IF(T294=5,4,3)),S294=T294,2)</f>
        <v>2</v>
      </c>
      <c r="W294" s="19" t="s">
        <v>103</v>
      </c>
      <c r="X294" s="19" t="s">
        <v>77</v>
      </c>
      <c r="Y294" s="242" t="str">
        <f>IF($K294="","",IF($K294=$K292,AP292,AP291))</f>
        <v>大副</v>
      </c>
      <c r="Z294" s="243" t="str">
        <f>IF($K294="","",IF($K294=$K292,AQ292,AQ291))</f>
        <v>机械师</v>
      </c>
      <c r="AA294" s="244" t="str">
        <f>IF($K294="","",IF($K294=$K292,AS292,AS291))</f>
        <v>古董商</v>
      </c>
      <c r="AB294" s="237"/>
      <c r="AC294" s="237"/>
      <c r="AD294" s="238"/>
      <c r="AE294" s="238"/>
      <c r="AF294" s="238"/>
      <c r="AG294" s="226"/>
      <c r="AH294" s="245" t="str">
        <f t="shared" ref="AH294:AH298" si="555">IF($K294="","",IF($K294=$K292,AV292,AV291))</f>
        <v>跛脚羊</v>
      </c>
      <c r="AI294" s="227"/>
      <c r="AJ294" s="227"/>
      <c r="AK294" s="228" t="s">
        <v>79</v>
      </c>
      <c r="AL294" s="15" t="s">
        <v>101</v>
      </c>
      <c r="AM294" s="229" t="s">
        <v>94</v>
      </c>
      <c r="AN294" s="239"/>
      <c r="AO294" s="241"/>
      <c r="AP294" s="233" t="s">
        <v>107</v>
      </c>
      <c r="AQ294" s="234" t="s">
        <v>95</v>
      </c>
      <c r="AR294" s="15" t="s">
        <v>85</v>
      </c>
      <c r="AS294" s="234" t="s">
        <v>152</v>
      </c>
      <c r="AT294" s="15" t="s">
        <v>97</v>
      </c>
      <c r="AU294" s="234" t="s">
        <v>108</v>
      </c>
      <c r="AV294" s="142" t="s">
        <v>102</v>
      </c>
      <c r="AW294" s="14" t="str">
        <f t="shared" si="486"/>
        <v>客</v>
      </c>
      <c r="AX294" s="14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>DOU5</v>
      </c>
      <c r="AY294" s="14" t="str">
        <f t="shared" si="487"/>
        <v>TE</v>
      </c>
    </row>
    <row r="295" spans="1:51">
      <c r="A295" s="1">
        <f>输入错误检查!A294</f>
        <v>0</v>
      </c>
      <c r="B295" s="218">
        <f t="shared" si="549"/>
        <v>4</v>
      </c>
      <c r="C295" s="218">
        <f t="shared" si="550"/>
        <v>20</v>
      </c>
      <c r="D295" s="218">
        <f t="shared" si="551"/>
        <v>12</v>
      </c>
      <c r="E295" s="218" t="str">
        <f t="shared" si="552"/>
        <v>TE</v>
      </c>
      <c r="F295" s="218" t="str">
        <f t="shared" si="553"/>
        <v>DOU5</v>
      </c>
      <c r="G295" s="8">
        <v>3</v>
      </c>
      <c r="H295" s="14" t="s">
        <v>75</v>
      </c>
      <c r="I295" s="14" t="str">
        <f t="shared" si="484"/>
        <v>客</v>
      </c>
      <c r="J295" s="14" t="str">
        <f t="shared" si="485"/>
        <v>TE</v>
      </c>
      <c r="K295" s="15" t="s">
        <v>148</v>
      </c>
      <c r="L295" s="220" t="s">
        <v>151</v>
      </c>
      <c r="M295" s="221">
        <f>S295+S296</f>
        <v>5</v>
      </c>
      <c r="N295" s="221">
        <f>T295+T296</f>
        <v>3</v>
      </c>
      <c r="O295" s="222">
        <f t="shared" si="544"/>
        <v>8</v>
      </c>
      <c r="P295" s="223">
        <f t="shared" si="545"/>
        <v>1</v>
      </c>
      <c r="Q295" s="223">
        <f t="shared" si="546"/>
        <v>0</v>
      </c>
      <c r="R295" s="223">
        <f t="shared" si="547"/>
        <v>0</v>
      </c>
      <c r="S295" s="13">
        <v>2</v>
      </c>
      <c r="T295" s="13">
        <v>2</v>
      </c>
      <c r="U295" s="14" t="str">
        <f t="shared" si="548"/>
        <v>平</v>
      </c>
      <c r="V295" s="14" cm="1">
        <f t="array" ref="V295">_xlfn.IFS(S295+T295=0,"",S295&gt;T295,IF(I295="主",IF(S295=5,4,3),IF(S295=5,0,1)),S295&lt;T295,IF(I295="主",IF(T295=5,0,1),IF(T295=5,4,3)),S295=T295,2)</f>
        <v>2</v>
      </c>
      <c r="W295" s="19" t="s">
        <v>122</v>
      </c>
      <c r="X295" s="19" t="s">
        <v>92</v>
      </c>
      <c r="Y295" s="248" t="str">
        <f>IF($K295="","",IF($K295=$K293,AP293,AP294))</f>
        <v>病患</v>
      </c>
      <c r="Z295" s="248" t="str">
        <f>IF($K295="","",IF($K295=$K293,AQ293,AQ294))</f>
        <v>入殓师</v>
      </c>
      <c r="AA295" s="244" t="str">
        <f>IF($K295="","",IF($K295=$K293,AS293,AS294))</f>
        <v>火灾调查员</v>
      </c>
      <c r="AB295" s="248" t="str">
        <f>IF($K295="","",IF($K295=$K293,Y293,Y294))</f>
        <v>机械师</v>
      </c>
      <c r="AC295" s="249" t="str">
        <f>IF($K295="","",IF($K295=$K293,Z293,Z294))</f>
        <v>大副</v>
      </c>
      <c r="AD295" s="250" t="str">
        <f>IF($K295="","",IF($K295=$K293,AA293,AA294))</f>
        <v>舞女</v>
      </c>
      <c r="AE295" s="238"/>
      <c r="AF295" s="238"/>
      <c r="AG295" s="226"/>
      <c r="AH295" s="245" t="str">
        <f t="shared" si="554"/>
        <v>时空之影</v>
      </c>
      <c r="AI295" s="251" t="str">
        <f>IF($K295="","",IF($K295=$K293,AH293,AH294))</f>
        <v>跛脚羊</v>
      </c>
      <c r="AJ295" s="227"/>
      <c r="AK295" s="228" t="s">
        <v>79</v>
      </c>
      <c r="AL295" s="15" t="s">
        <v>98</v>
      </c>
      <c r="AM295" s="15" t="s">
        <v>94</v>
      </c>
      <c r="AN295" s="246" t="s">
        <v>102</v>
      </c>
      <c r="AO295" s="252"/>
      <c r="AP295" s="233" t="s">
        <v>91</v>
      </c>
      <c r="AQ295" s="234" t="s">
        <v>83</v>
      </c>
      <c r="AR295" s="15" t="s">
        <v>93</v>
      </c>
      <c r="AS295" s="234" t="s">
        <v>82</v>
      </c>
      <c r="AT295" s="15" t="s">
        <v>105</v>
      </c>
      <c r="AU295" s="234" t="s">
        <v>119</v>
      </c>
      <c r="AV295" s="142" t="s">
        <v>189</v>
      </c>
      <c r="AW295" s="14" t="str">
        <f t="shared" si="486"/>
        <v>主</v>
      </c>
      <c r="AX295" s="14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>TE</v>
      </c>
      <c r="AY295" s="14" t="str">
        <f t="shared" si="487"/>
        <v>DOU5</v>
      </c>
    </row>
    <row r="296" spans="1:51">
      <c r="A296" s="1">
        <f>输入错误检查!A295</f>
        <v>0</v>
      </c>
      <c r="B296" s="218">
        <f t="shared" si="549"/>
        <v>4</v>
      </c>
      <c r="C296" s="218">
        <f t="shared" si="550"/>
        <v>20</v>
      </c>
      <c r="D296" s="218">
        <f t="shared" si="551"/>
        <v>12</v>
      </c>
      <c r="E296" s="218" t="str">
        <f t="shared" si="552"/>
        <v>TE</v>
      </c>
      <c r="F296" s="218" t="str">
        <f t="shared" si="553"/>
        <v>DOU5</v>
      </c>
      <c r="G296" s="8">
        <v>3</v>
      </c>
      <c r="H296" s="14" t="s">
        <v>88</v>
      </c>
      <c r="I296" s="14" t="str">
        <f t="shared" si="484"/>
        <v>主</v>
      </c>
      <c r="J296" s="14" t="str">
        <f t="shared" si="485"/>
        <v>DOU5</v>
      </c>
      <c r="K296" s="15" t="s">
        <v>74</v>
      </c>
      <c r="L296" s="220" t="s">
        <v>76</v>
      </c>
      <c r="M296" s="221"/>
      <c r="N296" s="221"/>
      <c r="O296" s="222"/>
      <c r="P296" s="235"/>
      <c r="Q296" s="235"/>
      <c r="R296" s="235"/>
      <c r="S296" s="13">
        <v>3</v>
      </c>
      <c r="T296" s="13">
        <v>1</v>
      </c>
      <c r="U296" s="14" t="str">
        <f t="shared" si="548"/>
        <v>屠</v>
      </c>
      <c r="V296" s="14" cm="1">
        <f t="array" ref="V296">_xlfn.IFS(S296+T296=0,"",S296&gt;T296,IF(I296="主",IF(S296=5,4,3),IF(S296=5,0,1)),S296&lt;T296,IF(I296="主",IF(T296=5,0,1),IF(T296=5,4,3)),S296=T296,2)</f>
        <v>3</v>
      </c>
      <c r="W296" s="19" t="s">
        <v>122</v>
      </c>
      <c r="X296" s="19" t="s">
        <v>92</v>
      </c>
      <c r="Y296" s="248" t="str">
        <f>IF($K296="","",IF($K296=$K294,AP294,AP293))</f>
        <v>佣兵</v>
      </c>
      <c r="Z296" s="248" t="str">
        <f>IF($K296="","",IF($K296=$K294,AQ294,AQ293))</f>
        <v>病患</v>
      </c>
      <c r="AA296" s="244" t="str">
        <f>IF($K296="","",IF($K296=$K294,AS294,AS293))</f>
        <v>调酒师</v>
      </c>
      <c r="AB296" s="248" t="str">
        <f>IF($K296="","",IF($K296=$K294,Y294,Y293))</f>
        <v>大副</v>
      </c>
      <c r="AC296" s="249" t="str">
        <f>IF($K296="","",IF($K296=$K294,Z294,Z293))</f>
        <v>机械师</v>
      </c>
      <c r="AD296" s="250" t="str">
        <f>IF($K296="","",IF($K296=$K294,AA294,AA293))</f>
        <v>古董商</v>
      </c>
      <c r="AE296" s="237"/>
      <c r="AF296" s="237"/>
      <c r="AG296" s="270"/>
      <c r="AH296" s="245" t="str">
        <f t="shared" si="555"/>
        <v>歌剧演员</v>
      </c>
      <c r="AI296" s="251" t="str">
        <f>IF($K296="","",IF($K296=$K294,AH294,AH293))</f>
        <v>跛脚羊</v>
      </c>
      <c r="AJ296" s="227"/>
      <c r="AK296" s="228" t="s">
        <v>98</v>
      </c>
      <c r="AL296" s="15" t="s">
        <v>79</v>
      </c>
      <c r="AM296" s="15" t="s">
        <v>94</v>
      </c>
      <c r="AN296" s="229" t="s">
        <v>181</v>
      </c>
      <c r="AO296" s="254"/>
      <c r="AP296" s="233" t="s">
        <v>105</v>
      </c>
      <c r="AQ296" s="234" t="s">
        <v>108</v>
      </c>
      <c r="AR296" s="15" t="s">
        <v>109</v>
      </c>
      <c r="AS296" s="234" t="s">
        <v>85</v>
      </c>
      <c r="AT296" s="15" t="s">
        <v>93</v>
      </c>
      <c r="AU296" s="234" t="s">
        <v>82</v>
      </c>
      <c r="AV296" s="142" t="s">
        <v>175</v>
      </c>
      <c r="AW296" s="14" t="str">
        <f t="shared" si="486"/>
        <v>主</v>
      </c>
      <c r="AX296" s="14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>TE</v>
      </c>
      <c r="AY296" s="14" t="str">
        <f t="shared" si="487"/>
        <v>DOU5</v>
      </c>
    </row>
    <row r="297" spans="1:51">
      <c r="A297" s="1">
        <f>输入错误检查!A296</f>
        <v>0</v>
      </c>
      <c r="B297" s="218">
        <f t="shared" si="549"/>
        <v>4</v>
      </c>
      <c r="C297" s="218">
        <f t="shared" si="550"/>
        <v>20</v>
      </c>
      <c r="D297" s="218">
        <f t="shared" si="551"/>
        <v>12</v>
      </c>
      <c r="E297" s="218" t="str">
        <f t="shared" si="552"/>
        <v>TE</v>
      </c>
      <c r="F297" s="218" t="str">
        <f t="shared" si="553"/>
        <v>DOU5</v>
      </c>
      <c r="G297" s="8" t="s">
        <v>114</v>
      </c>
      <c r="H297" s="14" t="s">
        <v>75</v>
      </c>
      <c r="I297" s="14" t="str">
        <f t="shared" si="484"/>
        <v/>
      </c>
      <c r="J297" s="14" t="str">
        <f t="shared" si="485"/>
        <v/>
      </c>
      <c r="K297" s="15"/>
      <c r="L297" s="220"/>
      <c r="M297" s="221">
        <f>S297+S298</f>
        <v>0</v>
      </c>
      <c r="N297" s="221">
        <f>T297+T298</f>
        <v>0</v>
      </c>
      <c r="O297" s="222">
        <f t="shared" ref="O297:O301" si="556">M297+N297</f>
        <v>0</v>
      </c>
      <c r="P297" s="223">
        <f t="shared" ref="P297:P301" si="557">IF(M297&gt;N297,1,0)</f>
        <v>0</v>
      </c>
      <c r="Q297" s="223">
        <f t="shared" ref="Q297:Q301" si="558">IF(M297+N297=0,0,IF(M297=N297,1,0))</f>
        <v>0</v>
      </c>
      <c r="R297" s="223">
        <f t="shared" ref="R297:R301" si="559">IF(M297&lt;N297,1,0)</f>
        <v>0</v>
      </c>
      <c r="S297" s="13"/>
      <c r="T297" s="13"/>
      <c r="U297" s="14" t="str">
        <f t="shared" si="548"/>
        <v/>
      </c>
      <c r="V297" s="14" t="str" cm="1">
        <f t="array" ref="V297">_xlfn.IFS(S297+T297=0,"",S297&gt;T297,IF(I297="主",IF(S297=5,4,3),IF(S297=5,0,1)),S297&lt;T297,IF(I297="主",IF(T297=5,0,1),IF(T297=5,4,3)),S297=T297,2)</f>
        <v/>
      </c>
      <c r="W297" s="255"/>
      <c r="X297" s="19"/>
      <c r="Y297" s="248" t="str">
        <f>IF($K297="","",IF($K297=$K295,AP295,AP296))</f>
        <v/>
      </c>
      <c r="Z297" s="248" t="str">
        <f>IF($K297="","",IF($K297=$K295,AQ295,AQ296))</f>
        <v/>
      </c>
      <c r="AA297" s="244" t="str">
        <f>IF($K297="","",IF($K297=$K295,AS295,AS296))</f>
        <v/>
      </c>
      <c r="AB297" s="242" t="str">
        <f t="shared" ref="AB297:AG297" si="560">IF($K297="","",IF($K297=$K295,Y295,Y296))</f>
        <v/>
      </c>
      <c r="AC297" s="242" t="str">
        <f t="shared" si="560"/>
        <v/>
      </c>
      <c r="AD297" s="249" t="str">
        <f t="shared" si="560"/>
        <v/>
      </c>
      <c r="AE297" s="242" t="str">
        <f t="shared" si="560"/>
        <v/>
      </c>
      <c r="AF297" s="242" t="str">
        <f t="shared" si="560"/>
        <v/>
      </c>
      <c r="AG297" s="242" t="str">
        <f t="shared" si="560"/>
        <v/>
      </c>
      <c r="AH297" s="245" t="str">
        <f t="shared" si="554"/>
        <v/>
      </c>
      <c r="AI297" s="251" t="str">
        <f>IF($K297="","",IF($K297=$K295,AH295,AH296))</f>
        <v/>
      </c>
      <c r="AJ297" s="251" t="str">
        <f>IF($K297="","",IF($K297=$K295,AI295,AI296))</f>
        <v/>
      </c>
      <c r="AK297" s="13"/>
      <c r="AL297" s="13"/>
      <c r="AM297" s="13"/>
      <c r="AN297" s="13"/>
      <c r="AO297" s="256"/>
      <c r="AP297" s="257"/>
      <c r="AQ297" s="257"/>
      <c r="AR297" s="13"/>
      <c r="AS297" s="257"/>
      <c r="AT297" s="13"/>
      <c r="AU297" s="257"/>
      <c r="AV297" s="9"/>
      <c r="AW297" s="14" t="str">
        <f t="shared" si="486"/>
        <v/>
      </c>
      <c r="AX297" s="14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Y297" s="14" t="str">
        <f t="shared" si="487"/>
        <v/>
      </c>
    </row>
    <row r="298" spans="1:51">
      <c r="A298" s="1">
        <f>输入错误检查!A297</f>
        <v>0</v>
      </c>
      <c r="B298" s="218">
        <f t="shared" si="549"/>
        <v>4</v>
      </c>
      <c r="C298" s="218">
        <f t="shared" si="550"/>
        <v>20</v>
      </c>
      <c r="D298" s="218">
        <f t="shared" si="551"/>
        <v>12</v>
      </c>
      <c r="E298" s="218" t="str">
        <f t="shared" si="552"/>
        <v>TE</v>
      </c>
      <c r="F298" s="218" t="str">
        <f t="shared" si="553"/>
        <v>DOU5</v>
      </c>
      <c r="G298" s="8" t="s">
        <v>114</v>
      </c>
      <c r="H298" s="14" t="s">
        <v>88</v>
      </c>
      <c r="I298" s="14" t="str">
        <f t="shared" si="484"/>
        <v/>
      </c>
      <c r="J298" s="14" t="str">
        <f t="shared" si="485"/>
        <v/>
      </c>
      <c r="K298" s="15"/>
      <c r="L298" s="220"/>
      <c r="M298" s="221"/>
      <c r="N298" s="221"/>
      <c r="O298" s="222"/>
      <c r="P298" s="235"/>
      <c r="Q298" s="235"/>
      <c r="R298" s="235"/>
      <c r="S298" s="13"/>
      <c r="T298" s="13"/>
      <c r="U298" s="14" t="str">
        <f t="shared" si="548"/>
        <v/>
      </c>
      <c r="V298" s="14" t="str" cm="1">
        <f t="array" ref="V298">_xlfn.IFS(S298+T298=0,"",S298&gt;T298,IF(I298="主",IF(S298=5,4,3),IF(S298=5,0,1)),S298&lt;T298,IF(I298="主",IF(T298=5,0,1),IF(T298=5,4,3)),S298=T298,2)</f>
        <v/>
      </c>
      <c r="W298" s="255"/>
      <c r="X298" s="19"/>
      <c r="Y298" s="248" t="str">
        <f>IF($K298="","",IF($K298=$K296,AP296,AP295))</f>
        <v/>
      </c>
      <c r="Z298" s="248" t="str">
        <f>IF($K298="","",IF($K298=$K296,AQ296,AQ295))</f>
        <v/>
      </c>
      <c r="AA298" s="244" t="str">
        <f>IF($K298="","",IF($K298=$K296,AS296,AS295))</f>
        <v/>
      </c>
      <c r="AB298" s="242" t="str">
        <f t="shared" ref="AB298:AG298" si="561">IF($K298="","",IF($K298=$K296,Y296,Y295))</f>
        <v/>
      </c>
      <c r="AC298" s="242" t="str">
        <f t="shared" si="561"/>
        <v/>
      </c>
      <c r="AD298" s="249" t="str">
        <f t="shared" si="561"/>
        <v/>
      </c>
      <c r="AE298" s="242" t="str">
        <f t="shared" si="561"/>
        <v/>
      </c>
      <c r="AF298" s="242" t="str">
        <f t="shared" si="561"/>
        <v/>
      </c>
      <c r="AG298" s="242" t="str">
        <f t="shared" si="561"/>
        <v/>
      </c>
      <c r="AH298" s="245" t="str">
        <f t="shared" si="555"/>
        <v/>
      </c>
      <c r="AI298" s="251" t="str">
        <f>IF($K298="","",IF($K298=$K296,AH296,AH295))</f>
        <v/>
      </c>
      <c r="AJ298" s="251" t="str">
        <f>IF($K298="","",IF($K298=$K296,AI296,AI295))</f>
        <v/>
      </c>
      <c r="AK298" s="13"/>
      <c r="AL298" s="13"/>
      <c r="AM298" s="13"/>
      <c r="AN298" s="13"/>
      <c r="AO298" s="13"/>
      <c r="AP298" s="257"/>
      <c r="AQ298" s="257"/>
      <c r="AR298" s="13"/>
      <c r="AS298" s="257"/>
      <c r="AT298" s="13"/>
      <c r="AU298" s="257"/>
      <c r="AV298" s="9"/>
      <c r="AW298" s="14" t="str">
        <f t="shared" si="486"/>
        <v/>
      </c>
      <c r="AX298" s="14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AY298" s="14" t="str">
        <f t="shared" si="487"/>
        <v/>
      </c>
    </row>
    <row r="299" spans="1:51">
      <c r="A299" s="1">
        <f>输入错误检查!A298</f>
        <v>0</v>
      </c>
      <c r="B299" s="218">
        <v>4</v>
      </c>
      <c r="C299" s="218">
        <v>20</v>
      </c>
      <c r="D299" s="218">
        <v>14</v>
      </c>
      <c r="E299" s="219" t="s">
        <v>163</v>
      </c>
      <c r="F299" s="219" t="s">
        <v>116</v>
      </c>
      <c r="G299" s="8">
        <v>1</v>
      </c>
      <c r="H299" s="14" t="s">
        <v>75</v>
      </c>
      <c r="I299" s="14" t="str">
        <f t="shared" si="484"/>
        <v>客</v>
      </c>
      <c r="J299" s="14" t="str">
        <f t="shared" si="485"/>
        <v>WBG</v>
      </c>
      <c r="K299" s="279" t="s">
        <v>116</v>
      </c>
      <c r="L299" s="260" t="s">
        <v>117</v>
      </c>
      <c r="M299" s="221">
        <f>S299+S300</f>
        <v>7</v>
      </c>
      <c r="N299" s="221">
        <f>T299+T300</f>
        <v>2</v>
      </c>
      <c r="O299" s="222">
        <f t="shared" si="556"/>
        <v>9</v>
      </c>
      <c r="P299" s="223">
        <f t="shared" si="557"/>
        <v>1</v>
      </c>
      <c r="Q299" s="223">
        <f t="shared" si="558"/>
        <v>0</v>
      </c>
      <c r="R299" s="223">
        <f t="shared" si="559"/>
        <v>0</v>
      </c>
      <c r="S299" s="10">
        <v>2</v>
      </c>
      <c r="T299" s="10">
        <v>2</v>
      </c>
      <c r="U299" s="14" t="str">
        <f t="shared" si="548"/>
        <v>平</v>
      </c>
      <c r="V299" s="14" cm="1">
        <f t="array" ref="V299">_xlfn.IFS(S299+T299=0,"",S299&gt;T299,IF(I299="主",IF(S299=5,4,3),IF(S299=5,0,1)),S299&lt;T299,IF(I299="主",IF(T299=5,0,1),IF(T299=5,4,3)),S299=T299,2)</f>
        <v>2</v>
      </c>
      <c r="W299" s="261" t="s">
        <v>103</v>
      </c>
      <c r="X299" s="261" t="s">
        <v>78</v>
      </c>
      <c r="Y299" s="224"/>
      <c r="Z299" s="225"/>
      <c r="AA299" s="225"/>
      <c r="AB299" s="225"/>
      <c r="AC299" s="225"/>
      <c r="AD299" s="225"/>
      <c r="AE299" s="225"/>
      <c r="AF299" s="225"/>
      <c r="AG299" s="226"/>
      <c r="AH299" s="227"/>
      <c r="AI299" s="227"/>
      <c r="AJ299" s="227"/>
      <c r="AK299" s="280" t="s">
        <v>80</v>
      </c>
      <c r="AL299" s="271" t="s">
        <v>79</v>
      </c>
      <c r="AM299" s="224"/>
      <c r="AN299" s="225"/>
      <c r="AO299" s="264"/>
      <c r="AP299" s="265" t="s">
        <v>83</v>
      </c>
      <c r="AQ299" s="12" t="s">
        <v>90</v>
      </c>
      <c r="AR299" s="15" t="s">
        <v>81</v>
      </c>
      <c r="AS299" s="12" t="s">
        <v>133</v>
      </c>
      <c r="AT299" s="15" t="s">
        <v>85</v>
      </c>
      <c r="AU299" s="12" t="s">
        <v>123</v>
      </c>
      <c r="AV299" s="148" t="s">
        <v>87</v>
      </c>
      <c r="AW299" s="14" t="str">
        <f t="shared" si="486"/>
        <v>主</v>
      </c>
      <c r="AX299" s="14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>WBG</v>
      </c>
      <c r="AY299" s="14" t="str">
        <f t="shared" si="487"/>
        <v>FT</v>
      </c>
    </row>
    <row r="300" spans="1:51">
      <c r="A300" s="1">
        <f>输入错误检查!A299</f>
        <v>0</v>
      </c>
      <c r="B300" s="218">
        <f t="shared" ref="B300:B306" si="562">B299</f>
        <v>4</v>
      </c>
      <c r="C300" s="218">
        <f t="shared" ref="C300:C306" si="563">C299</f>
        <v>20</v>
      </c>
      <c r="D300" s="218">
        <f t="shared" ref="D300:D306" si="564">D299</f>
        <v>14</v>
      </c>
      <c r="E300" s="218" t="str">
        <f t="shared" ref="E300:E306" si="565">E299</f>
        <v>WBG</v>
      </c>
      <c r="F300" s="218" t="str">
        <f t="shared" ref="F300:F306" si="566">F299</f>
        <v>FT</v>
      </c>
      <c r="G300" s="8">
        <v>1</v>
      </c>
      <c r="H300" s="14" t="s">
        <v>88</v>
      </c>
      <c r="I300" s="14" t="str">
        <f t="shared" si="484"/>
        <v>主</v>
      </c>
      <c r="J300" s="14" t="str">
        <f t="shared" si="485"/>
        <v>FT</v>
      </c>
      <c r="K300" s="279" t="s">
        <v>163</v>
      </c>
      <c r="L300" s="260" t="s">
        <v>164</v>
      </c>
      <c r="M300" s="221"/>
      <c r="N300" s="221"/>
      <c r="O300" s="222"/>
      <c r="P300" s="235"/>
      <c r="Q300" s="235"/>
      <c r="R300" s="235"/>
      <c r="S300" s="10">
        <v>5</v>
      </c>
      <c r="T300" s="10">
        <v>0</v>
      </c>
      <c r="U300" s="14" t="str">
        <f t="shared" si="548"/>
        <v>屠</v>
      </c>
      <c r="V300" s="14" cm="1">
        <f t="array" ref="V300">_xlfn.IFS(S300+T300=0,"",S300&gt;T300,IF(I300="主",IF(S300=5,4,3),IF(S300=5,0,1)),S300&lt;T300,IF(I300="主",IF(T300=5,0,1),IF(T300=5,4,3)),S300=T300,2)</f>
        <v>4</v>
      </c>
      <c r="W300" s="261" t="str">
        <f>IF(W299="","",W299)</f>
        <v>军工厂</v>
      </c>
      <c r="X300" s="261" t="str">
        <f>IF(X299="","",X299)</f>
        <v>里奥的回忆</v>
      </c>
      <c r="Y300" s="236"/>
      <c r="Z300" s="237"/>
      <c r="AA300" s="238"/>
      <c r="AB300" s="238"/>
      <c r="AC300" s="238"/>
      <c r="AD300" s="238"/>
      <c r="AE300" s="238"/>
      <c r="AF300" s="238"/>
      <c r="AG300" s="226"/>
      <c r="AH300" s="227"/>
      <c r="AI300" s="227"/>
      <c r="AJ300" s="227"/>
      <c r="AK300" s="280" t="s">
        <v>80</v>
      </c>
      <c r="AL300" s="271" t="s">
        <v>81</v>
      </c>
      <c r="AM300" s="236"/>
      <c r="AN300" s="238"/>
      <c r="AO300" s="227"/>
      <c r="AP300" s="265" t="s">
        <v>79</v>
      </c>
      <c r="AQ300" s="12" t="s">
        <v>90</v>
      </c>
      <c r="AR300" s="15" t="s">
        <v>85</v>
      </c>
      <c r="AS300" s="12" t="s">
        <v>82</v>
      </c>
      <c r="AT300" s="15" t="s">
        <v>83</v>
      </c>
      <c r="AU300" s="12" t="s">
        <v>119</v>
      </c>
      <c r="AV300" s="148" t="s">
        <v>94</v>
      </c>
      <c r="AW300" s="14" t="str">
        <f t="shared" si="486"/>
        <v>主</v>
      </c>
      <c r="AX300" s="14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>WBG</v>
      </c>
      <c r="AY300" s="14" t="str">
        <f t="shared" si="487"/>
        <v>FT</v>
      </c>
    </row>
    <row r="301" spans="1:51">
      <c r="A301" s="1">
        <f>输入错误检查!A300</f>
        <v>0</v>
      </c>
      <c r="B301" s="218">
        <f t="shared" si="562"/>
        <v>4</v>
      </c>
      <c r="C301" s="218">
        <f t="shared" si="563"/>
        <v>20</v>
      </c>
      <c r="D301" s="218">
        <f t="shared" si="564"/>
        <v>14</v>
      </c>
      <c r="E301" s="218" t="str">
        <f t="shared" si="565"/>
        <v>WBG</v>
      </c>
      <c r="F301" s="218" t="str">
        <f t="shared" si="566"/>
        <v>FT</v>
      </c>
      <c r="G301" s="8">
        <v>2</v>
      </c>
      <c r="H301" s="14" t="s">
        <v>75</v>
      </c>
      <c r="I301" s="14" t="str">
        <f t="shared" si="484"/>
        <v>主</v>
      </c>
      <c r="J301" s="14" t="str">
        <f t="shared" si="485"/>
        <v>FT</v>
      </c>
      <c r="K301" s="279" t="s">
        <v>163</v>
      </c>
      <c r="L301" s="260" t="s">
        <v>164</v>
      </c>
      <c r="M301" s="221">
        <f>S301+S302</f>
        <v>5</v>
      </c>
      <c r="N301" s="221">
        <f>T301+T302</f>
        <v>3</v>
      </c>
      <c r="O301" s="222">
        <f t="shared" si="556"/>
        <v>8</v>
      </c>
      <c r="P301" s="223">
        <f t="shared" si="557"/>
        <v>1</v>
      </c>
      <c r="Q301" s="223">
        <f t="shared" si="558"/>
        <v>0</v>
      </c>
      <c r="R301" s="223">
        <f t="shared" si="559"/>
        <v>0</v>
      </c>
      <c r="S301" s="10">
        <v>2</v>
      </c>
      <c r="T301" s="10">
        <v>2</v>
      </c>
      <c r="U301" s="14" t="str">
        <f t="shared" si="548"/>
        <v>平</v>
      </c>
      <c r="V301" s="14" cm="1">
        <f t="array" ref="V301">_xlfn.IFS(S301+T301=0,"",S301&gt;T301,IF(I301="主",IF(S301=5,4,3),IF(S301=5,0,1)),S301&lt;T301,IF(I301="主",IF(T301=5,0,1),IF(T301=5,4,3)),S301=T301,2)</f>
        <v>2</v>
      </c>
      <c r="W301" s="261" t="s">
        <v>129</v>
      </c>
      <c r="X301" s="261" t="s">
        <v>92</v>
      </c>
      <c r="Y301" s="242" t="str">
        <f>IF($K301="","",IF($K301=$K299,AP299,AP300))</f>
        <v>先知</v>
      </c>
      <c r="Z301" s="243" t="str">
        <f>IF($K301="","",IF($K301=$K299,AQ299,AQ300))</f>
        <v>木偶师</v>
      </c>
      <c r="AA301" s="244" t="str">
        <f>IF($K301="","",IF($K301=$K299,AS299,AS300))</f>
        <v>飞行家</v>
      </c>
      <c r="AB301" s="238"/>
      <c r="AC301" s="238"/>
      <c r="AD301" s="238"/>
      <c r="AE301" s="238"/>
      <c r="AF301" s="238"/>
      <c r="AG301" s="226"/>
      <c r="AH301" s="245" t="str">
        <f t="shared" ref="AH301:AH305" si="567">IF($K301="","",IF($K301=$K299,AV299,AV300))</f>
        <v>喧嚣</v>
      </c>
      <c r="AI301" s="227"/>
      <c r="AJ301" s="227"/>
      <c r="AK301" s="280" t="s">
        <v>83</v>
      </c>
      <c r="AL301" s="11" t="s">
        <v>98</v>
      </c>
      <c r="AM301" s="281" t="s">
        <v>87</v>
      </c>
      <c r="AN301" s="267"/>
      <c r="AO301" s="227"/>
      <c r="AP301" s="265" t="s">
        <v>109</v>
      </c>
      <c r="AQ301" s="12" t="s">
        <v>97</v>
      </c>
      <c r="AR301" s="15" t="s">
        <v>93</v>
      </c>
      <c r="AS301" s="12" t="s">
        <v>85</v>
      </c>
      <c r="AT301" s="15" t="s">
        <v>108</v>
      </c>
      <c r="AU301" s="12" t="s">
        <v>101</v>
      </c>
      <c r="AV301" s="148" t="s">
        <v>102</v>
      </c>
      <c r="AW301" s="14" t="str">
        <f t="shared" si="486"/>
        <v>客</v>
      </c>
      <c r="AX301" s="14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>FT</v>
      </c>
      <c r="AY301" s="14" t="str">
        <f t="shared" si="487"/>
        <v>WBG</v>
      </c>
    </row>
    <row r="302" spans="1:51">
      <c r="A302" s="1">
        <f>输入错误检查!A301</f>
        <v>0</v>
      </c>
      <c r="B302" s="218">
        <f t="shared" si="562"/>
        <v>4</v>
      </c>
      <c r="C302" s="218">
        <f t="shared" si="563"/>
        <v>20</v>
      </c>
      <c r="D302" s="218">
        <f t="shared" si="564"/>
        <v>14</v>
      </c>
      <c r="E302" s="218" t="str">
        <f t="shared" si="565"/>
        <v>WBG</v>
      </c>
      <c r="F302" s="218" t="str">
        <f t="shared" si="566"/>
        <v>FT</v>
      </c>
      <c r="G302" s="8">
        <v>2</v>
      </c>
      <c r="H302" s="14" t="s">
        <v>88</v>
      </c>
      <c r="I302" s="14" t="str">
        <f t="shared" si="484"/>
        <v>客</v>
      </c>
      <c r="J302" s="14" t="str">
        <f t="shared" si="485"/>
        <v>WBG</v>
      </c>
      <c r="K302" s="279" t="s">
        <v>116</v>
      </c>
      <c r="L302" s="260" t="s">
        <v>117</v>
      </c>
      <c r="M302" s="221"/>
      <c r="N302" s="221"/>
      <c r="O302" s="222"/>
      <c r="P302" s="235"/>
      <c r="Q302" s="235"/>
      <c r="R302" s="235"/>
      <c r="S302" s="10">
        <v>3</v>
      </c>
      <c r="T302" s="10">
        <v>1</v>
      </c>
      <c r="U302" s="14" t="str">
        <f t="shared" si="548"/>
        <v>人</v>
      </c>
      <c r="V302" s="14" cm="1">
        <f t="array" ref="V302">_xlfn.IFS(S302+T302=0,"",S302&gt;T302,IF(I302="主",IF(S302=5,4,3),IF(S302=5,0,1)),S302&lt;T302,IF(I302="主",IF(T302=5,0,1),IF(T302=5,4,3)),S302=T302,2)</f>
        <v>1</v>
      </c>
      <c r="W302" s="261" t="str">
        <f>IF(W301="","",W301)</f>
        <v>圣心医院</v>
      </c>
      <c r="X302" s="261" t="str">
        <f>IF(X301="","",X301)</f>
        <v>唐人街</v>
      </c>
      <c r="Y302" s="242" t="str">
        <f>IF($K302="","",IF($K302=$K300,AP300,AP299))</f>
        <v>古董商</v>
      </c>
      <c r="Z302" s="243" t="str">
        <f>IF($K302="","",IF($K302=$K300,AQ300,AQ299))</f>
        <v>木偶师</v>
      </c>
      <c r="AA302" s="244" t="str">
        <f>IF($K302="","",IF($K302=$K300,AS300,AS299))</f>
        <v>舞女</v>
      </c>
      <c r="AB302" s="237"/>
      <c r="AC302" s="237"/>
      <c r="AD302" s="238"/>
      <c r="AE302" s="238"/>
      <c r="AF302" s="238"/>
      <c r="AG302" s="226"/>
      <c r="AH302" s="245" t="str">
        <f t="shared" ref="AH302:AH306" si="568">IF($K302="","",IF($K302=$K300,AV300,AV299))</f>
        <v>跛脚羊</v>
      </c>
      <c r="AI302" s="227"/>
      <c r="AJ302" s="227"/>
      <c r="AK302" s="280" t="s">
        <v>93</v>
      </c>
      <c r="AL302" s="11" t="s">
        <v>99</v>
      </c>
      <c r="AM302" s="271" t="s">
        <v>94</v>
      </c>
      <c r="AN302" s="236"/>
      <c r="AO302" s="227"/>
      <c r="AP302" s="265" t="s">
        <v>101</v>
      </c>
      <c r="AQ302" s="12" t="s">
        <v>79</v>
      </c>
      <c r="AR302" s="15" t="s">
        <v>97</v>
      </c>
      <c r="AS302" s="12" t="s">
        <v>109</v>
      </c>
      <c r="AT302" s="15" t="s">
        <v>108</v>
      </c>
      <c r="AU302" s="12" t="s">
        <v>147</v>
      </c>
      <c r="AV302" s="148" t="s">
        <v>102</v>
      </c>
      <c r="AW302" s="14" t="str">
        <f t="shared" si="486"/>
        <v>客</v>
      </c>
      <c r="AX302" s="14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>FT</v>
      </c>
      <c r="AY302" s="14" t="str">
        <f t="shared" si="487"/>
        <v>WBG</v>
      </c>
    </row>
    <row r="303" spans="1:51">
      <c r="A303" s="1">
        <f>输入错误检查!A302</f>
        <v>0</v>
      </c>
      <c r="B303" s="218">
        <f t="shared" si="562"/>
        <v>4</v>
      </c>
      <c r="C303" s="218">
        <f t="shared" si="563"/>
        <v>20</v>
      </c>
      <c r="D303" s="218">
        <f t="shared" si="564"/>
        <v>14</v>
      </c>
      <c r="E303" s="218" t="str">
        <f t="shared" si="565"/>
        <v>WBG</v>
      </c>
      <c r="F303" s="218" t="str">
        <f t="shared" si="566"/>
        <v>FT</v>
      </c>
      <c r="G303" s="8">
        <v>3</v>
      </c>
      <c r="H303" s="14" t="s">
        <v>75</v>
      </c>
      <c r="I303" s="14" t="str">
        <f t="shared" si="484"/>
        <v/>
      </c>
      <c r="J303" s="14" t="str">
        <f t="shared" si="485"/>
        <v/>
      </c>
      <c r="K303" s="279"/>
      <c r="L303" s="260"/>
      <c r="M303" s="221">
        <f>S303+S304</f>
        <v>0</v>
      </c>
      <c r="N303" s="221">
        <f>T303+T304</f>
        <v>0</v>
      </c>
      <c r="O303" s="222">
        <f t="shared" ref="O303:O307" si="569">M303+N303</f>
        <v>0</v>
      </c>
      <c r="P303" s="223">
        <f t="shared" ref="P303:P307" si="570">IF(M303&gt;N303,1,0)</f>
        <v>0</v>
      </c>
      <c r="Q303" s="223">
        <f t="shared" ref="Q303:Q307" si="571">IF(M303+N303=0,0,IF(M303=N303,1,0))</f>
        <v>0</v>
      </c>
      <c r="R303" s="223">
        <f t="shared" ref="R303:R307" si="572">IF(M303&lt;N303,1,0)</f>
        <v>0</v>
      </c>
      <c r="S303" s="10"/>
      <c r="T303" s="10"/>
      <c r="U303" s="14" t="str">
        <f t="shared" si="548"/>
        <v/>
      </c>
      <c r="V303" s="14" t="str" cm="1">
        <f t="array" ref="V303">_xlfn.IFS(S303+T303=0,"",S303&gt;T303,IF(I303="主",IF(S303=5,4,3),IF(S303=5,0,1)),S303&lt;T303,IF(I303="主",IF(T303=5,0,1),IF(T303=5,4,3)),S303=T303,2)</f>
        <v/>
      </c>
      <c r="W303" s="268"/>
      <c r="X303" s="261"/>
      <c r="Y303" s="248" t="str">
        <f>IF($K303="","",IF($K303=$K301,AP301,AP302))</f>
        <v/>
      </c>
      <c r="Z303" s="248" t="str">
        <f>IF($K303="","",IF($K303=$K301,AQ301,AQ302))</f>
        <v/>
      </c>
      <c r="AA303" s="244" t="str">
        <f>IF($K303="","",IF($K303=$K301,AS301,AS302))</f>
        <v/>
      </c>
      <c r="AB303" s="248" t="str">
        <f>IF($K303="","",IF($K303=$K301,Y301,Y302))</f>
        <v/>
      </c>
      <c r="AC303" s="249" t="str">
        <f>IF($K303="","",IF($K303=$K301,Z301,Z302))</f>
        <v/>
      </c>
      <c r="AD303" s="250" t="str">
        <f>IF($K303="","",IF($K303=$K301,AA301,AA302))</f>
        <v/>
      </c>
      <c r="AE303" s="238"/>
      <c r="AF303" s="238"/>
      <c r="AG303" s="226"/>
      <c r="AH303" s="245" t="str">
        <f t="shared" si="567"/>
        <v/>
      </c>
      <c r="AI303" s="251" t="str">
        <f>IF($K303="","",IF($K303=$K301,AH301,AH302))</f>
        <v/>
      </c>
      <c r="AJ303" s="227"/>
      <c r="AK303" s="262"/>
      <c r="AL303" s="10"/>
      <c r="AM303" s="10"/>
      <c r="AN303" s="266"/>
      <c r="AO303" s="269"/>
      <c r="AP303" s="265"/>
      <c r="AQ303" s="12"/>
      <c r="AR303" s="15"/>
      <c r="AS303" s="12"/>
      <c r="AT303" s="15"/>
      <c r="AU303" s="12"/>
      <c r="AV303" s="148"/>
      <c r="AW303" s="14" t="str">
        <f t="shared" si="486"/>
        <v/>
      </c>
      <c r="AX303" s="14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Y303" s="14" t="str">
        <f t="shared" si="487"/>
        <v/>
      </c>
    </row>
    <row r="304" spans="1:51">
      <c r="A304" s="1">
        <f>输入错误检查!A303</f>
        <v>0</v>
      </c>
      <c r="B304" s="218">
        <f t="shared" si="562"/>
        <v>4</v>
      </c>
      <c r="C304" s="218">
        <f t="shared" si="563"/>
        <v>20</v>
      </c>
      <c r="D304" s="218">
        <f t="shared" si="564"/>
        <v>14</v>
      </c>
      <c r="E304" s="218" t="str">
        <f t="shared" si="565"/>
        <v>WBG</v>
      </c>
      <c r="F304" s="218" t="str">
        <f t="shared" si="566"/>
        <v>FT</v>
      </c>
      <c r="G304" s="8">
        <v>3</v>
      </c>
      <c r="H304" s="14" t="s">
        <v>88</v>
      </c>
      <c r="I304" s="14" t="str">
        <f t="shared" si="484"/>
        <v/>
      </c>
      <c r="J304" s="14" t="str">
        <f t="shared" si="485"/>
        <v/>
      </c>
      <c r="K304" s="279"/>
      <c r="L304" s="260"/>
      <c r="M304" s="221"/>
      <c r="N304" s="221"/>
      <c r="O304" s="222"/>
      <c r="P304" s="235"/>
      <c r="Q304" s="235"/>
      <c r="R304" s="235"/>
      <c r="S304" s="10"/>
      <c r="T304" s="10"/>
      <c r="U304" s="14" t="str">
        <f t="shared" si="548"/>
        <v/>
      </c>
      <c r="V304" s="14" t="str" cm="1">
        <f t="array" ref="V304">_xlfn.IFS(S304+T304=0,"",S304&gt;T304,IF(I304="主",IF(S304=5,4,3),IF(S304=5,0,1)),S304&lt;T304,IF(I304="主",IF(T304=5,0,1),IF(T304=5,4,3)),S304=T304,2)</f>
        <v/>
      </c>
      <c r="W304" s="268"/>
      <c r="X304" s="261" t="str">
        <f>IF(X303="","",X303)</f>
        <v/>
      </c>
      <c r="Y304" s="248" t="str">
        <f>IF($K304="","",IF($K304=$K302,AP302,AP301))</f>
        <v/>
      </c>
      <c r="Z304" s="248" t="str">
        <f>IF($K304="","",IF($K304=$K302,AQ302,AQ301))</f>
        <v/>
      </c>
      <c r="AA304" s="244" t="str">
        <f>IF($K304="","",IF($K304=$K302,AS302,AS301))</f>
        <v/>
      </c>
      <c r="AB304" s="248" t="str">
        <f>IF($K304="","",IF($K304=$K302,Y302,Y301))</f>
        <v/>
      </c>
      <c r="AC304" s="249" t="str">
        <f>IF($K304="","",IF($K304=$K302,Z302,Z301))</f>
        <v/>
      </c>
      <c r="AD304" s="250" t="str">
        <f>IF($K304="","",IF($K304=$K302,AA302,AA301))</f>
        <v/>
      </c>
      <c r="AE304" s="237"/>
      <c r="AF304" s="237"/>
      <c r="AG304" s="270"/>
      <c r="AH304" s="245" t="str">
        <f t="shared" si="568"/>
        <v/>
      </c>
      <c r="AI304" s="251" t="str">
        <f>IF($K304="","",IF($K304=$K302,AH302,AH301))</f>
        <v/>
      </c>
      <c r="AJ304" s="227"/>
      <c r="AK304" s="262"/>
      <c r="AL304" s="10"/>
      <c r="AM304" s="10"/>
      <c r="AN304" s="263"/>
      <c r="AO304" s="272"/>
      <c r="AP304" s="265"/>
      <c r="AQ304" s="12"/>
      <c r="AR304" s="15"/>
      <c r="AS304" s="12"/>
      <c r="AT304" s="15"/>
      <c r="AU304" s="12"/>
      <c r="AV304" s="148"/>
      <c r="AW304" s="14" t="str">
        <f t="shared" si="486"/>
        <v/>
      </c>
      <c r="AX304" s="14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Y304" s="14" t="str">
        <f t="shared" si="487"/>
        <v/>
      </c>
    </row>
    <row r="305" spans="1:51">
      <c r="A305" s="1">
        <f>输入错误检查!A304</f>
        <v>0</v>
      </c>
      <c r="B305" s="218">
        <f t="shared" si="562"/>
        <v>4</v>
      </c>
      <c r="C305" s="218">
        <f t="shared" si="563"/>
        <v>20</v>
      </c>
      <c r="D305" s="218">
        <f t="shared" si="564"/>
        <v>14</v>
      </c>
      <c r="E305" s="218" t="str">
        <f t="shared" si="565"/>
        <v>WBG</v>
      </c>
      <c r="F305" s="218" t="str">
        <f t="shared" si="566"/>
        <v>FT</v>
      </c>
      <c r="G305" s="8" t="s">
        <v>114</v>
      </c>
      <c r="H305" s="14" t="s">
        <v>75</v>
      </c>
      <c r="I305" s="14" t="str">
        <f t="shared" si="484"/>
        <v/>
      </c>
      <c r="J305" s="14" t="str">
        <f t="shared" si="485"/>
        <v/>
      </c>
      <c r="K305" s="10"/>
      <c r="L305" s="274"/>
      <c r="M305" s="221">
        <f>S305+S306</f>
        <v>0</v>
      </c>
      <c r="N305" s="221">
        <f>T305+T306</f>
        <v>0</v>
      </c>
      <c r="O305" s="222">
        <f t="shared" si="569"/>
        <v>0</v>
      </c>
      <c r="P305" s="223">
        <f t="shared" si="570"/>
        <v>0</v>
      </c>
      <c r="Q305" s="223">
        <f t="shared" si="571"/>
        <v>0</v>
      </c>
      <c r="R305" s="223">
        <f t="shared" si="572"/>
        <v>0</v>
      </c>
      <c r="S305" s="10"/>
      <c r="T305" s="10"/>
      <c r="U305" s="14" t="str">
        <f t="shared" si="548"/>
        <v/>
      </c>
      <c r="V305" s="14" t="str" cm="1">
        <f t="array" ref="V305">_xlfn.IFS(S305+T305=0,"",S305&gt;T305,IF(I305="主",IF(S305=5,4,3),IF(S305=5,0,1)),S305&lt;T305,IF(I305="主",IF(T305=5,0,1),IF(T305=5,4,3)),S305=T305,2)</f>
        <v/>
      </c>
      <c r="W305" s="275"/>
      <c r="X305" s="261"/>
      <c r="Y305" s="248" t="str">
        <f>IF($K305="","",IF($K305=$K303,AP303,AP304))</f>
        <v/>
      </c>
      <c r="Z305" s="248" t="str">
        <f>IF($K305="","",IF($K305=$K303,AQ303,AQ304))</f>
        <v/>
      </c>
      <c r="AA305" s="244" t="str">
        <f>IF($K305="","",IF($K305=$K303,AS303,AS304))</f>
        <v/>
      </c>
      <c r="AB305" s="242" t="str">
        <f t="shared" ref="AB305:AG305" si="573">IF($K305="","",IF($K305=$K303,Y303,Y304))</f>
        <v/>
      </c>
      <c r="AC305" s="242" t="str">
        <f t="shared" si="573"/>
        <v/>
      </c>
      <c r="AD305" s="249" t="str">
        <f t="shared" si="573"/>
        <v/>
      </c>
      <c r="AE305" s="242" t="str">
        <f t="shared" si="573"/>
        <v/>
      </c>
      <c r="AF305" s="242" t="str">
        <f t="shared" si="573"/>
        <v/>
      </c>
      <c r="AG305" s="242" t="str">
        <f t="shared" si="573"/>
        <v/>
      </c>
      <c r="AH305" s="245" t="str">
        <f t="shared" si="567"/>
        <v/>
      </c>
      <c r="AI305" s="251" t="str">
        <f>IF($K305="","",IF($K305=$K303,AH303,AH304))</f>
        <v/>
      </c>
      <c r="AJ305" s="251" t="str">
        <f>IF($K305="","",IF($K305=$K303,AI303,AI304))</f>
        <v/>
      </c>
      <c r="AK305" s="10"/>
      <c r="AL305" s="10"/>
      <c r="AM305" s="10"/>
      <c r="AN305" s="10"/>
      <c r="AO305" s="276"/>
      <c r="AP305" s="265"/>
      <c r="AQ305" s="12"/>
      <c r="AR305" s="15"/>
      <c r="AS305" s="12"/>
      <c r="AT305" s="15"/>
      <c r="AU305" s="12"/>
      <c r="AV305" s="148"/>
      <c r="AW305" s="14" t="str">
        <f t="shared" si="486"/>
        <v/>
      </c>
      <c r="AX305" s="14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Y305" s="14" t="str">
        <f t="shared" si="487"/>
        <v/>
      </c>
    </row>
    <row r="306" spans="1:51">
      <c r="A306" s="1">
        <f>输入错误检查!A305</f>
        <v>0</v>
      </c>
      <c r="B306" s="218">
        <f t="shared" si="562"/>
        <v>4</v>
      </c>
      <c r="C306" s="218">
        <f t="shared" si="563"/>
        <v>20</v>
      </c>
      <c r="D306" s="218">
        <f t="shared" si="564"/>
        <v>14</v>
      </c>
      <c r="E306" s="218" t="str">
        <f t="shared" si="565"/>
        <v>WBG</v>
      </c>
      <c r="F306" s="218" t="str">
        <f t="shared" si="566"/>
        <v>FT</v>
      </c>
      <c r="G306" s="8" t="s">
        <v>114</v>
      </c>
      <c r="H306" s="14" t="s">
        <v>88</v>
      </c>
      <c r="I306" s="14" t="str">
        <f t="shared" si="484"/>
        <v/>
      </c>
      <c r="J306" s="14" t="str">
        <f t="shared" si="485"/>
        <v/>
      </c>
      <c r="K306" s="10"/>
      <c r="L306" s="274"/>
      <c r="M306" s="221"/>
      <c r="N306" s="221"/>
      <c r="O306" s="222"/>
      <c r="P306" s="235"/>
      <c r="Q306" s="235"/>
      <c r="R306" s="235"/>
      <c r="S306" s="10"/>
      <c r="T306" s="10"/>
      <c r="U306" s="14" t="str">
        <f t="shared" si="548"/>
        <v/>
      </c>
      <c r="V306" s="14" t="str" cm="1">
        <f t="array" ref="V306">_xlfn.IFS(S306+T306=0,"",S306&gt;T306,IF(I306="主",IF(S306=5,4,3),IF(S306=5,0,1)),S306&lt;T306,IF(I306="主",IF(T306=5,0,1),IF(T306=5,4,3)),S306=T306,2)</f>
        <v/>
      </c>
      <c r="W306" s="275"/>
      <c r="X306" s="261" t="str">
        <f>IF(X305="","",X305)</f>
        <v/>
      </c>
      <c r="Y306" s="248" t="str">
        <f>IF($K306="","",IF($K306=$K304,AP304,AP303))</f>
        <v/>
      </c>
      <c r="Z306" s="248" t="str">
        <f>IF($K306="","",IF($K306=$K304,AQ304,AQ303))</f>
        <v/>
      </c>
      <c r="AA306" s="244" t="str">
        <f>IF($K306="","",IF($K306=$K304,AS304,AS303))</f>
        <v/>
      </c>
      <c r="AB306" s="242" t="str">
        <f t="shared" ref="AB306:AG306" si="574">IF($K306="","",IF($K306=$K304,Y304,Y303))</f>
        <v/>
      </c>
      <c r="AC306" s="242" t="str">
        <f t="shared" si="574"/>
        <v/>
      </c>
      <c r="AD306" s="249" t="str">
        <f t="shared" si="574"/>
        <v/>
      </c>
      <c r="AE306" s="242" t="str">
        <f t="shared" si="574"/>
        <v/>
      </c>
      <c r="AF306" s="242" t="str">
        <f t="shared" si="574"/>
        <v/>
      </c>
      <c r="AG306" s="242" t="str">
        <f t="shared" si="574"/>
        <v/>
      </c>
      <c r="AH306" s="245" t="str">
        <f t="shared" si="568"/>
        <v/>
      </c>
      <c r="AI306" s="251" t="str">
        <f>IF($K306="","",IF($K306=$K304,AH304,AH303))</f>
        <v/>
      </c>
      <c r="AJ306" s="251" t="str">
        <f>IF($K306="","",IF($K306=$K304,AI304,AI303))</f>
        <v/>
      </c>
      <c r="AK306" s="10"/>
      <c r="AL306" s="10"/>
      <c r="AM306" s="10"/>
      <c r="AN306" s="10"/>
      <c r="AO306" s="10"/>
      <c r="AP306" s="265"/>
      <c r="AQ306" s="12"/>
      <c r="AR306" s="15"/>
      <c r="AS306" s="12"/>
      <c r="AT306" s="15"/>
      <c r="AU306" s="12"/>
      <c r="AV306" s="148"/>
      <c r="AW306" s="14" t="str">
        <f t="shared" si="486"/>
        <v/>
      </c>
      <c r="AX306" s="14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AY306" s="14" t="str">
        <f t="shared" si="487"/>
        <v/>
      </c>
    </row>
    <row r="307" spans="1:51">
      <c r="A307" s="1">
        <f>输入错误检查!A306</f>
        <v>0</v>
      </c>
      <c r="B307" s="218">
        <v>4</v>
      </c>
      <c r="C307" s="218">
        <v>20</v>
      </c>
      <c r="D307" s="218">
        <v>16</v>
      </c>
      <c r="E307" s="219" t="s">
        <v>157</v>
      </c>
      <c r="F307" s="219" t="s">
        <v>126</v>
      </c>
      <c r="G307" s="8">
        <v>1</v>
      </c>
      <c r="H307" s="14" t="s">
        <v>75</v>
      </c>
      <c r="I307" s="14" t="str">
        <f t="shared" si="484"/>
        <v>主</v>
      </c>
      <c r="J307" s="14" t="str">
        <f t="shared" si="485"/>
        <v>ZZZ</v>
      </c>
      <c r="K307" s="15" t="s">
        <v>157</v>
      </c>
      <c r="L307" s="220" t="s">
        <v>161</v>
      </c>
      <c r="M307" s="221">
        <f>S307+S308</f>
        <v>8</v>
      </c>
      <c r="N307" s="221">
        <f>T307+T308</f>
        <v>1</v>
      </c>
      <c r="O307" s="222">
        <f t="shared" si="569"/>
        <v>9</v>
      </c>
      <c r="P307" s="223">
        <f t="shared" si="570"/>
        <v>1</v>
      </c>
      <c r="Q307" s="223">
        <f t="shared" si="571"/>
        <v>0</v>
      </c>
      <c r="R307" s="223">
        <f t="shared" si="572"/>
        <v>0</v>
      </c>
      <c r="S307" s="13">
        <v>5</v>
      </c>
      <c r="T307" s="13">
        <v>0</v>
      </c>
      <c r="U307" s="14" t="str">
        <f t="shared" si="548"/>
        <v>屠</v>
      </c>
      <c r="V307" s="14" cm="1">
        <f t="array" ref="V307">_xlfn.IFS(S307+T307=0,"",S307&gt;T307,IF(I307="主",IF(S307=5,4,3),IF(S307=5,0,1)),S307&lt;T307,IF(I307="主",IF(T307=5,0,1),IF(T307=5,4,3)),S307=T307,2)</f>
        <v>4</v>
      </c>
      <c r="W307" s="19" t="s">
        <v>129</v>
      </c>
      <c r="X307" s="19" t="s">
        <v>118</v>
      </c>
      <c r="Y307" s="224"/>
      <c r="Z307" s="225"/>
      <c r="AA307" s="225"/>
      <c r="AB307" s="225"/>
      <c r="AC307" s="225"/>
      <c r="AD307" s="225"/>
      <c r="AE307" s="225"/>
      <c r="AF307" s="225"/>
      <c r="AG307" s="226"/>
      <c r="AH307" s="227"/>
      <c r="AI307" s="227"/>
      <c r="AJ307" s="227"/>
      <c r="AK307" s="228" t="s">
        <v>79</v>
      </c>
      <c r="AL307" s="229" t="s">
        <v>85</v>
      </c>
      <c r="AM307" s="230"/>
      <c r="AN307" s="231"/>
      <c r="AO307" s="232"/>
      <c r="AP307" s="233" t="s">
        <v>90</v>
      </c>
      <c r="AQ307" s="234" t="s">
        <v>81</v>
      </c>
      <c r="AR307" s="15" t="s">
        <v>83</v>
      </c>
      <c r="AS307" s="234" t="s">
        <v>123</v>
      </c>
      <c r="AT307" s="15" t="s">
        <v>82</v>
      </c>
      <c r="AU307" s="234" t="s">
        <v>97</v>
      </c>
      <c r="AV307" s="142" t="s">
        <v>94</v>
      </c>
      <c r="AW307" s="14" t="str">
        <f t="shared" si="486"/>
        <v>主</v>
      </c>
      <c r="AX307" s="14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>ACT</v>
      </c>
      <c r="AY307" s="14" t="str">
        <f t="shared" si="487"/>
        <v>ZZZ</v>
      </c>
    </row>
    <row r="308" spans="1:51">
      <c r="A308" s="1">
        <f>输入错误检查!A307</f>
        <v>0</v>
      </c>
      <c r="B308" s="218">
        <f t="shared" ref="B308:B314" si="575">B307</f>
        <v>4</v>
      </c>
      <c r="C308" s="218">
        <f t="shared" ref="C308:C314" si="576">C307</f>
        <v>20</v>
      </c>
      <c r="D308" s="218">
        <f t="shared" ref="D308:D314" si="577">D307</f>
        <v>16</v>
      </c>
      <c r="E308" s="218" t="str">
        <f t="shared" ref="E308:E314" si="578">E307</f>
        <v>ACT</v>
      </c>
      <c r="F308" s="218" t="str">
        <f t="shared" ref="F308:F314" si="579">F307</f>
        <v>ZZZ</v>
      </c>
      <c r="G308" s="8">
        <v>1</v>
      </c>
      <c r="H308" s="14" t="s">
        <v>88</v>
      </c>
      <c r="I308" s="14" t="str">
        <f t="shared" si="484"/>
        <v>客</v>
      </c>
      <c r="J308" s="14" t="str">
        <f t="shared" si="485"/>
        <v>ACT</v>
      </c>
      <c r="K308" s="15" t="s">
        <v>126</v>
      </c>
      <c r="L308" s="220" t="s">
        <v>131</v>
      </c>
      <c r="M308" s="221"/>
      <c r="N308" s="221"/>
      <c r="O308" s="222"/>
      <c r="P308" s="235"/>
      <c r="Q308" s="235"/>
      <c r="R308" s="235"/>
      <c r="S308" s="13">
        <v>3</v>
      </c>
      <c r="T308" s="13">
        <v>1</v>
      </c>
      <c r="U308" s="14" t="str">
        <f t="shared" si="548"/>
        <v>人</v>
      </c>
      <c r="V308" s="14" cm="1">
        <f t="array" ref="V308">_xlfn.IFS(S308+T308=0,"",S308&gt;T308,IF(I308="主",IF(S308=5,4,3),IF(S308=5,0,1)),S308&lt;T308,IF(I308="主",IF(T308=5,0,1),IF(T308=5,4,3)),S308=T308,2)</f>
        <v>1</v>
      </c>
      <c r="W308" s="19" t="str">
        <f>IF(W307="","",W307)</f>
        <v>圣心医院</v>
      </c>
      <c r="X308" s="19" t="str">
        <f>IF(X307="","",X307)</f>
        <v>永眠镇</v>
      </c>
      <c r="Y308" s="236"/>
      <c r="Z308" s="237"/>
      <c r="AA308" s="238"/>
      <c r="AB308" s="238"/>
      <c r="AC308" s="238"/>
      <c r="AD308" s="238"/>
      <c r="AE308" s="238"/>
      <c r="AF308" s="238"/>
      <c r="AG308" s="226"/>
      <c r="AH308" s="227"/>
      <c r="AI308" s="227"/>
      <c r="AJ308" s="227"/>
      <c r="AK308" s="228" t="s">
        <v>108</v>
      </c>
      <c r="AL308" s="229" t="s">
        <v>83</v>
      </c>
      <c r="AM308" s="239"/>
      <c r="AN308" s="240"/>
      <c r="AO308" s="241"/>
      <c r="AP308" s="233" t="s">
        <v>79</v>
      </c>
      <c r="AQ308" s="234" t="s">
        <v>97</v>
      </c>
      <c r="AR308" s="15" t="s">
        <v>98</v>
      </c>
      <c r="AS308" s="234" t="s">
        <v>101</v>
      </c>
      <c r="AT308" s="15" t="s">
        <v>109</v>
      </c>
      <c r="AU308" s="234" t="s">
        <v>93</v>
      </c>
      <c r="AV308" s="142" t="s">
        <v>142</v>
      </c>
      <c r="AW308" s="14" t="str">
        <f t="shared" si="486"/>
        <v>主</v>
      </c>
      <c r="AX308" s="14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>ACT</v>
      </c>
      <c r="AY308" s="14" t="str">
        <f t="shared" si="487"/>
        <v>ZZZ</v>
      </c>
    </row>
    <row r="309" spans="1:51">
      <c r="A309" s="1">
        <f>输入错误检查!A308</f>
        <v>0</v>
      </c>
      <c r="B309" s="218">
        <f t="shared" si="575"/>
        <v>4</v>
      </c>
      <c r="C309" s="218">
        <f t="shared" si="576"/>
        <v>20</v>
      </c>
      <c r="D309" s="218">
        <f t="shared" si="577"/>
        <v>16</v>
      </c>
      <c r="E309" s="218" t="str">
        <f t="shared" si="578"/>
        <v>ACT</v>
      </c>
      <c r="F309" s="218" t="str">
        <f t="shared" si="579"/>
        <v>ZZZ</v>
      </c>
      <c r="G309" s="8">
        <v>2</v>
      </c>
      <c r="H309" s="14" t="s">
        <v>75</v>
      </c>
      <c r="I309" s="14" t="str">
        <f t="shared" si="484"/>
        <v>客</v>
      </c>
      <c r="J309" s="14" t="str">
        <f t="shared" si="485"/>
        <v>ACT</v>
      </c>
      <c r="K309" s="15" t="s">
        <v>126</v>
      </c>
      <c r="L309" s="220" t="s">
        <v>131</v>
      </c>
      <c r="M309" s="221">
        <f>S309+S310</f>
        <v>8</v>
      </c>
      <c r="N309" s="221">
        <f>T309+T310</f>
        <v>1</v>
      </c>
      <c r="O309" s="222">
        <f t="shared" ref="O309:O313" si="580">M309+N309</f>
        <v>9</v>
      </c>
      <c r="P309" s="223">
        <f t="shared" ref="P309:P313" si="581">IF(M309&gt;N309,1,0)</f>
        <v>1</v>
      </c>
      <c r="Q309" s="223">
        <f t="shared" ref="Q309:Q313" si="582">IF(M309+N309=0,0,IF(M309=N309,1,0))</f>
        <v>0</v>
      </c>
      <c r="R309" s="223">
        <f t="shared" ref="R309:R313" si="583">IF(M309&lt;N309,1,0)</f>
        <v>0</v>
      </c>
      <c r="S309" s="13">
        <v>3</v>
      </c>
      <c r="T309" s="13">
        <v>1</v>
      </c>
      <c r="U309" s="14" t="str">
        <f t="shared" si="548"/>
        <v>人</v>
      </c>
      <c r="V309" s="14" cm="1">
        <f t="array" ref="V309">_xlfn.IFS(S309+T309=0,"",S309&gt;T309,IF(I309="主",IF(S309=5,4,3),IF(S309=5,0,1)),S309&lt;T309,IF(I309="主",IF(T309=5,0,1),IF(T309=5,4,3)),S309=T309,2)</f>
        <v>1</v>
      </c>
      <c r="W309" s="19" t="s">
        <v>129</v>
      </c>
      <c r="X309" s="19" t="s">
        <v>104</v>
      </c>
      <c r="Y309" s="242" t="str">
        <f>IF($K309="","",IF($K309=$K307,AP307,AP308))</f>
        <v>先知</v>
      </c>
      <c r="Z309" s="243" t="str">
        <f>IF($K309="","",IF($K309=$K307,AQ307,AQ308))</f>
        <v>空军</v>
      </c>
      <c r="AA309" s="244" t="str">
        <f>IF($K309="","",IF($K309=$K307,AS307,AS308))</f>
        <v>野人</v>
      </c>
      <c r="AB309" s="238"/>
      <c r="AC309" s="238"/>
      <c r="AD309" s="238"/>
      <c r="AE309" s="238"/>
      <c r="AF309" s="238"/>
      <c r="AG309" s="226"/>
      <c r="AH309" s="245" t="str">
        <f t="shared" ref="AH309:AH313" si="584">IF($K309="","",IF($K309=$K307,AV307,AV308))</f>
        <v>隐士</v>
      </c>
      <c r="AI309" s="227"/>
      <c r="AJ309" s="227"/>
      <c r="AK309" s="228" t="s">
        <v>108</v>
      </c>
      <c r="AL309" s="15" t="s">
        <v>83</v>
      </c>
      <c r="AM309" s="246" t="s">
        <v>94</v>
      </c>
      <c r="AN309" s="247"/>
      <c r="AO309" s="241"/>
      <c r="AP309" s="233" t="s">
        <v>123</v>
      </c>
      <c r="AQ309" s="234" t="s">
        <v>109</v>
      </c>
      <c r="AR309" s="15" t="s">
        <v>98</v>
      </c>
      <c r="AS309" s="234" t="s">
        <v>113</v>
      </c>
      <c r="AT309" s="15" t="s">
        <v>105</v>
      </c>
      <c r="AU309" s="234" t="s">
        <v>95</v>
      </c>
      <c r="AV309" s="142" t="s">
        <v>136</v>
      </c>
      <c r="AW309" s="14" t="str">
        <f t="shared" si="486"/>
        <v>客</v>
      </c>
      <c r="AX309" s="14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>ZZZ</v>
      </c>
      <c r="AY309" s="14" t="str">
        <f t="shared" si="487"/>
        <v>ACT</v>
      </c>
    </row>
    <row r="310" spans="1:51">
      <c r="A310" s="1">
        <f>输入错误检查!A309</f>
        <v>0</v>
      </c>
      <c r="B310" s="218">
        <f t="shared" si="575"/>
        <v>4</v>
      </c>
      <c r="C310" s="218">
        <f t="shared" si="576"/>
        <v>20</v>
      </c>
      <c r="D310" s="218">
        <f t="shared" si="577"/>
        <v>16</v>
      </c>
      <c r="E310" s="218" t="str">
        <f t="shared" si="578"/>
        <v>ACT</v>
      </c>
      <c r="F310" s="218" t="str">
        <f t="shared" si="579"/>
        <v>ZZZ</v>
      </c>
      <c r="G310" s="8">
        <v>2</v>
      </c>
      <c r="H310" s="14" t="s">
        <v>88</v>
      </c>
      <c r="I310" s="14" t="str">
        <f t="shared" si="484"/>
        <v>主</v>
      </c>
      <c r="J310" s="14" t="str">
        <f t="shared" si="485"/>
        <v>ZZZ</v>
      </c>
      <c r="K310" s="15" t="s">
        <v>157</v>
      </c>
      <c r="L310" s="220" t="s">
        <v>161</v>
      </c>
      <c r="M310" s="221"/>
      <c r="N310" s="221"/>
      <c r="O310" s="222"/>
      <c r="P310" s="235"/>
      <c r="Q310" s="235"/>
      <c r="R310" s="235"/>
      <c r="S310" s="13">
        <v>5</v>
      </c>
      <c r="T310" s="13">
        <v>0</v>
      </c>
      <c r="U310" s="14" t="str">
        <f t="shared" si="548"/>
        <v>屠</v>
      </c>
      <c r="V310" s="14" cm="1">
        <f t="array" ref="V310">_xlfn.IFS(S310+T310=0,"",S310&gt;T310,IF(I310="主",IF(S310=5,4,3),IF(S310=5,0,1)),S310&lt;T310,IF(I310="主",IF(T310=5,0,1),IF(T310=5,4,3)),S310=T310,2)</f>
        <v>4</v>
      </c>
      <c r="W310" s="19" t="str">
        <f>IF(W309="","",W309)</f>
        <v>圣心医院</v>
      </c>
      <c r="X310" s="19" t="str">
        <f>IF(X309="","",X309)</f>
        <v>红教堂</v>
      </c>
      <c r="Y310" s="242" t="str">
        <f>IF($K310="","",IF($K310=$K308,AP308,AP307))</f>
        <v>木偶师</v>
      </c>
      <c r="Z310" s="243" t="str">
        <f>IF($K310="","",IF($K310=$K308,AQ308,AQ307))</f>
        <v>大副</v>
      </c>
      <c r="AA310" s="244" t="str">
        <f>IF($K310="","",IF($K310=$K308,AS308,AS307))</f>
        <v>骑士</v>
      </c>
      <c r="AB310" s="237"/>
      <c r="AC310" s="237"/>
      <c r="AD310" s="238"/>
      <c r="AE310" s="238"/>
      <c r="AF310" s="238"/>
      <c r="AG310" s="226"/>
      <c r="AH310" s="245" t="str">
        <f t="shared" ref="AH310:AH314" si="585">IF($K310="","",IF($K310=$K308,AV308,AV307))</f>
        <v>喧嚣</v>
      </c>
      <c r="AI310" s="227"/>
      <c r="AJ310" s="227"/>
      <c r="AK310" s="228" t="s">
        <v>79</v>
      </c>
      <c r="AL310" s="15" t="s">
        <v>109</v>
      </c>
      <c r="AM310" s="229" t="s">
        <v>87</v>
      </c>
      <c r="AN310" s="239"/>
      <c r="AO310" s="241"/>
      <c r="AP310" s="233" t="s">
        <v>83</v>
      </c>
      <c r="AQ310" s="234" t="s">
        <v>107</v>
      </c>
      <c r="AR310" s="15" t="s">
        <v>85</v>
      </c>
      <c r="AS310" s="234" t="s">
        <v>152</v>
      </c>
      <c r="AT310" s="15" t="s">
        <v>82</v>
      </c>
      <c r="AU310" s="234" t="s">
        <v>113</v>
      </c>
      <c r="AV310" s="142" t="s">
        <v>106</v>
      </c>
      <c r="AW310" s="14" t="str">
        <f t="shared" si="486"/>
        <v>客</v>
      </c>
      <c r="AX310" s="14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>ZZZ</v>
      </c>
      <c r="AY310" s="14" t="str">
        <f t="shared" si="487"/>
        <v>ACT</v>
      </c>
    </row>
    <row r="311" spans="1:51">
      <c r="A311" s="1">
        <f>输入错误检查!A310</f>
        <v>0</v>
      </c>
      <c r="B311" s="218">
        <f t="shared" si="575"/>
        <v>4</v>
      </c>
      <c r="C311" s="218">
        <f t="shared" si="576"/>
        <v>20</v>
      </c>
      <c r="D311" s="218">
        <f t="shared" si="577"/>
        <v>16</v>
      </c>
      <c r="E311" s="218" t="str">
        <f t="shared" si="578"/>
        <v>ACT</v>
      </c>
      <c r="F311" s="218" t="str">
        <f t="shared" si="579"/>
        <v>ZZZ</v>
      </c>
      <c r="G311" s="8">
        <v>3</v>
      </c>
      <c r="H311" s="14" t="s">
        <v>75</v>
      </c>
      <c r="I311" s="14" t="str">
        <f t="shared" si="484"/>
        <v/>
      </c>
      <c r="J311" s="14" t="str">
        <f t="shared" si="485"/>
        <v/>
      </c>
      <c r="K311" s="13"/>
      <c r="L311" s="258"/>
      <c r="M311" s="221">
        <f>S311+S312</f>
        <v>0</v>
      </c>
      <c r="N311" s="221">
        <f>T311+T312</f>
        <v>0</v>
      </c>
      <c r="O311" s="222">
        <f t="shared" si="580"/>
        <v>0</v>
      </c>
      <c r="P311" s="223">
        <f t="shared" si="581"/>
        <v>0</v>
      </c>
      <c r="Q311" s="223">
        <f t="shared" si="582"/>
        <v>0</v>
      </c>
      <c r="R311" s="223">
        <f t="shared" si="583"/>
        <v>0</v>
      </c>
      <c r="S311" s="13"/>
      <c r="T311" s="13"/>
      <c r="U311" s="14" t="str">
        <f t="shared" si="548"/>
        <v/>
      </c>
      <c r="V311" s="14" t="str" cm="1">
        <f t="array" ref="V311">_xlfn.IFS(S311+T311=0,"",S311&gt;T311,IF(I311="主",IF(S311=5,4,3),IF(S311=5,0,1)),S311&lt;T311,IF(I311="主",IF(T311=5,0,1),IF(T311=5,4,3)),S311=T311,2)</f>
        <v/>
      </c>
      <c r="W311" s="19"/>
      <c r="X311" s="19"/>
      <c r="Y311" s="248" t="str">
        <f>IF($K311="","",IF($K311=$K309,AP309,AP310))</f>
        <v/>
      </c>
      <c r="Z311" s="248" t="str">
        <f>IF($K311="","",IF($K311=$K309,AQ309,AQ310))</f>
        <v/>
      </c>
      <c r="AA311" s="244" t="str">
        <f>IF($K311="","",IF($K311=$K309,AS309,AS310))</f>
        <v/>
      </c>
      <c r="AB311" s="248" t="str">
        <f>IF($K311="","",IF($K311=$K309,Y309,Y310))</f>
        <v/>
      </c>
      <c r="AC311" s="249" t="str">
        <f>IF($K311="","",IF($K311=$K309,Z309,Z310))</f>
        <v/>
      </c>
      <c r="AD311" s="250" t="str">
        <f>IF($K311="","",IF($K311=$K309,AA309,AA310))</f>
        <v/>
      </c>
      <c r="AE311" s="238"/>
      <c r="AF311" s="238"/>
      <c r="AG311" s="226"/>
      <c r="AH311" s="245" t="str">
        <f t="shared" si="584"/>
        <v/>
      </c>
      <c r="AI311" s="251" t="str">
        <f>IF($K311="","",IF($K311=$K309,AH309,AH310))</f>
        <v/>
      </c>
      <c r="AJ311" s="227"/>
      <c r="AK311" s="196"/>
      <c r="AL311" s="13"/>
      <c r="AM311" s="13"/>
      <c r="AN311" s="277"/>
      <c r="AO311" s="252"/>
      <c r="AP311" s="278"/>
      <c r="AQ311" s="257"/>
      <c r="AR311" s="13"/>
      <c r="AS311" s="257"/>
      <c r="AT311" s="13"/>
      <c r="AU311" s="257"/>
      <c r="AV311" s="9"/>
      <c r="AW311" s="14" t="str">
        <f t="shared" si="486"/>
        <v/>
      </c>
      <c r="AX311" s="14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AY311" s="14" t="str">
        <f t="shared" si="487"/>
        <v/>
      </c>
    </row>
    <row r="312" spans="1:51">
      <c r="A312" s="1">
        <f>输入错误检查!A311</f>
        <v>0</v>
      </c>
      <c r="B312" s="218">
        <f t="shared" si="575"/>
        <v>4</v>
      </c>
      <c r="C312" s="218">
        <f t="shared" si="576"/>
        <v>20</v>
      </c>
      <c r="D312" s="218">
        <f t="shared" si="577"/>
        <v>16</v>
      </c>
      <c r="E312" s="218" t="str">
        <f t="shared" si="578"/>
        <v>ACT</v>
      </c>
      <c r="F312" s="218" t="str">
        <f t="shared" si="579"/>
        <v>ZZZ</v>
      </c>
      <c r="G312" s="8">
        <v>3</v>
      </c>
      <c r="H312" s="14" t="s">
        <v>88</v>
      </c>
      <c r="I312" s="14" t="str">
        <f t="shared" si="484"/>
        <v/>
      </c>
      <c r="J312" s="14" t="str">
        <f t="shared" si="485"/>
        <v/>
      </c>
      <c r="K312" s="13"/>
      <c r="L312" s="258"/>
      <c r="M312" s="221"/>
      <c r="N312" s="221"/>
      <c r="O312" s="222"/>
      <c r="P312" s="235"/>
      <c r="Q312" s="235"/>
      <c r="R312" s="235"/>
      <c r="S312" s="13"/>
      <c r="T312" s="13"/>
      <c r="U312" s="14" t="str">
        <f t="shared" si="548"/>
        <v/>
      </c>
      <c r="V312" s="14" t="str" cm="1">
        <f t="array" ref="V312">_xlfn.IFS(S312+T312=0,"",S312&gt;T312,IF(I312="主",IF(S312=5,4,3),IF(S312=5,0,1)),S312&lt;T312,IF(I312="主",IF(T312=5,0,1),IF(T312=5,4,3)),S312=T312,2)</f>
        <v/>
      </c>
      <c r="W312" s="19"/>
      <c r="X312" s="19" t="str">
        <f>IF(X311="","",X311)</f>
        <v/>
      </c>
      <c r="Y312" s="248" t="str">
        <f>IF($K312="","",IF($K312=$K310,AP310,AP309))</f>
        <v/>
      </c>
      <c r="Z312" s="248" t="str">
        <f>IF($K312="","",IF($K312=$K310,AQ310,AQ309))</f>
        <v/>
      </c>
      <c r="AA312" s="244" t="str">
        <f>IF($K312="","",IF($K312=$K310,AS310,AS309))</f>
        <v/>
      </c>
      <c r="AB312" s="248" t="str">
        <f>IF($K312="","",IF($K312=$K310,Y310,Y309))</f>
        <v/>
      </c>
      <c r="AC312" s="249" t="str">
        <f>IF($K312="","",IF($K312=$K310,Z310,Z309))</f>
        <v/>
      </c>
      <c r="AD312" s="250" t="str">
        <f>IF($K312="","",IF($K312=$K310,AA310,AA309))</f>
        <v/>
      </c>
      <c r="AE312" s="237"/>
      <c r="AF312" s="237"/>
      <c r="AG312" s="270"/>
      <c r="AH312" s="245" t="str">
        <f t="shared" si="585"/>
        <v/>
      </c>
      <c r="AI312" s="251" t="str">
        <f>IF($K312="","",IF($K312=$K310,AH310,AH309))</f>
        <v/>
      </c>
      <c r="AJ312" s="227"/>
      <c r="AK312" s="196"/>
      <c r="AL312" s="13"/>
      <c r="AM312" s="13"/>
      <c r="AN312" s="192"/>
      <c r="AO312" s="254"/>
      <c r="AP312" s="278"/>
      <c r="AQ312" s="257"/>
      <c r="AR312" s="13"/>
      <c r="AS312" s="257"/>
      <c r="AT312" s="13"/>
      <c r="AU312" s="257"/>
      <c r="AV312" s="9"/>
      <c r="AW312" s="14" t="str">
        <f t="shared" si="486"/>
        <v/>
      </c>
      <c r="AX312" s="14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Y312" s="14" t="str">
        <f t="shared" si="487"/>
        <v/>
      </c>
    </row>
    <row r="313" spans="1:51">
      <c r="A313" s="1">
        <f>输入错误检查!A312</f>
        <v>0</v>
      </c>
      <c r="B313" s="218">
        <f t="shared" si="575"/>
        <v>4</v>
      </c>
      <c r="C313" s="218">
        <f t="shared" si="576"/>
        <v>20</v>
      </c>
      <c r="D313" s="218">
        <f t="shared" si="577"/>
        <v>16</v>
      </c>
      <c r="E313" s="218" t="str">
        <f t="shared" si="578"/>
        <v>ACT</v>
      </c>
      <c r="F313" s="218" t="str">
        <f t="shared" si="579"/>
        <v>ZZZ</v>
      </c>
      <c r="G313" s="8" t="s">
        <v>114</v>
      </c>
      <c r="H313" s="14" t="s">
        <v>75</v>
      </c>
      <c r="I313" s="14" t="str">
        <f t="shared" si="484"/>
        <v/>
      </c>
      <c r="J313" s="14" t="str">
        <f t="shared" si="485"/>
        <v/>
      </c>
      <c r="K313" s="13"/>
      <c r="L313" s="258"/>
      <c r="M313" s="221">
        <f>S313+S314</f>
        <v>0</v>
      </c>
      <c r="N313" s="221">
        <f>T313+T314</f>
        <v>0</v>
      </c>
      <c r="O313" s="222">
        <f t="shared" si="580"/>
        <v>0</v>
      </c>
      <c r="P313" s="223">
        <f t="shared" si="581"/>
        <v>0</v>
      </c>
      <c r="Q313" s="223">
        <f t="shared" si="582"/>
        <v>0</v>
      </c>
      <c r="R313" s="223">
        <f t="shared" si="583"/>
        <v>0</v>
      </c>
      <c r="S313" s="13"/>
      <c r="T313" s="13"/>
      <c r="U313" s="14" t="str">
        <f t="shared" si="548"/>
        <v/>
      </c>
      <c r="V313" s="14" t="str" cm="1">
        <f t="array" ref="V313">_xlfn.IFS(S313+T313=0,"",S313&gt;T313,IF(I313="主",IF(S313=5,4,3),IF(S313=5,0,1)),S313&lt;T313,IF(I313="主",IF(T313=5,0,1),IF(T313=5,4,3)),S313=T313,2)</f>
        <v/>
      </c>
      <c r="W313" s="255"/>
      <c r="X313" s="19"/>
      <c r="Y313" s="248" t="str">
        <f>IF($K313="","",IF($K313=$K311,AP311,AP312))</f>
        <v/>
      </c>
      <c r="Z313" s="248" t="str">
        <f>IF($K313="","",IF($K313=$K311,AQ311,AQ312))</f>
        <v/>
      </c>
      <c r="AA313" s="244" t="str">
        <f>IF($K313="","",IF($K313=$K311,AS311,AS312))</f>
        <v/>
      </c>
      <c r="AB313" s="242" t="str">
        <f t="shared" ref="AB313:AG313" si="586">IF($K313="","",IF($K313=$K311,Y311,Y312))</f>
        <v/>
      </c>
      <c r="AC313" s="242" t="str">
        <f t="shared" si="586"/>
        <v/>
      </c>
      <c r="AD313" s="249" t="str">
        <f t="shared" si="586"/>
        <v/>
      </c>
      <c r="AE313" s="242" t="str">
        <f t="shared" si="586"/>
        <v/>
      </c>
      <c r="AF313" s="242" t="str">
        <f t="shared" si="586"/>
        <v/>
      </c>
      <c r="AG313" s="242" t="str">
        <f t="shared" si="586"/>
        <v/>
      </c>
      <c r="AH313" s="245" t="str">
        <f t="shared" si="584"/>
        <v/>
      </c>
      <c r="AI313" s="251" t="str">
        <f>IF($K313="","",IF($K313=$K311,AH311,AH312))</f>
        <v/>
      </c>
      <c r="AJ313" s="251" t="str">
        <f>IF($K313="","",IF($K313=$K311,AI311,AI312))</f>
        <v/>
      </c>
      <c r="AK313" s="13"/>
      <c r="AL313" s="13"/>
      <c r="AM313" s="13"/>
      <c r="AN313" s="13"/>
      <c r="AO313" s="256"/>
      <c r="AP313" s="257"/>
      <c r="AQ313" s="257"/>
      <c r="AR313" s="13"/>
      <c r="AS313" s="257"/>
      <c r="AT313" s="13"/>
      <c r="AU313" s="257"/>
      <c r="AV313" s="9"/>
      <c r="AW313" s="14" t="str">
        <f t="shared" si="486"/>
        <v/>
      </c>
      <c r="AX313" s="14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Y313" s="14" t="str">
        <f t="shared" si="487"/>
        <v/>
      </c>
    </row>
    <row r="314" spans="1:51">
      <c r="A314" s="1">
        <f>输入错误检查!A313</f>
        <v>0</v>
      </c>
      <c r="B314" s="218">
        <f t="shared" si="575"/>
        <v>4</v>
      </c>
      <c r="C314" s="218">
        <f t="shared" si="576"/>
        <v>20</v>
      </c>
      <c r="D314" s="218">
        <f t="shared" si="577"/>
        <v>16</v>
      </c>
      <c r="E314" s="218" t="str">
        <f t="shared" si="578"/>
        <v>ACT</v>
      </c>
      <c r="F314" s="218" t="str">
        <f t="shared" si="579"/>
        <v>ZZZ</v>
      </c>
      <c r="G314" s="8" t="s">
        <v>114</v>
      </c>
      <c r="H314" s="14" t="s">
        <v>88</v>
      </c>
      <c r="I314" s="14" t="str">
        <f t="shared" si="484"/>
        <v/>
      </c>
      <c r="J314" s="14" t="str">
        <f t="shared" si="485"/>
        <v/>
      </c>
      <c r="K314" s="13"/>
      <c r="L314" s="258"/>
      <c r="M314" s="221"/>
      <c r="N314" s="221"/>
      <c r="O314" s="222"/>
      <c r="P314" s="235"/>
      <c r="Q314" s="235"/>
      <c r="R314" s="235"/>
      <c r="S314" s="13"/>
      <c r="T314" s="13"/>
      <c r="U314" s="14" t="str">
        <f t="shared" si="548"/>
        <v/>
      </c>
      <c r="V314" s="14" t="str" cm="1">
        <f t="array" ref="V314">_xlfn.IFS(S314+T314=0,"",S314&gt;T314,IF(I314="主",IF(S314=5,4,3),IF(S314=5,0,1)),S314&lt;T314,IF(I314="主",IF(T314=5,0,1),IF(T314=5,4,3)),S314=T314,2)</f>
        <v/>
      </c>
      <c r="W314" s="255"/>
      <c r="X314" s="19" t="str">
        <f>IF(X313="","",X313)</f>
        <v/>
      </c>
      <c r="Y314" s="248" t="str">
        <f>IF($K314="","",IF($K314=$K312,AP312,AP311))</f>
        <v/>
      </c>
      <c r="Z314" s="248" t="str">
        <f>IF($K314="","",IF($K314=$K312,AQ312,AQ311))</f>
        <v/>
      </c>
      <c r="AA314" s="244" t="str">
        <f>IF($K314="","",IF($K314=$K312,AS312,AS311))</f>
        <v/>
      </c>
      <c r="AB314" s="242" t="str">
        <f t="shared" ref="AB314:AG314" si="587">IF($K314="","",IF($K314=$K312,Y312,Y311))</f>
        <v/>
      </c>
      <c r="AC314" s="242" t="str">
        <f t="shared" si="587"/>
        <v/>
      </c>
      <c r="AD314" s="249" t="str">
        <f t="shared" si="587"/>
        <v/>
      </c>
      <c r="AE314" s="242" t="str">
        <f t="shared" si="587"/>
        <v/>
      </c>
      <c r="AF314" s="242" t="str">
        <f t="shared" si="587"/>
        <v/>
      </c>
      <c r="AG314" s="242" t="str">
        <f t="shared" si="587"/>
        <v/>
      </c>
      <c r="AH314" s="245" t="str">
        <f t="shared" si="585"/>
        <v/>
      </c>
      <c r="AI314" s="251" t="str">
        <f>IF($K314="","",IF($K314=$K312,AH312,AH311))</f>
        <v/>
      </c>
      <c r="AJ314" s="251" t="str">
        <f>IF($K314="","",IF($K314=$K312,AI312,AI311))</f>
        <v/>
      </c>
      <c r="AK314" s="13"/>
      <c r="AL314" s="13"/>
      <c r="AM314" s="13"/>
      <c r="AN314" s="13"/>
      <c r="AO314" s="13"/>
      <c r="AP314" s="257"/>
      <c r="AQ314" s="257"/>
      <c r="AR314" s="13"/>
      <c r="AS314" s="257"/>
      <c r="AT314" s="13"/>
      <c r="AU314" s="257"/>
      <c r="AV314" s="9"/>
      <c r="AW314" s="14" t="str">
        <f t="shared" si="486"/>
        <v/>
      </c>
      <c r="AX314" s="14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AY314" s="14" t="str">
        <f t="shared" si="487"/>
        <v/>
      </c>
    </row>
    <row r="315" spans="1:51">
      <c r="A315" s="1">
        <f>输入错误检查!A314</f>
        <v>0</v>
      </c>
      <c r="B315" s="218">
        <v>4</v>
      </c>
      <c r="C315" s="218">
        <v>20</v>
      </c>
      <c r="D315" s="218">
        <v>18</v>
      </c>
      <c r="E315" s="219" t="s">
        <v>137</v>
      </c>
      <c r="F315" s="219" t="s">
        <v>153</v>
      </c>
      <c r="G315" s="8">
        <v>1</v>
      </c>
      <c r="H315" s="14" t="s">
        <v>75</v>
      </c>
      <c r="I315" s="14" t="str">
        <f t="shared" si="484"/>
        <v>主</v>
      </c>
      <c r="J315" s="14" t="str">
        <f t="shared" si="485"/>
        <v>WOLVES</v>
      </c>
      <c r="K315" s="279" t="s">
        <v>137</v>
      </c>
      <c r="L315" s="260" t="s">
        <v>139</v>
      </c>
      <c r="M315" s="221">
        <f>S315+S316</f>
        <v>2</v>
      </c>
      <c r="N315" s="221">
        <f>T315+T316</f>
        <v>7</v>
      </c>
      <c r="O315" s="222">
        <f t="shared" ref="O315:O319" si="588">M315+N315</f>
        <v>9</v>
      </c>
      <c r="P315" s="223">
        <f t="shared" ref="P315:P319" si="589">IF(M315&gt;N315,1,0)</f>
        <v>0</v>
      </c>
      <c r="Q315" s="223">
        <f t="shared" ref="Q315:Q319" si="590">IF(M315+N315=0,0,IF(M315=N315,1,0))</f>
        <v>0</v>
      </c>
      <c r="R315" s="223">
        <f t="shared" ref="R315:R319" si="591">IF(M315&lt;N315,1,0)</f>
        <v>1</v>
      </c>
      <c r="S315" s="10">
        <v>2</v>
      </c>
      <c r="T315" s="10">
        <v>2</v>
      </c>
      <c r="U315" s="14" t="str">
        <f t="shared" si="548"/>
        <v>平</v>
      </c>
      <c r="V315" s="14" cm="1">
        <f t="array" ref="V315">_xlfn.IFS(S315+T315=0,"",S315&gt;T315,IF(I315="主",IF(S315=5,4,3),IF(S315=5,0,1)),S315&lt;T315,IF(I315="主",IF(T315=5,0,1),IF(T315=5,4,3)),S315=T315,2)</f>
        <v>2</v>
      </c>
      <c r="W315" s="261" t="s">
        <v>78</v>
      </c>
      <c r="X315" s="261" t="s">
        <v>118</v>
      </c>
      <c r="Y315" s="224"/>
      <c r="Z315" s="225"/>
      <c r="AA315" s="225"/>
      <c r="AB315" s="225"/>
      <c r="AC315" s="225"/>
      <c r="AD315" s="225"/>
      <c r="AE315" s="225"/>
      <c r="AF315" s="225"/>
      <c r="AG315" s="226"/>
      <c r="AH315" s="227"/>
      <c r="AI315" s="227"/>
      <c r="AJ315" s="227"/>
      <c r="AK315" s="280" t="s">
        <v>79</v>
      </c>
      <c r="AL315" s="271" t="s">
        <v>98</v>
      </c>
      <c r="AM315" s="224"/>
      <c r="AN315" s="225"/>
      <c r="AO315" s="264"/>
      <c r="AP315" s="265" t="s">
        <v>119</v>
      </c>
      <c r="AQ315" s="12" t="s">
        <v>90</v>
      </c>
      <c r="AR315" s="15" t="s">
        <v>80</v>
      </c>
      <c r="AS315" s="12" t="s">
        <v>82</v>
      </c>
      <c r="AT315" s="15" t="s">
        <v>83</v>
      </c>
      <c r="AU315" s="12" t="s">
        <v>108</v>
      </c>
      <c r="AV315" s="148" t="s">
        <v>87</v>
      </c>
      <c r="AW315" s="14" t="str">
        <f t="shared" si="486"/>
        <v>主</v>
      </c>
      <c r="AX315" s="14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>GG</v>
      </c>
      <c r="AY315" s="14" t="str">
        <f t="shared" si="487"/>
        <v>WOLVES</v>
      </c>
    </row>
    <row r="316" spans="1:51">
      <c r="A316" s="1">
        <f>输入错误检查!A315</f>
        <v>0</v>
      </c>
      <c r="B316" s="218">
        <f t="shared" ref="B316:B322" si="592">B315</f>
        <v>4</v>
      </c>
      <c r="C316" s="218">
        <f t="shared" ref="C316:C322" si="593">C315</f>
        <v>20</v>
      </c>
      <c r="D316" s="218">
        <f t="shared" ref="D316:D322" si="594">D315</f>
        <v>18</v>
      </c>
      <c r="E316" s="218" t="str">
        <f t="shared" ref="E316:E322" si="595">E315</f>
        <v>GG</v>
      </c>
      <c r="F316" s="218" t="str">
        <f t="shared" ref="F316:F322" si="596">F315</f>
        <v>WOLVES</v>
      </c>
      <c r="G316" s="8">
        <v>1</v>
      </c>
      <c r="H316" s="14" t="s">
        <v>88</v>
      </c>
      <c r="I316" s="14" t="str">
        <f t="shared" si="484"/>
        <v>客</v>
      </c>
      <c r="J316" s="14" t="str">
        <f t="shared" si="485"/>
        <v>GG</v>
      </c>
      <c r="K316" s="279" t="s">
        <v>153</v>
      </c>
      <c r="L316" s="260" t="s">
        <v>155</v>
      </c>
      <c r="M316" s="221"/>
      <c r="N316" s="221"/>
      <c r="O316" s="222"/>
      <c r="P316" s="235"/>
      <c r="Q316" s="235"/>
      <c r="R316" s="235"/>
      <c r="S316" s="10">
        <v>0</v>
      </c>
      <c r="T316" s="10">
        <v>5</v>
      </c>
      <c r="U316" s="14" t="str">
        <f t="shared" si="548"/>
        <v>屠</v>
      </c>
      <c r="V316" s="14" cm="1">
        <f t="array" ref="V316">_xlfn.IFS(S316+T316=0,"",S316&gt;T316,IF(I316="主",IF(S316=5,4,3),IF(S316=5,0,1)),S316&lt;T316,IF(I316="主",IF(T316=5,0,1),IF(T316=5,4,3)),S316=T316,2)</f>
        <v>4</v>
      </c>
      <c r="W316" s="261" t="str">
        <f>IF(W315="","",W315)</f>
        <v>里奥的回忆</v>
      </c>
      <c r="X316" s="261" t="str">
        <f>IF(X315="","",X315)</f>
        <v>永眠镇</v>
      </c>
      <c r="Y316" s="236"/>
      <c r="Z316" s="237"/>
      <c r="AA316" s="238"/>
      <c r="AB316" s="238"/>
      <c r="AC316" s="238"/>
      <c r="AD316" s="238"/>
      <c r="AE316" s="238"/>
      <c r="AF316" s="238"/>
      <c r="AG316" s="226"/>
      <c r="AH316" s="227"/>
      <c r="AI316" s="227"/>
      <c r="AJ316" s="227"/>
      <c r="AK316" s="280" t="s">
        <v>79</v>
      </c>
      <c r="AL316" s="271" t="s">
        <v>83</v>
      </c>
      <c r="AM316" s="236"/>
      <c r="AN316" s="238"/>
      <c r="AO316" s="227"/>
      <c r="AP316" s="265" t="s">
        <v>86</v>
      </c>
      <c r="AQ316" s="12" t="s">
        <v>98</v>
      </c>
      <c r="AR316" s="15" t="s">
        <v>119</v>
      </c>
      <c r="AS316" s="12" t="s">
        <v>81</v>
      </c>
      <c r="AT316" s="15" t="s">
        <v>90</v>
      </c>
      <c r="AU316" s="12" t="s">
        <v>91</v>
      </c>
      <c r="AV316" s="148" t="s">
        <v>87</v>
      </c>
      <c r="AW316" s="14" t="str">
        <f t="shared" si="486"/>
        <v>主</v>
      </c>
      <c r="AX316" s="14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>GG</v>
      </c>
      <c r="AY316" s="14" t="str">
        <f t="shared" si="487"/>
        <v>WOLVES</v>
      </c>
    </row>
    <row r="317" spans="1:51">
      <c r="A317" s="1">
        <f>输入错误检查!A316</f>
        <v>0</v>
      </c>
      <c r="B317" s="218">
        <f t="shared" si="592"/>
        <v>4</v>
      </c>
      <c r="C317" s="218">
        <f t="shared" si="593"/>
        <v>20</v>
      </c>
      <c r="D317" s="218">
        <f t="shared" si="594"/>
        <v>18</v>
      </c>
      <c r="E317" s="218" t="str">
        <f t="shared" si="595"/>
        <v>GG</v>
      </c>
      <c r="F317" s="218" t="str">
        <f t="shared" si="596"/>
        <v>WOLVES</v>
      </c>
      <c r="G317" s="8">
        <v>2</v>
      </c>
      <c r="H317" s="14" t="s">
        <v>75</v>
      </c>
      <c r="I317" s="14" t="str">
        <f t="shared" si="484"/>
        <v>主</v>
      </c>
      <c r="J317" s="14" t="str">
        <f t="shared" si="485"/>
        <v>WOLVES</v>
      </c>
      <c r="K317" s="279" t="s">
        <v>137</v>
      </c>
      <c r="L317" s="260" t="s">
        <v>139</v>
      </c>
      <c r="M317" s="221">
        <f>S317+S318</f>
        <v>6</v>
      </c>
      <c r="N317" s="221">
        <f>T317+T318</f>
        <v>3</v>
      </c>
      <c r="O317" s="222">
        <f t="shared" si="588"/>
        <v>9</v>
      </c>
      <c r="P317" s="223">
        <f t="shared" si="589"/>
        <v>1</v>
      </c>
      <c r="Q317" s="223">
        <f t="shared" si="590"/>
        <v>0</v>
      </c>
      <c r="R317" s="223">
        <f t="shared" si="591"/>
        <v>0</v>
      </c>
      <c r="S317" s="10">
        <v>5</v>
      </c>
      <c r="T317" s="10">
        <v>0</v>
      </c>
      <c r="U317" s="14" t="str">
        <f t="shared" si="548"/>
        <v>屠</v>
      </c>
      <c r="V317" s="14" cm="1">
        <f t="array" ref="V317">_xlfn.IFS(S317+T317=0,"",S317&gt;T317,IF(I317="主",IF(S317=5,4,3),IF(S317=5,0,1)),S317&lt;T317,IF(I317="主",IF(T317=5,0,1),IF(T317=5,4,3)),S317=T317,2)</f>
        <v>4</v>
      </c>
      <c r="W317" s="261" t="s">
        <v>77</v>
      </c>
      <c r="X317" s="261" t="s">
        <v>92</v>
      </c>
      <c r="Y317" s="242" t="str">
        <f>IF($K317="","",IF($K317=$K315,AP315,AP316))</f>
        <v>守墓人</v>
      </c>
      <c r="Z317" s="243" t="str">
        <f>IF($K317="","",IF($K317=$K315,AQ315,AQ316))</f>
        <v>木偶师</v>
      </c>
      <c r="AA317" s="244" t="str">
        <f>IF($K317="","",IF($K317=$K315,AS315,AS316))</f>
        <v>飞行家</v>
      </c>
      <c r="AB317" s="238"/>
      <c r="AC317" s="238"/>
      <c r="AD317" s="238"/>
      <c r="AE317" s="238"/>
      <c r="AF317" s="238"/>
      <c r="AG317" s="226"/>
      <c r="AH317" s="245" t="str">
        <f t="shared" ref="AH317:AH321" si="597">IF($K317="","",IF($K317=$K315,AV315,AV316))</f>
        <v>跛脚羊</v>
      </c>
      <c r="AI317" s="227"/>
      <c r="AJ317" s="227"/>
      <c r="AK317" s="280" t="s">
        <v>79</v>
      </c>
      <c r="AL317" s="11" t="s">
        <v>83</v>
      </c>
      <c r="AM317" s="281" t="s">
        <v>94</v>
      </c>
      <c r="AN317" s="267"/>
      <c r="AO317" s="227"/>
      <c r="AP317" s="265" t="s">
        <v>109</v>
      </c>
      <c r="AQ317" s="12" t="s">
        <v>101</v>
      </c>
      <c r="AR317" s="15" t="s">
        <v>112</v>
      </c>
      <c r="AS317" s="12" t="s">
        <v>99</v>
      </c>
      <c r="AT317" s="15" t="s">
        <v>86</v>
      </c>
      <c r="AU317" s="12" t="s">
        <v>91</v>
      </c>
      <c r="AV317" s="148" t="s">
        <v>102</v>
      </c>
      <c r="AW317" s="14" t="str">
        <f t="shared" si="486"/>
        <v>客</v>
      </c>
      <c r="AX317" s="14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>WOLVES</v>
      </c>
      <c r="AY317" s="14" t="str">
        <f t="shared" si="487"/>
        <v>GG</v>
      </c>
    </row>
    <row r="318" spans="1:51">
      <c r="A318" s="1">
        <f>输入错误检查!A317</f>
        <v>0</v>
      </c>
      <c r="B318" s="218">
        <f t="shared" si="592"/>
        <v>4</v>
      </c>
      <c r="C318" s="218">
        <f t="shared" si="593"/>
        <v>20</v>
      </c>
      <c r="D318" s="218">
        <f t="shared" si="594"/>
        <v>18</v>
      </c>
      <c r="E318" s="218" t="str">
        <f t="shared" si="595"/>
        <v>GG</v>
      </c>
      <c r="F318" s="218" t="str">
        <f t="shared" si="596"/>
        <v>WOLVES</v>
      </c>
      <c r="G318" s="8">
        <v>2</v>
      </c>
      <c r="H318" s="14" t="s">
        <v>88</v>
      </c>
      <c r="I318" s="14" t="str">
        <f t="shared" si="484"/>
        <v>客</v>
      </c>
      <c r="J318" s="14" t="str">
        <f t="shared" si="485"/>
        <v>GG</v>
      </c>
      <c r="K318" s="279" t="s">
        <v>153</v>
      </c>
      <c r="L318" s="260" t="s">
        <v>155</v>
      </c>
      <c r="M318" s="221"/>
      <c r="N318" s="221"/>
      <c r="O318" s="222"/>
      <c r="P318" s="235"/>
      <c r="Q318" s="235"/>
      <c r="R318" s="235"/>
      <c r="S318" s="10">
        <v>1</v>
      </c>
      <c r="T318" s="10">
        <v>3</v>
      </c>
      <c r="U318" s="14" t="str">
        <f t="shared" si="548"/>
        <v>屠</v>
      </c>
      <c r="V318" s="14" cm="1">
        <f t="array" ref="V318">_xlfn.IFS(S318+T318=0,"",S318&gt;T318,IF(I318="主",IF(S318=5,4,3),IF(S318=5,0,1)),S318&lt;T318,IF(I318="主",IF(T318=5,0,1),IF(T318=5,4,3)),S318=T318,2)</f>
        <v>3</v>
      </c>
      <c r="W318" s="261" t="str">
        <f>IF(W317="","",W317)</f>
        <v>月亮河公园</v>
      </c>
      <c r="X318" s="261" t="str">
        <f>IF(X317="","",X317)</f>
        <v>唐人街</v>
      </c>
      <c r="Y318" s="242" t="str">
        <f>IF($K318="","",IF($K318=$K316,AP316,AP315))</f>
        <v>冒险家</v>
      </c>
      <c r="Z318" s="243" t="str">
        <f>IF($K318="","",IF($K318=$K316,AQ316,AQ315))</f>
        <v>祭司</v>
      </c>
      <c r="AA318" s="244" t="str">
        <f>IF($K318="","",IF($K318=$K316,AS316,AS315))</f>
        <v>大副</v>
      </c>
      <c r="AB318" s="237"/>
      <c r="AC318" s="237"/>
      <c r="AD318" s="238"/>
      <c r="AE318" s="238"/>
      <c r="AF318" s="238"/>
      <c r="AG318" s="226"/>
      <c r="AH318" s="245" t="str">
        <f t="shared" ref="AH318:AH322" si="598">IF($K318="","",IF($K318=$K316,AV316,AV315))</f>
        <v>跛脚羊</v>
      </c>
      <c r="AI318" s="227"/>
      <c r="AJ318" s="227"/>
      <c r="AK318" s="280" t="s">
        <v>101</v>
      </c>
      <c r="AL318" s="11" t="s">
        <v>83</v>
      </c>
      <c r="AM318" s="271" t="s">
        <v>94</v>
      </c>
      <c r="AN318" s="236"/>
      <c r="AO318" s="227"/>
      <c r="AP318" s="265" t="s">
        <v>107</v>
      </c>
      <c r="AQ318" s="12" t="s">
        <v>97</v>
      </c>
      <c r="AR318" s="15" t="s">
        <v>90</v>
      </c>
      <c r="AS318" s="12" t="s">
        <v>93</v>
      </c>
      <c r="AT318" s="15" t="s">
        <v>112</v>
      </c>
      <c r="AU318" s="12" t="s">
        <v>130</v>
      </c>
      <c r="AV318" s="148" t="s">
        <v>102</v>
      </c>
      <c r="AW318" s="14" t="str">
        <f t="shared" si="486"/>
        <v>客</v>
      </c>
      <c r="AX318" s="14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>WOLVES</v>
      </c>
      <c r="AY318" s="14" t="str">
        <f t="shared" si="487"/>
        <v>GG</v>
      </c>
    </row>
    <row r="319" spans="1:51">
      <c r="A319" s="1">
        <f>输入错误检查!A318</f>
        <v>0</v>
      </c>
      <c r="B319" s="218">
        <f t="shared" si="592"/>
        <v>4</v>
      </c>
      <c r="C319" s="218">
        <f t="shared" si="593"/>
        <v>20</v>
      </c>
      <c r="D319" s="218">
        <f t="shared" si="594"/>
        <v>18</v>
      </c>
      <c r="E319" s="218" t="str">
        <f t="shared" si="595"/>
        <v>GG</v>
      </c>
      <c r="F319" s="218" t="str">
        <f t="shared" si="596"/>
        <v>WOLVES</v>
      </c>
      <c r="G319" s="8">
        <v>3</v>
      </c>
      <c r="H319" s="14" t="s">
        <v>75</v>
      </c>
      <c r="I319" s="14" t="str">
        <f t="shared" si="484"/>
        <v>主</v>
      </c>
      <c r="J319" s="14" t="str">
        <f t="shared" si="485"/>
        <v>WOLVES</v>
      </c>
      <c r="K319" s="279" t="s">
        <v>137</v>
      </c>
      <c r="L319" s="260" t="s">
        <v>139</v>
      </c>
      <c r="M319" s="221">
        <f>S319+S320</f>
        <v>2</v>
      </c>
      <c r="N319" s="221">
        <f>T319+T320</f>
        <v>6</v>
      </c>
      <c r="O319" s="222">
        <f t="shared" si="588"/>
        <v>8</v>
      </c>
      <c r="P319" s="223">
        <f t="shared" si="589"/>
        <v>0</v>
      </c>
      <c r="Q319" s="223">
        <f t="shared" si="590"/>
        <v>0</v>
      </c>
      <c r="R319" s="223">
        <f t="shared" si="591"/>
        <v>1</v>
      </c>
      <c r="S319" s="10">
        <v>1</v>
      </c>
      <c r="T319" s="10">
        <v>3</v>
      </c>
      <c r="U319" s="14" t="str">
        <f t="shared" si="548"/>
        <v>人</v>
      </c>
      <c r="V319" s="14" cm="1">
        <f t="array" ref="V319">_xlfn.IFS(S319+T319=0,"",S319&gt;T319,IF(I319="主",IF(S319=5,4,3),IF(S319=5,0,1)),S319&lt;T319,IF(I319="主",IF(T319=5,0,1),IF(T319=5,4,3)),S319=T319,2)</f>
        <v>1</v>
      </c>
      <c r="W319" s="268" t="s">
        <v>104</v>
      </c>
      <c r="X319" s="261" t="s">
        <v>103</v>
      </c>
      <c r="Y319" s="248" t="str">
        <f>IF($K319="","",IF($K319=$K317,AP317,AP318))</f>
        <v>火灾调查员</v>
      </c>
      <c r="Z319" s="248" t="str">
        <f>IF($K319="","",IF($K319=$K317,AQ317,AQ318))</f>
        <v>野人</v>
      </c>
      <c r="AA319" s="244" t="str">
        <f>IF($K319="","",IF($K319=$K317,AS317,AS318))</f>
        <v>哭泣小丑</v>
      </c>
      <c r="AB319" s="248" t="str">
        <f>IF($K319="","",IF($K319=$K317,Y317,Y318))</f>
        <v>守墓人</v>
      </c>
      <c r="AC319" s="249" t="str">
        <f>IF($K319="","",IF($K319=$K317,Z317,Z318))</f>
        <v>木偶师</v>
      </c>
      <c r="AD319" s="250" t="str">
        <f>IF($K319="","",IF($K319=$K317,AA317,AA318))</f>
        <v>飞行家</v>
      </c>
      <c r="AE319" s="238"/>
      <c r="AF319" s="238"/>
      <c r="AG319" s="226"/>
      <c r="AH319" s="245" t="str">
        <f t="shared" si="597"/>
        <v>歌剧演员</v>
      </c>
      <c r="AI319" s="251" t="str">
        <f>IF($K319="","",IF($K319=$K317,AH317,AH318))</f>
        <v>跛脚羊</v>
      </c>
      <c r="AJ319" s="227"/>
      <c r="AK319" s="280" t="s">
        <v>79</v>
      </c>
      <c r="AL319" s="11" t="s">
        <v>86</v>
      </c>
      <c r="AM319" s="11" t="s">
        <v>106</v>
      </c>
      <c r="AN319" s="281" t="s">
        <v>94</v>
      </c>
      <c r="AO319" s="269"/>
      <c r="AP319" s="265" t="s">
        <v>108</v>
      </c>
      <c r="AQ319" s="12" t="s">
        <v>107</v>
      </c>
      <c r="AR319" s="15" t="s">
        <v>91</v>
      </c>
      <c r="AS319" s="12" t="s">
        <v>112</v>
      </c>
      <c r="AT319" s="15" t="s">
        <v>80</v>
      </c>
      <c r="AU319" s="12" t="s">
        <v>147</v>
      </c>
      <c r="AV319" s="148" t="s">
        <v>145</v>
      </c>
      <c r="AW319" s="14" t="str">
        <f t="shared" si="486"/>
        <v>主</v>
      </c>
      <c r="AX319" s="14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>GG</v>
      </c>
      <c r="AY319" s="14" t="str">
        <f t="shared" si="487"/>
        <v>WOLVES</v>
      </c>
    </row>
    <row r="320" spans="1:51">
      <c r="A320" s="1">
        <f>输入错误检查!A319</f>
        <v>0</v>
      </c>
      <c r="B320" s="218">
        <f t="shared" si="592"/>
        <v>4</v>
      </c>
      <c r="C320" s="218">
        <f t="shared" si="593"/>
        <v>20</v>
      </c>
      <c r="D320" s="218">
        <f t="shared" si="594"/>
        <v>18</v>
      </c>
      <c r="E320" s="218" t="str">
        <f t="shared" si="595"/>
        <v>GG</v>
      </c>
      <c r="F320" s="218" t="str">
        <f t="shared" si="596"/>
        <v>WOLVES</v>
      </c>
      <c r="G320" s="8">
        <v>3</v>
      </c>
      <c r="H320" s="14" t="s">
        <v>88</v>
      </c>
      <c r="I320" s="14" t="str">
        <f t="shared" si="484"/>
        <v>客</v>
      </c>
      <c r="J320" s="14" t="str">
        <f t="shared" si="485"/>
        <v>GG</v>
      </c>
      <c r="K320" s="279" t="s">
        <v>153</v>
      </c>
      <c r="L320" s="260" t="s">
        <v>155</v>
      </c>
      <c r="M320" s="221"/>
      <c r="N320" s="221"/>
      <c r="O320" s="222"/>
      <c r="P320" s="235"/>
      <c r="Q320" s="235"/>
      <c r="R320" s="235"/>
      <c r="S320" s="10">
        <v>1</v>
      </c>
      <c r="T320" s="10">
        <v>3</v>
      </c>
      <c r="U320" s="14" t="str">
        <f t="shared" si="548"/>
        <v>屠</v>
      </c>
      <c r="V320" s="14" cm="1">
        <f t="array" ref="V320">_xlfn.IFS(S320+T320=0,"",S320&gt;T320,IF(I320="主",IF(S320=5,4,3),IF(S320=5,0,1)),S320&lt;T320,IF(I320="主",IF(T320=5,0,1),IF(T320=5,4,3)),S320=T320,2)</f>
        <v>3</v>
      </c>
      <c r="W320" s="268" t="s">
        <v>104</v>
      </c>
      <c r="X320" s="261" t="str">
        <f>IF(X319="","",X319)</f>
        <v>军工厂</v>
      </c>
      <c r="Y320" s="248" t="str">
        <f>IF($K320="","",IF($K320=$K318,AP318,AP317))</f>
        <v>佣兵</v>
      </c>
      <c r="Z320" s="248" t="str">
        <f>IF($K320="","",IF($K320=$K318,AQ318,AQ317))</f>
        <v>空军</v>
      </c>
      <c r="AA320" s="244" t="str">
        <f>IF($K320="","",IF($K320=$K318,AS318,AS317))</f>
        <v>囚徒</v>
      </c>
      <c r="AB320" s="248" t="str">
        <f>IF($K320="","",IF($K320=$K318,Y318,Y317))</f>
        <v>冒险家</v>
      </c>
      <c r="AC320" s="249" t="str">
        <f>IF($K320="","",IF($K320=$K318,Z318,Z317))</f>
        <v>祭司</v>
      </c>
      <c r="AD320" s="250" t="str">
        <f>IF($K320="","",IF($K320=$K318,AA318,AA317))</f>
        <v>大副</v>
      </c>
      <c r="AE320" s="237"/>
      <c r="AF320" s="237"/>
      <c r="AG320" s="270"/>
      <c r="AH320" s="245" t="str">
        <f t="shared" si="598"/>
        <v>歌剧演员</v>
      </c>
      <c r="AI320" s="251" t="str">
        <f>IF($K320="","",IF($K320=$K318,AH318,AH317))</f>
        <v>跛脚羊</v>
      </c>
      <c r="AJ320" s="227"/>
      <c r="AK320" s="280" t="s">
        <v>79</v>
      </c>
      <c r="AL320" s="11" t="s">
        <v>108</v>
      </c>
      <c r="AM320" s="11" t="s">
        <v>94</v>
      </c>
      <c r="AN320" s="271" t="s">
        <v>106</v>
      </c>
      <c r="AO320" s="272"/>
      <c r="AP320" s="265" t="s">
        <v>105</v>
      </c>
      <c r="AQ320" s="12" t="s">
        <v>113</v>
      </c>
      <c r="AR320" s="15" t="s">
        <v>144</v>
      </c>
      <c r="AS320" s="12" t="s">
        <v>83</v>
      </c>
      <c r="AT320" s="15" t="s">
        <v>99</v>
      </c>
      <c r="AU320" s="12" t="s">
        <v>143</v>
      </c>
      <c r="AV320" s="148" t="s">
        <v>175</v>
      </c>
      <c r="AW320" s="14" t="str">
        <f t="shared" si="486"/>
        <v>主</v>
      </c>
      <c r="AX320" s="14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>GG</v>
      </c>
      <c r="AY320" s="14" t="str">
        <f t="shared" si="487"/>
        <v>WOLVES</v>
      </c>
    </row>
    <row r="321" spans="1:51">
      <c r="A321" s="1">
        <f>输入错误检查!A320</f>
        <v>0</v>
      </c>
      <c r="B321" s="218">
        <f t="shared" si="592"/>
        <v>4</v>
      </c>
      <c r="C321" s="218">
        <f t="shared" si="593"/>
        <v>20</v>
      </c>
      <c r="D321" s="218">
        <f t="shared" si="594"/>
        <v>18</v>
      </c>
      <c r="E321" s="218" t="str">
        <f t="shared" si="595"/>
        <v>GG</v>
      </c>
      <c r="F321" s="218" t="str">
        <f t="shared" si="596"/>
        <v>WOLVES</v>
      </c>
      <c r="G321" s="8" t="s">
        <v>114</v>
      </c>
      <c r="H321" s="14" t="s">
        <v>75</v>
      </c>
      <c r="I321" s="14" t="str">
        <f t="shared" si="484"/>
        <v/>
      </c>
      <c r="J321" s="14" t="str">
        <f t="shared" si="485"/>
        <v/>
      </c>
      <c r="K321" s="10"/>
      <c r="L321" s="274"/>
      <c r="M321" s="221">
        <f>S321+S322</f>
        <v>0</v>
      </c>
      <c r="N321" s="221">
        <f>T321+T322</f>
        <v>0</v>
      </c>
      <c r="O321" s="222">
        <f t="shared" ref="O321:O325" si="599">M321+N321</f>
        <v>0</v>
      </c>
      <c r="P321" s="223">
        <f t="shared" ref="P321:P325" si="600">IF(M321&gt;N321,1,0)</f>
        <v>0</v>
      </c>
      <c r="Q321" s="223">
        <f t="shared" ref="Q321:Q325" si="601">IF(M321+N321=0,0,IF(M321=N321,1,0))</f>
        <v>0</v>
      </c>
      <c r="R321" s="223">
        <f t="shared" ref="R321:R325" si="602">IF(M321&lt;N321,1,0)</f>
        <v>0</v>
      </c>
      <c r="S321" s="10"/>
      <c r="T321" s="10"/>
      <c r="U321" s="14" t="str">
        <f t="shared" si="548"/>
        <v/>
      </c>
      <c r="V321" s="14" t="str" cm="1">
        <f t="array" ref="V321">_xlfn.IFS(S321+T321=0,"",S321&gt;T321,IF(I321="主",IF(S321=5,4,3),IF(S321=5,0,1)),S321&lt;T321,IF(I321="主",IF(T321=5,0,1),IF(T321=5,4,3)),S321=T321,2)</f>
        <v/>
      </c>
      <c r="W321" s="275"/>
      <c r="X321" s="261"/>
      <c r="Y321" s="248" t="str">
        <f>IF($K321="","",IF($K321=$K319,AP319,AP320))</f>
        <v/>
      </c>
      <c r="Z321" s="248" t="str">
        <f>IF($K321="","",IF($K321=$K319,AQ319,AQ320))</f>
        <v/>
      </c>
      <c r="AA321" s="244" t="str">
        <f>IF($K321="","",IF($K321=$K319,AS319,AS320))</f>
        <v/>
      </c>
      <c r="AB321" s="242" t="str">
        <f t="shared" ref="AB321:AG321" si="603">IF($K321="","",IF($K321=$K319,Y319,Y320))</f>
        <v/>
      </c>
      <c r="AC321" s="242" t="str">
        <f t="shared" si="603"/>
        <v/>
      </c>
      <c r="AD321" s="249" t="str">
        <f t="shared" si="603"/>
        <v/>
      </c>
      <c r="AE321" s="242" t="str">
        <f t="shared" si="603"/>
        <v/>
      </c>
      <c r="AF321" s="242" t="str">
        <f t="shared" si="603"/>
        <v/>
      </c>
      <c r="AG321" s="242" t="str">
        <f t="shared" si="603"/>
        <v/>
      </c>
      <c r="AH321" s="245" t="str">
        <f t="shared" si="597"/>
        <v/>
      </c>
      <c r="AI321" s="251" t="str">
        <f>IF($K321="","",IF($K321=$K319,AH319,AH320))</f>
        <v/>
      </c>
      <c r="AJ321" s="251" t="str">
        <f>IF($K321="","",IF($K321=$K319,AI319,AI320))</f>
        <v/>
      </c>
      <c r="AK321" s="10"/>
      <c r="AL321" s="10"/>
      <c r="AM321" s="10"/>
      <c r="AN321" s="10"/>
      <c r="AO321" s="276"/>
      <c r="AP321" s="265"/>
      <c r="AQ321" s="12"/>
      <c r="AR321" s="15"/>
      <c r="AS321" s="12"/>
      <c r="AT321" s="15"/>
      <c r="AU321" s="12"/>
      <c r="AV321" s="148"/>
      <c r="AW321" s="14" t="str">
        <f t="shared" si="486"/>
        <v/>
      </c>
      <c r="AX321" s="14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Y321" s="14" t="str">
        <f t="shared" si="487"/>
        <v/>
      </c>
    </row>
    <row r="322" spans="1:51">
      <c r="A322" s="1">
        <f>输入错误检查!A321</f>
        <v>0</v>
      </c>
      <c r="B322" s="218">
        <f t="shared" si="592"/>
        <v>4</v>
      </c>
      <c r="C322" s="218">
        <f t="shared" si="593"/>
        <v>20</v>
      </c>
      <c r="D322" s="218">
        <f t="shared" si="594"/>
        <v>18</v>
      </c>
      <c r="E322" s="218" t="str">
        <f t="shared" si="595"/>
        <v>GG</v>
      </c>
      <c r="F322" s="218" t="str">
        <f t="shared" si="596"/>
        <v>WOLVES</v>
      </c>
      <c r="G322" s="8" t="s">
        <v>114</v>
      </c>
      <c r="H322" s="14" t="s">
        <v>88</v>
      </c>
      <c r="I322" s="14" t="str">
        <f t="shared" si="484"/>
        <v/>
      </c>
      <c r="J322" s="14" t="str">
        <f t="shared" si="485"/>
        <v/>
      </c>
      <c r="K322" s="10"/>
      <c r="L322" s="274"/>
      <c r="M322" s="221"/>
      <c r="N322" s="221"/>
      <c r="O322" s="222"/>
      <c r="P322" s="235"/>
      <c r="Q322" s="235"/>
      <c r="R322" s="235"/>
      <c r="S322" s="10"/>
      <c r="T322" s="10"/>
      <c r="U322" s="14" t="str">
        <f t="shared" si="548"/>
        <v/>
      </c>
      <c r="V322" s="14" t="str" cm="1">
        <f t="array" ref="V322">_xlfn.IFS(S322+T322=0,"",S322&gt;T322,IF(I322="主",IF(S322=5,4,3),IF(S322=5,0,1)),S322&lt;T322,IF(I322="主",IF(T322=5,0,1),IF(T322=5,4,3)),S322=T322,2)</f>
        <v/>
      </c>
      <c r="W322" s="275"/>
      <c r="X322" s="261" t="str">
        <f>IF(X321="","",X321)</f>
        <v/>
      </c>
      <c r="Y322" s="248" t="str">
        <f>IF($K322="","",IF($K322=$K320,AP320,AP319))</f>
        <v/>
      </c>
      <c r="Z322" s="248" t="str">
        <f>IF($K322="","",IF($K322=$K320,AQ320,AQ319))</f>
        <v/>
      </c>
      <c r="AA322" s="244" t="str">
        <f>IF($K322="","",IF($K322=$K320,AS320,AS319))</f>
        <v/>
      </c>
      <c r="AB322" s="242" t="str">
        <f t="shared" ref="AB322:AG322" si="604">IF($K322="","",IF($K322=$K320,Y320,Y319))</f>
        <v/>
      </c>
      <c r="AC322" s="242" t="str">
        <f t="shared" si="604"/>
        <v/>
      </c>
      <c r="AD322" s="249" t="str">
        <f t="shared" si="604"/>
        <v/>
      </c>
      <c r="AE322" s="242" t="str">
        <f t="shared" si="604"/>
        <v/>
      </c>
      <c r="AF322" s="242" t="str">
        <f t="shared" si="604"/>
        <v/>
      </c>
      <c r="AG322" s="242" t="str">
        <f t="shared" si="604"/>
        <v/>
      </c>
      <c r="AH322" s="245" t="str">
        <f t="shared" si="598"/>
        <v/>
      </c>
      <c r="AI322" s="251" t="str">
        <f>IF($K322="","",IF($K322=$K320,AH320,AH319))</f>
        <v/>
      </c>
      <c r="AJ322" s="251" t="str">
        <f>IF($K322="","",IF($K322=$K320,AI320,AI319))</f>
        <v/>
      </c>
      <c r="AK322" s="10"/>
      <c r="AL322" s="10"/>
      <c r="AM322" s="10"/>
      <c r="AN322" s="10"/>
      <c r="AO322" s="10"/>
      <c r="AP322" s="265"/>
      <c r="AQ322" s="12"/>
      <c r="AR322" s="15"/>
      <c r="AS322" s="12"/>
      <c r="AT322" s="15"/>
      <c r="AU322" s="12"/>
      <c r="AV322" s="148"/>
      <c r="AW322" s="14" t="str">
        <f t="shared" si="486"/>
        <v/>
      </c>
      <c r="AX322" s="14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AY322" s="14" t="str">
        <f t="shared" si="487"/>
        <v/>
      </c>
    </row>
    <row r="323" spans="1:51">
      <c r="A323" s="1">
        <f>输入错误检查!A322</f>
        <v>0</v>
      </c>
      <c r="B323" s="218" t="str">
        <f>IF(赛果!A42="","",赛果!A42)</f>
        <v/>
      </c>
      <c r="C323" s="218" t="str">
        <f>IF(赛果!B42="","",赛果!B42)</f>
        <v/>
      </c>
      <c r="D323" s="218" t="str">
        <f>IF(赛果!C42="","",赛果!C42)</f>
        <v/>
      </c>
      <c r="E323" s="218" t="str">
        <f>IF(赛果!D42="","",赛果!D42)</f>
        <v/>
      </c>
      <c r="F323" s="218" t="str">
        <f>IF(赛果!E42="","",赛果!E42)</f>
        <v/>
      </c>
      <c r="G323" s="8">
        <v>1</v>
      </c>
      <c r="H323" s="14" t="s">
        <v>75</v>
      </c>
      <c r="I323" s="14" t="str">
        <f t="shared" ref="I323:I386" si="605">IF(K323="","",IF(K323=E323,"主","客"))</f>
        <v/>
      </c>
      <c r="J323" s="14" t="str">
        <f t="shared" ref="J323:J386" si="606">IF(K323="","",IF(K323=E323,F323,E323))</f>
        <v/>
      </c>
      <c r="K323" s="15"/>
      <c r="L323" s="220"/>
      <c r="M323" s="221">
        <f>S323+S324</f>
        <v>0</v>
      </c>
      <c r="N323" s="221">
        <f>T323+T324</f>
        <v>0</v>
      </c>
      <c r="O323" s="222">
        <f t="shared" si="599"/>
        <v>0</v>
      </c>
      <c r="P323" s="223">
        <f t="shared" si="600"/>
        <v>0</v>
      </c>
      <c r="Q323" s="223">
        <f t="shared" si="601"/>
        <v>0</v>
      </c>
      <c r="R323" s="223">
        <f t="shared" si="602"/>
        <v>0</v>
      </c>
      <c r="S323" s="13"/>
      <c r="T323" s="13"/>
      <c r="U323" s="14" t="str">
        <f t="shared" si="548"/>
        <v/>
      </c>
      <c r="V323" s="14" t="str" cm="1">
        <f t="array" ref="V323">_xlfn.IFS(S323+T323=0,"",S323&gt;T323,IF(I323="主",IF(S323=5,4,3),IF(S323=5,0,1)),S323&lt;T323,IF(I323="主",IF(T323=5,0,1),IF(T323=5,4,3)),S323=T323,2)</f>
        <v/>
      </c>
      <c r="W323" s="19"/>
      <c r="X323" s="19"/>
      <c r="Y323" s="224"/>
      <c r="Z323" s="225"/>
      <c r="AA323" s="225"/>
      <c r="AB323" s="225"/>
      <c r="AC323" s="225"/>
      <c r="AD323" s="225"/>
      <c r="AE323" s="225"/>
      <c r="AF323" s="225"/>
      <c r="AG323" s="226"/>
      <c r="AH323" s="227"/>
      <c r="AI323" s="227"/>
      <c r="AJ323" s="227"/>
      <c r="AK323" s="196"/>
      <c r="AL323" s="192"/>
      <c r="AM323" s="230"/>
      <c r="AN323" s="231"/>
      <c r="AO323" s="232"/>
      <c r="AP323" s="233"/>
      <c r="AQ323" s="234"/>
      <c r="AR323" s="15"/>
      <c r="AS323" s="234"/>
      <c r="AT323" s="15"/>
      <c r="AU323" s="234"/>
      <c r="AV323" s="142"/>
      <c r="AW323" s="14" t="str">
        <f t="shared" ref="AW323:AW386" si="607">_xlfn.IFS(AX323="","",AX323=E323,"主",AX323=F323,"客")</f>
        <v/>
      </c>
      <c r="AX323" s="14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AY323" s="14" t="str">
        <f t="shared" ref="AY323:AY386" si="608">_xlfn.IFS(AX323="","",AX323=E323,F323,AX323=F323,E323)</f>
        <v/>
      </c>
    </row>
    <row r="324" spans="1:51">
      <c r="A324" s="1">
        <f>输入错误检查!A323</f>
        <v>0</v>
      </c>
      <c r="B324" s="218" t="str">
        <f t="shared" ref="B324:B330" si="609">B323</f>
        <v/>
      </c>
      <c r="C324" s="218" t="str">
        <f t="shared" ref="C324:C330" si="610">C323</f>
        <v/>
      </c>
      <c r="D324" s="218" t="str">
        <f t="shared" ref="D324:D330" si="611">D323</f>
        <v/>
      </c>
      <c r="E324" s="218" t="str">
        <f t="shared" ref="E324:E330" si="612">E323</f>
        <v/>
      </c>
      <c r="F324" s="218" t="str">
        <f t="shared" ref="F324:F330" si="613">F323</f>
        <v/>
      </c>
      <c r="G324" s="8">
        <v>1</v>
      </c>
      <c r="H324" s="14" t="s">
        <v>88</v>
      </c>
      <c r="I324" s="14" t="str">
        <f t="shared" si="605"/>
        <v/>
      </c>
      <c r="J324" s="14" t="str">
        <f t="shared" si="606"/>
        <v/>
      </c>
      <c r="K324" s="15"/>
      <c r="L324" s="220"/>
      <c r="M324" s="221"/>
      <c r="N324" s="221"/>
      <c r="O324" s="222"/>
      <c r="P324" s="235"/>
      <c r="Q324" s="235"/>
      <c r="R324" s="235"/>
      <c r="S324" s="13"/>
      <c r="T324" s="13"/>
      <c r="U324" s="14" t="str">
        <f t="shared" si="548"/>
        <v/>
      </c>
      <c r="V324" s="14" t="str" cm="1">
        <f t="array" ref="V324">_xlfn.IFS(S324+T324=0,"",S324&gt;T324,IF(I324="主",IF(S324=5,4,3),IF(S324=5,0,1)),S324&lt;T324,IF(I324="主",IF(T324=5,0,1),IF(T324=5,4,3)),S324=T324,2)</f>
        <v/>
      </c>
      <c r="W324" s="19"/>
      <c r="X324" s="19"/>
      <c r="Y324" s="236"/>
      <c r="Z324" s="237"/>
      <c r="AA324" s="238"/>
      <c r="AB324" s="238"/>
      <c r="AC324" s="238"/>
      <c r="AD324" s="238"/>
      <c r="AE324" s="238"/>
      <c r="AF324" s="238"/>
      <c r="AG324" s="226"/>
      <c r="AH324" s="227"/>
      <c r="AI324" s="227"/>
      <c r="AJ324" s="227"/>
      <c r="AK324" s="196"/>
      <c r="AL324" s="192"/>
      <c r="AM324" s="239"/>
      <c r="AN324" s="240"/>
      <c r="AO324" s="241"/>
      <c r="AP324" s="233"/>
      <c r="AQ324" s="234"/>
      <c r="AR324" s="15"/>
      <c r="AS324" s="234"/>
      <c r="AT324" s="15"/>
      <c r="AU324" s="234"/>
      <c r="AV324" s="142"/>
      <c r="AW324" s="14" t="str">
        <f t="shared" si="607"/>
        <v/>
      </c>
      <c r="AX324" s="14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AY324" s="14" t="str">
        <f t="shared" si="608"/>
        <v/>
      </c>
    </row>
    <row r="325" spans="1:51">
      <c r="A325" s="1">
        <f>输入错误检查!A324</f>
        <v>0</v>
      </c>
      <c r="B325" s="218" t="str">
        <f t="shared" si="609"/>
        <v/>
      </c>
      <c r="C325" s="218" t="str">
        <f t="shared" si="610"/>
        <v/>
      </c>
      <c r="D325" s="218" t="str">
        <f t="shared" si="611"/>
        <v/>
      </c>
      <c r="E325" s="218" t="str">
        <f t="shared" si="612"/>
        <v/>
      </c>
      <c r="F325" s="218" t="str">
        <f t="shared" si="613"/>
        <v/>
      </c>
      <c r="G325" s="8">
        <v>2</v>
      </c>
      <c r="H325" s="14" t="s">
        <v>75</v>
      </c>
      <c r="I325" s="14" t="str">
        <f t="shared" si="605"/>
        <v/>
      </c>
      <c r="J325" s="14" t="str">
        <f t="shared" si="606"/>
        <v/>
      </c>
      <c r="K325" s="15"/>
      <c r="L325" s="220"/>
      <c r="M325" s="221">
        <f>S325+S326</f>
        <v>0</v>
      </c>
      <c r="N325" s="221">
        <f>T325+T326</f>
        <v>0</v>
      </c>
      <c r="O325" s="222">
        <f t="shared" si="599"/>
        <v>0</v>
      </c>
      <c r="P325" s="223">
        <f t="shared" si="600"/>
        <v>0</v>
      </c>
      <c r="Q325" s="223">
        <f t="shared" si="601"/>
        <v>0</v>
      </c>
      <c r="R325" s="223">
        <f t="shared" si="602"/>
        <v>0</v>
      </c>
      <c r="S325" s="13"/>
      <c r="T325" s="13"/>
      <c r="U325" s="14" t="str">
        <f t="shared" si="548"/>
        <v/>
      </c>
      <c r="V325" s="14" t="str" cm="1">
        <f t="array" ref="V325">_xlfn.IFS(S325+T325=0,"",S325&gt;T325,IF(I325="主",IF(S325=5,4,3),IF(S325=5,0,1)),S325&lt;T325,IF(I325="主",IF(T325=5,0,1),IF(T325=5,4,3)),S325=T325,2)</f>
        <v/>
      </c>
      <c r="W325" s="19"/>
      <c r="X325" s="19"/>
      <c r="Y325" s="242" t="str">
        <f>IF($K325="","",IF($K325=$K323,AP323,AP324))</f>
        <v/>
      </c>
      <c r="Z325" s="243" t="str">
        <f>IF($K325="","",IF($K325=$K323,AQ323,AQ324))</f>
        <v/>
      </c>
      <c r="AA325" s="244" t="str">
        <f>IF($K325="","",IF($K325=$K323,AS323,AS324))</f>
        <v/>
      </c>
      <c r="AB325" s="238"/>
      <c r="AC325" s="238"/>
      <c r="AD325" s="238"/>
      <c r="AE325" s="238"/>
      <c r="AF325" s="238"/>
      <c r="AG325" s="226"/>
      <c r="AH325" s="245" t="str">
        <f t="shared" ref="AH325:AH329" si="614">IF($K325="","",IF($K325=$K323,AV323,AV324))</f>
        <v/>
      </c>
      <c r="AI325" s="227"/>
      <c r="AJ325" s="227"/>
      <c r="AK325" s="196"/>
      <c r="AL325" s="13"/>
      <c r="AM325" s="277"/>
      <c r="AN325" s="247"/>
      <c r="AO325" s="241"/>
      <c r="AP325" s="233"/>
      <c r="AQ325" s="234"/>
      <c r="AR325" s="15"/>
      <c r="AS325" s="234"/>
      <c r="AT325" s="15"/>
      <c r="AU325" s="234"/>
      <c r="AV325" s="9"/>
      <c r="AW325" s="14" t="str">
        <f t="shared" si="607"/>
        <v/>
      </c>
      <c r="AX325" s="14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AY325" s="14" t="str">
        <f t="shared" si="608"/>
        <v/>
      </c>
    </row>
    <row r="326" spans="1:51">
      <c r="A326" s="1">
        <f>输入错误检查!A325</f>
        <v>0</v>
      </c>
      <c r="B326" s="218" t="str">
        <f t="shared" si="609"/>
        <v/>
      </c>
      <c r="C326" s="218" t="str">
        <f t="shared" si="610"/>
        <v/>
      </c>
      <c r="D326" s="218" t="str">
        <f t="shared" si="611"/>
        <v/>
      </c>
      <c r="E326" s="218" t="str">
        <f t="shared" si="612"/>
        <v/>
      </c>
      <c r="F326" s="218" t="str">
        <f t="shared" si="613"/>
        <v/>
      </c>
      <c r="G326" s="8">
        <v>2</v>
      </c>
      <c r="H326" s="14" t="s">
        <v>88</v>
      </c>
      <c r="I326" s="14" t="str">
        <f t="shared" si="605"/>
        <v/>
      </c>
      <c r="J326" s="14" t="str">
        <f t="shared" si="606"/>
        <v/>
      </c>
      <c r="K326" s="15"/>
      <c r="L326" s="220"/>
      <c r="M326" s="221"/>
      <c r="N326" s="221"/>
      <c r="O326" s="222"/>
      <c r="P326" s="235"/>
      <c r="Q326" s="235"/>
      <c r="R326" s="235"/>
      <c r="S326" s="13"/>
      <c r="T326" s="13"/>
      <c r="U326" s="14" t="str">
        <f t="shared" si="548"/>
        <v/>
      </c>
      <c r="V326" s="14" t="str" cm="1">
        <f t="array" ref="V326">_xlfn.IFS(S326+T326=0,"",S326&gt;T326,IF(I326="主",IF(S326=5,4,3),IF(S326=5,0,1)),S326&lt;T326,IF(I326="主",IF(T326=5,0,1),IF(T326=5,4,3)),S326=T326,2)</f>
        <v/>
      </c>
      <c r="W326" s="19"/>
      <c r="X326" s="19"/>
      <c r="Y326" s="242" t="str">
        <f>IF($K326="","",IF($K326=$K324,AP324,AP323))</f>
        <v/>
      </c>
      <c r="Z326" s="243" t="str">
        <f>IF($K326="","",IF($K326=$K324,AQ324,AQ323))</f>
        <v/>
      </c>
      <c r="AA326" s="244" t="str">
        <f>IF($K326="","",IF($K326=$K324,AS324,AS323))</f>
        <v/>
      </c>
      <c r="AB326" s="237"/>
      <c r="AC326" s="237"/>
      <c r="AD326" s="238"/>
      <c r="AE326" s="238"/>
      <c r="AF326" s="238"/>
      <c r="AG326" s="226"/>
      <c r="AH326" s="245" t="str">
        <f t="shared" ref="AH326:AH330" si="615">IF($K326="","",IF($K326=$K324,AV324,AV323))</f>
        <v/>
      </c>
      <c r="AI326" s="227"/>
      <c r="AJ326" s="227"/>
      <c r="AK326" s="196"/>
      <c r="AL326" s="13"/>
      <c r="AM326" s="192"/>
      <c r="AN326" s="239"/>
      <c r="AO326" s="241"/>
      <c r="AP326" s="233"/>
      <c r="AQ326" s="234"/>
      <c r="AR326" s="15"/>
      <c r="AS326" s="234"/>
      <c r="AT326" s="15"/>
      <c r="AU326" s="234"/>
      <c r="AV326" s="142"/>
      <c r="AW326" s="14" t="str">
        <f t="shared" si="607"/>
        <v/>
      </c>
      <c r="AX326" s="14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AY326" s="14" t="str">
        <f t="shared" si="608"/>
        <v/>
      </c>
    </row>
    <row r="327" spans="1:51">
      <c r="A327" s="1">
        <f>输入错误检查!A326</f>
        <v>0</v>
      </c>
      <c r="B327" s="218" t="str">
        <f t="shared" si="609"/>
        <v/>
      </c>
      <c r="C327" s="218" t="str">
        <f t="shared" si="610"/>
        <v/>
      </c>
      <c r="D327" s="218" t="str">
        <f t="shared" si="611"/>
        <v/>
      </c>
      <c r="E327" s="218" t="str">
        <f t="shared" si="612"/>
        <v/>
      </c>
      <c r="F327" s="218" t="str">
        <f t="shared" si="613"/>
        <v/>
      </c>
      <c r="G327" s="8">
        <v>3</v>
      </c>
      <c r="H327" s="14" t="s">
        <v>75</v>
      </c>
      <c r="I327" s="14" t="str">
        <f t="shared" si="605"/>
        <v/>
      </c>
      <c r="J327" s="14" t="str">
        <f t="shared" si="606"/>
        <v/>
      </c>
      <c r="K327" s="15"/>
      <c r="L327" s="220"/>
      <c r="M327" s="221">
        <f>S327+S328</f>
        <v>0</v>
      </c>
      <c r="N327" s="221">
        <f>T327+T328</f>
        <v>0</v>
      </c>
      <c r="O327" s="222">
        <f t="shared" ref="O327:O331" si="616">M327+N327</f>
        <v>0</v>
      </c>
      <c r="P327" s="223">
        <f t="shared" ref="P327:P331" si="617">IF(M327&gt;N327,1,0)</f>
        <v>0</v>
      </c>
      <c r="Q327" s="223">
        <f t="shared" ref="Q327:Q331" si="618">IF(M327+N327=0,0,IF(M327=N327,1,0))</f>
        <v>0</v>
      </c>
      <c r="R327" s="223">
        <f t="shared" ref="R327:R331" si="619">IF(M327&lt;N327,1,0)</f>
        <v>0</v>
      </c>
      <c r="S327" s="13"/>
      <c r="T327" s="13"/>
      <c r="U327" s="14" t="str">
        <f t="shared" si="548"/>
        <v/>
      </c>
      <c r="V327" s="14" t="str" cm="1">
        <f t="array" ref="V327">_xlfn.IFS(S327+T327=0,"",S327&gt;T327,IF(I327="主",IF(S327=5,4,3),IF(S327=5,0,1)),S327&lt;T327,IF(I327="主",IF(T327=5,0,1),IF(T327=5,4,3)),S327=T327,2)</f>
        <v/>
      </c>
      <c r="W327" s="255"/>
      <c r="X327" s="19"/>
      <c r="Y327" s="248" t="str">
        <f>IF($K327="","",IF($K327=$K325,AP325,AP326))</f>
        <v/>
      </c>
      <c r="Z327" s="248" t="str">
        <f>IF($K327="","",IF($K327=$K325,AQ325,AQ326))</f>
        <v/>
      </c>
      <c r="AA327" s="244" t="str">
        <f>IF($K327="","",IF($K327=$K325,AS325,AS326))</f>
        <v/>
      </c>
      <c r="AB327" s="248" t="str">
        <f>IF($K327="","",IF($K327=$K325,Y325,Y326))</f>
        <v/>
      </c>
      <c r="AC327" s="249" t="str">
        <f>IF($K327="","",IF($K327=$K325,Z325,Z326))</f>
        <v/>
      </c>
      <c r="AD327" s="250" t="str">
        <f>IF($K327="","",IF($K327=$K325,AA325,AA326))</f>
        <v/>
      </c>
      <c r="AE327" s="238"/>
      <c r="AF327" s="238"/>
      <c r="AG327" s="226"/>
      <c r="AH327" s="245" t="str">
        <f t="shared" si="614"/>
        <v/>
      </c>
      <c r="AI327" s="251" t="str">
        <f>IF($K327="","",IF($K327=$K325,AH325,AH326))</f>
        <v/>
      </c>
      <c r="AJ327" s="227"/>
      <c r="AK327" s="196"/>
      <c r="AL327" s="13"/>
      <c r="AM327" s="13"/>
      <c r="AN327" s="277"/>
      <c r="AO327" s="252"/>
      <c r="AP327" s="233"/>
      <c r="AQ327" s="234"/>
      <c r="AR327" s="13"/>
      <c r="AS327" s="234"/>
      <c r="AT327" s="13"/>
      <c r="AU327" s="234"/>
      <c r="AV327" s="9"/>
      <c r="AW327" s="14" t="str">
        <f t="shared" si="607"/>
        <v/>
      </c>
      <c r="AX327" s="14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AY327" s="14" t="str">
        <f t="shared" si="608"/>
        <v/>
      </c>
    </row>
    <row r="328" spans="1:51">
      <c r="A328" s="1">
        <f>输入错误检查!A327</f>
        <v>0</v>
      </c>
      <c r="B328" s="218" t="str">
        <f t="shared" si="609"/>
        <v/>
      </c>
      <c r="C328" s="218" t="str">
        <f t="shared" si="610"/>
        <v/>
      </c>
      <c r="D328" s="218" t="str">
        <f t="shared" si="611"/>
        <v/>
      </c>
      <c r="E328" s="218" t="str">
        <f t="shared" si="612"/>
        <v/>
      </c>
      <c r="F328" s="218" t="str">
        <f t="shared" si="613"/>
        <v/>
      </c>
      <c r="G328" s="8">
        <v>3</v>
      </c>
      <c r="H328" s="14" t="s">
        <v>88</v>
      </c>
      <c r="I328" s="14" t="str">
        <f t="shared" si="605"/>
        <v/>
      </c>
      <c r="J328" s="14" t="str">
        <f t="shared" si="606"/>
        <v/>
      </c>
      <c r="K328" s="15"/>
      <c r="L328" s="220"/>
      <c r="M328" s="221"/>
      <c r="N328" s="221"/>
      <c r="O328" s="222"/>
      <c r="P328" s="235"/>
      <c r="Q328" s="235"/>
      <c r="R328" s="235"/>
      <c r="S328" s="13"/>
      <c r="T328" s="13"/>
      <c r="U328" s="14" t="str">
        <f t="shared" si="548"/>
        <v/>
      </c>
      <c r="V328" s="14" t="str" cm="1">
        <f t="array" ref="V328">_xlfn.IFS(S328+T328=0,"",S328&gt;T328,IF(I328="主",IF(S328=5,4,3),IF(S328=5,0,1)),S328&lt;T328,IF(I328="主",IF(T328=5,0,1),IF(T328=5,4,3)),S328=T328,2)</f>
        <v/>
      </c>
      <c r="W328" s="255"/>
      <c r="X328" s="19"/>
      <c r="Y328" s="248" t="str">
        <f>IF($K328="","",IF($K328=$K326,AP326,AP325))</f>
        <v/>
      </c>
      <c r="Z328" s="248" t="str">
        <f>IF($K328="","",IF($K328=$K326,AQ326,AQ325))</f>
        <v/>
      </c>
      <c r="AA328" s="244" t="str">
        <f>IF($K328="","",IF($K328=$K326,AS326,AS325))</f>
        <v/>
      </c>
      <c r="AB328" s="248" t="str">
        <f>IF($K328="","",IF($K328=$K326,Y326,Y325))</f>
        <v/>
      </c>
      <c r="AC328" s="249" t="str">
        <f>IF($K328="","",IF($K328=$K326,Z326,Z325))</f>
        <v/>
      </c>
      <c r="AD328" s="250" t="str">
        <f>IF($K328="","",IF($K328=$K326,AA326,AA325))</f>
        <v/>
      </c>
      <c r="AE328" s="237"/>
      <c r="AF328" s="237"/>
      <c r="AG328" s="270"/>
      <c r="AH328" s="245" t="str">
        <f t="shared" si="615"/>
        <v/>
      </c>
      <c r="AI328" s="251" t="str">
        <f>IF($K328="","",IF($K328=$K326,AH326,AH325))</f>
        <v/>
      </c>
      <c r="AJ328" s="227"/>
      <c r="AK328" s="196"/>
      <c r="AL328" s="13"/>
      <c r="AM328" s="13"/>
      <c r="AN328" s="192"/>
      <c r="AO328" s="254"/>
      <c r="AP328" s="233"/>
      <c r="AQ328" s="234"/>
      <c r="AR328" s="13"/>
      <c r="AS328" s="234"/>
      <c r="AT328" s="13"/>
      <c r="AU328" s="234"/>
      <c r="AV328" s="9"/>
      <c r="AW328" s="14" t="str">
        <f t="shared" si="607"/>
        <v/>
      </c>
      <c r="AX328" s="14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Y328" s="14" t="str">
        <f t="shared" si="608"/>
        <v/>
      </c>
    </row>
    <row r="329" spans="1:51">
      <c r="A329" s="1">
        <f>输入错误检查!A328</f>
        <v>0</v>
      </c>
      <c r="B329" s="218" t="str">
        <f t="shared" si="609"/>
        <v/>
      </c>
      <c r="C329" s="218" t="str">
        <f t="shared" si="610"/>
        <v/>
      </c>
      <c r="D329" s="218" t="str">
        <f t="shared" si="611"/>
        <v/>
      </c>
      <c r="E329" s="218" t="str">
        <f t="shared" si="612"/>
        <v/>
      </c>
      <c r="F329" s="218" t="str">
        <f t="shared" si="613"/>
        <v/>
      </c>
      <c r="G329" s="8" t="s">
        <v>114</v>
      </c>
      <c r="H329" s="14" t="s">
        <v>75</v>
      </c>
      <c r="I329" s="14" t="str">
        <f t="shared" si="605"/>
        <v/>
      </c>
      <c r="J329" s="14" t="str">
        <f t="shared" si="606"/>
        <v/>
      </c>
      <c r="K329" s="15"/>
      <c r="L329" s="220"/>
      <c r="M329" s="221">
        <f>S329+S330</f>
        <v>0</v>
      </c>
      <c r="N329" s="221">
        <f>T329+T330</f>
        <v>0</v>
      </c>
      <c r="O329" s="222">
        <f t="shared" si="616"/>
        <v>0</v>
      </c>
      <c r="P329" s="223">
        <f t="shared" si="617"/>
        <v>0</v>
      </c>
      <c r="Q329" s="223">
        <f t="shared" si="618"/>
        <v>0</v>
      </c>
      <c r="R329" s="223">
        <f t="shared" si="619"/>
        <v>0</v>
      </c>
      <c r="S329" s="13"/>
      <c r="T329" s="13"/>
      <c r="U329" s="14" t="str">
        <f t="shared" si="548"/>
        <v/>
      </c>
      <c r="V329" s="14" t="str" cm="1">
        <f t="array" ref="V329">_xlfn.IFS(S329+T329=0,"",S329&gt;T329,IF(I329="主",IF(S329=5,4,3),IF(S329=5,0,1)),S329&lt;T329,IF(I329="主",IF(T329=5,0,1),IF(T329=5,4,3)),S329=T329,2)</f>
        <v/>
      </c>
      <c r="W329" s="255"/>
      <c r="X329" s="19"/>
      <c r="Y329" s="248" t="str">
        <f>IF($K329="","",IF($K329=$K327,AP327,AP328))</f>
        <v/>
      </c>
      <c r="Z329" s="248" t="str">
        <f>IF($K329="","",IF($K329=$K327,AQ327,AQ328))</f>
        <v/>
      </c>
      <c r="AA329" s="244" t="str">
        <f>IF($K329="","",IF($K329=$K327,AS327,AS328))</f>
        <v/>
      </c>
      <c r="AB329" s="242" t="str">
        <f t="shared" ref="AB329:AG329" si="620">IF($K329="","",IF($K329=$K327,Y327,Y328))</f>
        <v/>
      </c>
      <c r="AC329" s="242" t="str">
        <f t="shared" si="620"/>
        <v/>
      </c>
      <c r="AD329" s="249" t="str">
        <f t="shared" si="620"/>
        <v/>
      </c>
      <c r="AE329" s="242" t="str">
        <f t="shared" si="620"/>
        <v/>
      </c>
      <c r="AF329" s="242" t="str">
        <f t="shared" si="620"/>
        <v/>
      </c>
      <c r="AG329" s="242" t="str">
        <f t="shared" si="620"/>
        <v/>
      </c>
      <c r="AH329" s="245" t="str">
        <f t="shared" si="614"/>
        <v/>
      </c>
      <c r="AI329" s="251" t="str">
        <f>IF($K329="","",IF($K329=$K327,AH327,AH328))</f>
        <v/>
      </c>
      <c r="AJ329" s="251" t="str">
        <f>IF($K329="","",IF($K329=$K327,AI327,AI328))</f>
        <v/>
      </c>
      <c r="AK329" s="13"/>
      <c r="AL329" s="13"/>
      <c r="AM329" s="13"/>
      <c r="AN329" s="13"/>
      <c r="AO329" s="256"/>
      <c r="AP329" s="257"/>
      <c r="AQ329" s="257"/>
      <c r="AR329" s="13"/>
      <c r="AS329" s="257"/>
      <c r="AT329" s="13"/>
      <c r="AU329" s="257"/>
      <c r="AV329" s="9"/>
      <c r="AW329" s="14" t="str">
        <f t="shared" si="607"/>
        <v/>
      </c>
      <c r="AX329" s="14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Y329" s="14" t="str">
        <f t="shared" si="608"/>
        <v/>
      </c>
    </row>
    <row r="330" spans="1:51">
      <c r="A330" s="1">
        <f>输入错误检查!A329</f>
        <v>0</v>
      </c>
      <c r="B330" s="218" t="str">
        <f t="shared" si="609"/>
        <v/>
      </c>
      <c r="C330" s="218" t="str">
        <f t="shared" si="610"/>
        <v/>
      </c>
      <c r="D330" s="218" t="str">
        <f t="shared" si="611"/>
        <v/>
      </c>
      <c r="E330" s="218" t="str">
        <f t="shared" si="612"/>
        <v/>
      </c>
      <c r="F330" s="218" t="str">
        <f t="shared" si="613"/>
        <v/>
      </c>
      <c r="G330" s="8" t="s">
        <v>114</v>
      </c>
      <c r="H330" s="14" t="s">
        <v>88</v>
      </c>
      <c r="I330" s="14" t="str">
        <f t="shared" si="605"/>
        <v/>
      </c>
      <c r="J330" s="14" t="str">
        <f t="shared" si="606"/>
        <v/>
      </c>
      <c r="K330" s="15"/>
      <c r="L330" s="220"/>
      <c r="M330" s="221"/>
      <c r="N330" s="221"/>
      <c r="O330" s="222"/>
      <c r="P330" s="235"/>
      <c r="Q330" s="235"/>
      <c r="R330" s="235"/>
      <c r="S330" s="13"/>
      <c r="T330" s="13"/>
      <c r="U330" s="14" t="str">
        <f t="shared" si="548"/>
        <v/>
      </c>
      <c r="V330" s="14" t="str" cm="1">
        <f t="array" ref="V330">_xlfn.IFS(S330+T330=0,"",S330&gt;T330,IF(I330="主",IF(S330=5,4,3),IF(S330=5,0,1)),S330&lt;T330,IF(I330="主",IF(T330=5,0,1),IF(T330=5,4,3)),S330=T330,2)</f>
        <v/>
      </c>
      <c r="W330" s="255"/>
      <c r="X330" s="19"/>
      <c r="Y330" s="248" t="str">
        <f>IF($K330="","",IF($K330=$K328,AP328,AP327))</f>
        <v/>
      </c>
      <c r="Z330" s="248" t="str">
        <f>IF($K330="","",IF($K330=$K328,AQ328,AQ327))</f>
        <v/>
      </c>
      <c r="AA330" s="244" t="str">
        <f>IF($K330="","",IF($K330=$K328,AS328,AS327))</f>
        <v/>
      </c>
      <c r="AB330" s="242" t="str">
        <f t="shared" ref="AB330:AG330" si="621">IF($K330="","",IF($K330=$K328,Y328,Y327))</f>
        <v/>
      </c>
      <c r="AC330" s="242" t="str">
        <f t="shared" si="621"/>
        <v/>
      </c>
      <c r="AD330" s="249" t="str">
        <f t="shared" si="621"/>
        <v/>
      </c>
      <c r="AE330" s="242" t="str">
        <f t="shared" si="621"/>
        <v/>
      </c>
      <c r="AF330" s="242" t="str">
        <f t="shared" si="621"/>
        <v/>
      </c>
      <c r="AG330" s="242" t="str">
        <f t="shared" si="621"/>
        <v/>
      </c>
      <c r="AH330" s="245" t="str">
        <f t="shared" si="615"/>
        <v/>
      </c>
      <c r="AI330" s="251" t="str">
        <f>IF($K330="","",IF($K330=$K328,AH328,AH327))</f>
        <v/>
      </c>
      <c r="AJ330" s="251" t="str">
        <f>IF($K330="","",IF($K330=$K328,AI328,AI327))</f>
        <v/>
      </c>
      <c r="AK330" s="13"/>
      <c r="AL330" s="13"/>
      <c r="AM330" s="13"/>
      <c r="AN330" s="13"/>
      <c r="AO330" s="13"/>
      <c r="AP330" s="257"/>
      <c r="AQ330" s="257"/>
      <c r="AR330" s="13"/>
      <c r="AS330" s="257"/>
      <c r="AT330" s="13"/>
      <c r="AU330" s="257"/>
      <c r="AV330" s="9"/>
      <c r="AW330" s="14" t="str">
        <f t="shared" si="607"/>
        <v/>
      </c>
      <c r="AX330" s="14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AY330" s="14" t="str">
        <f t="shared" si="608"/>
        <v/>
      </c>
    </row>
    <row r="331" spans="1:51">
      <c r="A331" s="1">
        <f>输入错误检查!A330</f>
        <v>0</v>
      </c>
      <c r="B331" s="218" t="str">
        <f>IF(赛果!A43="","",赛果!A43)</f>
        <v/>
      </c>
      <c r="C331" s="218" t="str">
        <f>IF(赛果!B43="","",赛果!B43)</f>
        <v/>
      </c>
      <c r="D331" s="218" t="str">
        <f>IF(赛果!C43="","",赛果!C43)</f>
        <v/>
      </c>
      <c r="E331" s="218" t="str">
        <f>IF(赛果!D43="","",赛果!D43)</f>
        <v/>
      </c>
      <c r="F331" s="218" t="str">
        <f>IF(赛果!E43="","",赛果!E43)</f>
        <v/>
      </c>
      <c r="G331" s="8">
        <v>1</v>
      </c>
      <c r="H331" s="14" t="s">
        <v>75</v>
      </c>
      <c r="I331" s="14" t="str">
        <f t="shared" si="605"/>
        <v/>
      </c>
      <c r="J331" s="14" t="str">
        <f t="shared" si="606"/>
        <v/>
      </c>
      <c r="K331" s="279"/>
      <c r="L331" s="260"/>
      <c r="M331" s="221">
        <f>S331+S332</f>
        <v>0</v>
      </c>
      <c r="N331" s="221">
        <f>T331+T332</f>
        <v>0</v>
      </c>
      <c r="O331" s="222">
        <f t="shared" si="616"/>
        <v>0</v>
      </c>
      <c r="P331" s="223">
        <f t="shared" si="617"/>
        <v>0</v>
      </c>
      <c r="Q331" s="223">
        <f t="shared" si="618"/>
        <v>0</v>
      </c>
      <c r="R331" s="223">
        <f t="shared" si="619"/>
        <v>0</v>
      </c>
      <c r="S331" s="10"/>
      <c r="T331" s="10"/>
      <c r="U331" s="14" t="str">
        <f t="shared" si="548"/>
        <v/>
      </c>
      <c r="V331" s="14" t="str" cm="1">
        <f t="array" ref="V331">_xlfn.IFS(S331+T331=0,"",S331&gt;T331,IF(I331="主",IF(S331=5,4,3),IF(S331=5,0,1)),S331&lt;T331,IF(I331="主",IF(T331=5,0,1),IF(T331=5,4,3)),S331=T331,2)</f>
        <v/>
      </c>
      <c r="W331" s="261"/>
      <c r="X331" s="261"/>
      <c r="Y331" s="224"/>
      <c r="Z331" s="225"/>
      <c r="AA331" s="225"/>
      <c r="AB331" s="225"/>
      <c r="AC331" s="225"/>
      <c r="AD331" s="225"/>
      <c r="AE331" s="225"/>
      <c r="AF331" s="225"/>
      <c r="AG331" s="226"/>
      <c r="AH331" s="227"/>
      <c r="AI331" s="227"/>
      <c r="AJ331" s="227"/>
      <c r="AK331" s="262"/>
      <c r="AL331" s="263"/>
      <c r="AM331" s="224"/>
      <c r="AN331" s="225"/>
      <c r="AO331" s="264"/>
      <c r="AP331" s="265"/>
      <c r="AQ331" s="12"/>
      <c r="AR331" s="15"/>
      <c r="AS331" s="12"/>
      <c r="AT331" s="15"/>
      <c r="AU331" s="12"/>
      <c r="AV331" s="148"/>
      <c r="AW331" s="14" t="str">
        <f t="shared" si="607"/>
        <v/>
      </c>
      <c r="AX331" s="14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AY331" s="14" t="str">
        <f t="shared" si="608"/>
        <v/>
      </c>
    </row>
    <row r="332" spans="1:51">
      <c r="A332" s="1">
        <f>输入错误检查!A331</f>
        <v>0</v>
      </c>
      <c r="B332" s="218" t="str">
        <f t="shared" ref="B332:B338" si="622">B331</f>
        <v/>
      </c>
      <c r="C332" s="218" t="str">
        <f t="shared" ref="C332:C338" si="623">C331</f>
        <v/>
      </c>
      <c r="D332" s="218" t="str">
        <f t="shared" ref="D332:D338" si="624">D331</f>
        <v/>
      </c>
      <c r="E332" s="218" t="str">
        <f t="shared" ref="E332:E338" si="625">E331</f>
        <v/>
      </c>
      <c r="F332" s="218" t="str">
        <f t="shared" ref="F332:F338" si="626">F331</f>
        <v/>
      </c>
      <c r="G332" s="8">
        <v>1</v>
      </c>
      <c r="H332" s="14" t="s">
        <v>88</v>
      </c>
      <c r="I332" s="14" t="str">
        <f t="shared" si="605"/>
        <v/>
      </c>
      <c r="J332" s="14" t="str">
        <f t="shared" si="606"/>
        <v/>
      </c>
      <c r="K332" s="279"/>
      <c r="L332" s="260"/>
      <c r="M332" s="221"/>
      <c r="N332" s="221"/>
      <c r="O332" s="222"/>
      <c r="P332" s="235"/>
      <c r="Q332" s="235"/>
      <c r="R332" s="235"/>
      <c r="S332" s="10"/>
      <c r="T332" s="10"/>
      <c r="U332" s="14" t="str">
        <f t="shared" si="548"/>
        <v/>
      </c>
      <c r="V332" s="14" t="str" cm="1">
        <f t="array" ref="V332">_xlfn.IFS(S332+T332=0,"",S332&gt;T332,IF(I332="主",IF(S332=5,4,3),IF(S332=5,0,1)),S332&lt;T332,IF(I332="主",IF(T332=5,0,1),IF(T332=5,4,3)),S332=T332,2)</f>
        <v/>
      </c>
      <c r="W332" s="261" t="str">
        <f>IF(W331="","",W331)</f>
        <v/>
      </c>
      <c r="X332" s="261" t="str">
        <f>IF(X331="","",X331)</f>
        <v/>
      </c>
      <c r="Y332" s="236"/>
      <c r="Z332" s="237"/>
      <c r="AA332" s="238"/>
      <c r="AB332" s="238"/>
      <c r="AC332" s="238"/>
      <c r="AD332" s="238"/>
      <c r="AE332" s="238"/>
      <c r="AF332" s="238"/>
      <c r="AG332" s="226"/>
      <c r="AH332" s="227"/>
      <c r="AI332" s="227"/>
      <c r="AJ332" s="227"/>
      <c r="AK332" s="262"/>
      <c r="AL332" s="263"/>
      <c r="AM332" s="236"/>
      <c r="AN332" s="238"/>
      <c r="AO332" s="227"/>
      <c r="AP332" s="265"/>
      <c r="AQ332" s="12"/>
      <c r="AR332" s="15"/>
      <c r="AS332" s="12"/>
      <c r="AT332" s="15"/>
      <c r="AU332" s="12"/>
      <c r="AV332" s="148"/>
      <c r="AW332" s="14" t="str">
        <f t="shared" si="607"/>
        <v/>
      </c>
      <c r="AX332" s="14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AY332" s="14" t="str">
        <f t="shared" si="608"/>
        <v/>
      </c>
    </row>
    <row r="333" spans="1:51">
      <c r="A333" s="1">
        <f>输入错误检查!A332</f>
        <v>0</v>
      </c>
      <c r="B333" s="218" t="str">
        <f t="shared" si="622"/>
        <v/>
      </c>
      <c r="C333" s="218" t="str">
        <f t="shared" si="623"/>
        <v/>
      </c>
      <c r="D333" s="218" t="str">
        <f t="shared" si="624"/>
        <v/>
      </c>
      <c r="E333" s="218" t="str">
        <f t="shared" si="625"/>
        <v/>
      </c>
      <c r="F333" s="218" t="str">
        <f t="shared" si="626"/>
        <v/>
      </c>
      <c r="G333" s="8">
        <v>2</v>
      </c>
      <c r="H333" s="14" t="s">
        <v>75</v>
      </c>
      <c r="I333" s="14" t="str">
        <f t="shared" si="605"/>
        <v/>
      </c>
      <c r="J333" s="14" t="str">
        <f t="shared" si="606"/>
        <v/>
      </c>
      <c r="K333" s="279"/>
      <c r="L333" s="260"/>
      <c r="M333" s="221">
        <f>S333+S334</f>
        <v>0</v>
      </c>
      <c r="N333" s="221">
        <f>T333+T334</f>
        <v>0</v>
      </c>
      <c r="O333" s="222">
        <f t="shared" ref="O333:O337" si="627">M333+N333</f>
        <v>0</v>
      </c>
      <c r="P333" s="223">
        <f t="shared" ref="P333:P337" si="628">IF(M333&gt;N333,1,0)</f>
        <v>0</v>
      </c>
      <c r="Q333" s="223">
        <f t="shared" ref="Q333:Q337" si="629">IF(M333+N333=0,0,IF(M333=N333,1,0))</f>
        <v>0</v>
      </c>
      <c r="R333" s="223">
        <f t="shared" ref="R333:R337" si="630">IF(M333&lt;N333,1,0)</f>
        <v>0</v>
      </c>
      <c r="S333" s="10"/>
      <c r="T333" s="10"/>
      <c r="U333" s="14" t="str">
        <f t="shared" si="548"/>
        <v/>
      </c>
      <c r="V333" s="14" t="str" cm="1">
        <f t="array" ref="V333">_xlfn.IFS(S333+T333=0,"",S333&gt;T333,IF(I333="主",IF(S333=5,4,3),IF(S333=5,0,1)),S333&lt;T333,IF(I333="主",IF(T333=5,0,1),IF(T333=5,4,3)),S333=T333,2)</f>
        <v/>
      </c>
      <c r="W333" s="261"/>
      <c r="X333" s="261"/>
      <c r="Y333" s="242" t="str">
        <f>IF($K333="","",IF($K333=$K331,AP331,AP332))</f>
        <v/>
      </c>
      <c r="Z333" s="243" t="str">
        <f>IF($K333="","",IF($K333=$K331,AQ331,AQ332))</f>
        <v/>
      </c>
      <c r="AA333" s="244" t="str">
        <f>IF($K333="","",IF($K333=$K331,AS331,AS332))</f>
        <v/>
      </c>
      <c r="AB333" s="238"/>
      <c r="AC333" s="238"/>
      <c r="AD333" s="238"/>
      <c r="AE333" s="238"/>
      <c r="AF333" s="238"/>
      <c r="AG333" s="226"/>
      <c r="AH333" s="245" t="str">
        <f t="shared" ref="AH333:AH337" si="631">IF($K333="","",IF($K333=$K331,AV331,AV332))</f>
        <v/>
      </c>
      <c r="AI333" s="227"/>
      <c r="AJ333" s="227"/>
      <c r="AK333" s="262"/>
      <c r="AL333" s="10"/>
      <c r="AM333" s="266"/>
      <c r="AN333" s="267"/>
      <c r="AO333" s="227"/>
      <c r="AP333" s="265"/>
      <c r="AQ333" s="12"/>
      <c r="AR333" s="15"/>
      <c r="AS333" s="12"/>
      <c r="AT333" s="15"/>
      <c r="AU333" s="12"/>
      <c r="AV333" s="148"/>
      <c r="AW333" s="14" t="str">
        <f t="shared" si="607"/>
        <v/>
      </c>
      <c r="AX333" s="14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AY333" s="14" t="str">
        <f t="shared" si="608"/>
        <v/>
      </c>
    </row>
    <row r="334" spans="1:51">
      <c r="A334" s="1">
        <f>输入错误检查!A333</f>
        <v>0</v>
      </c>
      <c r="B334" s="218" t="str">
        <f t="shared" si="622"/>
        <v/>
      </c>
      <c r="C334" s="218" t="str">
        <f t="shared" si="623"/>
        <v/>
      </c>
      <c r="D334" s="218" t="str">
        <f t="shared" si="624"/>
        <v/>
      </c>
      <c r="E334" s="218" t="str">
        <f t="shared" si="625"/>
        <v/>
      </c>
      <c r="F334" s="218" t="str">
        <f t="shared" si="626"/>
        <v/>
      </c>
      <c r="G334" s="8">
        <v>2</v>
      </c>
      <c r="H334" s="14" t="s">
        <v>88</v>
      </c>
      <c r="I334" s="14" t="str">
        <f t="shared" si="605"/>
        <v/>
      </c>
      <c r="J334" s="14" t="str">
        <f t="shared" si="606"/>
        <v/>
      </c>
      <c r="K334" s="279"/>
      <c r="L334" s="260"/>
      <c r="M334" s="221"/>
      <c r="N334" s="221"/>
      <c r="O334" s="222"/>
      <c r="P334" s="235"/>
      <c r="Q334" s="235"/>
      <c r="R334" s="235"/>
      <c r="S334" s="10"/>
      <c r="T334" s="10"/>
      <c r="U334" s="14" t="str">
        <f t="shared" si="548"/>
        <v/>
      </c>
      <c r="V334" s="14" t="str" cm="1">
        <f t="array" ref="V334">_xlfn.IFS(S334+T334=0,"",S334&gt;T334,IF(I334="主",IF(S334=5,4,3),IF(S334=5,0,1)),S334&lt;T334,IF(I334="主",IF(T334=5,0,1),IF(T334=5,4,3)),S334=T334,2)</f>
        <v/>
      </c>
      <c r="W334" s="261" t="str">
        <f>IF(W333="","",W333)</f>
        <v/>
      </c>
      <c r="X334" s="261" t="str">
        <f>IF(X333="","",X333)</f>
        <v/>
      </c>
      <c r="Y334" s="242" t="str">
        <f>IF($K334="","",IF($K334=$K332,AP332,AP331))</f>
        <v/>
      </c>
      <c r="Z334" s="243" t="str">
        <f>IF($K334="","",IF($K334=$K332,AQ332,AQ331))</f>
        <v/>
      </c>
      <c r="AA334" s="244" t="str">
        <f>IF($K334="","",IF($K334=$K332,AS332,AS331))</f>
        <v/>
      </c>
      <c r="AB334" s="237"/>
      <c r="AC334" s="237"/>
      <c r="AD334" s="238"/>
      <c r="AE334" s="238"/>
      <c r="AF334" s="238"/>
      <c r="AG334" s="226"/>
      <c r="AH334" s="245" t="str">
        <f t="shared" ref="AH334:AH338" si="632">IF($K334="","",IF($K334=$K332,AV332,AV331))</f>
        <v/>
      </c>
      <c r="AI334" s="227"/>
      <c r="AJ334" s="227"/>
      <c r="AK334" s="262"/>
      <c r="AL334" s="10"/>
      <c r="AM334" s="263"/>
      <c r="AN334" s="236"/>
      <c r="AO334" s="227"/>
      <c r="AP334" s="265"/>
      <c r="AQ334" s="12"/>
      <c r="AR334" s="15"/>
      <c r="AS334" s="12"/>
      <c r="AT334" s="15"/>
      <c r="AU334" s="12"/>
      <c r="AV334" s="148"/>
      <c r="AW334" s="14" t="str">
        <f t="shared" si="607"/>
        <v/>
      </c>
      <c r="AX334" s="14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AY334" s="14" t="str">
        <f t="shared" si="608"/>
        <v/>
      </c>
    </row>
    <row r="335" spans="1:51">
      <c r="A335" s="1">
        <f>输入错误检查!A334</f>
        <v>0</v>
      </c>
      <c r="B335" s="218" t="str">
        <f t="shared" si="622"/>
        <v/>
      </c>
      <c r="C335" s="218" t="str">
        <f t="shared" si="623"/>
        <v/>
      </c>
      <c r="D335" s="218" t="str">
        <f t="shared" si="624"/>
        <v/>
      </c>
      <c r="E335" s="218" t="str">
        <f t="shared" si="625"/>
        <v/>
      </c>
      <c r="F335" s="218" t="str">
        <f t="shared" si="626"/>
        <v/>
      </c>
      <c r="G335" s="8">
        <v>3</v>
      </c>
      <c r="H335" s="14" t="s">
        <v>75</v>
      </c>
      <c r="I335" s="14" t="str">
        <f t="shared" si="605"/>
        <v/>
      </c>
      <c r="J335" s="14" t="str">
        <f t="shared" si="606"/>
        <v/>
      </c>
      <c r="K335" s="279"/>
      <c r="L335" s="260"/>
      <c r="M335" s="221">
        <f>S335+S336</f>
        <v>0</v>
      </c>
      <c r="N335" s="221">
        <f>T335+T336</f>
        <v>0</v>
      </c>
      <c r="O335" s="222">
        <f t="shared" si="627"/>
        <v>0</v>
      </c>
      <c r="P335" s="223">
        <f t="shared" si="628"/>
        <v>0</v>
      </c>
      <c r="Q335" s="223">
        <f t="shared" si="629"/>
        <v>0</v>
      </c>
      <c r="R335" s="223">
        <f t="shared" si="630"/>
        <v>0</v>
      </c>
      <c r="S335" s="10"/>
      <c r="T335" s="10"/>
      <c r="U335" s="14" t="str">
        <f t="shared" si="548"/>
        <v/>
      </c>
      <c r="V335" s="14" t="str" cm="1">
        <f t="array" ref="V335">_xlfn.IFS(S335+T335=0,"",S335&gt;T335,IF(I335="主",IF(S335=5,4,3),IF(S335=5,0,1)),S335&lt;T335,IF(I335="主",IF(T335=5,0,1),IF(T335=5,4,3)),S335=T335,2)</f>
        <v/>
      </c>
      <c r="W335" s="275"/>
      <c r="X335" s="261"/>
      <c r="Y335" s="248" t="str">
        <f>IF($K335="","",IF($K335=$K333,AP333,AP334))</f>
        <v/>
      </c>
      <c r="Z335" s="248" t="str">
        <f>IF($K335="","",IF($K335=$K333,AQ333,AQ334))</f>
        <v/>
      </c>
      <c r="AA335" s="244" t="str">
        <f>IF($K335="","",IF($K335=$K333,AS333,AS334))</f>
        <v/>
      </c>
      <c r="AB335" s="248" t="str">
        <f>IF($K335="","",IF($K335=$K333,Y333,Y334))</f>
        <v/>
      </c>
      <c r="AC335" s="249" t="str">
        <f>IF($K335="","",IF($K335=$K333,Z333,Z334))</f>
        <v/>
      </c>
      <c r="AD335" s="250" t="str">
        <f>IF($K335="","",IF($K335=$K333,AA333,AA334))</f>
        <v/>
      </c>
      <c r="AE335" s="238"/>
      <c r="AF335" s="238"/>
      <c r="AG335" s="226"/>
      <c r="AH335" s="245" t="str">
        <f t="shared" si="631"/>
        <v/>
      </c>
      <c r="AI335" s="251" t="str">
        <f>IF($K335="","",IF($K335=$K333,AH333,AH334))</f>
        <v/>
      </c>
      <c r="AJ335" s="227"/>
      <c r="AK335" s="262"/>
      <c r="AL335" s="10"/>
      <c r="AM335" s="10"/>
      <c r="AN335" s="266"/>
      <c r="AO335" s="269"/>
      <c r="AP335" s="265"/>
      <c r="AQ335" s="12"/>
      <c r="AR335" s="15"/>
      <c r="AS335" s="12"/>
      <c r="AT335" s="15"/>
      <c r="AU335" s="12"/>
      <c r="AV335" s="148"/>
      <c r="AW335" s="14" t="str">
        <f t="shared" si="607"/>
        <v/>
      </c>
      <c r="AX335" s="14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AY335" s="14" t="str">
        <f t="shared" si="608"/>
        <v/>
      </c>
    </row>
    <row r="336" spans="1:51">
      <c r="A336" s="1">
        <f>输入错误检查!A335</f>
        <v>0</v>
      </c>
      <c r="B336" s="218" t="str">
        <f t="shared" si="622"/>
        <v/>
      </c>
      <c r="C336" s="218" t="str">
        <f t="shared" si="623"/>
        <v/>
      </c>
      <c r="D336" s="218" t="str">
        <f t="shared" si="624"/>
        <v/>
      </c>
      <c r="E336" s="218" t="str">
        <f t="shared" si="625"/>
        <v/>
      </c>
      <c r="F336" s="218" t="str">
        <f t="shared" si="626"/>
        <v/>
      </c>
      <c r="G336" s="8">
        <v>3</v>
      </c>
      <c r="H336" s="14" t="s">
        <v>88</v>
      </c>
      <c r="I336" s="14" t="str">
        <f t="shared" si="605"/>
        <v/>
      </c>
      <c r="J336" s="14" t="str">
        <f t="shared" si="606"/>
        <v/>
      </c>
      <c r="K336" s="279"/>
      <c r="L336" s="260"/>
      <c r="M336" s="221"/>
      <c r="N336" s="221"/>
      <c r="O336" s="222"/>
      <c r="P336" s="235"/>
      <c r="Q336" s="235"/>
      <c r="R336" s="235"/>
      <c r="S336" s="10"/>
      <c r="T336" s="10"/>
      <c r="U336" s="14" t="str">
        <f t="shared" si="548"/>
        <v/>
      </c>
      <c r="V336" s="14" t="str" cm="1">
        <f t="array" ref="V336">_xlfn.IFS(S336+T336=0,"",S336&gt;T336,IF(I336="主",IF(S336=5,4,3),IF(S336=5,0,1)),S336&lt;T336,IF(I336="主",IF(T336=5,0,1),IF(T336=5,4,3)),S336=T336,2)</f>
        <v/>
      </c>
      <c r="W336" s="275"/>
      <c r="X336" s="261" t="str">
        <f>IF(X335="","",X335)</f>
        <v/>
      </c>
      <c r="Y336" s="248" t="str">
        <f>IF($K336="","",IF($K336=$K334,AP334,AP333))</f>
        <v/>
      </c>
      <c r="Z336" s="248" t="str">
        <f>IF($K336="","",IF($K336=$K334,AQ334,AQ333))</f>
        <v/>
      </c>
      <c r="AA336" s="244" t="str">
        <f>IF($K336="","",IF($K336=$K334,AS334,AS333))</f>
        <v/>
      </c>
      <c r="AB336" s="248" t="str">
        <f>IF($K336="","",IF($K336=$K334,Y334,Y333))</f>
        <v/>
      </c>
      <c r="AC336" s="249" t="str">
        <f>IF($K336="","",IF($K336=$K334,Z334,Z333))</f>
        <v/>
      </c>
      <c r="AD336" s="250" t="str">
        <f>IF($K336="","",IF($K336=$K334,AA334,AA333))</f>
        <v/>
      </c>
      <c r="AE336" s="237"/>
      <c r="AF336" s="237"/>
      <c r="AG336" s="270"/>
      <c r="AH336" s="245" t="str">
        <f t="shared" si="632"/>
        <v/>
      </c>
      <c r="AI336" s="251" t="str">
        <f>IF($K336="","",IF($K336=$K334,AH334,AH333))</f>
        <v/>
      </c>
      <c r="AJ336" s="227"/>
      <c r="AK336" s="262"/>
      <c r="AL336" s="10"/>
      <c r="AM336" s="10"/>
      <c r="AN336" s="263"/>
      <c r="AO336" s="272"/>
      <c r="AP336" s="265"/>
      <c r="AQ336" s="12"/>
      <c r="AR336" s="15"/>
      <c r="AS336" s="12"/>
      <c r="AT336" s="15"/>
      <c r="AU336" s="12"/>
      <c r="AV336" s="148"/>
      <c r="AW336" s="14" t="str">
        <f t="shared" si="607"/>
        <v/>
      </c>
      <c r="AX336" s="14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Y336" s="14" t="str">
        <f t="shared" si="608"/>
        <v/>
      </c>
    </row>
    <row r="337" spans="1:51">
      <c r="A337" s="1">
        <f>输入错误检查!A336</f>
        <v>0</v>
      </c>
      <c r="B337" s="218" t="str">
        <f t="shared" si="622"/>
        <v/>
      </c>
      <c r="C337" s="218" t="str">
        <f t="shared" si="623"/>
        <v/>
      </c>
      <c r="D337" s="218" t="str">
        <f t="shared" si="624"/>
        <v/>
      </c>
      <c r="E337" s="218" t="str">
        <f t="shared" si="625"/>
        <v/>
      </c>
      <c r="F337" s="218" t="str">
        <f t="shared" si="626"/>
        <v/>
      </c>
      <c r="G337" s="8" t="s">
        <v>114</v>
      </c>
      <c r="H337" s="14" t="s">
        <v>75</v>
      </c>
      <c r="I337" s="14" t="str">
        <f t="shared" si="605"/>
        <v/>
      </c>
      <c r="J337" s="14" t="str">
        <f t="shared" si="606"/>
        <v/>
      </c>
      <c r="K337" s="10"/>
      <c r="L337" s="274"/>
      <c r="M337" s="221">
        <f>S337+S338</f>
        <v>0</v>
      </c>
      <c r="N337" s="221">
        <f>T337+T338</f>
        <v>0</v>
      </c>
      <c r="O337" s="222">
        <f t="shared" si="627"/>
        <v>0</v>
      </c>
      <c r="P337" s="223">
        <f t="shared" si="628"/>
        <v>0</v>
      </c>
      <c r="Q337" s="223">
        <f t="shared" si="629"/>
        <v>0</v>
      </c>
      <c r="R337" s="223">
        <f t="shared" si="630"/>
        <v>0</v>
      </c>
      <c r="S337" s="10"/>
      <c r="T337" s="10"/>
      <c r="U337" s="14" t="str">
        <f t="shared" si="548"/>
        <v/>
      </c>
      <c r="V337" s="14" t="str" cm="1">
        <f t="array" ref="V337">_xlfn.IFS(S337+T337=0,"",S337&gt;T337,IF(I337="主",IF(S337=5,4,3),IF(S337=5,0,1)),S337&lt;T337,IF(I337="主",IF(T337=5,0,1),IF(T337=5,4,3)),S337=T337,2)</f>
        <v/>
      </c>
      <c r="W337" s="275"/>
      <c r="X337" s="261"/>
      <c r="Y337" s="248" t="str">
        <f>IF($K337="","",IF($K337=$K335,AP335,AP336))</f>
        <v/>
      </c>
      <c r="Z337" s="248" t="str">
        <f>IF($K337="","",IF($K337=$K335,AQ335,AQ336))</f>
        <v/>
      </c>
      <c r="AA337" s="244" t="str">
        <f>IF($K337="","",IF($K337=$K335,AS335,AS336))</f>
        <v/>
      </c>
      <c r="AB337" s="242" t="str">
        <f t="shared" ref="AB337:AG337" si="633">IF($K337="","",IF($K337=$K335,Y335,Y336))</f>
        <v/>
      </c>
      <c r="AC337" s="242" t="str">
        <f t="shared" si="633"/>
        <v/>
      </c>
      <c r="AD337" s="249" t="str">
        <f t="shared" si="633"/>
        <v/>
      </c>
      <c r="AE337" s="242" t="str">
        <f t="shared" si="633"/>
        <v/>
      </c>
      <c r="AF337" s="242" t="str">
        <f t="shared" si="633"/>
        <v/>
      </c>
      <c r="AG337" s="242" t="str">
        <f t="shared" si="633"/>
        <v/>
      </c>
      <c r="AH337" s="245" t="str">
        <f t="shared" si="631"/>
        <v/>
      </c>
      <c r="AI337" s="251" t="str">
        <f>IF($K337="","",IF($K337=$K335,AH335,AH336))</f>
        <v/>
      </c>
      <c r="AJ337" s="251" t="str">
        <f>IF($K337="","",IF($K337=$K335,AI335,AI336))</f>
        <v/>
      </c>
      <c r="AK337" s="10"/>
      <c r="AL337" s="10"/>
      <c r="AM337" s="10"/>
      <c r="AN337" s="10"/>
      <c r="AO337" s="276"/>
      <c r="AP337" s="265"/>
      <c r="AQ337" s="12"/>
      <c r="AR337" s="15"/>
      <c r="AS337" s="12"/>
      <c r="AT337" s="15"/>
      <c r="AU337" s="12"/>
      <c r="AV337" s="148"/>
      <c r="AW337" s="14" t="str">
        <f t="shared" si="607"/>
        <v/>
      </c>
      <c r="AX337" s="14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Y337" s="14" t="str">
        <f t="shared" si="608"/>
        <v/>
      </c>
    </row>
    <row r="338" spans="1:51">
      <c r="A338" s="1">
        <f>输入错误检查!A337</f>
        <v>0</v>
      </c>
      <c r="B338" s="218" t="str">
        <f t="shared" si="622"/>
        <v/>
      </c>
      <c r="C338" s="218" t="str">
        <f t="shared" si="623"/>
        <v/>
      </c>
      <c r="D338" s="218" t="str">
        <f t="shared" si="624"/>
        <v/>
      </c>
      <c r="E338" s="218" t="str">
        <f t="shared" si="625"/>
        <v/>
      </c>
      <c r="F338" s="218" t="str">
        <f t="shared" si="626"/>
        <v/>
      </c>
      <c r="G338" s="8" t="s">
        <v>114</v>
      </c>
      <c r="H338" s="14" t="s">
        <v>88</v>
      </c>
      <c r="I338" s="14" t="str">
        <f t="shared" si="605"/>
        <v/>
      </c>
      <c r="J338" s="14" t="str">
        <f t="shared" si="606"/>
        <v/>
      </c>
      <c r="K338" s="10"/>
      <c r="L338" s="274"/>
      <c r="M338" s="221"/>
      <c r="N338" s="221"/>
      <c r="O338" s="222"/>
      <c r="P338" s="235"/>
      <c r="Q338" s="235"/>
      <c r="R338" s="235"/>
      <c r="S338" s="10"/>
      <c r="T338" s="10"/>
      <c r="U338" s="14" t="str">
        <f t="shared" si="548"/>
        <v/>
      </c>
      <c r="V338" s="14" t="str" cm="1">
        <f t="array" ref="V338">_xlfn.IFS(S338+T338=0,"",S338&gt;T338,IF(I338="主",IF(S338=5,4,3),IF(S338=5,0,1)),S338&lt;T338,IF(I338="主",IF(T338=5,0,1),IF(T338=5,4,3)),S338=T338,2)</f>
        <v/>
      </c>
      <c r="W338" s="275"/>
      <c r="X338" s="261" t="str">
        <f>IF(X337="","",X337)</f>
        <v/>
      </c>
      <c r="Y338" s="248" t="str">
        <f>IF($K338="","",IF($K338=$K336,AP336,AP335))</f>
        <v/>
      </c>
      <c r="Z338" s="248" t="str">
        <f>IF($K338="","",IF($K338=$K336,AQ336,AQ335))</f>
        <v/>
      </c>
      <c r="AA338" s="244" t="str">
        <f>IF($K338="","",IF($K338=$K336,AS336,AS335))</f>
        <v/>
      </c>
      <c r="AB338" s="242" t="str">
        <f t="shared" ref="AB338:AG338" si="634">IF($K338="","",IF($K338=$K336,Y336,Y335))</f>
        <v/>
      </c>
      <c r="AC338" s="242" t="str">
        <f t="shared" si="634"/>
        <v/>
      </c>
      <c r="AD338" s="249" t="str">
        <f t="shared" si="634"/>
        <v/>
      </c>
      <c r="AE338" s="242" t="str">
        <f t="shared" si="634"/>
        <v/>
      </c>
      <c r="AF338" s="242" t="str">
        <f t="shared" si="634"/>
        <v/>
      </c>
      <c r="AG338" s="242" t="str">
        <f t="shared" si="634"/>
        <v/>
      </c>
      <c r="AH338" s="245" t="str">
        <f t="shared" si="632"/>
        <v/>
      </c>
      <c r="AI338" s="251" t="str">
        <f>IF($K338="","",IF($K338=$K336,AH336,AH335))</f>
        <v/>
      </c>
      <c r="AJ338" s="251" t="str">
        <f>IF($K338="","",IF($K338=$K336,AI336,AI335))</f>
        <v/>
      </c>
      <c r="AK338" s="10"/>
      <c r="AL338" s="10"/>
      <c r="AM338" s="10"/>
      <c r="AN338" s="10"/>
      <c r="AO338" s="10"/>
      <c r="AP338" s="265"/>
      <c r="AQ338" s="12"/>
      <c r="AR338" s="15"/>
      <c r="AS338" s="12"/>
      <c r="AT338" s="15"/>
      <c r="AU338" s="12"/>
      <c r="AV338" s="148"/>
      <c r="AW338" s="14" t="str">
        <f t="shared" si="607"/>
        <v/>
      </c>
      <c r="AX338" s="14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Y338" s="14" t="str">
        <f t="shared" si="608"/>
        <v/>
      </c>
    </row>
    <row r="339" spans="1:51">
      <c r="A339" s="1">
        <f>输入错误检查!A338</f>
        <v>0</v>
      </c>
      <c r="B339" s="218" t="str">
        <f>IF(赛果!A44="","",赛果!A44)</f>
        <v/>
      </c>
      <c r="C339" s="218" t="str">
        <f>IF(赛果!B44="","",赛果!B44)</f>
        <v/>
      </c>
      <c r="D339" s="218" t="str">
        <f>IF(赛果!C44="","",赛果!C44)</f>
        <v/>
      </c>
      <c r="E339" s="218" t="str">
        <f>IF(赛果!D44="","",赛果!D44)</f>
        <v/>
      </c>
      <c r="F339" s="218" t="str">
        <f>IF(赛果!E44="","",赛果!E44)</f>
        <v/>
      </c>
      <c r="G339" s="8">
        <v>1</v>
      </c>
      <c r="H339" s="14" t="s">
        <v>75</v>
      </c>
      <c r="I339" s="14" t="str">
        <f t="shared" si="605"/>
        <v/>
      </c>
      <c r="J339" s="14" t="str">
        <f t="shared" si="606"/>
        <v/>
      </c>
      <c r="K339" s="15"/>
      <c r="L339" s="220"/>
      <c r="M339" s="221">
        <f>S339+S340</f>
        <v>0</v>
      </c>
      <c r="N339" s="221">
        <f>T339+T340</f>
        <v>0</v>
      </c>
      <c r="O339" s="222">
        <f t="shared" ref="O339:O343" si="635">M339+N339</f>
        <v>0</v>
      </c>
      <c r="P339" s="223">
        <f t="shared" ref="P339:P343" si="636">IF(M339&gt;N339,1,0)</f>
        <v>0</v>
      </c>
      <c r="Q339" s="223">
        <f t="shared" ref="Q339:Q343" si="637">IF(M339+N339=0,0,IF(M339=N339,1,0))</f>
        <v>0</v>
      </c>
      <c r="R339" s="223">
        <f t="shared" ref="R339:R343" si="638">IF(M339&lt;N339,1,0)</f>
        <v>0</v>
      </c>
      <c r="S339" s="13"/>
      <c r="T339" s="13"/>
      <c r="U339" s="14" t="str">
        <f t="shared" si="548"/>
        <v/>
      </c>
      <c r="V339" s="14" t="str" cm="1">
        <f t="array" ref="V339">_xlfn.IFS(S339+T339=0,"",S339&gt;T339,IF(I339="主",IF(S339=5,4,3),IF(S339=5,0,1)),S339&lt;T339,IF(I339="主",IF(T339=5,0,1),IF(T339=5,4,3)),S339=T339,2)</f>
        <v/>
      </c>
      <c r="W339" s="19"/>
      <c r="X339" s="19"/>
      <c r="Y339" s="224"/>
      <c r="Z339" s="225"/>
      <c r="AA339" s="225"/>
      <c r="AB339" s="225"/>
      <c r="AC339" s="225"/>
      <c r="AD339" s="225"/>
      <c r="AE339" s="225"/>
      <c r="AF339" s="225"/>
      <c r="AG339" s="226"/>
      <c r="AH339" s="227"/>
      <c r="AI339" s="227"/>
      <c r="AJ339" s="227"/>
      <c r="AK339" s="196"/>
      <c r="AL339" s="192"/>
      <c r="AM339" s="230"/>
      <c r="AN339" s="231"/>
      <c r="AO339" s="232"/>
      <c r="AP339" s="233"/>
      <c r="AQ339" s="234"/>
      <c r="AR339" s="15"/>
      <c r="AS339" s="234"/>
      <c r="AT339" s="15"/>
      <c r="AU339" s="234"/>
      <c r="AV339" s="142"/>
      <c r="AW339" s="14" t="str">
        <f t="shared" si="607"/>
        <v/>
      </c>
      <c r="AX339" s="14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AY339" s="14" t="str">
        <f t="shared" si="608"/>
        <v/>
      </c>
    </row>
    <row r="340" spans="1:51">
      <c r="A340" s="1">
        <f>输入错误检查!A339</f>
        <v>0</v>
      </c>
      <c r="B340" s="218" t="str">
        <f t="shared" ref="B340:B346" si="639">B339</f>
        <v/>
      </c>
      <c r="C340" s="218" t="str">
        <f t="shared" ref="C340:C346" si="640">C339</f>
        <v/>
      </c>
      <c r="D340" s="218" t="str">
        <f t="shared" ref="D340:D346" si="641">D339</f>
        <v/>
      </c>
      <c r="E340" s="218" t="str">
        <f t="shared" ref="E340:E346" si="642">E339</f>
        <v/>
      </c>
      <c r="F340" s="218" t="str">
        <f t="shared" ref="F340:F346" si="643">F339</f>
        <v/>
      </c>
      <c r="G340" s="8">
        <v>1</v>
      </c>
      <c r="H340" s="14" t="s">
        <v>88</v>
      </c>
      <c r="I340" s="14" t="str">
        <f t="shared" si="605"/>
        <v/>
      </c>
      <c r="J340" s="14" t="str">
        <f t="shared" si="606"/>
        <v/>
      </c>
      <c r="K340" s="15"/>
      <c r="L340" s="258"/>
      <c r="M340" s="221"/>
      <c r="N340" s="221"/>
      <c r="O340" s="222"/>
      <c r="P340" s="235"/>
      <c r="Q340" s="235"/>
      <c r="R340" s="235"/>
      <c r="S340" s="13"/>
      <c r="T340" s="13"/>
      <c r="U340" s="14" t="str">
        <f t="shared" si="548"/>
        <v/>
      </c>
      <c r="V340" s="14" t="str" cm="1">
        <f t="array" ref="V340">_xlfn.IFS(S340+T340=0,"",S340&gt;T340,IF(I340="主",IF(S340=5,4,3),IF(S340=5,0,1)),S340&lt;T340,IF(I340="主",IF(T340=5,0,1),IF(T340=5,4,3)),S340=T340,2)</f>
        <v/>
      </c>
      <c r="W340" s="19" t="str">
        <f>IF(W339="","",W339)</f>
        <v/>
      </c>
      <c r="X340" s="19" t="str">
        <f>IF(X339="","",X339)</f>
        <v/>
      </c>
      <c r="Y340" s="236"/>
      <c r="Z340" s="237"/>
      <c r="AA340" s="238"/>
      <c r="AB340" s="238"/>
      <c r="AC340" s="238"/>
      <c r="AD340" s="238"/>
      <c r="AE340" s="238"/>
      <c r="AF340" s="238"/>
      <c r="AG340" s="226"/>
      <c r="AH340" s="227"/>
      <c r="AI340" s="227"/>
      <c r="AJ340" s="227"/>
      <c r="AK340" s="196"/>
      <c r="AL340" s="192"/>
      <c r="AM340" s="239"/>
      <c r="AN340" s="240"/>
      <c r="AO340" s="241"/>
      <c r="AP340" s="233"/>
      <c r="AQ340" s="234"/>
      <c r="AR340" s="15"/>
      <c r="AS340" s="234"/>
      <c r="AT340" s="15"/>
      <c r="AU340" s="234"/>
      <c r="AV340" s="142"/>
      <c r="AW340" s="14" t="str">
        <f t="shared" si="607"/>
        <v/>
      </c>
      <c r="AX340" s="14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AY340" s="14" t="str">
        <f t="shared" si="608"/>
        <v/>
      </c>
    </row>
    <row r="341" spans="1:51">
      <c r="A341" s="1">
        <f>输入错误检查!A340</f>
        <v>0</v>
      </c>
      <c r="B341" s="218" t="str">
        <f t="shared" si="639"/>
        <v/>
      </c>
      <c r="C341" s="218" t="str">
        <f t="shared" si="640"/>
        <v/>
      </c>
      <c r="D341" s="218" t="str">
        <f t="shared" si="641"/>
        <v/>
      </c>
      <c r="E341" s="218" t="str">
        <f t="shared" si="642"/>
        <v/>
      </c>
      <c r="F341" s="218" t="str">
        <f t="shared" si="643"/>
        <v/>
      </c>
      <c r="G341" s="8">
        <v>2</v>
      </c>
      <c r="H341" s="14" t="s">
        <v>75</v>
      </c>
      <c r="I341" s="14" t="str">
        <f t="shared" si="605"/>
        <v/>
      </c>
      <c r="J341" s="14" t="str">
        <f t="shared" si="606"/>
        <v/>
      </c>
      <c r="K341" s="13"/>
      <c r="L341" s="220"/>
      <c r="M341" s="221">
        <f>S341+S342</f>
        <v>0</v>
      </c>
      <c r="N341" s="221">
        <f>T341+T342</f>
        <v>0</v>
      </c>
      <c r="O341" s="222">
        <f t="shared" si="635"/>
        <v>0</v>
      </c>
      <c r="P341" s="223">
        <f t="shared" si="636"/>
        <v>0</v>
      </c>
      <c r="Q341" s="223">
        <f t="shared" si="637"/>
        <v>0</v>
      </c>
      <c r="R341" s="223">
        <f t="shared" si="638"/>
        <v>0</v>
      </c>
      <c r="S341" s="13"/>
      <c r="T341" s="13"/>
      <c r="U341" s="14" t="str">
        <f t="shared" si="548"/>
        <v/>
      </c>
      <c r="V341" s="14" t="str" cm="1">
        <f t="array" ref="V341">_xlfn.IFS(S341+T341=0,"",S341&gt;T341,IF(I341="主",IF(S341=5,4,3),IF(S341=5,0,1)),S341&lt;T341,IF(I341="主",IF(T341=5,0,1),IF(T341=5,4,3)),S341=T341,2)</f>
        <v/>
      </c>
      <c r="W341" s="19"/>
      <c r="X341" s="19"/>
      <c r="Y341" s="242" t="str">
        <f>IF($K341="","",IF($K341=$K339,AP339,AP340))</f>
        <v/>
      </c>
      <c r="Z341" s="243" t="str">
        <f>IF($K341="","",IF($K341=$K339,AQ339,AQ340))</f>
        <v/>
      </c>
      <c r="AA341" s="244" t="str">
        <f>IF($K341="","",IF($K341=$K339,AS339,AS340))</f>
        <v/>
      </c>
      <c r="AB341" s="238"/>
      <c r="AC341" s="238"/>
      <c r="AD341" s="238"/>
      <c r="AE341" s="238"/>
      <c r="AF341" s="238"/>
      <c r="AG341" s="226"/>
      <c r="AH341" s="245" t="str">
        <f t="shared" ref="AH341:AH345" si="644">IF($K341="","",IF($K341=$K339,AV339,AV340))</f>
        <v/>
      </c>
      <c r="AI341" s="227"/>
      <c r="AJ341" s="227"/>
      <c r="AK341" s="196"/>
      <c r="AL341" s="13"/>
      <c r="AM341" s="277"/>
      <c r="AN341" s="247"/>
      <c r="AO341" s="241"/>
      <c r="AP341" s="233"/>
      <c r="AQ341" s="234"/>
      <c r="AR341" s="15"/>
      <c r="AS341" s="234"/>
      <c r="AT341" s="15"/>
      <c r="AU341" s="234"/>
      <c r="AV341" s="9"/>
      <c r="AW341" s="14" t="str">
        <f t="shared" si="607"/>
        <v/>
      </c>
      <c r="AX341" s="14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AY341" s="14" t="str">
        <f t="shared" si="608"/>
        <v/>
      </c>
    </row>
    <row r="342" spans="1:51">
      <c r="A342" s="1">
        <f>输入错误检查!A341</f>
        <v>0</v>
      </c>
      <c r="B342" s="218" t="str">
        <f t="shared" si="639"/>
        <v/>
      </c>
      <c r="C342" s="218" t="str">
        <f t="shared" si="640"/>
        <v/>
      </c>
      <c r="D342" s="218" t="str">
        <f t="shared" si="641"/>
        <v/>
      </c>
      <c r="E342" s="218" t="str">
        <f t="shared" si="642"/>
        <v/>
      </c>
      <c r="F342" s="218" t="str">
        <f t="shared" si="643"/>
        <v/>
      </c>
      <c r="G342" s="8">
        <v>2</v>
      </c>
      <c r="H342" s="14" t="s">
        <v>88</v>
      </c>
      <c r="I342" s="14" t="str">
        <f t="shared" si="605"/>
        <v/>
      </c>
      <c r="J342" s="14" t="str">
        <f t="shared" si="606"/>
        <v/>
      </c>
      <c r="K342" s="15"/>
      <c r="L342" s="258"/>
      <c r="M342" s="221"/>
      <c r="N342" s="221"/>
      <c r="O342" s="222"/>
      <c r="P342" s="235"/>
      <c r="Q342" s="235"/>
      <c r="R342" s="235"/>
      <c r="S342" s="13"/>
      <c r="T342" s="13"/>
      <c r="U342" s="14" t="str">
        <f t="shared" si="548"/>
        <v/>
      </c>
      <c r="V342" s="14" t="str" cm="1">
        <f t="array" ref="V342">_xlfn.IFS(S342+T342=0,"",S342&gt;T342,IF(I342="主",IF(S342=5,4,3),IF(S342=5,0,1)),S342&lt;T342,IF(I342="主",IF(T342=5,0,1),IF(T342=5,4,3)),S342=T342,2)</f>
        <v/>
      </c>
      <c r="W342" s="19" t="str">
        <f>IF(W341="","",W341)</f>
        <v/>
      </c>
      <c r="X342" s="19" t="str">
        <f>IF(X341="","",X341)</f>
        <v/>
      </c>
      <c r="Y342" s="242" t="str">
        <f>IF($K342="","",IF($K342=$K340,AP340,AP339))</f>
        <v/>
      </c>
      <c r="Z342" s="243" t="str">
        <f>IF($K342="","",IF($K342=$K340,AQ340,AQ339))</f>
        <v/>
      </c>
      <c r="AA342" s="244" t="str">
        <f>IF($K342="","",IF($K342=$K340,AS340,AS339))</f>
        <v/>
      </c>
      <c r="AB342" s="237"/>
      <c r="AC342" s="237"/>
      <c r="AD342" s="238"/>
      <c r="AE342" s="238"/>
      <c r="AF342" s="238"/>
      <c r="AG342" s="226"/>
      <c r="AH342" s="245" t="str">
        <f t="shared" ref="AH342:AH346" si="645">IF($K342="","",IF($K342=$K340,AV340,AV339))</f>
        <v/>
      </c>
      <c r="AI342" s="227"/>
      <c r="AJ342" s="227"/>
      <c r="AK342" s="196"/>
      <c r="AL342" s="13"/>
      <c r="AM342" s="192"/>
      <c r="AN342" s="239"/>
      <c r="AO342" s="241"/>
      <c r="AP342" s="233"/>
      <c r="AQ342" s="234"/>
      <c r="AR342" s="15"/>
      <c r="AS342" s="234"/>
      <c r="AT342" s="15"/>
      <c r="AU342" s="234"/>
      <c r="AV342" s="142"/>
      <c r="AW342" s="14" t="str">
        <f t="shared" si="607"/>
        <v/>
      </c>
      <c r="AX342" s="14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Y342" s="14" t="str">
        <f t="shared" si="608"/>
        <v/>
      </c>
    </row>
    <row r="343" spans="1:51">
      <c r="A343" s="1">
        <f>输入错误检查!A342</f>
        <v>0</v>
      </c>
      <c r="B343" s="218" t="str">
        <f t="shared" si="639"/>
        <v/>
      </c>
      <c r="C343" s="218" t="str">
        <f t="shared" si="640"/>
        <v/>
      </c>
      <c r="D343" s="218" t="str">
        <f t="shared" si="641"/>
        <v/>
      </c>
      <c r="E343" s="218" t="str">
        <f t="shared" si="642"/>
        <v/>
      </c>
      <c r="F343" s="218" t="str">
        <f t="shared" si="643"/>
        <v/>
      </c>
      <c r="G343" s="8">
        <v>3</v>
      </c>
      <c r="H343" s="14" t="s">
        <v>75</v>
      </c>
      <c r="I343" s="14" t="str">
        <f t="shared" si="605"/>
        <v/>
      </c>
      <c r="J343" s="14" t="str">
        <f t="shared" si="606"/>
        <v/>
      </c>
      <c r="K343" s="13"/>
      <c r="L343" s="258"/>
      <c r="M343" s="221">
        <f>S343+S344</f>
        <v>0</v>
      </c>
      <c r="N343" s="221">
        <f>T343+T344</f>
        <v>0</v>
      </c>
      <c r="O343" s="222">
        <f t="shared" si="635"/>
        <v>0</v>
      </c>
      <c r="P343" s="223">
        <f t="shared" si="636"/>
        <v>0</v>
      </c>
      <c r="Q343" s="223">
        <f t="shared" si="637"/>
        <v>0</v>
      </c>
      <c r="R343" s="223">
        <f t="shared" si="638"/>
        <v>0</v>
      </c>
      <c r="S343" s="13"/>
      <c r="T343" s="13"/>
      <c r="U343" s="14" t="str">
        <f t="shared" si="548"/>
        <v/>
      </c>
      <c r="V343" s="14" t="str" cm="1">
        <f t="array" ref="V343">_xlfn.IFS(S343+T343=0,"",S343&gt;T343,IF(I343="主",IF(S343=5,4,3),IF(S343=5,0,1)),S343&lt;T343,IF(I343="主",IF(T343=5,0,1),IF(T343=5,4,3)),S343=T343,2)</f>
        <v/>
      </c>
      <c r="W343" s="255"/>
      <c r="X343" s="19"/>
      <c r="Y343" s="248" t="str">
        <f>IF($K343="","",IF($K343=$K341,AP341,AP342))</f>
        <v/>
      </c>
      <c r="Z343" s="248" t="str">
        <f>IF($K343="","",IF($K343=$K341,AQ341,AQ342))</f>
        <v/>
      </c>
      <c r="AA343" s="244" t="str">
        <f>IF($K343="","",IF($K343=$K341,AS341,AS342))</f>
        <v/>
      </c>
      <c r="AB343" s="248" t="str">
        <f>IF($K343="","",IF($K343=$K341,Y341,Y342))</f>
        <v/>
      </c>
      <c r="AC343" s="249" t="str">
        <f>IF($K343="","",IF($K343=$K341,Z341,Z342))</f>
        <v/>
      </c>
      <c r="AD343" s="250" t="str">
        <f>IF($K343="","",IF($K343=$K341,AA341,AA342))</f>
        <v/>
      </c>
      <c r="AE343" s="238"/>
      <c r="AF343" s="238"/>
      <c r="AG343" s="226"/>
      <c r="AH343" s="245" t="str">
        <f t="shared" si="644"/>
        <v/>
      </c>
      <c r="AI343" s="251" t="str">
        <f>IF($K343="","",IF($K343=$K341,AH341,AH342))</f>
        <v/>
      </c>
      <c r="AJ343" s="227"/>
      <c r="AK343" s="196"/>
      <c r="AL343" s="13"/>
      <c r="AM343" s="13"/>
      <c r="AN343" s="277"/>
      <c r="AO343" s="252"/>
      <c r="AP343" s="278"/>
      <c r="AQ343" s="257"/>
      <c r="AR343" s="13"/>
      <c r="AS343" s="257"/>
      <c r="AT343" s="13"/>
      <c r="AU343" s="257"/>
      <c r="AV343" s="9"/>
      <c r="AW343" s="14" t="str">
        <f t="shared" si="607"/>
        <v/>
      </c>
      <c r="AX343" s="14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Y343" s="14" t="str">
        <f t="shared" si="608"/>
        <v/>
      </c>
    </row>
    <row r="344" spans="1:51">
      <c r="A344" s="1">
        <f>输入错误检查!A343</f>
        <v>0</v>
      </c>
      <c r="B344" s="218" t="str">
        <f t="shared" si="639"/>
        <v/>
      </c>
      <c r="C344" s="218" t="str">
        <f t="shared" si="640"/>
        <v/>
      </c>
      <c r="D344" s="218" t="str">
        <f t="shared" si="641"/>
        <v/>
      </c>
      <c r="E344" s="218" t="str">
        <f t="shared" si="642"/>
        <v/>
      </c>
      <c r="F344" s="218" t="str">
        <f t="shared" si="643"/>
        <v/>
      </c>
      <c r="G344" s="8">
        <v>3</v>
      </c>
      <c r="H344" s="14" t="s">
        <v>88</v>
      </c>
      <c r="I344" s="14" t="str">
        <f t="shared" si="605"/>
        <v/>
      </c>
      <c r="J344" s="14" t="str">
        <f t="shared" si="606"/>
        <v/>
      </c>
      <c r="K344" s="13"/>
      <c r="L344" s="258"/>
      <c r="M344" s="221"/>
      <c r="N344" s="221"/>
      <c r="O344" s="222"/>
      <c r="P344" s="235"/>
      <c r="Q344" s="235"/>
      <c r="R344" s="235"/>
      <c r="S344" s="13"/>
      <c r="T344" s="13"/>
      <c r="U344" s="14" t="str">
        <f t="shared" si="548"/>
        <v/>
      </c>
      <c r="V344" s="14" t="str" cm="1">
        <f t="array" ref="V344">_xlfn.IFS(S344+T344=0,"",S344&gt;T344,IF(I344="主",IF(S344=5,4,3),IF(S344=5,0,1)),S344&lt;T344,IF(I344="主",IF(T344=5,0,1),IF(T344=5,4,3)),S344=T344,2)</f>
        <v/>
      </c>
      <c r="W344" s="255"/>
      <c r="X344" s="19" t="str">
        <f>IF(X343="","",X343)</f>
        <v/>
      </c>
      <c r="Y344" s="248" t="str">
        <f>IF($K344="","",IF($K344=$K342,AP342,AP341))</f>
        <v/>
      </c>
      <c r="Z344" s="248" t="str">
        <f>IF($K344="","",IF($K344=$K342,AQ342,AQ341))</f>
        <v/>
      </c>
      <c r="AA344" s="244" t="str">
        <f>IF($K344="","",IF($K344=$K342,AS342,AS341))</f>
        <v/>
      </c>
      <c r="AB344" s="248" t="str">
        <f>IF($K344="","",IF($K344=$K342,Y342,Y341))</f>
        <v/>
      </c>
      <c r="AC344" s="249" t="str">
        <f>IF($K344="","",IF($K344=$K342,Z342,Z341))</f>
        <v/>
      </c>
      <c r="AD344" s="250" t="str">
        <f>IF($K344="","",IF($K344=$K342,AA342,AA341))</f>
        <v/>
      </c>
      <c r="AE344" s="237"/>
      <c r="AF344" s="237"/>
      <c r="AG344" s="270"/>
      <c r="AH344" s="245" t="str">
        <f t="shared" si="645"/>
        <v/>
      </c>
      <c r="AI344" s="251" t="str">
        <f>IF($K344="","",IF($K344=$K342,AH342,AH341))</f>
        <v/>
      </c>
      <c r="AJ344" s="227"/>
      <c r="AK344" s="196"/>
      <c r="AL344" s="13"/>
      <c r="AM344" s="13"/>
      <c r="AN344" s="192"/>
      <c r="AO344" s="254"/>
      <c r="AP344" s="278"/>
      <c r="AQ344" s="257"/>
      <c r="AR344" s="13"/>
      <c r="AS344" s="257"/>
      <c r="AT344" s="13"/>
      <c r="AU344" s="257"/>
      <c r="AV344" s="9"/>
      <c r="AW344" s="14" t="str">
        <f t="shared" si="607"/>
        <v/>
      </c>
      <c r="AX344" s="14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Y344" s="14" t="str">
        <f t="shared" si="608"/>
        <v/>
      </c>
    </row>
    <row r="345" spans="1:51">
      <c r="A345" s="1">
        <f>输入错误检查!A344</f>
        <v>0</v>
      </c>
      <c r="B345" s="218" t="str">
        <f t="shared" si="639"/>
        <v/>
      </c>
      <c r="C345" s="218" t="str">
        <f t="shared" si="640"/>
        <v/>
      </c>
      <c r="D345" s="218" t="str">
        <f t="shared" si="641"/>
        <v/>
      </c>
      <c r="E345" s="218" t="str">
        <f t="shared" si="642"/>
        <v/>
      </c>
      <c r="F345" s="218" t="str">
        <f t="shared" si="643"/>
        <v/>
      </c>
      <c r="G345" s="8" t="s">
        <v>114</v>
      </c>
      <c r="H345" s="14" t="s">
        <v>75</v>
      </c>
      <c r="I345" s="14" t="str">
        <f t="shared" si="605"/>
        <v/>
      </c>
      <c r="J345" s="14" t="str">
        <f t="shared" si="606"/>
        <v/>
      </c>
      <c r="K345" s="13"/>
      <c r="L345" s="258"/>
      <c r="M345" s="221">
        <f>S345+S346</f>
        <v>0</v>
      </c>
      <c r="N345" s="221">
        <f>T345+T346</f>
        <v>0</v>
      </c>
      <c r="O345" s="222">
        <f t="shared" ref="O345:O349" si="646">M345+N345</f>
        <v>0</v>
      </c>
      <c r="P345" s="223">
        <f t="shared" ref="P345:P349" si="647">IF(M345&gt;N345,1,0)</f>
        <v>0</v>
      </c>
      <c r="Q345" s="223">
        <f t="shared" ref="Q345:Q349" si="648">IF(M345+N345=0,0,IF(M345=N345,1,0))</f>
        <v>0</v>
      </c>
      <c r="R345" s="223">
        <f t="shared" ref="R345:R349" si="649">IF(M345&lt;N345,1,0)</f>
        <v>0</v>
      </c>
      <c r="S345" s="13"/>
      <c r="T345" s="13"/>
      <c r="U345" s="14" t="str">
        <f t="shared" si="548"/>
        <v/>
      </c>
      <c r="V345" s="14" t="str" cm="1">
        <f t="array" ref="V345">_xlfn.IFS(S345+T345=0,"",S345&gt;T345,IF(I345="主",IF(S345=5,4,3),IF(S345=5,0,1)),S345&lt;T345,IF(I345="主",IF(T345=5,0,1),IF(T345=5,4,3)),S345=T345,2)</f>
        <v/>
      </c>
      <c r="W345" s="255"/>
      <c r="X345" s="19"/>
      <c r="Y345" s="248" t="str">
        <f>IF($K345="","",IF($K345=$K343,AP343,AP344))</f>
        <v/>
      </c>
      <c r="Z345" s="248" t="str">
        <f>IF($K345="","",IF($K345=$K343,AQ343,AQ344))</f>
        <v/>
      </c>
      <c r="AA345" s="244" t="str">
        <f>IF($K345="","",IF($K345=$K343,AS343,AS344))</f>
        <v/>
      </c>
      <c r="AB345" s="242" t="str">
        <f t="shared" ref="AB345:AG345" si="650">IF($K345="","",IF($K345=$K343,Y343,Y344))</f>
        <v/>
      </c>
      <c r="AC345" s="242" t="str">
        <f t="shared" si="650"/>
        <v/>
      </c>
      <c r="AD345" s="249" t="str">
        <f t="shared" si="650"/>
        <v/>
      </c>
      <c r="AE345" s="242" t="str">
        <f t="shared" si="650"/>
        <v/>
      </c>
      <c r="AF345" s="242" t="str">
        <f t="shared" si="650"/>
        <v/>
      </c>
      <c r="AG345" s="242" t="str">
        <f t="shared" si="650"/>
        <v/>
      </c>
      <c r="AH345" s="245" t="str">
        <f t="shared" si="644"/>
        <v/>
      </c>
      <c r="AI345" s="251" t="str">
        <f>IF($K345="","",IF($K345=$K343,AH343,AH344))</f>
        <v/>
      </c>
      <c r="AJ345" s="251" t="str">
        <f>IF($K345="","",IF($K345=$K343,AI343,AI344))</f>
        <v/>
      </c>
      <c r="AK345" s="13"/>
      <c r="AL345" s="13"/>
      <c r="AM345" s="13"/>
      <c r="AN345" s="13"/>
      <c r="AO345" s="256"/>
      <c r="AP345" s="257"/>
      <c r="AQ345" s="257"/>
      <c r="AR345" s="13"/>
      <c r="AS345" s="257"/>
      <c r="AT345" s="13"/>
      <c r="AU345" s="257"/>
      <c r="AV345" s="9"/>
      <c r="AW345" s="14" t="str">
        <f t="shared" si="607"/>
        <v/>
      </c>
      <c r="AX345" s="14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Y345" s="14" t="str">
        <f t="shared" si="608"/>
        <v/>
      </c>
    </row>
    <row r="346" spans="1:51">
      <c r="A346" s="1">
        <f>输入错误检查!A345</f>
        <v>0</v>
      </c>
      <c r="B346" s="218" t="str">
        <f t="shared" si="639"/>
        <v/>
      </c>
      <c r="C346" s="218" t="str">
        <f t="shared" si="640"/>
        <v/>
      </c>
      <c r="D346" s="218" t="str">
        <f t="shared" si="641"/>
        <v/>
      </c>
      <c r="E346" s="218" t="str">
        <f t="shared" si="642"/>
        <v/>
      </c>
      <c r="F346" s="218" t="str">
        <f t="shared" si="643"/>
        <v/>
      </c>
      <c r="G346" s="8" t="s">
        <v>114</v>
      </c>
      <c r="H346" s="14" t="s">
        <v>88</v>
      </c>
      <c r="I346" s="14" t="str">
        <f t="shared" si="605"/>
        <v/>
      </c>
      <c r="J346" s="14" t="str">
        <f t="shared" si="606"/>
        <v/>
      </c>
      <c r="K346" s="13"/>
      <c r="L346" s="258"/>
      <c r="M346" s="221"/>
      <c r="N346" s="221"/>
      <c r="O346" s="222"/>
      <c r="P346" s="235"/>
      <c r="Q346" s="235"/>
      <c r="R346" s="235"/>
      <c r="S346" s="13"/>
      <c r="T346" s="13"/>
      <c r="U346" s="14" t="str">
        <f t="shared" si="548"/>
        <v/>
      </c>
      <c r="V346" s="14" t="str" cm="1">
        <f t="array" ref="V346">_xlfn.IFS(S346+T346=0,"",S346&gt;T346,IF(I346="主",IF(S346=5,4,3),IF(S346=5,0,1)),S346&lt;T346,IF(I346="主",IF(T346=5,0,1),IF(T346=5,4,3)),S346=T346,2)</f>
        <v/>
      </c>
      <c r="W346" s="255"/>
      <c r="X346" s="19" t="str">
        <f>IF(X345="","",X345)</f>
        <v/>
      </c>
      <c r="Y346" s="248" t="str">
        <f>IF($K346="","",IF($K346=$K344,AP344,AP343))</f>
        <v/>
      </c>
      <c r="Z346" s="248" t="str">
        <f>IF($K346="","",IF($K346=$K344,AQ344,AQ343))</f>
        <v/>
      </c>
      <c r="AA346" s="244" t="str">
        <f>IF($K346="","",IF($K346=$K344,AS344,AS343))</f>
        <v/>
      </c>
      <c r="AB346" s="242" t="str">
        <f t="shared" ref="AB346:AG346" si="651">IF($K346="","",IF($K346=$K344,Y344,Y343))</f>
        <v/>
      </c>
      <c r="AC346" s="242" t="str">
        <f t="shared" si="651"/>
        <v/>
      </c>
      <c r="AD346" s="249" t="str">
        <f t="shared" si="651"/>
        <v/>
      </c>
      <c r="AE346" s="242" t="str">
        <f t="shared" si="651"/>
        <v/>
      </c>
      <c r="AF346" s="242" t="str">
        <f t="shared" si="651"/>
        <v/>
      </c>
      <c r="AG346" s="242" t="str">
        <f t="shared" si="651"/>
        <v/>
      </c>
      <c r="AH346" s="245" t="str">
        <f t="shared" si="645"/>
        <v/>
      </c>
      <c r="AI346" s="251" t="str">
        <f>IF($K346="","",IF($K346=$K344,AH344,AH343))</f>
        <v/>
      </c>
      <c r="AJ346" s="251" t="str">
        <f>IF($K346="","",IF($K346=$K344,AI344,AI343))</f>
        <v/>
      </c>
      <c r="AK346" s="13"/>
      <c r="AL346" s="13"/>
      <c r="AM346" s="13"/>
      <c r="AN346" s="13"/>
      <c r="AO346" s="13"/>
      <c r="AP346" s="257"/>
      <c r="AQ346" s="257"/>
      <c r="AR346" s="13"/>
      <c r="AS346" s="257"/>
      <c r="AT346" s="13"/>
      <c r="AU346" s="257"/>
      <c r="AV346" s="9"/>
      <c r="AW346" s="14" t="str">
        <f t="shared" si="607"/>
        <v/>
      </c>
      <c r="AX346" s="14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AY346" s="14" t="str">
        <f t="shared" si="608"/>
        <v/>
      </c>
    </row>
    <row r="347" spans="1:51">
      <c r="A347" s="1">
        <f>输入错误检查!A346</f>
        <v>0</v>
      </c>
      <c r="B347" s="218" t="str">
        <f>IF(赛果!A45="","",赛果!A45)</f>
        <v/>
      </c>
      <c r="C347" s="218" t="str">
        <f>IF(赛果!B45="","",赛果!B45)</f>
        <v/>
      </c>
      <c r="D347" s="218" t="str">
        <f>IF(赛果!C45="","",赛果!C45)</f>
        <v/>
      </c>
      <c r="E347" s="218" t="str">
        <f>IF(赛果!D45="","",赛果!D45)</f>
        <v/>
      </c>
      <c r="F347" s="218" t="str">
        <f>IF(赛果!E45="","",赛果!E45)</f>
        <v/>
      </c>
      <c r="G347" s="8">
        <v>1</v>
      </c>
      <c r="H347" s="14" t="s">
        <v>75</v>
      </c>
      <c r="I347" s="14" t="str">
        <f t="shared" si="605"/>
        <v/>
      </c>
      <c r="J347" s="14" t="str">
        <f t="shared" si="606"/>
        <v/>
      </c>
      <c r="K347" s="279"/>
      <c r="L347" s="260"/>
      <c r="M347" s="221">
        <f>S347+S348</f>
        <v>0</v>
      </c>
      <c r="N347" s="221">
        <f>T347+T348</f>
        <v>0</v>
      </c>
      <c r="O347" s="222">
        <f t="shared" si="646"/>
        <v>0</v>
      </c>
      <c r="P347" s="223">
        <f t="shared" si="647"/>
        <v>0</v>
      </c>
      <c r="Q347" s="223">
        <f t="shared" si="648"/>
        <v>0</v>
      </c>
      <c r="R347" s="223">
        <f t="shared" si="649"/>
        <v>0</v>
      </c>
      <c r="S347" s="10"/>
      <c r="T347" s="10"/>
      <c r="U347" s="14" t="str">
        <f t="shared" si="548"/>
        <v/>
      </c>
      <c r="V347" s="14" t="str" cm="1">
        <f t="array" ref="V347">_xlfn.IFS(S347+T347=0,"",S347&gt;T347,IF(I347="主",IF(S347=5,4,3),IF(S347=5,0,1)),S347&lt;T347,IF(I347="主",IF(T347=5,0,1),IF(T347=5,4,3)),S347=T347,2)</f>
        <v/>
      </c>
      <c r="W347" s="261"/>
      <c r="X347" s="261"/>
      <c r="Y347" s="224"/>
      <c r="Z347" s="225"/>
      <c r="AA347" s="225"/>
      <c r="AB347" s="225"/>
      <c r="AC347" s="225"/>
      <c r="AD347" s="225"/>
      <c r="AE347" s="225"/>
      <c r="AF347" s="225"/>
      <c r="AG347" s="226"/>
      <c r="AH347" s="227"/>
      <c r="AI347" s="227"/>
      <c r="AJ347" s="227"/>
      <c r="AK347" s="262"/>
      <c r="AL347" s="263"/>
      <c r="AM347" s="224"/>
      <c r="AN347" s="225"/>
      <c r="AO347" s="264"/>
      <c r="AP347" s="265"/>
      <c r="AQ347" s="12"/>
      <c r="AR347" s="15"/>
      <c r="AS347" s="12"/>
      <c r="AT347" s="15"/>
      <c r="AU347" s="12"/>
      <c r="AV347" s="148"/>
      <c r="AW347" s="14" t="str">
        <f t="shared" si="607"/>
        <v/>
      </c>
      <c r="AX347" s="14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AY347" s="14" t="str">
        <f t="shared" si="608"/>
        <v/>
      </c>
    </row>
    <row r="348" spans="1:51">
      <c r="A348" s="1">
        <f>输入错误检查!A347</f>
        <v>0</v>
      </c>
      <c r="B348" s="218" t="str">
        <f t="shared" ref="B348:B354" si="652">B347</f>
        <v/>
      </c>
      <c r="C348" s="218" t="str">
        <f t="shared" ref="C348:C354" si="653">C347</f>
        <v/>
      </c>
      <c r="D348" s="218" t="str">
        <f t="shared" ref="D348:D354" si="654">D347</f>
        <v/>
      </c>
      <c r="E348" s="218" t="str">
        <f t="shared" ref="E348:E354" si="655">E347</f>
        <v/>
      </c>
      <c r="F348" s="218" t="str">
        <f t="shared" ref="F348:F354" si="656">F347</f>
        <v/>
      </c>
      <c r="G348" s="8">
        <v>1</v>
      </c>
      <c r="H348" s="14" t="s">
        <v>88</v>
      </c>
      <c r="I348" s="14" t="str">
        <f t="shared" si="605"/>
        <v/>
      </c>
      <c r="J348" s="14" t="str">
        <f t="shared" si="606"/>
        <v/>
      </c>
      <c r="K348" s="279"/>
      <c r="L348" s="260"/>
      <c r="M348" s="221"/>
      <c r="N348" s="221"/>
      <c r="O348" s="222"/>
      <c r="P348" s="235"/>
      <c r="Q348" s="235"/>
      <c r="R348" s="235"/>
      <c r="S348" s="10"/>
      <c r="T348" s="10"/>
      <c r="U348" s="14" t="str">
        <f t="shared" si="548"/>
        <v/>
      </c>
      <c r="V348" s="14" t="str" cm="1">
        <f t="array" ref="V348">_xlfn.IFS(S348+T348=0,"",S348&gt;T348,IF(I348="主",IF(S348=5,4,3),IF(S348=5,0,1)),S348&lt;T348,IF(I348="主",IF(T348=5,0,1),IF(T348=5,4,3)),S348=T348,2)</f>
        <v/>
      </c>
      <c r="W348" s="261" t="str">
        <f>IF(W347="","",W347)</f>
        <v/>
      </c>
      <c r="X348" s="261" t="str">
        <f>IF(X347="","",X347)</f>
        <v/>
      </c>
      <c r="Y348" s="236"/>
      <c r="Z348" s="237"/>
      <c r="AA348" s="238"/>
      <c r="AB348" s="238"/>
      <c r="AC348" s="238"/>
      <c r="AD348" s="238"/>
      <c r="AE348" s="238"/>
      <c r="AF348" s="238"/>
      <c r="AG348" s="226"/>
      <c r="AH348" s="227"/>
      <c r="AI348" s="227"/>
      <c r="AJ348" s="227"/>
      <c r="AK348" s="262"/>
      <c r="AL348" s="263"/>
      <c r="AM348" s="236"/>
      <c r="AN348" s="238"/>
      <c r="AO348" s="227"/>
      <c r="AP348" s="265"/>
      <c r="AQ348" s="12"/>
      <c r="AR348" s="15"/>
      <c r="AS348" s="12"/>
      <c r="AT348" s="15"/>
      <c r="AU348" s="12"/>
      <c r="AV348" s="148"/>
      <c r="AW348" s="14" t="str">
        <f t="shared" si="607"/>
        <v/>
      </c>
      <c r="AX348" s="14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AY348" s="14" t="str">
        <f t="shared" si="608"/>
        <v/>
      </c>
    </row>
    <row r="349" spans="1:51">
      <c r="A349" s="1">
        <f>输入错误检查!A348</f>
        <v>0</v>
      </c>
      <c r="B349" s="218" t="str">
        <f t="shared" si="652"/>
        <v/>
      </c>
      <c r="C349" s="218" t="str">
        <f t="shared" si="653"/>
        <v/>
      </c>
      <c r="D349" s="218" t="str">
        <f t="shared" si="654"/>
        <v/>
      </c>
      <c r="E349" s="218" t="str">
        <f t="shared" si="655"/>
        <v/>
      </c>
      <c r="F349" s="218" t="str">
        <f t="shared" si="656"/>
        <v/>
      </c>
      <c r="G349" s="8">
        <v>2</v>
      </c>
      <c r="H349" s="14" t="s">
        <v>75</v>
      </c>
      <c r="I349" s="14" t="str">
        <f t="shared" si="605"/>
        <v/>
      </c>
      <c r="J349" s="14" t="str">
        <f t="shared" si="606"/>
        <v/>
      </c>
      <c r="K349" s="279"/>
      <c r="L349" s="260"/>
      <c r="M349" s="221">
        <f>S349+S350</f>
        <v>0</v>
      </c>
      <c r="N349" s="221">
        <f>T349+T350</f>
        <v>0</v>
      </c>
      <c r="O349" s="222">
        <f t="shared" si="646"/>
        <v>0</v>
      </c>
      <c r="P349" s="223">
        <f t="shared" si="647"/>
        <v>0</v>
      </c>
      <c r="Q349" s="223">
        <f t="shared" si="648"/>
        <v>0</v>
      </c>
      <c r="R349" s="223">
        <f t="shared" si="649"/>
        <v>0</v>
      </c>
      <c r="S349" s="10"/>
      <c r="T349" s="10"/>
      <c r="U349" s="14" t="str">
        <f t="shared" si="548"/>
        <v/>
      </c>
      <c r="V349" s="14" t="str" cm="1">
        <f t="array" ref="V349">_xlfn.IFS(S349+T349=0,"",S349&gt;T349,IF(I349="主",IF(S349=5,4,3),IF(S349=5,0,1)),S349&lt;T349,IF(I349="主",IF(T349=5,0,1),IF(T349=5,4,3)),S349=T349,2)</f>
        <v/>
      </c>
      <c r="W349" s="261"/>
      <c r="X349" s="261"/>
      <c r="Y349" s="242" t="str">
        <f>IF($K349="","",IF($K349=$K347,AP347,AP348))</f>
        <v/>
      </c>
      <c r="Z349" s="243" t="str">
        <f>IF($K349="","",IF($K349=$K347,AQ347,AQ348))</f>
        <v/>
      </c>
      <c r="AA349" s="244" t="str">
        <f>IF($K349="","",IF($K349=$K347,AS347,AS348))</f>
        <v/>
      </c>
      <c r="AB349" s="238"/>
      <c r="AC349" s="238"/>
      <c r="AD349" s="238"/>
      <c r="AE349" s="238"/>
      <c r="AF349" s="238"/>
      <c r="AG349" s="226"/>
      <c r="AH349" s="245" t="str">
        <f t="shared" ref="AH349:AH353" si="657">IF($K349="","",IF($K349=$K347,AV347,AV348))</f>
        <v/>
      </c>
      <c r="AI349" s="227"/>
      <c r="AJ349" s="227"/>
      <c r="AK349" s="262"/>
      <c r="AL349" s="10"/>
      <c r="AM349" s="266"/>
      <c r="AN349" s="267"/>
      <c r="AO349" s="227"/>
      <c r="AP349" s="265"/>
      <c r="AQ349" s="12"/>
      <c r="AR349" s="15"/>
      <c r="AS349" s="12"/>
      <c r="AT349" s="15"/>
      <c r="AU349" s="12"/>
      <c r="AV349" s="148"/>
      <c r="AW349" s="14" t="str">
        <f t="shared" si="607"/>
        <v/>
      </c>
      <c r="AX349" s="14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AY349" s="14" t="str">
        <f t="shared" si="608"/>
        <v/>
      </c>
    </row>
    <row r="350" spans="1:51">
      <c r="A350" s="1">
        <f>输入错误检查!A349</f>
        <v>0</v>
      </c>
      <c r="B350" s="218" t="str">
        <f t="shared" si="652"/>
        <v/>
      </c>
      <c r="C350" s="218" t="str">
        <f t="shared" si="653"/>
        <v/>
      </c>
      <c r="D350" s="218" t="str">
        <f t="shared" si="654"/>
        <v/>
      </c>
      <c r="E350" s="218" t="str">
        <f t="shared" si="655"/>
        <v/>
      </c>
      <c r="F350" s="218" t="str">
        <f t="shared" si="656"/>
        <v/>
      </c>
      <c r="G350" s="8">
        <v>2</v>
      </c>
      <c r="H350" s="14" t="s">
        <v>88</v>
      </c>
      <c r="I350" s="14" t="str">
        <f t="shared" si="605"/>
        <v/>
      </c>
      <c r="J350" s="14" t="str">
        <f t="shared" si="606"/>
        <v/>
      </c>
      <c r="K350" s="279"/>
      <c r="L350" s="260"/>
      <c r="M350" s="221"/>
      <c r="N350" s="221"/>
      <c r="O350" s="222"/>
      <c r="P350" s="235"/>
      <c r="Q350" s="235"/>
      <c r="R350" s="235"/>
      <c r="S350" s="10"/>
      <c r="T350" s="10"/>
      <c r="U350" s="14" t="str">
        <f t="shared" si="548"/>
        <v/>
      </c>
      <c r="V350" s="14" t="str" cm="1">
        <f t="array" ref="V350">_xlfn.IFS(S350+T350=0,"",S350&gt;T350,IF(I350="主",IF(S350=5,4,3),IF(S350=5,0,1)),S350&lt;T350,IF(I350="主",IF(T350=5,0,1),IF(T350=5,4,3)),S350=T350,2)</f>
        <v/>
      </c>
      <c r="W350" s="261" t="str">
        <f>IF(W349="","",W349)</f>
        <v/>
      </c>
      <c r="X350" s="261" t="str">
        <f>IF(X349="","",X349)</f>
        <v/>
      </c>
      <c r="Y350" s="242" t="str">
        <f>IF($K350="","",IF($K350=$K348,AP348,AP347))</f>
        <v/>
      </c>
      <c r="Z350" s="243" t="str">
        <f>IF($K350="","",IF($K350=$K348,AQ348,AQ347))</f>
        <v/>
      </c>
      <c r="AA350" s="244" t="str">
        <f>IF($K350="","",IF($K350=$K348,AS348,AS347))</f>
        <v/>
      </c>
      <c r="AB350" s="237"/>
      <c r="AC350" s="237"/>
      <c r="AD350" s="238"/>
      <c r="AE350" s="238"/>
      <c r="AF350" s="238"/>
      <c r="AG350" s="226"/>
      <c r="AH350" s="245" t="str">
        <f t="shared" ref="AH350:AH354" si="658">IF($K350="","",IF($K350=$K348,AV348,AV347))</f>
        <v/>
      </c>
      <c r="AI350" s="227"/>
      <c r="AJ350" s="227"/>
      <c r="AK350" s="262"/>
      <c r="AL350" s="10"/>
      <c r="AM350" s="263"/>
      <c r="AN350" s="236"/>
      <c r="AO350" s="227"/>
      <c r="AP350" s="265"/>
      <c r="AQ350" s="12"/>
      <c r="AR350" s="15"/>
      <c r="AS350" s="12"/>
      <c r="AT350" s="15"/>
      <c r="AU350" s="12"/>
      <c r="AV350" s="148"/>
      <c r="AW350" s="14" t="str">
        <f t="shared" si="607"/>
        <v/>
      </c>
      <c r="AX350" s="14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AY350" s="14" t="str">
        <f t="shared" si="608"/>
        <v/>
      </c>
    </row>
    <row r="351" spans="1:51">
      <c r="A351" s="1">
        <f>输入错误检查!A350</f>
        <v>0</v>
      </c>
      <c r="B351" s="218" t="str">
        <f t="shared" si="652"/>
        <v/>
      </c>
      <c r="C351" s="218" t="str">
        <f t="shared" si="653"/>
        <v/>
      </c>
      <c r="D351" s="218" t="str">
        <f t="shared" si="654"/>
        <v/>
      </c>
      <c r="E351" s="218" t="str">
        <f t="shared" si="655"/>
        <v/>
      </c>
      <c r="F351" s="218" t="str">
        <f t="shared" si="656"/>
        <v/>
      </c>
      <c r="G351" s="8">
        <v>3</v>
      </c>
      <c r="H351" s="14" t="s">
        <v>75</v>
      </c>
      <c r="I351" s="14" t="str">
        <f t="shared" si="605"/>
        <v/>
      </c>
      <c r="J351" s="14" t="str">
        <f t="shared" si="606"/>
        <v/>
      </c>
      <c r="K351" s="279"/>
      <c r="L351" s="260"/>
      <c r="M351" s="221">
        <f>S351+S352</f>
        <v>0</v>
      </c>
      <c r="N351" s="221">
        <f>T351+T352</f>
        <v>0</v>
      </c>
      <c r="O351" s="222">
        <f t="shared" ref="O351:O355" si="659">M351+N351</f>
        <v>0</v>
      </c>
      <c r="P351" s="223">
        <f t="shared" ref="P351:P355" si="660">IF(M351&gt;N351,1,0)</f>
        <v>0</v>
      </c>
      <c r="Q351" s="223">
        <f t="shared" ref="Q351:Q355" si="661">IF(M351+N351=0,0,IF(M351=N351,1,0))</f>
        <v>0</v>
      </c>
      <c r="R351" s="223">
        <f t="shared" ref="R351:R355" si="662">IF(M351&lt;N351,1,0)</f>
        <v>0</v>
      </c>
      <c r="S351" s="10"/>
      <c r="T351" s="10"/>
      <c r="U351" s="14" t="str">
        <f t="shared" si="548"/>
        <v/>
      </c>
      <c r="V351" s="14" t="str" cm="1">
        <f t="array" ref="V351">_xlfn.IFS(S351+T351=0,"",S351&gt;T351,IF(I351="主",IF(S351=5,4,3),IF(S351=5,0,1)),S351&lt;T351,IF(I351="主",IF(T351=5,0,1),IF(T351=5,4,3)),S351=T351,2)</f>
        <v/>
      </c>
      <c r="W351" s="275"/>
      <c r="X351" s="261"/>
      <c r="Y351" s="248" t="str">
        <f>IF($K351="","",IF($K351=$K349,AP349,AP350))</f>
        <v/>
      </c>
      <c r="Z351" s="248" t="str">
        <f>IF($K351="","",IF($K351=$K349,AQ349,AQ350))</f>
        <v/>
      </c>
      <c r="AA351" s="244" t="str">
        <f>IF($K351="","",IF($K351=$K349,AS349,AS350))</f>
        <v/>
      </c>
      <c r="AB351" s="248" t="str">
        <f>IF($K351="","",IF($K351=$K349,Y349,Y350))</f>
        <v/>
      </c>
      <c r="AC351" s="249" t="str">
        <f>IF($K351="","",IF($K351=$K349,Z349,Z350))</f>
        <v/>
      </c>
      <c r="AD351" s="250" t="str">
        <f>IF($K351="","",IF($K351=$K349,AA349,AA350))</f>
        <v/>
      </c>
      <c r="AE351" s="238"/>
      <c r="AF351" s="238"/>
      <c r="AG351" s="226"/>
      <c r="AH351" s="245" t="str">
        <f t="shared" si="657"/>
        <v/>
      </c>
      <c r="AI351" s="251" t="str">
        <f>IF($K351="","",IF($K351=$K349,AH349,AH350))</f>
        <v/>
      </c>
      <c r="AJ351" s="227"/>
      <c r="AK351" s="262"/>
      <c r="AL351" s="10"/>
      <c r="AM351" s="10"/>
      <c r="AN351" s="266"/>
      <c r="AO351" s="269"/>
      <c r="AP351" s="265"/>
      <c r="AQ351" s="12"/>
      <c r="AR351" s="15"/>
      <c r="AS351" s="12"/>
      <c r="AT351" s="15"/>
      <c r="AU351" s="12"/>
      <c r="AV351" s="148"/>
      <c r="AW351" s="14" t="str">
        <f t="shared" si="607"/>
        <v/>
      </c>
      <c r="AX351" s="14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Y351" s="14" t="str">
        <f t="shared" si="608"/>
        <v/>
      </c>
    </row>
    <row r="352" spans="1:51">
      <c r="A352" s="1">
        <f>输入错误检查!A351</f>
        <v>0</v>
      </c>
      <c r="B352" s="218" t="str">
        <f t="shared" si="652"/>
        <v/>
      </c>
      <c r="C352" s="218" t="str">
        <f t="shared" si="653"/>
        <v/>
      </c>
      <c r="D352" s="218" t="str">
        <f t="shared" si="654"/>
        <v/>
      </c>
      <c r="E352" s="218" t="str">
        <f t="shared" si="655"/>
        <v/>
      </c>
      <c r="F352" s="218" t="str">
        <f t="shared" si="656"/>
        <v/>
      </c>
      <c r="G352" s="8">
        <v>3</v>
      </c>
      <c r="H352" s="14" t="s">
        <v>88</v>
      </c>
      <c r="I352" s="14" t="str">
        <f t="shared" si="605"/>
        <v/>
      </c>
      <c r="J352" s="14" t="str">
        <f t="shared" si="606"/>
        <v/>
      </c>
      <c r="K352" s="279"/>
      <c r="L352" s="260"/>
      <c r="M352" s="221"/>
      <c r="N352" s="221"/>
      <c r="O352" s="222"/>
      <c r="P352" s="235"/>
      <c r="Q352" s="235"/>
      <c r="R352" s="235"/>
      <c r="S352" s="10"/>
      <c r="T352" s="10"/>
      <c r="U352" s="14" t="str">
        <f t="shared" si="548"/>
        <v/>
      </c>
      <c r="V352" s="14" t="str" cm="1">
        <f t="array" ref="V352">_xlfn.IFS(S352+T352=0,"",S352&gt;T352,IF(I352="主",IF(S352=5,4,3),IF(S352=5,0,1)),S352&lt;T352,IF(I352="主",IF(T352=5,0,1),IF(T352=5,4,3)),S352=T352,2)</f>
        <v/>
      </c>
      <c r="W352" s="275"/>
      <c r="X352" s="261" t="str">
        <f>IF(X351="","",X351)</f>
        <v/>
      </c>
      <c r="Y352" s="248" t="str">
        <f>IF($K352="","",IF($K352=$K350,AP350,AP349))</f>
        <v/>
      </c>
      <c r="Z352" s="248" t="str">
        <f>IF($K352="","",IF($K352=$K350,AQ350,AQ349))</f>
        <v/>
      </c>
      <c r="AA352" s="244" t="str">
        <f>IF($K352="","",IF($K352=$K350,AS350,AS349))</f>
        <v/>
      </c>
      <c r="AB352" s="248" t="str">
        <f>IF($K352="","",IF($K352=$K350,Y350,Y349))</f>
        <v/>
      </c>
      <c r="AC352" s="249" t="str">
        <f>IF($K352="","",IF($K352=$K350,Z350,Z349))</f>
        <v/>
      </c>
      <c r="AD352" s="250" t="str">
        <f>IF($K352="","",IF($K352=$K350,AA350,AA349))</f>
        <v/>
      </c>
      <c r="AE352" s="237"/>
      <c r="AF352" s="237"/>
      <c r="AG352" s="270"/>
      <c r="AH352" s="245" t="str">
        <f t="shared" si="658"/>
        <v/>
      </c>
      <c r="AI352" s="251" t="str">
        <f>IF($K352="","",IF($K352=$K350,AH350,AH349))</f>
        <v/>
      </c>
      <c r="AJ352" s="227"/>
      <c r="AK352" s="262"/>
      <c r="AL352" s="10"/>
      <c r="AM352" s="10"/>
      <c r="AN352" s="263"/>
      <c r="AO352" s="272"/>
      <c r="AP352" s="265"/>
      <c r="AQ352" s="12"/>
      <c r="AR352" s="15"/>
      <c r="AS352" s="12"/>
      <c r="AT352" s="15"/>
      <c r="AU352" s="12"/>
      <c r="AV352" s="148"/>
      <c r="AW352" s="14" t="str">
        <f t="shared" si="607"/>
        <v/>
      </c>
      <c r="AX352" s="14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Y352" s="14" t="str">
        <f t="shared" si="608"/>
        <v/>
      </c>
    </row>
    <row r="353" spans="1:51">
      <c r="A353" s="1">
        <f>输入错误检查!A352</f>
        <v>0</v>
      </c>
      <c r="B353" s="218" t="str">
        <f t="shared" si="652"/>
        <v/>
      </c>
      <c r="C353" s="218" t="str">
        <f t="shared" si="653"/>
        <v/>
      </c>
      <c r="D353" s="218" t="str">
        <f t="shared" si="654"/>
        <v/>
      </c>
      <c r="E353" s="218" t="str">
        <f t="shared" si="655"/>
        <v/>
      </c>
      <c r="F353" s="218" t="str">
        <f t="shared" si="656"/>
        <v/>
      </c>
      <c r="G353" s="8" t="s">
        <v>114</v>
      </c>
      <c r="H353" s="14" t="s">
        <v>75</v>
      </c>
      <c r="I353" s="14" t="str">
        <f t="shared" si="605"/>
        <v/>
      </c>
      <c r="J353" s="14" t="str">
        <f t="shared" si="606"/>
        <v/>
      </c>
      <c r="K353" s="10"/>
      <c r="L353" s="274"/>
      <c r="M353" s="221">
        <f>S353+S354</f>
        <v>0</v>
      </c>
      <c r="N353" s="221">
        <f>T353+T354</f>
        <v>0</v>
      </c>
      <c r="O353" s="222">
        <f t="shared" si="659"/>
        <v>0</v>
      </c>
      <c r="P353" s="223">
        <f t="shared" si="660"/>
        <v>0</v>
      </c>
      <c r="Q353" s="223">
        <f t="shared" si="661"/>
        <v>0</v>
      </c>
      <c r="R353" s="223">
        <f t="shared" si="662"/>
        <v>0</v>
      </c>
      <c r="S353" s="10"/>
      <c r="T353" s="10"/>
      <c r="U353" s="14" t="str">
        <f t="shared" si="548"/>
        <v/>
      </c>
      <c r="V353" s="14" t="str" cm="1">
        <f t="array" ref="V353">_xlfn.IFS(S353+T353=0,"",S353&gt;T353,IF(I353="主",IF(S353=5,4,3),IF(S353=5,0,1)),S353&lt;T353,IF(I353="主",IF(T353=5,0,1),IF(T353=5,4,3)),S353=T353,2)</f>
        <v/>
      </c>
      <c r="W353" s="275"/>
      <c r="X353" s="261"/>
      <c r="Y353" s="248" t="str">
        <f>IF($K353="","",IF($K353=$K351,AP351,AP352))</f>
        <v/>
      </c>
      <c r="Z353" s="248" t="str">
        <f>IF($K353="","",IF($K353=$K351,AQ351,AQ352))</f>
        <v/>
      </c>
      <c r="AA353" s="244" t="str">
        <f>IF($K353="","",IF($K353=$K351,AS351,AS352))</f>
        <v/>
      </c>
      <c r="AB353" s="242" t="str">
        <f t="shared" ref="AB353:AG353" si="663">IF($K353="","",IF($K353=$K351,Y351,Y352))</f>
        <v/>
      </c>
      <c r="AC353" s="242" t="str">
        <f t="shared" si="663"/>
        <v/>
      </c>
      <c r="AD353" s="249" t="str">
        <f t="shared" si="663"/>
        <v/>
      </c>
      <c r="AE353" s="242" t="str">
        <f t="shared" si="663"/>
        <v/>
      </c>
      <c r="AF353" s="242" t="str">
        <f t="shared" si="663"/>
        <v/>
      </c>
      <c r="AG353" s="242" t="str">
        <f t="shared" si="663"/>
        <v/>
      </c>
      <c r="AH353" s="245" t="str">
        <f t="shared" si="657"/>
        <v/>
      </c>
      <c r="AI353" s="251" t="str">
        <f>IF($K353="","",IF($K353=$K351,AH351,AH352))</f>
        <v/>
      </c>
      <c r="AJ353" s="251" t="str">
        <f>IF($K353="","",IF($K353=$K351,AI351,AI352))</f>
        <v/>
      </c>
      <c r="AK353" s="10"/>
      <c r="AL353" s="10"/>
      <c r="AM353" s="10"/>
      <c r="AN353" s="10"/>
      <c r="AO353" s="276"/>
      <c r="AP353" s="265"/>
      <c r="AQ353" s="12"/>
      <c r="AR353" s="15"/>
      <c r="AS353" s="12"/>
      <c r="AT353" s="15"/>
      <c r="AU353" s="12"/>
      <c r="AV353" s="148"/>
      <c r="AW353" s="14" t="str">
        <f t="shared" si="607"/>
        <v/>
      </c>
      <c r="AX353" s="14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Y353" s="14" t="str">
        <f t="shared" si="608"/>
        <v/>
      </c>
    </row>
    <row r="354" spans="1:51">
      <c r="A354" s="1">
        <f>输入错误检查!A353</f>
        <v>0</v>
      </c>
      <c r="B354" s="218" t="str">
        <f t="shared" si="652"/>
        <v/>
      </c>
      <c r="C354" s="218" t="str">
        <f t="shared" si="653"/>
        <v/>
      </c>
      <c r="D354" s="218" t="str">
        <f t="shared" si="654"/>
        <v/>
      </c>
      <c r="E354" s="218" t="str">
        <f t="shared" si="655"/>
        <v/>
      </c>
      <c r="F354" s="218" t="str">
        <f t="shared" si="656"/>
        <v/>
      </c>
      <c r="G354" s="8" t="s">
        <v>114</v>
      </c>
      <c r="H354" s="14" t="s">
        <v>88</v>
      </c>
      <c r="I354" s="14" t="str">
        <f t="shared" si="605"/>
        <v/>
      </c>
      <c r="J354" s="14" t="str">
        <f t="shared" si="606"/>
        <v/>
      </c>
      <c r="K354" s="10"/>
      <c r="L354" s="274"/>
      <c r="M354" s="221"/>
      <c r="N354" s="221"/>
      <c r="O354" s="222"/>
      <c r="P354" s="235"/>
      <c r="Q354" s="235"/>
      <c r="R354" s="235"/>
      <c r="S354" s="10"/>
      <c r="T354" s="10"/>
      <c r="U354" s="14" t="str">
        <f t="shared" si="548"/>
        <v/>
      </c>
      <c r="V354" s="14" t="str" cm="1">
        <f t="array" ref="V354">_xlfn.IFS(S354+T354=0,"",S354&gt;T354,IF(I354="主",IF(S354=5,4,3),IF(S354=5,0,1)),S354&lt;T354,IF(I354="主",IF(T354=5,0,1),IF(T354=5,4,3)),S354=T354,2)</f>
        <v/>
      </c>
      <c r="W354" s="275"/>
      <c r="X354" s="261" t="str">
        <f>IF(X353="","",X353)</f>
        <v/>
      </c>
      <c r="Y354" s="248" t="str">
        <f>IF($K354="","",IF($K354=$K352,AP352,AP351))</f>
        <v/>
      </c>
      <c r="Z354" s="248" t="str">
        <f>IF($K354="","",IF($K354=$K352,AQ352,AQ351))</f>
        <v/>
      </c>
      <c r="AA354" s="244" t="str">
        <f>IF($K354="","",IF($K354=$K352,AS352,AS351))</f>
        <v/>
      </c>
      <c r="AB354" s="242" t="str">
        <f t="shared" ref="AB354:AG354" si="664">IF($K354="","",IF($K354=$K352,Y352,Y351))</f>
        <v/>
      </c>
      <c r="AC354" s="242" t="str">
        <f t="shared" si="664"/>
        <v/>
      </c>
      <c r="AD354" s="249" t="str">
        <f t="shared" si="664"/>
        <v/>
      </c>
      <c r="AE354" s="242" t="str">
        <f t="shared" si="664"/>
        <v/>
      </c>
      <c r="AF354" s="242" t="str">
        <f t="shared" si="664"/>
        <v/>
      </c>
      <c r="AG354" s="242" t="str">
        <f t="shared" si="664"/>
        <v/>
      </c>
      <c r="AH354" s="245" t="str">
        <f t="shared" si="658"/>
        <v/>
      </c>
      <c r="AI354" s="251" t="str">
        <f>IF($K354="","",IF($K354=$K352,AH352,AH351))</f>
        <v/>
      </c>
      <c r="AJ354" s="251" t="str">
        <f>IF($K354="","",IF($K354=$K352,AI352,AI351))</f>
        <v/>
      </c>
      <c r="AK354" s="10"/>
      <c r="AL354" s="10"/>
      <c r="AM354" s="10"/>
      <c r="AN354" s="10"/>
      <c r="AO354" s="10"/>
      <c r="AP354" s="265"/>
      <c r="AQ354" s="12"/>
      <c r="AR354" s="15"/>
      <c r="AS354" s="12"/>
      <c r="AT354" s="15"/>
      <c r="AU354" s="12"/>
      <c r="AV354" s="148"/>
      <c r="AW354" s="14" t="str">
        <f t="shared" si="607"/>
        <v/>
      </c>
      <c r="AX354" s="14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Y354" s="14" t="str">
        <f t="shared" si="608"/>
        <v/>
      </c>
    </row>
    <row r="355" spans="1:51">
      <c r="A355" s="1">
        <f>输入错误检查!A354</f>
        <v>0</v>
      </c>
      <c r="B355" s="218" t="str">
        <f>IF(赛果!A46="","",赛果!A46)</f>
        <v/>
      </c>
      <c r="C355" s="218" t="str">
        <f>IF(赛果!B46="","",赛果!B46)</f>
        <v/>
      </c>
      <c r="D355" s="218" t="str">
        <f>IF(赛果!C46="","",赛果!C46)</f>
        <v/>
      </c>
      <c r="E355" s="218" t="str">
        <f>IF(赛果!D46="","",赛果!D46)</f>
        <v/>
      </c>
      <c r="F355" s="218" t="str">
        <f>IF(赛果!E46="","",赛果!E46)</f>
        <v/>
      </c>
      <c r="G355" s="8">
        <v>1</v>
      </c>
      <c r="H355" s="14" t="s">
        <v>75</v>
      </c>
      <c r="I355" s="14" t="str">
        <f t="shared" si="605"/>
        <v/>
      </c>
      <c r="J355" s="14" t="str">
        <f t="shared" si="606"/>
        <v/>
      </c>
      <c r="K355" s="15"/>
      <c r="L355" s="220"/>
      <c r="M355" s="221">
        <f>S355+S356</f>
        <v>0</v>
      </c>
      <c r="N355" s="221">
        <f>T355+T356</f>
        <v>0</v>
      </c>
      <c r="O355" s="222">
        <f t="shared" si="659"/>
        <v>0</v>
      </c>
      <c r="P355" s="223">
        <f t="shared" si="660"/>
        <v>0</v>
      </c>
      <c r="Q355" s="223">
        <f t="shared" si="661"/>
        <v>0</v>
      </c>
      <c r="R355" s="223">
        <f t="shared" si="662"/>
        <v>0</v>
      </c>
      <c r="S355" s="13"/>
      <c r="T355" s="13"/>
      <c r="U355" s="14" t="str">
        <f t="shared" ref="U355:U418" si="665">_xlfn.IFS(S355+T355=0,"",S355&gt;T355,IF(I355="主","屠","人"),S355&lt;T355,IF(I355="主","人","屠"),S355=T355,"平")</f>
        <v/>
      </c>
      <c r="V355" s="14" t="str" cm="1">
        <f t="array" ref="V355">_xlfn.IFS(S355+T355=0,"",S355&gt;T355,IF(I355="主",IF(S355=5,4,3),IF(S355=5,0,1)),S355&lt;T355,IF(I355="主",IF(T355=5,0,1),IF(T355=5,4,3)),S355=T355,2)</f>
        <v/>
      </c>
      <c r="W355" s="19"/>
      <c r="X355" s="19"/>
      <c r="Y355" s="224"/>
      <c r="Z355" s="225"/>
      <c r="AA355" s="225"/>
      <c r="AB355" s="225"/>
      <c r="AC355" s="225"/>
      <c r="AD355" s="225"/>
      <c r="AE355" s="225"/>
      <c r="AF355" s="225"/>
      <c r="AG355" s="226"/>
      <c r="AH355" s="227"/>
      <c r="AI355" s="227"/>
      <c r="AJ355" s="227"/>
      <c r="AK355" s="196"/>
      <c r="AL355" s="192"/>
      <c r="AM355" s="230"/>
      <c r="AN355" s="231"/>
      <c r="AO355" s="232"/>
      <c r="AP355" s="233"/>
      <c r="AQ355" s="234"/>
      <c r="AR355" s="15"/>
      <c r="AS355" s="234"/>
      <c r="AT355" s="15"/>
      <c r="AU355" s="234"/>
      <c r="AV355" s="142"/>
      <c r="AW355" s="14" t="str">
        <f t="shared" si="607"/>
        <v/>
      </c>
      <c r="AX355" s="14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AY355" s="14" t="str">
        <f t="shared" si="608"/>
        <v/>
      </c>
    </row>
    <row r="356" spans="1:51">
      <c r="A356" s="1">
        <f>输入错误检查!A355</f>
        <v>0</v>
      </c>
      <c r="B356" s="218" t="str">
        <f t="shared" ref="B356:B362" si="666">B355</f>
        <v/>
      </c>
      <c r="C356" s="218" t="str">
        <f t="shared" ref="C356:C362" si="667">C355</f>
        <v/>
      </c>
      <c r="D356" s="218" t="str">
        <f t="shared" ref="D356:D362" si="668">D355</f>
        <v/>
      </c>
      <c r="E356" s="218" t="str">
        <f t="shared" ref="E356:E362" si="669">E355</f>
        <v/>
      </c>
      <c r="F356" s="218" t="str">
        <f t="shared" ref="F356:F362" si="670">F355</f>
        <v/>
      </c>
      <c r="G356" s="8">
        <v>1</v>
      </c>
      <c r="H356" s="14" t="s">
        <v>88</v>
      </c>
      <c r="I356" s="14" t="str">
        <f t="shared" si="605"/>
        <v/>
      </c>
      <c r="J356" s="14" t="str">
        <f t="shared" si="606"/>
        <v/>
      </c>
      <c r="K356" s="15"/>
      <c r="L356" s="220"/>
      <c r="M356" s="221"/>
      <c r="N356" s="221"/>
      <c r="O356" s="222"/>
      <c r="P356" s="235"/>
      <c r="Q356" s="235"/>
      <c r="R356" s="235"/>
      <c r="S356" s="13"/>
      <c r="T356" s="13"/>
      <c r="U356" s="14" t="str">
        <f t="shared" si="665"/>
        <v/>
      </c>
      <c r="V356" s="14" t="str" cm="1">
        <f t="array" ref="V356">_xlfn.IFS(S356+T356=0,"",S356&gt;T356,IF(I356="主",IF(S356=5,4,3),IF(S356=5,0,1)),S356&lt;T356,IF(I356="主",IF(T356=5,0,1),IF(T356=5,4,3)),S356=T356,2)</f>
        <v/>
      </c>
      <c r="W356" s="19"/>
      <c r="X356" s="19"/>
      <c r="Y356" s="236"/>
      <c r="Z356" s="237"/>
      <c r="AA356" s="238"/>
      <c r="AB356" s="238"/>
      <c r="AC356" s="238"/>
      <c r="AD356" s="238"/>
      <c r="AE356" s="238"/>
      <c r="AF356" s="238"/>
      <c r="AG356" s="226"/>
      <c r="AH356" s="227"/>
      <c r="AI356" s="227"/>
      <c r="AJ356" s="227"/>
      <c r="AK356" s="196"/>
      <c r="AL356" s="192"/>
      <c r="AM356" s="239"/>
      <c r="AN356" s="240"/>
      <c r="AO356" s="241"/>
      <c r="AP356" s="233"/>
      <c r="AQ356" s="234"/>
      <c r="AR356" s="15"/>
      <c r="AS356" s="234"/>
      <c r="AT356" s="15"/>
      <c r="AU356" s="234"/>
      <c r="AV356" s="142"/>
      <c r="AW356" s="14" t="str">
        <f t="shared" si="607"/>
        <v/>
      </c>
      <c r="AX356" s="14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AY356" s="14" t="str">
        <f t="shared" si="608"/>
        <v/>
      </c>
    </row>
    <row r="357" spans="1:51">
      <c r="A357" s="1">
        <f>输入错误检查!A356</f>
        <v>0</v>
      </c>
      <c r="B357" s="218" t="str">
        <f t="shared" si="666"/>
        <v/>
      </c>
      <c r="C357" s="218" t="str">
        <f t="shared" si="667"/>
        <v/>
      </c>
      <c r="D357" s="218" t="str">
        <f t="shared" si="668"/>
        <v/>
      </c>
      <c r="E357" s="218" t="str">
        <f t="shared" si="669"/>
        <v/>
      </c>
      <c r="F357" s="218" t="str">
        <f t="shared" si="670"/>
        <v/>
      </c>
      <c r="G357" s="8">
        <v>2</v>
      </c>
      <c r="H357" s="14" t="s">
        <v>75</v>
      </c>
      <c r="I357" s="14" t="str">
        <f t="shared" si="605"/>
        <v/>
      </c>
      <c r="J357" s="14" t="str">
        <f t="shared" si="606"/>
        <v/>
      </c>
      <c r="K357" s="15"/>
      <c r="L357" s="220"/>
      <c r="M357" s="221">
        <f>S357+S358</f>
        <v>0</v>
      </c>
      <c r="N357" s="221">
        <f>T357+T358</f>
        <v>0</v>
      </c>
      <c r="O357" s="222">
        <f t="shared" ref="O357:O361" si="671">M357+N357</f>
        <v>0</v>
      </c>
      <c r="P357" s="223">
        <f t="shared" ref="P357:P361" si="672">IF(M357&gt;N357,1,0)</f>
        <v>0</v>
      </c>
      <c r="Q357" s="223">
        <f t="shared" ref="Q357:Q361" si="673">IF(M357+N357=0,0,IF(M357=N357,1,0))</f>
        <v>0</v>
      </c>
      <c r="R357" s="223">
        <f t="shared" ref="R357:R361" si="674">IF(M357&lt;N357,1,0)</f>
        <v>0</v>
      </c>
      <c r="S357" s="13"/>
      <c r="T357" s="13"/>
      <c r="U357" s="14" t="str">
        <f t="shared" si="665"/>
        <v/>
      </c>
      <c r="V357" s="14" t="str" cm="1">
        <f t="array" ref="V357">_xlfn.IFS(S357+T357=0,"",S357&gt;T357,IF(I357="主",IF(S357=5,4,3),IF(S357=5,0,1)),S357&lt;T357,IF(I357="主",IF(T357=5,0,1),IF(T357=5,4,3)),S357=T357,2)</f>
        <v/>
      </c>
      <c r="W357" s="19"/>
      <c r="X357" s="19"/>
      <c r="Y357" s="242" t="str">
        <f>IF($K357="","",IF($K357=$K355,AP355,AP356))</f>
        <v/>
      </c>
      <c r="Z357" s="243" t="str">
        <f>IF($K357="","",IF($K357=$K355,AQ355,AQ356))</f>
        <v/>
      </c>
      <c r="AA357" s="244" t="str">
        <f>IF($K357="","",IF($K357=$K355,AS355,AS356))</f>
        <v/>
      </c>
      <c r="AB357" s="238"/>
      <c r="AC357" s="238"/>
      <c r="AD357" s="238"/>
      <c r="AE357" s="238"/>
      <c r="AF357" s="238"/>
      <c r="AG357" s="226"/>
      <c r="AH357" s="245" t="str">
        <f t="shared" ref="AH357:AH361" si="675">IF($K357="","",IF($K357=$K355,AV355,AV356))</f>
        <v/>
      </c>
      <c r="AI357" s="227"/>
      <c r="AJ357" s="227"/>
      <c r="AK357" s="196"/>
      <c r="AL357" s="13"/>
      <c r="AM357" s="277"/>
      <c r="AN357" s="247"/>
      <c r="AO357" s="241"/>
      <c r="AP357" s="233"/>
      <c r="AQ357" s="234"/>
      <c r="AR357" s="15"/>
      <c r="AS357" s="234"/>
      <c r="AT357" s="15"/>
      <c r="AU357" s="234"/>
      <c r="AV357" s="9"/>
      <c r="AW357" s="14" t="str">
        <f t="shared" si="607"/>
        <v/>
      </c>
      <c r="AX357" s="14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AY357" s="14" t="str">
        <f t="shared" si="608"/>
        <v/>
      </c>
    </row>
    <row r="358" spans="1:51">
      <c r="A358" s="1">
        <f>输入错误检查!A357</f>
        <v>0</v>
      </c>
      <c r="B358" s="218" t="str">
        <f t="shared" si="666"/>
        <v/>
      </c>
      <c r="C358" s="218" t="str">
        <f t="shared" si="667"/>
        <v/>
      </c>
      <c r="D358" s="218" t="str">
        <f t="shared" si="668"/>
        <v/>
      </c>
      <c r="E358" s="218" t="str">
        <f t="shared" si="669"/>
        <v/>
      </c>
      <c r="F358" s="218" t="str">
        <f t="shared" si="670"/>
        <v/>
      </c>
      <c r="G358" s="8">
        <v>2</v>
      </c>
      <c r="H358" s="14" t="s">
        <v>88</v>
      </c>
      <c r="I358" s="14" t="str">
        <f t="shared" si="605"/>
        <v/>
      </c>
      <c r="J358" s="14" t="str">
        <f t="shared" si="606"/>
        <v/>
      </c>
      <c r="K358" s="15"/>
      <c r="L358" s="220"/>
      <c r="M358" s="221"/>
      <c r="N358" s="221"/>
      <c r="O358" s="222"/>
      <c r="P358" s="235"/>
      <c r="Q358" s="235"/>
      <c r="R358" s="235"/>
      <c r="S358" s="13"/>
      <c r="T358" s="13"/>
      <c r="U358" s="14" t="str">
        <f t="shared" si="665"/>
        <v/>
      </c>
      <c r="V358" s="14" t="str" cm="1">
        <f t="array" ref="V358">_xlfn.IFS(S358+T358=0,"",S358&gt;T358,IF(I358="主",IF(S358=5,4,3),IF(S358=5,0,1)),S358&lt;T358,IF(I358="主",IF(T358=5,0,1),IF(T358=5,4,3)),S358=T358,2)</f>
        <v/>
      </c>
      <c r="W358" s="19"/>
      <c r="X358" s="19"/>
      <c r="Y358" s="242" t="str">
        <f>IF($K358="","",IF($K358=$K356,AP356,AP355))</f>
        <v/>
      </c>
      <c r="Z358" s="243" t="str">
        <f>IF($K358="","",IF($K358=$K356,AQ356,AQ355))</f>
        <v/>
      </c>
      <c r="AA358" s="244" t="str">
        <f>IF($K358="","",IF($K358=$K356,AS356,AS355))</f>
        <v/>
      </c>
      <c r="AB358" s="237"/>
      <c r="AC358" s="237"/>
      <c r="AD358" s="238"/>
      <c r="AE358" s="238"/>
      <c r="AF358" s="238"/>
      <c r="AG358" s="226"/>
      <c r="AH358" s="245" t="str">
        <f t="shared" ref="AH358:AH362" si="676">IF($K358="","",IF($K358=$K356,AV356,AV355))</f>
        <v/>
      </c>
      <c r="AI358" s="227"/>
      <c r="AJ358" s="227"/>
      <c r="AK358" s="196"/>
      <c r="AL358" s="13"/>
      <c r="AM358" s="192"/>
      <c r="AN358" s="239"/>
      <c r="AO358" s="241"/>
      <c r="AP358" s="233"/>
      <c r="AQ358" s="234"/>
      <c r="AR358" s="15"/>
      <c r="AS358" s="234"/>
      <c r="AT358" s="15"/>
      <c r="AU358" s="234"/>
      <c r="AV358" s="142"/>
      <c r="AW358" s="14" t="str">
        <f t="shared" si="607"/>
        <v/>
      </c>
      <c r="AX358" s="14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AY358" s="14" t="str">
        <f t="shared" si="608"/>
        <v/>
      </c>
    </row>
    <row r="359" spans="1:51">
      <c r="A359" s="1">
        <f>输入错误检查!A358</f>
        <v>0</v>
      </c>
      <c r="B359" s="218" t="str">
        <f t="shared" si="666"/>
        <v/>
      </c>
      <c r="C359" s="218" t="str">
        <f t="shared" si="667"/>
        <v/>
      </c>
      <c r="D359" s="218" t="str">
        <f t="shared" si="668"/>
        <v/>
      </c>
      <c r="E359" s="218" t="str">
        <f t="shared" si="669"/>
        <v/>
      </c>
      <c r="F359" s="218" t="str">
        <f t="shared" si="670"/>
        <v/>
      </c>
      <c r="G359" s="8">
        <v>3</v>
      </c>
      <c r="H359" s="14" t="s">
        <v>75</v>
      </c>
      <c r="I359" s="14" t="str">
        <f t="shared" si="605"/>
        <v/>
      </c>
      <c r="J359" s="14" t="str">
        <f t="shared" si="606"/>
        <v/>
      </c>
      <c r="K359" s="15"/>
      <c r="L359" s="220"/>
      <c r="M359" s="221">
        <f>S359+S360</f>
        <v>0</v>
      </c>
      <c r="N359" s="221">
        <f>T359+T360</f>
        <v>0</v>
      </c>
      <c r="O359" s="222">
        <f t="shared" si="671"/>
        <v>0</v>
      </c>
      <c r="P359" s="223">
        <f t="shared" si="672"/>
        <v>0</v>
      </c>
      <c r="Q359" s="223">
        <f t="shared" si="673"/>
        <v>0</v>
      </c>
      <c r="R359" s="223">
        <f t="shared" si="674"/>
        <v>0</v>
      </c>
      <c r="S359" s="13"/>
      <c r="T359" s="13"/>
      <c r="U359" s="14" t="str">
        <f t="shared" si="665"/>
        <v/>
      </c>
      <c r="V359" s="14" t="str" cm="1">
        <f t="array" ref="V359">_xlfn.IFS(S359+T359=0,"",S359&gt;T359,IF(I359="主",IF(S359=5,4,3),IF(S359=5,0,1)),S359&lt;T359,IF(I359="主",IF(T359=5,0,1),IF(T359=5,4,3)),S359=T359,2)</f>
        <v/>
      </c>
      <c r="W359" s="255"/>
      <c r="X359" s="19"/>
      <c r="Y359" s="248" t="str">
        <f>IF($K359="","",IF($K359=$K357,AP357,AP358))</f>
        <v/>
      </c>
      <c r="Z359" s="248" t="str">
        <f>IF($K359="","",IF($K359=$K357,AQ357,AQ358))</f>
        <v/>
      </c>
      <c r="AA359" s="244" t="str">
        <f>IF($K359="","",IF($K359=$K357,AS357,AS358))</f>
        <v/>
      </c>
      <c r="AB359" s="248" t="str">
        <f>IF($K359="","",IF($K359=$K357,Y357,Y358))</f>
        <v/>
      </c>
      <c r="AC359" s="249" t="str">
        <f>IF($K359="","",IF($K359=$K357,Z357,Z358))</f>
        <v/>
      </c>
      <c r="AD359" s="250" t="str">
        <f>IF($K359="","",IF($K359=$K357,AA357,AA358))</f>
        <v/>
      </c>
      <c r="AE359" s="238"/>
      <c r="AF359" s="238"/>
      <c r="AG359" s="226"/>
      <c r="AH359" s="245" t="str">
        <f t="shared" si="675"/>
        <v/>
      </c>
      <c r="AI359" s="251" t="str">
        <f>IF($K359="","",IF($K359=$K357,AH357,AH358))</f>
        <v/>
      </c>
      <c r="AJ359" s="227"/>
      <c r="AK359" s="196"/>
      <c r="AL359" s="13"/>
      <c r="AM359" s="13"/>
      <c r="AN359" s="277"/>
      <c r="AO359" s="252"/>
      <c r="AP359" s="233"/>
      <c r="AQ359" s="234"/>
      <c r="AR359" s="13"/>
      <c r="AS359" s="234"/>
      <c r="AT359" s="13"/>
      <c r="AU359" s="234"/>
      <c r="AV359" s="9"/>
      <c r="AW359" s="14" t="str">
        <f t="shared" si="607"/>
        <v/>
      </c>
      <c r="AX359" s="14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Y359" s="14" t="str">
        <f t="shared" si="608"/>
        <v/>
      </c>
    </row>
    <row r="360" spans="1:51">
      <c r="A360" s="1">
        <f>输入错误检查!A359</f>
        <v>0</v>
      </c>
      <c r="B360" s="218" t="str">
        <f t="shared" si="666"/>
        <v/>
      </c>
      <c r="C360" s="218" t="str">
        <f t="shared" si="667"/>
        <v/>
      </c>
      <c r="D360" s="218" t="str">
        <f t="shared" si="668"/>
        <v/>
      </c>
      <c r="E360" s="218" t="str">
        <f t="shared" si="669"/>
        <v/>
      </c>
      <c r="F360" s="218" t="str">
        <f t="shared" si="670"/>
        <v/>
      </c>
      <c r="G360" s="8">
        <v>3</v>
      </c>
      <c r="H360" s="14" t="s">
        <v>88</v>
      </c>
      <c r="I360" s="14" t="str">
        <f t="shared" si="605"/>
        <v/>
      </c>
      <c r="J360" s="14" t="str">
        <f t="shared" si="606"/>
        <v/>
      </c>
      <c r="K360" s="15"/>
      <c r="L360" s="220"/>
      <c r="M360" s="221"/>
      <c r="N360" s="221"/>
      <c r="O360" s="222"/>
      <c r="P360" s="235"/>
      <c r="Q360" s="235"/>
      <c r="R360" s="235"/>
      <c r="S360" s="13"/>
      <c r="T360" s="13"/>
      <c r="U360" s="14" t="str">
        <f t="shared" si="665"/>
        <v/>
      </c>
      <c r="V360" s="14" t="str" cm="1">
        <f t="array" ref="V360">_xlfn.IFS(S360+T360=0,"",S360&gt;T360,IF(I360="主",IF(S360=5,4,3),IF(S360=5,0,1)),S360&lt;T360,IF(I360="主",IF(T360=5,0,1),IF(T360=5,4,3)),S360=T360,2)</f>
        <v/>
      </c>
      <c r="W360" s="255"/>
      <c r="X360" s="19"/>
      <c r="Y360" s="248" t="str">
        <f>IF($K360="","",IF($K360=$K358,AP358,AP357))</f>
        <v/>
      </c>
      <c r="Z360" s="248" t="str">
        <f>IF($K360="","",IF($K360=$K358,AQ358,AQ357))</f>
        <v/>
      </c>
      <c r="AA360" s="244" t="str">
        <f>IF($K360="","",IF($K360=$K358,AS358,AS357))</f>
        <v/>
      </c>
      <c r="AB360" s="248" t="str">
        <f>IF($K360="","",IF($K360=$K358,Y358,Y357))</f>
        <v/>
      </c>
      <c r="AC360" s="249" t="str">
        <f>IF($K360="","",IF($K360=$K358,Z358,Z357))</f>
        <v/>
      </c>
      <c r="AD360" s="250" t="str">
        <f>IF($K360="","",IF($K360=$K358,AA358,AA357))</f>
        <v/>
      </c>
      <c r="AE360" s="237"/>
      <c r="AF360" s="237"/>
      <c r="AG360" s="270"/>
      <c r="AH360" s="245" t="str">
        <f t="shared" si="676"/>
        <v/>
      </c>
      <c r="AI360" s="251" t="str">
        <f>IF($K360="","",IF($K360=$K358,AH358,AH357))</f>
        <v/>
      </c>
      <c r="AJ360" s="227"/>
      <c r="AK360" s="196"/>
      <c r="AL360" s="13"/>
      <c r="AM360" s="13"/>
      <c r="AN360" s="192"/>
      <c r="AO360" s="254"/>
      <c r="AP360" s="233"/>
      <c r="AQ360" s="234"/>
      <c r="AR360" s="13"/>
      <c r="AS360" s="234"/>
      <c r="AT360" s="13"/>
      <c r="AU360" s="234"/>
      <c r="AV360" s="9"/>
      <c r="AW360" s="14" t="str">
        <f t="shared" si="607"/>
        <v/>
      </c>
      <c r="AX360" s="14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Y360" s="14" t="str">
        <f t="shared" si="608"/>
        <v/>
      </c>
    </row>
    <row r="361" spans="1:51">
      <c r="A361" s="1">
        <f>输入错误检查!A360</f>
        <v>0</v>
      </c>
      <c r="B361" s="218" t="str">
        <f t="shared" si="666"/>
        <v/>
      </c>
      <c r="C361" s="218" t="str">
        <f t="shared" si="667"/>
        <v/>
      </c>
      <c r="D361" s="218" t="str">
        <f t="shared" si="668"/>
        <v/>
      </c>
      <c r="E361" s="218" t="str">
        <f t="shared" si="669"/>
        <v/>
      </c>
      <c r="F361" s="218" t="str">
        <f t="shared" si="670"/>
        <v/>
      </c>
      <c r="G361" s="8" t="s">
        <v>114</v>
      </c>
      <c r="H361" s="14" t="s">
        <v>75</v>
      </c>
      <c r="I361" s="14" t="str">
        <f t="shared" si="605"/>
        <v/>
      </c>
      <c r="J361" s="14" t="str">
        <f t="shared" si="606"/>
        <v/>
      </c>
      <c r="K361" s="15"/>
      <c r="L361" s="220"/>
      <c r="M361" s="221">
        <f>S361+S362</f>
        <v>0</v>
      </c>
      <c r="N361" s="221">
        <f>T361+T362</f>
        <v>0</v>
      </c>
      <c r="O361" s="222">
        <f t="shared" si="671"/>
        <v>0</v>
      </c>
      <c r="P361" s="223">
        <f t="shared" si="672"/>
        <v>0</v>
      </c>
      <c r="Q361" s="223">
        <f t="shared" si="673"/>
        <v>0</v>
      </c>
      <c r="R361" s="223">
        <f t="shared" si="674"/>
        <v>0</v>
      </c>
      <c r="S361" s="13"/>
      <c r="T361" s="13"/>
      <c r="U361" s="14" t="str">
        <f t="shared" si="665"/>
        <v/>
      </c>
      <c r="V361" s="14" t="str" cm="1">
        <f t="array" ref="V361">_xlfn.IFS(S361+T361=0,"",S361&gt;T361,IF(I361="主",IF(S361=5,4,3),IF(S361=5,0,1)),S361&lt;T361,IF(I361="主",IF(T361=5,0,1),IF(T361=5,4,3)),S361=T361,2)</f>
        <v/>
      </c>
      <c r="W361" s="255"/>
      <c r="X361" s="19"/>
      <c r="Y361" s="248" t="str">
        <f>IF($K361="","",IF($K361=$K359,AP359,AP360))</f>
        <v/>
      </c>
      <c r="Z361" s="248" t="str">
        <f>IF($K361="","",IF($K361=$K359,AQ359,AQ360))</f>
        <v/>
      </c>
      <c r="AA361" s="244" t="str">
        <f>IF($K361="","",IF($K361=$K359,AS359,AS360))</f>
        <v/>
      </c>
      <c r="AB361" s="242" t="str">
        <f t="shared" ref="AB361:AG361" si="677">IF($K361="","",IF($K361=$K359,Y359,Y360))</f>
        <v/>
      </c>
      <c r="AC361" s="242" t="str">
        <f t="shared" si="677"/>
        <v/>
      </c>
      <c r="AD361" s="249" t="str">
        <f t="shared" si="677"/>
        <v/>
      </c>
      <c r="AE361" s="242" t="str">
        <f t="shared" si="677"/>
        <v/>
      </c>
      <c r="AF361" s="242" t="str">
        <f t="shared" si="677"/>
        <v/>
      </c>
      <c r="AG361" s="242" t="str">
        <f t="shared" si="677"/>
        <v/>
      </c>
      <c r="AH361" s="245" t="str">
        <f t="shared" si="675"/>
        <v/>
      </c>
      <c r="AI361" s="251" t="str">
        <f>IF($K361="","",IF($K361=$K359,AH359,AH360))</f>
        <v/>
      </c>
      <c r="AJ361" s="251" t="str">
        <f>IF($K361="","",IF($K361=$K359,AI359,AI360))</f>
        <v/>
      </c>
      <c r="AK361" s="13"/>
      <c r="AL361" s="13"/>
      <c r="AM361" s="13"/>
      <c r="AN361" s="13"/>
      <c r="AO361" s="256"/>
      <c r="AP361" s="257"/>
      <c r="AQ361" s="257"/>
      <c r="AR361" s="13"/>
      <c r="AS361" s="257"/>
      <c r="AT361" s="13"/>
      <c r="AU361" s="257"/>
      <c r="AV361" s="9"/>
      <c r="AW361" s="14" t="str">
        <f t="shared" si="607"/>
        <v/>
      </c>
      <c r="AX361" s="14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Y361" s="14" t="str">
        <f t="shared" si="608"/>
        <v/>
      </c>
    </row>
    <row r="362" spans="1:51">
      <c r="A362" s="1">
        <f>输入错误检查!A361</f>
        <v>0</v>
      </c>
      <c r="B362" s="218" t="str">
        <f t="shared" si="666"/>
        <v/>
      </c>
      <c r="C362" s="218" t="str">
        <f t="shared" si="667"/>
        <v/>
      </c>
      <c r="D362" s="218" t="str">
        <f t="shared" si="668"/>
        <v/>
      </c>
      <c r="E362" s="218" t="str">
        <f t="shared" si="669"/>
        <v/>
      </c>
      <c r="F362" s="218" t="str">
        <f t="shared" si="670"/>
        <v/>
      </c>
      <c r="G362" s="8" t="s">
        <v>114</v>
      </c>
      <c r="H362" s="14" t="s">
        <v>88</v>
      </c>
      <c r="I362" s="14" t="str">
        <f t="shared" si="605"/>
        <v/>
      </c>
      <c r="J362" s="14" t="str">
        <f t="shared" si="606"/>
        <v/>
      </c>
      <c r="K362" s="15"/>
      <c r="L362" s="220"/>
      <c r="M362" s="221"/>
      <c r="N362" s="221"/>
      <c r="O362" s="222"/>
      <c r="P362" s="235"/>
      <c r="Q362" s="235"/>
      <c r="R362" s="235"/>
      <c r="S362" s="13"/>
      <c r="T362" s="13"/>
      <c r="U362" s="14" t="str">
        <f t="shared" si="665"/>
        <v/>
      </c>
      <c r="V362" s="14" t="str" cm="1">
        <f t="array" ref="V362">_xlfn.IFS(S362+T362=0,"",S362&gt;T362,IF(I362="主",IF(S362=5,4,3),IF(S362=5,0,1)),S362&lt;T362,IF(I362="主",IF(T362=5,0,1),IF(T362=5,4,3)),S362=T362,2)</f>
        <v/>
      </c>
      <c r="W362" s="255"/>
      <c r="X362" s="19"/>
      <c r="Y362" s="248" t="str">
        <f>IF($K362="","",IF($K362=$K360,AP360,AP359))</f>
        <v/>
      </c>
      <c r="Z362" s="248" t="str">
        <f>IF($K362="","",IF($K362=$K360,AQ360,AQ359))</f>
        <v/>
      </c>
      <c r="AA362" s="244" t="str">
        <f>IF($K362="","",IF($K362=$K360,AS360,AS359))</f>
        <v/>
      </c>
      <c r="AB362" s="242" t="str">
        <f t="shared" ref="AB362:AG362" si="678">IF($K362="","",IF($K362=$K360,Y360,Y359))</f>
        <v/>
      </c>
      <c r="AC362" s="242" t="str">
        <f t="shared" si="678"/>
        <v/>
      </c>
      <c r="AD362" s="249" t="str">
        <f t="shared" si="678"/>
        <v/>
      </c>
      <c r="AE362" s="242" t="str">
        <f t="shared" si="678"/>
        <v/>
      </c>
      <c r="AF362" s="242" t="str">
        <f t="shared" si="678"/>
        <v/>
      </c>
      <c r="AG362" s="242" t="str">
        <f t="shared" si="678"/>
        <v/>
      </c>
      <c r="AH362" s="245" t="str">
        <f t="shared" si="676"/>
        <v/>
      </c>
      <c r="AI362" s="251" t="str">
        <f>IF($K362="","",IF($K362=$K360,AH360,AH359))</f>
        <v/>
      </c>
      <c r="AJ362" s="251" t="str">
        <f>IF($K362="","",IF($K362=$K360,AI360,AI359))</f>
        <v/>
      </c>
      <c r="AK362" s="13"/>
      <c r="AL362" s="13"/>
      <c r="AM362" s="13"/>
      <c r="AN362" s="13"/>
      <c r="AO362" s="13"/>
      <c r="AP362" s="257"/>
      <c r="AQ362" s="257"/>
      <c r="AR362" s="13"/>
      <c r="AS362" s="257"/>
      <c r="AT362" s="13"/>
      <c r="AU362" s="257"/>
      <c r="AV362" s="9"/>
      <c r="AW362" s="14" t="str">
        <f t="shared" si="607"/>
        <v/>
      </c>
      <c r="AX362" s="14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Y362" s="14" t="str">
        <f t="shared" si="608"/>
        <v/>
      </c>
    </row>
    <row r="363" spans="1:51">
      <c r="A363" s="1">
        <f>输入错误检查!A362</f>
        <v>0</v>
      </c>
      <c r="B363" s="218" t="str">
        <f>IF(赛果!A47="","",赛果!A47)</f>
        <v/>
      </c>
      <c r="C363" s="218" t="str">
        <f>IF(赛果!B47="","",赛果!B47)</f>
        <v/>
      </c>
      <c r="D363" s="218" t="str">
        <f>IF(赛果!C47="","",赛果!C47)</f>
        <v/>
      </c>
      <c r="E363" s="218" t="str">
        <f>IF(赛果!D47="","",赛果!D47)</f>
        <v/>
      </c>
      <c r="F363" s="218" t="str">
        <f>IF(赛果!E47="","",赛果!E47)</f>
        <v/>
      </c>
      <c r="G363" s="8">
        <v>1</v>
      </c>
      <c r="H363" s="14" t="s">
        <v>75</v>
      </c>
      <c r="I363" s="14" t="str">
        <f t="shared" si="605"/>
        <v/>
      </c>
      <c r="J363" s="14" t="str">
        <f t="shared" si="606"/>
        <v/>
      </c>
      <c r="K363" s="279"/>
      <c r="L363" s="260"/>
      <c r="M363" s="221">
        <f>S363+S364</f>
        <v>0</v>
      </c>
      <c r="N363" s="221">
        <f>T363+T364</f>
        <v>0</v>
      </c>
      <c r="O363" s="222">
        <f t="shared" ref="O363:O367" si="679">M363+N363</f>
        <v>0</v>
      </c>
      <c r="P363" s="223">
        <f t="shared" ref="P363:P367" si="680">IF(M363&gt;N363,1,0)</f>
        <v>0</v>
      </c>
      <c r="Q363" s="223">
        <f t="shared" ref="Q363:Q367" si="681">IF(M363+N363=0,0,IF(M363=N363,1,0))</f>
        <v>0</v>
      </c>
      <c r="R363" s="223">
        <f t="shared" ref="R363:R367" si="682">IF(M363&lt;N363,1,0)</f>
        <v>0</v>
      </c>
      <c r="S363" s="10"/>
      <c r="T363" s="10"/>
      <c r="U363" s="14" t="str">
        <f t="shared" si="665"/>
        <v/>
      </c>
      <c r="V363" s="14" t="str" cm="1">
        <f t="array" ref="V363">_xlfn.IFS(S363+T363=0,"",S363&gt;T363,IF(I363="主",IF(S363=5,4,3),IF(S363=5,0,1)),S363&lt;T363,IF(I363="主",IF(T363=5,0,1),IF(T363=5,4,3)),S363=T363,2)</f>
        <v/>
      </c>
      <c r="W363" s="261"/>
      <c r="X363" s="261"/>
      <c r="Y363" s="224"/>
      <c r="Z363" s="225"/>
      <c r="AA363" s="225"/>
      <c r="AB363" s="225"/>
      <c r="AC363" s="225"/>
      <c r="AD363" s="225"/>
      <c r="AE363" s="225"/>
      <c r="AF363" s="225"/>
      <c r="AG363" s="226"/>
      <c r="AH363" s="227"/>
      <c r="AI363" s="227"/>
      <c r="AJ363" s="227"/>
      <c r="AK363" s="262"/>
      <c r="AL363" s="263"/>
      <c r="AM363" s="224"/>
      <c r="AN363" s="225"/>
      <c r="AO363" s="264"/>
      <c r="AP363" s="265"/>
      <c r="AQ363" s="12"/>
      <c r="AR363" s="15"/>
      <c r="AS363" s="12"/>
      <c r="AT363" s="15"/>
      <c r="AU363" s="12"/>
      <c r="AV363" s="148"/>
      <c r="AW363" s="14" t="str">
        <f t="shared" si="607"/>
        <v/>
      </c>
      <c r="AX363" s="14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AY363" s="14" t="str">
        <f t="shared" si="608"/>
        <v/>
      </c>
    </row>
    <row r="364" spans="1:51">
      <c r="A364" s="1">
        <f>输入错误检查!A363</f>
        <v>0</v>
      </c>
      <c r="B364" s="218" t="str">
        <f t="shared" ref="B364:B370" si="683">B363</f>
        <v/>
      </c>
      <c r="C364" s="218" t="str">
        <f t="shared" ref="C364:C370" si="684">C363</f>
        <v/>
      </c>
      <c r="D364" s="218" t="str">
        <f t="shared" ref="D364:D370" si="685">D363</f>
        <v/>
      </c>
      <c r="E364" s="218" t="str">
        <f t="shared" ref="E364:E370" si="686">E363</f>
        <v/>
      </c>
      <c r="F364" s="218" t="str">
        <f t="shared" ref="F364:F370" si="687">F363</f>
        <v/>
      </c>
      <c r="G364" s="8">
        <v>1</v>
      </c>
      <c r="H364" s="14" t="s">
        <v>88</v>
      </c>
      <c r="I364" s="14" t="str">
        <f t="shared" si="605"/>
        <v/>
      </c>
      <c r="J364" s="14" t="str">
        <f t="shared" si="606"/>
        <v/>
      </c>
      <c r="K364" s="279"/>
      <c r="L364" s="260"/>
      <c r="M364" s="221"/>
      <c r="N364" s="221"/>
      <c r="O364" s="222"/>
      <c r="P364" s="235"/>
      <c r="Q364" s="235"/>
      <c r="R364" s="235"/>
      <c r="S364" s="10"/>
      <c r="T364" s="10"/>
      <c r="U364" s="14" t="str">
        <f t="shared" si="665"/>
        <v/>
      </c>
      <c r="V364" s="14" t="str" cm="1">
        <f t="array" ref="V364">_xlfn.IFS(S364+T364=0,"",S364&gt;T364,IF(I364="主",IF(S364=5,4,3),IF(S364=5,0,1)),S364&lt;T364,IF(I364="主",IF(T364=5,0,1),IF(T364=5,4,3)),S364=T364,2)</f>
        <v/>
      </c>
      <c r="W364" s="261" t="str">
        <f>IF(W363="","",W363)</f>
        <v/>
      </c>
      <c r="X364" s="261" t="str">
        <f>IF(X363="","",X363)</f>
        <v/>
      </c>
      <c r="Y364" s="236"/>
      <c r="Z364" s="237"/>
      <c r="AA364" s="238"/>
      <c r="AB364" s="238"/>
      <c r="AC364" s="238"/>
      <c r="AD364" s="238"/>
      <c r="AE364" s="238"/>
      <c r="AF364" s="238"/>
      <c r="AG364" s="226"/>
      <c r="AH364" s="227"/>
      <c r="AI364" s="227"/>
      <c r="AJ364" s="227"/>
      <c r="AK364" s="262"/>
      <c r="AL364" s="263"/>
      <c r="AM364" s="236"/>
      <c r="AN364" s="238"/>
      <c r="AO364" s="227"/>
      <c r="AP364" s="265"/>
      <c r="AQ364" s="12"/>
      <c r="AR364" s="15"/>
      <c r="AS364" s="12"/>
      <c r="AT364" s="15"/>
      <c r="AU364" s="12"/>
      <c r="AV364" s="148"/>
      <c r="AW364" s="14" t="str">
        <f t="shared" si="607"/>
        <v/>
      </c>
      <c r="AX364" s="14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AY364" s="14" t="str">
        <f t="shared" si="608"/>
        <v/>
      </c>
    </row>
    <row r="365" spans="1:51">
      <c r="A365" s="1">
        <f>输入错误检查!A364</f>
        <v>0</v>
      </c>
      <c r="B365" s="218" t="str">
        <f t="shared" si="683"/>
        <v/>
      </c>
      <c r="C365" s="218" t="str">
        <f t="shared" si="684"/>
        <v/>
      </c>
      <c r="D365" s="218" t="str">
        <f t="shared" si="685"/>
        <v/>
      </c>
      <c r="E365" s="218" t="str">
        <f t="shared" si="686"/>
        <v/>
      </c>
      <c r="F365" s="218" t="str">
        <f t="shared" si="687"/>
        <v/>
      </c>
      <c r="G365" s="8">
        <v>2</v>
      </c>
      <c r="H365" s="14" t="s">
        <v>75</v>
      </c>
      <c r="I365" s="14" t="str">
        <f t="shared" si="605"/>
        <v/>
      </c>
      <c r="J365" s="14" t="str">
        <f t="shared" si="606"/>
        <v/>
      </c>
      <c r="K365" s="279"/>
      <c r="L365" s="260"/>
      <c r="M365" s="221">
        <f>S365+S366</f>
        <v>0</v>
      </c>
      <c r="N365" s="221">
        <f>T365+T366</f>
        <v>0</v>
      </c>
      <c r="O365" s="222">
        <f t="shared" si="679"/>
        <v>0</v>
      </c>
      <c r="P365" s="223">
        <f t="shared" si="680"/>
        <v>0</v>
      </c>
      <c r="Q365" s="223">
        <f t="shared" si="681"/>
        <v>0</v>
      </c>
      <c r="R365" s="223">
        <f t="shared" si="682"/>
        <v>0</v>
      </c>
      <c r="S365" s="10"/>
      <c r="T365" s="10"/>
      <c r="U365" s="14" t="str">
        <f t="shared" si="665"/>
        <v/>
      </c>
      <c r="V365" s="14" t="str" cm="1">
        <f t="array" ref="V365">_xlfn.IFS(S365+T365=0,"",S365&gt;T365,IF(I365="主",IF(S365=5,4,3),IF(S365=5,0,1)),S365&lt;T365,IF(I365="主",IF(T365=5,0,1),IF(T365=5,4,3)),S365=T365,2)</f>
        <v/>
      </c>
      <c r="W365" s="261"/>
      <c r="X365" s="261"/>
      <c r="Y365" s="242" t="str">
        <f>IF($K365="","",IF($K365=$K363,AP363,AP364))</f>
        <v/>
      </c>
      <c r="Z365" s="243" t="str">
        <f>IF($K365="","",IF($K365=$K363,AQ363,AQ364))</f>
        <v/>
      </c>
      <c r="AA365" s="244" t="str">
        <f>IF($K365="","",IF($K365=$K363,AS363,AS364))</f>
        <v/>
      </c>
      <c r="AB365" s="238"/>
      <c r="AC365" s="238"/>
      <c r="AD365" s="238"/>
      <c r="AE365" s="238"/>
      <c r="AF365" s="238"/>
      <c r="AG365" s="226"/>
      <c r="AH365" s="245" t="str">
        <f t="shared" ref="AH365:AH369" si="688">IF($K365="","",IF($K365=$K363,AV363,AV364))</f>
        <v/>
      </c>
      <c r="AI365" s="227"/>
      <c r="AJ365" s="227"/>
      <c r="AK365" s="262"/>
      <c r="AL365" s="10"/>
      <c r="AM365" s="266"/>
      <c r="AN365" s="267"/>
      <c r="AO365" s="227"/>
      <c r="AP365" s="265"/>
      <c r="AQ365" s="12"/>
      <c r="AR365" s="15"/>
      <c r="AS365" s="12"/>
      <c r="AT365" s="15"/>
      <c r="AU365" s="12"/>
      <c r="AV365" s="148"/>
      <c r="AW365" s="14" t="str">
        <f t="shared" si="607"/>
        <v/>
      </c>
      <c r="AX365" s="14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AY365" s="14" t="str">
        <f t="shared" si="608"/>
        <v/>
      </c>
    </row>
    <row r="366" spans="1:51">
      <c r="A366" s="1">
        <f>输入错误检查!A365</f>
        <v>0</v>
      </c>
      <c r="B366" s="218" t="str">
        <f t="shared" si="683"/>
        <v/>
      </c>
      <c r="C366" s="218" t="str">
        <f t="shared" si="684"/>
        <v/>
      </c>
      <c r="D366" s="218" t="str">
        <f t="shared" si="685"/>
        <v/>
      </c>
      <c r="E366" s="218" t="str">
        <f t="shared" si="686"/>
        <v/>
      </c>
      <c r="F366" s="218" t="str">
        <f t="shared" si="687"/>
        <v/>
      </c>
      <c r="G366" s="8">
        <v>2</v>
      </c>
      <c r="H366" s="14" t="s">
        <v>88</v>
      </c>
      <c r="I366" s="14" t="str">
        <f t="shared" si="605"/>
        <v/>
      </c>
      <c r="J366" s="14" t="str">
        <f t="shared" si="606"/>
        <v/>
      </c>
      <c r="K366" s="279"/>
      <c r="L366" s="260"/>
      <c r="M366" s="221"/>
      <c r="N366" s="221"/>
      <c r="O366" s="222"/>
      <c r="P366" s="235"/>
      <c r="Q366" s="235"/>
      <c r="R366" s="235"/>
      <c r="S366" s="10"/>
      <c r="T366" s="10"/>
      <c r="U366" s="14" t="str">
        <f t="shared" si="665"/>
        <v/>
      </c>
      <c r="V366" s="14" t="str" cm="1">
        <f t="array" ref="V366">_xlfn.IFS(S366+T366=0,"",S366&gt;T366,IF(I366="主",IF(S366=5,4,3),IF(S366=5,0,1)),S366&lt;T366,IF(I366="主",IF(T366=5,0,1),IF(T366=5,4,3)),S366=T366,2)</f>
        <v/>
      </c>
      <c r="W366" s="261" t="str">
        <f>IF(W365="","",W365)</f>
        <v/>
      </c>
      <c r="X366" s="261" t="str">
        <f>IF(X365="","",X365)</f>
        <v/>
      </c>
      <c r="Y366" s="242" t="str">
        <f>IF($K366="","",IF($K366=$K364,AP364,AP363))</f>
        <v/>
      </c>
      <c r="Z366" s="243" t="str">
        <f>IF($K366="","",IF($K366=$K364,AQ364,AQ363))</f>
        <v/>
      </c>
      <c r="AA366" s="244" t="str">
        <f>IF($K366="","",IF($K366=$K364,AS364,AS363))</f>
        <v/>
      </c>
      <c r="AB366" s="237"/>
      <c r="AC366" s="237"/>
      <c r="AD366" s="238"/>
      <c r="AE366" s="238"/>
      <c r="AF366" s="238"/>
      <c r="AG366" s="226"/>
      <c r="AH366" s="245" t="str">
        <f t="shared" ref="AH366:AH370" si="689">IF($K366="","",IF($K366=$K364,AV364,AV363))</f>
        <v/>
      </c>
      <c r="AI366" s="227"/>
      <c r="AJ366" s="227"/>
      <c r="AK366" s="262"/>
      <c r="AL366" s="10"/>
      <c r="AM366" s="263"/>
      <c r="AN366" s="236"/>
      <c r="AO366" s="227"/>
      <c r="AP366" s="265"/>
      <c r="AQ366" s="12"/>
      <c r="AR366" s="15"/>
      <c r="AS366" s="12"/>
      <c r="AT366" s="15"/>
      <c r="AU366" s="12"/>
      <c r="AV366" s="148"/>
      <c r="AW366" s="14" t="str">
        <f t="shared" si="607"/>
        <v/>
      </c>
      <c r="AX366" s="14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AY366" s="14" t="str">
        <f t="shared" si="608"/>
        <v/>
      </c>
    </row>
    <row r="367" spans="1:51">
      <c r="A367" s="1">
        <f>输入错误检查!A366</f>
        <v>0</v>
      </c>
      <c r="B367" s="218" t="str">
        <f t="shared" si="683"/>
        <v/>
      </c>
      <c r="C367" s="218" t="str">
        <f t="shared" si="684"/>
        <v/>
      </c>
      <c r="D367" s="218" t="str">
        <f t="shared" si="685"/>
        <v/>
      </c>
      <c r="E367" s="218" t="str">
        <f t="shared" si="686"/>
        <v/>
      </c>
      <c r="F367" s="218" t="str">
        <f t="shared" si="687"/>
        <v/>
      </c>
      <c r="G367" s="8">
        <v>3</v>
      </c>
      <c r="H367" s="14" t="s">
        <v>75</v>
      </c>
      <c r="I367" s="14" t="str">
        <f t="shared" si="605"/>
        <v/>
      </c>
      <c r="J367" s="14" t="str">
        <f t="shared" si="606"/>
        <v/>
      </c>
      <c r="K367" s="279"/>
      <c r="L367" s="260"/>
      <c r="M367" s="221">
        <f>S367+S368</f>
        <v>0</v>
      </c>
      <c r="N367" s="221">
        <f>T367+T368</f>
        <v>0</v>
      </c>
      <c r="O367" s="222">
        <f t="shared" si="679"/>
        <v>0</v>
      </c>
      <c r="P367" s="223">
        <f t="shared" si="680"/>
        <v>0</v>
      </c>
      <c r="Q367" s="223">
        <f t="shared" si="681"/>
        <v>0</v>
      </c>
      <c r="R367" s="223">
        <f t="shared" si="682"/>
        <v>0</v>
      </c>
      <c r="S367" s="10"/>
      <c r="T367" s="10"/>
      <c r="U367" s="14" t="str">
        <f t="shared" si="665"/>
        <v/>
      </c>
      <c r="V367" s="14" t="str" cm="1">
        <f t="array" ref="V367">_xlfn.IFS(S367+T367=0,"",S367&gt;T367,IF(I367="主",IF(S367=5,4,3),IF(S367=5,0,1)),S367&lt;T367,IF(I367="主",IF(T367=5,0,1),IF(T367=5,4,3)),S367=T367,2)</f>
        <v/>
      </c>
      <c r="W367" s="275"/>
      <c r="X367" s="261"/>
      <c r="Y367" s="248" t="str">
        <f>IF($K367="","",IF($K367=$K365,AP365,AP366))</f>
        <v/>
      </c>
      <c r="Z367" s="248" t="str">
        <f>IF($K367="","",IF($K367=$K365,AQ365,AQ366))</f>
        <v/>
      </c>
      <c r="AA367" s="244" t="str">
        <f>IF($K367="","",IF($K367=$K365,AS365,AS366))</f>
        <v/>
      </c>
      <c r="AB367" s="248" t="str">
        <f>IF($K367="","",IF($K367=$K365,Y365,Y366))</f>
        <v/>
      </c>
      <c r="AC367" s="249" t="str">
        <f>IF($K367="","",IF($K367=$K365,Z365,Z366))</f>
        <v/>
      </c>
      <c r="AD367" s="250" t="str">
        <f>IF($K367="","",IF($K367=$K365,AA365,AA366))</f>
        <v/>
      </c>
      <c r="AE367" s="238"/>
      <c r="AF367" s="238"/>
      <c r="AG367" s="226"/>
      <c r="AH367" s="245" t="str">
        <f t="shared" si="688"/>
        <v/>
      </c>
      <c r="AI367" s="251" t="str">
        <f>IF($K367="","",IF($K367=$K365,AH365,AH366))</f>
        <v/>
      </c>
      <c r="AJ367" s="227"/>
      <c r="AK367" s="262"/>
      <c r="AL367" s="10"/>
      <c r="AM367" s="10"/>
      <c r="AN367" s="266"/>
      <c r="AO367" s="269"/>
      <c r="AP367" s="265"/>
      <c r="AQ367" s="12"/>
      <c r="AR367" s="15"/>
      <c r="AS367" s="12"/>
      <c r="AT367" s="15"/>
      <c r="AU367" s="12"/>
      <c r="AV367" s="148"/>
      <c r="AW367" s="14" t="str">
        <f t="shared" si="607"/>
        <v/>
      </c>
      <c r="AX367" s="14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AY367" s="14" t="str">
        <f t="shared" si="608"/>
        <v/>
      </c>
    </row>
    <row r="368" spans="1:51">
      <c r="A368" s="1">
        <f>输入错误检查!A367</f>
        <v>0</v>
      </c>
      <c r="B368" s="218" t="str">
        <f t="shared" si="683"/>
        <v/>
      </c>
      <c r="C368" s="218" t="str">
        <f t="shared" si="684"/>
        <v/>
      </c>
      <c r="D368" s="218" t="str">
        <f t="shared" si="685"/>
        <v/>
      </c>
      <c r="E368" s="218" t="str">
        <f t="shared" si="686"/>
        <v/>
      </c>
      <c r="F368" s="218" t="str">
        <f t="shared" si="687"/>
        <v/>
      </c>
      <c r="G368" s="8">
        <v>3</v>
      </c>
      <c r="H368" s="14" t="s">
        <v>88</v>
      </c>
      <c r="I368" s="14" t="str">
        <f t="shared" si="605"/>
        <v/>
      </c>
      <c r="J368" s="14" t="str">
        <f t="shared" si="606"/>
        <v/>
      </c>
      <c r="K368" s="279"/>
      <c r="L368" s="260"/>
      <c r="M368" s="221"/>
      <c r="N368" s="221"/>
      <c r="O368" s="222"/>
      <c r="P368" s="235"/>
      <c r="Q368" s="235"/>
      <c r="R368" s="235"/>
      <c r="S368" s="10"/>
      <c r="T368" s="10"/>
      <c r="U368" s="14" t="str">
        <f t="shared" si="665"/>
        <v/>
      </c>
      <c r="V368" s="14" t="str" cm="1">
        <f t="array" ref="V368">_xlfn.IFS(S368+T368=0,"",S368&gt;T368,IF(I368="主",IF(S368=5,4,3),IF(S368=5,0,1)),S368&lt;T368,IF(I368="主",IF(T368=5,0,1),IF(T368=5,4,3)),S368=T368,2)</f>
        <v/>
      </c>
      <c r="W368" s="275"/>
      <c r="X368" s="261" t="str">
        <f>IF(X367="","",X367)</f>
        <v/>
      </c>
      <c r="Y368" s="248" t="str">
        <f>IF($K368="","",IF($K368=$K366,AP366,AP365))</f>
        <v/>
      </c>
      <c r="Z368" s="248" t="str">
        <f>IF($K368="","",IF($K368=$K366,AQ366,AQ365))</f>
        <v/>
      </c>
      <c r="AA368" s="244" t="str">
        <f>IF($K368="","",IF($K368=$K366,AS366,AS365))</f>
        <v/>
      </c>
      <c r="AB368" s="248" t="str">
        <f>IF($K368="","",IF($K368=$K366,Y366,Y365))</f>
        <v/>
      </c>
      <c r="AC368" s="249" t="str">
        <f>IF($K368="","",IF($K368=$K366,Z366,Z365))</f>
        <v/>
      </c>
      <c r="AD368" s="250" t="str">
        <f>IF($K368="","",IF($K368=$K366,AA366,AA365))</f>
        <v/>
      </c>
      <c r="AE368" s="237"/>
      <c r="AF368" s="237"/>
      <c r="AG368" s="270"/>
      <c r="AH368" s="245" t="str">
        <f t="shared" si="689"/>
        <v/>
      </c>
      <c r="AI368" s="251" t="str">
        <f>IF($K368="","",IF($K368=$K366,AH366,AH365))</f>
        <v/>
      </c>
      <c r="AJ368" s="227"/>
      <c r="AK368" s="262"/>
      <c r="AL368" s="10"/>
      <c r="AM368" s="10"/>
      <c r="AN368" s="263"/>
      <c r="AO368" s="272"/>
      <c r="AP368" s="265"/>
      <c r="AQ368" s="12"/>
      <c r="AR368" s="15"/>
      <c r="AS368" s="12"/>
      <c r="AT368" s="15"/>
      <c r="AU368" s="12"/>
      <c r="AV368" s="148"/>
      <c r="AW368" s="14" t="str">
        <f t="shared" si="607"/>
        <v/>
      </c>
      <c r="AX368" s="14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Y368" s="14" t="str">
        <f t="shared" si="608"/>
        <v/>
      </c>
    </row>
    <row r="369" spans="1:51">
      <c r="A369" s="1">
        <f>输入错误检查!A368</f>
        <v>0</v>
      </c>
      <c r="B369" s="218" t="str">
        <f t="shared" si="683"/>
        <v/>
      </c>
      <c r="C369" s="218" t="str">
        <f t="shared" si="684"/>
        <v/>
      </c>
      <c r="D369" s="218" t="str">
        <f t="shared" si="685"/>
        <v/>
      </c>
      <c r="E369" s="218" t="str">
        <f t="shared" si="686"/>
        <v/>
      </c>
      <c r="F369" s="218" t="str">
        <f t="shared" si="687"/>
        <v/>
      </c>
      <c r="G369" s="8" t="s">
        <v>114</v>
      </c>
      <c r="H369" s="14" t="s">
        <v>75</v>
      </c>
      <c r="I369" s="14" t="str">
        <f t="shared" si="605"/>
        <v/>
      </c>
      <c r="J369" s="14" t="str">
        <f t="shared" si="606"/>
        <v/>
      </c>
      <c r="K369" s="10"/>
      <c r="L369" s="274"/>
      <c r="M369" s="221">
        <f>S369+S370</f>
        <v>0</v>
      </c>
      <c r="N369" s="221">
        <f>T369+T370</f>
        <v>0</v>
      </c>
      <c r="O369" s="222">
        <f t="shared" ref="O369:O373" si="690">M369+N369</f>
        <v>0</v>
      </c>
      <c r="P369" s="223">
        <f t="shared" ref="P369:P373" si="691">IF(M369&gt;N369,1,0)</f>
        <v>0</v>
      </c>
      <c r="Q369" s="223">
        <f t="shared" ref="Q369:Q373" si="692">IF(M369+N369=0,0,IF(M369=N369,1,0))</f>
        <v>0</v>
      </c>
      <c r="R369" s="223">
        <f t="shared" ref="R369:R373" si="693">IF(M369&lt;N369,1,0)</f>
        <v>0</v>
      </c>
      <c r="S369" s="10"/>
      <c r="T369" s="10"/>
      <c r="U369" s="14" t="str">
        <f t="shared" si="665"/>
        <v/>
      </c>
      <c r="V369" s="14" t="str" cm="1">
        <f t="array" ref="V369">_xlfn.IFS(S369+T369=0,"",S369&gt;T369,IF(I369="主",IF(S369=5,4,3),IF(S369=5,0,1)),S369&lt;T369,IF(I369="主",IF(T369=5,0,1),IF(T369=5,4,3)),S369=T369,2)</f>
        <v/>
      </c>
      <c r="W369" s="275"/>
      <c r="X369" s="261"/>
      <c r="Y369" s="248" t="str">
        <f>IF($K369="","",IF($K369=$K367,AP367,AP368))</f>
        <v/>
      </c>
      <c r="Z369" s="248" t="str">
        <f>IF($K369="","",IF($K369=$K367,AQ367,AQ368))</f>
        <v/>
      </c>
      <c r="AA369" s="244" t="str">
        <f>IF($K369="","",IF($K369=$K367,AS367,AS368))</f>
        <v/>
      </c>
      <c r="AB369" s="242" t="str">
        <f t="shared" ref="AB369:AG369" si="694">IF($K369="","",IF($K369=$K367,Y367,Y368))</f>
        <v/>
      </c>
      <c r="AC369" s="242" t="str">
        <f t="shared" si="694"/>
        <v/>
      </c>
      <c r="AD369" s="249" t="str">
        <f t="shared" si="694"/>
        <v/>
      </c>
      <c r="AE369" s="242" t="str">
        <f t="shared" si="694"/>
        <v/>
      </c>
      <c r="AF369" s="242" t="str">
        <f t="shared" si="694"/>
        <v/>
      </c>
      <c r="AG369" s="242" t="str">
        <f t="shared" si="694"/>
        <v/>
      </c>
      <c r="AH369" s="245" t="str">
        <f t="shared" si="688"/>
        <v/>
      </c>
      <c r="AI369" s="251" t="str">
        <f>IF($K369="","",IF($K369=$K367,AH367,AH368))</f>
        <v/>
      </c>
      <c r="AJ369" s="251" t="str">
        <f>IF($K369="","",IF($K369=$K367,AI367,AI368))</f>
        <v/>
      </c>
      <c r="AK369" s="10"/>
      <c r="AL369" s="10"/>
      <c r="AM369" s="10"/>
      <c r="AN369" s="10"/>
      <c r="AO369" s="276"/>
      <c r="AP369" s="265"/>
      <c r="AQ369" s="12"/>
      <c r="AR369" s="15"/>
      <c r="AS369" s="12"/>
      <c r="AT369" s="15"/>
      <c r="AU369" s="12"/>
      <c r="AV369" s="148"/>
      <c r="AW369" s="14" t="str">
        <f t="shared" si="607"/>
        <v/>
      </c>
      <c r="AX369" s="14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Y369" s="14" t="str">
        <f t="shared" si="608"/>
        <v/>
      </c>
    </row>
    <row r="370" spans="1:51">
      <c r="A370" s="1">
        <f>输入错误检查!A369</f>
        <v>0</v>
      </c>
      <c r="B370" s="218" t="str">
        <f t="shared" si="683"/>
        <v/>
      </c>
      <c r="C370" s="218" t="str">
        <f t="shared" si="684"/>
        <v/>
      </c>
      <c r="D370" s="218" t="str">
        <f t="shared" si="685"/>
        <v/>
      </c>
      <c r="E370" s="218" t="str">
        <f t="shared" si="686"/>
        <v/>
      </c>
      <c r="F370" s="218" t="str">
        <f t="shared" si="687"/>
        <v/>
      </c>
      <c r="G370" s="8" t="s">
        <v>114</v>
      </c>
      <c r="H370" s="14" t="s">
        <v>88</v>
      </c>
      <c r="I370" s="14" t="str">
        <f t="shared" si="605"/>
        <v/>
      </c>
      <c r="J370" s="14" t="str">
        <f t="shared" si="606"/>
        <v/>
      </c>
      <c r="K370" s="10"/>
      <c r="L370" s="274"/>
      <c r="M370" s="221"/>
      <c r="N370" s="221"/>
      <c r="O370" s="222"/>
      <c r="P370" s="235"/>
      <c r="Q370" s="235"/>
      <c r="R370" s="235"/>
      <c r="S370" s="10"/>
      <c r="T370" s="10"/>
      <c r="U370" s="14" t="str">
        <f t="shared" si="665"/>
        <v/>
      </c>
      <c r="V370" s="14" t="str" cm="1">
        <f t="array" ref="V370">_xlfn.IFS(S370+T370=0,"",S370&gt;T370,IF(I370="主",IF(S370=5,4,3),IF(S370=5,0,1)),S370&lt;T370,IF(I370="主",IF(T370=5,0,1),IF(T370=5,4,3)),S370=T370,2)</f>
        <v/>
      </c>
      <c r="W370" s="275"/>
      <c r="X370" s="261" t="str">
        <f>IF(X369="","",X369)</f>
        <v/>
      </c>
      <c r="Y370" s="248" t="str">
        <f>IF($K370="","",IF($K370=$K368,AP368,AP367))</f>
        <v/>
      </c>
      <c r="Z370" s="248" t="str">
        <f>IF($K370="","",IF($K370=$K368,AQ368,AQ367))</f>
        <v/>
      </c>
      <c r="AA370" s="244" t="str">
        <f>IF($K370="","",IF($K370=$K368,AS368,AS367))</f>
        <v/>
      </c>
      <c r="AB370" s="242" t="str">
        <f t="shared" ref="AB370:AG370" si="695">IF($K370="","",IF($K370=$K368,Y368,Y367))</f>
        <v/>
      </c>
      <c r="AC370" s="242" t="str">
        <f t="shared" si="695"/>
        <v/>
      </c>
      <c r="AD370" s="249" t="str">
        <f t="shared" si="695"/>
        <v/>
      </c>
      <c r="AE370" s="242" t="str">
        <f t="shared" si="695"/>
        <v/>
      </c>
      <c r="AF370" s="242" t="str">
        <f t="shared" si="695"/>
        <v/>
      </c>
      <c r="AG370" s="242" t="str">
        <f t="shared" si="695"/>
        <v/>
      </c>
      <c r="AH370" s="245" t="str">
        <f t="shared" si="689"/>
        <v/>
      </c>
      <c r="AI370" s="251" t="str">
        <f>IF($K370="","",IF($K370=$K368,AH368,AH367))</f>
        <v/>
      </c>
      <c r="AJ370" s="251" t="str">
        <f>IF($K370="","",IF($K370=$K368,AI368,AI367))</f>
        <v/>
      </c>
      <c r="AK370" s="10"/>
      <c r="AL370" s="10"/>
      <c r="AM370" s="10"/>
      <c r="AN370" s="10"/>
      <c r="AO370" s="10"/>
      <c r="AP370" s="265"/>
      <c r="AQ370" s="12"/>
      <c r="AR370" s="15"/>
      <c r="AS370" s="12"/>
      <c r="AT370" s="15"/>
      <c r="AU370" s="12"/>
      <c r="AV370" s="148"/>
      <c r="AW370" s="14" t="str">
        <f t="shared" si="607"/>
        <v/>
      </c>
      <c r="AX370" s="14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Y370" s="14" t="str">
        <f t="shared" si="608"/>
        <v/>
      </c>
    </row>
    <row r="371" spans="1:51">
      <c r="A371" s="1">
        <f>输入错误检查!A370</f>
        <v>0</v>
      </c>
      <c r="B371" s="218" t="str">
        <f>IF(赛果!A48="","",赛果!A48)</f>
        <v/>
      </c>
      <c r="C371" s="218" t="str">
        <f>IF(赛果!B48="","",赛果!B48)</f>
        <v/>
      </c>
      <c r="D371" s="218" t="str">
        <f>IF(赛果!C48="","",赛果!C48)</f>
        <v/>
      </c>
      <c r="E371" s="218" t="str">
        <f>IF(赛果!D48="","",赛果!D48)</f>
        <v/>
      </c>
      <c r="F371" s="218" t="str">
        <f>IF(赛果!E48="","",赛果!E48)</f>
        <v/>
      </c>
      <c r="G371" s="8">
        <v>1</v>
      </c>
      <c r="H371" s="14" t="s">
        <v>75</v>
      </c>
      <c r="I371" s="14" t="str">
        <f t="shared" si="605"/>
        <v/>
      </c>
      <c r="J371" s="14" t="str">
        <f t="shared" si="606"/>
        <v/>
      </c>
      <c r="K371" s="15"/>
      <c r="L371" s="220"/>
      <c r="M371" s="221">
        <f>S371+S372</f>
        <v>0</v>
      </c>
      <c r="N371" s="221">
        <f>T371+T372</f>
        <v>0</v>
      </c>
      <c r="O371" s="222">
        <f t="shared" si="690"/>
        <v>0</v>
      </c>
      <c r="P371" s="223">
        <f t="shared" si="691"/>
        <v>0</v>
      </c>
      <c r="Q371" s="223">
        <f t="shared" si="692"/>
        <v>0</v>
      </c>
      <c r="R371" s="223">
        <f t="shared" si="693"/>
        <v>0</v>
      </c>
      <c r="S371" s="13"/>
      <c r="T371" s="13"/>
      <c r="U371" s="14" t="str">
        <f t="shared" si="665"/>
        <v/>
      </c>
      <c r="V371" s="14" t="str" cm="1">
        <f t="array" ref="V371">_xlfn.IFS(S371+T371=0,"",S371&gt;T371,IF(I371="主",IF(S371=5,4,3),IF(S371=5,0,1)),S371&lt;T371,IF(I371="主",IF(T371=5,0,1),IF(T371=5,4,3)),S371=T371,2)</f>
        <v/>
      </c>
      <c r="W371" s="19"/>
      <c r="X371" s="19"/>
      <c r="Y371" s="224"/>
      <c r="Z371" s="225"/>
      <c r="AA371" s="225"/>
      <c r="AB371" s="225"/>
      <c r="AC371" s="225"/>
      <c r="AD371" s="225"/>
      <c r="AE371" s="225"/>
      <c r="AF371" s="225"/>
      <c r="AG371" s="226"/>
      <c r="AH371" s="227"/>
      <c r="AI371" s="227"/>
      <c r="AJ371" s="227"/>
      <c r="AK371" s="196"/>
      <c r="AL371" s="192"/>
      <c r="AM371" s="230"/>
      <c r="AN371" s="231"/>
      <c r="AO371" s="232"/>
      <c r="AP371" s="233"/>
      <c r="AQ371" s="234"/>
      <c r="AR371" s="15"/>
      <c r="AS371" s="234"/>
      <c r="AT371" s="15"/>
      <c r="AU371" s="234"/>
      <c r="AV371" s="142"/>
      <c r="AW371" s="14" t="str">
        <f t="shared" si="607"/>
        <v/>
      </c>
      <c r="AX371" s="14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AY371" s="14" t="str">
        <f t="shared" si="608"/>
        <v/>
      </c>
    </row>
    <row r="372" spans="1:51">
      <c r="A372" s="1">
        <f>输入错误检查!A371</f>
        <v>0</v>
      </c>
      <c r="B372" s="218" t="str">
        <f t="shared" ref="B372:B378" si="696">B371</f>
        <v/>
      </c>
      <c r="C372" s="218" t="str">
        <f t="shared" ref="C372:C378" si="697">C371</f>
        <v/>
      </c>
      <c r="D372" s="218" t="str">
        <f t="shared" ref="D372:D378" si="698">D371</f>
        <v/>
      </c>
      <c r="E372" s="218" t="str">
        <f t="shared" ref="E372:E378" si="699">E371</f>
        <v/>
      </c>
      <c r="F372" s="218" t="str">
        <f t="shared" ref="F372:F378" si="700">F371</f>
        <v/>
      </c>
      <c r="G372" s="8">
        <v>1</v>
      </c>
      <c r="H372" s="14" t="s">
        <v>88</v>
      </c>
      <c r="I372" s="14" t="str">
        <f t="shared" si="605"/>
        <v/>
      </c>
      <c r="J372" s="14" t="str">
        <f t="shared" si="606"/>
        <v/>
      </c>
      <c r="K372" s="15"/>
      <c r="L372" s="258"/>
      <c r="M372" s="221"/>
      <c r="N372" s="221"/>
      <c r="O372" s="222"/>
      <c r="P372" s="235"/>
      <c r="Q372" s="235"/>
      <c r="R372" s="235"/>
      <c r="S372" s="13"/>
      <c r="T372" s="13"/>
      <c r="U372" s="14" t="str">
        <f t="shared" si="665"/>
        <v/>
      </c>
      <c r="V372" s="14" t="str" cm="1">
        <f t="array" ref="V372">_xlfn.IFS(S372+T372=0,"",S372&gt;T372,IF(I372="主",IF(S372=5,4,3),IF(S372=5,0,1)),S372&lt;T372,IF(I372="主",IF(T372=5,0,1),IF(T372=5,4,3)),S372=T372,2)</f>
        <v/>
      </c>
      <c r="W372" s="19" t="str">
        <f>IF(W371="","",W371)</f>
        <v/>
      </c>
      <c r="X372" s="19" t="str">
        <f>IF(X371="","",X371)</f>
        <v/>
      </c>
      <c r="Y372" s="236"/>
      <c r="Z372" s="237"/>
      <c r="AA372" s="238"/>
      <c r="AB372" s="238"/>
      <c r="AC372" s="238"/>
      <c r="AD372" s="238"/>
      <c r="AE372" s="238"/>
      <c r="AF372" s="238"/>
      <c r="AG372" s="226"/>
      <c r="AH372" s="227"/>
      <c r="AI372" s="227"/>
      <c r="AJ372" s="227"/>
      <c r="AK372" s="196"/>
      <c r="AL372" s="192"/>
      <c r="AM372" s="239"/>
      <c r="AN372" s="240"/>
      <c r="AO372" s="241"/>
      <c r="AP372" s="233"/>
      <c r="AQ372" s="234"/>
      <c r="AR372" s="15"/>
      <c r="AS372" s="234"/>
      <c r="AT372" s="15"/>
      <c r="AU372" s="234"/>
      <c r="AV372" s="142"/>
      <c r="AW372" s="14" t="str">
        <f t="shared" si="607"/>
        <v/>
      </c>
      <c r="AX372" s="14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AY372" s="14" t="str">
        <f t="shared" si="608"/>
        <v/>
      </c>
    </row>
    <row r="373" spans="1:51">
      <c r="A373" s="1">
        <f>输入错误检查!A372</f>
        <v>0</v>
      </c>
      <c r="B373" s="218" t="str">
        <f t="shared" si="696"/>
        <v/>
      </c>
      <c r="C373" s="218" t="str">
        <f t="shared" si="697"/>
        <v/>
      </c>
      <c r="D373" s="218" t="str">
        <f t="shared" si="698"/>
        <v/>
      </c>
      <c r="E373" s="218" t="str">
        <f t="shared" si="699"/>
        <v/>
      </c>
      <c r="F373" s="218" t="str">
        <f t="shared" si="700"/>
        <v/>
      </c>
      <c r="G373" s="8">
        <v>2</v>
      </c>
      <c r="H373" s="14" t="s">
        <v>75</v>
      </c>
      <c r="I373" s="14" t="str">
        <f t="shared" si="605"/>
        <v/>
      </c>
      <c r="J373" s="14" t="str">
        <f t="shared" si="606"/>
        <v/>
      </c>
      <c r="K373" s="13"/>
      <c r="L373" s="220"/>
      <c r="M373" s="221">
        <f>S373+S374</f>
        <v>0</v>
      </c>
      <c r="N373" s="221">
        <f>T373+T374</f>
        <v>0</v>
      </c>
      <c r="O373" s="222">
        <f t="shared" si="690"/>
        <v>0</v>
      </c>
      <c r="P373" s="223">
        <f t="shared" si="691"/>
        <v>0</v>
      </c>
      <c r="Q373" s="223">
        <f t="shared" si="692"/>
        <v>0</v>
      </c>
      <c r="R373" s="223">
        <f t="shared" si="693"/>
        <v>0</v>
      </c>
      <c r="S373" s="13"/>
      <c r="T373" s="13"/>
      <c r="U373" s="14" t="str">
        <f t="shared" si="665"/>
        <v/>
      </c>
      <c r="V373" s="14" t="str" cm="1">
        <f t="array" ref="V373">_xlfn.IFS(S373+T373=0,"",S373&gt;T373,IF(I373="主",IF(S373=5,4,3),IF(S373=5,0,1)),S373&lt;T373,IF(I373="主",IF(T373=5,0,1),IF(T373=5,4,3)),S373=T373,2)</f>
        <v/>
      </c>
      <c r="W373" s="19"/>
      <c r="X373" s="19"/>
      <c r="Y373" s="242" t="str">
        <f>IF($K373="","",IF($K373=$K371,AP371,AP372))</f>
        <v/>
      </c>
      <c r="Z373" s="243" t="str">
        <f>IF($K373="","",IF($K373=$K371,AQ371,AQ372))</f>
        <v/>
      </c>
      <c r="AA373" s="244" t="str">
        <f>IF($K373="","",IF($K373=$K371,AS371,AS372))</f>
        <v/>
      </c>
      <c r="AB373" s="238"/>
      <c r="AC373" s="238"/>
      <c r="AD373" s="238"/>
      <c r="AE373" s="238"/>
      <c r="AF373" s="238"/>
      <c r="AG373" s="226"/>
      <c r="AH373" s="245" t="str">
        <f t="shared" ref="AH373:AH377" si="701">IF($K373="","",IF($K373=$K371,AV371,AV372))</f>
        <v/>
      </c>
      <c r="AI373" s="227"/>
      <c r="AJ373" s="227"/>
      <c r="AK373" s="196"/>
      <c r="AL373" s="13"/>
      <c r="AM373" s="277"/>
      <c r="AN373" s="247"/>
      <c r="AO373" s="241"/>
      <c r="AP373" s="233"/>
      <c r="AQ373" s="234"/>
      <c r="AR373" s="15"/>
      <c r="AS373" s="234"/>
      <c r="AT373" s="15"/>
      <c r="AU373" s="234"/>
      <c r="AV373" s="9"/>
      <c r="AW373" s="14" t="str">
        <f t="shared" si="607"/>
        <v/>
      </c>
      <c r="AX373" s="14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AY373" s="14" t="str">
        <f t="shared" si="608"/>
        <v/>
      </c>
    </row>
    <row r="374" spans="1:51">
      <c r="A374" s="1">
        <f>输入错误检查!A373</f>
        <v>0</v>
      </c>
      <c r="B374" s="218" t="str">
        <f t="shared" si="696"/>
        <v/>
      </c>
      <c r="C374" s="218" t="str">
        <f t="shared" si="697"/>
        <v/>
      </c>
      <c r="D374" s="218" t="str">
        <f t="shared" si="698"/>
        <v/>
      </c>
      <c r="E374" s="218" t="str">
        <f t="shared" si="699"/>
        <v/>
      </c>
      <c r="F374" s="218" t="str">
        <f t="shared" si="700"/>
        <v/>
      </c>
      <c r="G374" s="8">
        <v>2</v>
      </c>
      <c r="H374" s="14" t="s">
        <v>88</v>
      </c>
      <c r="I374" s="14" t="str">
        <f t="shared" si="605"/>
        <v/>
      </c>
      <c r="J374" s="14" t="str">
        <f t="shared" si="606"/>
        <v/>
      </c>
      <c r="K374" s="15"/>
      <c r="L374" s="258"/>
      <c r="M374" s="221"/>
      <c r="N374" s="221"/>
      <c r="O374" s="222"/>
      <c r="P374" s="235"/>
      <c r="Q374" s="235"/>
      <c r="R374" s="235"/>
      <c r="S374" s="13"/>
      <c r="T374" s="13"/>
      <c r="U374" s="14" t="str">
        <f t="shared" si="665"/>
        <v/>
      </c>
      <c r="V374" s="14" t="str" cm="1">
        <f t="array" ref="V374">_xlfn.IFS(S374+T374=0,"",S374&gt;T374,IF(I374="主",IF(S374=5,4,3),IF(S374=5,0,1)),S374&lt;T374,IF(I374="主",IF(T374=5,0,1),IF(T374=5,4,3)),S374=T374,2)</f>
        <v/>
      </c>
      <c r="W374" s="19" t="str">
        <f>IF(W373="","",W373)</f>
        <v/>
      </c>
      <c r="X374" s="19" t="str">
        <f>IF(X373="","",X373)</f>
        <v/>
      </c>
      <c r="Y374" s="242" t="str">
        <f>IF($K374="","",IF($K374=$K372,AP372,AP371))</f>
        <v/>
      </c>
      <c r="Z374" s="243" t="str">
        <f>IF($K374="","",IF($K374=$K372,AQ372,AQ371))</f>
        <v/>
      </c>
      <c r="AA374" s="244" t="str">
        <f>IF($K374="","",IF($K374=$K372,AS372,AS371))</f>
        <v/>
      </c>
      <c r="AB374" s="237"/>
      <c r="AC374" s="237"/>
      <c r="AD374" s="238"/>
      <c r="AE374" s="238"/>
      <c r="AF374" s="238"/>
      <c r="AG374" s="226"/>
      <c r="AH374" s="245" t="str">
        <f t="shared" ref="AH374:AH378" si="702">IF($K374="","",IF($K374=$K372,AV372,AV371))</f>
        <v/>
      </c>
      <c r="AI374" s="227"/>
      <c r="AJ374" s="227"/>
      <c r="AK374" s="196"/>
      <c r="AL374" s="13"/>
      <c r="AM374" s="192"/>
      <c r="AN374" s="239"/>
      <c r="AO374" s="241"/>
      <c r="AP374" s="233"/>
      <c r="AQ374" s="234"/>
      <c r="AR374" s="15"/>
      <c r="AS374" s="234"/>
      <c r="AT374" s="15"/>
      <c r="AU374" s="234"/>
      <c r="AV374" s="142"/>
      <c r="AW374" s="14" t="str">
        <f t="shared" si="607"/>
        <v/>
      </c>
      <c r="AX374" s="14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Y374" s="14" t="str">
        <f t="shared" si="608"/>
        <v/>
      </c>
    </row>
    <row r="375" spans="1:51">
      <c r="A375" s="1">
        <f>输入错误检查!A374</f>
        <v>0</v>
      </c>
      <c r="B375" s="218" t="str">
        <f t="shared" si="696"/>
        <v/>
      </c>
      <c r="C375" s="218" t="str">
        <f t="shared" si="697"/>
        <v/>
      </c>
      <c r="D375" s="218" t="str">
        <f t="shared" si="698"/>
        <v/>
      </c>
      <c r="E375" s="218" t="str">
        <f t="shared" si="699"/>
        <v/>
      </c>
      <c r="F375" s="218" t="str">
        <f t="shared" si="700"/>
        <v/>
      </c>
      <c r="G375" s="8">
        <v>3</v>
      </c>
      <c r="H375" s="14" t="s">
        <v>75</v>
      </c>
      <c r="I375" s="14" t="str">
        <f t="shared" si="605"/>
        <v/>
      </c>
      <c r="J375" s="14" t="str">
        <f t="shared" si="606"/>
        <v/>
      </c>
      <c r="K375" s="13"/>
      <c r="L375" s="258"/>
      <c r="M375" s="221">
        <f>S375+S376</f>
        <v>0</v>
      </c>
      <c r="N375" s="221">
        <f>T375+T376</f>
        <v>0</v>
      </c>
      <c r="O375" s="222">
        <f t="shared" ref="O375:O379" si="703">M375+N375</f>
        <v>0</v>
      </c>
      <c r="P375" s="223">
        <f t="shared" ref="P375:P379" si="704">IF(M375&gt;N375,1,0)</f>
        <v>0</v>
      </c>
      <c r="Q375" s="223">
        <f t="shared" ref="Q375:Q379" si="705">IF(M375+N375=0,0,IF(M375=N375,1,0))</f>
        <v>0</v>
      </c>
      <c r="R375" s="223">
        <f t="shared" ref="R375:R379" si="706">IF(M375&lt;N375,1,0)</f>
        <v>0</v>
      </c>
      <c r="S375" s="13"/>
      <c r="T375" s="13"/>
      <c r="U375" s="14" t="str">
        <f t="shared" si="665"/>
        <v/>
      </c>
      <c r="V375" s="14" t="str" cm="1">
        <f t="array" ref="V375">_xlfn.IFS(S375+T375=0,"",S375&gt;T375,IF(I375="主",IF(S375=5,4,3),IF(S375=5,0,1)),S375&lt;T375,IF(I375="主",IF(T375=5,0,1),IF(T375=5,4,3)),S375=T375,2)</f>
        <v/>
      </c>
      <c r="W375" s="255"/>
      <c r="X375" s="19"/>
      <c r="Y375" s="248" t="str">
        <f>IF($K375="","",IF($K375=$K373,AP373,AP374))</f>
        <v/>
      </c>
      <c r="Z375" s="248" t="str">
        <f>IF($K375="","",IF($K375=$K373,AQ373,AQ374))</f>
        <v/>
      </c>
      <c r="AA375" s="244" t="str">
        <f>IF($K375="","",IF($K375=$K373,AS373,AS374))</f>
        <v/>
      </c>
      <c r="AB375" s="248" t="str">
        <f>IF($K375="","",IF($K375=$K373,Y373,Y374))</f>
        <v/>
      </c>
      <c r="AC375" s="249" t="str">
        <f>IF($K375="","",IF($K375=$K373,Z373,Z374))</f>
        <v/>
      </c>
      <c r="AD375" s="250" t="str">
        <f>IF($K375="","",IF($K375=$K373,AA373,AA374))</f>
        <v/>
      </c>
      <c r="AE375" s="238"/>
      <c r="AF375" s="238"/>
      <c r="AG375" s="226"/>
      <c r="AH375" s="245" t="str">
        <f t="shared" si="701"/>
        <v/>
      </c>
      <c r="AI375" s="251" t="str">
        <f>IF($K375="","",IF($K375=$K373,AH373,AH374))</f>
        <v/>
      </c>
      <c r="AJ375" s="227"/>
      <c r="AK375" s="196"/>
      <c r="AL375" s="13"/>
      <c r="AM375" s="13"/>
      <c r="AN375" s="277"/>
      <c r="AO375" s="252"/>
      <c r="AP375" s="278"/>
      <c r="AQ375" s="257"/>
      <c r="AR375" s="13"/>
      <c r="AS375" s="257"/>
      <c r="AT375" s="13"/>
      <c r="AU375" s="257"/>
      <c r="AV375" s="9"/>
      <c r="AW375" s="14" t="str">
        <f t="shared" si="607"/>
        <v/>
      </c>
      <c r="AX375" s="14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Y375" s="14" t="str">
        <f t="shared" si="608"/>
        <v/>
      </c>
    </row>
    <row r="376" spans="1:51">
      <c r="A376" s="1">
        <f>输入错误检查!A375</f>
        <v>0</v>
      </c>
      <c r="B376" s="218" t="str">
        <f t="shared" si="696"/>
        <v/>
      </c>
      <c r="C376" s="218" t="str">
        <f t="shared" si="697"/>
        <v/>
      </c>
      <c r="D376" s="218" t="str">
        <f t="shared" si="698"/>
        <v/>
      </c>
      <c r="E376" s="218" t="str">
        <f t="shared" si="699"/>
        <v/>
      </c>
      <c r="F376" s="218" t="str">
        <f t="shared" si="700"/>
        <v/>
      </c>
      <c r="G376" s="8">
        <v>3</v>
      </c>
      <c r="H376" s="14" t="s">
        <v>88</v>
      </c>
      <c r="I376" s="14" t="str">
        <f t="shared" si="605"/>
        <v/>
      </c>
      <c r="J376" s="14" t="str">
        <f t="shared" si="606"/>
        <v/>
      </c>
      <c r="K376" s="13"/>
      <c r="L376" s="258"/>
      <c r="M376" s="221"/>
      <c r="N376" s="221"/>
      <c r="O376" s="222"/>
      <c r="P376" s="235"/>
      <c r="Q376" s="235"/>
      <c r="R376" s="235"/>
      <c r="S376" s="13"/>
      <c r="T376" s="13"/>
      <c r="U376" s="14" t="str">
        <f t="shared" si="665"/>
        <v/>
      </c>
      <c r="V376" s="14" t="str" cm="1">
        <f t="array" ref="V376">_xlfn.IFS(S376+T376=0,"",S376&gt;T376,IF(I376="主",IF(S376=5,4,3),IF(S376=5,0,1)),S376&lt;T376,IF(I376="主",IF(T376=5,0,1),IF(T376=5,4,3)),S376=T376,2)</f>
        <v/>
      </c>
      <c r="W376" s="255"/>
      <c r="X376" s="19" t="str">
        <f>IF(X375="","",X375)</f>
        <v/>
      </c>
      <c r="Y376" s="248" t="str">
        <f>IF($K376="","",IF($K376=$K374,AP374,AP373))</f>
        <v/>
      </c>
      <c r="Z376" s="248" t="str">
        <f>IF($K376="","",IF($K376=$K374,AQ374,AQ373))</f>
        <v/>
      </c>
      <c r="AA376" s="244" t="str">
        <f>IF($K376="","",IF($K376=$K374,AS374,AS373))</f>
        <v/>
      </c>
      <c r="AB376" s="248" t="str">
        <f>IF($K376="","",IF($K376=$K374,Y374,Y373))</f>
        <v/>
      </c>
      <c r="AC376" s="249" t="str">
        <f>IF($K376="","",IF($K376=$K374,Z374,Z373))</f>
        <v/>
      </c>
      <c r="AD376" s="250" t="str">
        <f>IF($K376="","",IF($K376=$K374,AA374,AA373))</f>
        <v/>
      </c>
      <c r="AE376" s="237"/>
      <c r="AF376" s="237"/>
      <c r="AG376" s="270"/>
      <c r="AH376" s="245" t="str">
        <f t="shared" si="702"/>
        <v/>
      </c>
      <c r="AI376" s="251" t="str">
        <f>IF($K376="","",IF($K376=$K374,AH374,AH373))</f>
        <v/>
      </c>
      <c r="AJ376" s="227"/>
      <c r="AK376" s="196"/>
      <c r="AL376" s="13"/>
      <c r="AM376" s="13"/>
      <c r="AN376" s="192"/>
      <c r="AO376" s="254"/>
      <c r="AP376" s="278"/>
      <c r="AQ376" s="257"/>
      <c r="AR376" s="13"/>
      <c r="AS376" s="257"/>
      <c r="AT376" s="13"/>
      <c r="AU376" s="257"/>
      <c r="AV376" s="9"/>
      <c r="AW376" s="14" t="str">
        <f t="shared" si="607"/>
        <v/>
      </c>
      <c r="AX376" s="14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Y376" s="14" t="str">
        <f t="shared" si="608"/>
        <v/>
      </c>
    </row>
    <row r="377" spans="1:51">
      <c r="A377" s="1">
        <f>输入错误检查!A376</f>
        <v>0</v>
      </c>
      <c r="B377" s="218" t="str">
        <f t="shared" si="696"/>
        <v/>
      </c>
      <c r="C377" s="218" t="str">
        <f t="shared" si="697"/>
        <v/>
      </c>
      <c r="D377" s="218" t="str">
        <f t="shared" si="698"/>
        <v/>
      </c>
      <c r="E377" s="218" t="str">
        <f t="shared" si="699"/>
        <v/>
      </c>
      <c r="F377" s="218" t="str">
        <f t="shared" si="700"/>
        <v/>
      </c>
      <c r="G377" s="8" t="s">
        <v>114</v>
      </c>
      <c r="H377" s="14" t="s">
        <v>75</v>
      </c>
      <c r="I377" s="14" t="str">
        <f t="shared" si="605"/>
        <v/>
      </c>
      <c r="J377" s="14" t="str">
        <f t="shared" si="606"/>
        <v/>
      </c>
      <c r="K377" s="13"/>
      <c r="L377" s="258"/>
      <c r="M377" s="221">
        <f>S377+S378</f>
        <v>0</v>
      </c>
      <c r="N377" s="221">
        <f>T377+T378</f>
        <v>0</v>
      </c>
      <c r="O377" s="222">
        <f t="shared" si="703"/>
        <v>0</v>
      </c>
      <c r="P377" s="223">
        <f t="shared" si="704"/>
        <v>0</v>
      </c>
      <c r="Q377" s="223">
        <f t="shared" si="705"/>
        <v>0</v>
      </c>
      <c r="R377" s="223">
        <f t="shared" si="706"/>
        <v>0</v>
      </c>
      <c r="S377" s="13"/>
      <c r="T377" s="13"/>
      <c r="U377" s="14" t="str">
        <f t="shared" si="665"/>
        <v/>
      </c>
      <c r="V377" s="14" t="str" cm="1">
        <f t="array" ref="V377">_xlfn.IFS(S377+T377=0,"",S377&gt;T377,IF(I377="主",IF(S377=5,4,3),IF(S377=5,0,1)),S377&lt;T377,IF(I377="主",IF(T377=5,0,1),IF(T377=5,4,3)),S377=T377,2)</f>
        <v/>
      </c>
      <c r="W377" s="255"/>
      <c r="X377" s="19"/>
      <c r="Y377" s="248" t="str">
        <f>IF($K377="","",IF($K377=$K375,AP375,AP376))</f>
        <v/>
      </c>
      <c r="Z377" s="248" t="str">
        <f>IF($K377="","",IF($K377=$K375,AQ375,AQ376))</f>
        <v/>
      </c>
      <c r="AA377" s="244" t="str">
        <f>IF($K377="","",IF($K377=$K375,AS375,AS376))</f>
        <v/>
      </c>
      <c r="AB377" s="242" t="str">
        <f t="shared" ref="AB377:AG377" si="707">IF($K377="","",IF($K377=$K375,Y375,Y376))</f>
        <v/>
      </c>
      <c r="AC377" s="242" t="str">
        <f t="shared" si="707"/>
        <v/>
      </c>
      <c r="AD377" s="249" t="str">
        <f t="shared" si="707"/>
        <v/>
      </c>
      <c r="AE377" s="242" t="str">
        <f t="shared" si="707"/>
        <v/>
      </c>
      <c r="AF377" s="242" t="str">
        <f t="shared" si="707"/>
        <v/>
      </c>
      <c r="AG377" s="242" t="str">
        <f t="shared" si="707"/>
        <v/>
      </c>
      <c r="AH377" s="245" t="str">
        <f t="shared" si="701"/>
        <v/>
      </c>
      <c r="AI377" s="251" t="str">
        <f>IF($K377="","",IF($K377=$K375,AH375,AH376))</f>
        <v/>
      </c>
      <c r="AJ377" s="251" t="str">
        <f>IF($K377="","",IF($K377=$K375,AI375,AI376))</f>
        <v/>
      </c>
      <c r="AK377" s="13"/>
      <c r="AL377" s="13"/>
      <c r="AM377" s="13"/>
      <c r="AN377" s="13"/>
      <c r="AO377" s="256"/>
      <c r="AP377" s="257"/>
      <c r="AQ377" s="257"/>
      <c r="AR377" s="13"/>
      <c r="AS377" s="257"/>
      <c r="AT377" s="13"/>
      <c r="AU377" s="257"/>
      <c r="AV377" s="9"/>
      <c r="AW377" s="14" t="str">
        <f t="shared" si="607"/>
        <v/>
      </c>
      <c r="AX377" s="14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Y377" s="14" t="str">
        <f t="shared" si="608"/>
        <v/>
      </c>
    </row>
    <row r="378" spans="1:51">
      <c r="A378" s="1">
        <f>输入错误检查!A377</f>
        <v>0</v>
      </c>
      <c r="B378" s="218" t="str">
        <f t="shared" si="696"/>
        <v/>
      </c>
      <c r="C378" s="218" t="str">
        <f t="shared" si="697"/>
        <v/>
      </c>
      <c r="D378" s="218" t="str">
        <f t="shared" si="698"/>
        <v/>
      </c>
      <c r="E378" s="218" t="str">
        <f t="shared" si="699"/>
        <v/>
      </c>
      <c r="F378" s="218" t="str">
        <f t="shared" si="700"/>
        <v/>
      </c>
      <c r="G378" s="8" t="s">
        <v>114</v>
      </c>
      <c r="H378" s="14" t="s">
        <v>88</v>
      </c>
      <c r="I378" s="14" t="str">
        <f t="shared" si="605"/>
        <v/>
      </c>
      <c r="J378" s="14" t="str">
        <f t="shared" si="606"/>
        <v/>
      </c>
      <c r="K378" s="13"/>
      <c r="L378" s="258"/>
      <c r="M378" s="221"/>
      <c r="N378" s="221"/>
      <c r="O378" s="222"/>
      <c r="P378" s="235"/>
      <c r="Q378" s="235"/>
      <c r="R378" s="235"/>
      <c r="S378" s="13"/>
      <c r="T378" s="13"/>
      <c r="U378" s="14" t="str">
        <f t="shared" si="665"/>
        <v/>
      </c>
      <c r="V378" s="14" t="str" cm="1">
        <f t="array" ref="V378">_xlfn.IFS(S378+T378=0,"",S378&gt;T378,IF(I378="主",IF(S378=5,4,3),IF(S378=5,0,1)),S378&lt;T378,IF(I378="主",IF(T378=5,0,1),IF(T378=5,4,3)),S378=T378,2)</f>
        <v/>
      </c>
      <c r="W378" s="255"/>
      <c r="X378" s="19" t="str">
        <f>IF(X377="","",X377)</f>
        <v/>
      </c>
      <c r="Y378" s="248" t="str">
        <f>IF($K378="","",IF($K378=$K376,AP376,AP375))</f>
        <v/>
      </c>
      <c r="Z378" s="248" t="str">
        <f>IF($K378="","",IF($K378=$K376,AQ376,AQ375))</f>
        <v/>
      </c>
      <c r="AA378" s="244" t="str">
        <f>IF($K378="","",IF($K378=$K376,AS376,AS375))</f>
        <v/>
      </c>
      <c r="AB378" s="242" t="str">
        <f t="shared" ref="AB378:AG378" si="708">IF($K378="","",IF($K378=$K376,Y376,Y375))</f>
        <v/>
      </c>
      <c r="AC378" s="242" t="str">
        <f t="shared" si="708"/>
        <v/>
      </c>
      <c r="AD378" s="249" t="str">
        <f t="shared" si="708"/>
        <v/>
      </c>
      <c r="AE378" s="242" t="str">
        <f t="shared" si="708"/>
        <v/>
      </c>
      <c r="AF378" s="242" t="str">
        <f t="shared" si="708"/>
        <v/>
      </c>
      <c r="AG378" s="242" t="str">
        <f t="shared" si="708"/>
        <v/>
      </c>
      <c r="AH378" s="245" t="str">
        <f t="shared" si="702"/>
        <v/>
      </c>
      <c r="AI378" s="251" t="str">
        <f>IF($K378="","",IF($K378=$K376,AH376,AH375))</f>
        <v/>
      </c>
      <c r="AJ378" s="251" t="str">
        <f>IF($K378="","",IF($K378=$K376,AI376,AI375))</f>
        <v/>
      </c>
      <c r="AK378" s="13"/>
      <c r="AL378" s="13"/>
      <c r="AM378" s="13"/>
      <c r="AN378" s="13"/>
      <c r="AO378" s="13"/>
      <c r="AP378" s="257"/>
      <c r="AQ378" s="257"/>
      <c r="AR378" s="13"/>
      <c r="AS378" s="257"/>
      <c r="AT378" s="13"/>
      <c r="AU378" s="257"/>
      <c r="AV378" s="9"/>
      <c r="AW378" s="14" t="str">
        <f t="shared" si="607"/>
        <v/>
      </c>
      <c r="AX378" s="14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Y378" s="14" t="str">
        <f t="shared" si="608"/>
        <v/>
      </c>
    </row>
    <row r="379" spans="1:51">
      <c r="A379" s="1">
        <f>输入错误检查!A378</f>
        <v>0</v>
      </c>
      <c r="B379" s="218" t="str">
        <f>IF(赛果!A49="","",赛果!A49)</f>
        <v/>
      </c>
      <c r="C379" s="218" t="str">
        <f>IF(赛果!B49="","",赛果!B49)</f>
        <v/>
      </c>
      <c r="D379" s="218" t="str">
        <f>IF(赛果!C49="","",赛果!C49)</f>
        <v/>
      </c>
      <c r="E379" s="218" t="str">
        <f>IF(赛果!D49="","",赛果!D49)</f>
        <v/>
      </c>
      <c r="F379" s="218" t="str">
        <f>IF(赛果!E49="","",赛果!E49)</f>
        <v/>
      </c>
      <c r="G379" s="8">
        <v>1</v>
      </c>
      <c r="H379" s="14" t="s">
        <v>75</v>
      </c>
      <c r="I379" s="14" t="str">
        <f t="shared" si="605"/>
        <v/>
      </c>
      <c r="J379" s="14" t="str">
        <f t="shared" si="606"/>
        <v/>
      </c>
      <c r="K379" s="279"/>
      <c r="L379" s="260"/>
      <c r="M379" s="221">
        <f>S379+S380</f>
        <v>0</v>
      </c>
      <c r="N379" s="221">
        <f>T379+T380</f>
        <v>0</v>
      </c>
      <c r="O379" s="222">
        <f t="shared" si="703"/>
        <v>0</v>
      </c>
      <c r="P379" s="223">
        <f t="shared" si="704"/>
        <v>0</v>
      </c>
      <c r="Q379" s="223">
        <f t="shared" si="705"/>
        <v>0</v>
      </c>
      <c r="R379" s="223">
        <f t="shared" si="706"/>
        <v>0</v>
      </c>
      <c r="S379" s="10"/>
      <c r="T379" s="10"/>
      <c r="U379" s="14" t="str">
        <f t="shared" si="665"/>
        <v/>
      </c>
      <c r="V379" s="14" t="str" cm="1">
        <f t="array" ref="V379">_xlfn.IFS(S379+T379=0,"",S379&gt;T379,IF(I379="主",IF(S379=5,4,3),IF(S379=5,0,1)),S379&lt;T379,IF(I379="主",IF(T379=5,0,1),IF(T379=5,4,3)),S379=T379,2)</f>
        <v/>
      </c>
      <c r="W379" s="261"/>
      <c r="X379" s="261"/>
      <c r="Y379" s="224"/>
      <c r="Z379" s="225"/>
      <c r="AA379" s="225"/>
      <c r="AB379" s="225"/>
      <c r="AC379" s="225"/>
      <c r="AD379" s="225"/>
      <c r="AE379" s="225"/>
      <c r="AF379" s="225"/>
      <c r="AG379" s="226"/>
      <c r="AH379" s="227"/>
      <c r="AI379" s="227"/>
      <c r="AJ379" s="227"/>
      <c r="AK379" s="262"/>
      <c r="AL379" s="263"/>
      <c r="AM379" s="224"/>
      <c r="AN379" s="225"/>
      <c r="AO379" s="264"/>
      <c r="AP379" s="265"/>
      <c r="AQ379" s="12"/>
      <c r="AR379" s="15"/>
      <c r="AS379" s="12"/>
      <c r="AT379" s="15"/>
      <c r="AU379" s="12"/>
      <c r="AV379" s="148"/>
      <c r="AW379" s="14" t="str">
        <f t="shared" si="607"/>
        <v/>
      </c>
      <c r="AX379" s="14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AY379" s="14" t="str">
        <f t="shared" si="608"/>
        <v/>
      </c>
    </row>
    <row r="380" spans="1:51">
      <c r="A380" s="1">
        <f>输入错误检查!A379</f>
        <v>0</v>
      </c>
      <c r="B380" s="218" t="str">
        <f t="shared" ref="B380:B386" si="709">B379</f>
        <v/>
      </c>
      <c r="C380" s="218" t="str">
        <f t="shared" ref="C380:C386" si="710">C379</f>
        <v/>
      </c>
      <c r="D380" s="218" t="str">
        <f t="shared" ref="D380:D386" si="711">D379</f>
        <v/>
      </c>
      <c r="E380" s="218" t="str">
        <f t="shared" ref="E380:E386" si="712">E379</f>
        <v/>
      </c>
      <c r="F380" s="218" t="str">
        <f t="shared" ref="F380:F386" si="713">F379</f>
        <v/>
      </c>
      <c r="G380" s="8">
        <v>1</v>
      </c>
      <c r="H380" s="14" t="s">
        <v>88</v>
      </c>
      <c r="I380" s="14" t="str">
        <f t="shared" si="605"/>
        <v/>
      </c>
      <c r="J380" s="14" t="str">
        <f t="shared" si="606"/>
        <v/>
      </c>
      <c r="K380" s="279"/>
      <c r="L380" s="260"/>
      <c r="M380" s="221"/>
      <c r="N380" s="221"/>
      <c r="O380" s="222"/>
      <c r="P380" s="235"/>
      <c r="Q380" s="235"/>
      <c r="R380" s="235"/>
      <c r="S380" s="10"/>
      <c r="T380" s="10"/>
      <c r="U380" s="14" t="str">
        <f t="shared" si="665"/>
        <v/>
      </c>
      <c r="V380" s="14" t="str" cm="1">
        <f t="array" ref="V380">_xlfn.IFS(S380+T380=0,"",S380&gt;T380,IF(I380="主",IF(S380=5,4,3),IF(S380=5,0,1)),S380&lt;T380,IF(I380="主",IF(T380=5,0,1),IF(T380=5,4,3)),S380=T380,2)</f>
        <v/>
      </c>
      <c r="W380" s="261" t="str">
        <f>IF(W379="","",W379)</f>
        <v/>
      </c>
      <c r="X380" s="261" t="str">
        <f>IF(X379="","",X379)</f>
        <v/>
      </c>
      <c r="Y380" s="236"/>
      <c r="Z380" s="237"/>
      <c r="AA380" s="238"/>
      <c r="AB380" s="238"/>
      <c r="AC380" s="238"/>
      <c r="AD380" s="238"/>
      <c r="AE380" s="238"/>
      <c r="AF380" s="238"/>
      <c r="AG380" s="226"/>
      <c r="AH380" s="227"/>
      <c r="AI380" s="227"/>
      <c r="AJ380" s="227"/>
      <c r="AK380" s="262"/>
      <c r="AL380" s="263"/>
      <c r="AM380" s="236"/>
      <c r="AN380" s="238"/>
      <c r="AO380" s="227"/>
      <c r="AP380" s="265"/>
      <c r="AQ380" s="12"/>
      <c r="AR380" s="15"/>
      <c r="AS380" s="12"/>
      <c r="AT380" s="15"/>
      <c r="AU380" s="12"/>
      <c r="AV380" s="148"/>
      <c r="AW380" s="14" t="str">
        <f t="shared" si="607"/>
        <v/>
      </c>
      <c r="AX380" s="14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AY380" s="14" t="str">
        <f t="shared" si="608"/>
        <v/>
      </c>
    </row>
    <row r="381" spans="1:51">
      <c r="A381" s="1">
        <f>输入错误检查!A380</f>
        <v>0</v>
      </c>
      <c r="B381" s="218" t="str">
        <f t="shared" si="709"/>
        <v/>
      </c>
      <c r="C381" s="218" t="str">
        <f t="shared" si="710"/>
        <v/>
      </c>
      <c r="D381" s="218" t="str">
        <f t="shared" si="711"/>
        <v/>
      </c>
      <c r="E381" s="218" t="str">
        <f t="shared" si="712"/>
        <v/>
      </c>
      <c r="F381" s="218" t="str">
        <f t="shared" si="713"/>
        <v/>
      </c>
      <c r="G381" s="8">
        <v>2</v>
      </c>
      <c r="H381" s="14" t="s">
        <v>75</v>
      </c>
      <c r="I381" s="14" t="str">
        <f t="shared" si="605"/>
        <v/>
      </c>
      <c r="J381" s="14" t="str">
        <f t="shared" si="606"/>
        <v/>
      </c>
      <c r="K381" s="279"/>
      <c r="L381" s="260"/>
      <c r="M381" s="221">
        <f>S381+S382</f>
        <v>0</v>
      </c>
      <c r="N381" s="221">
        <f>T381+T382</f>
        <v>0</v>
      </c>
      <c r="O381" s="222">
        <f t="shared" ref="O381:O385" si="714">M381+N381</f>
        <v>0</v>
      </c>
      <c r="P381" s="223">
        <f t="shared" ref="P381:P385" si="715">IF(M381&gt;N381,1,0)</f>
        <v>0</v>
      </c>
      <c r="Q381" s="223">
        <f t="shared" ref="Q381:Q385" si="716">IF(M381+N381=0,0,IF(M381=N381,1,0))</f>
        <v>0</v>
      </c>
      <c r="R381" s="223">
        <f t="shared" ref="R381:R385" si="717">IF(M381&lt;N381,1,0)</f>
        <v>0</v>
      </c>
      <c r="S381" s="10"/>
      <c r="T381" s="10"/>
      <c r="U381" s="14" t="str">
        <f t="shared" si="665"/>
        <v/>
      </c>
      <c r="V381" s="14" t="str" cm="1">
        <f t="array" ref="V381">_xlfn.IFS(S381+T381=0,"",S381&gt;T381,IF(I381="主",IF(S381=5,4,3),IF(S381=5,0,1)),S381&lt;T381,IF(I381="主",IF(T381=5,0,1),IF(T381=5,4,3)),S381=T381,2)</f>
        <v/>
      </c>
      <c r="W381" s="261"/>
      <c r="X381" s="261"/>
      <c r="Y381" s="242" t="str">
        <f>IF($K381="","",IF($K381=$K379,AP379,AP380))</f>
        <v/>
      </c>
      <c r="Z381" s="243" t="str">
        <f>IF($K381="","",IF($K381=$K379,AQ379,AQ380))</f>
        <v/>
      </c>
      <c r="AA381" s="244" t="str">
        <f>IF($K381="","",IF($K381=$K379,AS379,AS380))</f>
        <v/>
      </c>
      <c r="AB381" s="238"/>
      <c r="AC381" s="238"/>
      <c r="AD381" s="238"/>
      <c r="AE381" s="238"/>
      <c r="AF381" s="238"/>
      <c r="AG381" s="226"/>
      <c r="AH381" s="245" t="str">
        <f t="shared" ref="AH381:AH385" si="718">IF($K381="","",IF($K381=$K379,AV379,AV380))</f>
        <v/>
      </c>
      <c r="AI381" s="227"/>
      <c r="AJ381" s="227"/>
      <c r="AK381" s="262"/>
      <c r="AL381" s="10"/>
      <c r="AM381" s="266"/>
      <c r="AN381" s="267"/>
      <c r="AO381" s="227"/>
      <c r="AP381" s="265"/>
      <c r="AQ381" s="12"/>
      <c r="AR381" s="15"/>
      <c r="AS381" s="12"/>
      <c r="AT381" s="15"/>
      <c r="AU381" s="12"/>
      <c r="AV381" s="148"/>
      <c r="AW381" s="14" t="str">
        <f t="shared" si="607"/>
        <v/>
      </c>
      <c r="AX381" s="14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AY381" s="14" t="str">
        <f t="shared" si="608"/>
        <v/>
      </c>
    </row>
    <row r="382" spans="1:51">
      <c r="A382" s="1">
        <f>输入错误检查!A381</f>
        <v>0</v>
      </c>
      <c r="B382" s="218" t="str">
        <f t="shared" si="709"/>
        <v/>
      </c>
      <c r="C382" s="218" t="str">
        <f t="shared" si="710"/>
        <v/>
      </c>
      <c r="D382" s="218" t="str">
        <f t="shared" si="711"/>
        <v/>
      </c>
      <c r="E382" s="218" t="str">
        <f t="shared" si="712"/>
        <v/>
      </c>
      <c r="F382" s="218" t="str">
        <f t="shared" si="713"/>
        <v/>
      </c>
      <c r="G382" s="8">
        <v>2</v>
      </c>
      <c r="H382" s="14" t="s">
        <v>88</v>
      </c>
      <c r="I382" s="14" t="str">
        <f t="shared" si="605"/>
        <v/>
      </c>
      <c r="J382" s="14" t="str">
        <f t="shared" si="606"/>
        <v/>
      </c>
      <c r="K382" s="279"/>
      <c r="L382" s="260"/>
      <c r="M382" s="221"/>
      <c r="N382" s="221"/>
      <c r="O382" s="222"/>
      <c r="P382" s="235"/>
      <c r="Q382" s="235"/>
      <c r="R382" s="235"/>
      <c r="S382" s="10"/>
      <c r="T382" s="10"/>
      <c r="U382" s="14" t="str">
        <f t="shared" si="665"/>
        <v/>
      </c>
      <c r="V382" s="14" t="str" cm="1">
        <f t="array" ref="V382">_xlfn.IFS(S382+T382=0,"",S382&gt;T382,IF(I382="主",IF(S382=5,4,3),IF(S382=5,0,1)),S382&lt;T382,IF(I382="主",IF(T382=5,0,1),IF(T382=5,4,3)),S382=T382,2)</f>
        <v/>
      </c>
      <c r="W382" s="261" t="str">
        <f>IF(W381="","",W381)</f>
        <v/>
      </c>
      <c r="X382" s="261" t="str">
        <f>IF(X381="","",X381)</f>
        <v/>
      </c>
      <c r="Y382" s="242" t="str">
        <f>IF($K382="","",IF($K382=$K380,AP380,AP379))</f>
        <v/>
      </c>
      <c r="Z382" s="243" t="str">
        <f>IF($K382="","",IF($K382=$K380,AQ380,AQ379))</f>
        <v/>
      </c>
      <c r="AA382" s="244" t="str">
        <f>IF($K382="","",IF($K382=$K380,AS380,AS379))</f>
        <v/>
      </c>
      <c r="AB382" s="237"/>
      <c r="AC382" s="237"/>
      <c r="AD382" s="238"/>
      <c r="AE382" s="238"/>
      <c r="AF382" s="238"/>
      <c r="AG382" s="226"/>
      <c r="AH382" s="245" t="str">
        <f t="shared" ref="AH382:AH386" si="719">IF($K382="","",IF($K382=$K380,AV380,AV379))</f>
        <v/>
      </c>
      <c r="AI382" s="227"/>
      <c r="AJ382" s="227"/>
      <c r="AK382" s="262"/>
      <c r="AL382" s="10"/>
      <c r="AM382" s="263"/>
      <c r="AN382" s="236"/>
      <c r="AO382" s="227"/>
      <c r="AP382" s="265"/>
      <c r="AQ382" s="12"/>
      <c r="AR382" s="15"/>
      <c r="AS382" s="12"/>
      <c r="AT382" s="15"/>
      <c r="AU382" s="12"/>
      <c r="AV382" s="148"/>
      <c r="AW382" s="14" t="str">
        <f t="shared" si="607"/>
        <v/>
      </c>
      <c r="AX382" s="14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AY382" s="14" t="str">
        <f t="shared" si="608"/>
        <v/>
      </c>
    </row>
    <row r="383" spans="1:51">
      <c r="A383" s="1">
        <f>输入错误检查!A382</f>
        <v>0</v>
      </c>
      <c r="B383" s="218" t="str">
        <f t="shared" si="709"/>
        <v/>
      </c>
      <c r="C383" s="218" t="str">
        <f t="shared" si="710"/>
        <v/>
      </c>
      <c r="D383" s="218" t="str">
        <f t="shared" si="711"/>
        <v/>
      </c>
      <c r="E383" s="218" t="str">
        <f t="shared" si="712"/>
        <v/>
      </c>
      <c r="F383" s="218" t="str">
        <f t="shared" si="713"/>
        <v/>
      </c>
      <c r="G383" s="8">
        <v>3</v>
      </c>
      <c r="H383" s="14" t="s">
        <v>75</v>
      </c>
      <c r="I383" s="14" t="str">
        <f t="shared" si="605"/>
        <v/>
      </c>
      <c r="J383" s="14" t="str">
        <f t="shared" si="606"/>
        <v/>
      </c>
      <c r="K383" s="279"/>
      <c r="L383" s="260"/>
      <c r="M383" s="221">
        <f>S383+S384</f>
        <v>0</v>
      </c>
      <c r="N383" s="221">
        <f>T383+T384</f>
        <v>0</v>
      </c>
      <c r="O383" s="222">
        <f t="shared" si="714"/>
        <v>0</v>
      </c>
      <c r="P383" s="223">
        <f t="shared" si="715"/>
        <v>0</v>
      </c>
      <c r="Q383" s="223">
        <f t="shared" si="716"/>
        <v>0</v>
      </c>
      <c r="R383" s="223">
        <f t="shared" si="717"/>
        <v>0</v>
      </c>
      <c r="S383" s="10"/>
      <c r="T383" s="10"/>
      <c r="U383" s="14" t="str">
        <f t="shared" si="665"/>
        <v/>
      </c>
      <c r="V383" s="14" t="str" cm="1">
        <f t="array" ref="V383">_xlfn.IFS(S383+T383=0,"",S383&gt;T383,IF(I383="主",IF(S383=5,4,3),IF(S383=5,0,1)),S383&lt;T383,IF(I383="主",IF(T383=5,0,1),IF(T383=5,4,3)),S383=T383,2)</f>
        <v/>
      </c>
      <c r="W383" s="275"/>
      <c r="X383" s="261"/>
      <c r="Y383" s="248" t="str">
        <f>IF($K383="","",IF($K383=$K381,AP381,AP382))</f>
        <v/>
      </c>
      <c r="Z383" s="248" t="str">
        <f>IF($K383="","",IF($K383=$K381,AQ381,AQ382))</f>
        <v/>
      </c>
      <c r="AA383" s="244" t="str">
        <f>IF($K383="","",IF($K383=$K381,AS381,AS382))</f>
        <v/>
      </c>
      <c r="AB383" s="248" t="str">
        <f>IF($K383="","",IF($K383=$K381,Y381,Y382))</f>
        <v/>
      </c>
      <c r="AC383" s="249" t="str">
        <f>IF($K383="","",IF($K383=$K381,Z381,Z382))</f>
        <v/>
      </c>
      <c r="AD383" s="250" t="str">
        <f>IF($K383="","",IF($K383=$K381,AA381,AA382))</f>
        <v/>
      </c>
      <c r="AE383" s="238"/>
      <c r="AF383" s="238"/>
      <c r="AG383" s="226"/>
      <c r="AH383" s="245" t="str">
        <f t="shared" si="718"/>
        <v/>
      </c>
      <c r="AI383" s="251" t="str">
        <f>IF($K383="","",IF($K383=$K381,AH381,AH382))</f>
        <v/>
      </c>
      <c r="AJ383" s="227"/>
      <c r="AK383" s="262"/>
      <c r="AL383" s="10"/>
      <c r="AM383" s="10"/>
      <c r="AN383" s="266"/>
      <c r="AO383" s="269"/>
      <c r="AP383" s="265"/>
      <c r="AQ383" s="12"/>
      <c r="AR383" s="15"/>
      <c r="AS383" s="12"/>
      <c r="AT383" s="15"/>
      <c r="AU383" s="12"/>
      <c r="AV383" s="148"/>
      <c r="AW383" s="14" t="str">
        <f t="shared" si="607"/>
        <v/>
      </c>
      <c r="AX383" s="14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AY383" s="14" t="str">
        <f t="shared" si="608"/>
        <v/>
      </c>
    </row>
    <row r="384" spans="1:51">
      <c r="A384" s="1">
        <f>输入错误检查!A383</f>
        <v>0</v>
      </c>
      <c r="B384" s="218" t="str">
        <f t="shared" si="709"/>
        <v/>
      </c>
      <c r="C384" s="218" t="str">
        <f t="shared" si="710"/>
        <v/>
      </c>
      <c r="D384" s="218" t="str">
        <f t="shared" si="711"/>
        <v/>
      </c>
      <c r="E384" s="218" t="str">
        <f t="shared" si="712"/>
        <v/>
      </c>
      <c r="F384" s="218" t="str">
        <f t="shared" si="713"/>
        <v/>
      </c>
      <c r="G384" s="8">
        <v>3</v>
      </c>
      <c r="H384" s="14" t="s">
        <v>88</v>
      </c>
      <c r="I384" s="14" t="str">
        <f t="shared" si="605"/>
        <v/>
      </c>
      <c r="J384" s="14" t="str">
        <f t="shared" si="606"/>
        <v/>
      </c>
      <c r="K384" s="279"/>
      <c r="L384" s="260"/>
      <c r="M384" s="221"/>
      <c r="N384" s="221"/>
      <c r="O384" s="222"/>
      <c r="P384" s="235"/>
      <c r="Q384" s="235"/>
      <c r="R384" s="235"/>
      <c r="S384" s="10"/>
      <c r="T384" s="10"/>
      <c r="U384" s="14" t="str">
        <f t="shared" si="665"/>
        <v/>
      </c>
      <c r="V384" s="14" t="str" cm="1">
        <f t="array" ref="V384">_xlfn.IFS(S384+T384=0,"",S384&gt;T384,IF(I384="主",IF(S384=5,4,3),IF(S384=5,0,1)),S384&lt;T384,IF(I384="主",IF(T384=5,0,1),IF(T384=5,4,3)),S384=T384,2)</f>
        <v/>
      </c>
      <c r="W384" s="275"/>
      <c r="X384" s="261" t="str">
        <f>IF(X383="","",X383)</f>
        <v/>
      </c>
      <c r="Y384" s="248" t="str">
        <f>IF($K384="","",IF($K384=$K382,AP382,AP381))</f>
        <v/>
      </c>
      <c r="Z384" s="248" t="str">
        <f>IF($K384="","",IF($K384=$K382,AQ382,AQ381))</f>
        <v/>
      </c>
      <c r="AA384" s="244" t="str">
        <f>IF($K384="","",IF($K384=$K382,AS382,AS381))</f>
        <v/>
      </c>
      <c r="AB384" s="248" t="str">
        <f>IF($K384="","",IF($K384=$K382,Y382,Y381))</f>
        <v/>
      </c>
      <c r="AC384" s="249" t="str">
        <f>IF($K384="","",IF($K384=$K382,Z382,Z381))</f>
        <v/>
      </c>
      <c r="AD384" s="250" t="str">
        <f>IF($K384="","",IF($K384=$K382,AA382,AA381))</f>
        <v/>
      </c>
      <c r="AE384" s="237"/>
      <c r="AF384" s="237"/>
      <c r="AG384" s="270"/>
      <c r="AH384" s="245" t="str">
        <f t="shared" si="719"/>
        <v/>
      </c>
      <c r="AI384" s="251" t="str">
        <f>IF($K384="","",IF($K384=$K382,AH382,AH381))</f>
        <v/>
      </c>
      <c r="AJ384" s="227"/>
      <c r="AK384" s="262"/>
      <c r="AL384" s="10"/>
      <c r="AM384" s="10"/>
      <c r="AN384" s="263"/>
      <c r="AO384" s="272"/>
      <c r="AP384" s="265"/>
      <c r="AQ384" s="12"/>
      <c r="AR384" s="15"/>
      <c r="AS384" s="12"/>
      <c r="AT384" s="15"/>
      <c r="AU384" s="12"/>
      <c r="AV384" s="148"/>
      <c r="AW384" s="14" t="str">
        <f t="shared" si="607"/>
        <v/>
      </c>
      <c r="AX384" s="14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Y384" s="14" t="str">
        <f t="shared" si="608"/>
        <v/>
      </c>
    </row>
    <row r="385" spans="1:51">
      <c r="A385" s="1">
        <f>输入错误检查!A384</f>
        <v>0</v>
      </c>
      <c r="B385" s="218" t="str">
        <f t="shared" si="709"/>
        <v/>
      </c>
      <c r="C385" s="218" t="str">
        <f t="shared" si="710"/>
        <v/>
      </c>
      <c r="D385" s="218" t="str">
        <f t="shared" si="711"/>
        <v/>
      </c>
      <c r="E385" s="218" t="str">
        <f t="shared" si="712"/>
        <v/>
      </c>
      <c r="F385" s="218" t="str">
        <f t="shared" si="713"/>
        <v/>
      </c>
      <c r="G385" s="8" t="s">
        <v>114</v>
      </c>
      <c r="H385" s="14" t="s">
        <v>75</v>
      </c>
      <c r="I385" s="14" t="str">
        <f t="shared" si="605"/>
        <v/>
      </c>
      <c r="J385" s="14" t="str">
        <f t="shared" si="606"/>
        <v/>
      </c>
      <c r="K385" s="10"/>
      <c r="L385" s="274"/>
      <c r="M385" s="221">
        <f>S385+S386</f>
        <v>0</v>
      </c>
      <c r="N385" s="221">
        <f>T385+T386</f>
        <v>0</v>
      </c>
      <c r="O385" s="222">
        <f t="shared" si="714"/>
        <v>0</v>
      </c>
      <c r="P385" s="223">
        <f t="shared" si="715"/>
        <v>0</v>
      </c>
      <c r="Q385" s="223">
        <f t="shared" si="716"/>
        <v>0</v>
      </c>
      <c r="R385" s="223">
        <f t="shared" si="717"/>
        <v>0</v>
      </c>
      <c r="S385" s="10"/>
      <c r="T385" s="10"/>
      <c r="U385" s="14" t="str">
        <f t="shared" si="665"/>
        <v/>
      </c>
      <c r="V385" s="14" t="str" cm="1">
        <f t="array" ref="V385">_xlfn.IFS(S385+T385=0,"",S385&gt;T385,IF(I385="主",IF(S385=5,4,3),IF(S385=5,0,1)),S385&lt;T385,IF(I385="主",IF(T385=5,0,1),IF(T385=5,4,3)),S385=T385,2)</f>
        <v/>
      </c>
      <c r="W385" s="275"/>
      <c r="X385" s="261"/>
      <c r="Y385" s="248" t="str">
        <f>IF($K385="","",IF($K385=$K383,AP383,AP384))</f>
        <v/>
      </c>
      <c r="Z385" s="248" t="str">
        <f>IF($K385="","",IF($K385=$K383,AQ383,AQ384))</f>
        <v/>
      </c>
      <c r="AA385" s="244" t="str">
        <f>IF($K385="","",IF($K385=$K383,AS383,AS384))</f>
        <v/>
      </c>
      <c r="AB385" s="242" t="str">
        <f t="shared" ref="AB385:AG385" si="720">IF($K385="","",IF($K385=$K383,Y383,Y384))</f>
        <v/>
      </c>
      <c r="AC385" s="242" t="str">
        <f t="shared" si="720"/>
        <v/>
      </c>
      <c r="AD385" s="249" t="str">
        <f t="shared" si="720"/>
        <v/>
      </c>
      <c r="AE385" s="242" t="str">
        <f t="shared" si="720"/>
        <v/>
      </c>
      <c r="AF385" s="242" t="str">
        <f t="shared" si="720"/>
        <v/>
      </c>
      <c r="AG385" s="242" t="str">
        <f t="shared" si="720"/>
        <v/>
      </c>
      <c r="AH385" s="245" t="str">
        <f t="shared" si="718"/>
        <v/>
      </c>
      <c r="AI385" s="251" t="str">
        <f>IF($K385="","",IF($K385=$K383,AH383,AH384))</f>
        <v/>
      </c>
      <c r="AJ385" s="251" t="str">
        <f>IF($K385="","",IF($K385=$K383,AI383,AI384))</f>
        <v/>
      </c>
      <c r="AK385" s="10"/>
      <c r="AL385" s="10"/>
      <c r="AM385" s="10"/>
      <c r="AN385" s="10"/>
      <c r="AO385" s="276"/>
      <c r="AP385" s="265"/>
      <c r="AQ385" s="12"/>
      <c r="AR385" s="15"/>
      <c r="AS385" s="12"/>
      <c r="AT385" s="15"/>
      <c r="AU385" s="12"/>
      <c r="AV385" s="148"/>
      <c r="AW385" s="14" t="str">
        <f t="shared" si="607"/>
        <v/>
      </c>
      <c r="AX385" s="14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Y385" s="14" t="str">
        <f t="shared" si="608"/>
        <v/>
      </c>
    </row>
    <row r="386" spans="1:51">
      <c r="A386" s="1">
        <f>输入错误检查!A385</f>
        <v>0</v>
      </c>
      <c r="B386" s="218" t="str">
        <f t="shared" si="709"/>
        <v/>
      </c>
      <c r="C386" s="218" t="str">
        <f t="shared" si="710"/>
        <v/>
      </c>
      <c r="D386" s="218" t="str">
        <f t="shared" si="711"/>
        <v/>
      </c>
      <c r="E386" s="218" t="str">
        <f t="shared" si="712"/>
        <v/>
      </c>
      <c r="F386" s="218" t="str">
        <f t="shared" si="713"/>
        <v/>
      </c>
      <c r="G386" s="8" t="s">
        <v>114</v>
      </c>
      <c r="H386" s="14" t="s">
        <v>88</v>
      </c>
      <c r="I386" s="14" t="str">
        <f t="shared" si="605"/>
        <v/>
      </c>
      <c r="J386" s="14" t="str">
        <f t="shared" si="606"/>
        <v/>
      </c>
      <c r="K386" s="10"/>
      <c r="L386" s="274"/>
      <c r="M386" s="221"/>
      <c r="N386" s="221"/>
      <c r="O386" s="222"/>
      <c r="P386" s="235"/>
      <c r="Q386" s="235"/>
      <c r="R386" s="235"/>
      <c r="S386" s="10"/>
      <c r="T386" s="10"/>
      <c r="U386" s="14" t="str">
        <f t="shared" si="665"/>
        <v/>
      </c>
      <c r="V386" s="14" t="str" cm="1">
        <f t="array" ref="V386">_xlfn.IFS(S386+T386=0,"",S386&gt;T386,IF(I386="主",IF(S386=5,4,3),IF(S386=5,0,1)),S386&lt;T386,IF(I386="主",IF(T386=5,0,1),IF(T386=5,4,3)),S386=T386,2)</f>
        <v/>
      </c>
      <c r="W386" s="275"/>
      <c r="X386" s="261" t="str">
        <f>IF(X385="","",X385)</f>
        <v/>
      </c>
      <c r="Y386" s="248" t="str">
        <f>IF($K386="","",IF($K386=$K384,AP384,AP383))</f>
        <v/>
      </c>
      <c r="Z386" s="248" t="str">
        <f>IF($K386="","",IF($K386=$K384,AQ384,AQ383))</f>
        <v/>
      </c>
      <c r="AA386" s="244" t="str">
        <f>IF($K386="","",IF($K386=$K384,AS384,AS383))</f>
        <v/>
      </c>
      <c r="AB386" s="242" t="str">
        <f t="shared" ref="AB386:AG386" si="721">IF($K386="","",IF($K386=$K384,Y384,Y383))</f>
        <v/>
      </c>
      <c r="AC386" s="242" t="str">
        <f t="shared" si="721"/>
        <v/>
      </c>
      <c r="AD386" s="249" t="str">
        <f t="shared" si="721"/>
        <v/>
      </c>
      <c r="AE386" s="242" t="str">
        <f t="shared" si="721"/>
        <v/>
      </c>
      <c r="AF386" s="242" t="str">
        <f t="shared" si="721"/>
        <v/>
      </c>
      <c r="AG386" s="242" t="str">
        <f t="shared" si="721"/>
        <v/>
      </c>
      <c r="AH386" s="245" t="str">
        <f t="shared" si="719"/>
        <v/>
      </c>
      <c r="AI386" s="251" t="str">
        <f>IF($K386="","",IF($K386=$K384,AH384,AH383))</f>
        <v/>
      </c>
      <c r="AJ386" s="251" t="str">
        <f>IF($K386="","",IF($K386=$K384,AI384,AI383))</f>
        <v/>
      </c>
      <c r="AK386" s="10"/>
      <c r="AL386" s="10"/>
      <c r="AM386" s="10"/>
      <c r="AN386" s="10"/>
      <c r="AO386" s="10"/>
      <c r="AP386" s="265"/>
      <c r="AQ386" s="12"/>
      <c r="AR386" s="15"/>
      <c r="AS386" s="12"/>
      <c r="AT386" s="15"/>
      <c r="AU386" s="12"/>
      <c r="AV386" s="148"/>
      <c r="AW386" s="14" t="str">
        <f t="shared" si="607"/>
        <v/>
      </c>
      <c r="AX386" s="14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Y386" s="14" t="str">
        <f t="shared" si="608"/>
        <v/>
      </c>
    </row>
    <row r="387" spans="1:51">
      <c r="A387" s="1">
        <f>输入错误检查!A386</f>
        <v>0</v>
      </c>
      <c r="B387" s="218" t="str">
        <f>IF(赛果!A50="","",赛果!A50)</f>
        <v/>
      </c>
      <c r="C387" s="218" t="str">
        <f>IF(赛果!B50="","",赛果!B50)</f>
        <v/>
      </c>
      <c r="D387" s="218" t="str">
        <f>IF(赛果!C50="","",赛果!C50)</f>
        <v/>
      </c>
      <c r="E387" s="218" t="str">
        <f>IF(赛果!D50="","",赛果!D50)</f>
        <v/>
      </c>
      <c r="F387" s="218" t="str">
        <f>IF(赛果!E50="","",赛果!E50)</f>
        <v/>
      </c>
      <c r="G387" s="8">
        <v>1</v>
      </c>
      <c r="H387" s="14" t="s">
        <v>75</v>
      </c>
      <c r="I387" s="14" t="str">
        <f t="shared" ref="I387:I450" si="722">IF(K387="","",IF(K387=E387,"主","客"))</f>
        <v/>
      </c>
      <c r="J387" s="14" t="str">
        <f t="shared" ref="J387:J450" si="723">IF(K387="","",IF(K387=E387,F387,E387))</f>
        <v/>
      </c>
      <c r="K387" s="15"/>
      <c r="L387" s="220"/>
      <c r="M387" s="221">
        <f>S387+S388</f>
        <v>0</v>
      </c>
      <c r="N387" s="221">
        <f>T387+T388</f>
        <v>0</v>
      </c>
      <c r="O387" s="222">
        <f t="shared" ref="O387:O391" si="724">M387+N387</f>
        <v>0</v>
      </c>
      <c r="P387" s="223">
        <f t="shared" ref="P387:P391" si="725">IF(M387&gt;N387,1,0)</f>
        <v>0</v>
      </c>
      <c r="Q387" s="223">
        <f t="shared" ref="Q387:Q391" si="726">IF(M387+N387=0,0,IF(M387=N387,1,0))</f>
        <v>0</v>
      </c>
      <c r="R387" s="223">
        <f t="shared" ref="R387:R391" si="727">IF(M387&lt;N387,1,0)</f>
        <v>0</v>
      </c>
      <c r="S387" s="13"/>
      <c r="T387" s="13"/>
      <c r="U387" s="14" t="str">
        <f t="shared" si="665"/>
        <v/>
      </c>
      <c r="V387" s="14" t="str" cm="1">
        <f t="array" ref="V387">_xlfn.IFS(S387+T387=0,"",S387&gt;T387,IF(I387="主",IF(S387=5,4,3),IF(S387=5,0,1)),S387&lt;T387,IF(I387="主",IF(T387=5,0,1),IF(T387=5,4,3)),S387=T387,2)</f>
        <v/>
      </c>
      <c r="W387" s="19"/>
      <c r="X387" s="19"/>
      <c r="Y387" s="224"/>
      <c r="Z387" s="225"/>
      <c r="AA387" s="225"/>
      <c r="AB387" s="225"/>
      <c r="AC387" s="225"/>
      <c r="AD387" s="225"/>
      <c r="AE387" s="225"/>
      <c r="AF387" s="225"/>
      <c r="AG387" s="226"/>
      <c r="AH387" s="227"/>
      <c r="AI387" s="227"/>
      <c r="AJ387" s="227"/>
      <c r="AK387" s="196"/>
      <c r="AL387" s="192"/>
      <c r="AM387" s="230"/>
      <c r="AN387" s="231"/>
      <c r="AO387" s="232"/>
      <c r="AP387" s="233"/>
      <c r="AQ387" s="234"/>
      <c r="AR387" s="15"/>
      <c r="AS387" s="234"/>
      <c r="AT387" s="15"/>
      <c r="AU387" s="234"/>
      <c r="AV387" s="142"/>
      <c r="AW387" s="14" t="str">
        <f t="shared" ref="AW387:AW450" si="728">_xlfn.IFS(AX387="","",AX387=E387,"主",AX387=F387,"客")</f>
        <v/>
      </c>
      <c r="AX387" s="14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AY387" s="14" t="str">
        <f t="shared" ref="AY387:AY450" si="729">_xlfn.IFS(AX387="","",AX387=E387,F387,AX387=F387,E387)</f>
        <v/>
      </c>
    </row>
    <row r="388" spans="1:51">
      <c r="A388" s="1">
        <f>输入错误检查!A387</f>
        <v>0</v>
      </c>
      <c r="B388" s="218" t="str">
        <f t="shared" ref="B388:B394" si="730">B387</f>
        <v/>
      </c>
      <c r="C388" s="218" t="str">
        <f t="shared" ref="C388:C394" si="731">C387</f>
        <v/>
      </c>
      <c r="D388" s="218" t="str">
        <f t="shared" ref="D388:D394" si="732">D387</f>
        <v/>
      </c>
      <c r="E388" s="218" t="str">
        <f t="shared" ref="E388:E394" si="733">E387</f>
        <v/>
      </c>
      <c r="F388" s="218" t="str">
        <f t="shared" ref="F388:F394" si="734">F387</f>
        <v/>
      </c>
      <c r="G388" s="8">
        <v>1</v>
      </c>
      <c r="H388" s="14" t="s">
        <v>88</v>
      </c>
      <c r="I388" s="14" t="str">
        <f t="shared" si="722"/>
        <v/>
      </c>
      <c r="J388" s="14" t="str">
        <f t="shared" si="723"/>
        <v/>
      </c>
      <c r="K388" s="15"/>
      <c r="L388" s="220"/>
      <c r="M388" s="221"/>
      <c r="N388" s="221"/>
      <c r="O388" s="222"/>
      <c r="P388" s="235"/>
      <c r="Q388" s="235"/>
      <c r="R388" s="235"/>
      <c r="S388" s="13"/>
      <c r="T388" s="13"/>
      <c r="U388" s="14" t="str">
        <f t="shared" si="665"/>
        <v/>
      </c>
      <c r="V388" s="14" t="str" cm="1">
        <f t="array" ref="V388">_xlfn.IFS(S388+T388=0,"",S388&gt;T388,IF(I388="主",IF(S388=5,4,3),IF(S388=5,0,1)),S388&lt;T388,IF(I388="主",IF(T388=5,0,1),IF(T388=5,4,3)),S388=T388,2)</f>
        <v/>
      </c>
      <c r="W388" s="19"/>
      <c r="X388" s="19"/>
      <c r="Y388" s="236"/>
      <c r="Z388" s="237"/>
      <c r="AA388" s="238"/>
      <c r="AB388" s="238"/>
      <c r="AC388" s="238"/>
      <c r="AD388" s="238"/>
      <c r="AE388" s="238"/>
      <c r="AF388" s="238"/>
      <c r="AG388" s="226"/>
      <c r="AH388" s="227"/>
      <c r="AI388" s="227"/>
      <c r="AJ388" s="227"/>
      <c r="AK388" s="196"/>
      <c r="AL388" s="192"/>
      <c r="AM388" s="239"/>
      <c r="AN388" s="240"/>
      <c r="AO388" s="241"/>
      <c r="AP388" s="233"/>
      <c r="AQ388" s="234"/>
      <c r="AR388" s="15"/>
      <c r="AS388" s="234"/>
      <c r="AT388" s="15"/>
      <c r="AU388" s="234"/>
      <c r="AV388" s="142"/>
      <c r="AW388" s="14" t="str">
        <f t="shared" si="728"/>
        <v/>
      </c>
      <c r="AX388" s="14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AY388" s="14" t="str">
        <f t="shared" si="729"/>
        <v/>
      </c>
    </row>
    <row r="389" spans="1:51">
      <c r="A389" s="1">
        <f>输入错误检查!A388</f>
        <v>0</v>
      </c>
      <c r="B389" s="218" t="str">
        <f t="shared" si="730"/>
        <v/>
      </c>
      <c r="C389" s="218" t="str">
        <f t="shared" si="731"/>
        <v/>
      </c>
      <c r="D389" s="218" t="str">
        <f t="shared" si="732"/>
        <v/>
      </c>
      <c r="E389" s="218" t="str">
        <f t="shared" si="733"/>
        <v/>
      </c>
      <c r="F389" s="218" t="str">
        <f t="shared" si="734"/>
        <v/>
      </c>
      <c r="G389" s="8">
        <v>2</v>
      </c>
      <c r="H389" s="14" t="s">
        <v>75</v>
      </c>
      <c r="I389" s="14" t="str">
        <f t="shared" si="722"/>
        <v/>
      </c>
      <c r="J389" s="14" t="str">
        <f t="shared" si="723"/>
        <v/>
      </c>
      <c r="K389" s="15"/>
      <c r="L389" s="220"/>
      <c r="M389" s="221">
        <f>S389+S390</f>
        <v>0</v>
      </c>
      <c r="N389" s="221">
        <f>T389+T390</f>
        <v>0</v>
      </c>
      <c r="O389" s="222">
        <f t="shared" si="724"/>
        <v>0</v>
      </c>
      <c r="P389" s="223">
        <f t="shared" si="725"/>
        <v>0</v>
      </c>
      <c r="Q389" s="223">
        <f t="shared" si="726"/>
        <v>0</v>
      </c>
      <c r="R389" s="223">
        <f t="shared" si="727"/>
        <v>0</v>
      </c>
      <c r="S389" s="13"/>
      <c r="T389" s="13"/>
      <c r="U389" s="14" t="str">
        <f t="shared" si="665"/>
        <v/>
      </c>
      <c r="V389" s="14" t="str" cm="1">
        <f t="array" ref="V389">_xlfn.IFS(S389+T389=0,"",S389&gt;T389,IF(I389="主",IF(S389=5,4,3),IF(S389=5,0,1)),S389&lt;T389,IF(I389="主",IF(T389=5,0,1),IF(T389=5,4,3)),S389=T389,2)</f>
        <v/>
      </c>
      <c r="W389" s="19"/>
      <c r="X389" s="19"/>
      <c r="Y389" s="242" t="str">
        <f>IF($K389="","",IF($K389=$K387,AP387,AP388))</f>
        <v/>
      </c>
      <c r="Z389" s="243" t="str">
        <f>IF($K389="","",IF($K389=$K387,AQ387,AQ388))</f>
        <v/>
      </c>
      <c r="AA389" s="244" t="str">
        <f>IF($K389="","",IF($K389=$K387,AS387,AS388))</f>
        <v/>
      </c>
      <c r="AB389" s="238"/>
      <c r="AC389" s="238"/>
      <c r="AD389" s="238"/>
      <c r="AE389" s="238"/>
      <c r="AF389" s="238"/>
      <c r="AG389" s="226"/>
      <c r="AH389" s="245" t="str">
        <f t="shared" ref="AH389:AH393" si="735">IF($K389="","",IF($K389=$K387,AV387,AV388))</f>
        <v/>
      </c>
      <c r="AI389" s="227"/>
      <c r="AJ389" s="227"/>
      <c r="AK389" s="196"/>
      <c r="AL389" s="13"/>
      <c r="AM389" s="277"/>
      <c r="AN389" s="247"/>
      <c r="AO389" s="241"/>
      <c r="AP389" s="233"/>
      <c r="AQ389" s="234"/>
      <c r="AR389" s="15"/>
      <c r="AS389" s="234"/>
      <c r="AT389" s="15"/>
      <c r="AU389" s="234"/>
      <c r="AV389" s="9"/>
      <c r="AW389" s="14" t="str">
        <f t="shared" si="728"/>
        <v/>
      </c>
      <c r="AX389" s="14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AY389" s="14" t="str">
        <f t="shared" si="729"/>
        <v/>
      </c>
    </row>
    <row r="390" spans="1:51">
      <c r="A390" s="1">
        <f>输入错误检查!A389</f>
        <v>0</v>
      </c>
      <c r="B390" s="218" t="str">
        <f t="shared" si="730"/>
        <v/>
      </c>
      <c r="C390" s="218" t="str">
        <f t="shared" si="731"/>
        <v/>
      </c>
      <c r="D390" s="218" t="str">
        <f t="shared" si="732"/>
        <v/>
      </c>
      <c r="E390" s="218" t="str">
        <f t="shared" si="733"/>
        <v/>
      </c>
      <c r="F390" s="218" t="str">
        <f t="shared" si="734"/>
        <v/>
      </c>
      <c r="G390" s="8">
        <v>2</v>
      </c>
      <c r="H390" s="14" t="s">
        <v>88</v>
      </c>
      <c r="I390" s="14" t="str">
        <f t="shared" si="722"/>
        <v/>
      </c>
      <c r="J390" s="14" t="str">
        <f t="shared" si="723"/>
        <v/>
      </c>
      <c r="K390" s="15"/>
      <c r="L390" s="220"/>
      <c r="M390" s="221"/>
      <c r="N390" s="221"/>
      <c r="O390" s="222"/>
      <c r="P390" s="235"/>
      <c r="Q390" s="235"/>
      <c r="R390" s="235"/>
      <c r="S390" s="13"/>
      <c r="T390" s="13"/>
      <c r="U390" s="14" t="str">
        <f t="shared" si="665"/>
        <v/>
      </c>
      <c r="V390" s="14" t="str" cm="1">
        <f t="array" ref="V390">_xlfn.IFS(S390+T390=0,"",S390&gt;T390,IF(I390="主",IF(S390=5,4,3),IF(S390=5,0,1)),S390&lt;T390,IF(I390="主",IF(T390=5,0,1),IF(T390=5,4,3)),S390=T390,2)</f>
        <v/>
      </c>
      <c r="W390" s="19"/>
      <c r="X390" s="19"/>
      <c r="Y390" s="242" t="str">
        <f>IF($K390="","",IF($K390=$K388,AP388,AP387))</f>
        <v/>
      </c>
      <c r="Z390" s="243" t="str">
        <f>IF($K390="","",IF($K390=$K388,AQ388,AQ387))</f>
        <v/>
      </c>
      <c r="AA390" s="244" t="str">
        <f>IF($K390="","",IF($K390=$K388,AS388,AS387))</f>
        <v/>
      </c>
      <c r="AB390" s="237"/>
      <c r="AC390" s="237"/>
      <c r="AD390" s="238"/>
      <c r="AE390" s="238"/>
      <c r="AF390" s="238"/>
      <c r="AG390" s="226"/>
      <c r="AH390" s="245" t="str">
        <f t="shared" ref="AH390:AH394" si="736">IF($K390="","",IF($K390=$K388,AV388,AV387))</f>
        <v/>
      </c>
      <c r="AI390" s="227"/>
      <c r="AJ390" s="227"/>
      <c r="AK390" s="196"/>
      <c r="AL390" s="13"/>
      <c r="AM390" s="192"/>
      <c r="AN390" s="239"/>
      <c r="AO390" s="241"/>
      <c r="AP390" s="233"/>
      <c r="AQ390" s="234"/>
      <c r="AR390" s="15"/>
      <c r="AS390" s="234"/>
      <c r="AT390" s="15"/>
      <c r="AU390" s="234"/>
      <c r="AV390" s="142"/>
      <c r="AW390" s="14" t="str">
        <f t="shared" si="728"/>
        <v/>
      </c>
      <c r="AX390" s="14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Y390" s="14" t="str">
        <f t="shared" si="729"/>
        <v/>
      </c>
    </row>
    <row r="391" spans="1:51">
      <c r="A391" s="1">
        <f>输入错误检查!A390</f>
        <v>0</v>
      </c>
      <c r="B391" s="218" t="str">
        <f t="shared" si="730"/>
        <v/>
      </c>
      <c r="C391" s="218" t="str">
        <f t="shared" si="731"/>
        <v/>
      </c>
      <c r="D391" s="218" t="str">
        <f t="shared" si="732"/>
        <v/>
      </c>
      <c r="E391" s="218" t="str">
        <f t="shared" si="733"/>
        <v/>
      </c>
      <c r="F391" s="218" t="str">
        <f t="shared" si="734"/>
        <v/>
      </c>
      <c r="G391" s="8">
        <v>3</v>
      </c>
      <c r="H391" s="14" t="s">
        <v>75</v>
      </c>
      <c r="I391" s="14" t="str">
        <f t="shared" si="722"/>
        <v/>
      </c>
      <c r="J391" s="14" t="str">
        <f t="shared" si="723"/>
        <v/>
      </c>
      <c r="K391" s="15"/>
      <c r="L391" s="220"/>
      <c r="M391" s="221">
        <f>S391+S392</f>
        <v>0</v>
      </c>
      <c r="N391" s="221">
        <f>T391+T392</f>
        <v>0</v>
      </c>
      <c r="O391" s="222">
        <f t="shared" si="724"/>
        <v>0</v>
      </c>
      <c r="P391" s="223">
        <f t="shared" si="725"/>
        <v>0</v>
      </c>
      <c r="Q391" s="223">
        <f t="shared" si="726"/>
        <v>0</v>
      </c>
      <c r="R391" s="223">
        <f t="shared" si="727"/>
        <v>0</v>
      </c>
      <c r="S391" s="13"/>
      <c r="T391" s="13"/>
      <c r="U391" s="14" t="str">
        <f t="shared" si="665"/>
        <v/>
      </c>
      <c r="V391" s="14" t="str" cm="1">
        <f t="array" ref="V391">_xlfn.IFS(S391+T391=0,"",S391&gt;T391,IF(I391="主",IF(S391=5,4,3),IF(S391=5,0,1)),S391&lt;T391,IF(I391="主",IF(T391=5,0,1),IF(T391=5,4,3)),S391=T391,2)</f>
        <v/>
      </c>
      <c r="W391" s="255"/>
      <c r="X391" s="19"/>
      <c r="Y391" s="248" t="str">
        <f>IF($K391="","",IF($K391=$K389,AP389,AP390))</f>
        <v/>
      </c>
      <c r="Z391" s="248" t="str">
        <f>IF($K391="","",IF($K391=$K389,AQ389,AQ390))</f>
        <v/>
      </c>
      <c r="AA391" s="244" t="str">
        <f>IF($K391="","",IF($K391=$K389,AS389,AS390))</f>
        <v/>
      </c>
      <c r="AB391" s="248" t="str">
        <f>IF($K391="","",IF($K391=$K389,Y389,Y390))</f>
        <v/>
      </c>
      <c r="AC391" s="249" t="str">
        <f>IF($K391="","",IF($K391=$K389,Z389,Z390))</f>
        <v/>
      </c>
      <c r="AD391" s="250" t="str">
        <f>IF($K391="","",IF($K391=$K389,AA389,AA390))</f>
        <v/>
      </c>
      <c r="AE391" s="238"/>
      <c r="AF391" s="238"/>
      <c r="AG391" s="226"/>
      <c r="AH391" s="245" t="str">
        <f t="shared" si="735"/>
        <v/>
      </c>
      <c r="AI391" s="251" t="str">
        <f>IF($K391="","",IF($K391=$K389,AH389,AH390))</f>
        <v/>
      </c>
      <c r="AJ391" s="227"/>
      <c r="AK391" s="196"/>
      <c r="AL391" s="13"/>
      <c r="AM391" s="13"/>
      <c r="AN391" s="277"/>
      <c r="AO391" s="252"/>
      <c r="AP391" s="233"/>
      <c r="AQ391" s="234"/>
      <c r="AR391" s="13"/>
      <c r="AS391" s="234"/>
      <c r="AT391" s="13"/>
      <c r="AU391" s="234"/>
      <c r="AV391" s="9"/>
      <c r="AW391" s="14" t="str">
        <f t="shared" si="728"/>
        <v/>
      </c>
      <c r="AX391" s="14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Y391" s="14" t="str">
        <f t="shared" si="729"/>
        <v/>
      </c>
    </row>
    <row r="392" spans="1:51">
      <c r="A392" s="1">
        <f>输入错误检查!A391</f>
        <v>0</v>
      </c>
      <c r="B392" s="218" t="str">
        <f t="shared" si="730"/>
        <v/>
      </c>
      <c r="C392" s="218" t="str">
        <f t="shared" si="731"/>
        <v/>
      </c>
      <c r="D392" s="218" t="str">
        <f t="shared" si="732"/>
        <v/>
      </c>
      <c r="E392" s="218" t="str">
        <f t="shared" si="733"/>
        <v/>
      </c>
      <c r="F392" s="218" t="str">
        <f t="shared" si="734"/>
        <v/>
      </c>
      <c r="G392" s="8">
        <v>3</v>
      </c>
      <c r="H392" s="14" t="s">
        <v>88</v>
      </c>
      <c r="I392" s="14" t="str">
        <f t="shared" si="722"/>
        <v/>
      </c>
      <c r="J392" s="14" t="str">
        <f t="shared" si="723"/>
        <v/>
      </c>
      <c r="K392" s="15"/>
      <c r="L392" s="220"/>
      <c r="M392" s="221"/>
      <c r="N392" s="221"/>
      <c r="O392" s="222"/>
      <c r="P392" s="235"/>
      <c r="Q392" s="235"/>
      <c r="R392" s="235"/>
      <c r="S392" s="13"/>
      <c r="T392" s="13"/>
      <c r="U392" s="14" t="str">
        <f t="shared" si="665"/>
        <v/>
      </c>
      <c r="V392" s="14" t="str" cm="1">
        <f t="array" ref="V392">_xlfn.IFS(S392+T392=0,"",S392&gt;T392,IF(I392="主",IF(S392=5,4,3),IF(S392=5,0,1)),S392&lt;T392,IF(I392="主",IF(T392=5,0,1),IF(T392=5,4,3)),S392=T392,2)</f>
        <v/>
      </c>
      <c r="W392" s="255"/>
      <c r="X392" s="19"/>
      <c r="Y392" s="248" t="str">
        <f>IF($K392="","",IF($K392=$K390,AP390,AP389))</f>
        <v/>
      </c>
      <c r="Z392" s="248" t="str">
        <f>IF($K392="","",IF($K392=$K390,AQ390,AQ389))</f>
        <v/>
      </c>
      <c r="AA392" s="244" t="str">
        <f>IF($K392="","",IF($K392=$K390,AS390,AS389))</f>
        <v/>
      </c>
      <c r="AB392" s="248" t="str">
        <f>IF($K392="","",IF($K392=$K390,Y390,Y389))</f>
        <v/>
      </c>
      <c r="AC392" s="249" t="str">
        <f>IF($K392="","",IF($K392=$K390,Z390,Z389))</f>
        <v/>
      </c>
      <c r="AD392" s="250" t="str">
        <f>IF($K392="","",IF($K392=$K390,AA390,AA389))</f>
        <v/>
      </c>
      <c r="AE392" s="237"/>
      <c r="AF392" s="237"/>
      <c r="AG392" s="270"/>
      <c r="AH392" s="245" t="str">
        <f t="shared" si="736"/>
        <v/>
      </c>
      <c r="AI392" s="251" t="str">
        <f>IF($K392="","",IF($K392=$K390,AH390,AH389))</f>
        <v/>
      </c>
      <c r="AJ392" s="227"/>
      <c r="AK392" s="196"/>
      <c r="AL392" s="13"/>
      <c r="AM392" s="13"/>
      <c r="AN392" s="192"/>
      <c r="AO392" s="254"/>
      <c r="AP392" s="233"/>
      <c r="AQ392" s="234"/>
      <c r="AR392" s="13"/>
      <c r="AS392" s="234"/>
      <c r="AT392" s="13"/>
      <c r="AU392" s="234"/>
      <c r="AV392" s="9"/>
      <c r="AW392" s="14" t="str">
        <f t="shared" si="728"/>
        <v/>
      </c>
      <c r="AX392" s="14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Y392" s="14" t="str">
        <f t="shared" si="729"/>
        <v/>
      </c>
    </row>
    <row r="393" spans="1:51">
      <c r="A393" s="1">
        <f>输入错误检查!A392</f>
        <v>0</v>
      </c>
      <c r="B393" s="218" t="str">
        <f t="shared" si="730"/>
        <v/>
      </c>
      <c r="C393" s="218" t="str">
        <f t="shared" si="731"/>
        <v/>
      </c>
      <c r="D393" s="218" t="str">
        <f t="shared" si="732"/>
        <v/>
      </c>
      <c r="E393" s="218" t="str">
        <f t="shared" si="733"/>
        <v/>
      </c>
      <c r="F393" s="218" t="str">
        <f t="shared" si="734"/>
        <v/>
      </c>
      <c r="G393" s="8" t="s">
        <v>114</v>
      </c>
      <c r="H393" s="14" t="s">
        <v>75</v>
      </c>
      <c r="I393" s="14" t="str">
        <f t="shared" si="722"/>
        <v/>
      </c>
      <c r="J393" s="14" t="str">
        <f t="shared" si="723"/>
        <v/>
      </c>
      <c r="K393" s="15"/>
      <c r="L393" s="220"/>
      <c r="M393" s="221">
        <f>S393+S394</f>
        <v>0</v>
      </c>
      <c r="N393" s="221">
        <f>T393+T394</f>
        <v>0</v>
      </c>
      <c r="O393" s="222">
        <f t="shared" ref="O393:O397" si="737">M393+N393</f>
        <v>0</v>
      </c>
      <c r="P393" s="223">
        <f t="shared" ref="P393:P397" si="738">IF(M393&gt;N393,1,0)</f>
        <v>0</v>
      </c>
      <c r="Q393" s="223">
        <f t="shared" ref="Q393:Q397" si="739">IF(M393+N393=0,0,IF(M393=N393,1,0))</f>
        <v>0</v>
      </c>
      <c r="R393" s="223">
        <f t="shared" ref="R393:R397" si="740">IF(M393&lt;N393,1,0)</f>
        <v>0</v>
      </c>
      <c r="S393" s="13"/>
      <c r="T393" s="13"/>
      <c r="U393" s="14" t="str">
        <f t="shared" si="665"/>
        <v/>
      </c>
      <c r="V393" s="14" t="str" cm="1">
        <f t="array" ref="V393">_xlfn.IFS(S393+T393=0,"",S393&gt;T393,IF(I393="主",IF(S393=5,4,3),IF(S393=5,0,1)),S393&lt;T393,IF(I393="主",IF(T393=5,0,1),IF(T393=5,4,3)),S393=T393,2)</f>
        <v/>
      </c>
      <c r="W393" s="255"/>
      <c r="X393" s="19"/>
      <c r="Y393" s="248" t="str">
        <f>IF($K393="","",IF($K393=$K391,AP391,AP392))</f>
        <v/>
      </c>
      <c r="Z393" s="248" t="str">
        <f>IF($K393="","",IF($K393=$K391,AQ391,AQ392))</f>
        <v/>
      </c>
      <c r="AA393" s="244" t="str">
        <f>IF($K393="","",IF($K393=$K391,AS391,AS392))</f>
        <v/>
      </c>
      <c r="AB393" s="242" t="str">
        <f t="shared" ref="AB393:AG393" si="741">IF($K393="","",IF($K393=$K391,Y391,Y392))</f>
        <v/>
      </c>
      <c r="AC393" s="242" t="str">
        <f t="shared" si="741"/>
        <v/>
      </c>
      <c r="AD393" s="249" t="str">
        <f t="shared" si="741"/>
        <v/>
      </c>
      <c r="AE393" s="242" t="str">
        <f t="shared" si="741"/>
        <v/>
      </c>
      <c r="AF393" s="242" t="str">
        <f t="shared" si="741"/>
        <v/>
      </c>
      <c r="AG393" s="242" t="str">
        <f t="shared" si="741"/>
        <v/>
      </c>
      <c r="AH393" s="245" t="str">
        <f t="shared" si="735"/>
        <v/>
      </c>
      <c r="AI393" s="251" t="str">
        <f>IF($K393="","",IF($K393=$K391,AH391,AH392))</f>
        <v/>
      </c>
      <c r="AJ393" s="251" t="str">
        <f>IF($K393="","",IF($K393=$K391,AI391,AI392))</f>
        <v/>
      </c>
      <c r="AK393" s="13"/>
      <c r="AL393" s="13"/>
      <c r="AM393" s="13"/>
      <c r="AN393" s="13"/>
      <c r="AO393" s="256"/>
      <c r="AP393" s="257"/>
      <c r="AQ393" s="257"/>
      <c r="AR393" s="13"/>
      <c r="AS393" s="257"/>
      <c r="AT393" s="13"/>
      <c r="AU393" s="257"/>
      <c r="AV393" s="9"/>
      <c r="AW393" s="14" t="str">
        <f t="shared" si="728"/>
        <v/>
      </c>
      <c r="AX393" s="14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Y393" s="14" t="str">
        <f t="shared" si="729"/>
        <v/>
      </c>
    </row>
    <row r="394" spans="1:51">
      <c r="A394" s="1">
        <f>输入错误检查!A393</f>
        <v>0</v>
      </c>
      <c r="B394" s="218" t="str">
        <f t="shared" si="730"/>
        <v/>
      </c>
      <c r="C394" s="218" t="str">
        <f t="shared" si="731"/>
        <v/>
      </c>
      <c r="D394" s="218" t="str">
        <f t="shared" si="732"/>
        <v/>
      </c>
      <c r="E394" s="218" t="str">
        <f t="shared" si="733"/>
        <v/>
      </c>
      <c r="F394" s="218" t="str">
        <f t="shared" si="734"/>
        <v/>
      </c>
      <c r="G394" s="8" t="s">
        <v>114</v>
      </c>
      <c r="H394" s="14" t="s">
        <v>88</v>
      </c>
      <c r="I394" s="14" t="str">
        <f t="shared" si="722"/>
        <v/>
      </c>
      <c r="J394" s="14" t="str">
        <f t="shared" si="723"/>
        <v/>
      </c>
      <c r="K394" s="15"/>
      <c r="L394" s="220"/>
      <c r="M394" s="221"/>
      <c r="N394" s="221"/>
      <c r="O394" s="222"/>
      <c r="P394" s="235"/>
      <c r="Q394" s="235"/>
      <c r="R394" s="235"/>
      <c r="S394" s="13"/>
      <c r="T394" s="13"/>
      <c r="U394" s="14" t="str">
        <f t="shared" si="665"/>
        <v/>
      </c>
      <c r="V394" s="14" t="str" cm="1">
        <f t="array" ref="V394">_xlfn.IFS(S394+T394=0,"",S394&gt;T394,IF(I394="主",IF(S394=5,4,3),IF(S394=5,0,1)),S394&lt;T394,IF(I394="主",IF(T394=5,0,1),IF(T394=5,4,3)),S394=T394,2)</f>
        <v/>
      </c>
      <c r="W394" s="255"/>
      <c r="X394" s="19"/>
      <c r="Y394" s="248" t="str">
        <f>IF($K394="","",IF($K394=$K392,AP392,AP391))</f>
        <v/>
      </c>
      <c r="Z394" s="248" t="str">
        <f>IF($K394="","",IF($K394=$K392,AQ392,AQ391))</f>
        <v/>
      </c>
      <c r="AA394" s="244" t="str">
        <f>IF($K394="","",IF($K394=$K392,AS392,AS391))</f>
        <v/>
      </c>
      <c r="AB394" s="242" t="str">
        <f t="shared" ref="AB394:AG394" si="742">IF($K394="","",IF($K394=$K392,Y392,Y391))</f>
        <v/>
      </c>
      <c r="AC394" s="242" t="str">
        <f t="shared" si="742"/>
        <v/>
      </c>
      <c r="AD394" s="249" t="str">
        <f t="shared" si="742"/>
        <v/>
      </c>
      <c r="AE394" s="242" t="str">
        <f t="shared" si="742"/>
        <v/>
      </c>
      <c r="AF394" s="242" t="str">
        <f t="shared" si="742"/>
        <v/>
      </c>
      <c r="AG394" s="242" t="str">
        <f t="shared" si="742"/>
        <v/>
      </c>
      <c r="AH394" s="245" t="str">
        <f t="shared" si="736"/>
        <v/>
      </c>
      <c r="AI394" s="251" t="str">
        <f>IF($K394="","",IF($K394=$K392,AH392,AH391))</f>
        <v/>
      </c>
      <c r="AJ394" s="251" t="str">
        <f>IF($K394="","",IF($K394=$K392,AI392,AI391))</f>
        <v/>
      </c>
      <c r="AK394" s="13"/>
      <c r="AL394" s="13"/>
      <c r="AM394" s="13"/>
      <c r="AN394" s="13"/>
      <c r="AO394" s="13"/>
      <c r="AP394" s="257"/>
      <c r="AQ394" s="257"/>
      <c r="AR394" s="13"/>
      <c r="AS394" s="257"/>
      <c r="AT394" s="13"/>
      <c r="AU394" s="257"/>
      <c r="AV394" s="9"/>
      <c r="AW394" s="14" t="str">
        <f t="shared" si="728"/>
        <v/>
      </c>
      <c r="AX394" s="14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Y394" s="14" t="str">
        <f t="shared" si="729"/>
        <v/>
      </c>
    </row>
    <row r="395" spans="1:51">
      <c r="A395" s="1">
        <f>输入错误检查!A394</f>
        <v>0</v>
      </c>
      <c r="B395" s="218" t="str">
        <f>IF(赛果!A51="","",赛果!A51)</f>
        <v/>
      </c>
      <c r="C395" s="218" t="str">
        <f>IF(赛果!B51="","",赛果!B51)</f>
        <v/>
      </c>
      <c r="D395" s="218" t="str">
        <f>IF(赛果!C51="","",赛果!C51)</f>
        <v/>
      </c>
      <c r="E395" s="218" t="str">
        <f>IF(赛果!D51="","",赛果!D51)</f>
        <v/>
      </c>
      <c r="F395" s="218" t="str">
        <f>IF(赛果!E51="","",赛果!E51)</f>
        <v/>
      </c>
      <c r="G395" s="8">
        <v>1</v>
      </c>
      <c r="H395" s="14" t="s">
        <v>75</v>
      </c>
      <c r="I395" s="14" t="str">
        <f t="shared" si="722"/>
        <v/>
      </c>
      <c r="J395" s="14" t="str">
        <f t="shared" si="723"/>
        <v/>
      </c>
      <c r="K395" s="279"/>
      <c r="L395" s="260"/>
      <c r="M395" s="221">
        <f>S395+S396</f>
        <v>0</v>
      </c>
      <c r="N395" s="221">
        <f>T395+T396</f>
        <v>0</v>
      </c>
      <c r="O395" s="222">
        <f t="shared" si="737"/>
        <v>0</v>
      </c>
      <c r="P395" s="223">
        <f t="shared" si="738"/>
        <v>0</v>
      </c>
      <c r="Q395" s="223">
        <f t="shared" si="739"/>
        <v>0</v>
      </c>
      <c r="R395" s="223">
        <f t="shared" si="740"/>
        <v>0</v>
      </c>
      <c r="S395" s="10"/>
      <c r="T395" s="10"/>
      <c r="U395" s="14" t="str">
        <f t="shared" si="665"/>
        <v/>
      </c>
      <c r="V395" s="14" t="str" cm="1">
        <f t="array" ref="V395">_xlfn.IFS(S395+T395=0,"",S395&gt;T395,IF(I395="主",IF(S395=5,4,3),IF(S395=5,0,1)),S395&lt;T395,IF(I395="主",IF(T395=5,0,1),IF(T395=5,4,3)),S395=T395,2)</f>
        <v/>
      </c>
      <c r="W395" s="261"/>
      <c r="X395" s="261"/>
      <c r="Y395" s="224"/>
      <c r="Z395" s="225"/>
      <c r="AA395" s="225"/>
      <c r="AB395" s="225"/>
      <c r="AC395" s="225"/>
      <c r="AD395" s="225"/>
      <c r="AE395" s="225"/>
      <c r="AF395" s="225"/>
      <c r="AG395" s="226"/>
      <c r="AH395" s="227"/>
      <c r="AI395" s="227"/>
      <c r="AJ395" s="227"/>
      <c r="AK395" s="262"/>
      <c r="AL395" s="263"/>
      <c r="AM395" s="224"/>
      <c r="AN395" s="225"/>
      <c r="AO395" s="264"/>
      <c r="AP395" s="265"/>
      <c r="AQ395" s="12"/>
      <c r="AR395" s="15"/>
      <c r="AS395" s="12"/>
      <c r="AT395" s="15"/>
      <c r="AU395" s="12"/>
      <c r="AV395" s="148"/>
      <c r="AW395" s="14" t="str">
        <f t="shared" si="728"/>
        <v/>
      </c>
      <c r="AX395" s="14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AY395" s="14" t="str">
        <f t="shared" si="729"/>
        <v/>
      </c>
    </row>
    <row r="396" spans="1:51">
      <c r="A396" s="1">
        <f>输入错误检查!A395</f>
        <v>0</v>
      </c>
      <c r="B396" s="218" t="str">
        <f t="shared" ref="B396:B402" si="743">B395</f>
        <v/>
      </c>
      <c r="C396" s="218" t="str">
        <f t="shared" ref="C396:C402" si="744">C395</f>
        <v/>
      </c>
      <c r="D396" s="218" t="str">
        <f t="shared" ref="D396:D402" si="745">D395</f>
        <v/>
      </c>
      <c r="E396" s="218" t="str">
        <f t="shared" ref="E396:E402" si="746">E395</f>
        <v/>
      </c>
      <c r="F396" s="218" t="str">
        <f t="shared" ref="F396:F402" si="747">F395</f>
        <v/>
      </c>
      <c r="G396" s="8">
        <v>1</v>
      </c>
      <c r="H396" s="14" t="s">
        <v>88</v>
      </c>
      <c r="I396" s="14" t="str">
        <f t="shared" si="722"/>
        <v/>
      </c>
      <c r="J396" s="14" t="str">
        <f t="shared" si="723"/>
        <v/>
      </c>
      <c r="K396" s="279"/>
      <c r="L396" s="260"/>
      <c r="M396" s="221"/>
      <c r="N396" s="221"/>
      <c r="O396" s="222"/>
      <c r="P396" s="235"/>
      <c r="Q396" s="235"/>
      <c r="R396" s="235"/>
      <c r="S396" s="10"/>
      <c r="T396" s="10"/>
      <c r="U396" s="14" t="str">
        <f t="shared" si="665"/>
        <v/>
      </c>
      <c r="V396" s="14" t="str" cm="1">
        <f t="array" ref="V396">_xlfn.IFS(S396+T396=0,"",S396&gt;T396,IF(I396="主",IF(S396=5,4,3),IF(S396=5,0,1)),S396&lt;T396,IF(I396="主",IF(T396=5,0,1),IF(T396=5,4,3)),S396=T396,2)</f>
        <v/>
      </c>
      <c r="W396" s="261" t="str">
        <f>IF(W395="","",W395)</f>
        <v/>
      </c>
      <c r="X396" s="261" t="str">
        <f>IF(X395="","",X395)</f>
        <v/>
      </c>
      <c r="Y396" s="236"/>
      <c r="Z396" s="237"/>
      <c r="AA396" s="238"/>
      <c r="AB396" s="238"/>
      <c r="AC396" s="238"/>
      <c r="AD396" s="238"/>
      <c r="AE396" s="238"/>
      <c r="AF396" s="238"/>
      <c r="AG396" s="226"/>
      <c r="AH396" s="227"/>
      <c r="AI396" s="227"/>
      <c r="AJ396" s="227"/>
      <c r="AK396" s="262"/>
      <c r="AL396" s="263"/>
      <c r="AM396" s="236"/>
      <c r="AN396" s="238"/>
      <c r="AO396" s="227"/>
      <c r="AP396" s="265"/>
      <c r="AQ396" s="12"/>
      <c r="AR396" s="15"/>
      <c r="AS396" s="12"/>
      <c r="AT396" s="15"/>
      <c r="AU396" s="12"/>
      <c r="AV396" s="148"/>
      <c r="AW396" s="14" t="str">
        <f t="shared" si="728"/>
        <v/>
      </c>
      <c r="AX396" s="14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AY396" s="14" t="str">
        <f t="shared" si="729"/>
        <v/>
      </c>
    </row>
    <row r="397" spans="1:51">
      <c r="A397" s="1">
        <f>输入错误检查!A396</f>
        <v>0</v>
      </c>
      <c r="B397" s="218" t="str">
        <f t="shared" si="743"/>
        <v/>
      </c>
      <c r="C397" s="218" t="str">
        <f t="shared" si="744"/>
        <v/>
      </c>
      <c r="D397" s="218" t="str">
        <f t="shared" si="745"/>
        <v/>
      </c>
      <c r="E397" s="218" t="str">
        <f t="shared" si="746"/>
        <v/>
      </c>
      <c r="F397" s="218" t="str">
        <f t="shared" si="747"/>
        <v/>
      </c>
      <c r="G397" s="8">
        <v>2</v>
      </c>
      <c r="H397" s="14" t="s">
        <v>75</v>
      </c>
      <c r="I397" s="14" t="str">
        <f t="shared" si="722"/>
        <v/>
      </c>
      <c r="J397" s="14" t="str">
        <f t="shared" si="723"/>
        <v/>
      </c>
      <c r="K397" s="279"/>
      <c r="L397" s="260"/>
      <c r="M397" s="221">
        <f>S397+S398</f>
        <v>0</v>
      </c>
      <c r="N397" s="221">
        <f>T397+T398</f>
        <v>0</v>
      </c>
      <c r="O397" s="222">
        <f t="shared" si="737"/>
        <v>0</v>
      </c>
      <c r="P397" s="223">
        <f t="shared" si="738"/>
        <v>0</v>
      </c>
      <c r="Q397" s="223">
        <f t="shared" si="739"/>
        <v>0</v>
      </c>
      <c r="R397" s="223">
        <f t="shared" si="740"/>
        <v>0</v>
      </c>
      <c r="S397" s="10"/>
      <c r="T397" s="10"/>
      <c r="U397" s="14" t="str">
        <f t="shared" si="665"/>
        <v/>
      </c>
      <c r="V397" s="14" t="str" cm="1">
        <f t="array" ref="V397">_xlfn.IFS(S397+T397=0,"",S397&gt;T397,IF(I397="主",IF(S397=5,4,3),IF(S397=5,0,1)),S397&lt;T397,IF(I397="主",IF(T397=5,0,1),IF(T397=5,4,3)),S397=T397,2)</f>
        <v/>
      </c>
      <c r="W397" s="261"/>
      <c r="X397" s="261"/>
      <c r="Y397" s="242" t="str">
        <f>IF($K397="","",IF($K397=$K395,AP395,AP396))</f>
        <v/>
      </c>
      <c r="Z397" s="243" t="str">
        <f>IF($K397="","",IF($K397=$K395,AQ395,AQ396))</f>
        <v/>
      </c>
      <c r="AA397" s="244" t="str">
        <f>IF($K397="","",IF($K397=$K395,AS395,AS396))</f>
        <v/>
      </c>
      <c r="AB397" s="238"/>
      <c r="AC397" s="238"/>
      <c r="AD397" s="238"/>
      <c r="AE397" s="238"/>
      <c r="AF397" s="238"/>
      <c r="AG397" s="226"/>
      <c r="AH397" s="245" t="str">
        <f t="shared" ref="AH397:AH401" si="748">IF($K397="","",IF($K397=$K395,AV395,AV396))</f>
        <v/>
      </c>
      <c r="AI397" s="227"/>
      <c r="AJ397" s="227"/>
      <c r="AK397" s="262"/>
      <c r="AL397" s="10"/>
      <c r="AM397" s="266"/>
      <c r="AN397" s="267"/>
      <c r="AO397" s="227"/>
      <c r="AP397" s="265"/>
      <c r="AQ397" s="12"/>
      <c r="AR397" s="15"/>
      <c r="AS397" s="12"/>
      <c r="AT397" s="15"/>
      <c r="AU397" s="12"/>
      <c r="AV397" s="148"/>
      <c r="AW397" s="14" t="str">
        <f t="shared" si="728"/>
        <v/>
      </c>
      <c r="AX397" s="14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AY397" s="14" t="str">
        <f t="shared" si="729"/>
        <v/>
      </c>
    </row>
    <row r="398" spans="1:51">
      <c r="A398" s="1">
        <f>输入错误检查!A397</f>
        <v>0</v>
      </c>
      <c r="B398" s="218" t="str">
        <f t="shared" si="743"/>
        <v/>
      </c>
      <c r="C398" s="218" t="str">
        <f t="shared" si="744"/>
        <v/>
      </c>
      <c r="D398" s="218" t="str">
        <f t="shared" si="745"/>
        <v/>
      </c>
      <c r="E398" s="218" t="str">
        <f t="shared" si="746"/>
        <v/>
      </c>
      <c r="F398" s="218" t="str">
        <f t="shared" si="747"/>
        <v/>
      </c>
      <c r="G398" s="8">
        <v>2</v>
      </c>
      <c r="H398" s="14" t="s">
        <v>88</v>
      </c>
      <c r="I398" s="14" t="str">
        <f t="shared" si="722"/>
        <v/>
      </c>
      <c r="J398" s="14" t="str">
        <f t="shared" si="723"/>
        <v/>
      </c>
      <c r="K398" s="279"/>
      <c r="L398" s="260"/>
      <c r="M398" s="221"/>
      <c r="N398" s="221"/>
      <c r="O398" s="222"/>
      <c r="P398" s="235"/>
      <c r="Q398" s="235"/>
      <c r="R398" s="235"/>
      <c r="S398" s="10"/>
      <c r="T398" s="10"/>
      <c r="U398" s="14" t="str">
        <f t="shared" si="665"/>
        <v/>
      </c>
      <c r="V398" s="14" t="str" cm="1">
        <f t="array" ref="V398">_xlfn.IFS(S398+T398=0,"",S398&gt;T398,IF(I398="主",IF(S398=5,4,3),IF(S398=5,0,1)),S398&lt;T398,IF(I398="主",IF(T398=5,0,1),IF(T398=5,4,3)),S398=T398,2)</f>
        <v/>
      </c>
      <c r="W398" s="261" t="str">
        <f>IF(W397="","",W397)</f>
        <v/>
      </c>
      <c r="X398" s="261" t="str">
        <f>IF(X397="","",X397)</f>
        <v/>
      </c>
      <c r="Y398" s="242" t="str">
        <f>IF($K398="","",IF($K398=$K396,AP396,AP395))</f>
        <v/>
      </c>
      <c r="Z398" s="243" t="str">
        <f>IF($K398="","",IF($K398=$K396,AQ396,AQ395))</f>
        <v/>
      </c>
      <c r="AA398" s="244" t="str">
        <f>IF($K398="","",IF($K398=$K396,AS396,AS395))</f>
        <v/>
      </c>
      <c r="AB398" s="237"/>
      <c r="AC398" s="237"/>
      <c r="AD398" s="238"/>
      <c r="AE398" s="238"/>
      <c r="AF398" s="238"/>
      <c r="AG398" s="226"/>
      <c r="AH398" s="245" t="str">
        <f t="shared" ref="AH398:AH402" si="749">IF($K398="","",IF($K398=$K396,AV396,AV395))</f>
        <v/>
      </c>
      <c r="AI398" s="227"/>
      <c r="AJ398" s="227"/>
      <c r="AK398" s="262"/>
      <c r="AL398" s="10"/>
      <c r="AM398" s="263"/>
      <c r="AN398" s="236"/>
      <c r="AO398" s="227"/>
      <c r="AP398" s="265"/>
      <c r="AQ398" s="12"/>
      <c r="AR398" s="15"/>
      <c r="AS398" s="12"/>
      <c r="AT398" s="15"/>
      <c r="AU398" s="12"/>
      <c r="AV398" s="148"/>
      <c r="AW398" s="14" t="str">
        <f t="shared" si="728"/>
        <v/>
      </c>
      <c r="AX398" s="14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Y398" s="14" t="str">
        <f t="shared" si="729"/>
        <v/>
      </c>
    </row>
    <row r="399" spans="1:51">
      <c r="A399" s="1">
        <f>输入错误检查!A398</f>
        <v>0</v>
      </c>
      <c r="B399" s="218" t="str">
        <f t="shared" si="743"/>
        <v/>
      </c>
      <c r="C399" s="218" t="str">
        <f t="shared" si="744"/>
        <v/>
      </c>
      <c r="D399" s="218" t="str">
        <f t="shared" si="745"/>
        <v/>
      </c>
      <c r="E399" s="218" t="str">
        <f t="shared" si="746"/>
        <v/>
      </c>
      <c r="F399" s="218" t="str">
        <f t="shared" si="747"/>
        <v/>
      </c>
      <c r="G399" s="8">
        <v>3</v>
      </c>
      <c r="H399" s="14" t="s">
        <v>75</v>
      </c>
      <c r="I399" s="14" t="str">
        <f t="shared" si="722"/>
        <v/>
      </c>
      <c r="J399" s="14" t="str">
        <f t="shared" si="723"/>
        <v/>
      </c>
      <c r="K399" s="279"/>
      <c r="L399" s="260"/>
      <c r="M399" s="221">
        <f>S399+S400</f>
        <v>0</v>
      </c>
      <c r="N399" s="221">
        <f>T399+T400</f>
        <v>0</v>
      </c>
      <c r="O399" s="222">
        <f t="shared" ref="O399:O403" si="750">M399+N399</f>
        <v>0</v>
      </c>
      <c r="P399" s="223">
        <f t="shared" ref="P399:P403" si="751">IF(M399&gt;N399,1,0)</f>
        <v>0</v>
      </c>
      <c r="Q399" s="223">
        <f t="shared" ref="Q399:Q403" si="752">IF(M399+N399=0,0,IF(M399=N399,1,0))</f>
        <v>0</v>
      </c>
      <c r="R399" s="223">
        <f t="shared" ref="R399:R403" si="753">IF(M399&lt;N399,1,0)</f>
        <v>0</v>
      </c>
      <c r="S399" s="10"/>
      <c r="T399" s="10"/>
      <c r="U399" s="14" t="str">
        <f t="shared" si="665"/>
        <v/>
      </c>
      <c r="V399" s="14" t="str" cm="1">
        <f t="array" ref="V399">_xlfn.IFS(S399+T399=0,"",S399&gt;T399,IF(I399="主",IF(S399=5,4,3),IF(S399=5,0,1)),S399&lt;T399,IF(I399="主",IF(T399=5,0,1),IF(T399=5,4,3)),S399=T399,2)</f>
        <v/>
      </c>
      <c r="W399" s="275"/>
      <c r="X399" s="261"/>
      <c r="Y399" s="248" t="str">
        <f>IF($K399="","",IF($K399=$K397,AP397,AP398))</f>
        <v/>
      </c>
      <c r="Z399" s="248" t="str">
        <f>IF($K399="","",IF($K399=$K397,AQ397,AQ398))</f>
        <v/>
      </c>
      <c r="AA399" s="244" t="str">
        <f>IF($K399="","",IF($K399=$K397,AS397,AS398))</f>
        <v/>
      </c>
      <c r="AB399" s="248" t="str">
        <f>IF($K399="","",IF($K399=$K397,Y397,Y398))</f>
        <v/>
      </c>
      <c r="AC399" s="249" t="str">
        <f>IF($K399="","",IF($K399=$K397,Z397,Z398))</f>
        <v/>
      </c>
      <c r="AD399" s="250" t="str">
        <f>IF($K399="","",IF($K399=$K397,AA397,AA398))</f>
        <v/>
      </c>
      <c r="AE399" s="238"/>
      <c r="AF399" s="238"/>
      <c r="AG399" s="226"/>
      <c r="AH399" s="245" t="str">
        <f t="shared" si="748"/>
        <v/>
      </c>
      <c r="AI399" s="251" t="str">
        <f>IF($K399="","",IF($K399=$K397,AH397,AH398))</f>
        <v/>
      </c>
      <c r="AJ399" s="227"/>
      <c r="AK399" s="262"/>
      <c r="AL399" s="10"/>
      <c r="AM399" s="10"/>
      <c r="AN399" s="266"/>
      <c r="AO399" s="269"/>
      <c r="AP399" s="265"/>
      <c r="AQ399" s="12"/>
      <c r="AR399" s="15"/>
      <c r="AS399" s="12"/>
      <c r="AT399" s="15"/>
      <c r="AU399" s="12"/>
      <c r="AV399" s="148"/>
      <c r="AW399" s="14" t="str">
        <f t="shared" si="728"/>
        <v/>
      </c>
      <c r="AX399" s="14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Y399" s="14" t="str">
        <f t="shared" si="729"/>
        <v/>
      </c>
    </row>
    <row r="400" spans="1:51">
      <c r="A400" s="1">
        <f>输入错误检查!A399</f>
        <v>0</v>
      </c>
      <c r="B400" s="218" t="str">
        <f t="shared" si="743"/>
        <v/>
      </c>
      <c r="C400" s="218" t="str">
        <f t="shared" si="744"/>
        <v/>
      </c>
      <c r="D400" s="218" t="str">
        <f t="shared" si="745"/>
        <v/>
      </c>
      <c r="E400" s="218" t="str">
        <f t="shared" si="746"/>
        <v/>
      </c>
      <c r="F400" s="218" t="str">
        <f t="shared" si="747"/>
        <v/>
      </c>
      <c r="G400" s="8">
        <v>3</v>
      </c>
      <c r="H400" s="14" t="s">
        <v>88</v>
      </c>
      <c r="I400" s="14" t="str">
        <f t="shared" si="722"/>
        <v/>
      </c>
      <c r="J400" s="14" t="str">
        <f t="shared" si="723"/>
        <v/>
      </c>
      <c r="K400" s="279"/>
      <c r="L400" s="260"/>
      <c r="M400" s="221"/>
      <c r="N400" s="221"/>
      <c r="O400" s="222"/>
      <c r="P400" s="235"/>
      <c r="Q400" s="235"/>
      <c r="R400" s="235"/>
      <c r="S400" s="10"/>
      <c r="T400" s="10"/>
      <c r="U400" s="14" t="str">
        <f t="shared" si="665"/>
        <v/>
      </c>
      <c r="V400" s="14" t="str" cm="1">
        <f t="array" ref="V400">_xlfn.IFS(S400+T400=0,"",S400&gt;T400,IF(I400="主",IF(S400=5,4,3),IF(S400=5,0,1)),S400&lt;T400,IF(I400="主",IF(T400=5,0,1),IF(T400=5,4,3)),S400=T400,2)</f>
        <v/>
      </c>
      <c r="W400" s="275"/>
      <c r="X400" s="261" t="str">
        <f>IF(X399="","",X399)</f>
        <v/>
      </c>
      <c r="Y400" s="248" t="str">
        <f>IF($K400="","",IF($K400=$K398,AP398,AP397))</f>
        <v/>
      </c>
      <c r="Z400" s="248" t="str">
        <f>IF($K400="","",IF($K400=$K398,AQ398,AQ397))</f>
        <v/>
      </c>
      <c r="AA400" s="244" t="str">
        <f>IF($K400="","",IF($K400=$K398,AS398,AS397))</f>
        <v/>
      </c>
      <c r="AB400" s="248" t="str">
        <f>IF($K400="","",IF($K400=$K398,Y398,Y397))</f>
        <v/>
      </c>
      <c r="AC400" s="249" t="str">
        <f>IF($K400="","",IF($K400=$K398,Z398,Z397))</f>
        <v/>
      </c>
      <c r="AD400" s="250" t="str">
        <f>IF($K400="","",IF($K400=$K398,AA398,AA397))</f>
        <v/>
      </c>
      <c r="AE400" s="237"/>
      <c r="AF400" s="237"/>
      <c r="AG400" s="270"/>
      <c r="AH400" s="245" t="str">
        <f t="shared" si="749"/>
        <v/>
      </c>
      <c r="AI400" s="251" t="str">
        <f>IF($K400="","",IF($K400=$K398,AH398,AH397))</f>
        <v/>
      </c>
      <c r="AJ400" s="227"/>
      <c r="AK400" s="262"/>
      <c r="AL400" s="10"/>
      <c r="AM400" s="10"/>
      <c r="AN400" s="263"/>
      <c r="AO400" s="272"/>
      <c r="AP400" s="265"/>
      <c r="AQ400" s="12"/>
      <c r="AR400" s="15"/>
      <c r="AS400" s="12"/>
      <c r="AT400" s="15"/>
      <c r="AU400" s="12"/>
      <c r="AV400" s="148"/>
      <c r="AW400" s="14" t="str">
        <f t="shared" si="728"/>
        <v/>
      </c>
      <c r="AX400" s="14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Y400" s="14" t="str">
        <f t="shared" si="729"/>
        <v/>
      </c>
    </row>
    <row r="401" spans="1:51">
      <c r="A401" s="1">
        <f>输入错误检查!A400</f>
        <v>0</v>
      </c>
      <c r="B401" s="218" t="str">
        <f t="shared" si="743"/>
        <v/>
      </c>
      <c r="C401" s="218" t="str">
        <f t="shared" si="744"/>
        <v/>
      </c>
      <c r="D401" s="218" t="str">
        <f t="shared" si="745"/>
        <v/>
      </c>
      <c r="E401" s="218" t="str">
        <f t="shared" si="746"/>
        <v/>
      </c>
      <c r="F401" s="218" t="str">
        <f t="shared" si="747"/>
        <v/>
      </c>
      <c r="G401" s="8" t="s">
        <v>114</v>
      </c>
      <c r="H401" s="14" t="s">
        <v>75</v>
      </c>
      <c r="I401" s="14" t="str">
        <f t="shared" si="722"/>
        <v/>
      </c>
      <c r="J401" s="14" t="str">
        <f t="shared" si="723"/>
        <v/>
      </c>
      <c r="K401" s="10"/>
      <c r="L401" s="274"/>
      <c r="M401" s="221">
        <f>S401+S402</f>
        <v>0</v>
      </c>
      <c r="N401" s="221">
        <f>T401+T402</f>
        <v>0</v>
      </c>
      <c r="O401" s="222">
        <f t="shared" si="750"/>
        <v>0</v>
      </c>
      <c r="P401" s="223">
        <f t="shared" si="751"/>
        <v>0</v>
      </c>
      <c r="Q401" s="223">
        <f t="shared" si="752"/>
        <v>0</v>
      </c>
      <c r="R401" s="223">
        <f t="shared" si="753"/>
        <v>0</v>
      </c>
      <c r="S401" s="10"/>
      <c r="T401" s="10"/>
      <c r="U401" s="14" t="str">
        <f t="shared" si="665"/>
        <v/>
      </c>
      <c r="V401" s="14" t="str" cm="1">
        <f t="array" ref="V401">_xlfn.IFS(S401+T401=0,"",S401&gt;T401,IF(I401="主",IF(S401=5,4,3),IF(S401=5,0,1)),S401&lt;T401,IF(I401="主",IF(T401=5,0,1),IF(T401=5,4,3)),S401=T401,2)</f>
        <v/>
      </c>
      <c r="W401" s="275"/>
      <c r="X401" s="261"/>
      <c r="Y401" s="248" t="str">
        <f>IF($K401="","",IF($K401=$K399,AP399,AP400))</f>
        <v/>
      </c>
      <c r="Z401" s="248" t="str">
        <f>IF($K401="","",IF($K401=$K399,AQ399,AQ400))</f>
        <v/>
      </c>
      <c r="AA401" s="244" t="str">
        <f>IF($K401="","",IF($K401=$K399,AS399,AS400))</f>
        <v/>
      </c>
      <c r="AB401" s="242" t="str">
        <f t="shared" ref="AB401:AG401" si="754">IF($K401="","",IF($K401=$K399,Y399,Y400))</f>
        <v/>
      </c>
      <c r="AC401" s="242" t="str">
        <f t="shared" si="754"/>
        <v/>
      </c>
      <c r="AD401" s="249" t="str">
        <f t="shared" si="754"/>
        <v/>
      </c>
      <c r="AE401" s="242" t="str">
        <f t="shared" si="754"/>
        <v/>
      </c>
      <c r="AF401" s="242" t="str">
        <f t="shared" si="754"/>
        <v/>
      </c>
      <c r="AG401" s="242" t="str">
        <f t="shared" si="754"/>
        <v/>
      </c>
      <c r="AH401" s="245" t="str">
        <f t="shared" si="748"/>
        <v/>
      </c>
      <c r="AI401" s="251" t="str">
        <f>IF($K401="","",IF($K401=$K399,AH399,AH400))</f>
        <v/>
      </c>
      <c r="AJ401" s="251" t="str">
        <f>IF($K401="","",IF($K401=$K399,AI399,AI400))</f>
        <v/>
      </c>
      <c r="AK401" s="10"/>
      <c r="AL401" s="10"/>
      <c r="AM401" s="10"/>
      <c r="AN401" s="10"/>
      <c r="AO401" s="276"/>
      <c r="AP401" s="265"/>
      <c r="AQ401" s="12"/>
      <c r="AR401" s="15"/>
      <c r="AS401" s="12"/>
      <c r="AT401" s="15"/>
      <c r="AU401" s="12"/>
      <c r="AV401" s="148"/>
      <c r="AW401" s="14" t="str">
        <f t="shared" si="728"/>
        <v/>
      </c>
      <c r="AX401" s="14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Y401" s="14" t="str">
        <f t="shared" si="729"/>
        <v/>
      </c>
    </row>
    <row r="402" spans="1:51">
      <c r="A402" s="1">
        <f>输入错误检查!A401</f>
        <v>0</v>
      </c>
      <c r="B402" s="218" t="str">
        <f t="shared" si="743"/>
        <v/>
      </c>
      <c r="C402" s="218" t="str">
        <f t="shared" si="744"/>
        <v/>
      </c>
      <c r="D402" s="218" t="str">
        <f t="shared" si="745"/>
        <v/>
      </c>
      <c r="E402" s="218" t="str">
        <f t="shared" si="746"/>
        <v/>
      </c>
      <c r="F402" s="218" t="str">
        <f t="shared" si="747"/>
        <v/>
      </c>
      <c r="G402" s="8" t="s">
        <v>114</v>
      </c>
      <c r="H402" s="14" t="s">
        <v>88</v>
      </c>
      <c r="I402" s="14" t="str">
        <f t="shared" si="722"/>
        <v/>
      </c>
      <c r="J402" s="14" t="str">
        <f t="shared" si="723"/>
        <v/>
      </c>
      <c r="K402" s="10"/>
      <c r="L402" s="274"/>
      <c r="M402" s="221"/>
      <c r="N402" s="221"/>
      <c r="O402" s="222"/>
      <c r="P402" s="235"/>
      <c r="Q402" s="235"/>
      <c r="R402" s="235"/>
      <c r="S402" s="10"/>
      <c r="T402" s="10"/>
      <c r="U402" s="14" t="str">
        <f t="shared" si="665"/>
        <v/>
      </c>
      <c r="V402" s="14" t="str" cm="1">
        <f t="array" ref="V402">_xlfn.IFS(S402+T402=0,"",S402&gt;T402,IF(I402="主",IF(S402=5,4,3),IF(S402=5,0,1)),S402&lt;T402,IF(I402="主",IF(T402=5,0,1),IF(T402=5,4,3)),S402=T402,2)</f>
        <v/>
      </c>
      <c r="W402" s="275"/>
      <c r="X402" s="261" t="str">
        <f>IF(X401="","",X401)</f>
        <v/>
      </c>
      <c r="Y402" s="248" t="str">
        <f>IF($K402="","",IF($K402=$K400,AP400,AP399))</f>
        <v/>
      </c>
      <c r="Z402" s="248" t="str">
        <f>IF($K402="","",IF($K402=$K400,AQ400,AQ399))</f>
        <v/>
      </c>
      <c r="AA402" s="244" t="str">
        <f>IF($K402="","",IF($K402=$K400,AS400,AS399))</f>
        <v/>
      </c>
      <c r="AB402" s="242" t="str">
        <f t="shared" ref="AB402:AG402" si="755">IF($K402="","",IF($K402=$K400,Y400,Y399))</f>
        <v/>
      </c>
      <c r="AC402" s="242" t="str">
        <f t="shared" si="755"/>
        <v/>
      </c>
      <c r="AD402" s="249" t="str">
        <f t="shared" si="755"/>
        <v/>
      </c>
      <c r="AE402" s="242" t="str">
        <f t="shared" si="755"/>
        <v/>
      </c>
      <c r="AF402" s="242" t="str">
        <f t="shared" si="755"/>
        <v/>
      </c>
      <c r="AG402" s="242" t="str">
        <f t="shared" si="755"/>
        <v/>
      </c>
      <c r="AH402" s="245" t="str">
        <f t="shared" si="749"/>
        <v/>
      </c>
      <c r="AI402" s="251" t="str">
        <f>IF($K402="","",IF($K402=$K400,AH400,AH399))</f>
        <v/>
      </c>
      <c r="AJ402" s="251" t="str">
        <f>IF($K402="","",IF($K402=$K400,AI400,AI399))</f>
        <v/>
      </c>
      <c r="AK402" s="10"/>
      <c r="AL402" s="10"/>
      <c r="AM402" s="10"/>
      <c r="AN402" s="10"/>
      <c r="AO402" s="10"/>
      <c r="AP402" s="265"/>
      <c r="AQ402" s="12"/>
      <c r="AR402" s="15"/>
      <c r="AS402" s="12"/>
      <c r="AT402" s="15"/>
      <c r="AU402" s="12"/>
      <c r="AV402" s="148"/>
      <c r="AW402" s="14" t="str">
        <f t="shared" si="728"/>
        <v/>
      </c>
      <c r="AX402" s="14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Y402" s="14" t="str">
        <f t="shared" si="729"/>
        <v/>
      </c>
    </row>
    <row r="403" spans="1:51">
      <c r="A403" s="1">
        <f>输入错误检查!A402</f>
        <v>0</v>
      </c>
      <c r="B403" s="218" t="str">
        <f>IF(赛果!A52="","",赛果!A52)</f>
        <v/>
      </c>
      <c r="C403" s="218" t="str">
        <f>IF(赛果!B52="","",赛果!B52)</f>
        <v/>
      </c>
      <c r="D403" s="218" t="str">
        <f>IF(赛果!C52="","",赛果!C52)</f>
        <v/>
      </c>
      <c r="E403" s="218" t="str">
        <f>IF(赛果!D52="","",赛果!D52)</f>
        <v/>
      </c>
      <c r="F403" s="218" t="str">
        <f>IF(赛果!E52="","",赛果!E52)</f>
        <v/>
      </c>
      <c r="G403" s="8">
        <v>1</v>
      </c>
      <c r="H403" s="14" t="s">
        <v>75</v>
      </c>
      <c r="I403" s="14" t="str">
        <f t="shared" si="722"/>
        <v/>
      </c>
      <c r="J403" s="14" t="str">
        <f t="shared" si="723"/>
        <v/>
      </c>
      <c r="K403" s="15"/>
      <c r="L403" s="220"/>
      <c r="M403" s="221">
        <f>S403+S404</f>
        <v>0</v>
      </c>
      <c r="N403" s="221">
        <f>T403+T404</f>
        <v>0</v>
      </c>
      <c r="O403" s="222">
        <f t="shared" si="750"/>
        <v>0</v>
      </c>
      <c r="P403" s="223">
        <f t="shared" si="751"/>
        <v>0</v>
      </c>
      <c r="Q403" s="223">
        <f t="shared" si="752"/>
        <v>0</v>
      </c>
      <c r="R403" s="223">
        <f t="shared" si="753"/>
        <v>0</v>
      </c>
      <c r="S403" s="13"/>
      <c r="T403" s="13"/>
      <c r="U403" s="14" t="str">
        <f t="shared" si="665"/>
        <v/>
      </c>
      <c r="V403" s="14" t="str" cm="1">
        <f t="array" ref="V403">_xlfn.IFS(S403+T403=0,"",S403&gt;T403,IF(I403="主",IF(S403=5,4,3),IF(S403=5,0,1)),S403&lt;T403,IF(I403="主",IF(T403=5,0,1),IF(T403=5,4,3)),S403=T403,2)</f>
        <v/>
      </c>
      <c r="W403" s="19"/>
      <c r="X403" s="19"/>
      <c r="Y403" s="224"/>
      <c r="Z403" s="225"/>
      <c r="AA403" s="225"/>
      <c r="AB403" s="225"/>
      <c r="AC403" s="225"/>
      <c r="AD403" s="225"/>
      <c r="AE403" s="225"/>
      <c r="AF403" s="225"/>
      <c r="AG403" s="226"/>
      <c r="AH403" s="227"/>
      <c r="AI403" s="227"/>
      <c r="AJ403" s="227"/>
      <c r="AK403" s="196"/>
      <c r="AL403" s="192"/>
      <c r="AM403" s="230"/>
      <c r="AN403" s="231"/>
      <c r="AO403" s="232"/>
      <c r="AP403" s="233"/>
      <c r="AQ403" s="234"/>
      <c r="AR403" s="15"/>
      <c r="AS403" s="234"/>
      <c r="AT403" s="15"/>
      <c r="AU403" s="234"/>
      <c r="AV403" s="142"/>
      <c r="AW403" s="14" t="str">
        <f t="shared" si="728"/>
        <v/>
      </c>
      <c r="AX403" s="14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AY403" s="14" t="str">
        <f t="shared" si="729"/>
        <v/>
      </c>
    </row>
    <row r="404" spans="1:51">
      <c r="A404" s="1">
        <f>输入错误检查!A403</f>
        <v>0</v>
      </c>
      <c r="B404" s="218" t="str">
        <f t="shared" ref="B404:B410" si="756">B403</f>
        <v/>
      </c>
      <c r="C404" s="218" t="str">
        <f t="shared" ref="C404:C410" si="757">C403</f>
        <v/>
      </c>
      <c r="D404" s="218" t="str">
        <f t="shared" ref="D404:D410" si="758">D403</f>
        <v/>
      </c>
      <c r="E404" s="218" t="str">
        <f t="shared" ref="E404:E410" si="759">E403</f>
        <v/>
      </c>
      <c r="F404" s="218" t="str">
        <f t="shared" ref="F404:F410" si="760">F403</f>
        <v/>
      </c>
      <c r="G404" s="8">
        <v>1</v>
      </c>
      <c r="H404" s="14" t="s">
        <v>88</v>
      </c>
      <c r="I404" s="14" t="str">
        <f t="shared" si="722"/>
        <v/>
      </c>
      <c r="J404" s="14" t="str">
        <f t="shared" si="723"/>
        <v/>
      </c>
      <c r="K404" s="15"/>
      <c r="L404" s="258"/>
      <c r="M404" s="221"/>
      <c r="N404" s="221"/>
      <c r="O404" s="222"/>
      <c r="P404" s="235"/>
      <c r="Q404" s="235"/>
      <c r="R404" s="235"/>
      <c r="S404" s="13"/>
      <c r="T404" s="13"/>
      <c r="U404" s="14" t="str">
        <f t="shared" si="665"/>
        <v/>
      </c>
      <c r="V404" s="14" t="str" cm="1">
        <f t="array" ref="V404">_xlfn.IFS(S404+T404=0,"",S404&gt;T404,IF(I404="主",IF(S404=5,4,3),IF(S404=5,0,1)),S404&lt;T404,IF(I404="主",IF(T404=5,0,1),IF(T404=5,4,3)),S404=T404,2)</f>
        <v/>
      </c>
      <c r="W404" s="19" t="str">
        <f>IF(W403="","",W403)</f>
        <v/>
      </c>
      <c r="X404" s="19" t="str">
        <f>IF(X403="","",X403)</f>
        <v/>
      </c>
      <c r="Y404" s="236"/>
      <c r="Z404" s="237"/>
      <c r="AA404" s="238"/>
      <c r="AB404" s="238"/>
      <c r="AC404" s="238"/>
      <c r="AD404" s="238"/>
      <c r="AE404" s="238"/>
      <c r="AF404" s="238"/>
      <c r="AG404" s="226"/>
      <c r="AH404" s="227"/>
      <c r="AI404" s="227"/>
      <c r="AJ404" s="227"/>
      <c r="AK404" s="196"/>
      <c r="AL404" s="192"/>
      <c r="AM404" s="239"/>
      <c r="AN404" s="240"/>
      <c r="AO404" s="241"/>
      <c r="AP404" s="233"/>
      <c r="AQ404" s="234"/>
      <c r="AR404" s="15"/>
      <c r="AS404" s="234"/>
      <c r="AT404" s="15"/>
      <c r="AU404" s="234"/>
      <c r="AV404" s="142"/>
      <c r="AW404" s="14" t="str">
        <f t="shared" si="728"/>
        <v/>
      </c>
      <c r="AX404" s="14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AY404" s="14" t="str">
        <f t="shared" si="729"/>
        <v/>
      </c>
    </row>
    <row r="405" spans="1:51">
      <c r="A405" s="1">
        <f>输入错误检查!A404</f>
        <v>0</v>
      </c>
      <c r="B405" s="218" t="str">
        <f t="shared" si="756"/>
        <v/>
      </c>
      <c r="C405" s="218" t="str">
        <f t="shared" si="757"/>
        <v/>
      </c>
      <c r="D405" s="218" t="str">
        <f t="shared" si="758"/>
        <v/>
      </c>
      <c r="E405" s="218" t="str">
        <f t="shared" si="759"/>
        <v/>
      </c>
      <c r="F405" s="218" t="str">
        <f t="shared" si="760"/>
        <v/>
      </c>
      <c r="G405" s="8">
        <v>2</v>
      </c>
      <c r="H405" s="14" t="s">
        <v>75</v>
      </c>
      <c r="I405" s="14" t="str">
        <f t="shared" si="722"/>
        <v/>
      </c>
      <c r="J405" s="14" t="str">
        <f t="shared" si="723"/>
        <v/>
      </c>
      <c r="K405" s="13"/>
      <c r="L405" s="220"/>
      <c r="M405" s="221">
        <f>S405+S406</f>
        <v>0</v>
      </c>
      <c r="N405" s="221">
        <f>T405+T406</f>
        <v>0</v>
      </c>
      <c r="O405" s="222">
        <f t="shared" ref="O405:O409" si="761">M405+N405</f>
        <v>0</v>
      </c>
      <c r="P405" s="223">
        <f t="shared" ref="P405:P409" si="762">IF(M405&gt;N405,1,0)</f>
        <v>0</v>
      </c>
      <c r="Q405" s="223">
        <f t="shared" ref="Q405:Q409" si="763">IF(M405+N405=0,0,IF(M405=N405,1,0))</f>
        <v>0</v>
      </c>
      <c r="R405" s="223">
        <f t="shared" ref="R405:R409" si="764">IF(M405&lt;N405,1,0)</f>
        <v>0</v>
      </c>
      <c r="S405" s="13"/>
      <c r="T405" s="13"/>
      <c r="U405" s="14" t="str">
        <f t="shared" si="665"/>
        <v/>
      </c>
      <c r="V405" s="14" t="str" cm="1">
        <f t="array" ref="V405">_xlfn.IFS(S405+T405=0,"",S405&gt;T405,IF(I405="主",IF(S405=5,4,3),IF(S405=5,0,1)),S405&lt;T405,IF(I405="主",IF(T405=5,0,1),IF(T405=5,4,3)),S405=T405,2)</f>
        <v/>
      </c>
      <c r="W405" s="19"/>
      <c r="X405" s="19"/>
      <c r="Y405" s="242" t="str">
        <f>IF($K405="","",IF($K405=$K403,AP403,AP404))</f>
        <v/>
      </c>
      <c r="Z405" s="243" t="str">
        <f>IF($K405="","",IF($K405=$K403,AQ403,AQ404))</f>
        <v/>
      </c>
      <c r="AA405" s="244" t="str">
        <f>IF($K405="","",IF($K405=$K403,AS403,AS404))</f>
        <v/>
      </c>
      <c r="AB405" s="238"/>
      <c r="AC405" s="238"/>
      <c r="AD405" s="238"/>
      <c r="AE405" s="238"/>
      <c r="AF405" s="238"/>
      <c r="AG405" s="226"/>
      <c r="AH405" s="245" t="str">
        <f t="shared" ref="AH405:AH409" si="765">IF($K405="","",IF($K405=$K403,AV403,AV404))</f>
        <v/>
      </c>
      <c r="AI405" s="227"/>
      <c r="AJ405" s="227"/>
      <c r="AK405" s="196"/>
      <c r="AL405" s="13"/>
      <c r="AM405" s="277"/>
      <c r="AN405" s="247"/>
      <c r="AO405" s="241"/>
      <c r="AP405" s="233"/>
      <c r="AQ405" s="234"/>
      <c r="AR405" s="15"/>
      <c r="AS405" s="234"/>
      <c r="AT405" s="15"/>
      <c r="AU405" s="234"/>
      <c r="AV405" s="9"/>
      <c r="AW405" s="14" t="str">
        <f t="shared" si="728"/>
        <v/>
      </c>
      <c r="AX405" s="14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AY405" s="14" t="str">
        <f t="shared" si="729"/>
        <v/>
      </c>
    </row>
    <row r="406" spans="1:51">
      <c r="A406" s="1">
        <f>输入错误检查!A405</f>
        <v>0</v>
      </c>
      <c r="B406" s="218" t="str">
        <f t="shared" si="756"/>
        <v/>
      </c>
      <c r="C406" s="218" t="str">
        <f t="shared" si="757"/>
        <v/>
      </c>
      <c r="D406" s="218" t="str">
        <f t="shared" si="758"/>
        <v/>
      </c>
      <c r="E406" s="218" t="str">
        <f t="shared" si="759"/>
        <v/>
      </c>
      <c r="F406" s="218" t="str">
        <f t="shared" si="760"/>
        <v/>
      </c>
      <c r="G406" s="8">
        <v>2</v>
      </c>
      <c r="H406" s="14" t="s">
        <v>88</v>
      </c>
      <c r="I406" s="14" t="str">
        <f t="shared" si="722"/>
        <v/>
      </c>
      <c r="J406" s="14" t="str">
        <f t="shared" si="723"/>
        <v/>
      </c>
      <c r="K406" s="15"/>
      <c r="L406" s="258"/>
      <c r="M406" s="221"/>
      <c r="N406" s="221"/>
      <c r="O406" s="222"/>
      <c r="P406" s="235"/>
      <c r="Q406" s="235"/>
      <c r="R406" s="235"/>
      <c r="S406" s="13"/>
      <c r="T406" s="13"/>
      <c r="U406" s="14" t="str">
        <f t="shared" si="665"/>
        <v/>
      </c>
      <c r="V406" s="14" t="str" cm="1">
        <f t="array" ref="V406">_xlfn.IFS(S406+T406=0,"",S406&gt;T406,IF(I406="主",IF(S406=5,4,3),IF(S406=5,0,1)),S406&lt;T406,IF(I406="主",IF(T406=5,0,1),IF(T406=5,4,3)),S406=T406,2)</f>
        <v/>
      </c>
      <c r="W406" s="19" t="str">
        <f>IF(W405="","",W405)</f>
        <v/>
      </c>
      <c r="X406" s="19" t="str">
        <f>IF(X405="","",X405)</f>
        <v/>
      </c>
      <c r="Y406" s="242" t="str">
        <f>IF($K406="","",IF($K406=$K404,AP404,AP403))</f>
        <v/>
      </c>
      <c r="Z406" s="243" t="str">
        <f>IF($K406="","",IF($K406=$K404,AQ404,AQ403))</f>
        <v/>
      </c>
      <c r="AA406" s="244" t="str">
        <f>IF($K406="","",IF($K406=$K404,AS404,AS403))</f>
        <v/>
      </c>
      <c r="AB406" s="237"/>
      <c r="AC406" s="237"/>
      <c r="AD406" s="238"/>
      <c r="AE406" s="238"/>
      <c r="AF406" s="238"/>
      <c r="AG406" s="226"/>
      <c r="AH406" s="245" t="str">
        <f t="shared" ref="AH406:AH410" si="766">IF($K406="","",IF($K406=$K404,AV404,AV403))</f>
        <v/>
      </c>
      <c r="AI406" s="227"/>
      <c r="AJ406" s="227"/>
      <c r="AK406" s="196"/>
      <c r="AL406" s="13"/>
      <c r="AM406" s="192"/>
      <c r="AN406" s="239"/>
      <c r="AO406" s="241"/>
      <c r="AP406" s="233"/>
      <c r="AQ406" s="234"/>
      <c r="AR406" s="15"/>
      <c r="AS406" s="234"/>
      <c r="AT406" s="15"/>
      <c r="AU406" s="234"/>
      <c r="AV406" s="142"/>
      <c r="AW406" s="14" t="str">
        <f t="shared" si="728"/>
        <v/>
      </c>
      <c r="AX406" s="14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AY406" s="14" t="str">
        <f t="shared" si="729"/>
        <v/>
      </c>
    </row>
    <row r="407" spans="1:51">
      <c r="A407" s="1">
        <f>输入错误检查!A406</f>
        <v>0</v>
      </c>
      <c r="B407" s="218" t="str">
        <f t="shared" si="756"/>
        <v/>
      </c>
      <c r="C407" s="218" t="str">
        <f t="shared" si="757"/>
        <v/>
      </c>
      <c r="D407" s="218" t="str">
        <f t="shared" si="758"/>
        <v/>
      </c>
      <c r="E407" s="218" t="str">
        <f t="shared" si="759"/>
        <v/>
      </c>
      <c r="F407" s="218" t="str">
        <f t="shared" si="760"/>
        <v/>
      </c>
      <c r="G407" s="8">
        <v>3</v>
      </c>
      <c r="H407" s="14" t="s">
        <v>75</v>
      </c>
      <c r="I407" s="14" t="str">
        <f t="shared" si="722"/>
        <v/>
      </c>
      <c r="J407" s="14" t="str">
        <f t="shared" si="723"/>
        <v/>
      </c>
      <c r="K407" s="13"/>
      <c r="L407" s="258"/>
      <c r="M407" s="221">
        <f>S407+S408</f>
        <v>0</v>
      </c>
      <c r="N407" s="221">
        <f>T407+T408</f>
        <v>0</v>
      </c>
      <c r="O407" s="222">
        <f t="shared" si="761"/>
        <v>0</v>
      </c>
      <c r="P407" s="223">
        <f t="shared" si="762"/>
        <v>0</v>
      </c>
      <c r="Q407" s="223">
        <f t="shared" si="763"/>
        <v>0</v>
      </c>
      <c r="R407" s="223">
        <f t="shared" si="764"/>
        <v>0</v>
      </c>
      <c r="S407" s="13"/>
      <c r="T407" s="13"/>
      <c r="U407" s="14" t="str">
        <f t="shared" si="665"/>
        <v/>
      </c>
      <c r="V407" s="14" t="str" cm="1">
        <f t="array" ref="V407">_xlfn.IFS(S407+T407=0,"",S407&gt;T407,IF(I407="主",IF(S407=5,4,3),IF(S407=5,0,1)),S407&lt;T407,IF(I407="主",IF(T407=5,0,1),IF(T407=5,4,3)),S407=T407,2)</f>
        <v/>
      </c>
      <c r="W407" s="255"/>
      <c r="X407" s="19"/>
      <c r="Y407" s="248" t="str">
        <f>IF($K407="","",IF($K407=$K405,AP405,AP406))</f>
        <v/>
      </c>
      <c r="Z407" s="248" t="str">
        <f>IF($K407="","",IF($K407=$K405,AQ405,AQ406))</f>
        <v/>
      </c>
      <c r="AA407" s="244" t="str">
        <f>IF($K407="","",IF($K407=$K405,AS405,AS406))</f>
        <v/>
      </c>
      <c r="AB407" s="248" t="str">
        <f>IF($K407="","",IF($K407=$K405,Y405,Y406))</f>
        <v/>
      </c>
      <c r="AC407" s="249" t="str">
        <f>IF($K407="","",IF($K407=$K405,Z405,Z406))</f>
        <v/>
      </c>
      <c r="AD407" s="250" t="str">
        <f>IF($K407="","",IF($K407=$K405,AA405,AA406))</f>
        <v/>
      </c>
      <c r="AE407" s="238"/>
      <c r="AF407" s="238"/>
      <c r="AG407" s="226"/>
      <c r="AH407" s="245" t="str">
        <f t="shared" si="765"/>
        <v/>
      </c>
      <c r="AI407" s="251" t="str">
        <f>IF($K407="","",IF($K407=$K405,AH405,AH406))</f>
        <v/>
      </c>
      <c r="AJ407" s="227"/>
      <c r="AK407" s="196"/>
      <c r="AL407" s="13"/>
      <c r="AM407" s="13"/>
      <c r="AN407" s="277"/>
      <c r="AO407" s="252"/>
      <c r="AP407" s="278"/>
      <c r="AQ407" s="257"/>
      <c r="AR407" s="13"/>
      <c r="AS407" s="257"/>
      <c r="AT407" s="13"/>
      <c r="AU407" s="257"/>
      <c r="AV407" s="9"/>
      <c r="AW407" s="14" t="str">
        <f t="shared" si="728"/>
        <v/>
      </c>
      <c r="AX407" s="14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AY407" s="14" t="str">
        <f t="shared" si="729"/>
        <v/>
      </c>
    </row>
    <row r="408" spans="1:51">
      <c r="A408" s="1">
        <f>输入错误检查!A407</f>
        <v>0</v>
      </c>
      <c r="B408" s="218" t="str">
        <f t="shared" si="756"/>
        <v/>
      </c>
      <c r="C408" s="218" t="str">
        <f t="shared" si="757"/>
        <v/>
      </c>
      <c r="D408" s="218" t="str">
        <f t="shared" si="758"/>
        <v/>
      </c>
      <c r="E408" s="218" t="str">
        <f t="shared" si="759"/>
        <v/>
      </c>
      <c r="F408" s="218" t="str">
        <f t="shared" si="760"/>
        <v/>
      </c>
      <c r="G408" s="8">
        <v>3</v>
      </c>
      <c r="H408" s="14" t="s">
        <v>88</v>
      </c>
      <c r="I408" s="14" t="str">
        <f t="shared" si="722"/>
        <v/>
      </c>
      <c r="J408" s="14" t="str">
        <f t="shared" si="723"/>
        <v/>
      </c>
      <c r="K408" s="13"/>
      <c r="L408" s="258"/>
      <c r="M408" s="221"/>
      <c r="N408" s="221"/>
      <c r="O408" s="222"/>
      <c r="P408" s="235"/>
      <c r="Q408" s="235"/>
      <c r="R408" s="235"/>
      <c r="S408" s="13"/>
      <c r="T408" s="13"/>
      <c r="U408" s="14" t="str">
        <f t="shared" si="665"/>
        <v/>
      </c>
      <c r="V408" s="14" t="str" cm="1">
        <f t="array" ref="V408">_xlfn.IFS(S408+T408=0,"",S408&gt;T408,IF(I408="主",IF(S408=5,4,3),IF(S408=5,0,1)),S408&lt;T408,IF(I408="主",IF(T408=5,0,1),IF(T408=5,4,3)),S408=T408,2)</f>
        <v/>
      </c>
      <c r="W408" s="255"/>
      <c r="X408" s="19" t="str">
        <f>IF(X407="","",X407)</f>
        <v/>
      </c>
      <c r="Y408" s="248" t="str">
        <f>IF($K408="","",IF($K408=$K406,AP406,AP405))</f>
        <v/>
      </c>
      <c r="Z408" s="248" t="str">
        <f>IF($K408="","",IF($K408=$K406,AQ406,AQ405))</f>
        <v/>
      </c>
      <c r="AA408" s="244" t="str">
        <f>IF($K408="","",IF($K408=$K406,AS406,AS405))</f>
        <v/>
      </c>
      <c r="AB408" s="248" t="str">
        <f>IF($K408="","",IF($K408=$K406,Y406,Y405))</f>
        <v/>
      </c>
      <c r="AC408" s="249" t="str">
        <f>IF($K408="","",IF($K408=$K406,Z406,Z405))</f>
        <v/>
      </c>
      <c r="AD408" s="250" t="str">
        <f>IF($K408="","",IF($K408=$K406,AA406,AA405))</f>
        <v/>
      </c>
      <c r="AE408" s="237"/>
      <c r="AF408" s="237"/>
      <c r="AG408" s="270"/>
      <c r="AH408" s="245" t="str">
        <f t="shared" si="766"/>
        <v/>
      </c>
      <c r="AI408" s="251" t="str">
        <f>IF($K408="","",IF($K408=$K406,AH406,AH405))</f>
        <v/>
      </c>
      <c r="AJ408" s="227"/>
      <c r="AK408" s="196"/>
      <c r="AL408" s="13"/>
      <c r="AM408" s="13"/>
      <c r="AN408" s="192"/>
      <c r="AO408" s="254"/>
      <c r="AP408" s="278"/>
      <c r="AQ408" s="257"/>
      <c r="AR408" s="13"/>
      <c r="AS408" s="257"/>
      <c r="AT408" s="13"/>
      <c r="AU408" s="257"/>
      <c r="AV408" s="9"/>
      <c r="AW408" s="14" t="str">
        <f t="shared" si="728"/>
        <v/>
      </c>
      <c r="AX408" s="14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Y408" s="14" t="str">
        <f t="shared" si="729"/>
        <v/>
      </c>
    </row>
    <row r="409" spans="1:51">
      <c r="A409" s="1">
        <f>输入错误检查!A408</f>
        <v>0</v>
      </c>
      <c r="B409" s="218" t="str">
        <f t="shared" si="756"/>
        <v/>
      </c>
      <c r="C409" s="218" t="str">
        <f t="shared" si="757"/>
        <v/>
      </c>
      <c r="D409" s="218" t="str">
        <f t="shared" si="758"/>
        <v/>
      </c>
      <c r="E409" s="218" t="str">
        <f t="shared" si="759"/>
        <v/>
      </c>
      <c r="F409" s="218" t="str">
        <f t="shared" si="760"/>
        <v/>
      </c>
      <c r="G409" s="8" t="s">
        <v>114</v>
      </c>
      <c r="H409" s="14" t="s">
        <v>75</v>
      </c>
      <c r="I409" s="14" t="str">
        <f t="shared" si="722"/>
        <v/>
      </c>
      <c r="J409" s="14" t="str">
        <f t="shared" si="723"/>
        <v/>
      </c>
      <c r="K409" s="13"/>
      <c r="L409" s="258"/>
      <c r="M409" s="221">
        <f>S409+S410</f>
        <v>0</v>
      </c>
      <c r="N409" s="221">
        <f>T409+T410</f>
        <v>0</v>
      </c>
      <c r="O409" s="222">
        <f t="shared" si="761"/>
        <v>0</v>
      </c>
      <c r="P409" s="223">
        <f t="shared" si="762"/>
        <v>0</v>
      </c>
      <c r="Q409" s="223">
        <f t="shared" si="763"/>
        <v>0</v>
      </c>
      <c r="R409" s="223">
        <f t="shared" si="764"/>
        <v>0</v>
      </c>
      <c r="S409" s="13"/>
      <c r="T409" s="13"/>
      <c r="U409" s="14" t="str">
        <f t="shared" si="665"/>
        <v/>
      </c>
      <c r="V409" s="14" t="str" cm="1">
        <f t="array" ref="V409">_xlfn.IFS(S409+T409=0,"",S409&gt;T409,IF(I409="主",IF(S409=5,4,3),IF(S409=5,0,1)),S409&lt;T409,IF(I409="主",IF(T409=5,0,1),IF(T409=5,4,3)),S409=T409,2)</f>
        <v/>
      </c>
      <c r="W409" s="255"/>
      <c r="X409" s="19"/>
      <c r="Y409" s="248" t="str">
        <f>IF($K409="","",IF($K409=$K407,AP407,AP408))</f>
        <v/>
      </c>
      <c r="Z409" s="248" t="str">
        <f>IF($K409="","",IF($K409=$K407,AQ407,AQ408))</f>
        <v/>
      </c>
      <c r="AA409" s="244" t="str">
        <f>IF($K409="","",IF($K409=$K407,AS407,AS408))</f>
        <v/>
      </c>
      <c r="AB409" s="242" t="str">
        <f t="shared" ref="AB409:AG409" si="767">IF($K409="","",IF($K409=$K407,Y407,Y408))</f>
        <v/>
      </c>
      <c r="AC409" s="242" t="str">
        <f t="shared" si="767"/>
        <v/>
      </c>
      <c r="AD409" s="249" t="str">
        <f t="shared" si="767"/>
        <v/>
      </c>
      <c r="AE409" s="242" t="str">
        <f t="shared" si="767"/>
        <v/>
      </c>
      <c r="AF409" s="242" t="str">
        <f t="shared" si="767"/>
        <v/>
      </c>
      <c r="AG409" s="242" t="str">
        <f t="shared" si="767"/>
        <v/>
      </c>
      <c r="AH409" s="245" t="str">
        <f t="shared" si="765"/>
        <v/>
      </c>
      <c r="AI409" s="251" t="str">
        <f>IF($K409="","",IF($K409=$K407,AH407,AH408))</f>
        <v/>
      </c>
      <c r="AJ409" s="251" t="str">
        <f>IF($K409="","",IF($K409=$K407,AI407,AI408))</f>
        <v/>
      </c>
      <c r="AK409" s="13"/>
      <c r="AL409" s="13"/>
      <c r="AM409" s="13"/>
      <c r="AN409" s="13"/>
      <c r="AO409" s="256"/>
      <c r="AP409" s="257"/>
      <c r="AQ409" s="257"/>
      <c r="AR409" s="13"/>
      <c r="AS409" s="257"/>
      <c r="AT409" s="13"/>
      <c r="AU409" s="257"/>
      <c r="AV409" s="9"/>
      <c r="AW409" s="14" t="str">
        <f t="shared" si="728"/>
        <v/>
      </c>
      <c r="AX409" s="14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Y409" s="14" t="str">
        <f t="shared" si="729"/>
        <v/>
      </c>
    </row>
    <row r="410" spans="1:51">
      <c r="A410" s="1">
        <f>输入错误检查!A409</f>
        <v>0</v>
      </c>
      <c r="B410" s="218" t="str">
        <f t="shared" si="756"/>
        <v/>
      </c>
      <c r="C410" s="218" t="str">
        <f t="shared" si="757"/>
        <v/>
      </c>
      <c r="D410" s="218" t="str">
        <f t="shared" si="758"/>
        <v/>
      </c>
      <c r="E410" s="218" t="str">
        <f t="shared" si="759"/>
        <v/>
      </c>
      <c r="F410" s="218" t="str">
        <f t="shared" si="760"/>
        <v/>
      </c>
      <c r="G410" s="8" t="s">
        <v>114</v>
      </c>
      <c r="H410" s="14" t="s">
        <v>88</v>
      </c>
      <c r="I410" s="14" t="str">
        <f t="shared" si="722"/>
        <v/>
      </c>
      <c r="J410" s="14" t="str">
        <f t="shared" si="723"/>
        <v/>
      </c>
      <c r="K410" s="13"/>
      <c r="L410" s="258"/>
      <c r="M410" s="221"/>
      <c r="N410" s="221"/>
      <c r="O410" s="222"/>
      <c r="P410" s="235"/>
      <c r="Q410" s="235"/>
      <c r="R410" s="235"/>
      <c r="S410" s="13"/>
      <c r="T410" s="13"/>
      <c r="U410" s="14" t="str">
        <f t="shared" si="665"/>
        <v/>
      </c>
      <c r="V410" s="14" t="str" cm="1">
        <f t="array" ref="V410">_xlfn.IFS(S410+T410=0,"",S410&gt;T410,IF(I410="主",IF(S410=5,4,3),IF(S410=5,0,1)),S410&lt;T410,IF(I410="主",IF(T410=5,0,1),IF(T410=5,4,3)),S410=T410,2)</f>
        <v/>
      </c>
      <c r="W410" s="255"/>
      <c r="X410" s="19" t="str">
        <f>IF(X409="","",X409)</f>
        <v/>
      </c>
      <c r="Y410" s="248" t="str">
        <f>IF($K410="","",IF($K410=$K408,AP408,AP407))</f>
        <v/>
      </c>
      <c r="Z410" s="248" t="str">
        <f>IF($K410="","",IF($K410=$K408,AQ408,AQ407))</f>
        <v/>
      </c>
      <c r="AA410" s="244" t="str">
        <f>IF($K410="","",IF($K410=$K408,AS408,AS407))</f>
        <v/>
      </c>
      <c r="AB410" s="242" t="str">
        <f t="shared" ref="AB410:AG410" si="768">IF($K410="","",IF($K410=$K408,Y408,Y407))</f>
        <v/>
      </c>
      <c r="AC410" s="242" t="str">
        <f t="shared" si="768"/>
        <v/>
      </c>
      <c r="AD410" s="249" t="str">
        <f t="shared" si="768"/>
        <v/>
      </c>
      <c r="AE410" s="242" t="str">
        <f t="shared" si="768"/>
        <v/>
      </c>
      <c r="AF410" s="242" t="str">
        <f t="shared" si="768"/>
        <v/>
      </c>
      <c r="AG410" s="242" t="str">
        <f t="shared" si="768"/>
        <v/>
      </c>
      <c r="AH410" s="245" t="str">
        <f t="shared" si="766"/>
        <v/>
      </c>
      <c r="AI410" s="251" t="str">
        <f>IF($K410="","",IF($K410=$K408,AH408,AH407))</f>
        <v/>
      </c>
      <c r="AJ410" s="251" t="str">
        <f>IF($K410="","",IF($K410=$K408,AI408,AI407))</f>
        <v/>
      </c>
      <c r="AK410" s="13"/>
      <c r="AL410" s="13"/>
      <c r="AM410" s="13"/>
      <c r="AN410" s="13"/>
      <c r="AO410" s="13"/>
      <c r="AP410" s="257"/>
      <c r="AQ410" s="257"/>
      <c r="AR410" s="13"/>
      <c r="AS410" s="257"/>
      <c r="AT410" s="13"/>
      <c r="AU410" s="257"/>
      <c r="AV410" s="9"/>
      <c r="AW410" s="14" t="str">
        <f t="shared" si="728"/>
        <v/>
      </c>
      <c r="AX410" s="14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Y410" s="14" t="str">
        <f t="shared" si="729"/>
        <v/>
      </c>
    </row>
    <row r="411" spans="1:51">
      <c r="A411" s="1">
        <f>输入错误检查!A410</f>
        <v>0</v>
      </c>
      <c r="B411" s="218" t="str">
        <f>IF(赛果!A53="","",赛果!A53)</f>
        <v/>
      </c>
      <c r="C411" s="218" t="str">
        <f>IF(赛果!B53="","",赛果!B53)</f>
        <v/>
      </c>
      <c r="D411" s="218" t="str">
        <f>IF(赛果!C53="","",赛果!C53)</f>
        <v/>
      </c>
      <c r="E411" s="218" t="str">
        <f>IF(赛果!D53="","",赛果!D53)</f>
        <v/>
      </c>
      <c r="F411" s="218" t="str">
        <f>IF(赛果!E53="","",赛果!E53)</f>
        <v/>
      </c>
      <c r="G411" s="8">
        <v>1</v>
      </c>
      <c r="H411" s="14" t="s">
        <v>75</v>
      </c>
      <c r="I411" s="14" t="str">
        <f t="shared" si="722"/>
        <v/>
      </c>
      <c r="J411" s="14" t="str">
        <f t="shared" si="723"/>
        <v/>
      </c>
      <c r="K411" s="279"/>
      <c r="L411" s="260"/>
      <c r="M411" s="221">
        <f>S411+S412</f>
        <v>0</v>
      </c>
      <c r="N411" s="221">
        <f>T411+T412</f>
        <v>0</v>
      </c>
      <c r="O411" s="222">
        <f t="shared" ref="O411:O415" si="769">M411+N411</f>
        <v>0</v>
      </c>
      <c r="P411" s="223">
        <f t="shared" ref="P411:P415" si="770">IF(M411&gt;N411,1,0)</f>
        <v>0</v>
      </c>
      <c r="Q411" s="223">
        <f t="shared" ref="Q411:Q415" si="771">IF(M411+N411=0,0,IF(M411=N411,1,0))</f>
        <v>0</v>
      </c>
      <c r="R411" s="223">
        <f t="shared" ref="R411:R415" si="772">IF(M411&lt;N411,1,0)</f>
        <v>0</v>
      </c>
      <c r="S411" s="10"/>
      <c r="T411" s="10"/>
      <c r="U411" s="14" t="str">
        <f t="shared" si="665"/>
        <v/>
      </c>
      <c r="V411" s="14" t="str" cm="1">
        <f t="array" ref="V411">_xlfn.IFS(S411+T411=0,"",S411&gt;T411,IF(I411="主",IF(S411=5,4,3),IF(S411=5,0,1)),S411&lt;T411,IF(I411="主",IF(T411=5,0,1),IF(T411=5,4,3)),S411=T411,2)</f>
        <v/>
      </c>
      <c r="W411" s="261"/>
      <c r="X411" s="261"/>
      <c r="Y411" s="224"/>
      <c r="Z411" s="225"/>
      <c r="AA411" s="225"/>
      <c r="AB411" s="225"/>
      <c r="AC411" s="225"/>
      <c r="AD411" s="225"/>
      <c r="AE411" s="225"/>
      <c r="AF411" s="225"/>
      <c r="AG411" s="226"/>
      <c r="AH411" s="227"/>
      <c r="AI411" s="227"/>
      <c r="AJ411" s="227"/>
      <c r="AK411" s="262"/>
      <c r="AL411" s="263"/>
      <c r="AM411" s="224"/>
      <c r="AN411" s="225"/>
      <c r="AO411" s="264"/>
      <c r="AP411" s="265"/>
      <c r="AQ411" s="12"/>
      <c r="AR411" s="15"/>
      <c r="AS411" s="12"/>
      <c r="AT411" s="15"/>
      <c r="AU411" s="12"/>
      <c r="AV411" s="148"/>
      <c r="AW411" s="14" t="str">
        <f t="shared" si="728"/>
        <v/>
      </c>
      <c r="AX411" s="14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AY411" s="14" t="str">
        <f t="shared" si="729"/>
        <v/>
      </c>
    </row>
    <row r="412" spans="1:51">
      <c r="A412" s="1">
        <f>输入错误检查!A411</f>
        <v>0</v>
      </c>
      <c r="B412" s="218" t="str">
        <f t="shared" ref="B412:B418" si="773">B411</f>
        <v/>
      </c>
      <c r="C412" s="218" t="str">
        <f t="shared" ref="C412:C418" si="774">C411</f>
        <v/>
      </c>
      <c r="D412" s="218" t="str">
        <f t="shared" ref="D412:D418" si="775">D411</f>
        <v/>
      </c>
      <c r="E412" s="218" t="str">
        <f t="shared" ref="E412:E418" si="776">E411</f>
        <v/>
      </c>
      <c r="F412" s="218" t="str">
        <f t="shared" ref="F412:F418" si="777">F411</f>
        <v/>
      </c>
      <c r="G412" s="8">
        <v>1</v>
      </c>
      <c r="H412" s="14" t="s">
        <v>88</v>
      </c>
      <c r="I412" s="14" t="str">
        <f t="shared" si="722"/>
        <v/>
      </c>
      <c r="J412" s="14" t="str">
        <f t="shared" si="723"/>
        <v/>
      </c>
      <c r="K412" s="279"/>
      <c r="L412" s="260"/>
      <c r="M412" s="221"/>
      <c r="N412" s="221"/>
      <c r="O412" s="222"/>
      <c r="P412" s="235"/>
      <c r="Q412" s="235"/>
      <c r="R412" s="235"/>
      <c r="S412" s="10"/>
      <c r="T412" s="10"/>
      <c r="U412" s="14" t="str">
        <f t="shared" si="665"/>
        <v/>
      </c>
      <c r="V412" s="14" t="str" cm="1">
        <f t="array" ref="V412">_xlfn.IFS(S412+T412=0,"",S412&gt;T412,IF(I412="主",IF(S412=5,4,3),IF(S412=5,0,1)),S412&lt;T412,IF(I412="主",IF(T412=5,0,1),IF(T412=5,4,3)),S412=T412,2)</f>
        <v/>
      </c>
      <c r="W412" s="261" t="str">
        <f>IF(W411="","",W411)</f>
        <v/>
      </c>
      <c r="X412" s="261" t="str">
        <f>IF(X411="","",X411)</f>
        <v/>
      </c>
      <c r="Y412" s="236"/>
      <c r="Z412" s="237"/>
      <c r="AA412" s="238"/>
      <c r="AB412" s="238"/>
      <c r="AC412" s="238"/>
      <c r="AD412" s="238"/>
      <c r="AE412" s="238"/>
      <c r="AF412" s="238"/>
      <c r="AG412" s="226"/>
      <c r="AH412" s="227"/>
      <c r="AI412" s="227"/>
      <c r="AJ412" s="227"/>
      <c r="AK412" s="262"/>
      <c r="AL412" s="263"/>
      <c r="AM412" s="236"/>
      <c r="AN412" s="238"/>
      <c r="AO412" s="227"/>
      <c r="AP412" s="265"/>
      <c r="AQ412" s="12"/>
      <c r="AR412" s="15"/>
      <c r="AS412" s="12"/>
      <c r="AT412" s="15"/>
      <c r="AU412" s="12"/>
      <c r="AV412" s="148"/>
      <c r="AW412" s="14" t="str">
        <f t="shared" si="728"/>
        <v/>
      </c>
      <c r="AX412" s="14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AY412" s="14" t="str">
        <f t="shared" si="729"/>
        <v/>
      </c>
    </row>
    <row r="413" spans="1:51">
      <c r="A413" s="1">
        <f>输入错误检查!A412</f>
        <v>0</v>
      </c>
      <c r="B413" s="218" t="str">
        <f t="shared" si="773"/>
        <v/>
      </c>
      <c r="C413" s="218" t="str">
        <f t="shared" si="774"/>
        <v/>
      </c>
      <c r="D413" s="218" t="str">
        <f t="shared" si="775"/>
        <v/>
      </c>
      <c r="E413" s="218" t="str">
        <f t="shared" si="776"/>
        <v/>
      </c>
      <c r="F413" s="218" t="str">
        <f t="shared" si="777"/>
        <v/>
      </c>
      <c r="G413" s="8">
        <v>2</v>
      </c>
      <c r="H413" s="14" t="s">
        <v>75</v>
      </c>
      <c r="I413" s="14" t="str">
        <f t="shared" si="722"/>
        <v/>
      </c>
      <c r="J413" s="14" t="str">
        <f t="shared" si="723"/>
        <v/>
      </c>
      <c r="K413" s="279"/>
      <c r="L413" s="260"/>
      <c r="M413" s="221">
        <f>S413+S414</f>
        <v>0</v>
      </c>
      <c r="N413" s="221">
        <f>T413+T414</f>
        <v>0</v>
      </c>
      <c r="O413" s="222">
        <f t="shared" si="769"/>
        <v>0</v>
      </c>
      <c r="P413" s="223">
        <f t="shared" si="770"/>
        <v>0</v>
      </c>
      <c r="Q413" s="223">
        <f t="shared" si="771"/>
        <v>0</v>
      </c>
      <c r="R413" s="223">
        <f t="shared" si="772"/>
        <v>0</v>
      </c>
      <c r="S413" s="10"/>
      <c r="T413" s="10"/>
      <c r="U413" s="14" t="str">
        <f t="shared" si="665"/>
        <v/>
      </c>
      <c r="V413" s="14" t="str" cm="1">
        <f t="array" ref="V413">_xlfn.IFS(S413+T413=0,"",S413&gt;T413,IF(I413="主",IF(S413=5,4,3),IF(S413=5,0,1)),S413&lt;T413,IF(I413="主",IF(T413=5,0,1),IF(T413=5,4,3)),S413=T413,2)</f>
        <v/>
      </c>
      <c r="W413" s="261"/>
      <c r="X413" s="261"/>
      <c r="Y413" s="242" t="str">
        <f>IF($K413="","",IF($K413=$K411,AP411,AP412))</f>
        <v/>
      </c>
      <c r="Z413" s="243" t="str">
        <f>IF($K413="","",IF($K413=$K411,AQ411,AQ412))</f>
        <v/>
      </c>
      <c r="AA413" s="244" t="str">
        <f>IF($K413="","",IF($K413=$K411,AS411,AS412))</f>
        <v/>
      </c>
      <c r="AB413" s="238"/>
      <c r="AC413" s="238"/>
      <c r="AD413" s="238"/>
      <c r="AE413" s="238"/>
      <c r="AF413" s="238"/>
      <c r="AG413" s="226"/>
      <c r="AH413" s="245" t="str">
        <f t="shared" ref="AH413:AH417" si="778">IF($K413="","",IF($K413=$K411,AV411,AV412))</f>
        <v/>
      </c>
      <c r="AI413" s="227"/>
      <c r="AJ413" s="227"/>
      <c r="AK413" s="262"/>
      <c r="AL413" s="10"/>
      <c r="AM413" s="266"/>
      <c r="AN413" s="267"/>
      <c r="AO413" s="227"/>
      <c r="AP413" s="265"/>
      <c r="AQ413" s="12"/>
      <c r="AR413" s="15"/>
      <c r="AS413" s="12"/>
      <c r="AT413" s="15"/>
      <c r="AU413" s="12"/>
      <c r="AV413" s="148"/>
      <c r="AW413" s="14" t="str">
        <f t="shared" si="728"/>
        <v/>
      </c>
      <c r="AX413" s="14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AY413" s="14" t="str">
        <f t="shared" si="729"/>
        <v/>
      </c>
    </row>
    <row r="414" spans="1:51">
      <c r="A414" s="1">
        <f>输入错误检查!A413</f>
        <v>0</v>
      </c>
      <c r="B414" s="218" t="str">
        <f t="shared" si="773"/>
        <v/>
      </c>
      <c r="C414" s="218" t="str">
        <f t="shared" si="774"/>
        <v/>
      </c>
      <c r="D414" s="218" t="str">
        <f t="shared" si="775"/>
        <v/>
      </c>
      <c r="E414" s="218" t="str">
        <f t="shared" si="776"/>
        <v/>
      </c>
      <c r="F414" s="218" t="str">
        <f t="shared" si="777"/>
        <v/>
      </c>
      <c r="G414" s="8">
        <v>2</v>
      </c>
      <c r="H414" s="14" t="s">
        <v>88</v>
      </c>
      <c r="I414" s="14" t="str">
        <f t="shared" si="722"/>
        <v/>
      </c>
      <c r="J414" s="14" t="str">
        <f t="shared" si="723"/>
        <v/>
      </c>
      <c r="K414" s="279"/>
      <c r="L414" s="260"/>
      <c r="M414" s="221"/>
      <c r="N414" s="221"/>
      <c r="O414" s="222"/>
      <c r="P414" s="235"/>
      <c r="Q414" s="235"/>
      <c r="R414" s="235"/>
      <c r="S414" s="10"/>
      <c r="T414" s="10"/>
      <c r="U414" s="14" t="str">
        <f t="shared" si="665"/>
        <v/>
      </c>
      <c r="V414" s="14" t="str" cm="1">
        <f t="array" ref="V414">_xlfn.IFS(S414+T414=0,"",S414&gt;T414,IF(I414="主",IF(S414=5,4,3),IF(S414=5,0,1)),S414&lt;T414,IF(I414="主",IF(T414=5,0,1),IF(T414=5,4,3)),S414=T414,2)</f>
        <v/>
      </c>
      <c r="W414" s="261" t="str">
        <f>IF(W413="","",W413)</f>
        <v/>
      </c>
      <c r="X414" s="261" t="str">
        <f>IF(X413="","",X413)</f>
        <v/>
      </c>
      <c r="Y414" s="242" t="str">
        <f>IF($K414="","",IF($K414=$K412,AP412,AP411))</f>
        <v/>
      </c>
      <c r="Z414" s="243" t="str">
        <f>IF($K414="","",IF($K414=$K412,AQ412,AQ411))</f>
        <v/>
      </c>
      <c r="AA414" s="244" t="str">
        <f>IF($K414="","",IF($K414=$K412,AS412,AS411))</f>
        <v/>
      </c>
      <c r="AB414" s="237"/>
      <c r="AC414" s="237"/>
      <c r="AD414" s="238"/>
      <c r="AE414" s="238"/>
      <c r="AF414" s="238"/>
      <c r="AG414" s="226"/>
      <c r="AH414" s="245" t="str">
        <f t="shared" ref="AH414:AH418" si="779">IF($K414="","",IF($K414=$K412,AV412,AV411))</f>
        <v/>
      </c>
      <c r="AI414" s="227"/>
      <c r="AJ414" s="227"/>
      <c r="AK414" s="262"/>
      <c r="AL414" s="10"/>
      <c r="AM414" s="263"/>
      <c r="AN414" s="236"/>
      <c r="AO414" s="227"/>
      <c r="AP414" s="265"/>
      <c r="AQ414" s="12"/>
      <c r="AR414" s="15"/>
      <c r="AS414" s="12"/>
      <c r="AT414" s="15"/>
      <c r="AU414" s="12"/>
      <c r="AV414" s="148"/>
      <c r="AW414" s="14" t="str">
        <f t="shared" si="728"/>
        <v/>
      </c>
      <c r="AX414" s="14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AY414" s="14" t="str">
        <f t="shared" si="729"/>
        <v/>
      </c>
    </row>
    <row r="415" spans="1:51">
      <c r="A415" s="1">
        <f>输入错误检查!A414</f>
        <v>0</v>
      </c>
      <c r="B415" s="218" t="str">
        <f t="shared" si="773"/>
        <v/>
      </c>
      <c r="C415" s="218" t="str">
        <f t="shared" si="774"/>
        <v/>
      </c>
      <c r="D415" s="218" t="str">
        <f t="shared" si="775"/>
        <v/>
      </c>
      <c r="E415" s="218" t="str">
        <f t="shared" si="776"/>
        <v/>
      </c>
      <c r="F415" s="218" t="str">
        <f t="shared" si="777"/>
        <v/>
      </c>
      <c r="G415" s="8">
        <v>3</v>
      </c>
      <c r="H415" s="14" t="s">
        <v>75</v>
      </c>
      <c r="I415" s="14" t="str">
        <f t="shared" si="722"/>
        <v/>
      </c>
      <c r="J415" s="14" t="str">
        <f t="shared" si="723"/>
        <v/>
      </c>
      <c r="K415" s="279"/>
      <c r="L415" s="260"/>
      <c r="M415" s="221">
        <f>S415+S416</f>
        <v>0</v>
      </c>
      <c r="N415" s="221">
        <f>T415+T416</f>
        <v>0</v>
      </c>
      <c r="O415" s="222">
        <f t="shared" si="769"/>
        <v>0</v>
      </c>
      <c r="P415" s="223">
        <f t="shared" si="770"/>
        <v>0</v>
      </c>
      <c r="Q415" s="223">
        <f t="shared" si="771"/>
        <v>0</v>
      </c>
      <c r="R415" s="223">
        <f t="shared" si="772"/>
        <v>0</v>
      </c>
      <c r="S415" s="10"/>
      <c r="T415" s="10"/>
      <c r="U415" s="14" t="str">
        <f t="shared" si="665"/>
        <v/>
      </c>
      <c r="V415" s="14" t="str" cm="1">
        <f t="array" ref="V415">_xlfn.IFS(S415+T415=0,"",S415&gt;T415,IF(I415="主",IF(S415=5,4,3),IF(S415=5,0,1)),S415&lt;T415,IF(I415="主",IF(T415=5,0,1),IF(T415=5,4,3)),S415=T415,2)</f>
        <v/>
      </c>
      <c r="W415" s="275"/>
      <c r="X415" s="261"/>
      <c r="Y415" s="248" t="str">
        <f>IF($K415="","",IF($K415=$K413,AP413,AP414))</f>
        <v/>
      </c>
      <c r="Z415" s="248" t="str">
        <f>IF($K415="","",IF($K415=$K413,AQ413,AQ414))</f>
        <v/>
      </c>
      <c r="AA415" s="244" t="str">
        <f>IF($K415="","",IF($K415=$K413,AS413,AS414))</f>
        <v/>
      </c>
      <c r="AB415" s="248" t="str">
        <f>IF($K415="","",IF($K415=$K413,Y413,Y414))</f>
        <v/>
      </c>
      <c r="AC415" s="249" t="str">
        <f>IF($K415="","",IF($K415=$K413,Z413,Z414))</f>
        <v/>
      </c>
      <c r="AD415" s="250" t="str">
        <f>IF($K415="","",IF($K415=$K413,AA413,AA414))</f>
        <v/>
      </c>
      <c r="AE415" s="238"/>
      <c r="AF415" s="238"/>
      <c r="AG415" s="226"/>
      <c r="AH415" s="245" t="str">
        <f t="shared" si="778"/>
        <v/>
      </c>
      <c r="AI415" s="251" t="str">
        <f>IF($K415="","",IF($K415=$K413,AH413,AH414))</f>
        <v/>
      </c>
      <c r="AJ415" s="227"/>
      <c r="AK415" s="262"/>
      <c r="AL415" s="10"/>
      <c r="AM415" s="10"/>
      <c r="AN415" s="266"/>
      <c r="AO415" s="269"/>
      <c r="AP415" s="265"/>
      <c r="AQ415" s="12"/>
      <c r="AR415" s="15"/>
      <c r="AS415" s="12"/>
      <c r="AT415" s="15"/>
      <c r="AU415" s="12"/>
      <c r="AV415" s="148"/>
      <c r="AW415" s="14" t="str">
        <f t="shared" si="728"/>
        <v/>
      </c>
      <c r="AX415" s="14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AY415" s="14" t="str">
        <f t="shared" si="729"/>
        <v/>
      </c>
    </row>
    <row r="416" spans="1:51">
      <c r="A416" s="1">
        <f>输入错误检查!A415</f>
        <v>0</v>
      </c>
      <c r="B416" s="218" t="str">
        <f t="shared" si="773"/>
        <v/>
      </c>
      <c r="C416" s="218" t="str">
        <f t="shared" si="774"/>
        <v/>
      </c>
      <c r="D416" s="218" t="str">
        <f t="shared" si="775"/>
        <v/>
      </c>
      <c r="E416" s="218" t="str">
        <f t="shared" si="776"/>
        <v/>
      </c>
      <c r="F416" s="218" t="str">
        <f t="shared" si="777"/>
        <v/>
      </c>
      <c r="G416" s="8">
        <v>3</v>
      </c>
      <c r="H416" s="14" t="s">
        <v>88</v>
      </c>
      <c r="I416" s="14" t="str">
        <f t="shared" si="722"/>
        <v/>
      </c>
      <c r="J416" s="14" t="str">
        <f t="shared" si="723"/>
        <v/>
      </c>
      <c r="K416" s="279"/>
      <c r="L416" s="260"/>
      <c r="M416" s="221"/>
      <c r="N416" s="221"/>
      <c r="O416" s="222"/>
      <c r="P416" s="235"/>
      <c r="Q416" s="235"/>
      <c r="R416" s="235"/>
      <c r="S416" s="10"/>
      <c r="T416" s="10"/>
      <c r="U416" s="14" t="str">
        <f t="shared" si="665"/>
        <v/>
      </c>
      <c r="V416" s="14" t="str" cm="1">
        <f t="array" ref="V416">_xlfn.IFS(S416+T416=0,"",S416&gt;T416,IF(I416="主",IF(S416=5,4,3),IF(S416=5,0,1)),S416&lt;T416,IF(I416="主",IF(T416=5,0,1),IF(T416=5,4,3)),S416=T416,2)</f>
        <v/>
      </c>
      <c r="W416" s="275"/>
      <c r="X416" s="261" t="str">
        <f>IF(X415="","",X415)</f>
        <v/>
      </c>
      <c r="Y416" s="248" t="str">
        <f>IF($K416="","",IF($K416=$K414,AP414,AP413))</f>
        <v/>
      </c>
      <c r="Z416" s="248" t="str">
        <f>IF($K416="","",IF($K416=$K414,AQ414,AQ413))</f>
        <v/>
      </c>
      <c r="AA416" s="244" t="str">
        <f>IF($K416="","",IF($K416=$K414,AS414,AS413))</f>
        <v/>
      </c>
      <c r="AB416" s="248" t="str">
        <f>IF($K416="","",IF($K416=$K414,Y414,Y413))</f>
        <v/>
      </c>
      <c r="AC416" s="249" t="str">
        <f>IF($K416="","",IF($K416=$K414,Z414,Z413))</f>
        <v/>
      </c>
      <c r="AD416" s="250" t="str">
        <f>IF($K416="","",IF($K416=$K414,AA414,AA413))</f>
        <v/>
      </c>
      <c r="AE416" s="237"/>
      <c r="AF416" s="237"/>
      <c r="AG416" s="270"/>
      <c r="AH416" s="245" t="str">
        <f t="shared" si="779"/>
        <v/>
      </c>
      <c r="AI416" s="251" t="str">
        <f>IF($K416="","",IF($K416=$K414,AH414,AH413))</f>
        <v/>
      </c>
      <c r="AJ416" s="227"/>
      <c r="AK416" s="262"/>
      <c r="AL416" s="10"/>
      <c r="AM416" s="10"/>
      <c r="AN416" s="263"/>
      <c r="AO416" s="272"/>
      <c r="AP416" s="265"/>
      <c r="AQ416" s="12"/>
      <c r="AR416" s="15"/>
      <c r="AS416" s="12"/>
      <c r="AT416" s="15"/>
      <c r="AU416" s="12"/>
      <c r="AV416" s="148"/>
      <c r="AW416" s="14" t="str">
        <f t="shared" si="728"/>
        <v/>
      </c>
      <c r="AX416" s="14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Y416" s="14" t="str">
        <f t="shared" si="729"/>
        <v/>
      </c>
    </row>
    <row r="417" spans="1:51">
      <c r="A417" s="1">
        <f>输入错误检查!A416</f>
        <v>0</v>
      </c>
      <c r="B417" s="218" t="str">
        <f t="shared" si="773"/>
        <v/>
      </c>
      <c r="C417" s="218" t="str">
        <f t="shared" si="774"/>
        <v/>
      </c>
      <c r="D417" s="218" t="str">
        <f t="shared" si="775"/>
        <v/>
      </c>
      <c r="E417" s="218" t="str">
        <f t="shared" si="776"/>
        <v/>
      </c>
      <c r="F417" s="218" t="str">
        <f t="shared" si="777"/>
        <v/>
      </c>
      <c r="G417" s="8" t="s">
        <v>114</v>
      </c>
      <c r="H417" s="14" t="s">
        <v>75</v>
      </c>
      <c r="I417" s="14" t="str">
        <f t="shared" si="722"/>
        <v/>
      </c>
      <c r="J417" s="14" t="str">
        <f t="shared" si="723"/>
        <v/>
      </c>
      <c r="K417" s="10"/>
      <c r="L417" s="274"/>
      <c r="M417" s="221">
        <f>S417+S418</f>
        <v>0</v>
      </c>
      <c r="N417" s="221">
        <f>T417+T418</f>
        <v>0</v>
      </c>
      <c r="O417" s="222">
        <f t="shared" ref="O417:O421" si="780">M417+N417</f>
        <v>0</v>
      </c>
      <c r="P417" s="223">
        <f t="shared" ref="P417:P421" si="781">IF(M417&gt;N417,1,0)</f>
        <v>0</v>
      </c>
      <c r="Q417" s="223">
        <f t="shared" ref="Q417:Q421" si="782">IF(M417+N417=0,0,IF(M417=N417,1,0))</f>
        <v>0</v>
      </c>
      <c r="R417" s="223">
        <f t="shared" ref="R417:R421" si="783">IF(M417&lt;N417,1,0)</f>
        <v>0</v>
      </c>
      <c r="S417" s="10"/>
      <c r="T417" s="10"/>
      <c r="U417" s="14" t="str">
        <f t="shared" si="665"/>
        <v/>
      </c>
      <c r="V417" s="14" t="str" cm="1">
        <f t="array" ref="V417">_xlfn.IFS(S417+T417=0,"",S417&gt;T417,IF(I417="主",IF(S417=5,4,3),IF(S417=5,0,1)),S417&lt;T417,IF(I417="主",IF(T417=5,0,1),IF(T417=5,4,3)),S417=T417,2)</f>
        <v/>
      </c>
      <c r="W417" s="275"/>
      <c r="X417" s="261"/>
      <c r="Y417" s="248" t="str">
        <f>IF($K417="","",IF($K417=$K415,AP415,AP416))</f>
        <v/>
      </c>
      <c r="Z417" s="248" t="str">
        <f>IF($K417="","",IF($K417=$K415,AQ415,AQ416))</f>
        <v/>
      </c>
      <c r="AA417" s="244" t="str">
        <f>IF($K417="","",IF($K417=$K415,AS415,AS416))</f>
        <v/>
      </c>
      <c r="AB417" s="242" t="str">
        <f t="shared" ref="AB417:AG417" si="784">IF($K417="","",IF($K417=$K415,Y415,Y416))</f>
        <v/>
      </c>
      <c r="AC417" s="242" t="str">
        <f t="shared" si="784"/>
        <v/>
      </c>
      <c r="AD417" s="249" t="str">
        <f t="shared" si="784"/>
        <v/>
      </c>
      <c r="AE417" s="242" t="str">
        <f t="shared" si="784"/>
        <v/>
      </c>
      <c r="AF417" s="242" t="str">
        <f t="shared" si="784"/>
        <v/>
      </c>
      <c r="AG417" s="242" t="str">
        <f t="shared" si="784"/>
        <v/>
      </c>
      <c r="AH417" s="245" t="str">
        <f t="shared" si="778"/>
        <v/>
      </c>
      <c r="AI417" s="251" t="str">
        <f>IF($K417="","",IF($K417=$K415,AH415,AH416))</f>
        <v/>
      </c>
      <c r="AJ417" s="251" t="str">
        <f>IF($K417="","",IF($K417=$K415,AI415,AI416))</f>
        <v/>
      </c>
      <c r="AK417" s="10"/>
      <c r="AL417" s="10"/>
      <c r="AM417" s="10"/>
      <c r="AN417" s="10"/>
      <c r="AO417" s="276"/>
      <c r="AP417" s="265"/>
      <c r="AQ417" s="12"/>
      <c r="AR417" s="15"/>
      <c r="AS417" s="12"/>
      <c r="AT417" s="15"/>
      <c r="AU417" s="12"/>
      <c r="AV417" s="148"/>
      <c r="AW417" s="14" t="str">
        <f t="shared" si="728"/>
        <v/>
      </c>
      <c r="AX417" s="14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Y417" s="14" t="str">
        <f t="shared" si="729"/>
        <v/>
      </c>
    </row>
    <row r="418" spans="1:51">
      <c r="A418" s="1">
        <f>输入错误检查!A417</f>
        <v>0</v>
      </c>
      <c r="B418" s="218" t="str">
        <f t="shared" si="773"/>
        <v/>
      </c>
      <c r="C418" s="218" t="str">
        <f t="shared" si="774"/>
        <v/>
      </c>
      <c r="D418" s="218" t="str">
        <f t="shared" si="775"/>
        <v/>
      </c>
      <c r="E418" s="218" t="str">
        <f t="shared" si="776"/>
        <v/>
      </c>
      <c r="F418" s="218" t="str">
        <f t="shared" si="777"/>
        <v/>
      </c>
      <c r="G418" s="8" t="s">
        <v>114</v>
      </c>
      <c r="H418" s="14" t="s">
        <v>88</v>
      </c>
      <c r="I418" s="14" t="str">
        <f t="shared" si="722"/>
        <v/>
      </c>
      <c r="J418" s="14" t="str">
        <f t="shared" si="723"/>
        <v/>
      </c>
      <c r="K418" s="10"/>
      <c r="L418" s="274"/>
      <c r="M418" s="221"/>
      <c r="N418" s="221"/>
      <c r="O418" s="222"/>
      <c r="P418" s="235"/>
      <c r="Q418" s="235"/>
      <c r="R418" s="235"/>
      <c r="S418" s="10"/>
      <c r="T418" s="10"/>
      <c r="U418" s="14" t="str">
        <f t="shared" si="665"/>
        <v/>
      </c>
      <c r="V418" s="14" t="str" cm="1">
        <f t="array" ref="V418">_xlfn.IFS(S418+T418=0,"",S418&gt;T418,IF(I418="主",IF(S418=5,4,3),IF(S418=5,0,1)),S418&lt;T418,IF(I418="主",IF(T418=5,0,1),IF(T418=5,4,3)),S418=T418,2)</f>
        <v/>
      </c>
      <c r="W418" s="275"/>
      <c r="X418" s="261" t="str">
        <f>IF(X417="","",X417)</f>
        <v/>
      </c>
      <c r="Y418" s="248" t="str">
        <f>IF($K418="","",IF($K418=$K416,AP416,AP415))</f>
        <v/>
      </c>
      <c r="Z418" s="248" t="str">
        <f>IF($K418="","",IF($K418=$K416,AQ416,AQ415))</f>
        <v/>
      </c>
      <c r="AA418" s="244" t="str">
        <f>IF($K418="","",IF($K418=$K416,AS416,AS415))</f>
        <v/>
      </c>
      <c r="AB418" s="242" t="str">
        <f t="shared" ref="AB418:AG418" si="785">IF($K418="","",IF($K418=$K416,Y416,Y415))</f>
        <v/>
      </c>
      <c r="AC418" s="242" t="str">
        <f t="shared" si="785"/>
        <v/>
      </c>
      <c r="AD418" s="249" t="str">
        <f t="shared" si="785"/>
        <v/>
      </c>
      <c r="AE418" s="242" t="str">
        <f t="shared" si="785"/>
        <v/>
      </c>
      <c r="AF418" s="242" t="str">
        <f t="shared" si="785"/>
        <v/>
      </c>
      <c r="AG418" s="242" t="str">
        <f t="shared" si="785"/>
        <v/>
      </c>
      <c r="AH418" s="245" t="str">
        <f t="shared" si="779"/>
        <v/>
      </c>
      <c r="AI418" s="251" t="str">
        <f>IF($K418="","",IF($K418=$K416,AH416,AH415))</f>
        <v/>
      </c>
      <c r="AJ418" s="251" t="str">
        <f>IF($K418="","",IF($K418=$K416,AI416,AI415))</f>
        <v/>
      </c>
      <c r="AK418" s="10"/>
      <c r="AL418" s="10"/>
      <c r="AM418" s="10"/>
      <c r="AN418" s="10"/>
      <c r="AO418" s="10"/>
      <c r="AP418" s="265"/>
      <c r="AQ418" s="12"/>
      <c r="AR418" s="15"/>
      <c r="AS418" s="12"/>
      <c r="AT418" s="15"/>
      <c r="AU418" s="12"/>
      <c r="AV418" s="148"/>
      <c r="AW418" s="14" t="str">
        <f t="shared" si="728"/>
        <v/>
      </c>
      <c r="AX418" s="14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Y418" s="14" t="str">
        <f t="shared" si="729"/>
        <v/>
      </c>
    </row>
    <row r="419" spans="1:51">
      <c r="A419" s="1">
        <f>输入错误检查!A418</f>
        <v>0</v>
      </c>
      <c r="B419" s="218" t="str">
        <f>IF(赛果!A54="","",赛果!A54)</f>
        <v/>
      </c>
      <c r="C419" s="218" t="str">
        <f>IF(赛果!B54="","",赛果!B54)</f>
        <v/>
      </c>
      <c r="D419" s="218" t="str">
        <f>IF(赛果!C54="","",赛果!C54)</f>
        <v/>
      </c>
      <c r="E419" s="218" t="str">
        <f>IF(赛果!D54="","",赛果!D54)</f>
        <v/>
      </c>
      <c r="F419" s="218" t="str">
        <f>IF(赛果!E54="","",赛果!E54)</f>
        <v/>
      </c>
      <c r="G419" s="8">
        <v>1</v>
      </c>
      <c r="H419" s="14" t="s">
        <v>75</v>
      </c>
      <c r="I419" s="14" t="str">
        <f t="shared" si="722"/>
        <v/>
      </c>
      <c r="J419" s="14" t="str">
        <f t="shared" si="723"/>
        <v/>
      </c>
      <c r="K419" s="15"/>
      <c r="L419" s="220"/>
      <c r="M419" s="221">
        <f>S419+S420</f>
        <v>0</v>
      </c>
      <c r="N419" s="221">
        <f>T419+T420</f>
        <v>0</v>
      </c>
      <c r="O419" s="222">
        <f t="shared" si="780"/>
        <v>0</v>
      </c>
      <c r="P419" s="223">
        <f t="shared" si="781"/>
        <v>0</v>
      </c>
      <c r="Q419" s="223">
        <f t="shared" si="782"/>
        <v>0</v>
      </c>
      <c r="R419" s="223">
        <f t="shared" si="783"/>
        <v>0</v>
      </c>
      <c r="S419" s="13"/>
      <c r="T419" s="13"/>
      <c r="U419" s="14" t="str">
        <f t="shared" ref="U419:U482" si="786">_xlfn.IFS(S419+T419=0,"",S419&gt;T419,IF(I419="主","屠","人"),S419&lt;T419,IF(I419="主","人","屠"),S419=T419,"平")</f>
        <v/>
      </c>
      <c r="V419" s="14" t="str" cm="1">
        <f t="array" ref="V419">_xlfn.IFS(S419+T419=0,"",S419&gt;T419,IF(I419="主",IF(S419=5,4,3),IF(S419=5,0,1)),S419&lt;T419,IF(I419="主",IF(T419=5,0,1),IF(T419=5,4,3)),S419=T419,2)</f>
        <v/>
      </c>
      <c r="W419" s="19"/>
      <c r="X419" s="19"/>
      <c r="Y419" s="224"/>
      <c r="Z419" s="225"/>
      <c r="AA419" s="225"/>
      <c r="AB419" s="225"/>
      <c r="AC419" s="225"/>
      <c r="AD419" s="225"/>
      <c r="AE419" s="225"/>
      <c r="AF419" s="225"/>
      <c r="AG419" s="226"/>
      <c r="AH419" s="227"/>
      <c r="AI419" s="227"/>
      <c r="AJ419" s="227"/>
      <c r="AK419" s="196"/>
      <c r="AL419" s="192"/>
      <c r="AM419" s="230"/>
      <c r="AN419" s="231"/>
      <c r="AO419" s="232"/>
      <c r="AP419" s="233"/>
      <c r="AQ419" s="234"/>
      <c r="AR419" s="15"/>
      <c r="AS419" s="234"/>
      <c r="AT419" s="15"/>
      <c r="AU419" s="234"/>
      <c r="AV419" s="142"/>
      <c r="AW419" s="14" t="str">
        <f t="shared" si="728"/>
        <v/>
      </c>
      <c r="AX419" s="14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AY419" s="14" t="str">
        <f t="shared" si="729"/>
        <v/>
      </c>
    </row>
    <row r="420" spans="1:51">
      <c r="A420" s="1">
        <f>输入错误检查!A419</f>
        <v>0</v>
      </c>
      <c r="B420" s="218" t="str">
        <f t="shared" ref="B420:B426" si="787">B419</f>
        <v/>
      </c>
      <c r="C420" s="218" t="str">
        <f t="shared" ref="C420:C426" si="788">C419</f>
        <v/>
      </c>
      <c r="D420" s="218" t="str">
        <f t="shared" ref="D420:D426" si="789">D419</f>
        <v/>
      </c>
      <c r="E420" s="218" t="str">
        <f t="shared" ref="E420:E426" si="790">E419</f>
        <v/>
      </c>
      <c r="F420" s="218" t="str">
        <f t="shared" ref="F420:F426" si="791">F419</f>
        <v/>
      </c>
      <c r="G420" s="8">
        <v>1</v>
      </c>
      <c r="H420" s="14" t="s">
        <v>88</v>
      </c>
      <c r="I420" s="14" t="str">
        <f t="shared" si="722"/>
        <v/>
      </c>
      <c r="J420" s="14" t="str">
        <f t="shared" si="723"/>
        <v/>
      </c>
      <c r="K420" s="15"/>
      <c r="L420" s="220"/>
      <c r="M420" s="221"/>
      <c r="N420" s="221"/>
      <c r="O420" s="222"/>
      <c r="P420" s="235"/>
      <c r="Q420" s="235"/>
      <c r="R420" s="235"/>
      <c r="S420" s="13"/>
      <c r="T420" s="13"/>
      <c r="U420" s="14" t="str">
        <f t="shared" si="786"/>
        <v/>
      </c>
      <c r="V420" s="14" t="str" cm="1">
        <f t="array" ref="V420">_xlfn.IFS(S420+T420=0,"",S420&gt;T420,IF(I420="主",IF(S420=5,4,3),IF(S420=5,0,1)),S420&lt;T420,IF(I420="主",IF(T420=5,0,1),IF(T420=5,4,3)),S420=T420,2)</f>
        <v/>
      </c>
      <c r="W420" s="19"/>
      <c r="X420" s="19"/>
      <c r="Y420" s="236"/>
      <c r="Z420" s="237"/>
      <c r="AA420" s="238"/>
      <c r="AB420" s="238"/>
      <c r="AC420" s="238"/>
      <c r="AD420" s="238"/>
      <c r="AE420" s="238"/>
      <c r="AF420" s="238"/>
      <c r="AG420" s="226"/>
      <c r="AH420" s="227"/>
      <c r="AI420" s="227"/>
      <c r="AJ420" s="227"/>
      <c r="AK420" s="196"/>
      <c r="AL420" s="192"/>
      <c r="AM420" s="239"/>
      <c r="AN420" s="240"/>
      <c r="AO420" s="241"/>
      <c r="AP420" s="233"/>
      <c r="AQ420" s="234"/>
      <c r="AR420" s="15"/>
      <c r="AS420" s="234"/>
      <c r="AT420" s="15"/>
      <c r="AU420" s="234"/>
      <c r="AV420" s="142"/>
      <c r="AW420" s="14" t="str">
        <f t="shared" si="728"/>
        <v/>
      </c>
      <c r="AX420" s="14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AY420" s="14" t="str">
        <f t="shared" si="729"/>
        <v/>
      </c>
    </row>
    <row r="421" spans="1:51">
      <c r="A421" s="1">
        <f>输入错误检查!A420</f>
        <v>0</v>
      </c>
      <c r="B421" s="218" t="str">
        <f t="shared" si="787"/>
        <v/>
      </c>
      <c r="C421" s="218" t="str">
        <f t="shared" si="788"/>
        <v/>
      </c>
      <c r="D421" s="218" t="str">
        <f t="shared" si="789"/>
        <v/>
      </c>
      <c r="E421" s="218" t="str">
        <f t="shared" si="790"/>
        <v/>
      </c>
      <c r="F421" s="218" t="str">
        <f t="shared" si="791"/>
        <v/>
      </c>
      <c r="G421" s="8">
        <v>2</v>
      </c>
      <c r="H421" s="14" t="s">
        <v>75</v>
      </c>
      <c r="I421" s="14" t="str">
        <f t="shared" si="722"/>
        <v/>
      </c>
      <c r="J421" s="14" t="str">
        <f t="shared" si="723"/>
        <v/>
      </c>
      <c r="K421" s="15"/>
      <c r="L421" s="220"/>
      <c r="M421" s="221">
        <f>S421+S422</f>
        <v>0</v>
      </c>
      <c r="N421" s="221">
        <f>T421+T422</f>
        <v>0</v>
      </c>
      <c r="O421" s="222">
        <f t="shared" si="780"/>
        <v>0</v>
      </c>
      <c r="P421" s="223">
        <f t="shared" si="781"/>
        <v>0</v>
      </c>
      <c r="Q421" s="223">
        <f t="shared" si="782"/>
        <v>0</v>
      </c>
      <c r="R421" s="223">
        <f t="shared" si="783"/>
        <v>0</v>
      </c>
      <c r="S421" s="13"/>
      <c r="T421" s="13"/>
      <c r="U421" s="14" t="str">
        <f t="shared" si="786"/>
        <v/>
      </c>
      <c r="V421" s="14" t="str" cm="1">
        <f t="array" ref="V421">_xlfn.IFS(S421+T421=0,"",S421&gt;T421,IF(I421="主",IF(S421=5,4,3),IF(S421=5,0,1)),S421&lt;T421,IF(I421="主",IF(T421=5,0,1),IF(T421=5,4,3)),S421=T421,2)</f>
        <v/>
      </c>
      <c r="W421" s="19"/>
      <c r="X421" s="19"/>
      <c r="Y421" s="242" t="str">
        <f>IF($K421="","",IF($K421=$K419,AP419,AP420))</f>
        <v/>
      </c>
      <c r="Z421" s="243" t="str">
        <f>IF($K421="","",IF($K421=$K419,AQ419,AQ420))</f>
        <v/>
      </c>
      <c r="AA421" s="244" t="str">
        <f>IF($K421="","",IF($K421=$K419,AS419,AS420))</f>
        <v/>
      </c>
      <c r="AB421" s="238"/>
      <c r="AC421" s="238"/>
      <c r="AD421" s="238"/>
      <c r="AE421" s="238"/>
      <c r="AF421" s="238"/>
      <c r="AG421" s="226"/>
      <c r="AH421" s="245" t="str">
        <f t="shared" ref="AH421:AH425" si="792">IF($K421="","",IF($K421=$K419,AV419,AV420))</f>
        <v/>
      </c>
      <c r="AI421" s="227"/>
      <c r="AJ421" s="227"/>
      <c r="AK421" s="196"/>
      <c r="AL421" s="13"/>
      <c r="AM421" s="277"/>
      <c r="AN421" s="247"/>
      <c r="AO421" s="241"/>
      <c r="AP421" s="233"/>
      <c r="AQ421" s="234"/>
      <c r="AR421" s="15"/>
      <c r="AS421" s="234"/>
      <c r="AT421" s="15"/>
      <c r="AU421" s="234"/>
      <c r="AV421" s="9"/>
      <c r="AW421" s="14" t="str">
        <f t="shared" si="728"/>
        <v/>
      </c>
      <c r="AX421" s="14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AY421" s="14" t="str">
        <f t="shared" si="729"/>
        <v/>
      </c>
    </row>
    <row r="422" spans="1:51">
      <c r="A422" s="1">
        <f>输入错误检查!A421</f>
        <v>0</v>
      </c>
      <c r="B422" s="218" t="str">
        <f t="shared" si="787"/>
        <v/>
      </c>
      <c r="C422" s="218" t="str">
        <f t="shared" si="788"/>
        <v/>
      </c>
      <c r="D422" s="218" t="str">
        <f t="shared" si="789"/>
        <v/>
      </c>
      <c r="E422" s="218" t="str">
        <f t="shared" si="790"/>
        <v/>
      </c>
      <c r="F422" s="218" t="str">
        <f t="shared" si="791"/>
        <v/>
      </c>
      <c r="G422" s="8">
        <v>2</v>
      </c>
      <c r="H422" s="14" t="s">
        <v>88</v>
      </c>
      <c r="I422" s="14" t="str">
        <f t="shared" si="722"/>
        <v/>
      </c>
      <c r="J422" s="14" t="str">
        <f t="shared" si="723"/>
        <v/>
      </c>
      <c r="K422" s="15"/>
      <c r="L422" s="220"/>
      <c r="M422" s="221"/>
      <c r="N422" s="221"/>
      <c r="O422" s="222"/>
      <c r="P422" s="235"/>
      <c r="Q422" s="235"/>
      <c r="R422" s="235"/>
      <c r="S422" s="13"/>
      <c r="T422" s="13"/>
      <c r="U422" s="14" t="str">
        <f t="shared" si="786"/>
        <v/>
      </c>
      <c r="V422" s="14" t="str" cm="1">
        <f t="array" ref="V422">_xlfn.IFS(S422+T422=0,"",S422&gt;T422,IF(I422="主",IF(S422=5,4,3),IF(S422=5,0,1)),S422&lt;T422,IF(I422="主",IF(T422=5,0,1),IF(T422=5,4,3)),S422=T422,2)</f>
        <v/>
      </c>
      <c r="W422" s="19"/>
      <c r="X422" s="19"/>
      <c r="Y422" s="242" t="str">
        <f>IF($K422="","",IF($K422=$K420,AP420,AP419))</f>
        <v/>
      </c>
      <c r="Z422" s="243" t="str">
        <f>IF($K422="","",IF($K422=$K420,AQ420,AQ419))</f>
        <v/>
      </c>
      <c r="AA422" s="244" t="str">
        <f>IF($K422="","",IF($K422=$K420,AS420,AS419))</f>
        <v/>
      </c>
      <c r="AB422" s="237"/>
      <c r="AC422" s="237"/>
      <c r="AD422" s="238"/>
      <c r="AE422" s="238"/>
      <c r="AF422" s="238"/>
      <c r="AG422" s="226"/>
      <c r="AH422" s="245" t="str">
        <f t="shared" ref="AH422:AH426" si="793">IF($K422="","",IF($K422=$K420,AV420,AV419))</f>
        <v/>
      </c>
      <c r="AI422" s="227"/>
      <c r="AJ422" s="227"/>
      <c r="AK422" s="196"/>
      <c r="AL422" s="13"/>
      <c r="AM422" s="192"/>
      <c r="AN422" s="239"/>
      <c r="AO422" s="241"/>
      <c r="AP422" s="233"/>
      <c r="AQ422" s="234"/>
      <c r="AR422" s="15"/>
      <c r="AS422" s="234"/>
      <c r="AT422" s="15"/>
      <c r="AU422" s="234"/>
      <c r="AV422" s="142"/>
      <c r="AW422" s="14" t="str">
        <f t="shared" si="728"/>
        <v/>
      </c>
      <c r="AX422" s="14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Y422" s="14" t="str">
        <f t="shared" si="729"/>
        <v/>
      </c>
    </row>
    <row r="423" spans="1:51">
      <c r="A423" s="1">
        <f>输入错误检查!A422</f>
        <v>0</v>
      </c>
      <c r="B423" s="218" t="str">
        <f t="shared" si="787"/>
        <v/>
      </c>
      <c r="C423" s="218" t="str">
        <f t="shared" si="788"/>
        <v/>
      </c>
      <c r="D423" s="218" t="str">
        <f t="shared" si="789"/>
        <v/>
      </c>
      <c r="E423" s="218" t="str">
        <f t="shared" si="790"/>
        <v/>
      </c>
      <c r="F423" s="218" t="str">
        <f t="shared" si="791"/>
        <v/>
      </c>
      <c r="G423" s="8">
        <v>3</v>
      </c>
      <c r="H423" s="14" t="s">
        <v>75</v>
      </c>
      <c r="I423" s="14" t="str">
        <f t="shared" si="722"/>
        <v/>
      </c>
      <c r="J423" s="14" t="str">
        <f t="shared" si="723"/>
        <v/>
      </c>
      <c r="K423" s="15"/>
      <c r="L423" s="220"/>
      <c r="M423" s="221">
        <f>S423+S424</f>
        <v>0</v>
      </c>
      <c r="N423" s="221">
        <f>T423+T424</f>
        <v>0</v>
      </c>
      <c r="O423" s="222">
        <f t="shared" ref="O423:O427" si="794">M423+N423</f>
        <v>0</v>
      </c>
      <c r="P423" s="223">
        <f t="shared" ref="P423:P427" si="795">IF(M423&gt;N423,1,0)</f>
        <v>0</v>
      </c>
      <c r="Q423" s="223">
        <f t="shared" ref="Q423:Q427" si="796">IF(M423+N423=0,0,IF(M423=N423,1,0))</f>
        <v>0</v>
      </c>
      <c r="R423" s="223">
        <f t="shared" ref="R423:R427" si="797">IF(M423&lt;N423,1,0)</f>
        <v>0</v>
      </c>
      <c r="S423" s="13"/>
      <c r="T423" s="13"/>
      <c r="U423" s="14" t="str">
        <f t="shared" si="786"/>
        <v/>
      </c>
      <c r="V423" s="14" t="str" cm="1">
        <f t="array" ref="V423">_xlfn.IFS(S423+T423=0,"",S423&gt;T423,IF(I423="主",IF(S423=5,4,3),IF(S423=5,0,1)),S423&lt;T423,IF(I423="主",IF(T423=5,0,1),IF(T423=5,4,3)),S423=T423,2)</f>
        <v/>
      </c>
      <c r="W423" s="255"/>
      <c r="X423" s="19"/>
      <c r="Y423" s="248" t="str">
        <f>IF($K423="","",IF($K423=$K421,AP421,AP422))</f>
        <v/>
      </c>
      <c r="Z423" s="248" t="str">
        <f>IF($K423="","",IF($K423=$K421,AQ421,AQ422))</f>
        <v/>
      </c>
      <c r="AA423" s="244" t="str">
        <f>IF($K423="","",IF($K423=$K421,AS421,AS422))</f>
        <v/>
      </c>
      <c r="AB423" s="248" t="str">
        <f>IF($K423="","",IF($K423=$K421,Y421,Y422))</f>
        <v/>
      </c>
      <c r="AC423" s="249" t="str">
        <f>IF($K423="","",IF($K423=$K421,Z421,Z422))</f>
        <v/>
      </c>
      <c r="AD423" s="250" t="str">
        <f>IF($K423="","",IF($K423=$K421,AA421,AA422))</f>
        <v/>
      </c>
      <c r="AE423" s="238"/>
      <c r="AF423" s="238"/>
      <c r="AG423" s="226"/>
      <c r="AH423" s="245" t="str">
        <f t="shared" si="792"/>
        <v/>
      </c>
      <c r="AI423" s="251" t="str">
        <f>IF($K423="","",IF($K423=$K421,AH421,AH422))</f>
        <v/>
      </c>
      <c r="AJ423" s="227"/>
      <c r="AK423" s="196"/>
      <c r="AL423" s="13"/>
      <c r="AM423" s="13"/>
      <c r="AN423" s="277"/>
      <c r="AO423" s="252"/>
      <c r="AP423" s="233"/>
      <c r="AQ423" s="234"/>
      <c r="AR423" s="13"/>
      <c r="AS423" s="234"/>
      <c r="AT423" s="13"/>
      <c r="AU423" s="234"/>
      <c r="AV423" s="9"/>
      <c r="AW423" s="14" t="str">
        <f t="shared" si="728"/>
        <v/>
      </c>
      <c r="AX423" s="14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Y423" s="14" t="str">
        <f t="shared" si="729"/>
        <v/>
      </c>
    </row>
    <row r="424" spans="1:51">
      <c r="A424" s="1">
        <f>输入错误检查!A423</f>
        <v>0</v>
      </c>
      <c r="B424" s="218" t="str">
        <f t="shared" si="787"/>
        <v/>
      </c>
      <c r="C424" s="218" t="str">
        <f t="shared" si="788"/>
        <v/>
      </c>
      <c r="D424" s="218" t="str">
        <f t="shared" si="789"/>
        <v/>
      </c>
      <c r="E424" s="218" t="str">
        <f t="shared" si="790"/>
        <v/>
      </c>
      <c r="F424" s="218" t="str">
        <f t="shared" si="791"/>
        <v/>
      </c>
      <c r="G424" s="8">
        <v>3</v>
      </c>
      <c r="H424" s="14" t="s">
        <v>88</v>
      </c>
      <c r="I424" s="14" t="str">
        <f t="shared" si="722"/>
        <v/>
      </c>
      <c r="J424" s="14" t="str">
        <f t="shared" si="723"/>
        <v/>
      </c>
      <c r="K424" s="15"/>
      <c r="L424" s="220"/>
      <c r="M424" s="221"/>
      <c r="N424" s="221"/>
      <c r="O424" s="222"/>
      <c r="P424" s="235"/>
      <c r="Q424" s="235"/>
      <c r="R424" s="235"/>
      <c r="S424" s="13"/>
      <c r="T424" s="13"/>
      <c r="U424" s="14" t="str">
        <f t="shared" si="786"/>
        <v/>
      </c>
      <c r="V424" s="14" t="str" cm="1">
        <f t="array" ref="V424">_xlfn.IFS(S424+T424=0,"",S424&gt;T424,IF(I424="主",IF(S424=5,4,3),IF(S424=5,0,1)),S424&lt;T424,IF(I424="主",IF(T424=5,0,1),IF(T424=5,4,3)),S424=T424,2)</f>
        <v/>
      </c>
      <c r="W424" s="255"/>
      <c r="X424" s="19"/>
      <c r="Y424" s="248" t="str">
        <f>IF($K424="","",IF($K424=$K422,AP422,AP421))</f>
        <v/>
      </c>
      <c r="Z424" s="248" t="str">
        <f>IF($K424="","",IF($K424=$K422,AQ422,AQ421))</f>
        <v/>
      </c>
      <c r="AA424" s="244" t="str">
        <f>IF($K424="","",IF($K424=$K422,AS422,AS421))</f>
        <v/>
      </c>
      <c r="AB424" s="248" t="str">
        <f>IF($K424="","",IF($K424=$K422,Y422,Y421))</f>
        <v/>
      </c>
      <c r="AC424" s="249" t="str">
        <f>IF($K424="","",IF($K424=$K422,Z422,Z421))</f>
        <v/>
      </c>
      <c r="AD424" s="250" t="str">
        <f>IF($K424="","",IF($K424=$K422,AA422,AA421))</f>
        <v/>
      </c>
      <c r="AE424" s="237"/>
      <c r="AF424" s="237"/>
      <c r="AG424" s="270"/>
      <c r="AH424" s="245" t="str">
        <f t="shared" si="793"/>
        <v/>
      </c>
      <c r="AI424" s="251" t="str">
        <f>IF($K424="","",IF($K424=$K422,AH422,AH421))</f>
        <v/>
      </c>
      <c r="AJ424" s="227"/>
      <c r="AK424" s="196"/>
      <c r="AL424" s="13"/>
      <c r="AM424" s="13"/>
      <c r="AN424" s="192"/>
      <c r="AO424" s="254"/>
      <c r="AP424" s="233"/>
      <c r="AQ424" s="234"/>
      <c r="AR424" s="13"/>
      <c r="AS424" s="234"/>
      <c r="AT424" s="13"/>
      <c r="AU424" s="234"/>
      <c r="AV424" s="9"/>
      <c r="AW424" s="14" t="str">
        <f t="shared" si="728"/>
        <v/>
      </c>
      <c r="AX424" s="14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Y424" s="14" t="str">
        <f t="shared" si="729"/>
        <v/>
      </c>
    </row>
    <row r="425" spans="1:51">
      <c r="A425" s="1">
        <f>输入错误检查!A424</f>
        <v>0</v>
      </c>
      <c r="B425" s="218" t="str">
        <f t="shared" si="787"/>
        <v/>
      </c>
      <c r="C425" s="218" t="str">
        <f t="shared" si="788"/>
        <v/>
      </c>
      <c r="D425" s="218" t="str">
        <f t="shared" si="789"/>
        <v/>
      </c>
      <c r="E425" s="218" t="str">
        <f t="shared" si="790"/>
        <v/>
      </c>
      <c r="F425" s="218" t="str">
        <f t="shared" si="791"/>
        <v/>
      </c>
      <c r="G425" s="8" t="s">
        <v>114</v>
      </c>
      <c r="H425" s="14" t="s">
        <v>75</v>
      </c>
      <c r="I425" s="14" t="str">
        <f t="shared" si="722"/>
        <v/>
      </c>
      <c r="J425" s="14" t="str">
        <f t="shared" si="723"/>
        <v/>
      </c>
      <c r="K425" s="15"/>
      <c r="L425" s="220"/>
      <c r="M425" s="221">
        <f>S425+S426</f>
        <v>0</v>
      </c>
      <c r="N425" s="221">
        <f>T425+T426</f>
        <v>0</v>
      </c>
      <c r="O425" s="222">
        <f t="shared" si="794"/>
        <v>0</v>
      </c>
      <c r="P425" s="223">
        <f t="shared" si="795"/>
        <v>0</v>
      </c>
      <c r="Q425" s="223">
        <f t="shared" si="796"/>
        <v>0</v>
      </c>
      <c r="R425" s="223">
        <f t="shared" si="797"/>
        <v>0</v>
      </c>
      <c r="S425" s="13"/>
      <c r="T425" s="13"/>
      <c r="U425" s="14" t="str">
        <f t="shared" si="786"/>
        <v/>
      </c>
      <c r="V425" s="14" t="str" cm="1">
        <f t="array" ref="V425">_xlfn.IFS(S425+T425=0,"",S425&gt;T425,IF(I425="主",IF(S425=5,4,3),IF(S425=5,0,1)),S425&lt;T425,IF(I425="主",IF(T425=5,0,1),IF(T425=5,4,3)),S425=T425,2)</f>
        <v/>
      </c>
      <c r="W425" s="255"/>
      <c r="X425" s="19"/>
      <c r="Y425" s="248" t="str">
        <f>IF($K425="","",IF($K425=$K423,AP423,AP424))</f>
        <v/>
      </c>
      <c r="Z425" s="248" t="str">
        <f>IF($K425="","",IF($K425=$K423,AQ423,AQ424))</f>
        <v/>
      </c>
      <c r="AA425" s="244" t="str">
        <f>IF($K425="","",IF($K425=$K423,AS423,AS424))</f>
        <v/>
      </c>
      <c r="AB425" s="242" t="str">
        <f t="shared" ref="AB425:AG425" si="798">IF($K425="","",IF($K425=$K423,Y423,Y424))</f>
        <v/>
      </c>
      <c r="AC425" s="242" t="str">
        <f t="shared" si="798"/>
        <v/>
      </c>
      <c r="AD425" s="249" t="str">
        <f t="shared" si="798"/>
        <v/>
      </c>
      <c r="AE425" s="242" t="str">
        <f t="shared" si="798"/>
        <v/>
      </c>
      <c r="AF425" s="242" t="str">
        <f t="shared" si="798"/>
        <v/>
      </c>
      <c r="AG425" s="242" t="str">
        <f t="shared" si="798"/>
        <v/>
      </c>
      <c r="AH425" s="245" t="str">
        <f t="shared" si="792"/>
        <v/>
      </c>
      <c r="AI425" s="251" t="str">
        <f>IF($K425="","",IF($K425=$K423,AH423,AH424))</f>
        <v/>
      </c>
      <c r="AJ425" s="251" t="str">
        <f>IF($K425="","",IF($K425=$K423,AI423,AI424))</f>
        <v/>
      </c>
      <c r="AK425" s="13"/>
      <c r="AL425" s="13"/>
      <c r="AM425" s="13"/>
      <c r="AN425" s="13"/>
      <c r="AO425" s="256"/>
      <c r="AP425" s="257"/>
      <c r="AQ425" s="257"/>
      <c r="AR425" s="13"/>
      <c r="AS425" s="257"/>
      <c r="AT425" s="13"/>
      <c r="AU425" s="257"/>
      <c r="AV425" s="9"/>
      <c r="AW425" s="14" t="str">
        <f t="shared" si="728"/>
        <v/>
      </c>
      <c r="AX425" s="14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Y425" s="14" t="str">
        <f t="shared" si="729"/>
        <v/>
      </c>
    </row>
    <row r="426" spans="1:51">
      <c r="A426" s="1">
        <f>输入错误检查!A425</f>
        <v>0</v>
      </c>
      <c r="B426" s="218" t="str">
        <f t="shared" si="787"/>
        <v/>
      </c>
      <c r="C426" s="218" t="str">
        <f t="shared" si="788"/>
        <v/>
      </c>
      <c r="D426" s="218" t="str">
        <f t="shared" si="789"/>
        <v/>
      </c>
      <c r="E426" s="218" t="str">
        <f t="shared" si="790"/>
        <v/>
      </c>
      <c r="F426" s="218" t="str">
        <f t="shared" si="791"/>
        <v/>
      </c>
      <c r="G426" s="8" t="s">
        <v>114</v>
      </c>
      <c r="H426" s="14" t="s">
        <v>88</v>
      </c>
      <c r="I426" s="14" t="str">
        <f t="shared" si="722"/>
        <v/>
      </c>
      <c r="J426" s="14" t="str">
        <f t="shared" si="723"/>
        <v/>
      </c>
      <c r="K426" s="15"/>
      <c r="L426" s="220"/>
      <c r="M426" s="221"/>
      <c r="N426" s="221"/>
      <c r="O426" s="222"/>
      <c r="P426" s="235"/>
      <c r="Q426" s="235"/>
      <c r="R426" s="235"/>
      <c r="S426" s="13"/>
      <c r="T426" s="13"/>
      <c r="U426" s="14" t="str">
        <f t="shared" si="786"/>
        <v/>
      </c>
      <c r="V426" s="14" t="str" cm="1">
        <f t="array" ref="V426">_xlfn.IFS(S426+T426=0,"",S426&gt;T426,IF(I426="主",IF(S426=5,4,3),IF(S426=5,0,1)),S426&lt;T426,IF(I426="主",IF(T426=5,0,1),IF(T426=5,4,3)),S426=T426,2)</f>
        <v/>
      </c>
      <c r="W426" s="255"/>
      <c r="X426" s="19"/>
      <c r="Y426" s="248" t="str">
        <f>IF($K426="","",IF($K426=$K424,AP424,AP423))</f>
        <v/>
      </c>
      <c r="Z426" s="248" t="str">
        <f>IF($K426="","",IF($K426=$K424,AQ424,AQ423))</f>
        <v/>
      </c>
      <c r="AA426" s="244" t="str">
        <f>IF($K426="","",IF($K426=$K424,AS424,AS423))</f>
        <v/>
      </c>
      <c r="AB426" s="242" t="str">
        <f t="shared" ref="AB426:AG426" si="799">IF($K426="","",IF($K426=$K424,Y424,Y423))</f>
        <v/>
      </c>
      <c r="AC426" s="242" t="str">
        <f t="shared" si="799"/>
        <v/>
      </c>
      <c r="AD426" s="249" t="str">
        <f t="shared" si="799"/>
        <v/>
      </c>
      <c r="AE426" s="242" t="str">
        <f t="shared" si="799"/>
        <v/>
      </c>
      <c r="AF426" s="242" t="str">
        <f t="shared" si="799"/>
        <v/>
      </c>
      <c r="AG426" s="242" t="str">
        <f t="shared" si="799"/>
        <v/>
      </c>
      <c r="AH426" s="245" t="str">
        <f t="shared" si="793"/>
        <v/>
      </c>
      <c r="AI426" s="251" t="str">
        <f>IF($K426="","",IF($K426=$K424,AH424,AH423))</f>
        <v/>
      </c>
      <c r="AJ426" s="251" t="str">
        <f>IF($K426="","",IF($K426=$K424,AI424,AI423))</f>
        <v/>
      </c>
      <c r="AK426" s="13"/>
      <c r="AL426" s="13"/>
      <c r="AM426" s="13"/>
      <c r="AN426" s="13"/>
      <c r="AO426" s="13"/>
      <c r="AP426" s="257"/>
      <c r="AQ426" s="257"/>
      <c r="AR426" s="13"/>
      <c r="AS426" s="257"/>
      <c r="AT426" s="13"/>
      <c r="AU426" s="257"/>
      <c r="AV426" s="9"/>
      <c r="AW426" s="14" t="str">
        <f t="shared" si="728"/>
        <v/>
      </c>
      <c r="AX426" s="14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Y426" s="14" t="str">
        <f t="shared" si="729"/>
        <v/>
      </c>
    </row>
    <row r="427" spans="1:51">
      <c r="A427" s="1">
        <f>输入错误检查!A426</f>
        <v>0</v>
      </c>
      <c r="B427" s="218" t="str">
        <f>IF(赛果!A55="","",赛果!A55)</f>
        <v/>
      </c>
      <c r="C427" s="218" t="str">
        <f>IF(赛果!B55="","",赛果!B55)</f>
        <v/>
      </c>
      <c r="D427" s="218" t="str">
        <f>IF(赛果!C55="","",赛果!C55)</f>
        <v/>
      </c>
      <c r="E427" s="218" t="str">
        <f>IF(赛果!D55="","",赛果!D55)</f>
        <v/>
      </c>
      <c r="F427" s="218" t="str">
        <f>IF(赛果!E55="","",赛果!E55)</f>
        <v/>
      </c>
      <c r="G427" s="8">
        <v>1</v>
      </c>
      <c r="H427" s="14" t="s">
        <v>75</v>
      </c>
      <c r="I427" s="14" t="str">
        <f t="shared" si="722"/>
        <v/>
      </c>
      <c r="J427" s="14" t="str">
        <f t="shared" si="723"/>
        <v/>
      </c>
      <c r="K427" s="279"/>
      <c r="L427" s="260"/>
      <c r="M427" s="221">
        <f>S427+S428</f>
        <v>0</v>
      </c>
      <c r="N427" s="221">
        <f>T427+T428</f>
        <v>0</v>
      </c>
      <c r="O427" s="222">
        <f t="shared" si="794"/>
        <v>0</v>
      </c>
      <c r="P427" s="223">
        <f t="shared" si="795"/>
        <v>0</v>
      </c>
      <c r="Q427" s="223">
        <f t="shared" si="796"/>
        <v>0</v>
      </c>
      <c r="R427" s="223">
        <f t="shared" si="797"/>
        <v>0</v>
      </c>
      <c r="S427" s="10"/>
      <c r="T427" s="10"/>
      <c r="U427" s="14" t="str">
        <f t="shared" si="786"/>
        <v/>
      </c>
      <c r="V427" s="14" t="str" cm="1">
        <f t="array" ref="V427">_xlfn.IFS(S427+T427=0,"",S427&gt;T427,IF(I427="主",IF(S427=5,4,3),IF(S427=5,0,1)),S427&lt;T427,IF(I427="主",IF(T427=5,0,1),IF(T427=5,4,3)),S427=T427,2)</f>
        <v/>
      </c>
      <c r="W427" s="261"/>
      <c r="X427" s="261"/>
      <c r="Y427" s="224"/>
      <c r="Z427" s="225"/>
      <c r="AA427" s="225"/>
      <c r="AB427" s="225"/>
      <c r="AC427" s="225"/>
      <c r="AD427" s="225"/>
      <c r="AE427" s="225"/>
      <c r="AF427" s="225"/>
      <c r="AG427" s="226"/>
      <c r="AH427" s="227"/>
      <c r="AI427" s="227"/>
      <c r="AJ427" s="227"/>
      <c r="AK427" s="262"/>
      <c r="AL427" s="263"/>
      <c r="AM427" s="224"/>
      <c r="AN427" s="225"/>
      <c r="AO427" s="264"/>
      <c r="AP427" s="265"/>
      <c r="AQ427" s="12"/>
      <c r="AR427" s="15"/>
      <c r="AS427" s="12"/>
      <c r="AT427" s="15"/>
      <c r="AU427" s="12"/>
      <c r="AV427" s="148"/>
      <c r="AW427" s="14" t="str">
        <f t="shared" si="728"/>
        <v/>
      </c>
      <c r="AX427" s="14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AY427" s="14" t="str">
        <f t="shared" si="729"/>
        <v/>
      </c>
    </row>
    <row r="428" spans="1:51">
      <c r="A428" s="1">
        <f>输入错误检查!A427</f>
        <v>0</v>
      </c>
      <c r="B428" s="218" t="str">
        <f t="shared" ref="B428:B434" si="800">B427</f>
        <v/>
      </c>
      <c r="C428" s="218" t="str">
        <f t="shared" ref="C428:C434" si="801">C427</f>
        <v/>
      </c>
      <c r="D428" s="218" t="str">
        <f t="shared" ref="D428:D434" si="802">D427</f>
        <v/>
      </c>
      <c r="E428" s="218" t="str">
        <f t="shared" ref="E428:E434" si="803">E427</f>
        <v/>
      </c>
      <c r="F428" s="218" t="str">
        <f t="shared" ref="F428:F434" si="804">F427</f>
        <v/>
      </c>
      <c r="G428" s="8">
        <v>1</v>
      </c>
      <c r="H428" s="14" t="s">
        <v>88</v>
      </c>
      <c r="I428" s="14" t="str">
        <f t="shared" si="722"/>
        <v/>
      </c>
      <c r="J428" s="14" t="str">
        <f t="shared" si="723"/>
        <v/>
      </c>
      <c r="K428" s="279"/>
      <c r="L428" s="260"/>
      <c r="M428" s="221"/>
      <c r="N428" s="221"/>
      <c r="O428" s="222"/>
      <c r="P428" s="235"/>
      <c r="Q428" s="235"/>
      <c r="R428" s="235"/>
      <c r="S428" s="10"/>
      <c r="T428" s="10"/>
      <c r="U428" s="14" t="str">
        <f t="shared" si="786"/>
        <v/>
      </c>
      <c r="V428" s="14" t="str" cm="1">
        <f t="array" ref="V428">_xlfn.IFS(S428+T428=0,"",S428&gt;T428,IF(I428="主",IF(S428=5,4,3),IF(S428=5,0,1)),S428&lt;T428,IF(I428="主",IF(T428=5,0,1),IF(T428=5,4,3)),S428=T428,2)</f>
        <v/>
      </c>
      <c r="W428" s="261" t="str">
        <f>IF(W427="","",W427)</f>
        <v/>
      </c>
      <c r="X428" s="261" t="str">
        <f>IF(X427="","",X427)</f>
        <v/>
      </c>
      <c r="Y428" s="236"/>
      <c r="Z428" s="237"/>
      <c r="AA428" s="238"/>
      <c r="AB428" s="238"/>
      <c r="AC428" s="238"/>
      <c r="AD428" s="238"/>
      <c r="AE428" s="238"/>
      <c r="AF428" s="238"/>
      <c r="AG428" s="226"/>
      <c r="AH428" s="227"/>
      <c r="AI428" s="227"/>
      <c r="AJ428" s="227"/>
      <c r="AK428" s="262"/>
      <c r="AL428" s="263"/>
      <c r="AM428" s="236"/>
      <c r="AN428" s="238"/>
      <c r="AO428" s="227"/>
      <c r="AP428" s="265"/>
      <c r="AQ428" s="12"/>
      <c r="AR428" s="15"/>
      <c r="AS428" s="12"/>
      <c r="AT428" s="15"/>
      <c r="AU428" s="12"/>
      <c r="AV428" s="148"/>
      <c r="AW428" s="14" t="str">
        <f t="shared" si="728"/>
        <v/>
      </c>
      <c r="AX428" s="14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AY428" s="14" t="str">
        <f t="shared" si="729"/>
        <v/>
      </c>
    </row>
    <row r="429" spans="1:51">
      <c r="A429" s="1">
        <f>输入错误检查!A428</f>
        <v>0</v>
      </c>
      <c r="B429" s="218" t="str">
        <f t="shared" si="800"/>
        <v/>
      </c>
      <c r="C429" s="218" t="str">
        <f t="shared" si="801"/>
        <v/>
      </c>
      <c r="D429" s="218" t="str">
        <f t="shared" si="802"/>
        <v/>
      </c>
      <c r="E429" s="218" t="str">
        <f t="shared" si="803"/>
        <v/>
      </c>
      <c r="F429" s="218" t="str">
        <f t="shared" si="804"/>
        <v/>
      </c>
      <c r="G429" s="8">
        <v>2</v>
      </c>
      <c r="H429" s="14" t="s">
        <v>75</v>
      </c>
      <c r="I429" s="14" t="str">
        <f t="shared" si="722"/>
        <v/>
      </c>
      <c r="J429" s="14" t="str">
        <f t="shared" si="723"/>
        <v/>
      </c>
      <c r="K429" s="279"/>
      <c r="L429" s="260"/>
      <c r="M429" s="221">
        <f>S429+S430</f>
        <v>0</v>
      </c>
      <c r="N429" s="221">
        <f>T429+T430</f>
        <v>0</v>
      </c>
      <c r="O429" s="222">
        <f t="shared" ref="O429:O433" si="805">M429+N429</f>
        <v>0</v>
      </c>
      <c r="P429" s="223">
        <f t="shared" ref="P429:P433" si="806">IF(M429&gt;N429,1,0)</f>
        <v>0</v>
      </c>
      <c r="Q429" s="223">
        <f t="shared" ref="Q429:Q433" si="807">IF(M429+N429=0,0,IF(M429=N429,1,0))</f>
        <v>0</v>
      </c>
      <c r="R429" s="223">
        <f t="shared" ref="R429:R433" si="808">IF(M429&lt;N429,1,0)</f>
        <v>0</v>
      </c>
      <c r="S429" s="10"/>
      <c r="T429" s="10"/>
      <c r="U429" s="14" t="str">
        <f t="shared" si="786"/>
        <v/>
      </c>
      <c r="V429" s="14" t="str" cm="1">
        <f t="array" ref="V429">_xlfn.IFS(S429+T429=0,"",S429&gt;T429,IF(I429="主",IF(S429=5,4,3),IF(S429=5,0,1)),S429&lt;T429,IF(I429="主",IF(T429=5,0,1),IF(T429=5,4,3)),S429=T429,2)</f>
        <v/>
      </c>
      <c r="W429" s="261"/>
      <c r="X429" s="261"/>
      <c r="Y429" s="242" t="str">
        <f>IF($K429="","",IF($K429=$K427,AP427,AP428))</f>
        <v/>
      </c>
      <c r="Z429" s="243" t="str">
        <f>IF($K429="","",IF($K429=$K427,AQ427,AQ428))</f>
        <v/>
      </c>
      <c r="AA429" s="244" t="str">
        <f>IF($K429="","",IF($K429=$K427,AS427,AS428))</f>
        <v/>
      </c>
      <c r="AB429" s="238"/>
      <c r="AC429" s="238"/>
      <c r="AD429" s="238"/>
      <c r="AE429" s="238"/>
      <c r="AF429" s="238"/>
      <c r="AG429" s="226"/>
      <c r="AH429" s="245" t="str">
        <f t="shared" ref="AH429:AH433" si="809">IF($K429="","",IF($K429=$K427,AV427,AV428))</f>
        <v/>
      </c>
      <c r="AI429" s="227"/>
      <c r="AJ429" s="227"/>
      <c r="AK429" s="262"/>
      <c r="AL429" s="10"/>
      <c r="AM429" s="266"/>
      <c r="AN429" s="267"/>
      <c r="AO429" s="227"/>
      <c r="AP429" s="265"/>
      <c r="AQ429" s="12"/>
      <c r="AR429" s="15"/>
      <c r="AS429" s="12"/>
      <c r="AT429" s="15"/>
      <c r="AU429" s="12"/>
      <c r="AV429" s="148"/>
      <c r="AW429" s="14" t="str">
        <f t="shared" si="728"/>
        <v/>
      </c>
      <c r="AX429" s="14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AY429" s="14" t="str">
        <f t="shared" si="729"/>
        <v/>
      </c>
    </row>
    <row r="430" spans="1:51">
      <c r="A430" s="1">
        <f>输入错误检查!A429</f>
        <v>0</v>
      </c>
      <c r="B430" s="218" t="str">
        <f t="shared" si="800"/>
        <v/>
      </c>
      <c r="C430" s="218" t="str">
        <f t="shared" si="801"/>
        <v/>
      </c>
      <c r="D430" s="218" t="str">
        <f t="shared" si="802"/>
        <v/>
      </c>
      <c r="E430" s="218" t="str">
        <f t="shared" si="803"/>
        <v/>
      </c>
      <c r="F430" s="218" t="str">
        <f t="shared" si="804"/>
        <v/>
      </c>
      <c r="G430" s="8">
        <v>2</v>
      </c>
      <c r="H430" s="14" t="s">
        <v>88</v>
      </c>
      <c r="I430" s="14" t="str">
        <f t="shared" si="722"/>
        <v/>
      </c>
      <c r="J430" s="14" t="str">
        <f t="shared" si="723"/>
        <v/>
      </c>
      <c r="K430" s="279"/>
      <c r="L430" s="260"/>
      <c r="M430" s="221"/>
      <c r="N430" s="221"/>
      <c r="O430" s="222"/>
      <c r="P430" s="235"/>
      <c r="Q430" s="235"/>
      <c r="R430" s="235"/>
      <c r="S430" s="10"/>
      <c r="T430" s="10"/>
      <c r="U430" s="14" t="str">
        <f t="shared" si="786"/>
        <v/>
      </c>
      <c r="V430" s="14" t="str" cm="1">
        <f t="array" ref="V430">_xlfn.IFS(S430+T430=0,"",S430&gt;T430,IF(I430="主",IF(S430=5,4,3),IF(S430=5,0,1)),S430&lt;T430,IF(I430="主",IF(T430=5,0,1),IF(T430=5,4,3)),S430=T430,2)</f>
        <v/>
      </c>
      <c r="W430" s="261" t="str">
        <f>IF(W429="","",W429)</f>
        <v/>
      </c>
      <c r="X430" s="261" t="str">
        <f>IF(X429="","",X429)</f>
        <v/>
      </c>
      <c r="Y430" s="242" t="str">
        <f>IF($K430="","",IF($K430=$K428,AP428,AP427))</f>
        <v/>
      </c>
      <c r="Z430" s="243" t="str">
        <f>IF($K430="","",IF($K430=$K428,AQ428,AQ427))</f>
        <v/>
      </c>
      <c r="AA430" s="244" t="str">
        <f>IF($K430="","",IF($K430=$K428,AS428,AS427))</f>
        <v/>
      </c>
      <c r="AB430" s="237"/>
      <c r="AC430" s="237"/>
      <c r="AD430" s="238"/>
      <c r="AE430" s="238"/>
      <c r="AF430" s="238"/>
      <c r="AG430" s="226"/>
      <c r="AH430" s="245" t="str">
        <f t="shared" ref="AH430:AH434" si="810">IF($K430="","",IF($K430=$K428,AV428,AV427))</f>
        <v/>
      </c>
      <c r="AI430" s="227"/>
      <c r="AJ430" s="227"/>
      <c r="AK430" s="262"/>
      <c r="AL430" s="10"/>
      <c r="AM430" s="263"/>
      <c r="AN430" s="236"/>
      <c r="AO430" s="227"/>
      <c r="AP430" s="265"/>
      <c r="AQ430" s="12"/>
      <c r="AR430" s="15"/>
      <c r="AS430" s="12"/>
      <c r="AT430" s="15"/>
      <c r="AU430" s="12"/>
      <c r="AV430" s="148"/>
      <c r="AW430" s="14" t="str">
        <f t="shared" si="728"/>
        <v/>
      </c>
      <c r="AX430" s="14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Y430" s="14" t="str">
        <f t="shared" si="729"/>
        <v/>
      </c>
    </row>
    <row r="431" spans="1:51">
      <c r="A431" s="1">
        <f>输入错误检查!A430</f>
        <v>0</v>
      </c>
      <c r="B431" s="218" t="str">
        <f t="shared" si="800"/>
        <v/>
      </c>
      <c r="C431" s="218" t="str">
        <f t="shared" si="801"/>
        <v/>
      </c>
      <c r="D431" s="218" t="str">
        <f t="shared" si="802"/>
        <v/>
      </c>
      <c r="E431" s="218" t="str">
        <f t="shared" si="803"/>
        <v/>
      </c>
      <c r="F431" s="218" t="str">
        <f t="shared" si="804"/>
        <v/>
      </c>
      <c r="G431" s="8">
        <v>3</v>
      </c>
      <c r="H431" s="14" t="s">
        <v>75</v>
      </c>
      <c r="I431" s="14" t="str">
        <f t="shared" si="722"/>
        <v/>
      </c>
      <c r="J431" s="14" t="str">
        <f t="shared" si="723"/>
        <v/>
      </c>
      <c r="K431" s="279"/>
      <c r="L431" s="260"/>
      <c r="M431" s="221">
        <f>S431+S432</f>
        <v>0</v>
      </c>
      <c r="N431" s="221">
        <f>T431+T432</f>
        <v>0</v>
      </c>
      <c r="O431" s="222">
        <f t="shared" si="805"/>
        <v>0</v>
      </c>
      <c r="P431" s="223">
        <f t="shared" si="806"/>
        <v>0</v>
      </c>
      <c r="Q431" s="223">
        <f t="shared" si="807"/>
        <v>0</v>
      </c>
      <c r="R431" s="223">
        <f t="shared" si="808"/>
        <v>0</v>
      </c>
      <c r="S431" s="10"/>
      <c r="T431" s="10"/>
      <c r="U431" s="14" t="str">
        <f t="shared" si="786"/>
        <v/>
      </c>
      <c r="V431" s="14" t="str" cm="1">
        <f t="array" ref="V431">_xlfn.IFS(S431+T431=0,"",S431&gt;T431,IF(I431="主",IF(S431=5,4,3),IF(S431=5,0,1)),S431&lt;T431,IF(I431="主",IF(T431=5,0,1),IF(T431=5,4,3)),S431=T431,2)</f>
        <v/>
      </c>
      <c r="W431" s="275"/>
      <c r="X431" s="261"/>
      <c r="Y431" s="248" t="str">
        <f>IF($K431="","",IF($K431=$K429,AP429,AP430))</f>
        <v/>
      </c>
      <c r="Z431" s="248" t="str">
        <f>IF($K431="","",IF($K431=$K429,AQ429,AQ430))</f>
        <v/>
      </c>
      <c r="AA431" s="244" t="str">
        <f>IF($K431="","",IF($K431=$K429,AS429,AS430))</f>
        <v/>
      </c>
      <c r="AB431" s="248" t="str">
        <f>IF($K431="","",IF($K431=$K429,Y429,Y430))</f>
        <v/>
      </c>
      <c r="AC431" s="249" t="str">
        <f>IF($K431="","",IF($K431=$K429,Z429,Z430))</f>
        <v/>
      </c>
      <c r="AD431" s="250" t="str">
        <f>IF($K431="","",IF($K431=$K429,AA429,AA430))</f>
        <v/>
      </c>
      <c r="AE431" s="238"/>
      <c r="AF431" s="238"/>
      <c r="AG431" s="226"/>
      <c r="AH431" s="245" t="str">
        <f t="shared" si="809"/>
        <v/>
      </c>
      <c r="AI431" s="251" t="str">
        <f>IF($K431="","",IF($K431=$K429,AH429,AH430))</f>
        <v/>
      </c>
      <c r="AJ431" s="227"/>
      <c r="AK431" s="262"/>
      <c r="AL431" s="10"/>
      <c r="AM431" s="10"/>
      <c r="AN431" s="266"/>
      <c r="AO431" s="269"/>
      <c r="AP431" s="265"/>
      <c r="AQ431" s="12"/>
      <c r="AR431" s="15"/>
      <c r="AS431" s="12"/>
      <c r="AT431" s="15"/>
      <c r="AU431" s="12"/>
      <c r="AV431" s="148"/>
      <c r="AW431" s="14" t="str">
        <f t="shared" si="728"/>
        <v/>
      </c>
      <c r="AX431" s="14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Y431" s="14" t="str">
        <f t="shared" si="729"/>
        <v/>
      </c>
    </row>
    <row r="432" spans="1:51">
      <c r="A432" s="1">
        <f>输入错误检查!A431</f>
        <v>0</v>
      </c>
      <c r="B432" s="218" t="str">
        <f t="shared" si="800"/>
        <v/>
      </c>
      <c r="C432" s="218" t="str">
        <f t="shared" si="801"/>
        <v/>
      </c>
      <c r="D432" s="218" t="str">
        <f t="shared" si="802"/>
        <v/>
      </c>
      <c r="E432" s="218" t="str">
        <f t="shared" si="803"/>
        <v/>
      </c>
      <c r="F432" s="218" t="str">
        <f t="shared" si="804"/>
        <v/>
      </c>
      <c r="G432" s="8">
        <v>3</v>
      </c>
      <c r="H432" s="14" t="s">
        <v>88</v>
      </c>
      <c r="I432" s="14" t="str">
        <f t="shared" si="722"/>
        <v/>
      </c>
      <c r="J432" s="14" t="str">
        <f t="shared" si="723"/>
        <v/>
      </c>
      <c r="K432" s="279"/>
      <c r="L432" s="260"/>
      <c r="M432" s="221"/>
      <c r="N432" s="221"/>
      <c r="O432" s="222"/>
      <c r="P432" s="235"/>
      <c r="Q432" s="235"/>
      <c r="R432" s="235"/>
      <c r="S432" s="10"/>
      <c r="T432" s="10"/>
      <c r="U432" s="14" t="str">
        <f t="shared" si="786"/>
        <v/>
      </c>
      <c r="V432" s="14" t="str" cm="1">
        <f t="array" ref="V432">_xlfn.IFS(S432+T432=0,"",S432&gt;T432,IF(I432="主",IF(S432=5,4,3),IF(S432=5,0,1)),S432&lt;T432,IF(I432="主",IF(T432=5,0,1),IF(T432=5,4,3)),S432=T432,2)</f>
        <v/>
      </c>
      <c r="W432" s="275"/>
      <c r="X432" s="261" t="str">
        <f>IF(X431="","",X431)</f>
        <v/>
      </c>
      <c r="Y432" s="248" t="str">
        <f>IF($K432="","",IF($K432=$K430,AP430,AP429))</f>
        <v/>
      </c>
      <c r="Z432" s="248" t="str">
        <f>IF($K432="","",IF($K432=$K430,AQ430,AQ429))</f>
        <v/>
      </c>
      <c r="AA432" s="244" t="str">
        <f>IF($K432="","",IF($K432=$K430,AS430,AS429))</f>
        <v/>
      </c>
      <c r="AB432" s="248" t="str">
        <f>IF($K432="","",IF($K432=$K430,Y430,Y429))</f>
        <v/>
      </c>
      <c r="AC432" s="249" t="str">
        <f>IF($K432="","",IF($K432=$K430,Z430,Z429))</f>
        <v/>
      </c>
      <c r="AD432" s="250" t="str">
        <f>IF($K432="","",IF($K432=$K430,AA430,AA429))</f>
        <v/>
      </c>
      <c r="AE432" s="237"/>
      <c r="AF432" s="237"/>
      <c r="AG432" s="270"/>
      <c r="AH432" s="245" t="str">
        <f t="shared" si="810"/>
        <v/>
      </c>
      <c r="AI432" s="251" t="str">
        <f>IF($K432="","",IF($K432=$K430,AH430,AH429))</f>
        <v/>
      </c>
      <c r="AJ432" s="227"/>
      <c r="AK432" s="262"/>
      <c r="AL432" s="10"/>
      <c r="AM432" s="10"/>
      <c r="AN432" s="263"/>
      <c r="AO432" s="272"/>
      <c r="AP432" s="265"/>
      <c r="AQ432" s="12"/>
      <c r="AR432" s="15"/>
      <c r="AS432" s="12"/>
      <c r="AT432" s="15"/>
      <c r="AU432" s="12"/>
      <c r="AV432" s="148"/>
      <c r="AW432" s="14" t="str">
        <f t="shared" si="728"/>
        <v/>
      </c>
      <c r="AX432" s="14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Y432" s="14" t="str">
        <f t="shared" si="729"/>
        <v/>
      </c>
    </row>
    <row r="433" spans="1:51">
      <c r="A433" s="1">
        <f>输入错误检查!A432</f>
        <v>0</v>
      </c>
      <c r="B433" s="218" t="str">
        <f t="shared" si="800"/>
        <v/>
      </c>
      <c r="C433" s="218" t="str">
        <f t="shared" si="801"/>
        <v/>
      </c>
      <c r="D433" s="218" t="str">
        <f t="shared" si="802"/>
        <v/>
      </c>
      <c r="E433" s="218" t="str">
        <f t="shared" si="803"/>
        <v/>
      </c>
      <c r="F433" s="218" t="str">
        <f t="shared" si="804"/>
        <v/>
      </c>
      <c r="G433" s="8" t="s">
        <v>114</v>
      </c>
      <c r="H433" s="14" t="s">
        <v>75</v>
      </c>
      <c r="I433" s="14" t="str">
        <f t="shared" si="722"/>
        <v/>
      </c>
      <c r="J433" s="14" t="str">
        <f t="shared" si="723"/>
        <v/>
      </c>
      <c r="K433" s="10"/>
      <c r="L433" s="274"/>
      <c r="M433" s="221">
        <f>S433+S434</f>
        <v>0</v>
      </c>
      <c r="N433" s="221">
        <f>T433+T434</f>
        <v>0</v>
      </c>
      <c r="O433" s="222">
        <f t="shared" si="805"/>
        <v>0</v>
      </c>
      <c r="P433" s="223">
        <f t="shared" si="806"/>
        <v>0</v>
      </c>
      <c r="Q433" s="223">
        <f t="shared" si="807"/>
        <v>0</v>
      </c>
      <c r="R433" s="223">
        <f t="shared" si="808"/>
        <v>0</v>
      </c>
      <c r="S433" s="10"/>
      <c r="T433" s="10"/>
      <c r="U433" s="14" t="str">
        <f t="shared" si="786"/>
        <v/>
      </c>
      <c r="V433" s="14" t="str" cm="1">
        <f t="array" ref="V433">_xlfn.IFS(S433+T433=0,"",S433&gt;T433,IF(I433="主",IF(S433=5,4,3),IF(S433=5,0,1)),S433&lt;T433,IF(I433="主",IF(T433=5,0,1),IF(T433=5,4,3)),S433=T433,2)</f>
        <v/>
      </c>
      <c r="W433" s="275"/>
      <c r="X433" s="261"/>
      <c r="Y433" s="248" t="str">
        <f>IF($K433="","",IF($K433=$K431,AP431,AP432))</f>
        <v/>
      </c>
      <c r="Z433" s="248" t="str">
        <f>IF($K433="","",IF($K433=$K431,AQ431,AQ432))</f>
        <v/>
      </c>
      <c r="AA433" s="244" t="str">
        <f>IF($K433="","",IF($K433=$K431,AS431,AS432))</f>
        <v/>
      </c>
      <c r="AB433" s="242" t="str">
        <f t="shared" ref="AB433:AG433" si="811">IF($K433="","",IF($K433=$K431,Y431,Y432))</f>
        <v/>
      </c>
      <c r="AC433" s="242" t="str">
        <f t="shared" si="811"/>
        <v/>
      </c>
      <c r="AD433" s="249" t="str">
        <f t="shared" si="811"/>
        <v/>
      </c>
      <c r="AE433" s="242" t="str">
        <f t="shared" si="811"/>
        <v/>
      </c>
      <c r="AF433" s="242" t="str">
        <f t="shared" si="811"/>
        <v/>
      </c>
      <c r="AG433" s="242" t="str">
        <f t="shared" si="811"/>
        <v/>
      </c>
      <c r="AH433" s="245" t="str">
        <f t="shared" si="809"/>
        <v/>
      </c>
      <c r="AI433" s="251" t="str">
        <f>IF($K433="","",IF($K433=$K431,AH431,AH432))</f>
        <v/>
      </c>
      <c r="AJ433" s="251" t="str">
        <f>IF($K433="","",IF($K433=$K431,AI431,AI432))</f>
        <v/>
      </c>
      <c r="AK433" s="10"/>
      <c r="AL433" s="10"/>
      <c r="AM433" s="10"/>
      <c r="AN433" s="10"/>
      <c r="AO433" s="276"/>
      <c r="AP433" s="265"/>
      <c r="AQ433" s="12"/>
      <c r="AR433" s="15"/>
      <c r="AS433" s="12"/>
      <c r="AT433" s="15"/>
      <c r="AU433" s="12"/>
      <c r="AV433" s="148"/>
      <c r="AW433" s="14" t="str">
        <f t="shared" si="728"/>
        <v/>
      </c>
      <c r="AX433" s="14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Y433" s="14" t="str">
        <f t="shared" si="729"/>
        <v/>
      </c>
    </row>
    <row r="434" spans="1:51">
      <c r="A434" s="1">
        <f>输入错误检查!A433</f>
        <v>0</v>
      </c>
      <c r="B434" s="218" t="str">
        <f t="shared" si="800"/>
        <v/>
      </c>
      <c r="C434" s="218" t="str">
        <f t="shared" si="801"/>
        <v/>
      </c>
      <c r="D434" s="218" t="str">
        <f t="shared" si="802"/>
        <v/>
      </c>
      <c r="E434" s="218" t="str">
        <f t="shared" si="803"/>
        <v/>
      </c>
      <c r="F434" s="218" t="str">
        <f t="shared" si="804"/>
        <v/>
      </c>
      <c r="G434" s="8" t="s">
        <v>114</v>
      </c>
      <c r="H434" s="14" t="s">
        <v>88</v>
      </c>
      <c r="I434" s="14" t="str">
        <f t="shared" si="722"/>
        <v/>
      </c>
      <c r="J434" s="14" t="str">
        <f t="shared" si="723"/>
        <v/>
      </c>
      <c r="K434" s="10"/>
      <c r="L434" s="274"/>
      <c r="M434" s="221"/>
      <c r="N434" s="221"/>
      <c r="O434" s="222"/>
      <c r="P434" s="235"/>
      <c r="Q434" s="235"/>
      <c r="R434" s="235"/>
      <c r="S434" s="10"/>
      <c r="T434" s="10"/>
      <c r="U434" s="14" t="str">
        <f t="shared" si="786"/>
        <v/>
      </c>
      <c r="V434" s="14" t="str" cm="1">
        <f t="array" ref="V434">_xlfn.IFS(S434+T434=0,"",S434&gt;T434,IF(I434="主",IF(S434=5,4,3),IF(S434=5,0,1)),S434&lt;T434,IF(I434="主",IF(T434=5,0,1),IF(T434=5,4,3)),S434=T434,2)</f>
        <v/>
      </c>
      <c r="W434" s="275"/>
      <c r="X434" s="261" t="str">
        <f>IF(X433="","",X433)</f>
        <v/>
      </c>
      <c r="Y434" s="248" t="str">
        <f>IF($K434="","",IF($K434=$K432,AP432,AP431))</f>
        <v/>
      </c>
      <c r="Z434" s="248" t="str">
        <f>IF($K434="","",IF($K434=$K432,AQ432,AQ431))</f>
        <v/>
      </c>
      <c r="AA434" s="244" t="str">
        <f>IF($K434="","",IF($K434=$K432,AS432,AS431))</f>
        <v/>
      </c>
      <c r="AB434" s="242" t="str">
        <f t="shared" ref="AB434:AG434" si="812">IF($K434="","",IF($K434=$K432,Y432,Y431))</f>
        <v/>
      </c>
      <c r="AC434" s="242" t="str">
        <f t="shared" si="812"/>
        <v/>
      </c>
      <c r="AD434" s="249" t="str">
        <f t="shared" si="812"/>
        <v/>
      </c>
      <c r="AE434" s="242" t="str">
        <f t="shared" si="812"/>
        <v/>
      </c>
      <c r="AF434" s="242" t="str">
        <f t="shared" si="812"/>
        <v/>
      </c>
      <c r="AG434" s="242" t="str">
        <f t="shared" si="812"/>
        <v/>
      </c>
      <c r="AH434" s="245" t="str">
        <f t="shared" si="810"/>
        <v/>
      </c>
      <c r="AI434" s="251" t="str">
        <f>IF($K434="","",IF($K434=$K432,AH432,AH431))</f>
        <v/>
      </c>
      <c r="AJ434" s="251" t="str">
        <f>IF($K434="","",IF($K434=$K432,AI432,AI431))</f>
        <v/>
      </c>
      <c r="AK434" s="10"/>
      <c r="AL434" s="10"/>
      <c r="AM434" s="10"/>
      <c r="AN434" s="10"/>
      <c r="AO434" s="10"/>
      <c r="AP434" s="265"/>
      <c r="AQ434" s="12"/>
      <c r="AR434" s="15"/>
      <c r="AS434" s="12"/>
      <c r="AT434" s="15"/>
      <c r="AU434" s="12"/>
      <c r="AV434" s="148"/>
      <c r="AW434" s="14" t="str">
        <f t="shared" si="728"/>
        <v/>
      </c>
      <c r="AX434" s="14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Y434" s="14" t="str">
        <f t="shared" si="729"/>
        <v/>
      </c>
    </row>
    <row r="435" spans="1:51">
      <c r="A435" s="1">
        <f>输入错误检查!A434</f>
        <v>0</v>
      </c>
      <c r="B435" s="218" t="str">
        <f>IF(赛果!A56="","",赛果!A56)</f>
        <v/>
      </c>
      <c r="C435" s="218" t="str">
        <f>IF(赛果!B56="","",赛果!B56)</f>
        <v/>
      </c>
      <c r="D435" s="218" t="str">
        <f>IF(赛果!C56="","",赛果!C56)</f>
        <v/>
      </c>
      <c r="E435" s="218" t="str">
        <f>IF(赛果!D56="","",赛果!D56)</f>
        <v/>
      </c>
      <c r="F435" s="218" t="str">
        <f>IF(赛果!E56="","",赛果!E56)</f>
        <v/>
      </c>
      <c r="G435" s="8">
        <v>1</v>
      </c>
      <c r="H435" s="14" t="s">
        <v>75</v>
      </c>
      <c r="I435" s="14" t="str">
        <f t="shared" si="722"/>
        <v/>
      </c>
      <c r="J435" s="14" t="str">
        <f t="shared" si="723"/>
        <v/>
      </c>
      <c r="K435" s="15"/>
      <c r="L435" s="220"/>
      <c r="M435" s="221">
        <f>S435+S436</f>
        <v>0</v>
      </c>
      <c r="N435" s="221">
        <f>T435+T436</f>
        <v>0</v>
      </c>
      <c r="O435" s="222">
        <f t="shared" ref="O435:O439" si="813">M435+N435</f>
        <v>0</v>
      </c>
      <c r="P435" s="223">
        <f t="shared" ref="P435:P439" si="814">IF(M435&gt;N435,1,0)</f>
        <v>0</v>
      </c>
      <c r="Q435" s="223">
        <f t="shared" ref="Q435:Q439" si="815">IF(M435+N435=0,0,IF(M435=N435,1,0))</f>
        <v>0</v>
      </c>
      <c r="R435" s="223">
        <f t="shared" ref="R435:R439" si="816">IF(M435&lt;N435,1,0)</f>
        <v>0</v>
      </c>
      <c r="S435" s="13"/>
      <c r="T435" s="13"/>
      <c r="U435" s="14" t="str">
        <f t="shared" si="786"/>
        <v/>
      </c>
      <c r="V435" s="14" t="str" cm="1">
        <f t="array" ref="V435">_xlfn.IFS(S435+T435=0,"",S435&gt;T435,IF(I435="主",IF(S435=5,4,3),IF(S435=5,0,1)),S435&lt;T435,IF(I435="主",IF(T435=5,0,1),IF(T435=5,4,3)),S435=T435,2)</f>
        <v/>
      </c>
      <c r="W435" s="19"/>
      <c r="X435" s="19"/>
      <c r="Y435" s="224"/>
      <c r="Z435" s="225"/>
      <c r="AA435" s="225"/>
      <c r="AB435" s="225"/>
      <c r="AC435" s="225"/>
      <c r="AD435" s="225"/>
      <c r="AE435" s="225"/>
      <c r="AF435" s="225"/>
      <c r="AG435" s="226"/>
      <c r="AH435" s="227"/>
      <c r="AI435" s="227"/>
      <c r="AJ435" s="227"/>
      <c r="AK435" s="196"/>
      <c r="AL435" s="192"/>
      <c r="AM435" s="230"/>
      <c r="AN435" s="231"/>
      <c r="AO435" s="232"/>
      <c r="AP435" s="233"/>
      <c r="AQ435" s="234"/>
      <c r="AR435" s="15"/>
      <c r="AS435" s="234"/>
      <c r="AT435" s="15"/>
      <c r="AU435" s="234"/>
      <c r="AV435" s="142"/>
      <c r="AW435" s="14" t="str">
        <f t="shared" si="728"/>
        <v/>
      </c>
      <c r="AX435" s="14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AY435" s="14" t="str">
        <f t="shared" si="729"/>
        <v/>
      </c>
    </row>
    <row r="436" spans="1:51">
      <c r="A436" s="1">
        <f>输入错误检查!A435</f>
        <v>0</v>
      </c>
      <c r="B436" s="218" t="str">
        <f t="shared" ref="B436:B442" si="817">B435</f>
        <v/>
      </c>
      <c r="C436" s="218" t="str">
        <f t="shared" ref="C436:C442" si="818">C435</f>
        <v/>
      </c>
      <c r="D436" s="218" t="str">
        <f t="shared" ref="D436:D442" si="819">D435</f>
        <v/>
      </c>
      <c r="E436" s="218" t="str">
        <f t="shared" ref="E436:E442" si="820">E435</f>
        <v/>
      </c>
      <c r="F436" s="218" t="str">
        <f t="shared" ref="F436:F442" si="821">F435</f>
        <v/>
      </c>
      <c r="G436" s="8">
        <v>1</v>
      </c>
      <c r="H436" s="14" t="s">
        <v>88</v>
      </c>
      <c r="I436" s="14" t="str">
        <f t="shared" si="722"/>
        <v/>
      </c>
      <c r="J436" s="14" t="str">
        <f t="shared" si="723"/>
        <v/>
      </c>
      <c r="K436" s="15"/>
      <c r="L436" s="258"/>
      <c r="M436" s="221"/>
      <c r="N436" s="221"/>
      <c r="O436" s="222"/>
      <c r="P436" s="235"/>
      <c r="Q436" s="235"/>
      <c r="R436" s="235"/>
      <c r="S436" s="13"/>
      <c r="T436" s="13"/>
      <c r="U436" s="14" t="str">
        <f t="shared" si="786"/>
        <v/>
      </c>
      <c r="V436" s="14" t="str" cm="1">
        <f t="array" ref="V436">_xlfn.IFS(S436+T436=0,"",S436&gt;T436,IF(I436="主",IF(S436=5,4,3),IF(S436=5,0,1)),S436&lt;T436,IF(I436="主",IF(T436=5,0,1),IF(T436=5,4,3)),S436=T436,2)</f>
        <v/>
      </c>
      <c r="W436" s="19" t="str">
        <f>IF(W435="","",W435)</f>
        <v/>
      </c>
      <c r="X436" s="19" t="str">
        <f>IF(X435="","",X435)</f>
        <v/>
      </c>
      <c r="Y436" s="236"/>
      <c r="Z436" s="237"/>
      <c r="AA436" s="238"/>
      <c r="AB436" s="238"/>
      <c r="AC436" s="238"/>
      <c r="AD436" s="238"/>
      <c r="AE436" s="238"/>
      <c r="AF436" s="238"/>
      <c r="AG436" s="226"/>
      <c r="AH436" s="227"/>
      <c r="AI436" s="227"/>
      <c r="AJ436" s="227"/>
      <c r="AK436" s="196"/>
      <c r="AL436" s="192"/>
      <c r="AM436" s="239"/>
      <c r="AN436" s="240"/>
      <c r="AO436" s="241"/>
      <c r="AP436" s="233"/>
      <c r="AQ436" s="234"/>
      <c r="AR436" s="15"/>
      <c r="AS436" s="234"/>
      <c r="AT436" s="15"/>
      <c r="AU436" s="234"/>
      <c r="AV436" s="142"/>
      <c r="AW436" s="14" t="str">
        <f t="shared" si="728"/>
        <v/>
      </c>
      <c r="AX436" s="14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AY436" s="14" t="str">
        <f t="shared" si="729"/>
        <v/>
      </c>
    </row>
    <row r="437" spans="1:51">
      <c r="A437" s="1">
        <f>输入错误检查!A436</f>
        <v>0</v>
      </c>
      <c r="B437" s="218" t="str">
        <f t="shared" si="817"/>
        <v/>
      </c>
      <c r="C437" s="218" t="str">
        <f t="shared" si="818"/>
        <v/>
      </c>
      <c r="D437" s="218" t="str">
        <f t="shared" si="819"/>
        <v/>
      </c>
      <c r="E437" s="218" t="str">
        <f t="shared" si="820"/>
        <v/>
      </c>
      <c r="F437" s="218" t="str">
        <f t="shared" si="821"/>
        <v/>
      </c>
      <c r="G437" s="8">
        <v>2</v>
      </c>
      <c r="H437" s="14" t="s">
        <v>75</v>
      </c>
      <c r="I437" s="14" t="str">
        <f t="shared" si="722"/>
        <v/>
      </c>
      <c r="J437" s="14" t="str">
        <f t="shared" si="723"/>
        <v/>
      </c>
      <c r="K437" s="13"/>
      <c r="L437" s="220"/>
      <c r="M437" s="221">
        <f>S437+S438</f>
        <v>0</v>
      </c>
      <c r="N437" s="221">
        <f>T437+T438</f>
        <v>0</v>
      </c>
      <c r="O437" s="222">
        <f t="shared" si="813"/>
        <v>0</v>
      </c>
      <c r="P437" s="223">
        <f t="shared" si="814"/>
        <v>0</v>
      </c>
      <c r="Q437" s="223">
        <f t="shared" si="815"/>
        <v>0</v>
      </c>
      <c r="R437" s="223">
        <f t="shared" si="816"/>
        <v>0</v>
      </c>
      <c r="S437" s="13"/>
      <c r="T437" s="13"/>
      <c r="U437" s="14" t="str">
        <f t="shared" si="786"/>
        <v/>
      </c>
      <c r="V437" s="14" t="str" cm="1">
        <f t="array" ref="V437">_xlfn.IFS(S437+T437=0,"",S437&gt;T437,IF(I437="主",IF(S437=5,4,3),IF(S437=5,0,1)),S437&lt;T437,IF(I437="主",IF(T437=5,0,1),IF(T437=5,4,3)),S437=T437,2)</f>
        <v/>
      </c>
      <c r="W437" s="19"/>
      <c r="X437" s="19"/>
      <c r="Y437" s="242" t="str">
        <f>IF($K437="","",IF($K437=$K435,AP435,AP436))</f>
        <v/>
      </c>
      <c r="Z437" s="243" t="str">
        <f>IF($K437="","",IF($K437=$K435,AQ435,AQ436))</f>
        <v/>
      </c>
      <c r="AA437" s="244" t="str">
        <f>IF($K437="","",IF($K437=$K435,AS435,AS436))</f>
        <v/>
      </c>
      <c r="AB437" s="238"/>
      <c r="AC437" s="238"/>
      <c r="AD437" s="238"/>
      <c r="AE437" s="238"/>
      <c r="AF437" s="238"/>
      <c r="AG437" s="226"/>
      <c r="AH437" s="245" t="str">
        <f t="shared" ref="AH437:AH441" si="822">IF($K437="","",IF($K437=$K435,AV435,AV436))</f>
        <v/>
      </c>
      <c r="AI437" s="227"/>
      <c r="AJ437" s="227"/>
      <c r="AK437" s="196"/>
      <c r="AL437" s="13"/>
      <c r="AM437" s="277"/>
      <c r="AN437" s="247"/>
      <c r="AO437" s="241"/>
      <c r="AP437" s="233"/>
      <c r="AQ437" s="234"/>
      <c r="AR437" s="15"/>
      <c r="AS437" s="234"/>
      <c r="AT437" s="15"/>
      <c r="AU437" s="234"/>
      <c r="AV437" s="9"/>
      <c r="AW437" s="14" t="str">
        <f t="shared" si="728"/>
        <v/>
      </c>
      <c r="AX437" s="14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AY437" s="14" t="str">
        <f t="shared" si="729"/>
        <v/>
      </c>
    </row>
    <row r="438" spans="1:51">
      <c r="A438" s="1">
        <f>输入错误检查!A437</f>
        <v>0</v>
      </c>
      <c r="B438" s="218" t="str">
        <f t="shared" si="817"/>
        <v/>
      </c>
      <c r="C438" s="218" t="str">
        <f t="shared" si="818"/>
        <v/>
      </c>
      <c r="D438" s="218" t="str">
        <f t="shared" si="819"/>
        <v/>
      </c>
      <c r="E438" s="218" t="str">
        <f t="shared" si="820"/>
        <v/>
      </c>
      <c r="F438" s="218" t="str">
        <f t="shared" si="821"/>
        <v/>
      </c>
      <c r="G438" s="8">
        <v>2</v>
      </c>
      <c r="H438" s="14" t="s">
        <v>88</v>
      </c>
      <c r="I438" s="14" t="str">
        <f t="shared" si="722"/>
        <v/>
      </c>
      <c r="J438" s="14" t="str">
        <f t="shared" si="723"/>
        <v/>
      </c>
      <c r="K438" s="15"/>
      <c r="L438" s="258"/>
      <c r="M438" s="221"/>
      <c r="N438" s="221"/>
      <c r="O438" s="222"/>
      <c r="P438" s="235"/>
      <c r="Q438" s="235"/>
      <c r="R438" s="235"/>
      <c r="S438" s="13"/>
      <c r="T438" s="13"/>
      <c r="U438" s="14" t="str">
        <f t="shared" si="786"/>
        <v/>
      </c>
      <c r="V438" s="14" t="str" cm="1">
        <f t="array" ref="V438">_xlfn.IFS(S438+T438=0,"",S438&gt;T438,IF(I438="主",IF(S438=5,4,3),IF(S438=5,0,1)),S438&lt;T438,IF(I438="主",IF(T438=5,0,1),IF(T438=5,4,3)),S438=T438,2)</f>
        <v/>
      </c>
      <c r="W438" s="19" t="str">
        <f>IF(W437="","",W437)</f>
        <v/>
      </c>
      <c r="X438" s="19" t="str">
        <f>IF(X437="","",X437)</f>
        <v/>
      </c>
      <c r="Y438" s="242" t="str">
        <f>IF($K438="","",IF($K438=$K436,AP436,AP435))</f>
        <v/>
      </c>
      <c r="Z438" s="243" t="str">
        <f>IF($K438="","",IF($K438=$K436,AQ436,AQ435))</f>
        <v/>
      </c>
      <c r="AA438" s="244" t="str">
        <f>IF($K438="","",IF($K438=$K436,AS436,AS435))</f>
        <v/>
      </c>
      <c r="AB438" s="237"/>
      <c r="AC438" s="237"/>
      <c r="AD438" s="238"/>
      <c r="AE438" s="238"/>
      <c r="AF438" s="238"/>
      <c r="AG438" s="226"/>
      <c r="AH438" s="245" t="str">
        <f t="shared" ref="AH438:AH442" si="823">IF($K438="","",IF($K438=$K436,AV436,AV435))</f>
        <v/>
      </c>
      <c r="AI438" s="227"/>
      <c r="AJ438" s="227"/>
      <c r="AK438" s="196"/>
      <c r="AL438" s="13"/>
      <c r="AM438" s="192"/>
      <c r="AN438" s="239"/>
      <c r="AO438" s="241"/>
      <c r="AP438" s="233"/>
      <c r="AQ438" s="234"/>
      <c r="AR438" s="15"/>
      <c r="AS438" s="234"/>
      <c r="AT438" s="15"/>
      <c r="AU438" s="234"/>
      <c r="AV438" s="142"/>
      <c r="AW438" s="14" t="str">
        <f t="shared" si="728"/>
        <v/>
      </c>
      <c r="AX438" s="14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Y438" s="14" t="str">
        <f t="shared" si="729"/>
        <v/>
      </c>
    </row>
    <row r="439" spans="1:51">
      <c r="A439" s="1">
        <f>输入错误检查!A438</f>
        <v>0</v>
      </c>
      <c r="B439" s="218" t="str">
        <f t="shared" si="817"/>
        <v/>
      </c>
      <c r="C439" s="218" t="str">
        <f t="shared" si="818"/>
        <v/>
      </c>
      <c r="D439" s="218" t="str">
        <f t="shared" si="819"/>
        <v/>
      </c>
      <c r="E439" s="218" t="str">
        <f t="shared" si="820"/>
        <v/>
      </c>
      <c r="F439" s="218" t="str">
        <f t="shared" si="821"/>
        <v/>
      </c>
      <c r="G439" s="8">
        <v>3</v>
      </c>
      <c r="H439" s="14" t="s">
        <v>75</v>
      </c>
      <c r="I439" s="14" t="str">
        <f t="shared" si="722"/>
        <v/>
      </c>
      <c r="J439" s="14" t="str">
        <f t="shared" si="723"/>
        <v/>
      </c>
      <c r="K439" s="13"/>
      <c r="L439" s="258"/>
      <c r="M439" s="221">
        <f>S439+S440</f>
        <v>0</v>
      </c>
      <c r="N439" s="221">
        <f>T439+T440</f>
        <v>0</v>
      </c>
      <c r="O439" s="222">
        <f t="shared" si="813"/>
        <v>0</v>
      </c>
      <c r="P439" s="223">
        <f t="shared" si="814"/>
        <v>0</v>
      </c>
      <c r="Q439" s="223">
        <f t="shared" si="815"/>
        <v>0</v>
      </c>
      <c r="R439" s="223">
        <f t="shared" si="816"/>
        <v>0</v>
      </c>
      <c r="S439" s="13"/>
      <c r="T439" s="13"/>
      <c r="U439" s="14" t="str">
        <f t="shared" si="786"/>
        <v/>
      </c>
      <c r="V439" s="14" t="str" cm="1">
        <f t="array" ref="V439">_xlfn.IFS(S439+T439=0,"",S439&gt;T439,IF(I439="主",IF(S439=5,4,3),IF(S439=5,0,1)),S439&lt;T439,IF(I439="主",IF(T439=5,0,1),IF(T439=5,4,3)),S439=T439,2)</f>
        <v/>
      </c>
      <c r="W439" s="255"/>
      <c r="X439" s="19"/>
      <c r="Y439" s="248" t="str">
        <f>IF($K439="","",IF($K439=$K437,AP437,AP438))</f>
        <v/>
      </c>
      <c r="Z439" s="248" t="str">
        <f>IF($K439="","",IF($K439=$K437,AQ437,AQ438))</f>
        <v/>
      </c>
      <c r="AA439" s="244" t="str">
        <f>IF($K439="","",IF($K439=$K437,AS437,AS438))</f>
        <v/>
      </c>
      <c r="AB439" s="248" t="str">
        <f>IF($K439="","",IF($K439=$K437,Y437,Y438))</f>
        <v/>
      </c>
      <c r="AC439" s="249" t="str">
        <f>IF($K439="","",IF($K439=$K437,Z437,Z438))</f>
        <v/>
      </c>
      <c r="AD439" s="250" t="str">
        <f>IF($K439="","",IF($K439=$K437,AA437,AA438))</f>
        <v/>
      </c>
      <c r="AE439" s="238"/>
      <c r="AF439" s="238"/>
      <c r="AG439" s="226"/>
      <c r="AH439" s="245" t="str">
        <f t="shared" si="822"/>
        <v/>
      </c>
      <c r="AI439" s="251" t="str">
        <f>IF($K439="","",IF($K439=$K437,AH437,AH438))</f>
        <v/>
      </c>
      <c r="AJ439" s="227"/>
      <c r="AK439" s="196"/>
      <c r="AL439" s="13"/>
      <c r="AM439" s="13"/>
      <c r="AN439" s="277"/>
      <c r="AO439" s="252"/>
      <c r="AP439" s="278"/>
      <c r="AQ439" s="257"/>
      <c r="AR439" s="13"/>
      <c r="AS439" s="257"/>
      <c r="AT439" s="13"/>
      <c r="AU439" s="257"/>
      <c r="AV439" s="9"/>
      <c r="AW439" s="14" t="str">
        <f t="shared" si="728"/>
        <v/>
      </c>
      <c r="AX439" s="14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Y439" s="14" t="str">
        <f t="shared" si="729"/>
        <v/>
      </c>
    </row>
    <row r="440" spans="1:51">
      <c r="A440" s="1">
        <f>输入错误检查!A439</f>
        <v>0</v>
      </c>
      <c r="B440" s="218" t="str">
        <f t="shared" si="817"/>
        <v/>
      </c>
      <c r="C440" s="218" t="str">
        <f t="shared" si="818"/>
        <v/>
      </c>
      <c r="D440" s="218" t="str">
        <f t="shared" si="819"/>
        <v/>
      </c>
      <c r="E440" s="218" t="str">
        <f t="shared" si="820"/>
        <v/>
      </c>
      <c r="F440" s="218" t="str">
        <f t="shared" si="821"/>
        <v/>
      </c>
      <c r="G440" s="8">
        <v>3</v>
      </c>
      <c r="H440" s="14" t="s">
        <v>88</v>
      </c>
      <c r="I440" s="14" t="str">
        <f t="shared" si="722"/>
        <v/>
      </c>
      <c r="J440" s="14" t="str">
        <f t="shared" si="723"/>
        <v/>
      </c>
      <c r="K440" s="13"/>
      <c r="L440" s="258"/>
      <c r="M440" s="221"/>
      <c r="N440" s="221"/>
      <c r="O440" s="222"/>
      <c r="P440" s="235"/>
      <c r="Q440" s="235"/>
      <c r="R440" s="235"/>
      <c r="S440" s="13"/>
      <c r="T440" s="13"/>
      <c r="U440" s="14" t="str">
        <f t="shared" si="786"/>
        <v/>
      </c>
      <c r="V440" s="14" t="str" cm="1">
        <f t="array" ref="V440">_xlfn.IFS(S440+T440=0,"",S440&gt;T440,IF(I440="主",IF(S440=5,4,3),IF(S440=5,0,1)),S440&lt;T440,IF(I440="主",IF(T440=5,0,1),IF(T440=5,4,3)),S440=T440,2)</f>
        <v/>
      </c>
      <c r="W440" s="255"/>
      <c r="X440" s="19" t="str">
        <f>IF(X439="","",X439)</f>
        <v/>
      </c>
      <c r="Y440" s="248" t="str">
        <f>IF($K440="","",IF($K440=$K438,AP438,AP437))</f>
        <v/>
      </c>
      <c r="Z440" s="248" t="str">
        <f>IF($K440="","",IF($K440=$K438,AQ438,AQ437))</f>
        <v/>
      </c>
      <c r="AA440" s="244" t="str">
        <f>IF($K440="","",IF($K440=$K438,AS438,AS437))</f>
        <v/>
      </c>
      <c r="AB440" s="248" t="str">
        <f>IF($K440="","",IF($K440=$K438,Y438,Y437))</f>
        <v/>
      </c>
      <c r="AC440" s="249" t="str">
        <f>IF($K440="","",IF($K440=$K438,Z438,Z437))</f>
        <v/>
      </c>
      <c r="AD440" s="250" t="str">
        <f>IF($K440="","",IF($K440=$K438,AA438,AA437))</f>
        <v/>
      </c>
      <c r="AE440" s="237"/>
      <c r="AF440" s="237"/>
      <c r="AG440" s="270"/>
      <c r="AH440" s="245" t="str">
        <f t="shared" si="823"/>
        <v/>
      </c>
      <c r="AI440" s="251" t="str">
        <f>IF($K440="","",IF($K440=$K438,AH438,AH437))</f>
        <v/>
      </c>
      <c r="AJ440" s="227"/>
      <c r="AK440" s="196"/>
      <c r="AL440" s="13"/>
      <c r="AM440" s="13"/>
      <c r="AN440" s="192"/>
      <c r="AO440" s="254"/>
      <c r="AP440" s="278"/>
      <c r="AQ440" s="257"/>
      <c r="AR440" s="13"/>
      <c r="AS440" s="257"/>
      <c r="AT440" s="13"/>
      <c r="AU440" s="257"/>
      <c r="AV440" s="9"/>
      <c r="AW440" s="14" t="str">
        <f t="shared" si="728"/>
        <v/>
      </c>
      <c r="AX440" s="14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Y440" s="14" t="str">
        <f t="shared" si="729"/>
        <v/>
      </c>
    </row>
    <row r="441" spans="1:51">
      <c r="A441" s="1">
        <f>输入错误检查!A440</f>
        <v>0</v>
      </c>
      <c r="B441" s="218" t="str">
        <f t="shared" si="817"/>
        <v/>
      </c>
      <c r="C441" s="218" t="str">
        <f t="shared" si="818"/>
        <v/>
      </c>
      <c r="D441" s="218" t="str">
        <f t="shared" si="819"/>
        <v/>
      </c>
      <c r="E441" s="218" t="str">
        <f t="shared" si="820"/>
        <v/>
      </c>
      <c r="F441" s="218" t="str">
        <f t="shared" si="821"/>
        <v/>
      </c>
      <c r="G441" s="8" t="s">
        <v>114</v>
      </c>
      <c r="H441" s="14" t="s">
        <v>75</v>
      </c>
      <c r="I441" s="14" t="str">
        <f t="shared" si="722"/>
        <v/>
      </c>
      <c r="J441" s="14" t="str">
        <f t="shared" si="723"/>
        <v/>
      </c>
      <c r="K441" s="13"/>
      <c r="L441" s="258"/>
      <c r="M441" s="221">
        <f>S441+S442</f>
        <v>0</v>
      </c>
      <c r="N441" s="221">
        <f>T441+T442</f>
        <v>0</v>
      </c>
      <c r="O441" s="222">
        <f t="shared" ref="O441:O445" si="824">M441+N441</f>
        <v>0</v>
      </c>
      <c r="P441" s="223">
        <f t="shared" ref="P441:P445" si="825">IF(M441&gt;N441,1,0)</f>
        <v>0</v>
      </c>
      <c r="Q441" s="223">
        <f t="shared" ref="Q441:Q445" si="826">IF(M441+N441=0,0,IF(M441=N441,1,0))</f>
        <v>0</v>
      </c>
      <c r="R441" s="223">
        <f t="shared" ref="R441:R445" si="827">IF(M441&lt;N441,1,0)</f>
        <v>0</v>
      </c>
      <c r="S441" s="13"/>
      <c r="T441" s="13"/>
      <c r="U441" s="14" t="str">
        <f t="shared" si="786"/>
        <v/>
      </c>
      <c r="V441" s="14" t="str" cm="1">
        <f t="array" ref="V441">_xlfn.IFS(S441+T441=0,"",S441&gt;T441,IF(I441="主",IF(S441=5,4,3),IF(S441=5,0,1)),S441&lt;T441,IF(I441="主",IF(T441=5,0,1),IF(T441=5,4,3)),S441=T441,2)</f>
        <v/>
      </c>
      <c r="W441" s="255"/>
      <c r="X441" s="19"/>
      <c r="Y441" s="248" t="str">
        <f>IF($K441="","",IF($K441=$K439,AP439,AP440))</f>
        <v/>
      </c>
      <c r="Z441" s="248" t="str">
        <f>IF($K441="","",IF($K441=$K439,AQ439,AQ440))</f>
        <v/>
      </c>
      <c r="AA441" s="244" t="str">
        <f>IF($K441="","",IF($K441=$K439,AS439,AS440))</f>
        <v/>
      </c>
      <c r="AB441" s="242" t="str">
        <f t="shared" ref="AB441:AG441" si="828">IF($K441="","",IF($K441=$K439,Y439,Y440))</f>
        <v/>
      </c>
      <c r="AC441" s="242" t="str">
        <f t="shared" si="828"/>
        <v/>
      </c>
      <c r="AD441" s="249" t="str">
        <f t="shared" si="828"/>
        <v/>
      </c>
      <c r="AE441" s="242" t="str">
        <f t="shared" si="828"/>
        <v/>
      </c>
      <c r="AF441" s="242" t="str">
        <f t="shared" si="828"/>
        <v/>
      </c>
      <c r="AG441" s="242" t="str">
        <f t="shared" si="828"/>
        <v/>
      </c>
      <c r="AH441" s="245" t="str">
        <f t="shared" si="822"/>
        <v/>
      </c>
      <c r="AI441" s="251" t="str">
        <f>IF($K441="","",IF($K441=$K439,AH439,AH440))</f>
        <v/>
      </c>
      <c r="AJ441" s="251" t="str">
        <f>IF($K441="","",IF($K441=$K439,AI439,AI440))</f>
        <v/>
      </c>
      <c r="AK441" s="13"/>
      <c r="AL441" s="13"/>
      <c r="AM441" s="13"/>
      <c r="AN441" s="13"/>
      <c r="AO441" s="256"/>
      <c r="AP441" s="257"/>
      <c r="AQ441" s="257"/>
      <c r="AR441" s="13"/>
      <c r="AS441" s="257"/>
      <c r="AT441" s="13"/>
      <c r="AU441" s="257"/>
      <c r="AV441" s="9"/>
      <c r="AW441" s="14" t="str">
        <f t="shared" si="728"/>
        <v/>
      </c>
      <c r="AX441" s="14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Y441" s="14" t="str">
        <f t="shared" si="729"/>
        <v/>
      </c>
    </row>
    <row r="442" spans="1:51">
      <c r="A442" s="1">
        <f>输入错误检查!A441</f>
        <v>0</v>
      </c>
      <c r="B442" s="218" t="str">
        <f t="shared" si="817"/>
        <v/>
      </c>
      <c r="C442" s="218" t="str">
        <f t="shared" si="818"/>
        <v/>
      </c>
      <c r="D442" s="218" t="str">
        <f t="shared" si="819"/>
        <v/>
      </c>
      <c r="E442" s="218" t="str">
        <f t="shared" si="820"/>
        <v/>
      </c>
      <c r="F442" s="218" t="str">
        <f t="shared" si="821"/>
        <v/>
      </c>
      <c r="G442" s="8" t="s">
        <v>114</v>
      </c>
      <c r="H442" s="14" t="s">
        <v>88</v>
      </c>
      <c r="I442" s="14" t="str">
        <f t="shared" si="722"/>
        <v/>
      </c>
      <c r="J442" s="14" t="str">
        <f t="shared" si="723"/>
        <v/>
      </c>
      <c r="K442" s="13"/>
      <c r="L442" s="258"/>
      <c r="M442" s="221"/>
      <c r="N442" s="221"/>
      <c r="O442" s="222"/>
      <c r="P442" s="235"/>
      <c r="Q442" s="235"/>
      <c r="R442" s="235"/>
      <c r="S442" s="13"/>
      <c r="T442" s="13"/>
      <c r="U442" s="14" t="str">
        <f t="shared" si="786"/>
        <v/>
      </c>
      <c r="V442" s="14" t="str" cm="1">
        <f t="array" ref="V442">_xlfn.IFS(S442+T442=0,"",S442&gt;T442,IF(I442="主",IF(S442=5,4,3),IF(S442=5,0,1)),S442&lt;T442,IF(I442="主",IF(T442=5,0,1),IF(T442=5,4,3)),S442=T442,2)</f>
        <v/>
      </c>
      <c r="W442" s="255"/>
      <c r="X442" s="19" t="str">
        <f>IF(X441="","",X441)</f>
        <v/>
      </c>
      <c r="Y442" s="248" t="str">
        <f>IF($K442="","",IF($K442=$K440,AP440,AP439))</f>
        <v/>
      </c>
      <c r="Z442" s="248" t="str">
        <f>IF($K442="","",IF($K442=$K440,AQ440,AQ439))</f>
        <v/>
      </c>
      <c r="AA442" s="244" t="str">
        <f>IF($K442="","",IF($K442=$K440,AS440,AS439))</f>
        <v/>
      </c>
      <c r="AB442" s="242" t="str">
        <f t="shared" ref="AB442:AG442" si="829">IF($K442="","",IF($K442=$K440,Y440,Y439))</f>
        <v/>
      </c>
      <c r="AC442" s="242" t="str">
        <f t="shared" si="829"/>
        <v/>
      </c>
      <c r="AD442" s="249" t="str">
        <f t="shared" si="829"/>
        <v/>
      </c>
      <c r="AE442" s="242" t="str">
        <f t="shared" si="829"/>
        <v/>
      </c>
      <c r="AF442" s="242" t="str">
        <f t="shared" si="829"/>
        <v/>
      </c>
      <c r="AG442" s="242" t="str">
        <f t="shared" si="829"/>
        <v/>
      </c>
      <c r="AH442" s="245" t="str">
        <f t="shared" si="823"/>
        <v/>
      </c>
      <c r="AI442" s="251" t="str">
        <f>IF($K442="","",IF($K442=$K440,AH440,AH439))</f>
        <v/>
      </c>
      <c r="AJ442" s="251" t="str">
        <f>IF($K442="","",IF($K442=$K440,AI440,AI439))</f>
        <v/>
      </c>
      <c r="AK442" s="13"/>
      <c r="AL442" s="13"/>
      <c r="AM442" s="13"/>
      <c r="AN442" s="13"/>
      <c r="AO442" s="13"/>
      <c r="AP442" s="257"/>
      <c r="AQ442" s="257"/>
      <c r="AR442" s="13"/>
      <c r="AS442" s="257"/>
      <c r="AT442" s="13"/>
      <c r="AU442" s="257"/>
      <c r="AV442" s="9"/>
      <c r="AW442" s="14" t="str">
        <f t="shared" si="728"/>
        <v/>
      </c>
      <c r="AX442" s="14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Y442" s="14" t="str">
        <f t="shared" si="729"/>
        <v/>
      </c>
    </row>
    <row r="443" spans="1:51">
      <c r="A443" s="1">
        <f>输入错误检查!A442</f>
        <v>0</v>
      </c>
      <c r="B443" s="218" t="str">
        <f>IF(赛果!A57="","",赛果!A57)</f>
        <v/>
      </c>
      <c r="C443" s="218" t="str">
        <f>IF(赛果!B57="","",赛果!B57)</f>
        <v/>
      </c>
      <c r="D443" s="218" t="str">
        <f>IF(赛果!C57="","",赛果!C57)</f>
        <v/>
      </c>
      <c r="E443" s="218" t="str">
        <f>IF(赛果!D57="","",赛果!D57)</f>
        <v/>
      </c>
      <c r="F443" s="218" t="str">
        <f>IF(赛果!E57="","",赛果!E57)</f>
        <v/>
      </c>
      <c r="G443" s="8">
        <v>1</v>
      </c>
      <c r="H443" s="14" t="s">
        <v>75</v>
      </c>
      <c r="I443" s="14" t="str">
        <f t="shared" si="722"/>
        <v/>
      </c>
      <c r="J443" s="14" t="str">
        <f t="shared" si="723"/>
        <v/>
      </c>
      <c r="K443" s="279"/>
      <c r="L443" s="260"/>
      <c r="M443" s="221">
        <f>S443+S444</f>
        <v>0</v>
      </c>
      <c r="N443" s="221">
        <f>T443+T444</f>
        <v>0</v>
      </c>
      <c r="O443" s="222">
        <f t="shared" si="824"/>
        <v>0</v>
      </c>
      <c r="P443" s="223">
        <f t="shared" si="825"/>
        <v>0</v>
      </c>
      <c r="Q443" s="223">
        <f t="shared" si="826"/>
        <v>0</v>
      </c>
      <c r="R443" s="223">
        <f t="shared" si="827"/>
        <v>0</v>
      </c>
      <c r="S443" s="10"/>
      <c r="T443" s="10"/>
      <c r="U443" s="14" t="str">
        <f t="shared" si="786"/>
        <v/>
      </c>
      <c r="V443" s="14" t="str" cm="1">
        <f t="array" ref="V443">_xlfn.IFS(S443+T443=0,"",S443&gt;T443,IF(I443="主",IF(S443=5,4,3),IF(S443=5,0,1)),S443&lt;T443,IF(I443="主",IF(T443=5,0,1),IF(T443=5,4,3)),S443=T443,2)</f>
        <v/>
      </c>
      <c r="W443" s="261"/>
      <c r="X443" s="261"/>
      <c r="Y443" s="224"/>
      <c r="Z443" s="225"/>
      <c r="AA443" s="225"/>
      <c r="AB443" s="225"/>
      <c r="AC443" s="225"/>
      <c r="AD443" s="225"/>
      <c r="AE443" s="225"/>
      <c r="AF443" s="225"/>
      <c r="AG443" s="226"/>
      <c r="AH443" s="227"/>
      <c r="AI443" s="227"/>
      <c r="AJ443" s="227"/>
      <c r="AK443" s="262"/>
      <c r="AL443" s="263"/>
      <c r="AM443" s="224"/>
      <c r="AN443" s="225"/>
      <c r="AO443" s="264"/>
      <c r="AP443" s="265"/>
      <c r="AQ443" s="12"/>
      <c r="AR443" s="15"/>
      <c r="AS443" s="12"/>
      <c r="AT443" s="15"/>
      <c r="AU443" s="12"/>
      <c r="AV443" s="148"/>
      <c r="AW443" s="14" t="str">
        <f t="shared" si="728"/>
        <v/>
      </c>
      <c r="AX443" s="14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AY443" s="14" t="str">
        <f t="shared" si="729"/>
        <v/>
      </c>
    </row>
    <row r="444" spans="1:51">
      <c r="A444" s="1">
        <f>输入错误检查!A443</f>
        <v>0</v>
      </c>
      <c r="B444" s="218" t="str">
        <f t="shared" ref="B444:B450" si="830">B443</f>
        <v/>
      </c>
      <c r="C444" s="218" t="str">
        <f t="shared" ref="C444:C450" si="831">C443</f>
        <v/>
      </c>
      <c r="D444" s="218" t="str">
        <f t="shared" ref="D444:D450" si="832">D443</f>
        <v/>
      </c>
      <c r="E444" s="218" t="str">
        <f t="shared" ref="E444:E450" si="833">E443</f>
        <v/>
      </c>
      <c r="F444" s="218" t="str">
        <f t="shared" ref="F444:F450" si="834">F443</f>
        <v/>
      </c>
      <c r="G444" s="8">
        <v>1</v>
      </c>
      <c r="H444" s="14" t="s">
        <v>88</v>
      </c>
      <c r="I444" s="14" t="str">
        <f t="shared" si="722"/>
        <v/>
      </c>
      <c r="J444" s="14" t="str">
        <f t="shared" si="723"/>
        <v/>
      </c>
      <c r="K444" s="279"/>
      <c r="L444" s="260"/>
      <c r="M444" s="221"/>
      <c r="N444" s="221"/>
      <c r="O444" s="222"/>
      <c r="P444" s="235"/>
      <c r="Q444" s="235"/>
      <c r="R444" s="235"/>
      <c r="S444" s="10"/>
      <c r="T444" s="10"/>
      <c r="U444" s="14" t="str">
        <f t="shared" si="786"/>
        <v/>
      </c>
      <c r="V444" s="14" t="str" cm="1">
        <f t="array" ref="V444">_xlfn.IFS(S444+T444=0,"",S444&gt;T444,IF(I444="主",IF(S444=5,4,3),IF(S444=5,0,1)),S444&lt;T444,IF(I444="主",IF(T444=5,0,1),IF(T444=5,4,3)),S444=T444,2)</f>
        <v/>
      </c>
      <c r="W444" s="261" t="str">
        <f>IF(W443="","",W443)</f>
        <v/>
      </c>
      <c r="X444" s="261" t="str">
        <f>IF(X443="","",X443)</f>
        <v/>
      </c>
      <c r="Y444" s="236"/>
      <c r="Z444" s="237"/>
      <c r="AA444" s="238"/>
      <c r="AB444" s="238"/>
      <c r="AC444" s="238"/>
      <c r="AD444" s="238"/>
      <c r="AE444" s="238"/>
      <c r="AF444" s="238"/>
      <c r="AG444" s="226"/>
      <c r="AH444" s="227"/>
      <c r="AI444" s="227"/>
      <c r="AJ444" s="227"/>
      <c r="AK444" s="262"/>
      <c r="AL444" s="263"/>
      <c r="AM444" s="236"/>
      <c r="AN444" s="238"/>
      <c r="AO444" s="227"/>
      <c r="AP444" s="265"/>
      <c r="AQ444" s="12"/>
      <c r="AR444" s="15"/>
      <c r="AS444" s="12"/>
      <c r="AT444" s="15"/>
      <c r="AU444" s="12"/>
      <c r="AV444" s="148"/>
      <c r="AW444" s="14" t="str">
        <f t="shared" si="728"/>
        <v/>
      </c>
      <c r="AX444" s="14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AY444" s="14" t="str">
        <f t="shared" si="729"/>
        <v/>
      </c>
    </row>
    <row r="445" spans="1:51">
      <c r="A445" s="1">
        <f>输入错误检查!A444</f>
        <v>0</v>
      </c>
      <c r="B445" s="218" t="str">
        <f t="shared" si="830"/>
        <v/>
      </c>
      <c r="C445" s="218" t="str">
        <f t="shared" si="831"/>
        <v/>
      </c>
      <c r="D445" s="218" t="str">
        <f t="shared" si="832"/>
        <v/>
      </c>
      <c r="E445" s="218" t="str">
        <f t="shared" si="833"/>
        <v/>
      </c>
      <c r="F445" s="218" t="str">
        <f t="shared" si="834"/>
        <v/>
      </c>
      <c r="G445" s="8">
        <v>2</v>
      </c>
      <c r="H445" s="14" t="s">
        <v>75</v>
      </c>
      <c r="I445" s="14" t="str">
        <f t="shared" si="722"/>
        <v/>
      </c>
      <c r="J445" s="14" t="str">
        <f t="shared" si="723"/>
        <v/>
      </c>
      <c r="K445" s="279"/>
      <c r="L445" s="260"/>
      <c r="M445" s="221">
        <f>S445+S446</f>
        <v>0</v>
      </c>
      <c r="N445" s="221">
        <f>T445+T446</f>
        <v>0</v>
      </c>
      <c r="O445" s="222">
        <f t="shared" si="824"/>
        <v>0</v>
      </c>
      <c r="P445" s="223">
        <f t="shared" si="825"/>
        <v>0</v>
      </c>
      <c r="Q445" s="223">
        <f t="shared" si="826"/>
        <v>0</v>
      </c>
      <c r="R445" s="223">
        <f t="shared" si="827"/>
        <v>0</v>
      </c>
      <c r="S445" s="10"/>
      <c r="T445" s="10"/>
      <c r="U445" s="14" t="str">
        <f t="shared" si="786"/>
        <v/>
      </c>
      <c r="V445" s="14" t="str" cm="1">
        <f t="array" ref="V445">_xlfn.IFS(S445+T445=0,"",S445&gt;T445,IF(I445="主",IF(S445=5,4,3),IF(S445=5,0,1)),S445&lt;T445,IF(I445="主",IF(T445=5,0,1),IF(T445=5,4,3)),S445=T445,2)</f>
        <v/>
      </c>
      <c r="W445" s="261"/>
      <c r="X445" s="261"/>
      <c r="Y445" s="242" t="str">
        <f>IF($K445="","",IF($K445=$K443,AP443,AP444))</f>
        <v/>
      </c>
      <c r="Z445" s="243" t="str">
        <f>IF($K445="","",IF($K445=$K443,AQ443,AQ444))</f>
        <v/>
      </c>
      <c r="AA445" s="244" t="str">
        <f>IF($K445="","",IF($K445=$K443,AS443,AS444))</f>
        <v/>
      </c>
      <c r="AB445" s="238"/>
      <c r="AC445" s="238"/>
      <c r="AD445" s="238"/>
      <c r="AE445" s="238"/>
      <c r="AF445" s="238"/>
      <c r="AG445" s="226"/>
      <c r="AH445" s="245" t="str">
        <f t="shared" ref="AH445:AH449" si="835">IF($K445="","",IF($K445=$K443,AV443,AV444))</f>
        <v/>
      </c>
      <c r="AI445" s="227"/>
      <c r="AJ445" s="227"/>
      <c r="AK445" s="262"/>
      <c r="AL445" s="10"/>
      <c r="AM445" s="266"/>
      <c r="AN445" s="267"/>
      <c r="AO445" s="227"/>
      <c r="AP445" s="265"/>
      <c r="AQ445" s="12"/>
      <c r="AR445" s="15"/>
      <c r="AS445" s="12"/>
      <c r="AT445" s="15"/>
      <c r="AU445" s="12"/>
      <c r="AV445" s="148"/>
      <c r="AW445" s="14" t="str">
        <f t="shared" si="728"/>
        <v/>
      </c>
      <c r="AX445" s="14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AY445" s="14" t="str">
        <f t="shared" si="729"/>
        <v/>
      </c>
    </row>
    <row r="446" spans="1:51">
      <c r="A446" s="1">
        <f>输入错误检查!A445</f>
        <v>0</v>
      </c>
      <c r="B446" s="218" t="str">
        <f t="shared" si="830"/>
        <v/>
      </c>
      <c r="C446" s="218" t="str">
        <f t="shared" si="831"/>
        <v/>
      </c>
      <c r="D446" s="218" t="str">
        <f t="shared" si="832"/>
        <v/>
      </c>
      <c r="E446" s="218" t="str">
        <f t="shared" si="833"/>
        <v/>
      </c>
      <c r="F446" s="218" t="str">
        <f t="shared" si="834"/>
        <v/>
      </c>
      <c r="G446" s="8">
        <v>2</v>
      </c>
      <c r="H446" s="14" t="s">
        <v>88</v>
      </c>
      <c r="I446" s="14" t="str">
        <f t="shared" si="722"/>
        <v/>
      </c>
      <c r="J446" s="14" t="str">
        <f t="shared" si="723"/>
        <v/>
      </c>
      <c r="K446" s="279"/>
      <c r="L446" s="260"/>
      <c r="M446" s="221"/>
      <c r="N446" s="221"/>
      <c r="O446" s="222"/>
      <c r="P446" s="235"/>
      <c r="Q446" s="235"/>
      <c r="R446" s="235"/>
      <c r="S446" s="10"/>
      <c r="T446" s="10"/>
      <c r="U446" s="14" t="str">
        <f t="shared" si="786"/>
        <v/>
      </c>
      <c r="V446" s="14" t="str" cm="1">
        <f t="array" ref="V446">_xlfn.IFS(S446+T446=0,"",S446&gt;T446,IF(I446="主",IF(S446=5,4,3),IF(S446=5,0,1)),S446&lt;T446,IF(I446="主",IF(T446=5,0,1),IF(T446=5,4,3)),S446=T446,2)</f>
        <v/>
      </c>
      <c r="W446" s="261" t="str">
        <f>IF(W445="","",W445)</f>
        <v/>
      </c>
      <c r="X446" s="261" t="str">
        <f>IF(X445="","",X445)</f>
        <v/>
      </c>
      <c r="Y446" s="242" t="str">
        <f>IF($K446="","",IF($K446=$K444,AP444,AP443))</f>
        <v/>
      </c>
      <c r="Z446" s="243" t="str">
        <f>IF($K446="","",IF($K446=$K444,AQ444,AQ443))</f>
        <v/>
      </c>
      <c r="AA446" s="244" t="str">
        <f>IF($K446="","",IF($K446=$K444,AS444,AS443))</f>
        <v/>
      </c>
      <c r="AB446" s="237"/>
      <c r="AC446" s="237"/>
      <c r="AD446" s="238"/>
      <c r="AE446" s="238"/>
      <c r="AF446" s="238"/>
      <c r="AG446" s="226"/>
      <c r="AH446" s="245" t="str">
        <f t="shared" ref="AH446:AH450" si="836">IF($K446="","",IF($K446=$K444,AV444,AV443))</f>
        <v/>
      </c>
      <c r="AI446" s="227"/>
      <c r="AJ446" s="227"/>
      <c r="AK446" s="262"/>
      <c r="AL446" s="10"/>
      <c r="AM446" s="263"/>
      <c r="AN446" s="236"/>
      <c r="AO446" s="227"/>
      <c r="AP446" s="265"/>
      <c r="AQ446" s="12"/>
      <c r="AR446" s="15"/>
      <c r="AS446" s="12"/>
      <c r="AT446" s="15"/>
      <c r="AU446" s="12"/>
      <c r="AV446" s="148"/>
      <c r="AW446" s="14" t="str">
        <f t="shared" si="728"/>
        <v/>
      </c>
      <c r="AX446" s="14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Y446" s="14" t="str">
        <f t="shared" si="729"/>
        <v/>
      </c>
    </row>
    <row r="447" spans="1:51">
      <c r="A447" s="1">
        <f>输入错误检查!A446</f>
        <v>0</v>
      </c>
      <c r="B447" s="218" t="str">
        <f t="shared" si="830"/>
        <v/>
      </c>
      <c r="C447" s="218" t="str">
        <f t="shared" si="831"/>
        <v/>
      </c>
      <c r="D447" s="218" t="str">
        <f t="shared" si="832"/>
        <v/>
      </c>
      <c r="E447" s="218" t="str">
        <f t="shared" si="833"/>
        <v/>
      </c>
      <c r="F447" s="218" t="str">
        <f t="shared" si="834"/>
        <v/>
      </c>
      <c r="G447" s="8">
        <v>3</v>
      </c>
      <c r="H447" s="14" t="s">
        <v>75</v>
      </c>
      <c r="I447" s="14" t="str">
        <f t="shared" si="722"/>
        <v/>
      </c>
      <c r="J447" s="14" t="str">
        <f t="shared" si="723"/>
        <v/>
      </c>
      <c r="K447" s="279"/>
      <c r="L447" s="260"/>
      <c r="M447" s="221">
        <f>S447+S448</f>
        <v>0</v>
      </c>
      <c r="N447" s="221">
        <f>T447+T448</f>
        <v>0</v>
      </c>
      <c r="O447" s="222">
        <f t="shared" ref="O447:O451" si="837">M447+N447</f>
        <v>0</v>
      </c>
      <c r="P447" s="223">
        <f t="shared" ref="P447:P451" si="838">IF(M447&gt;N447,1,0)</f>
        <v>0</v>
      </c>
      <c r="Q447" s="223">
        <f t="shared" ref="Q447:Q451" si="839">IF(M447+N447=0,0,IF(M447=N447,1,0))</f>
        <v>0</v>
      </c>
      <c r="R447" s="223">
        <f t="shared" ref="R447:R451" si="840">IF(M447&lt;N447,1,0)</f>
        <v>0</v>
      </c>
      <c r="S447" s="10"/>
      <c r="T447" s="10"/>
      <c r="U447" s="14" t="str">
        <f t="shared" si="786"/>
        <v/>
      </c>
      <c r="V447" s="14" t="str" cm="1">
        <f t="array" ref="V447">_xlfn.IFS(S447+T447=0,"",S447&gt;T447,IF(I447="主",IF(S447=5,4,3),IF(S447=5,0,1)),S447&lt;T447,IF(I447="主",IF(T447=5,0,1),IF(T447=5,4,3)),S447=T447,2)</f>
        <v/>
      </c>
      <c r="W447" s="275"/>
      <c r="X447" s="261"/>
      <c r="Y447" s="248" t="str">
        <f>IF($K447="","",IF($K447=$K445,AP445,AP446))</f>
        <v/>
      </c>
      <c r="Z447" s="248" t="str">
        <f>IF($K447="","",IF($K447=$K445,AQ445,AQ446))</f>
        <v/>
      </c>
      <c r="AA447" s="244" t="str">
        <f>IF($K447="","",IF($K447=$K445,AS445,AS446))</f>
        <v/>
      </c>
      <c r="AB447" s="248" t="str">
        <f>IF($K447="","",IF($K447=$K445,Y445,Y446))</f>
        <v/>
      </c>
      <c r="AC447" s="249" t="str">
        <f>IF($K447="","",IF($K447=$K445,Z445,Z446))</f>
        <v/>
      </c>
      <c r="AD447" s="250" t="str">
        <f>IF($K447="","",IF($K447=$K445,AA445,AA446))</f>
        <v/>
      </c>
      <c r="AE447" s="238"/>
      <c r="AF447" s="238"/>
      <c r="AG447" s="226"/>
      <c r="AH447" s="245" t="str">
        <f t="shared" si="835"/>
        <v/>
      </c>
      <c r="AI447" s="251" t="str">
        <f>IF($K447="","",IF($K447=$K445,AH445,AH446))</f>
        <v/>
      </c>
      <c r="AJ447" s="227"/>
      <c r="AK447" s="262"/>
      <c r="AL447" s="10"/>
      <c r="AM447" s="10"/>
      <c r="AN447" s="266"/>
      <c r="AO447" s="269"/>
      <c r="AP447" s="265"/>
      <c r="AQ447" s="12"/>
      <c r="AR447" s="15"/>
      <c r="AS447" s="12"/>
      <c r="AT447" s="15"/>
      <c r="AU447" s="12"/>
      <c r="AV447" s="148"/>
      <c r="AW447" s="14" t="str">
        <f t="shared" si="728"/>
        <v/>
      </c>
      <c r="AX447" s="14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Y447" s="14" t="str">
        <f t="shared" si="729"/>
        <v/>
      </c>
    </row>
    <row r="448" spans="1:51">
      <c r="A448" s="1">
        <f>输入错误检查!A447</f>
        <v>0</v>
      </c>
      <c r="B448" s="218" t="str">
        <f t="shared" si="830"/>
        <v/>
      </c>
      <c r="C448" s="218" t="str">
        <f t="shared" si="831"/>
        <v/>
      </c>
      <c r="D448" s="218" t="str">
        <f t="shared" si="832"/>
        <v/>
      </c>
      <c r="E448" s="218" t="str">
        <f t="shared" si="833"/>
        <v/>
      </c>
      <c r="F448" s="218" t="str">
        <f t="shared" si="834"/>
        <v/>
      </c>
      <c r="G448" s="8">
        <v>3</v>
      </c>
      <c r="H448" s="14" t="s">
        <v>88</v>
      </c>
      <c r="I448" s="14" t="str">
        <f t="shared" si="722"/>
        <v/>
      </c>
      <c r="J448" s="14" t="str">
        <f t="shared" si="723"/>
        <v/>
      </c>
      <c r="K448" s="279"/>
      <c r="L448" s="260"/>
      <c r="M448" s="221"/>
      <c r="N448" s="221"/>
      <c r="O448" s="222"/>
      <c r="P448" s="235"/>
      <c r="Q448" s="235"/>
      <c r="R448" s="235"/>
      <c r="S448" s="10"/>
      <c r="T448" s="10"/>
      <c r="U448" s="14" t="str">
        <f t="shared" si="786"/>
        <v/>
      </c>
      <c r="V448" s="14" t="str" cm="1">
        <f t="array" ref="V448">_xlfn.IFS(S448+T448=0,"",S448&gt;T448,IF(I448="主",IF(S448=5,4,3),IF(S448=5,0,1)),S448&lt;T448,IF(I448="主",IF(T448=5,0,1),IF(T448=5,4,3)),S448=T448,2)</f>
        <v/>
      </c>
      <c r="W448" s="275"/>
      <c r="X448" s="261" t="str">
        <f>IF(X447="","",X447)</f>
        <v/>
      </c>
      <c r="Y448" s="248" t="str">
        <f>IF($K448="","",IF($K448=$K446,AP446,AP445))</f>
        <v/>
      </c>
      <c r="Z448" s="248" t="str">
        <f>IF($K448="","",IF($K448=$K446,AQ446,AQ445))</f>
        <v/>
      </c>
      <c r="AA448" s="244" t="str">
        <f>IF($K448="","",IF($K448=$K446,AS446,AS445))</f>
        <v/>
      </c>
      <c r="AB448" s="248" t="str">
        <f>IF($K448="","",IF($K448=$K446,Y446,Y445))</f>
        <v/>
      </c>
      <c r="AC448" s="249" t="str">
        <f>IF($K448="","",IF($K448=$K446,Z446,Z445))</f>
        <v/>
      </c>
      <c r="AD448" s="250" t="str">
        <f>IF($K448="","",IF($K448=$K446,AA446,AA445))</f>
        <v/>
      </c>
      <c r="AE448" s="237"/>
      <c r="AF448" s="237"/>
      <c r="AG448" s="270"/>
      <c r="AH448" s="245" t="str">
        <f t="shared" si="836"/>
        <v/>
      </c>
      <c r="AI448" s="251" t="str">
        <f>IF($K448="","",IF($K448=$K446,AH446,AH445))</f>
        <v/>
      </c>
      <c r="AJ448" s="227"/>
      <c r="AK448" s="262"/>
      <c r="AL448" s="10"/>
      <c r="AM448" s="10"/>
      <c r="AN448" s="263"/>
      <c r="AO448" s="272"/>
      <c r="AP448" s="265"/>
      <c r="AQ448" s="12"/>
      <c r="AR448" s="15"/>
      <c r="AS448" s="12"/>
      <c r="AT448" s="15"/>
      <c r="AU448" s="12"/>
      <c r="AV448" s="148"/>
      <c r="AW448" s="14" t="str">
        <f t="shared" si="728"/>
        <v/>
      </c>
      <c r="AX448" s="14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Y448" s="14" t="str">
        <f t="shared" si="729"/>
        <v/>
      </c>
    </row>
    <row r="449" spans="1:51">
      <c r="A449" s="1">
        <f>输入错误检查!A448</f>
        <v>0</v>
      </c>
      <c r="B449" s="218" t="str">
        <f t="shared" si="830"/>
        <v/>
      </c>
      <c r="C449" s="218" t="str">
        <f t="shared" si="831"/>
        <v/>
      </c>
      <c r="D449" s="218" t="str">
        <f t="shared" si="832"/>
        <v/>
      </c>
      <c r="E449" s="218" t="str">
        <f t="shared" si="833"/>
        <v/>
      </c>
      <c r="F449" s="218" t="str">
        <f t="shared" si="834"/>
        <v/>
      </c>
      <c r="G449" s="8" t="s">
        <v>114</v>
      </c>
      <c r="H449" s="14" t="s">
        <v>75</v>
      </c>
      <c r="I449" s="14" t="str">
        <f t="shared" si="722"/>
        <v/>
      </c>
      <c r="J449" s="14" t="str">
        <f t="shared" si="723"/>
        <v/>
      </c>
      <c r="K449" s="10"/>
      <c r="L449" s="274"/>
      <c r="M449" s="221">
        <f>S449+S450</f>
        <v>0</v>
      </c>
      <c r="N449" s="221">
        <f>T449+T450</f>
        <v>0</v>
      </c>
      <c r="O449" s="222">
        <f t="shared" si="837"/>
        <v>0</v>
      </c>
      <c r="P449" s="223">
        <f t="shared" si="838"/>
        <v>0</v>
      </c>
      <c r="Q449" s="223">
        <f t="shared" si="839"/>
        <v>0</v>
      </c>
      <c r="R449" s="223">
        <f t="shared" si="840"/>
        <v>0</v>
      </c>
      <c r="S449" s="10"/>
      <c r="T449" s="10"/>
      <c r="U449" s="14" t="str">
        <f t="shared" si="786"/>
        <v/>
      </c>
      <c r="V449" s="14" t="str" cm="1">
        <f t="array" ref="V449">_xlfn.IFS(S449+T449=0,"",S449&gt;T449,IF(I449="主",IF(S449=5,4,3),IF(S449=5,0,1)),S449&lt;T449,IF(I449="主",IF(T449=5,0,1),IF(T449=5,4,3)),S449=T449,2)</f>
        <v/>
      </c>
      <c r="W449" s="275"/>
      <c r="X449" s="261"/>
      <c r="Y449" s="248" t="str">
        <f>IF($K449="","",IF($K449=$K447,AP447,AP448))</f>
        <v/>
      </c>
      <c r="Z449" s="248" t="str">
        <f>IF($K449="","",IF($K449=$K447,AQ447,AQ448))</f>
        <v/>
      </c>
      <c r="AA449" s="244" t="str">
        <f>IF($K449="","",IF($K449=$K447,AS447,AS448))</f>
        <v/>
      </c>
      <c r="AB449" s="242" t="str">
        <f t="shared" ref="AB449:AG449" si="841">IF($K449="","",IF($K449=$K447,Y447,Y448))</f>
        <v/>
      </c>
      <c r="AC449" s="242" t="str">
        <f t="shared" si="841"/>
        <v/>
      </c>
      <c r="AD449" s="249" t="str">
        <f t="shared" si="841"/>
        <v/>
      </c>
      <c r="AE449" s="242" t="str">
        <f t="shared" si="841"/>
        <v/>
      </c>
      <c r="AF449" s="242" t="str">
        <f t="shared" si="841"/>
        <v/>
      </c>
      <c r="AG449" s="242" t="str">
        <f t="shared" si="841"/>
        <v/>
      </c>
      <c r="AH449" s="245" t="str">
        <f t="shared" si="835"/>
        <v/>
      </c>
      <c r="AI449" s="251" t="str">
        <f>IF($K449="","",IF($K449=$K447,AH447,AH448))</f>
        <v/>
      </c>
      <c r="AJ449" s="251" t="str">
        <f>IF($K449="","",IF($K449=$K447,AI447,AI448))</f>
        <v/>
      </c>
      <c r="AK449" s="10"/>
      <c r="AL449" s="10"/>
      <c r="AM449" s="10"/>
      <c r="AN449" s="10"/>
      <c r="AO449" s="276"/>
      <c r="AP449" s="265"/>
      <c r="AQ449" s="12"/>
      <c r="AR449" s="15"/>
      <c r="AS449" s="12"/>
      <c r="AT449" s="15"/>
      <c r="AU449" s="12"/>
      <c r="AV449" s="148"/>
      <c r="AW449" s="14" t="str">
        <f t="shared" si="728"/>
        <v/>
      </c>
      <c r="AX449" s="14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Y449" s="14" t="str">
        <f t="shared" si="729"/>
        <v/>
      </c>
    </row>
    <row r="450" spans="1:51">
      <c r="A450" s="1">
        <f>输入错误检查!A449</f>
        <v>0</v>
      </c>
      <c r="B450" s="218" t="str">
        <f t="shared" si="830"/>
        <v/>
      </c>
      <c r="C450" s="218" t="str">
        <f t="shared" si="831"/>
        <v/>
      </c>
      <c r="D450" s="218" t="str">
        <f t="shared" si="832"/>
        <v/>
      </c>
      <c r="E450" s="218" t="str">
        <f t="shared" si="833"/>
        <v/>
      </c>
      <c r="F450" s="218" t="str">
        <f t="shared" si="834"/>
        <v/>
      </c>
      <c r="G450" s="8" t="s">
        <v>114</v>
      </c>
      <c r="H450" s="14" t="s">
        <v>88</v>
      </c>
      <c r="I450" s="14" t="str">
        <f t="shared" si="722"/>
        <v/>
      </c>
      <c r="J450" s="14" t="str">
        <f t="shared" si="723"/>
        <v/>
      </c>
      <c r="K450" s="10"/>
      <c r="L450" s="274"/>
      <c r="M450" s="221"/>
      <c r="N450" s="221"/>
      <c r="O450" s="222"/>
      <c r="P450" s="235"/>
      <c r="Q450" s="235"/>
      <c r="R450" s="235"/>
      <c r="S450" s="10"/>
      <c r="T450" s="10"/>
      <c r="U450" s="14" t="str">
        <f t="shared" si="786"/>
        <v/>
      </c>
      <c r="V450" s="14" t="str" cm="1">
        <f t="array" ref="V450">_xlfn.IFS(S450+T450=0,"",S450&gt;T450,IF(I450="主",IF(S450=5,4,3),IF(S450=5,0,1)),S450&lt;T450,IF(I450="主",IF(T450=5,0,1),IF(T450=5,4,3)),S450=T450,2)</f>
        <v/>
      </c>
      <c r="W450" s="275"/>
      <c r="X450" s="261" t="str">
        <f>IF(X449="","",X449)</f>
        <v/>
      </c>
      <c r="Y450" s="248" t="str">
        <f>IF($K450="","",IF($K450=$K448,AP448,AP447))</f>
        <v/>
      </c>
      <c r="Z450" s="248" t="str">
        <f>IF($K450="","",IF($K450=$K448,AQ448,AQ447))</f>
        <v/>
      </c>
      <c r="AA450" s="244" t="str">
        <f>IF($K450="","",IF($K450=$K448,AS448,AS447))</f>
        <v/>
      </c>
      <c r="AB450" s="242" t="str">
        <f t="shared" ref="AB450:AG450" si="842">IF($K450="","",IF($K450=$K448,Y448,Y447))</f>
        <v/>
      </c>
      <c r="AC450" s="242" t="str">
        <f t="shared" si="842"/>
        <v/>
      </c>
      <c r="AD450" s="249" t="str">
        <f t="shared" si="842"/>
        <v/>
      </c>
      <c r="AE450" s="242" t="str">
        <f t="shared" si="842"/>
        <v/>
      </c>
      <c r="AF450" s="242" t="str">
        <f t="shared" si="842"/>
        <v/>
      </c>
      <c r="AG450" s="242" t="str">
        <f t="shared" si="842"/>
        <v/>
      </c>
      <c r="AH450" s="245" t="str">
        <f t="shared" si="836"/>
        <v/>
      </c>
      <c r="AI450" s="251" t="str">
        <f>IF($K450="","",IF($K450=$K448,AH448,AH447))</f>
        <v/>
      </c>
      <c r="AJ450" s="251" t="str">
        <f>IF($K450="","",IF($K450=$K448,AI448,AI447))</f>
        <v/>
      </c>
      <c r="AK450" s="10"/>
      <c r="AL450" s="10"/>
      <c r="AM450" s="10"/>
      <c r="AN450" s="10"/>
      <c r="AO450" s="10"/>
      <c r="AP450" s="265"/>
      <c r="AQ450" s="12"/>
      <c r="AR450" s="15"/>
      <c r="AS450" s="12"/>
      <c r="AT450" s="15"/>
      <c r="AU450" s="12"/>
      <c r="AV450" s="148"/>
      <c r="AW450" s="14" t="str">
        <f t="shared" si="728"/>
        <v/>
      </c>
      <c r="AX450" s="14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Y450" s="14" t="str">
        <f t="shared" si="729"/>
        <v/>
      </c>
    </row>
    <row r="451" spans="1:51">
      <c r="A451" s="1">
        <f>输入错误检查!A450</f>
        <v>0</v>
      </c>
      <c r="B451" s="218" t="str">
        <f>IF(赛果!A58="","",赛果!A58)</f>
        <v/>
      </c>
      <c r="C451" s="218" t="str">
        <f>IF(赛果!B58="","",赛果!B58)</f>
        <v/>
      </c>
      <c r="D451" s="218" t="str">
        <f>IF(赛果!C58="","",赛果!C58)</f>
        <v/>
      </c>
      <c r="E451" s="218" t="str">
        <f>IF(赛果!D58="","",赛果!D58)</f>
        <v/>
      </c>
      <c r="F451" s="218" t="str">
        <f>IF(赛果!E58="","",赛果!E58)</f>
        <v/>
      </c>
      <c r="G451" s="8">
        <v>1</v>
      </c>
      <c r="H451" s="14" t="s">
        <v>75</v>
      </c>
      <c r="I451" s="14" t="str">
        <f t="shared" ref="I451:I514" si="843">IF(K451="","",IF(K451=E451,"主","客"))</f>
        <v/>
      </c>
      <c r="J451" s="14" t="str">
        <f t="shared" ref="J451:J514" si="844">IF(K451="","",IF(K451=E451,F451,E451))</f>
        <v/>
      </c>
      <c r="K451" s="15"/>
      <c r="L451" s="220"/>
      <c r="M451" s="221">
        <f>S451+S452</f>
        <v>0</v>
      </c>
      <c r="N451" s="221">
        <f>T451+T452</f>
        <v>0</v>
      </c>
      <c r="O451" s="222">
        <f t="shared" si="837"/>
        <v>0</v>
      </c>
      <c r="P451" s="223">
        <f t="shared" si="838"/>
        <v>0</v>
      </c>
      <c r="Q451" s="223">
        <f t="shared" si="839"/>
        <v>0</v>
      </c>
      <c r="R451" s="223">
        <f t="shared" si="840"/>
        <v>0</v>
      </c>
      <c r="S451" s="13"/>
      <c r="T451" s="13"/>
      <c r="U451" s="14" t="str">
        <f t="shared" si="786"/>
        <v/>
      </c>
      <c r="V451" s="14" t="str" cm="1">
        <f t="array" ref="V451">_xlfn.IFS(S451+T451=0,"",S451&gt;T451,IF(I451="主",IF(S451=5,4,3),IF(S451=5,0,1)),S451&lt;T451,IF(I451="主",IF(T451=5,0,1),IF(T451=5,4,3)),S451=T451,2)</f>
        <v/>
      </c>
      <c r="W451" s="19"/>
      <c r="X451" s="19"/>
      <c r="Y451" s="224"/>
      <c r="Z451" s="225"/>
      <c r="AA451" s="225"/>
      <c r="AB451" s="225"/>
      <c r="AC451" s="225"/>
      <c r="AD451" s="225"/>
      <c r="AE451" s="225"/>
      <c r="AF451" s="225"/>
      <c r="AG451" s="226"/>
      <c r="AH451" s="227"/>
      <c r="AI451" s="227"/>
      <c r="AJ451" s="227"/>
      <c r="AK451" s="196"/>
      <c r="AL451" s="192"/>
      <c r="AM451" s="230"/>
      <c r="AN451" s="231"/>
      <c r="AO451" s="232"/>
      <c r="AP451" s="233"/>
      <c r="AQ451" s="234"/>
      <c r="AR451" s="15"/>
      <c r="AS451" s="234"/>
      <c r="AT451" s="15"/>
      <c r="AU451" s="234"/>
      <c r="AV451" s="142"/>
      <c r="AW451" s="14" t="str">
        <f t="shared" ref="AW451:AW514" si="845">_xlfn.IFS(AX451="","",AX451=E451,"主",AX451=F451,"客")</f>
        <v/>
      </c>
      <c r="AX451" s="14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Y451" s="14" t="str">
        <f t="shared" ref="AY451:AY514" si="846">_xlfn.IFS(AX451="","",AX451=E451,F451,AX451=F451,E451)</f>
        <v/>
      </c>
    </row>
    <row r="452" spans="1:51">
      <c r="A452" s="1">
        <f>输入错误检查!A451</f>
        <v>0</v>
      </c>
      <c r="B452" s="218" t="str">
        <f t="shared" ref="B452:B458" si="847">B451</f>
        <v/>
      </c>
      <c r="C452" s="218" t="str">
        <f t="shared" ref="C452:C458" si="848">C451</f>
        <v/>
      </c>
      <c r="D452" s="218" t="str">
        <f t="shared" ref="D452:D458" si="849">D451</f>
        <v/>
      </c>
      <c r="E452" s="218" t="str">
        <f t="shared" ref="E452:E458" si="850">E451</f>
        <v/>
      </c>
      <c r="F452" s="218" t="str">
        <f t="shared" ref="F452:F458" si="851">F451</f>
        <v/>
      </c>
      <c r="G452" s="8">
        <v>1</v>
      </c>
      <c r="H452" s="14" t="s">
        <v>88</v>
      </c>
      <c r="I452" s="14" t="str">
        <f t="shared" si="843"/>
        <v/>
      </c>
      <c r="J452" s="14" t="str">
        <f t="shared" si="844"/>
        <v/>
      </c>
      <c r="K452" s="15"/>
      <c r="L452" s="220"/>
      <c r="M452" s="221"/>
      <c r="N452" s="221"/>
      <c r="O452" s="222"/>
      <c r="P452" s="235"/>
      <c r="Q452" s="235"/>
      <c r="R452" s="235"/>
      <c r="S452" s="13"/>
      <c r="T452" s="13"/>
      <c r="U452" s="14" t="str">
        <f t="shared" si="786"/>
        <v/>
      </c>
      <c r="V452" s="14" t="str" cm="1">
        <f t="array" ref="V452">_xlfn.IFS(S452+T452=0,"",S452&gt;T452,IF(I452="主",IF(S452=5,4,3),IF(S452=5,0,1)),S452&lt;T452,IF(I452="主",IF(T452=5,0,1),IF(T452=5,4,3)),S452=T452,2)</f>
        <v/>
      </c>
      <c r="W452" s="19"/>
      <c r="X452" s="19"/>
      <c r="Y452" s="236"/>
      <c r="Z452" s="237"/>
      <c r="AA452" s="238"/>
      <c r="AB452" s="238"/>
      <c r="AC452" s="238"/>
      <c r="AD452" s="238"/>
      <c r="AE452" s="238"/>
      <c r="AF452" s="238"/>
      <c r="AG452" s="226"/>
      <c r="AH452" s="227"/>
      <c r="AI452" s="227"/>
      <c r="AJ452" s="227"/>
      <c r="AK452" s="196"/>
      <c r="AL452" s="192"/>
      <c r="AM452" s="239"/>
      <c r="AN452" s="240"/>
      <c r="AO452" s="241"/>
      <c r="AP452" s="233"/>
      <c r="AQ452" s="234"/>
      <c r="AR452" s="15"/>
      <c r="AS452" s="234"/>
      <c r="AT452" s="15"/>
      <c r="AU452" s="234"/>
      <c r="AV452" s="142"/>
      <c r="AW452" s="14" t="str">
        <f t="shared" si="845"/>
        <v/>
      </c>
      <c r="AX452" s="14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Y452" s="14" t="str">
        <f t="shared" si="846"/>
        <v/>
      </c>
    </row>
    <row r="453" spans="1:51">
      <c r="A453" s="1">
        <f>输入错误检查!A452</f>
        <v>0</v>
      </c>
      <c r="B453" s="218" t="str">
        <f t="shared" si="847"/>
        <v/>
      </c>
      <c r="C453" s="218" t="str">
        <f t="shared" si="848"/>
        <v/>
      </c>
      <c r="D453" s="218" t="str">
        <f t="shared" si="849"/>
        <v/>
      </c>
      <c r="E453" s="218" t="str">
        <f t="shared" si="850"/>
        <v/>
      </c>
      <c r="F453" s="218" t="str">
        <f t="shared" si="851"/>
        <v/>
      </c>
      <c r="G453" s="8">
        <v>2</v>
      </c>
      <c r="H453" s="14" t="s">
        <v>75</v>
      </c>
      <c r="I453" s="14" t="str">
        <f t="shared" si="843"/>
        <v/>
      </c>
      <c r="J453" s="14" t="str">
        <f t="shared" si="844"/>
        <v/>
      </c>
      <c r="K453" s="15"/>
      <c r="L453" s="220"/>
      <c r="M453" s="221">
        <f>S453+S454</f>
        <v>0</v>
      </c>
      <c r="N453" s="221">
        <f>T453+T454</f>
        <v>0</v>
      </c>
      <c r="O453" s="222">
        <f t="shared" ref="O453:O457" si="852">M453+N453</f>
        <v>0</v>
      </c>
      <c r="P453" s="223">
        <f t="shared" ref="P453:P457" si="853">IF(M453&gt;N453,1,0)</f>
        <v>0</v>
      </c>
      <c r="Q453" s="223">
        <f t="shared" ref="Q453:Q457" si="854">IF(M453+N453=0,0,IF(M453=N453,1,0))</f>
        <v>0</v>
      </c>
      <c r="R453" s="223">
        <f t="shared" ref="R453:R457" si="855">IF(M453&lt;N453,1,0)</f>
        <v>0</v>
      </c>
      <c r="S453" s="13"/>
      <c r="T453" s="13"/>
      <c r="U453" s="14" t="str">
        <f t="shared" si="786"/>
        <v/>
      </c>
      <c r="V453" s="14" t="str" cm="1">
        <f t="array" ref="V453">_xlfn.IFS(S453+T453=0,"",S453&gt;T453,IF(I453="主",IF(S453=5,4,3),IF(S453=5,0,1)),S453&lt;T453,IF(I453="主",IF(T453=5,0,1),IF(T453=5,4,3)),S453=T453,2)</f>
        <v/>
      </c>
      <c r="W453" s="19"/>
      <c r="X453" s="19"/>
      <c r="Y453" s="242" t="str">
        <f>IF($K453="","",IF($K453=$K451,AP451,AP452))</f>
        <v/>
      </c>
      <c r="Z453" s="243" t="str">
        <f>IF($K453="","",IF($K453=$K451,AQ451,AQ452))</f>
        <v/>
      </c>
      <c r="AA453" s="244" t="str">
        <f>IF($K453="","",IF($K453=$K451,AS451,AS452))</f>
        <v/>
      </c>
      <c r="AB453" s="238"/>
      <c r="AC453" s="238"/>
      <c r="AD453" s="238"/>
      <c r="AE453" s="238"/>
      <c r="AF453" s="238"/>
      <c r="AG453" s="226"/>
      <c r="AH453" s="245" t="str">
        <f t="shared" ref="AH453:AH457" si="856">IF($K453="","",IF($K453=$K451,AV451,AV452))</f>
        <v/>
      </c>
      <c r="AI453" s="227"/>
      <c r="AJ453" s="227"/>
      <c r="AK453" s="196"/>
      <c r="AL453" s="13"/>
      <c r="AM453" s="277"/>
      <c r="AN453" s="247"/>
      <c r="AO453" s="241"/>
      <c r="AP453" s="233"/>
      <c r="AQ453" s="234"/>
      <c r="AR453" s="15"/>
      <c r="AS453" s="234"/>
      <c r="AT453" s="15"/>
      <c r="AU453" s="234"/>
      <c r="AV453" s="9"/>
      <c r="AW453" s="14" t="str">
        <f t="shared" si="845"/>
        <v/>
      </c>
      <c r="AX453" s="14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AY453" s="14" t="str">
        <f t="shared" si="846"/>
        <v/>
      </c>
    </row>
    <row r="454" spans="1:51">
      <c r="A454" s="1">
        <f>输入错误检查!A453</f>
        <v>0</v>
      </c>
      <c r="B454" s="218" t="str">
        <f t="shared" si="847"/>
        <v/>
      </c>
      <c r="C454" s="218" t="str">
        <f t="shared" si="848"/>
        <v/>
      </c>
      <c r="D454" s="218" t="str">
        <f t="shared" si="849"/>
        <v/>
      </c>
      <c r="E454" s="218" t="str">
        <f t="shared" si="850"/>
        <v/>
      </c>
      <c r="F454" s="218" t="str">
        <f t="shared" si="851"/>
        <v/>
      </c>
      <c r="G454" s="8">
        <v>2</v>
      </c>
      <c r="H454" s="14" t="s">
        <v>88</v>
      </c>
      <c r="I454" s="14" t="str">
        <f t="shared" si="843"/>
        <v/>
      </c>
      <c r="J454" s="14" t="str">
        <f t="shared" si="844"/>
        <v/>
      </c>
      <c r="K454" s="15"/>
      <c r="L454" s="220"/>
      <c r="M454" s="221"/>
      <c r="N454" s="221"/>
      <c r="O454" s="222"/>
      <c r="P454" s="235"/>
      <c r="Q454" s="235"/>
      <c r="R454" s="235"/>
      <c r="S454" s="13"/>
      <c r="T454" s="13"/>
      <c r="U454" s="14" t="str">
        <f t="shared" si="786"/>
        <v/>
      </c>
      <c r="V454" s="14" t="str" cm="1">
        <f t="array" ref="V454">_xlfn.IFS(S454+T454=0,"",S454&gt;T454,IF(I454="主",IF(S454=5,4,3),IF(S454=5,0,1)),S454&lt;T454,IF(I454="主",IF(T454=5,0,1),IF(T454=5,4,3)),S454=T454,2)</f>
        <v/>
      </c>
      <c r="W454" s="19"/>
      <c r="X454" s="19"/>
      <c r="Y454" s="242" t="str">
        <f>IF($K454="","",IF($K454=$K452,AP452,AP451))</f>
        <v/>
      </c>
      <c r="Z454" s="243" t="str">
        <f>IF($K454="","",IF($K454=$K452,AQ452,AQ451))</f>
        <v/>
      </c>
      <c r="AA454" s="244" t="str">
        <f>IF($K454="","",IF($K454=$K452,AS452,AS451))</f>
        <v/>
      </c>
      <c r="AB454" s="237"/>
      <c r="AC454" s="237"/>
      <c r="AD454" s="238"/>
      <c r="AE454" s="238"/>
      <c r="AF454" s="238"/>
      <c r="AG454" s="226"/>
      <c r="AH454" s="245" t="str">
        <f t="shared" ref="AH454:AH458" si="857">IF($K454="","",IF($K454=$K452,AV452,AV451))</f>
        <v/>
      </c>
      <c r="AI454" s="227"/>
      <c r="AJ454" s="227"/>
      <c r="AK454" s="196"/>
      <c r="AL454" s="13"/>
      <c r="AM454" s="192"/>
      <c r="AN454" s="239"/>
      <c r="AO454" s="241"/>
      <c r="AP454" s="233"/>
      <c r="AQ454" s="234"/>
      <c r="AR454" s="15"/>
      <c r="AS454" s="234"/>
      <c r="AT454" s="15"/>
      <c r="AU454" s="234"/>
      <c r="AV454" s="142"/>
      <c r="AW454" s="14" t="str">
        <f t="shared" si="845"/>
        <v/>
      </c>
      <c r="AX454" s="14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AY454" s="14" t="str">
        <f t="shared" si="846"/>
        <v/>
      </c>
    </row>
    <row r="455" spans="1:51">
      <c r="A455" s="1">
        <f>输入错误检查!A454</f>
        <v>0</v>
      </c>
      <c r="B455" s="218" t="str">
        <f t="shared" si="847"/>
        <v/>
      </c>
      <c r="C455" s="218" t="str">
        <f t="shared" si="848"/>
        <v/>
      </c>
      <c r="D455" s="218" t="str">
        <f t="shared" si="849"/>
        <v/>
      </c>
      <c r="E455" s="218" t="str">
        <f t="shared" si="850"/>
        <v/>
      </c>
      <c r="F455" s="218" t="str">
        <f t="shared" si="851"/>
        <v/>
      </c>
      <c r="G455" s="8">
        <v>3</v>
      </c>
      <c r="H455" s="14" t="s">
        <v>75</v>
      </c>
      <c r="I455" s="14" t="str">
        <f t="shared" si="843"/>
        <v/>
      </c>
      <c r="J455" s="14" t="str">
        <f t="shared" si="844"/>
        <v/>
      </c>
      <c r="K455" s="15"/>
      <c r="L455" s="220"/>
      <c r="M455" s="221">
        <f>S455+S456</f>
        <v>0</v>
      </c>
      <c r="N455" s="221">
        <f>T455+T456</f>
        <v>0</v>
      </c>
      <c r="O455" s="222">
        <f t="shared" si="852"/>
        <v>0</v>
      </c>
      <c r="P455" s="223">
        <f t="shared" si="853"/>
        <v>0</v>
      </c>
      <c r="Q455" s="223">
        <f t="shared" si="854"/>
        <v>0</v>
      </c>
      <c r="R455" s="223">
        <f t="shared" si="855"/>
        <v>0</v>
      </c>
      <c r="S455" s="13"/>
      <c r="T455" s="13"/>
      <c r="U455" s="14" t="str">
        <f t="shared" si="786"/>
        <v/>
      </c>
      <c r="V455" s="14" t="str" cm="1">
        <f t="array" ref="V455">_xlfn.IFS(S455+T455=0,"",S455&gt;T455,IF(I455="主",IF(S455=5,4,3),IF(S455=5,0,1)),S455&lt;T455,IF(I455="主",IF(T455=5,0,1),IF(T455=5,4,3)),S455=T455,2)</f>
        <v/>
      </c>
      <c r="W455" s="255"/>
      <c r="X455" s="19"/>
      <c r="Y455" s="248" t="str">
        <f>IF($K455="","",IF($K455=$K453,AP453,AP454))</f>
        <v/>
      </c>
      <c r="Z455" s="248" t="str">
        <f>IF($K455="","",IF($K455=$K453,AQ453,AQ454))</f>
        <v/>
      </c>
      <c r="AA455" s="244" t="str">
        <f>IF($K455="","",IF($K455=$K453,AS453,AS454))</f>
        <v/>
      </c>
      <c r="AB455" s="248" t="str">
        <f>IF($K455="","",IF($K455=$K453,Y453,Y454))</f>
        <v/>
      </c>
      <c r="AC455" s="249" t="str">
        <f>IF($K455="","",IF($K455=$K453,Z453,Z454))</f>
        <v/>
      </c>
      <c r="AD455" s="250" t="str">
        <f>IF($K455="","",IF($K455=$K453,AA453,AA454))</f>
        <v/>
      </c>
      <c r="AE455" s="238"/>
      <c r="AF455" s="238"/>
      <c r="AG455" s="226"/>
      <c r="AH455" s="245" t="str">
        <f t="shared" si="856"/>
        <v/>
      </c>
      <c r="AI455" s="251" t="str">
        <f>IF($K455="","",IF($K455=$K453,AH453,AH454))</f>
        <v/>
      </c>
      <c r="AJ455" s="227"/>
      <c r="AK455" s="196"/>
      <c r="AL455" s="13"/>
      <c r="AM455" s="13"/>
      <c r="AN455" s="277"/>
      <c r="AO455" s="252"/>
      <c r="AP455" s="233"/>
      <c r="AQ455" s="234"/>
      <c r="AR455" s="13"/>
      <c r="AS455" s="234"/>
      <c r="AT455" s="13"/>
      <c r="AU455" s="234"/>
      <c r="AV455" s="9"/>
      <c r="AW455" s="14" t="str">
        <f t="shared" si="845"/>
        <v/>
      </c>
      <c r="AX455" s="14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AY455" s="14" t="str">
        <f t="shared" si="846"/>
        <v/>
      </c>
    </row>
    <row r="456" spans="1:51">
      <c r="A456" s="1">
        <f>输入错误检查!A455</f>
        <v>0</v>
      </c>
      <c r="B456" s="218" t="str">
        <f t="shared" si="847"/>
        <v/>
      </c>
      <c r="C456" s="218" t="str">
        <f t="shared" si="848"/>
        <v/>
      </c>
      <c r="D456" s="218" t="str">
        <f t="shared" si="849"/>
        <v/>
      </c>
      <c r="E456" s="218" t="str">
        <f t="shared" si="850"/>
        <v/>
      </c>
      <c r="F456" s="218" t="str">
        <f t="shared" si="851"/>
        <v/>
      </c>
      <c r="G456" s="8">
        <v>3</v>
      </c>
      <c r="H456" s="14" t="s">
        <v>88</v>
      </c>
      <c r="I456" s="14" t="str">
        <f t="shared" si="843"/>
        <v/>
      </c>
      <c r="J456" s="14" t="str">
        <f t="shared" si="844"/>
        <v/>
      </c>
      <c r="K456" s="15"/>
      <c r="L456" s="220"/>
      <c r="M456" s="221"/>
      <c r="N456" s="221"/>
      <c r="O456" s="222"/>
      <c r="P456" s="235"/>
      <c r="Q456" s="235"/>
      <c r="R456" s="235"/>
      <c r="S456" s="13"/>
      <c r="T456" s="13"/>
      <c r="U456" s="14" t="str">
        <f t="shared" si="786"/>
        <v/>
      </c>
      <c r="V456" s="14" t="str" cm="1">
        <f t="array" ref="V456">_xlfn.IFS(S456+T456=0,"",S456&gt;T456,IF(I456="主",IF(S456=5,4,3),IF(S456=5,0,1)),S456&lt;T456,IF(I456="主",IF(T456=5,0,1),IF(T456=5,4,3)),S456=T456,2)</f>
        <v/>
      </c>
      <c r="W456" s="255"/>
      <c r="X456" s="19"/>
      <c r="Y456" s="248" t="str">
        <f>IF($K456="","",IF($K456=$K454,AP454,AP453))</f>
        <v/>
      </c>
      <c r="Z456" s="248" t="str">
        <f>IF($K456="","",IF($K456=$K454,AQ454,AQ453))</f>
        <v/>
      </c>
      <c r="AA456" s="244" t="str">
        <f>IF($K456="","",IF($K456=$K454,AS454,AS453))</f>
        <v/>
      </c>
      <c r="AB456" s="248" t="str">
        <f>IF($K456="","",IF($K456=$K454,Y454,Y453))</f>
        <v/>
      </c>
      <c r="AC456" s="249" t="str">
        <f>IF($K456="","",IF($K456=$K454,Z454,Z453))</f>
        <v/>
      </c>
      <c r="AD456" s="250" t="str">
        <f>IF($K456="","",IF($K456=$K454,AA454,AA453))</f>
        <v/>
      </c>
      <c r="AE456" s="237"/>
      <c r="AF456" s="237"/>
      <c r="AG456" s="270"/>
      <c r="AH456" s="245" t="str">
        <f t="shared" si="857"/>
        <v/>
      </c>
      <c r="AI456" s="251" t="str">
        <f>IF($K456="","",IF($K456=$K454,AH454,AH453))</f>
        <v/>
      </c>
      <c r="AJ456" s="227"/>
      <c r="AK456" s="196"/>
      <c r="AL456" s="13"/>
      <c r="AM456" s="13"/>
      <c r="AN456" s="192"/>
      <c r="AO456" s="254"/>
      <c r="AP456" s="233"/>
      <c r="AQ456" s="234"/>
      <c r="AR456" s="13"/>
      <c r="AS456" s="234"/>
      <c r="AT456" s="13"/>
      <c r="AU456" s="234"/>
      <c r="AV456" s="9"/>
      <c r="AW456" s="14" t="str">
        <f t="shared" si="845"/>
        <v/>
      </c>
      <c r="AX456" s="14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Y456" s="14" t="str">
        <f t="shared" si="846"/>
        <v/>
      </c>
    </row>
    <row r="457" spans="1:51">
      <c r="A457" s="1">
        <f>输入错误检查!A456</f>
        <v>0</v>
      </c>
      <c r="B457" s="218" t="str">
        <f t="shared" si="847"/>
        <v/>
      </c>
      <c r="C457" s="218" t="str">
        <f t="shared" si="848"/>
        <v/>
      </c>
      <c r="D457" s="218" t="str">
        <f t="shared" si="849"/>
        <v/>
      </c>
      <c r="E457" s="218" t="str">
        <f t="shared" si="850"/>
        <v/>
      </c>
      <c r="F457" s="218" t="str">
        <f t="shared" si="851"/>
        <v/>
      </c>
      <c r="G457" s="8" t="s">
        <v>114</v>
      </c>
      <c r="H457" s="14" t="s">
        <v>75</v>
      </c>
      <c r="I457" s="14" t="str">
        <f t="shared" si="843"/>
        <v/>
      </c>
      <c r="J457" s="14" t="str">
        <f t="shared" si="844"/>
        <v/>
      </c>
      <c r="K457" s="15"/>
      <c r="L457" s="220"/>
      <c r="M457" s="221">
        <f>S457+S458</f>
        <v>0</v>
      </c>
      <c r="N457" s="221">
        <f>T457+T458</f>
        <v>0</v>
      </c>
      <c r="O457" s="222">
        <f t="shared" si="852"/>
        <v>0</v>
      </c>
      <c r="P457" s="223">
        <f t="shared" si="853"/>
        <v>0</v>
      </c>
      <c r="Q457" s="223">
        <f t="shared" si="854"/>
        <v>0</v>
      </c>
      <c r="R457" s="223">
        <f t="shared" si="855"/>
        <v>0</v>
      </c>
      <c r="S457" s="13"/>
      <c r="T457" s="13"/>
      <c r="U457" s="14" t="str">
        <f t="shared" si="786"/>
        <v/>
      </c>
      <c r="V457" s="14" t="str" cm="1">
        <f t="array" ref="V457">_xlfn.IFS(S457+T457=0,"",S457&gt;T457,IF(I457="主",IF(S457=5,4,3),IF(S457=5,0,1)),S457&lt;T457,IF(I457="主",IF(T457=5,0,1),IF(T457=5,4,3)),S457=T457,2)</f>
        <v/>
      </c>
      <c r="W457" s="255"/>
      <c r="X457" s="19"/>
      <c r="Y457" s="248" t="str">
        <f>IF($K457="","",IF($K457=$K455,AP455,AP456))</f>
        <v/>
      </c>
      <c r="Z457" s="248" t="str">
        <f>IF($K457="","",IF($K457=$K455,AQ455,AQ456))</f>
        <v/>
      </c>
      <c r="AA457" s="244" t="str">
        <f>IF($K457="","",IF($K457=$K455,AS455,AS456))</f>
        <v/>
      </c>
      <c r="AB457" s="242" t="str">
        <f t="shared" ref="AB457:AG457" si="858">IF($K457="","",IF($K457=$K455,Y455,Y456))</f>
        <v/>
      </c>
      <c r="AC457" s="242" t="str">
        <f t="shared" si="858"/>
        <v/>
      </c>
      <c r="AD457" s="249" t="str">
        <f t="shared" si="858"/>
        <v/>
      </c>
      <c r="AE457" s="242" t="str">
        <f t="shared" si="858"/>
        <v/>
      </c>
      <c r="AF457" s="242" t="str">
        <f t="shared" si="858"/>
        <v/>
      </c>
      <c r="AG457" s="242" t="str">
        <f t="shared" si="858"/>
        <v/>
      </c>
      <c r="AH457" s="245" t="str">
        <f t="shared" si="856"/>
        <v/>
      </c>
      <c r="AI457" s="251" t="str">
        <f>IF($K457="","",IF($K457=$K455,AH455,AH456))</f>
        <v/>
      </c>
      <c r="AJ457" s="251" t="str">
        <f>IF($K457="","",IF($K457=$K455,AI455,AI456))</f>
        <v/>
      </c>
      <c r="AK457" s="13"/>
      <c r="AL457" s="13"/>
      <c r="AM457" s="13"/>
      <c r="AN457" s="13"/>
      <c r="AO457" s="256"/>
      <c r="AP457" s="257"/>
      <c r="AQ457" s="257"/>
      <c r="AR457" s="13"/>
      <c r="AS457" s="257"/>
      <c r="AT457" s="13"/>
      <c r="AU457" s="257"/>
      <c r="AV457" s="9"/>
      <c r="AW457" s="14" t="str">
        <f t="shared" si="845"/>
        <v/>
      </c>
      <c r="AX457" s="14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Y457" s="14" t="str">
        <f t="shared" si="846"/>
        <v/>
      </c>
    </row>
    <row r="458" spans="1:51">
      <c r="A458" s="1">
        <f>输入错误检查!A457</f>
        <v>0</v>
      </c>
      <c r="B458" s="218" t="str">
        <f t="shared" si="847"/>
        <v/>
      </c>
      <c r="C458" s="218" t="str">
        <f t="shared" si="848"/>
        <v/>
      </c>
      <c r="D458" s="218" t="str">
        <f t="shared" si="849"/>
        <v/>
      </c>
      <c r="E458" s="218" t="str">
        <f t="shared" si="850"/>
        <v/>
      </c>
      <c r="F458" s="218" t="str">
        <f t="shared" si="851"/>
        <v/>
      </c>
      <c r="G458" s="8" t="s">
        <v>114</v>
      </c>
      <c r="H458" s="14" t="s">
        <v>88</v>
      </c>
      <c r="I458" s="14" t="str">
        <f t="shared" si="843"/>
        <v/>
      </c>
      <c r="J458" s="14" t="str">
        <f t="shared" si="844"/>
        <v/>
      </c>
      <c r="K458" s="15"/>
      <c r="L458" s="220"/>
      <c r="M458" s="221"/>
      <c r="N458" s="221"/>
      <c r="O458" s="222"/>
      <c r="P458" s="235"/>
      <c r="Q458" s="235"/>
      <c r="R458" s="235"/>
      <c r="S458" s="13"/>
      <c r="T458" s="13"/>
      <c r="U458" s="14" t="str">
        <f t="shared" si="786"/>
        <v/>
      </c>
      <c r="V458" s="14" t="str" cm="1">
        <f t="array" ref="V458">_xlfn.IFS(S458+T458=0,"",S458&gt;T458,IF(I458="主",IF(S458=5,4,3),IF(S458=5,0,1)),S458&lt;T458,IF(I458="主",IF(T458=5,0,1),IF(T458=5,4,3)),S458=T458,2)</f>
        <v/>
      </c>
      <c r="W458" s="255"/>
      <c r="X458" s="19"/>
      <c r="Y458" s="248" t="str">
        <f>IF($K458="","",IF($K458=$K456,AP456,AP455))</f>
        <v/>
      </c>
      <c r="Z458" s="248" t="str">
        <f>IF($K458="","",IF($K458=$K456,AQ456,AQ455))</f>
        <v/>
      </c>
      <c r="AA458" s="244" t="str">
        <f>IF($K458="","",IF($K458=$K456,AS456,AS455))</f>
        <v/>
      </c>
      <c r="AB458" s="242" t="str">
        <f t="shared" ref="AB458:AG458" si="859">IF($K458="","",IF($K458=$K456,Y456,Y455))</f>
        <v/>
      </c>
      <c r="AC458" s="242" t="str">
        <f t="shared" si="859"/>
        <v/>
      </c>
      <c r="AD458" s="249" t="str">
        <f t="shared" si="859"/>
        <v/>
      </c>
      <c r="AE458" s="242" t="str">
        <f t="shared" si="859"/>
        <v/>
      </c>
      <c r="AF458" s="242" t="str">
        <f t="shared" si="859"/>
        <v/>
      </c>
      <c r="AG458" s="242" t="str">
        <f t="shared" si="859"/>
        <v/>
      </c>
      <c r="AH458" s="245" t="str">
        <f t="shared" si="857"/>
        <v/>
      </c>
      <c r="AI458" s="251" t="str">
        <f>IF($K458="","",IF($K458=$K456,AH456,AH455))</f>
        <v/>
      </c>
      <c r="AJ458" s="251" t="str">
        <f>IF($K458="","",IF($K458=$K456,AI456,AI455))</f>
        <v/>
      </c>
      <c r="AK458" s="13"/>
      <c r="AL458" s="13"/>
      <c r="AM458" s="13"/>
      <c r="AN458" s="13"/>
      <c r="AO458" s="13"/>
      <c r="AP458" s="257"/>
      <c r="AQ458" s="257"/>
      <c r="AR458" s="13"/>
      <c r="AS458" s="257"/>
      <c r="AT458" s="13"/>
      <c r="AU458" s="257"/>
      <c r="AV458" s="9"/>
      <c r="AW458" s="14" t="str">
        <f t="shared" si="845"/>
        <v/>
      </c>
      <c r="AX458" s="14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Y458" s="14" t="str">
        <f t="shared" si="846"/>
        <v/>
      </c>
    </row>
    <row r="459" spans="1:51">
      <c r="A459" s="1">
        <f>输入错误检查!A458</f>
        <v>0</v>
      </c>
      <c r="B459" s="218" t="str">
        <f>IF(赛果!A59="","",赛果!A59)</f>
        <v/>
      </c>
      <c r="C459" s="218" t="str">
        <f>IF(赛果!B59="","",赛果!B59)</f>
        <v/>
      </c>
      <c r="D459" s="218" t="str">
        <f>IF(赛果!C59="","",赛果!C59)</f>
        <v/>
      </c>
      <c r="E459" s="218" t="str">
        <f>IF(赛果!D59="","",赛果!D59)</f>
        <v/>
      </c>
      <c r="F459" s="218" t="str">
        <f>IF(赛果!E59="","",赛果!E59)</f>
        <v/>
      </c>
      <c r="G459" s="8">
        <v>1</v>
      </c>
      <c r="H459" s="14" t="s">
        <v>75</v>
      </c>
      <c r="I459" s="14" t="str">
        <f t="shared" si="843"/>
        <v/>
      </c>
      <c r="J459" s="14" t="str">
        <f t="shared" si="844"/>
        <v/>
      </c>
      <c r="K459" s="279"/>
      <c r="L459" s="260"/>
      <c r="M459" s="221">
        <f>S459+S460</f>
        <v>0</v>
      </c>
      <c r="N459" s="221">
        <f>T459+T460</f>
        <v>0</v>
      </c>
      <c r="O459" s="222">
        <f t="shared" ref="O459:O463" si="860">M459+N459</f>
        <v>0</v>
      </c>
      <c r="P459" s="223">
        <f t="shared" ref="P459:P463" si="861">IF(M459&gt;N459,1,0)</f>
        <v>0</v>
      </c>
      <c r="Q459" s="223">
        <f t="shared" ref="Q459:Q463" si="862">IF(M459+N459=0,0,IF(M459=N459,1,0))</f>
        <v>0</v>
      </c>
      <c r="R459" s="223">
        <f t="shared" ref="R459:R463" si="863">IF(M459&lt;N459,1,0)</f>
        <v>0</v>
      </c>
      <c r="S459" s="10"/>
      <c r="T459" s="10"/>
      <c r="U459" s="14" t="str">
        <f t="shared" si="786"/>
        <v/>
      </c>
      <c r="V459" s="14" t="str" cm="1">
        <f t="array" ref="V459">_xlfn.IFS(S459+T459=0,"",S459&gt;T459,IF(I459="主",IF(S459=5,4,3),IF(S459=5,0,1)),S459&lt;T459,IF(I459="主",IF(T459=5,0,1),IF(T459=5,4,3)),S459=T459,2)</f>
        <v/>
      </c>
      <c r="W459" s="261"/>
      <c r="X459" s="261"/>
      <c r="Y459" s="224"/>
      <c r="Z459" s="225"/>
      <c r="AA459" s="225"/>
      <c r="AB459" s="225"/>
      <c r="AC459" s="225"/>
      <c r="AD459" s="225"/>
      <c r="AE459" s="225"/>
      <c r="AF459" s="225"/>
      <c r="AG459" s="226"/>
      <c r="AH459" s="227"/>
      <c r="AI459" s="227"/>
      <c r="AJ459" s="227"/>
      <c r="AK459" s="262"/>
      <c r="AL459" s="263"/>
      <c r="AM459" s="224"/>
      <c r="AN459" s="225"/>
      <c r="AO459" s="264"/>
      <c r="AP459" s="265"/>
      <c r="AQ459" s="12"/>
      <c r="AR459" s="15"/>
      <c r="AS459" s="12"/>
      <c r="AT459" s="15"/>
      <c r="AU459" s="12"/>
      <c r="AV459" s="148"/>
      <c r="AW459" s="14" t="str">
        <f t="shared" si="845"/>
        <v/>
      </c>
      <c r="AX459" s="14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Y459" s="14" t="str">
        <f t="shared" si="846"/>
        <v/>
      </c>
    </row>
    <row r="460" spans="1:51">
      <c r="A460" s="1">
        <f>输入错误检查!A459</f>
        <v>0</v>
      </c>
      <c r="B460" s="218" t="str">
        <f t="shared" ref="B460:B466" si="864">B459</f>
        <v/>
      </c>
      <c r="C460" s="218" t="str">
        <f t="shared" ref="C460:C466" si="865">C459</f>
        <v/>
      </c>
      <c r="D460" s="218" t="str">
        <f t="shared" ref="D460:D466" si="866">D459</f>
        <v/>
      </c>
      <c r="E460" s="218" t="str">
        <f t="shared" ref="E460:E466" si="867">E459</f>
        <v/>
      </c>
      <c r="F460" s="218" t="str">
        <f t="shared" ref="F460:F466" si="868">F459</f>
        <v/>
      </c>
      <c r="G460" s="8">
        <v>1</v>
      </c>
      <c r="H460" s="14" t="s">
        <v>88</v>
      </c>
      <c r="I460" s="14" t="str">
        <f t="shared" si="843"/>
        <v/>
      </c>
      <c r="J460" s="14" t="str">
        <f t="shared" si="844"/>
        <v/>
      </c>
      <c r="K460" s="279"/>
      <c r="L460" s="260"/>
      <c r="M460" s="221"/>
      <c r="N460" s="221"/>
      <c r="O460" s="222"/>
      <c r="P460" s="235"/>
      <c r="Q460" s="235"/>
      <c r="R460" s="235"/>
      <c r="S460" s="10"/>
      <c r="T460" s="10"/>
      <c r="U460" s="14" t="str">
        <f t="shared" si="786"/>
        <v/>
      </c>
      <c r="V460" s="14" t="str" cm="1">
        <f t="array" ref="V460">_xlfn.IFS(S460+T460=0,"",S460&gt;T460,IF(I460="主",IF(S460=5,4,3),IF(S460=5,0,1)),S460&lt;T460,IF(I460="主",IF(T460=5,0,1),IF(T460=5,4,3)),S460=T460,2)</f>
        <v/>
      </c>
      <c r="W460" s="261" t="str">
        <f>IF(W459="","",W459)</f>
        <v/>
      </c>
      <c r="X460" s="261" t="str">
        <f>IF(X459="","",X459)</f>
        <v/>
      </c>
      <c r="Y460" s="236"/>
      <c r="Z460" s="237"/>
      <c r="AA460" s="238"/>
      <c r="AB460" s="238"/>
      <c r="AC460" s="238"/>
      <c r="AD460" s="238"/>
      <c r="AE460" s="238"/>
      <c r="AF460" s="238"/>
      <c r="AG460" s="226"/>
      <c r="AH460" s="227"/>
      <c r="AI460" s="227"/>
      <c r="AJ460" s="227"/>
      <c r="AK460" s="262"/>
      <c r="AL460" s="263"/>
      <c r="AM460" s="236"/>
      <c r="AN460" s="238"/>
      <c r="AO460" s="227"/>
      <c r="AP460" s="265"/>
      <c r="AQ460" s="12"/>
      <c r="AR460" s="15"/>
      <c r="AS460" s="12"/>
      <c r="AT460" s="15"/>
      <c r="AU460" s="12"/>
      <c r="AV460" s="148"/>
      <c r="AW460" s="14" t="str">
        <f t="shared" si="845"/>
        <v/>
      </c>
      <c r="AX460" s="14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Y460" s="14" t="str">
        <f t="shared" si="846"/>
        <v/>
      </c>
    </row>
    <row r="461" spans="1:51">
      <c r="A461" s="1">
        <f>输入错误检查!A460</f>
        <v>0</v>
      </c>
      <c r="B461" s="218" t="str">
        <f t="shared" si="864"/>
        <v/>
      </c>
      <c r="C461" s="218" t="str">
        <f t="shared" si="865"/>
        <v/>
      </c>
      <c r="D461" s="218" t="str">
        <f t="shared" si="866"/>
        <v/>
      </c>
      <c r="E461" s="218" t="str">
        <f t="shared" si="867"/>
        <v/>
      </c>
      <c r="F461" s="218" t="str">
        <f t="shared" si="868"/>
        <v/>
      </c>
      <c r="G461" s="8">
        <v>2</v>
      </c>
      <c r="H461" s="14" t="s">
        <v>75</v>
      </c>
      <c r="I461" s="14" t="str">
        <f t="shared" si="843"/>
        <v/>
      </c>
      <c r="J461" s="14" t="str">
        <f t="shared" si="844"/>
        <v/>
      </c>
      <c r="K461" s="279"/>
      <c r="L461" s="260"/>
      <c r="M461" s="221">
        <f>S461+S462</f>
        <v>0</v>
      </c>
      <c r="N461" s="221">
        <f>T461+T462</f>
        <v>0</v>
      </c>
      <c r="O461" s="222">
        <f t="shared" si="860"/>
        <v>0</v>
      </c>
      <c r="P461" s="223">
        <f t="shared" si="861"/>
        <v>0</v>
      </c>
      <c r="Q461" s="223">
        <f t="shared" si="862"/>
        <v>0</v>
      </c>
      <c r="R461" s="223">
        <f t="shared" si="863"/>
        <v>0</v>
      </c>
      <c r="S461" s="10"/>
      <c r="T461" s="10"/>
      <c r="U461" s="14" t="str">
        <f t="shared" si="786"/>
        <v/>
      </c>
      <c r="V461" s="14" t="str" cm="1">
        <f t="array" ref="V461">_xlfn.IFS(S461+T461=0,"",S461&gt;T461,IF(I461="主",IF(S461=5,4,3),IF(S461=5,0,1)),S461&lt;T461,IF(I461="主",IF(T461=5,0,1),IF(T461=5,4,3)),S461=T461,2)</f>
        <v/>
      </c>
      <c r="W461" s="261"/>
      <c r="X461" s="261"/>
      <c r="Y461" s="242" t="str">
        <f>IF($K461="","",IF($K461=$K459,AP459,AP460))</f>
        <v/>
      </c>
      <c r="Z461" s="243" t="str">
        <f>IF($K461="","",IF($K461=$K459,AQ459,AQ460))</f>
        <v/>
      </c>
      <c r="AA461" s="244" t="str">
        <f>IF($K461="","",IF($K461=$K459,AS459,AS460))</f>
        <v/>
      </c>
      <c r="AB461" s="238"/>
      <c r="AC461" s="238"/>
      <c r="AD461" s="238"/>
      <c r="AE461" s="238"/>
      <c r="AF461" s="238"/>
      <c r="AG461" s="226"/>
      <c r="AH461" s="245" t="str">
        <f t="shared" ref="AH461:AH465" si="869">IF($K461="","",IF($K461=$K459,AV459,AV460))</f>
        <v/>
      </c>
      <c r="AI461" s="227"/>
      <c r="AJ461" s="227"/>
      <c r="AK461" s="262"/>
      <c r="AL461" s="10"/>
      <c r="AM461" s="266"/>
      <c r="AN461" s="267"/>
      <c r="AO461" s="227"/>
      <c r="AP461" s="265"/>
      <c r="AQ461" s="12"/>
      <c r="AR461" s="15"/>
      <c r="AS461" s="12"/>
      <c r="AT461" s="15"/>
      <c r="AU461" s="12"/>
      <c r="AV461" s="148"/>
      <c r="AW461" s="14" t="str">
        <f t="shared" si="845"/>
        <v/>
      </c>
      <c r="AX461" s="14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Y461" s="14" t="str">
        <f t="shared" si="846"/>
        <v/>
      </c>
    </row>
    <row r="462" spans="1:51">
      <c r="A462" s="1">
        <f>输入错误检查!A461</f>
        <v>0</v>
      </c>
      <c r="B462" s="218" t="str">
        <f t="shared" si="864"/>
        <v/>
      </c>
      <c r="C462" s="218" t="str">
        <f t="shared" si="865"/>
        <v/>
      </c>
      <c r="D462" s="218" t="str">
        <f t="shared" si="866"/>
        <v/>
      </c>
      <c r="E462" s="218" t="str">
        <f t="shared" si="867"/>
        <v/>
      </c>
      <c r="F462" s="218" t="str">
        <f t="shared" si="868"/>
        <v/>
      </c>
      <c r="G462" s="8">
        <v>2</v>
      </c>
      <c r="H462" s="14" t="s">
        <v>88</v>
      </c>
      <c r="I462" s="14" t="str">
        <f t="shared" si="843"/>
        <v/>
      </c>
      <c r="J462" s="14" t="str">
        <f t="shared" si="844"/>
        <v/>
      </c>
      <c r="K462" s="279"/>
      <c r="L462" s="260"/>
      <c r="M462" s="221"/>
      <c r="N462" s="221"/>
      <c r="O462" s="222"/>
      <c r="P462" s="235"/>
      <c r="Q462" s="235"/>
      <c r="R462" s="235"/>
      <c r="S462" s="10"/>
      <c r="T462" s="10"/>
      <c r="U462" s="14" t="str">
        <f t="shared" si="786"/>
        <v/>
      </c>
      <c r="V462" s="14" t="str" cm="1">
        <f t="array" ref="V462">_xlfn.IFS(S462+T462=0,"",S462&gt;T462,IF(I462="主",IF(S462=5,4,3),IF(S462=5,0,1)),S462&lt;T462,IF(I462="主",IF(T462=5,0,1),IF(T462=5,4,3)),S462=T462,2)</f>
        <v/>
      </c>
      <c r="W462" s="261" t="str">
        <f>IF(W461="","",W461)</f>
        <v/>
      </c>
      <c r="X462" s="261" t="str">
        <f>IF(X461="","",X461)</f>
        <v/>
      </c>
      <c r="Y462" s="242" t="str">
        <f>IF($K462="","",IF($K462=$K460,AP460,AP459))</f>
        <v/>
      </c>
      <c r="Z462" s="243" t="str">
        <f>IF($K462="","",IF($K462=$K460,AQ460,AQ459))</f>
        <v/>
      </c>
      <c r="AA462" s="244" t="str">
        <f>IF($K462="","",IF($K462=$K460,AS460,AS459))</f>
        <v/>
      </c>
      <c r="AB462" s="237"/>
      <c r="AC462" s="237"/>
      <c r="AD462" s="238"/>
      <c r="AE462" s="238"/>
      <c r="AF462" s="238"/>
      <c r="AG462" s="226"/>
      <c r="AH462" s="245" t="str">
        <f t="shared" ref="AH462:AH466" si="870">IF($K462="","",IF($K462=$K460,AV460,AV459))</f>
        <v/>
      </c>
      <c r="AI462" s="227"/>
      <c r="AJ462" s="227"/>
      <c r="AK462" s="262"/>
      <c r="AL462" s="10"/>
      <c r="AM462" s="263"/>
      <c r="AN462" s="236"/>
      <c r="AO462" s="227"/>
      <c r="AP462" s="265"/>
      <c r="AQ462" s="12"/>
      <c r="AR462" s="15"/>
      <c r="AS462" s="12"/>
      <c r="AT462" s="15"/>
      <c r="AU462" s="12"/>
      <c r="AV462" s="148"/>
      <c r="AW462" s="14" t="str">
        <f t="shared" si="845"/>
        <v/>
      </c>
      <c r="AX462" s="14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Y462" s="14" t="str">
        <f t="shared" si="846"/>
        <v/>
      </c>
    </row>
    <row r="463" spans="1:51">
      <c r="A463" s="1">
        <f>输入错误检查!A462</f>
        <v>0</v>
      </c>
      <c r="B463" s="218" t="str">
        <f t="shared" si="864"/>
        <v/>
      </c>
      <c r="C463" s="218" t="str">
        <f t="shared" si="865"/>
        <v/>
      </c>
      <c r="D463" s="218" t="str">
        <f t="shared" si="866"/>
        <v/>
      </c>
      <c r="E463" s="218" t="str">
        <f t="shared" si="867"/>
        <v/>
      </c>
      <c r="F463" s="218" t="str">
        <f t="shared" si="868"/>
        <v/>
      </c>
      <c r="G463" s="8">
        <v>3</v>
      </c>
      <c r="H463" s="14" t="s">
        <v>75</v>
      </c>
      <c r="I463" s="14" t="str">
        <f t="shared" si="843"/>
        <v/>
      </c>
      <c r="J463" s="14" t="str">
        <f t="shared" si="844"/>
        <v/>
      </c>
      <c r="K463" s="279"/>
      <c r="L463" s="260"/>
      <c r="M463" s="221">
        <f>S463+S464</f>
        <v>0</v>
      </c>
      <c r="N463" s="221">
        <f>T463+T464</f>
        <v>0</v>
      </c>
      <c r="O463" s="222">
        <f t="shared" si="860"/>
        <v>0</v>
      </c>
      <c r="P463" s="223">
        <f t="shared" si="861"/>
        <v>0</v>
      </c>
      <c r="Q463" s="223">
        <f t="shared" si="862"/>
        <v>0</v>
      </c>
      <c r="R463" s="223">
        <f t="shared" si="863"/>
        <v>0</v>
      </c>
      <c r="S463" s="10"/>
      <c r="T463" s="10"/>
      <c r="U463" s="14" t="str">
        <f t="shared" si="786"/>
        <v/>
      </c>
      <c r="V463" s="14" t="str" cm="1">
        <f t="array" ref="V463">_xlfn.IFS(S463+T463=0,"",S463&gt;T463,IF(I463="主",IF(S463=5,4,3),IF(S463=5,0,1)),S463&lt;T463,IF(I463="主",IF(T463=5,0,1),IF(T463=5,4,3)),S463=T463,2)</f>
        <v/>
      </c>
      <c r="W463" s="275"/>
      <c r="X463" s="261"/>
      <c r="Y463" s="248" t="str">
        <f>IF($K463="","",IF($K463=$K461,AP461,AP462))</f>
        <v/>
      </c>
      <c r="Z463" s="248" t="str">
        <f>IF($K463="","",IF($K463=$K461,AQ461,AQ462))</f>
        <v/>
      </c>
      <c r="AA463" s="244" t="str">
        <f>IF($K463="","",IF($K463=$K461,AS461,AS462))</f>
        <v/>
      </c>
      <c r="AB463" s="248" t="str">
        <f>IF($K463="","",IF($K463=$K461,Y461,Y462))</f>
        <v/>
      </c>
      <c r="AC463" s="249" t="str">
        <f>IF($K463="","",IF($K463=$K461,Z461,Z462))</f>
        <v/>
      </c>
      <c r="AD463" s="250" t="str">
        <f>IF($K463="","",IF($K463=$K461,AA461,AA462))</f>
        <v/>
      </c>
      <c r="AE463" s="238"/>
      <c r="AF463" s="238"/>
      <c r="AG463" s="226"/>
      <c r="AH463" s="245" t="str">
        <f t="shared" si="869"/>
        <v/>
      </c>
      <c r="AI463" s="251" t="str">
        <f>IF($K463="","",IF($K463=$K461,AH461,AH462))</f>
        <v/>
      </c>
      <c r="AJ463" s="227"/>
      <c r="AK463" s="262"/>
      <c r="AL463" s="10"/>
      <c r="AM463" s="10"/>
      <c r="AN463" s="266"/>
      <c r="AO463" s="269"/>
      <c r="AP463" s="265"/>
      <c r="AQ463" s="12"/>
      <c r="AR463" s="15"/>
      <c r="AS463" s="12"/>
      <c r="AT463" s="15"/>
      <c r="AU463" s="12"/>
      <c r="AV463" s="148"/>
      <c r="AW463" s="14" t="str">
        <f t="shared" si="845"/>
        <v/>
      </c>
      <c r="AX463" s="14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Y463" s="14" t="str">
        <f t="shared" si="846"/>
        <v/>
      </c>
    </row>
    <row r="464" spans="1:51">
      <c r="A464" s="1">
        <f>输入错误检查!A463</f>
        <v>0</v>
      </c>
      <c r="B464" s="218" t="str">
        <f t="shared" si="864"/>
        <v/>
      </c>
      <c r="C464" s="218" t="str">
        <f t="shared" si="865"/>
        <v/>
      </c>
      <c r="D464" s="218" t="str">
        <f t="shared" si="866"/>
        <v/>
      </c>
      <c r="E464" s="218" t="str">
        <f t="shared" si="867"/>
        <v/>
      </c>
      <c r="F464" s="218" t="str">
        <f t="shared" si="868"/>
        <v/>
      </c>
      <c r="G464" s="8">
        <v>3</v>
      </c>
      <c r="H464" s="14" t="s">
        <v>88</v>
      </c>
      <c r="I464" s="14" t="str">
        <f t="shared" si="843"/>
        <v/>
      </c>
      <c r="J464" s="14" t="str">
        <f t="shared" si="844"/>
        <v/>
      </c>
      <c r="K464" s="279"/>
      <c r="L464" s="260"/>
      <c r="M464" s="221"/>
      <c r="N464" s="221"/>
      <c r="O464" s="222"/>
      <c r="P464" s="235"/>
      <c r="Q464" s="235"/>
      <c r="R464" s="235"/>
      <c r="S464" s="10"/>
      <c r="T464" s="10"/>
      <c r="U464" s="14" t="str">
        <f t="shared" si="786"/>
        <v/>
      </c>
      <c r="V464" s="14" t="str" cm="1">
        <f t="array" ref="V464">_xlfn.IFS(S464+T464=0,"",S464&gt;T464,IF(I464="主",IF(S464=5,4,3),IF(S464=5,0,1)),S464&lt;T464,IF(I464="主",IF(T464=5,0,1),IF(T464=5,4,3)),S464=T464,2)</f>
        <v/>
      </c>
      <c r="W464" s="275"/>
      <c r="X464" s="261" t="str">
        <f>IF(X463="","",X463)</f>
        <v/>
      </c>
      <c r="Y464" s="248" t="str">
        <f>IF($K464="","",IF($K464=$K462,AP462,AP461))</f>
        <v/>
      </c>
      <c r="Z464" s="248" t="str">
        <f>IF($K464="","",IF($K464=$K462,AQ462,AQ461))</f>
        <v/>
      </c>
      <c r="AA464" s="244" t="str">
        <f>IF($K464="","",IF($K464=$K462,AS462,AS461))</f>
        <v/>
      </c>
      <c r="AB464" s="248" t="str">
        <f>IF($K464="","",IF($K464=$K462,Y462,Y461))</f>
        <v/>
      </c>
      <c r="AC464" s="249" t="str">
        <f>IF($K464="","",IF($K464=$K462,Z462,Z461))</f>
        <v/>
      </c>
      <c r="AD464" s="250" t="str">
        <f>IF($K464="","",IF($K464=$K462,AA462,AA461))</f>
        <v/>
      </c>
      <c r="AE464" s="237"/>
      <c r="AF464" s="237"/>
      <c r="AG464" s="270"/>
      <c r="AH464" s="245" t="str">
        <f t="shared" si="870"/>
        <v/>
      </c>
      <c r="AI464" s="251" t="str">
        <f>IF($K464="","",IF($K464=$K462,AH462,AH461))</f>
        <v/>
      </c>
      <c r="AJ464" s="227"/>
      <c r="AK464" s="262"/>
      <c r="AL464" s="10"/>
      <c r="AM464" s="10"/>
      <c r="AN464" s="263"/>
      <c r="AO464" s="272"/>
      <c r="AP464" s="265"/>
      <c r="AQ464" s="12"/>
      <c r="AR464" s="15"/>
      <c r="AS464" s="12"/>
      <c r="AT464" s="15"/>
      <c r="AU464" s="12"/>
      <c r="AV464" s="148"/>
      <c r="AW464" s="14" t="str">
        <f t="shared" si="845"/>
        <v/>
      </c>
      <c r="AX464" s="14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Y464" s="14" t="str">
        <f t="shared" si="846"/>
        <v/>
      </c>
    </row>
    <row r="465" spans="1:51">
      <c r="A465" s="1">
        <f>输入错误检查!A464</f>
        <v>0</v>
      </c>
      <c r="B465" s="218" t="str">
        <f t="shared" si="864"/>
        <v/>
      </c>
      <c r="C465" s="218" t="str">
        <f t="shared" si="865"/>
        <v/>
      </c>
      <c r="D465" s="218" t="str">
        <f t="shared" si="866"/>
        <v/>
      </c>
      <c r="E465" s="218" t="str">
        <f t="shared" si="867"/>
        <v/>
      </c>
      <c r="F465" s="218" t="str">
        <f t="shared" si="868"/>
        <v/>
      </c>
      <c r="G465" s="8" t="s">
        <v>114</v>
      </c>
      <c r="H465" s="14" t="s">
        <v>75</v>
      </c>
      <c r="I465" s="14" t="str">
        <f t="shared" si="843"/>
        <v/>
      </c>
      <c r="J465" s="14" t="str">
        <f t="shared" si="844"/>
        <v/>
      </c>
      <c r="K465" s="10"/>
      <c r="L465" s="274"/>
      <c r="M465" s="221">
        <f>S465+S466</f>
        <v>0</v>
      </c>
      <c r="N465" s="221">
        <f>T465+T466</f>
        <v>0</v>
      </c>
      <c r="O465" s="222">
        <f t="shared" ref="O465:O469" si="871">M465+N465</f>
        <v>0</v>
      </c>
      <c r="P465" s="223">
        <f t="shared" ref="P465:P469" si="872">IF(M465&gt;N465,1,0)</f>
        <v>0</v>
      </c>
      <c r="Q465" s="223">
        <f t="shared" ref="Q465:Q469" si="873">IF(M465+N465=0,0,IF(M465=N465,1,0))</f>
        <v>0</v>
      </c>
      <c r="R465" s="223">
        <f t="shared" ref="R465:R469" si="874">IF(M465&lt;N465,1,0)</f>
        <v>0</v>
      </c>
      <c r="S465" s="10"/>
      <c r="T465" s="10"/>
      <c r="U465" s="14" t="str">
        <f t="shared" si="786"/>
        <v/>
      </c>
      <c r="V465" s="14" t="str" cm="1">
        <f t="array" ref="V465">_xlfn.IFS(S465+T465=0,"",S465&gt;T465,IF(I465="主",IF(S465=5,4,3),IF(S465=5,0,1)),S465&lt;T465,IF(I465="主",IF(T465=5,0,1),IF(T465=5,4,3)),S465=T465,2)</f>
        <v/>
      </c>
      <c r="W465" s="275"/>
      <c r="X465" s="261"/>
      <c r="Y465" s="248" t="str">
        <f>IF($K465="","",IF($K465=$K463,AP463,AP464))</f>
        <v/>
      </c>
      <c r="Z465" s="248" t="str">
        <f>IF($K465="","",IF($K465=$K463,AQ463,AQ464))</f>
        <v/>
      </c>
      <c r="AA465" s="244" t="str">
        <f>IF($K465="","",IF($K465=$K463,AS463,AS464))</f>
        <v/>
      </c>
      <c r="AB465" s="242" t="str">
        <f t="shared" ref="AB465:AG465" si="875">IF($K465="","",IF($K465=$K463,Y463,Y464))</f>
        <v/>
      </c>
      <c r="AC465" s="242" t="str">
        <f t="shared" si="875"/>
        <v/>
      </c>
      <c r="AD465" s="249" t="str">
        <f t="shared" si="875"/>
        <v/>
      </c>
      <c r="AE465" s="242" t="str">
        <f t="shared" si="875"/>
        <v/>
      </c>
      <c r="AF465" s="242" t="str">
        <f t="shared" si="875"/>
        <v/>
      </c>
      <c r="AG465" s="242" t="str">
        <f t="shared" si="875"/>
        <v/>
      </c>
      <c r="AH465" s="245" t="str">
        <f t="shared" si="869"/>
        <v/>
      </c>
      <c r="AI465" s="251" t="str">
        <f>IF($K465="","",IF($K465=$K463,AH463,AH464))</f>
        <v/>
      </c>
      <c r="AJ465" s="251" t="str">
        <f>IF($K465="","",IF($K465=$K463,AI463,AI464))</f>
        <v/>
      </c>
      <c r="AK465" s="10"/>
      <c r="AL465" s="10"/>
      <c r="AM465" s="10"/>
      <c r="AN465" s="10"/>
      <c r="AO465" s="276"/>
      <c r="AP465" s="265"/>
      <c r="AQ465" s="12"/>
      <c r="AR465" s="15"/>
      <c r="AS465" s="12"/>
      <c r="AT465" s="15"/>
      <c r="AU465" s="12"/>
      <c r="AV465" s="148"/>
      <c r="AW465" s="14" t="str">
        <f t="shared" si="845"/>
        <v/>
      </c>
      <c r="AX465" s="14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Y465" s="14" t="str">
        <f t="shared" si="846"/>
        <v/>
      </c>
    </row>
    <row r="466" spans="1:51">
      <c r="A466" s="1">
        <f>输入错误检查!A465</f>
        <v>0</v>
      </c>
      <c r="B466" s="218" t="str">
        <f t="shared" si="864"/>
        <v/>
      </c>
      <c r="C466" s="218" t="str">
        <f t="shared" si="865"/>
        <v/>
      </c>
      <c r="D466" s="218" t="str">
        <f t="shared" si="866"/>
        <v/>
      </c>
      <c r="E466" s="218" t="str">
        <f t="shared" si="867"/>
        <v/>
      </c>
      <c r="F466" s="218" t="str">
        <f t="shared" si="868"/>
        <v/>
      </c>
      <c r="G466" s="8" t="s">
        <v>114</v>
      </c>
      <c r="H466" s="14" t="s">
        <v>88</v>
      </c>
      <c r="I466" s="14" t="str">
        <f t="shared" si="843"/>
        <v/>
      </c>
      <c r="J466" s="14" t="str">
        <f t="shared" si="844"/>
        <v/>
      </c>
      <c r="K466" s="10"/>
      <c r="L466" s="274"/>
      <c r="M466" s="221"/>
      <c r="N466" s="221"/>
      <c r="O466" s="222"/>
      <c r="P466" s="235"/>
      <c r="Q466" s="235"/>
      <c r="R466" s="235"/>
      <c r="S466" s="10"/>
      <c r="T466" s="10"/>
      <c r="U466" s="14" t="str">
        <f t="shared" si="786"/>
        <v/>
      </c>
      <c r="V466" s="14" t="str" cm="1">
        <f t="array" ref="V466">_xlfn.IFS(S466+T466=0,"",S466&gt;T466,IF(I466="主",IF(S466=5,4,3),IF(S466=5,0,1)),S466&lt;T466,IF(I466="主",IF(T466=5,0,1),IF(T466=5,4,3)),S466=T466,2)</f>
        <v/>
      </c>
      <c r="W466" s="275"/>
      <c r="X466" s="261" t="str">
        <f>IF(X465="","",X465)</f>
        <v/>
      </c>
      <c r="Y466" s="248" t="str">
        <f>IF($K466="","",IF($K466=$K464,AP464,AP463))</f>
        <v/>
      </c>
      <c r="Z466" s="248" t="str">
        <f>IF($K466="","",IF($K466=$K464,AQ464,AQ463))</f>
        <v/>
      </c>
      <c r="AA466" s="244" t="str">
        <f>IF($K466="","",IF($K466=$K464,AS464,AS463))</f>
        <v/>
      </c>
      <c r="AB466" s="242" t="str">
        <f t="shared" ref="AB466:AG466" si="876">IF($K466="","",IF($K466=$K464,Y464,Y463))</f>
        <v/>
      </c>
      <c r="AC466" s="242" t="str">
        <f t="shared" si="876"/>
        <v/>
      </c>
      <c r="AD466" s="249" t="str">
        <f t="shared" si="876"/>
        <v/>
      </c>
      <c r="AE466" s="242" t="str">
        <f t="shared" si="876"/>
        <v/>
      </c>
      <c r="AF466" s="242" t="str">
        <f t="shared" si="876"/>
        <v/>
      </c>
      <c r="AG466" s="242" t="str">
        <f t="shared" si="876"/>
        <v/>
      </c>
      <c r="AH466" s="245" t="str">
        <f t="shared" si="870"/>
        <v/>
      </c>
      <c r="AI466" s="251" t="str">
        <f>IF($K466="","",IF($K466=$K464,AH464,AH463))</f>
        <v/>
      </c>
      <c r="AJ466" s="251" t="str">
        <f>IF($K466="","",IF($K466=$K464,AI464,AI463))</f>
        <v/>
      </c>
      <c r="AK466" s="10"/>
      <c r="AL466" s="10"/>
      <c r="AM466" s="10"/>
      <c r="AN466" s="10"/>
      <c r="AO466" s="10"/>
      <c r="AP466" s="265"/>
      <c r="AQ466" s="12"/>
      <c r="AR466" s="15"/>
      <c r="AS466" s="12"/>
      <c r="AT466" s="15"/>
      <c r="AU466" s="12"/>
      <c r="AV466" s="148"/>
      <c r="AW466" s="14" t="str">
        <f t="shared" si="845"/>
        <v/>
      </c>
      <c r="AX466" s="14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Y466" s="14" t="str">
        <f t="shared" si="846"/>
        <v/>
      </c>
    </row>
    <row r="467" spans="1:51">
      <c r="A467" s="1">
        <f>输入错误检查!A466</f>
        <v>0</v>
      </c>
      <c r="B467" s="218" t="str">
        <f>IF(赛果!A60="","",赛果!A60)</f>
        <v/>
      </c>
      <c r="C467" s="218" t="str">
        <f>IF(赛果!B60="","",赛果!B60)</f>
        <v/>
      </c>
      <c r="D467" s="218" t="str">
        <f>IF(赛果!C60="","",赛果!C60)</f>
        <v/>
      </c>
      <c r="E467" s="218" t="str">
        <f>IF(赛果!D60="","",赛果!D60)</f>
        <v/>
      </c>
      <c r="F467" s="218" t="str">
        <f>IF(赛果!E60="","",赛果!E60)</f>
        <v/>
      </c>
      <c r="G467" s="8">
        <v>1</v>
      </c>
      <c r="H467" s="14" t="s">
        <v>75</v>
      </c>
      <c r="I467" s="14" t="str">
        <f t="shared" si="843"/>
        <v/>
      </c>
      <c r="J467" s="14" t="str">
        <f t="shared" si="844"/>
        <v/>
      </c>
      <c r="K467" s="15"/>
      <c r="L467" s="220"/>
      <c r="M467" s="221">
        <f>S467+S468</f>
        <v>0</v>
      </c>
      <c r="N467" s="221">
        <f>T467+T468</f>
        <v>0</v>
      </c>
      <c r="O467" s="222">
        <f t="shared" si="871"/>
        <v>0</v>
      </c>
      <c r="P467" s="223">
        <f t="shared" si="872"/>
        <v>0</v>
      </c>
      <c r="Q467" s="223">
        <f t="shared" si="873"/>
        <v>0</v>
      </c>
      <c r="R467" s="223">
        <f t="shared" si="874"/>
        <v>0</v>
      </c>
      <c r="S467" s="13"/>
      <c r="T467" s="13"/>
      <c r="U467" s="14" t="str">
        <f t="shared" si="786"/>
        <v/>
      </c>
      <c r="V467" s="14" t="str" cm="1">
        <f t="array" ref="V467">_xlfn.IFS(S467+T467=0,"",S467&gt;T467,IF(I467="主",IF(S467=5,4,3),IF(S467=5,0,1)),S467&lt;T467,IF(I467="主",IF(T467=5,0,1),IF(T467=5,4,3)),S467=T467,2)</f>
        <v/>
      </c>
      <c r="W467" s="19"/>
      <c r="X467" s="19"/>
      <c r="Y467" s="224"/>
      <c r="Z467" s="225"/>
      <c r="AA467" s="225"/>
      <c r="AB467" s="225"/>
      <c r="AC467" s="225"/>
      <c r="AD467" s="225"/>
      <c r="AE467" s="225"/>
      <c r="AF467" s="225"/>
      <c r="AG467" s="226"/>
      <c r="AH467" s="227"/>
      <c r="AI467" s="227"/>
      <c r="AJ467" s="227"/>
      <c r="AK467" s="196"/>
      <c r="AL467" s="192"/>
      <c r="AM467" s="230"/>
      <c r="AN467" s="231"/>
      <c r="AO467" s="232"/>
      <c r="AP467" s="233"/>
      <c r="AQ467" s="234"/>
      <c r="AR467" s="15"/>
      <c r="AS467" s="234"/>
      <c r="AT467" s="15"/>
      <c r="AU467" s="234"/>
      <c r="AV467" s="142"/>
      <c r="AW467" s="14" t="str">
        <f t="shared" si="845"/>
        <v/>
      </c>
      <c r="AX467" s="14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AY467" s="14" t="str">
        <f t="shared" si="846"/>
        <v/>
      </c>
    </row>
    <row r="468" spans="1:51">
      <c r="A468" s="1">
        <f>输入错误检查!A467</f>
        <v>0</v>
      </c>
      <c r="B468" s="218" t="str">
        <f t="shared" ref="B468:B474" si="877">B467</f>
        <v/>
      </c>
      <c r="C468" s="218" t="str">
        <f t="shared" ref="C468:C474" si="878">C467</f>
        <v/>
      </c>
      <c r="D468" s="218" t="str">
        <f t="shared" ref="D468:D474" si="879">D467</f>
        <v/>
      </c>
      <c r="E468" s="218" t="str">
        <f t="shared" ref="E468:E474" si="880">E467</f>
        <v/>
      </c>
      <c r="F468" s="218" t="str">
        <f t="shared" ref="F468:F474" si="881">F467</f>
        <v/>
      </c>
      <c r="G468" s="8">
        <v>1</v>
      </c>
      <c r="H468" s="14" t="s">
        <v>88</v>
      </c>
      <c r="I468" s="14" t="str">
        <f t="shared" si="843"/>
        <v/>
      </c>
      <c r="J468" s="14" t="str">
        <f t="shared" si="844"/>
        <v/>
      </c>
      <c r="K468" s="15"/>
      <c r="L468" s="258"/>
      <c r="M468" s="221"/>
      <c r="N468" s="221"/>
      <c r="O468" s="222"/>
      <c r="P468" s="235"/>
      <c r="Q468" s="235"/>
      <c r="R468" s="235"/>
      <c r="S468" s="13"/>
      <c r="T468" s="13"/>
      <c r="U468" s="14" t="str">
        <f t="shared" si="786"/>
        <v/>
      </c>
      <c r="V468" s="14" t="str" cm="1">
        <f t="array" ref="V468">_xlfn.IFS(S468+T468=0,"",S468&gt;T468,IF(I468="主",IF(S468=5,4,3),IF(S468=5,0,1)),S468&lt;T468,IF(I468="主",IF(T468=5,0,1),IF(T468=5,4,3)),S468=T468,2)</f>
        <v/>
      </c>
      <c r="W468" s="19" t="str">
        <f>IF(W467="","",W467)</f>
        <v/>
      </c>
      <c r="X468" s="19" t="str">
        <f>IF(X467="","",X467)</f>
        <v/>
      </c>
      <c r="Y468" s="236"/>
      <c r="Z468" s="237"/>
      <c r="AA468" s="238"/>
      <c r="AB468" s="238"/>
      <c r="AC468" s="238"/>
      <c r="AD468" s="238"/>
      <c r="AE468" s="238"/>
      <c r="AF468" s="238"/>
      <c r="AG468" s="226"/>
      <c r="AH468" s="227"/>
      <c r="AI468" s="227"/>
      <c r="AJ468" s="227"/>
      <c r="AK468" s="196"/>
      <c r="AL468" s="192"/>
      <c r="AM468" s="239"/>
      <c r="AN468" s="240"/>
      <c r="AO468" s="241"/>
      <c r="AP468" s="233"/>
      <c r="AQ468" s="234"/>
      <c r="AR468" s="15"/>
      <c r="AS468" s="234"/>
      <c r="AT468" s="15"/>
      <c r="AU468" s="234"/>
      <c r="AV468" s="142"/>
      <c r="AW468" s="14" t="str">
        <f t="shared" si="845"/>
        <v/>
      </c>
      <c r="AX468" s="14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AY468" s="14" t="str">
        <f t="shared" si="846"/>
        <v/>
      </c>
    </row>
    <row r="469" spans="1:51">
      <c r="A469" s="1">
        <f>输入错误检查!A468</f>
        <v>0</v>
      </c>
      <c r="B469" s="218" t="str">
        <f t="shared" si="877"/>
        <v/>
      </c>
      <c r="C469" s="218" t="str">
        <f t="shared" si="878"/>
        <v/>
      </c>
      <c r="D469" s="218" t="str">
        <f t="shared" si="879"/>
        <v/>
      </c>
      <c r="E469" s="218" t="str">
        <f t="shared" si="880"/>
        <v/>
      </c>
      <c r="F469" s="218" t="str">
        <f t="shared" si="881"/>
        <v/>
      </c>
      <c r="G469" s="8">
        <v>2</v>
      </c>
      <c r="H469" s="14" t="s">
        <v>75</v>
      </c>
      <c r="I469" s="14" t="str">
        <f t="shared" si="843"/>
        <v/>
      </c>
      <c r="J469" s="14" t="str">
        <f t="shared" si="844"/>
        <v/>
      </c>
      <c r="K469" s="13"/>
      <c r="L469" s="220"/>
      <c r="M469" s="221">
        <f>S469+S470</f>
        <v>0</v>
      </c>
      <c r="N469" s="221">
        <f>T469+T470</f>
        <v>0</v>
      </c>
      <c r="O469" s="222">
        <f t="shared" si="871"/>
        <v>0</v>
      </c>
      <c r="P469" s="223">
        <f t="shared" si="872"/>
        <v>0</v>
      </c>
      <c r="Q469" s="223">
        <f t="shared" si="873"/>
        <v>0</v>
      </c>
      <c r="R469" s="223">
        <f t="shared" si="874"/>
        <v>0</v>
      </c>
      <c r="S469" s="13"/>
      <c r="T469" s="13"/>
      <c r="U469" s="14" t="str">
        <f t="shared" si="786"/>
        <v/>
      </c>
      <c r="V469" s="14" t="str" cm="1">
        <f t="array" ref="V469">_xlfn.IFS(S469+T469=0,"",S469&gt;T469,IF(I469="主",IF(S469=5,4,3),IF(S469=5,0,1)),S469&lt;T469,IF(I469="主",IF(T469=5,0,1),IF(T469=5,4,3)),S469=T469,2)</f>
        <v/>
      </c>
      <c r="W469" s="19"/>
      <c r="X469" s="19"/>
      <c r="Y469" s="242" t="str">
        <f>IF($K469="","",IF($K469=$K467,AP467,AP468))</f>
        <v/>
      </c>
      <c r="Z469" s="243" t="str">
        <f>IF($K469="","",IF($K469=$K467,AQ467,AQ468))</f>
        <v/>
      </c>
      <c r="AA469" s="244" t="str">
        <f>IF($K469="","",IF($K469=$K467,AS467,AS468))</f>
        <v/>
      </c>
      <c r="AB469" s="238"/>
      <c r="AC469" s="238"/>
      <c r="AD469" s="238"/>
      <c r="AE469" s="238"/>
      <c r="AF469" s="238"/>
      <c r="AG469" s="226"/>
      <c r="AH469" s="245" t="str">
        <f t="shared" ref="AH469:AH473" si="882">IF($K469="","",IF($K469=$K467,AV467,AV468))</f>
        <v/>
      </c>
      <c r="AI469" s="227"/>
      <c r="AJ469" s="227"/>
      <c r="AK469" s="196"/>
      <c r="AL469" s="13"/>
      <c r="AM469" s="277"/>
      <c r="AN469" s="247"/>
      <c r="AO469" s="241"/>
      <c r="AP469" s="233"/>
      <c r="AQ469" s="234"/>
      <c r="AR469" s="15"/>
      <c r="AS469" s="234"/>
      <c r="AT469" s="15"/>
      <c r="AU469" s="234"/>
      <c r="AV469" s="9"/>
      <c r="AW469" s="14" t="str">
        <f t="shared" si="845"/>
        <v/>
      </c>
      <c r="AX469" s="14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Y469" s="14" t="str">
        <f t="shared" si="846"/>
        <v/>
      </c>
    </row>
    <row r="470" spans="1:51">
      <c r="A470" s="1">
        <f>输入错误检查!A469</f>
        <v>0</v>
      </c>
      <c r="B470" s="218" t="str">
        <f t="shared" si="877"/>
        <v/>
      </c>
      <c r="C470" s="218" t="str">
        <f t="shared" si="878"/>
        <v/>
      </c>
      <c r="D470" s="218" t="str">
        <f t="shared" si="879"/>
        <v/>
      </c>
      <c r="E470" s="218" t="str">
        <f t="shared" si="880"/>
        <v/>
      </c>
      <c r="F470" s="218" t="str">
        <f t="shared" si="881"/>
        <v/>
      </c>
      <c r="G470" s="8">
        <v>2</v>
      </c>
      <c r="H470" s="14" t="s">
        <v>88</v>
      </c>
      <c r="I470" s="14" t="str">
        <f t="shared" si="843"/>
        <v/>
      </c>
      <c r="J470" s="14" t="str">
        <f t="shared" si="844"/>
        <v/>
      </c>
      <c r="K470" s="15"/>
      <c r="L470" s="258"/>
      <c r="M470" s="221"/>
      <c r="N470" s="221"/>
      <c r="O470" s="222"/>
      <c r="P470" s="235"/>
      <c r="Q470" s="235"/>
      <c r="R470" s="235"/>
      <c r="S470" s="13"/>
      <c r="T470" s="13"/>
      <c r="U470" s="14" t="str">
        <f t="shared" si="786"/>
        <v/>
      </c>
      <c r="V470" s="14" t="str" cm="1">
        <f t="array" ref="V470">_xlfn.IFS(S470+T470=0,"",S470&gt;T470,IF(I470="主",IF(S470=5,4,3),IF(S470=5,0,1)),S470&lt;T470,IF(I470="主",IF(T470=5,0,1),IF(T470=5,4,3)),S470=T470,2)</f>
        <v/>
      </c>
      <c r="W470" s="19" t="str">
        <f>IF(W469="","",W469)</f>
        <v/>
      </c>
      <c r="X470" s="19" t="str">
        <f>IF(X469="","",X469)</f>
        <v/>
      </c>
      <c r="Y470" s="242" t="str">
        <f>IF($K470="","",IF($K470=$K468,AP468,AP467))</f>
        <v/>
      </c>
      <c r="Z470" s="243" t="str">
        <f>IF($K470="","",IF($K470=$K468,AQ468,AQ467))</f>
        <v/>
      </c>
      <c r="AA470" s="244" t="str">
        <f>IF($K470="","",IF($K470=$K468,AS468,AS467))</f>
        <v/>
      </c>
      <c r="AB470" s="237"/>
      <c r="AC470" s="237"/>
      <c r="AD470" s="238"/>
      <c r="AE470" s="238"/>
      <c r="AF470" s="238"/>
      <c r="AG470" s="226"/>
      <c r="AH470" s="245" t="str">
        <f t="shared" ref="AH470:AH474" si="883">IF($K470="","",IF($K470=$K468,AV468,AV467))</f>
        <v/>
      </c>
      <c r="AI470" s="227"/>
      <c r="AJ470" s="227"/>
      <c r="AK470" s="196"/>
      <c r="AL470" s="13"/>
      <c r="AM470" s="192"/>
      <c r="AN470" s="239"/>
      <c r="AO470" s="241"/>
      <c r="AP470" s="233"/>
      <c r="AQ470" s="234"/>
      <c r="AR470" s="15"/>
      <c r="AS470" s="234"/>
      <c r="AT470" s="15"/>
      <c r="AU470" s="234"/>
      <c r="AV470" s="142"/>
      <c r="AW470" s="14" t="str">
        <f t="shared" si="845"/>
        <v/>
      </c>
      <c r="AX470" s="14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Y470" s="14" t="str">
        <f t="shared" si="846"/>
        <v/>
      </c>
    </row>
    <row r="471" spans="1:51">
      <c r="A471" s="1">
        <f>输入错误检查!A470</f>
        <v>0</v>
      </c>
      <c r="B471" s="218" t="str">
        <f t="shared" si="877"/>
        <v/>
      </c>
      <c r="C471" s="218" t="str">
        <f t="shared" si="878"/>
        <v/>
      </c>
      <c r="D471" s="218" t="str">
        <f t="shared" si="879"/>
        <v/>
      </c>
      <c r="E471" s="218" t="str">
        <f t="shared" si="880"/>
        <v/>
      </c>
      <c r="F471" s="218" t="str">
        <f t="shared" si="881"/>
        <v/>
      </c>
      <c r="G471" s="8">
        <v>3</v>
      </c>
      <c r="H471" s="14" t="s">
        <v>75</v>
      </c>
      <c r="I471" s="14" t="str">
        <f t="shared" si="843"/>
        <v/>
      </c>
      <c r="J471" s="14" t="str">
        <f t="shared" si="844"/>
        <v/>
      </c>
      <c r="K471" s="13"/>
      <c r="L471" s="258"/>
      <c r="M471" s="221">
        <f>S471+S472</f>
        <v>0</v>
      </c>
      <c r="N471" s="221">
        <f>T471+T472</f>
        <v>0</v>
      </c>
      <c r="O471" s="222">
        <f t="shared" ref="O471:O475" si="884">M471+N471</f>
        <v>0</v>
      </c>
      <c r="P471" s="223">
        <f t="shared" ref="P471:P475" si="885">IF(M471&gt;N471,1,0)</f>
        <v>0</v>
      </c>
      <c r="Q471" s="223">
        <f t="shared" ref="Q471:Q475" si="886">IF(M471+N471=0,0,IF(M471=N471,1,0))</f>
        <v>0</v>
      </c>
      <c r="R471" s="223">
        <f t="shared" ref="R471:R475" si="887">IF(M471&lt;N471,1,0)</f>
        <v>0</v>
      </c>
      <c r="S471" s="13"/>
      <c r="T471" s="13"/>
      <c r="U471" s="14" t="str">
        <f t="shared" si="786"/>
        <v/>
      </c>
      <c r="V471" s="14" t="str" cm="1">
        <f t="array" ref="V471">_xlfn.IFS(S471+T471=0,"",S471&gt;T471,IF(I471="主",IF(S471=5,4,3),IF(S471=5,0,1)),S471&lt;T471,IF(I471="主",IF(T471=5,0,1),IF(T471=5,4,3)),S471=T471,2)</f>
        <v/>
      </c>
      <c r="W471" s="255"/>
      <c r="X471" s="19"/>
      <c r="Y471" s="248" t="str">
        <f>IF($K471="","",IF($K471=$K469,AP469,AP470))</f>
        <v/>
      </c>
      <c r="Z471" s="248" t="str">
        <f>IF($K471="","",IF($K471=$K469,AQ469,AQ470))</f>
        <v/>
      </c>
      <c r="AA471" s="244" t="str">
        <f>IF($K471="","",IF($K471=$K469,AS469,AS470))</f>
        <v/>
      </c>
      <c r="AB471" s="248" t="str">
        <f>IF($K471="","",IF($K471=$K469,Y469,Y470))</f>
        <v/>
      </c>
      <c r="AC471" s="249" t="str">
        <f>IF($K471="","",IF($K471=$K469,Z469,Z470))</f>
        <v/>
      </c>
      <c r="AD471" s="250" t="str">
        <f>IF($K471="","",IF($K471=$K469,AA469,AA470))</f>
        <v/>
      </c>
      <c r="AE471" s="238"/>
      <c r="AF471" s="238"/>
      <c r="AG471" s="226"/>
      <c r="AH471" s="245" t="str">
        <f t="shared" si="882"/>
        <v/>
      </c>
      <c r="AI471" s="251" t="str">
        <f>IF($K471="","",IF($K471=$K469,AH469,AH470))</f>
        <v/>
      </c>
      <c r="AJ471" s="227"/>
      <c r="AK471" s="196"/>
      <c r="AL471" s="13"/>
      <c r="AM471" s="13"/>
      <c r="AN471" s="277"/>
      <c r="AO471" s="252"/>
      <c r="AP471" s="278"/>
      <c r="AQ471" s="257"/>
      <c r="AR471" s="13"/>
      <c r="AS471" s="257"/>
      <c r="AT471" s="13"/>
      <c r="AU471" s="257"/>
      <c r="AV471" s="9"/>
      <c r="AW471" s="14" t="str">
        <f t="shared" si="845"/>
        <v/>
      </c>
      <c r="AX471" s="14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Y471" s="14" t="str">
        <f t="shared" si="846"/>
        <v/>
      </c>
    </row>
    <row r="472" spans="1:51">
      <c r="A472" s="1">
        <f>输入错误检查!A471</f>
        <v>0</v>
      </c>
      <c r="B472" s="218" t="str">
        <f t="shared" si="877"/>
        <v/>
      </c>
      <c r="C472" s="218" t="str">
        <f t="shared" si="878"/>
        <v/>
      </c>
      <c r="D472" s="218" t="str">
        <f t="shared" si="879"/>
        <v/>
      </c>
      <c r="E472" s="218" t="str">
        <f t="shared" si="880"/>
        <v/>
      </c>
      <c r="F472" s="218" t="str">
        <f t="shared" si="881"/>
        <v/>
      </c>
      <c r="G472" s="8">
        <v>3</v>
      </c>
      <c r="H472" s="14" t="s">
        <v>88</v>
      </c>
      <c r="I472" s="14" t="str">
        <f t="shared" si="843"/>
        <v/>
      </c>
      <c r="J472" s="14" t="str">
        <f t="shared" si="844"/>
        <v/>
      </c>
      <c r="K472" s="13"/>
      <c r="L472" s="258"/>
      <c r="M472" s="221"/>
      <c r="N472" s="221"/>
      <c r="O472" s="222"/>
      <c r="P472" s="235"/>
      <c r="Q472" s="235"/>
      <c r="R472" s="235"/>
      <c r="S472" s="13"/>
      <c r="T472" s="13"/>
      <c r="U472" s="14" t="str">
        <f t="shared" si="786"/>
        <v/>
      </c>
      <c r="V472" s="14" t="str" cm="1">
        <f t="array" ref="V472">_xlfn.IFS(S472+T472=0,"",S472&gt;T472,IF(I472="主",IF(S472=5,4,3),IF(S472=5,0,1)),S472&lt;T472,IF(I472="主",IF(T472=5,0,1),IF(T472=5,4,3)),S472=T472,2)</f>
        <v/>
      </c>
      <c r="W472" s="255"/>
      <c r="X472" s="19" t="str">
        <f>IF(X471="","",X471)</f>
        <v/>
      </c>
      <c r="Y472" s="248" t="str">
        <f>IF($K472="","",IF($K472=$K470,AP470,AP469))</f>
        <v/>
      </c>
      <c r="Z472" s="248" t="str">
        <f>IF($K472="","",IF($K472=$K470,AQ470,AQ469))</f>
        <v/>
      </c>
      <c r="AA472" s="244" t="str">
        <f>IF($K472="","",IF($K472=$K470,AS470,AS469))</f>
        <v/>
      </c>
      <c r="AB472" s="248" t="str">
        <f>IF($K472="","",IF($K472=$K470,Y470,Y469))</f>
        <v/>
      </c>
      <c r="AC472" s="249" t="str">
        <f>IF($K472="","",IF($K472=$K470,Z470,Z469))</f>
        <v/>
      </c>
      <c r="AD472" s="250" t="str">
        <f>IF($K472="","",IF($K472=$K470,AA470,AA469))</f>
        <v/>
      </c>
      <c r="AE472" s="237"/>
      <c r="AF472" s="237"/>
      <c r="AG472" s="270"/>
      <c r="AH472" s="245" t="str">
        <f t="shared" si="883"/>
        <v/>
      </c>
      <c r="AI472" s="251" t="str">
        <f>IF($K472="","",IF($K472=$K470,AH470,AH469))</f>
        <v/>
      </c>
      <c r="AJ472" s="227"/>
      <c r="AK472" s="196"/>
      <c r="AL472" s="13"/>
      <c r="AM472" s="13"/>
      <c r="AN472" s="192"/>
      <c r="AO472" s="254"/>
      <c r="AP472" s="278"/>
      <c r="AQ472" s="257"/>
      <c r="AR472" s="13"/>
      <c r="AS472" s="257"/>
      <c r="AT472" s="13"/>
      <c r="AU472" s="257"/>
      <c r="AV472" s="9"/>
      <c r="AW472" s="14" t="str">
        <f t="shared" si="845"/>
        <v/>
      </c>
      <c r="AX472" s="14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Y472" s="14" t="str">
        <f t="shared" si="846"/>
        <v/>
      </c>
    </row>
    <row r="473" spans="1:51">
      <c r="A473" s="1">
        <f>输入错误检查!A472</f>
        <v>0</v>
      </c>
      <c r="B473" s="218" t="str">
        <f t="shared" si="877"/>
        <v/>
      </c>
      <c r="C473" s="218" t="str">
        <f t="shared" si="878"/>
        <v/>
      </c>
      <c r="D473" s="218" t="str">
        <f t="shared" si="879"/>
        <v/>
      </c>
      <c r="E473" s="218" t="str">
        <f t="shared" si="880"/>
        <v/>
      </c>
      <c r="F473" s="218" t="str">
        <f t="shared" si="881"/>
        <v/>
      </c>
      <c r="G473" s="8" t="s">
        <v>114</v>
      </c>
      <c r="H473" s="14" t="s">
        <v>75</v>
      </c>
      <c r="I473" s="14" t="str">
        <f t="shared" si="843"/>
        <v/>
      </c>
      <c r="J473" s="14" t="str">
        <f t="shared" si="844"/>
        <v/>
      </c>
      <c r="K473" s="13"/>
      <c r="L473" s="258"/>
      <c r="M473" s="221">
        <f>S473+S474</f>
        <v>0</v>
      </c>
      <c r="N473" s="221">
        <f>T473+T474</f>
        <v>0</v>
      </c>
      <c r="O473" s="222">
        <f t="shared" si="884"/>
        <v>0</v>
      </c>
      <c r="P473" s="223">
        <f t="shared" si="885"/>
        <v>0</v>
      </c>
      <c r="Q473" s="223">
        <f t="shared" si="886"/>
        <v>0</v>
      </c>
      <c r="R473" s="223">
        <f t="shared" si="887"/>
        <v>0</v>
      </c>
      <c r="S473" s="13"/>
      <c r="T473" s="13"/>
      <c r="U473" s="14" t="str">
        <f t="shared" si="786"/>
        <v/>
      </c>
      <c r="V473" s="14" t="str" cm="1">
        <f t="array" ref="V473">_xlfn.IFS(S473+T473=0,"",S473&gt;T473,IF(I473="主",IF(S473=5,4,3),IF(S473=5,0,1)),S473&lt;T473,IF(I473="主",IF(T473=5,0,1),IF(T473=5,4,3)),S473=T473,2)</f>
        <v/>
      </c>
      <c r="W473" s="255"/>
      <c r="X473" s="19"/>
      <c r="Y473" s="248" t="str">
        <f>IF($K473="","",IF($K473=$K471,AP471,AP472))</f>
        <v/>
      </c>
      <c r="Z473" s="248" t="str">
        <f>IF($K473="","",IF($K473=$K471,AQ471,AQ472))</f>
        <v/>
      </c>
      <c r="AA473" s="244" t="str">
        <f>IF($K473="","",IF($K473=$K471,AS471,AS472))</f>
        <v/>
      </c>
      <c r="AB473" s="242" t="str">
        <f t="shared" ref="AB473:AG473" si="888">IF($K473="","",IF($K473=$K471,Y471,Y472))</f>
        <v/>
      </c>
      <c r="AC473" s="242" t="str">
        <f t="shared" si="888"/>
        <v/>
      </c>
      <c r="AD473" s="249" t="str">
        <f t="shared" si="888"/>
        <v/>
      </c>
      <c r="AE473" s="242" t="str">
        <f t="shared" si="888"/>
        <v/>
      </c>
      <c r="AF473" s="242" t="str">
        <f t="shared" si="888"/>
        <v/>
      </c>
      <c r="AG473" s="242" t="str">
        <f t="shared" si="888"/>
        <v/>
      </c>
      <c r="AH473" s="245" t="str">
        <f t="shared" si="882"/>
        <v/>
      </c>
      <c r="AI473" s="251" t="str">
        <f>IF($K473="","",IF($K473=$K471,AH471,AH472))</f>
        <v/>
      </c>
      <c r="AJ473" s="251" t="str">
        <f>IF($K473="","",IF($K473=$K471,AI471,AI472))</f>
        <v/>
      </c>
      <c r="AK473" s="13"/>
      <c r="AL473" s="13"/>
      <c r="AM473" s="13"/>
      <c r="AN473" s="13"/>
      <c r="AO473" s="256"/>
      <c r="AP473" s="257"/>
      <c r="AQ473" s="257"/>
      <c r="AR473" s="13"/>
      <c r="AS473" s="257"/>
      <c r="AT473" s="13"/>
      <c r="AU473" s="257"/>
      <c r="AV473" s="9"/>
      <c r="AW473" s="14" t="str">
        <f t="shared" si="845"/>
        <v/>
      </c>
      <c r="AX473" s="14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Y473" s="14" t="str">
        <f t="shared" si="846"/>
        <v/>
      </c>
    </row>
    <row r="474" spans="1:51">
      <c r="A474" s="1">
        <f>输入错误检查!A473</f>
        <v>0</v>
      </c>
      <c r="B474" s="218" t="str">
        <f t="shared" si="877"/>
        <v/>
      </c>
      <c r="C474" s="218" t="str">
        <f t="shared" si="878"/>
        <v/>
      </c>
      <c r="D474" s="218" t="str">
        <f t="shared" si="879"/>
        <v/>
      </c>
      <c r="E474" s="218" t="str">
        <f t="shared" si="880"/>
        <v/>
      </c>
      <c r="F474" s="218" t="str">
        <f t="shared" si="881"/>
        <v/>
      </c>
      <c r="G474" s="8" t="s">
        <v>114</v>
      </c>
      <c r="H474" s="14" t="s">
        <v>88</v>
      </c>
      <c r="I474" s="14" t="str">
        <f t="shared" si="843"/>
        <v/>
      </c>
      <c r="J474" s="14" t="str">
        <f t="shared" si="844"/>
        <v/>
      </c>
      <c r="K474" s="13"/>
      <c r="L474" s="258"/>
      <c r="M474" s="221"/>
      <c r="N474" s="221"/>
      <c r="O474" s="222"/>
      <c r="P474" s="235"/>
      <c r="Q474" s="235"/>
      <c r="R474" s="235"/>
      <c r="S474" s="13"/>
      <c r="T474" s="13"/>
      <c r="U474" s="14" t="str">
        <f t="shared" si="786"/>
        <v/>
      </c>
      <c r="V474" s="14" t="str" cm="1">
        <f t="array" ref="V474">_xlfn.IFS(S474+T474=0,"",S474&gt;T474,IF(I474="主",IF(S474=5,4,3),IF(S474=5,0,1)),S474&lt;T474,IF(I474="主",IF(T474=5,0,1),IF(T474=5,4,3)),S474=T474,2)</f>
        <v/>
      </c>
      <c r="W474" s="255"/>
      <c r="X474" s="19" t="str">
        <f>IF(X473="","",X473)</f>
        <v/>
      </c>
      <c r="Y474" s="248" t="str">
        <f>IF($K474="","",IF($K474=$K472,AP472,AP471))</f>
        <v/>
      </c>
      <c r="Z474" s="248" t="str">
        <f>IF($K474="","",IF($K474=$K472,AQ472,AQ471))</f>
        <v/>
      </c>
      <c r="AA474" s="244" t="str">
        <f>IF($K474="","",IF($K474=$K472,AS472,AS471))</f>
        <v/>
      </c>
      <c r="AB474" s="242" t="str">
        <f t="shared" ref="AB474:AG474" si="889">IF($K474="","",IF($K474=$K472,Y472,Y471))</f>
        <v/>
      </c>
      <c r="AC474" s="242" t="str">
        <f t="shared" si="889"/>
        <v/>
      </c>
      <c r="AD474" s="249" t="str">
        <f t="shared" si="889"/>
        <v/>
      </c>
      <c r="AE474" s="242" t="str">
        <f t="shared" si="889"/>
        <v/>
      </c>
      <c r="AF474" s="242" t="str">
        <f t="shared" si="889"/>
        <v/>
      </c>
      <c r="AG474" s="242" t="str">
        <f t="shared" si="889"/>
        <v/>
      </c>
      <c r="AH474" s="245" t="str">
        <f t="shared" si="883"/>
        <v/>
      </c>
      <c r="AI474" s="251" t="str">
        <f>IF($K474="","",IF($K474=$K472,AH472,AH471))</f>
        <v/>
      </c>
      <c r="AJ474" s="251" t="str">
        <f>IF($K474="","",IF($K474=$K472,AI472,AI471))</f>
        <v/>
      </c>
      <c r="AK474" s="13"/>
      <c r="AL474" s="13"/>
      <c r="AM474" s="13"/>
      <c r="AN474" s="13"/>
      <c r="AO474" s="13"/>
      <c r="AP474" s="257"/>
      <c r="AQ474" s="257"/>
      <c r="AR474" s="13"/>
      <c r="AS474" s="257"/>
      <c r="AT474" s="13"/>
      <c r="AU474" s="257"/>
      <c r="AV474" s="9"/>
      <c r="AW474" s="14" t="str">
        <f t="shared" si="845"/>
        <v/>
      </c>
      <c r="AX474" s="14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Y474" s="14" t="str">
        <f t="shared" si="846"/>
        <v/>
      </c>
    </row>
    <row r="475" spans="1:51">
      <c r="A475" s="1">
        <f>输入错误检查!A474</f>
        <v>0</v>
      </c>
      <c r="B475" s="218" t="str">
        <f>IF(赛果!A61="","",赛果!A61)</f>
        <v/>
      </c>
      <c r="C475" s="218" t="str">
        <f>IF(赛果!B61="","",赛果!B61)</f>
        <v/>
      </c>
      <c r="D475" s="218" t="str">
        <f>IF(赛果!C61="","",赛果!C61)</f>
        <v/>
      </c>
      <c r="E475" s="218" t="str">
        <f>IF(赛果!D61="","",赛果!D61)</f>
        <v/>
      </c>
      <c r="F475" s="218" t="str">
        <f>IF(赛果!E61="","",赛果!E61)</f>
        <v/>
      </c>
      <c r="G475" s="8">
        <v>1</v>
      </c>
      <c r="H475" s="14" t="s">
        <v>75</v>
      </c>
      <c r="I475" s="14" t="str">
        <f t="shared" si="843"/>
        <v/>
      </c>
      <c r="J475" s="14" t="str">
        <f t="shared" si="844"/>
        <v/>
      </c>
      <c r="K475" s="279"/>
      <c r="L475" s="260"/>
      <c r="M475" s="221">
        <f>S475+S476</f>
        <v>0</v>
      </c>
      <c r="N475" s="221">
        <f>T475+T476</f>
        <v>0</v>
      </c>
      <c r="O475" s="222">
        <f t="shared" si="884"/>
        <v>0</v>
      </c>
      <c r="P475" s="223">
        <f t="shared" si="885"/>
        <v>0</v>
      </c>
      <c r="Q475" s="223">
        <f t="shared" si="886"/>
        <v>0</v>
      </c>
      <c r="R475" s="223">
        <f t="shared" si="887"/>
        <v>0</v>
      </c>
      <c r="S475" s="10"/>
      <c r="T475" s="10"/>
      <c r="U475" s="14" t="str">
        <f t="shared" si="786"/>
        <v/>
      </c>
      <c r="V475" s="14" t="str" cm="1">
        <f t="array" ref="V475">_xlfn.IFS(S475+T475=0,"",S475&gt;T475,IF(I475="主",IF(S475=5,4,3),IF(S475=5,0,1)),S475&lt;T475,IF(I475="主",IF(T475=5,0,1),IF(T475=5,4,3)),S475=T475,2)</f>
        <v/>
      </c>
      <c r="W475" s="261"/>
      <c r="X475" s="261"/>
      <c r="Y475" s="224"/>
      <c r="Z475" s="225"/>
      <c r="AA475" s="225"/>
      <c r="AB475" s="225"/>
      <c r="AC475" s="225"/>
      <c r="AD475" s="225"/>
      <c r="AE475" s="225"/>
      <c r="AF475" s="225"/>
      <c r="AG475" s="226"/>
      <c r="AH475" s="227"/>
      <c r="AI475" s="227"/>
      <c r="AJ475" s="227"/>
      <c r="AK475" s="262"/>
      <c r="AL475" s="263"/>
      <c r="AM475" s="224"/>
      <c r="AN475" s="225"/>
      <c r="AO475" s="264"/>
      <c r="AP475" s="265"/>
      <c r="AQ475" s="12"/>
      <c r="AR475" s="15"/>
      <c r="AS475" s="12"/>
      <c r="AT475" s="15"/>
      <c r="AU475" s="12"/>
      <c r="AV475" s="148"/>
      <c r="AW475" s="14" t="str">
        <f t="shared" si="845"/>
        <v/>
      </c>
      <c r="AX475" s="14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Y475" s="14" t="str">
        <f t="shared" si="846"/>
        <v/>
      </c>
    </row>
    <row r="476" spans="1:51">
      <c r="A476" s="1">
        <f>输入错误检查!A475</f>
        <v>0</v>
      </c>
      <c r="B476" s="218" t="str">
        <f t="shared" ref="B476:B482" si="890">B475</f>
        <v/>
      </c>
      <c r="C476" s="218" t="str">
        <f t="shared" ref="C476:C482" si="891">C475</f>
        <v/>
      </c>
      <c r="D476" s="218" t="str">
        <f t="shared" ref="D476:D482" si="892">D475</f>
        <v/>
      </c>
      <c r="E476" s="218" t="str">
        <f t="shared" ref="E476:E482" si="893">E475</f>
        <v/>
      </c>
      <c r="F476" s="218" t="str">
        <f t="shared" ref="F476:F482" si="894">F475</f>
        <v/>
      </c>
      <c r="G476" s="8">
        <v>1</v>
      </c>
      <c r="H476" s="14" t="s">
        <v>88</v>
      </c>
      <c r="I476" s="14" t="str">
        <f t="shared" si="843"/>
        <v/>
      </c>
      <c r="J476" s="14" t="str">
        <f t="shared" si="844"/>
        <v/>
      </c>
      <c r="K476" s="279"/>
      <c r="L476" s="260"/>
      <c r="M476" s="221"/>
      <c r="N476" s="221"/>
      <c r="O476" s="222"/>
      <c r="P476" s="235"/>
      <c r="Q476" s="235"/>
      <c r="R476" s="235"/>
      <c r="S476" s="10"/>
      <c r="T476" s="10"/>
      <c r="U476" s="14" t="str">
        <f t="shared" si="786"/>
        <v/>
      </c>
      <c r="V476" s="14" t="str" cm="1">
        <f t="array" ref="V476">_xlfn.IFS(S476+T476=0,"",S476&gt;T476,IF(I476="主",IF(S476=5,4,3),IF(S476=5,0,1)),S476&lt;T476,IF(I476="主",IF(T476=5,0,1),IF(T476=5,4,3)),S476=T476,2)</f>
        <v/>
      </c>
      <c r="W476" s="261" t="str">
        <f>IF(W475="","",W475)</f>
        <v/>
      </c>
      <c r="X476" s="261" t="str">
        <f>IF(X475="","",X475)</f>
        <v/>
      </c>
      <c r="Y476" s="236"/>
      <c r="Z476" s="237"/>
      <c r="AA476" s="238"/>
      <c r="AB476" s="238"/>
      <c r="AC476" s="238"/>
      <c r="AD476" s="238"/>
      <c r="AE476" s="238"/>
      <c r="AF476" s="238"/>
      <c r="AG476" s="226"/>
      <c r="AH476" s="227"/>
      <c r="AI476" s="227"/>
      <c r="AJ476" s="227"/>
      <c r="AK476" s="262"/>
      <c r="AL476" s="263"/>
      <c r="AM476" s="236"/>
      <c r="AN476" s="238"/>
      <c r="AO476" s="227"/>
      <c r="AP476" s="265"/>
      <c r="AQ476" s="12"/>
      <c r="AR476" s="15"/>
      <c r="AS476" s="12"/>
      <c r="AT476" s="15"/>
      <c r="AU476" s="12"/>
      <c r="AV476" s="148"/>
      <c r="AW476" s="14" t="str">
        <f t="shared" si="845"/>
        <v/>
      </c>
      <c r="AX476" s="14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Y476" s="14" t="str">
        <f t="shared" si="846"/>
        <v/>
      </c>
    </row>
    <row r="477" spans="1:51">
      <c r="A477" s="1">
        <f>输入错误检查!A476</f>
        <v>0</v>
      </c>
      <c r="B477" s="218" t="str">
        <f t="shared" si="890"/>
        <v/>
      </c>
      <c r="C477" s="218" t="str">
        <f t="shared" si="891"/>
        <v/>
      </c>
      <c r="D477" s="218" t="str">
        <f t="shared" si="892"/>
        <v/>
      </c>
      <c r="E477" s="218" t="str">
        <f t="shared" si="893"/>
        <v/>
      </c>
      <c r="F477" s="218" t="str">
        <f t="shared" si="894"/>
        <v/>
      </c>
      <c r="G477" s="8">
        <v>2</v>
      </c>
      <c r="H477" s="14" t="s">
        <v>75</v>
      </c>
      <c r="I477" s="14" t="str">
        <f t="shared" si="843"/>
        <v/>
      </c>
      <c r="J477" s="14" t="str">
        <f t="shared" si="844"/>
        <v/>
      </c>
      <c r="K477" s="279"/>
      <c r="L477" s="260"/>
      <c r="M477" s="221">
        <f>S477+S478</f>
        <v>0</v>
      </c>
      <c r="N477" s="221">
        <f>T477+T478</f>
        <v>0</v>
      </c>
      <c r="O477" s="222">
        <f t="shared" ref="O477:O481" si="895">M477+N477</f>
        <v>0</v>
      </c>
      <c r="P477" s="223">
        <f t="shared" ref="P477:P481" si="896">IF(M477&gt;N477,1,0)</f>
        <v>0</v>
      </c>
      <c r="Q477" s="223">
        <f t="shared" ref="Q477:Q481" si="897">IF(M477+N477=0,0,IF(M477=N477,1,0))</f>
        <v>0</v>
      </c>
      <c r="R477" s="223">
        <f t="shared" ref="R477:R481" si="898">IF(M477&lt;N477,1,0)</f>
        <v>0</v>
      </c>
      <c r="S477" s="10"/>
      <c r="T477" s="10"/>
      <c r="U477" s="14" t="str">
        <f t="shared" si="786"/>
        <v/>
      </c>
      <c r="V477" s="14" t="str" cm="1">
        <f t="array" ref="V477">_xlfn.IFS(S477+T477=0,"",S477&gt;T477,IF(I477="主",IF(S477=5,4,3),IF(S477=5,0,1)),S477&lt;T477,IF(I477="主",IF(T477=5,0,1),IF(T477=5,4,3)),S477=T477,2)</f>
        <v/>
      </c>
      <c r="W477" s="261"/>
      <c r="X477" s="261"/>
      <c r="Y477" s="242" t="str">
        <f>IF($K477="","",IF($K477=$K475,AP475,AP476))</f>
        <v/>
      </c>
      <c r="Z477" s="243" t="str">
        <f>IF($K477="","",IF($K477=$K475,AQ475,AQ476))</f>
        <v/>
      </c>
      <c r="AA477" s="244" t="str">
        <f>IF($K477="","",IF($K477=$K475,AS475,AS476))</f>
        <v/>
      </c>
      <c r="AB477" s="238"/>
      <c r="AC477" s="238"/>
      <c r="AD477" s="238"/>
      <c r="AE477" s="238"/>
      <c r="AF477" s="238"/>
      <c r="AG477" s="226"/>
      <c r="AH477" s="245" t="str">
        <f t="shared" ref="AH477:AH481" si="899">IF($K477="","",IF($K477=$K475,AV475,AV476))</f>
        <v/>
      </c>
      <c r="AI477" s="227"/>
      <c r="AJ477" s="227"/>
      <c r="AK477" s="262"/>
      <c r="AL477" s="10"/>
      <c r="AM477" s="266"/>
      <c r="AN477" s="267"/>
      <c r="AO477" s="227"/>
      <c r="AP477" s="265"/>
      <c r="AQ477" s="12"/>
      <c r="AR477" s="15"/>
      <c r="AS477" s="12"/>
      <c r="AT477" s="15"/>
      <c r="AU477" s="12"/>
      <c r="AV477" s="148"/>
      <c r="AW477" s="14" t="str">
        <f t="shared" si="845"/>
        <v/>
      </c>
      <c r="AX477" s="14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AY477" s="14" t="str">
        <f t="shared" si="846"/>
        <v/>
      </c>
    </row>
    <row r="478" spans="1:51">
      <c r="A478" s="1">
        <f>输入错误检查!A477</f>
        <v>0</v>
      </c>
      <c r="B478" s="218" t="str">
        <f t="shared" si="890"/>
        <v/>
      </c>
      <c r="C478" s="218" t="str">
        <f t="shared" si="891"/>
        <v/>
      </c>
      <c r="D478" s="218" t="str">
        <f t="shared" si="892"/>
        <v/>
      </c>
      <c r="E478" s="218" t="str">
        <f t="shared" si="893"/>
        <v/>
      </c>
      <c r="F478" s="218" t="str">
        <f t="shared" si="894"/>
        <v/>
      </c>
      <c r="G478" s="8">
        <v>2</v>
      </c>
      <c r="H478" s="14" t="s">
        <v>88</v>
      </c>
      <c r="I478" s="14" t="str">
        <f t="shared" si="843"/>
        <v/>
      </c>
      <c r="J478" s="14" t="str">
        <f t="shared" si="844"/>
        <v/>
      </c>
      <c r="K478" s="279"/>
      <c r="L478" s="260"/>
      <c r="M478" s="221"/>
      <c r="N478" s="221"/>
      <c r="O478" s="222"/>
      <c r="P478" s="235"/>
      <c r="Q478" s="235"/>
      <c r="R478" s="235"/>
      <c r="S478" s="10"/>
      <c r="T478" s="10"/>
      <c r="U478" s="14" t="str">
        <f t="shared" si="786"/>
        <v/>
      </c>
      <c r="V478" s="14" t="str" cm="1">
        <f t="array" ref="V478">_xlfn.IFS(S478+T478=0,"",S478&gt;T478,IF(I478="主",IF(S478=5,4,3),IF(S478=5,0,1)),S478&lt;T478,IF(I478="主",IF(T478=5,0,1),IF(T478=5,4,3)),S478=T478,2)</f>
        <v/>
      </c>
      <c r="W478" s="261" t="str">
        <f>IF(W477="","",W477)</f>
        <v/>
      </c>
      <c r="X478" s="261" t="str">
        <f>IF(X477="","",X477)</f>
        <v/>
      </c>
      <c r="Y478" s="242" t="str">
        <f>IF($K478="","",IF($K478=$K476,AP476,AP475))</f>
        <v/>
      </c>
      <c r="Z478" s="243" t="str">
        <f>IF($K478="","",IF($K478=$K476,AQ476,AQ475))</f>
        <v/>
      </c>
      <c r="AA478" s="244" t="str">
        <f>IF($K478="","",IF($K478=$K476,AS476,AS475))</f>
        <v/>
      </c>
      <c r="AB478" s="237"/>
      <c r="AC478" s="237"/>
      <c r="AD478" s="238"/>
      <c r="AE478" s="238"/>
      <c r="AF478" s="238"/>
      <c r="AG478" s="226"/>
      <c r="AH478" s="245" t="str">
        <f t="shared" ref="AH478:AH482" si="900">IF($K478="","",IF($K478=$K476,AV476,AV475))</f>
        <v/>
      </c>
      <c r="AI478" s="227"/>
      <c r="AJ478" s="227"/>
      <c r="AK478" s="262"/>
      <c r="AL478" s="10"/>
      <c r="AM478" s="263"/>
      <c r="AN478" s="236"/>
      <c r="AO478" s="227"/>
      <c r="AP478" s="265"/>
      <c r="AQ478" s="12"/>
      <c r="AR478" s="15"/>
      <c r="AS478" s="12"/>
      <c r="AT478" s="15"/>
      <c r="AU478" s="12"/>
      <c r="AV478" s="148"/>
      <c r="AW478" s="14" t="str">
        <f t="shared" si="845"/>
        <v/>
      </c>
      <c r="AX478" s="14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Y478" s="14" t="str">
        <f t="shared" si="846"/>
        <v/>
      </c>
    </row>
    <row r="479" spans="1:51">
      <c r="A479" s="1">
        <f>输入错误检查!A478</f>
        <v>0</v>
      </c>
      <c r="B479" s="218" t="str">
        <f t="shared" si="890"/>
        <v/>
      </c>
      <c r="C479" s="218" t="str">
        <f t="shared" si="891"/>
        <v/>
      </c>
      <c r="D479" s="218" t="str">
        <f t="shared" si="892"/>
        <v/>
      </c>
      <c r="E479" s="218" t="str">
        <f t="shared" si="893"/>
        <v/>
      </c>
      <c r="F479" s="218" t="str">
        <f t="shared" si="894"/>
        <v/>
      </c>
      <c r="G479" s="8">
        <v>3</v>
      </c>
      <c r="H479" s="14" t="s">
        <v>75</v>
      </c>
      <c r="I479" s="14" t="str">
        <f t="shared" si="843"/>
        <v/>
      </c>
      <c r="J479" s="14" t="str">
        <f t="shared" si="844"/>
        <v/>
      </c>
      <c r="K479" s="279"/>
      <c r="L479" s="260"/>
      <c r="M479" s="221">
        <f>S479+S480</f>
        <v>0</v>
      </c>
      <c r="N479" s="221">
        <f>T479+T480</f>
        <v>0</v>
      </c>
      <c r="O479" s="222">
        <f t="shared" si="895"/>
        <v>0</v>
      </c>
      <c r="P479" s="223">
        <f t="shared" si="896"/>
        <v>0</v>
      </c>
      <c r="Q479" s="223">
        <f t="shared" si="897"/>
        <v>0</v>
      </c>
      <c r="R479" s="223">
        <f t="shared" si="898"/>
        <v>0</v>
      </c>
      <c r="S479" s="10"/>
      <c r="T479" s="10"/>
      <c r="U479" s="14" t="str">
        <f t="shared" si="786"/>
        <v/>
      </c>
      <c r="V479" s="14" t="str" cm="1">
        <f t="array" ref="V479">_xlfn.IFS(S479+T479=0,"",S479&gt;T479,IF(I479="主",IF(S479=5,4,3),IF(S479=5,0,1)),S479&lt;T479,IF(I479="主",IF(T479=5,0,1),IF(T479=5,4,3)),S479=T479,2)</f>
        <v/>
      </c>
      <c r="W479" s="275"/>
      <c r="X479" s="261"/>
      <c r="Y479" s="248" t="str">
        <f>IF($K479="","",IF($K479=$K477,AP477,AP478))</f>
        <v/>
      </c>
      <c r="Z479" s="248" t="str">
        <f>IF($K479="","",IF($K479=$K477,AQ477,AQ478))</f>
        <v/>
      </c>
      <c r="AA479" s="244" t="str">
        <f>IF($K479="","",IF($K479=$K477,AS477,AS478))</f>
        <v/>
      </c>
      <c r="AB479" s="248" t="str">
        <f>IF($K479="","",IF($K479=$K477,Y477,Y478))</f>
        <v/>
      </c>
      <c r="AC479" s="249" t="str">
        <f>IF($K479="","",IF($K479=$K477,Z477,Z478))</f>
        <v/>
      </c>
      <c r="AD479" s="250" t="str">
        <f>IF($K479="","",IF($K479=$K477,AA477,AA478))</f>
        <v/>
      </c>
      <c r="AE479" s="238"/>
      <c r="AF479" s="238"/>
      <c r="AG479" s="226"/>
      <c r="AH479" s="245" t="str">
        <f t="shared" si="899"/>
        <v/>
      </c>
      <c r="AI479" s="251" t="str">
        <f>IF($K479="","",IF($K479=$K477,AH477,AH478))</f>
        <v/>
      </c>
      <c r="AJ479" s="227"/>
      <c r="AK479" s="262"/>
      <c r="AL479" s="10"/>
      <c r="AM479" s="10"/>
      <c r="AN479" s="266"/>
      <c r="AO479" s="269"/>
      <c r="AP479" s="265"/>
      <c r="AQ479" s="12"/>
      <c r="AR479" s="15"/>
      <c r="AS479" s="12"/>
      <c r="AT479" s="15"/>
      <c r="AU479" s="12"/>
      <c r="AV479" s="148"/>
      <c r="AW479" s="14" t="str">
        <f t="shared" si="845"/>
        <v/>
      </c>
      <c r="AX479" s="14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Y479" s="14" t="str">
        <f t="shared" si="846"/>
        <v/>
      </c>
    </row>
    <row r="480" spans="1:51">
      <c r="A480" s="1">
        <f>输入错误检查!A479</f>
        <v>0</v>
      </c>
      <c r="B480" s="218" t="str">
        <f t="shared" si="890"/>
        <v/>
      </c>
      <c r="C480" s="218" t="str">
        <f t="shared" si="891"/>
        <v/>
      </c>
      <c r="D480" s="218" t="str">
        <f t="shared" si="892"/>
        <v/>
      </c>
      <c r="E480" s="218" t="str">
        <f t="shared" si="893"/>
        <v/>
      </c>
      <c r="F480" s="218" t="str">
        <f t="shared" si="894"/>
        <v/>
      </c>
      <c r="G480" s="8">
        <v>3</v>
      </c>
      <c r="H480" s="14" t="s">
        <v>88</v>
      </c>
      <c r="I480" s="14" t="str">
        <f t="shared" si="843"/>
        <v/>
      </c>
      <c r="J480" s="14" t="str">
        <f t="shared" si="844"/>
        <v/>
      </c>
      <c r="K480" s="279"/>
      <c r="L480" s="260"/>
      <c r="M480" s="221"/>
      <c r="N480" s="221"/>
      <c r="O480" s="222"/>
      <c r="P480" s="235"/>
      <c r="Q480" s="235"/>
      <c r="R480" s="235"/>
      <c r="S480" s="10"/>
      <c r="T480" s="10"/>
      <c r="U480" s="14" t="str">
        <f t="shared" si="786"/>
        <v/>
      </c>
      <c r="V480" s="14" t="str" cm="1">
        <f t="array" ref="V480">_xlfn.IFS(S480+T480=0,"",S480&gt;T480,IF(I480="主",IF(S480=5,4,3),IF(S480=5,0,1)),S480&lt;T480,IF(I480="主",IF(T480=5,0,1),IF(T480=5,4,3)),S480=T480,2)</f>
        <v/>
      </c>
      <c r="W480" s="275"/>
      <c r="X480" s="261" t="str">
        <f>IF(X479="","",X479)</f>
        <v/>
      </c>
      <c r="Y480" s="248" t="str">
        <f>IF($K480="","",IF($K480=$K478,AP478,AP477))</f>
        <v/>
      </c>
      <c r="Z480" s="248" t="str">
        <f>IF($K480="","",IF($K480=$K478,AQ478,AQ477))</f>
        <v/>
      </c>
      <c r="AA480" s="244" t="str">
        <f>IF($K480="","",IF($K480=$K478,AS478,AS477))</f>
        <v/>
      </c>
      <c r="AB480" s="248" t="str">
        <f>IF($K480="","",IF($K480=$K478,Y478,Y477))</f>
        <v/>
      </c>
      <c r="AC480" s="249" t="str">
        <f>IF($K480="","",IF($K480=$K478,Z478,Z477))</f>
        <v/>
      </c>
      <c r="AD480" s="250" t="str">
        <f>IF($K480="","",IF($K480=$K478,AA478,AA477))</f>
        <v/>
      </c>
      <c r="AE480" s="237"/>
      <c r="AF480" s="237"/>
      <c r="AG480" s="270"/>
      <c r="AH480" s="245" t="str">
        <f t="shared" si="900"/>
        <v/>
      </c>
      <c r="AI480" s="251" t="str">
        <f>IF($K480="","",IF($K480=$K478,AH478,AH477))</f>
        <v/>
      </c>
      <c r="AJ480" s="227"/>
      <c r="AK480" s="262"/>
      <c r="AL480" s="10"/>
      <c r="AM480" s="10"/>
      <c r="AN480" s="263"/>
      <c r="AO480" s="272"/>
      <c r="AP480" s="265"/>
      <c r="AQ480" s="12"/>
      <c r="AR480" s="15"/>
      <c r="AS480" s="12"/>
      <c r="AT480" s="15"/>
      <c r="AU480" s="12"/>
      <c r="AV480" s="148"/>
      <c r="AW480" s="14" t="str">
        <f t="shared" si="845"/>
        <v/>
      </c>
      <c r="AX480" s="14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Y480" s="14" t="str">
        <f t="shared" si="846"/>
        <v/>
      </c>
    </row>
    <row r="481" spans="1:51">
      <c r="A481" s="1">
        <f>输入错误检查!A480</f>
        <v>0</v>
      </c>
      <c r="B481" s="218" t="str">
        <f t="shared" si="890"/>
        <v/>
      </c>
      <c r="C481" s="218" t="str">
        <f t="shared" si="891"/>
        <v/>
      </c>
      <c r="D481" s="218" t="str">
        <f t="shared" si="892"/>
        <v/>
      </c>
      <c r="E481" s="218" t="str">
        <f t="shared" si="893"/>
        <v/>
      </c>
      <c r="F481" s="218" t="str">
        <f t="shared" si="894"/>
        <v/>
      </c>
      <c r="G481" s="8" t="s">
        <v>114</v>
      </c>
      <c r="H481" s="14" t="s">
        <v>75</v>
      </c>
      <c r="I481" s="14" t="str">
        <f t="shared" si="843"/>
        <v/>
      </c>
      <c r="J481" s="14" t="str">
        <f t="shared" si="844"/>
        <v/>
      </c>
      <c r="K481" s="10"/>
      <c r="L481" s="274"/>
      <c r="M481" s="221">
        <f>S481+S482</f>
        <v>0</v>
      </c>
      <c r="N481" s="221">
        <f>T481+T482</f>
        <v>0</v>
      </c>
      <c r="O481" s="222">
        <f t="shared" si="895"/>
        <v>0</v>
      </c>
      <c r="P481" s="223">
        <f t="shared" si="896"/>
        <v>0</v>
      </c>
      <c r="Q481" s="223">
        <f t="shared" si="897"/>
        <v>0</v>
      </c>
      <c r="R481" s="223">
        <f t="shared" si="898"/>
        <v>0</v>
      </c>
      <c r="S481" s="10"/>
      <c r="T481" s="10"/>
      <c r="U481" s="14" t="str">
        <f t="shared" si="786"/>
        <v/>
      </c>
      <c r="V481" s="14" t="str" cm="1">
        <f t="array" ref="V481">_xlfn.IFS(S481+T481=0,"",S481&gt;T481,IF(I481="主",IF(S481=5,4,3),IF(S481=5,0,1)),S481&lt;T481,IF(I481="主",IF(T481=5,0,1),IF(T481=5,4,3)),S481=T481,2)</f>
        <v/>
      </c>
      <c r="W481" s="275"/>
      <c r="X481" s="261"/>
      <c r="Y481" s="248" t="str">
        <f>IF($K481="","",IF($K481=$K479,AP479,AP480))</f>
        <v/>
      </c>
      <c r="Z481" s="248" t="str">
        <f>IF($K481="","",IF($K481=$K479,AQ479,AQ480))</f>
        <v/>
      </c>
      <c r="AA481" s="244" t="str">
        <f>IF($K481="","",IF($K481=$K479,AS479,AS480))</f>
        <v/>
      </c>
      <c r="AB481" s="242" t="str">
        <f t="shared" ref="AB481:AG481" si="901">IF($K481="","",IF($K481=$K479,Y479,Y480))</f>
        <v/>
      </c>
      <c r="AC481" s="242" t="str">
        <f t="shared" si="901"/>
        <v/>
      </c>
      <c r="AD481" s="249" t="str">
        <f t="shared" si="901"/>
        <v/>
      </c>
      <c r="AE481" s="242" t="str">
        <f t="shared" si="901"/>
        <v/>
      </c>
      <c r="AF481" s="242" t="str">
        <f t="shared" si="901"/>
        <v/>
      </c>
      <c r="AG481" s="242" t="str">
        <f t="shared" si="901"/>
        <v/>
      </c>
      <c r="AH481" s="245" t="str">
        <f t="shared" si="899"/>
        <v/>
      </c>
      <c r="AI481" s="251" t="str">
        <f>IF($K481="","",IF($K481=$K479,AH479,AH480))</f>
        <v/>
      </c>
      <c r="AJ481" s="251" t="str">
        <f>IF($K481="","",IF($K481=$K479,AI479,AI480))</f>
        <v/>
      </c>
      <c r="AK481" s="10"/>
      <c r="AL481" s="10"/>
      <c r="AM481" s="10"/>
      <c r="AN481" s="10"/>
      <c r="AO481" s="276"/>
      <c r="AP481" s="265"/>
      <c r="AQ481" s="12"/>
      <c r="AR481" s="15"/>
      <c r="AS481" s="12"/>
      <c r="AT481" s="15"/>
      <c r="AU481" s="12"/>
      <c r="AV481" s="148"/>
      <c r="AW481" s="14" t="str">
        <f t="shared" si="845"/>
        <v/>
      </c>
      <c r="AX481" s="14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Y481" s="14" t="str">
        <f t="shared" si="846"/>
        <v/>
      </c>
    </row>
    <row r="482" spans="1:51">
      <c r="A482" s="1">
        <f>输入错误检查!A481</f>
        <v>0</v>
      </c>
      <c r="B482" s="218" t="str">
        <f t="shared" si="890"/>
        <v/>
      </c>
      <c r="C482" s="218" t="str">
        <f t="shared" si="891"/>
        <v/>
      </c>
      <c r="D482" s="218" t="str">
        <f t="shared" si="892"/>
        <v/>
      </c>
      <c r="E482" s="218" t="str">
        <f t="shared" si="893"/>
        <v/>
      </c>
      <c r="F482" s="218" t="str">
        <f t="shared" si="894"/>
        <v/>
      </c>
      <c r="G482" s="8" t="s">
        <v>114</v>
      </c>
      <c r="H482" s="14" t="s">
        <v>88</v>
      </c>
      <c r="I482" s="14" t="str">
        <f t="shared" si="843"/>
        <v/>
      </c>
      <c r="J482" s="14" t="str">
        <f t="shared" si="844"/>
        <v/>
      </c>
      <c r="K482" s="10"/>
      <c r="L482" s="274"/>
      <c r="M482" s="221"/>
      <c r="N482" s="221"/>
      <c r="O482" s="222"/>
      <c r="P482" s="235"/>
      <c r="Q482" s="235"/>
      <c r="R482" s="235"/>
      <c r="S482" s="10"/>
      <c r="T482" s="10"/>
      <c r="U482" s="14" t="str">
        <f t="shared" si="786"/>
        <v/>
      </c>
      <c r="V482" s="14" t="str" cm="1">
        <f t="array" ref="V482">_xlfn.IFS(S482+T482=0,"",S482&gt;T482,IF(I482="主",IF(S482=5,4,3),IF(S482=5,0,1)),S482&lt;T482,IF(I482="主",IF(T482=5,0,1),IF(T482=5,4,3)),S482=T482,2)</f>
        <v/>
      </c>
      <c r="W482" s="275"/>
      <c r="X482" s="261" t="str">
        <f>IF(X481="","",X481)</f>
        <v/>
      </c>
      <c r="Y482" s="248" t="str">
        <f>IF($K482="","",IF($K482=$K480,AP480,AP479))</f>
        <v/>
      </c>
      <c r="Z482" s="248" t="str">
        <f>IF($K482="","",IF($K482=$K480,AQ480,AQ479))</f>
        <v/>
      </c>
      <c r="AA482" s="244" t="str">
        <f>IF($K482="","",IF($K482=$K480,AS480,AS479))</f>
        <v/>
      </c>
      <c r="AB482" s="242" t="str">
        <f t="shared" ref="AB482:AG482" si="902">IF($K482="","",IF($K482=$K480,Y480,Y479))</f>
        <v/>
      </c>
      <c r="AC482" s="242" t="str">
        <f t="shared" si="902"/>
        <v/>
      </c>
      <c r="AD482" s="249" t="str">
        <f t="shared" si="902"/>
        <v/>
      </c>
      <c r="AE482" s="242" t="str">
        <f t="shared" si="902"/>
        <v/>
      </c>
      <c r="AF482" s="242" t="str">
        <f t="shared" si="902"/>
        <v/>
      </c>
      <c r="AG482" s="242" t="str">
        <f t="shared" si="902"/>
        <v/>
      </c>
      <c r="AH482" s="245" t="str">
        <f t="shared" si="900"/>
        <v/>
      </c>
      <c r="AI482" s="251" t="str">
        <f>IF($K482="","",IF($K482=$K480,AH480,AH479))</f>
        <v/>
      </c>
      <c r="AJ482" s="251" t="str">
        <f>IF($K482="","",IF($K482=$K480,AI480,AI479))</f>
        <v/>
      </c>
      <c r="AK482" s="10"/>
      <c r="AL482" s="10"/>
      <c r="AM482" s="10"/>
      <c r="AN482" s="10"/>
      <c r="AO482" s="10"/>
      <c r="AP482" s="265"/>
      <c r="AQ482" s="12"/>
      <c r="AR482" s="15"/>
      <c r="AS482" s="12"/>
      <c r="AT482" s="15"/>
      <c r="AU482" s="12"/>
      <c r="AV482" s="148"/>
      <c r="AW482" s="14" t="str">
        <f t="shared" si="845"/>
        <v/>
      </c>
      <c r="AX482" s="14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Y482" s="14" t="str">
        <f t="shared" si="846"/>
        <v/>
      </c>
    </row>
    <row r="483" spans="1:51">
      <c r="A483" s="1">
        <f>输入错误检查!A482</f>
        <v>0</v>
      </c>
      <c r="B483" s="218" t="str">
        <f>IF(赛果!A62="","",赛果!A62)</f>
        <v/>
      </c>
      <c r="C483" s="218" t="str">
        <f>IF(赛果!B62="","",赛果!B62)</f>
        <v/>
      </c>
      <c r="D483" s="218" t="str">
        <f>IF(赛果!C62="","",赛果!C62)</f>
        <v/>
      </c>
      <c r="E483" s="218" t="str">
        <f>IF(赛果!D62="","",赛果!D62)</f>
        <v/>
      </c>
      <c r="F483" s="218" t="str">
        <f>IF(赛果!E62="","",赛果!E62)</f>
        <v/>
      </c>
      <c r="G483" s="8">
        <v>1</v>
      </c>
      <c r="H483" s="14" t="s">
        <v>75</v>
      </c>
      <c r="I483" s="14" t="str">
        <f t="shared" si="843"/>
        <v/>
      </c>
      <c r="J483" s="14" t="str">
        <f t="shared" si="844"/>
        <v/>
      </c>
      <c r="K483" s="15"/>
      <c r="L483" s="220"/>
      <c r="M483" s="221">
        <f>S483+S484</f>
        <v>0</v>
      </c>
      <c r="N483" s="221">
        <f>T483+T484</f>
        <v>0</v>
      </c>
      <c r="O483" s="222">
        <f t="shared" ref="O483:O487" si="903">M483+N483</f>
        <v>0</v>
      </c>
      <c r="P483" s="223">
        <f t="shared" ref="P483:P487" si="904">IF(M483&gt;N483,1,0)</f>
        <v>0</v>
      </c>
      <c r="Q483" s="223">
        <f t="shared" ref="Q483:Q487" si="905">IF(M483+N483=0,0,IF(M483=N483,1,0))</f>
        <v>0</v>
      </c>
      <c r="R483" s="223">
        <f t="shared" ref="R483:R487" si="906">IF(M483&lt;N483,1,0)</f>
        <v>0</v>
      </c>
      <c r="S483" s="13"/>
      <c r="T483" s="13"/>
      <c r="U483" s="14" t="str">
        <f t="shared" ref="U483:U546" si="907">_xlfn.IFS(S483+T483=0,"",S483&gt;T483,IF(I483="主","屠","人"),S483&lt;T483,IF(I483="主","人","屠"),S483=T483,"平")</f>
        <v/>
      </c>
      <c r="V483" s="14" t="str" cm="1">
        <f t="array" ref="V483">_xlfn.IFS(S483+T483=0,"",S483&gt;T483,IF(I483="主",IF(S483=5,4,3),IF(S483=5,0,1)),S483&lt;T483,IF(I483="主",IF(T483=5,0,1),IF(T483=5,4,3)),S483=T483,2)</f>
        <v/>
      </c>
      <c r="W483" s="19"/>
      <c r="X483" s="19"/>
      <c r="Y483" s="224"/>
      <c r="Z483" s="225"/>
      <c r="AA483" s="225"/>
      <c r="AB483" s="225"/>
      <c r="AC483" s="225"/>
      <c r="AD483" s="225"/>
      <c r="AE483" s="225"/>
      <c r="AF483" s="225"/>
      <c r="AG483" s="226"/>
      <c r="AH483" s="227"/>
      <c r="AI483" s="227"/>
      <c r="AJ483" s="227"/>
      <c r="AK483" s="196"/>
      <c r="AL483" s="192"/>
      <c r="AM483" s="230"/>
      <c r="AN483" s="231"/>
      <c r="AO483" s="232"/>
      <c r="AP483" s="233"/>
      <c r="AQ483" s="234"/>
      <c r="AR483" s="15"/>
      <c r="AS483" s="234"/>
      <c r="AT483" s="15"/>
      <c r="AU483" s="234"/>
      <c r="AV483" s="142"/>
      <c r="AW483" s="14" t="str">
        <f t="shared" si="845"/>
        <v/>
      </c>
      <c r="AX483" s="14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Y483" s="14" t="str">
        <f t="shared" si="846"/>
        <v/>
      </c>
    </row>
    <row r="484" spans="1:51">
      <c r="A484" s="1">
        <f>输入错误检查!A483</f>
        <v>0</v>
      </c>
      <c r="B484" s="218" t="str">
        <f t="shared" ref="B484:B490" si="908">B483</f>
        <v/>
      </c>
      <c r="C484" s="218" t="str">
        <f t="shared" ref="C484:C490" si="909">C483</f>
        <v/>
      </c>
      <c r="D484" s="218" t="str">
        <f t="shared" ref="D484:D490" si="910">D483</f>
        <v/>
      </c>
      <c r="E484" s="218" t="str">
        <f t="shared" ref="E484:E490" si="911">E483</f>
        <v/>
      </c>
      <c r="F484" s="218" t="str">
        <f t="shared" ref="F484:F490" si="912">F483</f>
        <v/>
      </c>
      <c r="G484" s="8">
        <v>1</v>
      </c>
      <c r="H484" s="14" t="s">
        <v>88</v>
      </c>
      <c r="I484" s="14" t="str">
        <f t="shared" si="843"/>
        <v/>
      </c>
      <c r="J484" s="14" t="str">
        <f t="shared" si="844"/>
        <v/>
      </c>
      <c r="K484" s="15"/>
      <c r="L484" s="220"/>
      <c r="M484" s="221"/>
      <c r="N484" s="221"/>
      <c r="O484" s="222"/>
      <c r="P484" s="235"/>
      <c r="Q484" s="235"/>
      <c r="R484" s="235"/>
      <c r="S484" s="13"/>
      <c r="T484" s="13"/>
      <c r="U484" s="14" t="str">
        <f t="shared" si="907"/>
        <v/>
      </c>
      <c r="V484" s="14" t="str" cm="1">
        <f t="array" ref="V484">_xlfn.IFS(S484+T484=0,"",S484&gt;T484,IF(I484="主",IF(S484=5,4,3),IF(S484=5,0,1)),S484&lt;T484,IF(I484="主",IF(T484=5,0,1),IF(T484=5,4,3)),S484=T484,2)</f>
        <v/>
      </c>
      <c r="W484" s="19"/>
      <c r="X484" s="19"/>
      <c r="Y484" s="236"/>
      <c r="Z484" s="237"/>
      <c r="AA484" s="238"/>
      <c r="AB484" s="238"/>
      <c r="AC484" s="238"/>
      <c r="AD484" s="238"/>
      <c r="AE484" s="238"/>
      <c r="AF484" s="238"/>
      <c r="AG484" s="226"/>
      <c r="AH484" s="227"/>
      <c r="AI484" s="227"/>
      <c r="AJ484" s="227"/>
      <c r="AK484" s="196"/>
      <c r="AL484" s="192"/>
      <c r="AM484" s="239"/>
      <c r="AN484" s="240"/>
      <c r="AO484" s="241"/>
      <c r="AP484" s="233"/>
      <c r="AQ484" s="234"/>
      <c r="AR484" s="15"/>
      <c r="AS484" s="234"/>
      <c r="AT484" s="15"/>
      <c r="AU484" s="234"/>
      <c r="AV484" s="142"/>
      <c r="AW484" s="14" t="str">
        <f t="shared" si="845"/>
        <v/>
      </c>
      <c r="AX484" s="14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Y484" s="14" t="str">
        <f t="shared" si="846"/>
        <v/>
      </c>
    </row>
    <row r="485" spans="1:51">
      <c r="A485" s="1">
        <f>输入错误检查!A484</f>
        <v>0</v>
      </c>
      <c r="B485" s="218" t="str">
        <f t="shared" si="908"/>
        <v/>
      </c>
      <c r="C485" s="218" t="str">
        <f t="shared" si="909"/>
        <v/>
      </c>
      <c r="D485" s="218" t="str">
        <f t="shared" si="910"/>
        <v/>
      </c>
      <c r="E485" s="218" t="str">
        <f t="shared" si="911"/>
        <v/>
      </c>
      <c r="F485" s="218" t="str">
        <f t="shared" si="912"/>
        <v/>
      </c>
      <c r="G485" s="8">
        <v>2</v>
      </c>
      <c r="H485" s="14" t="s">
        <v>75</v>
      </c>
      <c r="I485" s="14" t="str">
        <f t="shared" si="843"/>
        <v/>
      </c>
      <c r="J485" s="14" t="str">
        <f t="shared" si="844"/>
        <v/>
      </c>
      <c r="K485" s="15"/>
      <c r="L485" s="220"/>
      <c r="M485" s="221">
        <f>S485+S486</f>
        <v>0</v>
      </c>
      <c r="N485" s="221">
        <f>T485+T486</f>
        <v>0</v>
      </c>
      <c r="O485" s="222">
        <f t="shared" si="903"/>
        <v>0</v>
      </c>
      <c r="P485" s="223">
        <f t="shared" si="904"/>
        <v>0</v>
      </c>
      <c r="Q485" s="223">
        <f t="shared" si="905"/>
        <v>0</v>
      </c>
      <c r="R485" s="223">
        <f t="shared" si="906"/>
        <v>0</v>
      </c>
      <c r="S485" s="13"/>
      <c r="T485" s="13"/>
      <c r="U485" s="14" t="str">
        <f t="shared" si="907"/>
        <v/>
      </c>
      <c r="V485" s="14" t="str" cm="1">
        <f t="array" ref="V485">_xlfn.IFS(S485+T485=0,"",S485&gt;T485,IF(I485="主",IF(S485=5,4,3),IF(S485=5,0,1)),S485&lt;T485,IF(I485="主",IF(T485=5,0,1),IF(T485=5,4,3)),S485=T485,2)</f>
        <v/>
      </c>
      <c r="W485" s="19"/>
      <c r="X485" s="19"/>
      <c r="Y485" s="242" t="str">
        <f>IF($K485="","",IF($K485=$K483,AP483,AP484))</f>
        <v/>
      </c>
      <c r="Z485" s="243" t="str">
        <f>IF($K485="","",IF($K485=$K483,AQ483,AQ484))</f>
        <v/>
      </c>
      <c r="AA485" s="244" t="str">
        <f>IF($K485="","",IF($K485=$K483,AS483,AS484))</f>
        <v/>
      </c>
      <c r="AB485" s="238"/>
      <c r="AC485" s="238"/>
      <c r="AD485" s="238"/>
      <c r="AE485" s="238"/>
      <c r="AF485" s="238"/>
      <c r="AG485" s="226"/>
      <c r="AH485" s="245" t="str">
        <f t="shared" ref="AH485:AH489" si="913">IF($K485="","",IF($K485=$K483,AV483,AV484))</f>
        <v/>
      </c>
      <c r="AI485" s="227"/>
      <c r="AJ485" s="227"/>
      <c r="AK485" s="196"/>
      <c r="AL485" s="13"/>
      <c r="AM485" s="277"/>
      <c r="AN485" s="247"/>
      <c r="AO485" s="241"/>
      <c r="AP485" s="233"/>
      <c r="AQ485" s="234"/>
      <c r="AR485" s="15"/>
      <c r="AS485" s="234"/>
      <c r="AT485" s="15"/>
      <c r="AU485" s="234"/>
      <c r="AV485" s="9"/>
      <c r="AW485" s="14" t="str">
        <f t="shared" si="845"/>
        <v/>
      </c>
      <c r="AX485" s="14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Y485" s="14" t="str">
        <f t="shared" si="846"/>
        <v/>
      </c>
    </row>
    <row r="486" spans="1:51">
      <c r="A486" s="1">
        <f>输入错误检查!A485</f>
        <v>0</v>
      </c>
      <c r="B486" s="218" t="str">
        <f t="shared" si="908"/>
        <v/>
      </c>
      <c r="C486" s="218" t="str">
        <f t="shared" si="909"/>
        <v/>
      </c>
      <c r="D486" s="218" t="str">
        <f t="shared" si="910"/>
        <v/>
      </c>
      <c r="E486" s="218" t="str">
        <f t="shared" si="911"/>
        <v/>
      </c>
      <c r="F486" s="218" t="str">
        <f t="shared" si="912"/>
        <v/>
      </c>
      <c r="G486" s="8">
        <v>2</v>
      </c>
      <c r="H486" s="14" t="s">
        <v>88</v>
      </c>
      <c r="I486" s="14" t="str">
        <f t="shared" si="843"/>
        <v/>
      </c>
      <c r="J486" s="14" t="str">
        <f t="shared" si="844"/>
        <v/>
      </c>
      <c r="K486" s="15"/>
      <c r="L486" s="220"/>
      <c r="M486" s="221"/>
      <c r="N486" s="221"/>
      <c r="O486" s="222"/>
      <c r="P486" s="235"/>
      <c r="Q486" s="235"/>
      <c r="R486" s="235"/>
      <c r="S486" s="13"/>
      <c r="T486" s="13"/>
      <c r="U486" s="14" t="str">
        <f t="shared" si="907"/>
        <v/>
      </c>
      <c r="V486" s="14" t="str" cm="1">
        <f t="array" ref="V486">_xlfn.IFS(S486+T486=0,"",S486&gt;T486,IF(I486="主",IF(S486=5,4,3),IF(S486=5,0,1)),S486&lt;T486,IF(I486="主",IF(T486=5,0,1),IF(T486=5,4,3)),S486=T486,2)</f>
        <v/>
      </c>
      <c r="W486" s="19"/>
      <c r="X486" s="19"/>
      <c r="Y486" s="242" t="str">
        <f>IF($K486="","",IF($K486=$K484,AP484,AP483))</f>
        <v/>
      </c>
      <c r="Z486" s="243" t="str">
        <f>IF($K486="","",IF($K486=$K484,AQ484,AQ483))</f>
        <v/>
      </c>
      <c r="AA486" s="244" t="str">
        <f>IF($K486="","",IF($K486=$K484,AS484,AS483))</f>
        <v/>
      </c>
      <c r="AB486" s="237"/>
      <c r="AC486" s="237"/>
      <c r="AD486" s="238"/>
      <c r="AE486" s="238"/>
      <c r="AF486" s="238"/>
      <c r="AG486" s="226"/>
      <c r="AH486" s="245" t="str">
        <f t="shared" ref="AH486:AH490" si="914">IF($K486="","",IF($K486=$K484,AV484,AV483))</f>
        <v/>
      </c>
      <c r="AI486" s="227"/>
      <c r="AJ486" s="227"/>
      <c r="AK486" s="196"/>
      <c r="AL486" s="13"/>
      <c r="AM486" s="192"/>
      <c r="AN486" s="239"/>
      <c r="AO486" s="241"/>
      <c r="AP486" s="233"/>
      <c r="AQ486" s="234"/>
      <c r="AR486" s="15"/>
      <c r="AS486" s="234"/>
      <c r="AT486" s="15"/>
      <c r="AU486" s="234"/>
      <c r="AV486" s="142"/>
      <c r="AW486" s="14" t="str">
        <f t="shared" si="845"/>
        <v/>
      </c>
      <c r="AX486" s="14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Y486" s="14" t="str">
        <f t="shared" si="846"/>
        <v/>
      </c>
    </row>
    <row r="487" spans="1:51">
      <c r="A487" s="1">
        <f>输入错误检查!A486</f>
        <v>0</v>
      </c>
      <c r="B487" s="218" t="str">
        <f t="shared" si="908"/>
        <v/>
      </c>
      <c r="C487" s="218" t="str">
        <f t="shared" si="909"/>
        <v/>
      </c>
      <c r="D487" s="218" t="str">
        <f t="shared" si="910"/>
        <v/>
      </c>
      <c r="E487" s="218" t="str">
        <f t="shared" si="911"/>
        <v/>
      </c>
      <c r="F487" s="218" t="str">
        <f t="shared" si="912"/>
        <v/>
      </c>
      <c r="G487" s="8">
        <v>3</v>
      </c>
      <c r="H487" s="14" t="s">
        <v>75</v>
      </c>
      <c r="I487" s="14" t="str">
        <f t="shared" si="843"/>
        <v/>
      </c>
      <c r="J487" s="14" t="str">
        <f t="shared" si="844"/>
        <v/>
      </c>
      <c r="K487" s="15"/>
      <c r="L487" s="220"/>
      <c r="M487" s="221">
        <f>S487+S488</f>
        <v>0</v>
      </c>
      <c r="N487" s="221">
        <f>T487+T488</f>
        <v>0</v>
      </c>
      <c r="O487" s="222">
        <f t="shared" si="903"/>
        <v>0</v>
      </c>
      <c r="P487" s="223">
        <f t="shared" si="904"/>
        <v>0</v>
      </c>
      <c r="Q487" s="223">
        <f t="shared" si="905"/>
        <v>0</v>
      </c>
      <c r="R487" s="223">
        <f t="shared" si="906"/>
        <v>0</v>
      </c>
      <c r="S487" s="13"/>
      <c r="T487" s="13"/>
      <c r="U487" s="14" t="str">
        <f t="shared" si="907"/>
        <v/>
      </c>
      <c r="V487" s="14" t="str" cm="1">
        <f t="array" ref="V487">_xlfn.IFS(S487+T487=0,"",S487&gt;T487,IF(I487="主",IF(S487=5,4,3),IF(S487=5,0,1)),S487&lt;T487,IF(I487="主",IF(T487=5,0,1),IF(T487=5,4,3)),S487=T487,2)</f>
        <v/>
      </c>
      <c r="W487" s="255"/>
      <c r="X487" s="19"/>
      <c r="Y487" s="248" t="str">
        <f>IF($K487="","",IF($K487=$K485,AP485,AP486))</f>
        <v/>
      </c>
      <c r="Z487" s="248" t="str">
        <f>IF($K487="","",IF($K487=$K485,AQ485,AQ486))</f>
        <v/>
      </c>
      <c r="AA487" s="244" t="str">
        <f>IF($K487="","",IF($K487=$K485,AS485,AS486))</f>
        <v/>
      </c>
      <c r="AB487" s="248" t="str">
        <f>IF($K487="","",IF($K487=$K485,Y485,Y486))</f>
        <v/>
      </c>
      <c r="AC487" s="249" t="str">
        <f>IF($K487="","",IF($K487=$K485,Z485,Z486))</f>
        <v/>
      </c>
      <c r="AD487" s="250" t="str">
        <f>IF($K487="","",IF($K487=$K485,AA485,AA486))</f>
        <v/>
      </c>
      <c r="AE487" s="238"/>
      <c r="AF487" s="238"/>
      <c r="AG487" s="226"/>
      <c r="AH487" s="245" t="str">
        <f t="shared" si="913"/>
        <v/>
      </c>
      <c r="AI487" s="251" t="str">
        <f>IF($K487="","",IF($K487=$K485,AH485,AH486))</f>
        <v/>
      </c>
      <c r="AJ487" s="227"/>
      <c r="AK487" s="196"/>
      <c r="AL487" s="13"/>
      <c r="AM487" s="13"/>
      <c r="AN487" s="277"/>
      <c r="AO487" s="252"/>
      <c r="AP487" s="233"/>
      <c r="AQ487" s="234"/>
      <c r="AR487" s="13"/>
      <c r="AS487" s="234"/>
      <c r="AT487" s="13"/>
      <c r="AU487" s="234"/>
      <c r="AV487" s="9"/>
      <c r="AW487" s="14" t="str">
        <f t="shared" si="845"/>
        <v/>
      </c>
      <c r="AX487" s="14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Y487" s="14" t="str">
        <f t="shared" si="846"/>
        <v/>
      </c>
    </row>
    <row r="488" spans="1:51">
      <c r="A488" s="1">
        <f>输入错误检查!A487</f>
        <v>0</v>
      </c>
      <c r="B488" s="218" t="str">
        <f t="shared" si="908"/>
        <v/>
      </c>
      <c r="C488" s="218" t="str">
        <f t="shared" si="909"/>
        <v/>
      </c>
      <c r="D488" s="218" t="str">
        <f t="shared" si="910"/>
        <v/>
      </c>
      <c r="E488" s="218" t="str">
        <f t="shared" si="911"/>
        <v/>
      </c>
      <c r="F488" s="218" t="str">
        <f t="shared" si="912"/>
        <v/>
      </c>
      <c r="G488" s="8">
        <v>3</v>
      </c>
      <c r="H488" s="14" t="s">
        <v>88</v>
      </c>
      <c r="I488" s="14" t="str">
        <f t="shared" si="843"/>
        <v/>
      </c>
      <c r="J488" s="14" t="str">
        <f t="shared" si="844"/>
        <v/>
      </c>
      <c r="K488" s="15"/>
      <c r="L488" s="220"/>
      <c r="M488" s="221"/>
      <c r="N488" s="221"/>
      <c r="O488" s="222"/>
      <c r="P488" s="235"/>
      <c r="Q488" s="235"/>
      <c r="R488" s="235"/>
      <c r="S488" s="13"/>
      <c r="T488" s="13"/>
      <c r="U488" s="14" t="str">
        <f t="shared" si="907"/>
        <v/>
      </c>
      <c r="V488" s="14" t="str" cm="1">
        <f t="array" ref="V488">_xlfn.IFS(S488+T488=0,"",S488&gt;T488,IF(I488="主",IF(S488=5,4,3),IF(S488=5,0,1)),S488&lt;T488,IF(I488="主",IF(T488=5,0,1),IF(T488=5,4,3)),S488=T488,2)</f>
        <v/>
      </c>
      <c r="W488" s="255"/>
      <c r="X488" s="19"/>
      <c r="Y488" s="248" t="str">
        <f>IF($K488="","",IF($K488=$K486,AP486,AP485))</f>
        <v/>
      </c>
      <c r="Z488" s="248" t="str">
        <f>IF($K488="","",IF($K488=$K486,AQ486,AQ485))</f>
        <v/>
      </c>
      <c r="AA488" s="244" t="str">
        <f>IF($K488="","",IF($K488=$K486,AS486,AS485))</f>
        <v/>
      </c>
      <c r="AB488" s="248" t="str">
        <f>IF($K488="","",IF($K488=$K486,Y486,Y485))</f>
        <v/>
      </c>
      <c r="AC488" s="249" t="str">
        <f>IF($K488="","",IF($K488=$K486,Z486,Z485))</f>
        <v/>
      </c>
      <c r="AD488" s="250" t="str">
        <f>IF($K488="","",IF($K488=$K486,AA486,AA485))</f>
        <v/>
      </c>
      <c r="AE488" s="237"/>
      <c r="AF488" s="237"/>
      <c r="AG488" s="270"/>
      <c r="AH488" s="245" t="str">
        <f t="shared" si="914"/>
        <v/>
      </c>
      <c r="AI488" s="251" t="str">
        <f>IF($K488="","",IF($K488=$K486,AH486,AH485))</f>
        <v/>
      </c>
      <c r="AJ488" s="227"/>
      <c r="AK488" s="196"/>
      <c r="AL488" s="13"/>
      <c r="AM488" s="13"/>
      <c r="AN488" s="192"/>
      <c r="AO488" s="254"/>
      <c r="AP488" s="233"/>
      <c r="AQ488" s="234"/>
      <c r="AR488" s="13"/>
      <c r="AS488" s="234"/>
      <c r="AT488" s="13"/>
      <c r="AU488" s="234"/>
      <c r="AV488" s="9"/>
      <c r="AW488" s="14" t="str">
        <f t="shared" si="845"/>
        <v/>
      </c>
      <c r="AX488" s="14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Y488" s="14" t="str">
        <f t="shared" si="846"/>
        <v/>
      </c>
    </row>
    <row r="489" spans="1:51">
      <c r="A489" s="1">
        <f>输入错误检查!A488</f>
        <v>0</v>
      </c>
      <c r="B489" s="218" t="str">
        <f t="shared" si="908"/>
        <v/>
      </c>
      <c r="C489" s="218" t="str">
        <f t="shared" si="909"/>
        <v/>
      </c>
      <c r="D489" s="218" t="str">
        <f t="shared" si="910"/>
        <v/>
      </c>
      <c r="E489" s="218" t="str">
        <f t="shared" si="911"/>
        <v/>
      </c>
      <c r="F489" s="218" t="str">
        <f t="shared" si="912"/>
        <v/>
      </c>
      <c r="G489" s="8" t="s">
        <v>114</v>
      </c>
      <c r="H489" s="14" t="s">
        <v>75</v>
      </c>
      <c r="I489" s="14" t="str">
        <f t="shared" si="843"/>
        <v/>
      </c>
      <c r="J489" s="14" t="str">
        <f t="shared" si="844"/>
        <v/>
      </c>
      <c r="K489" s="15"/>
      <c r="L489" s="220"/>
      <c r="M489" s="221">
        <f>S489+S490</f>
        <v>0</v>
      </c>
      <c r="N489" s="221">
        <f>T489+T490</f>
        <v>0</v>
      </c>
      <c r="O489" s="222">
        <f t="shared" ref="O489:O493" si="915">M489+N489</f>
        <v>0</v>
      </c>
      <c r="P489" s="223">
        <f t="shared" ref="P489:P493" si="916">IF(M489&gt;N489,1,0)</f>
        <v>0</v>
      </c>
      <c r="Q489" s="223">
        <f t="shared" ref="Q489:Q493" si="917">IF(M489+N489=0,0,IF(M489=N489,1,0))</f>
        <v>0</v>
      </c>
      <c r="R489" s="223">
        <f t="shared" ref="R489:R493" si="918">IF(M489&lt;N489,1,0)</f>
        <v>0</v>
      </c>
      <c r="S489" s="13"/>
      <c r="T489" s="13"/>
      <c r="U489" s="14" t="str">
        <f t="shared" si="907"/>
        <v/>
      </c>
      <c r="V489" s="14" t="str" cm="1">
        <f t="array" ref="V489">_xlfn.IFS(S489+T489=0,"",S489&gt;T489,IF(I489="主",IF(S489=5,4,3),IF(S489=5,0,1)),S489&lt;T489,IF(I489="主",IF(T489=5,0,1),IF(T489=5,4,3)),S489=T489,2)</f>
        <v/>
      </c>
      <c r="W489" s="255"/>
      <c r="X489" s="19"/>
      <c r="Y489" s="248" t="str">
        <f>IF($K489="","",IF($K489=$K487,AP487,AP488))</f>
        <v/>
      </c>
      <c r="Z489" s="248" t="str">
        <f>IF($K489="","",IF($K489=$K487,AQ487,AQ488))</f>
        <v/>
      </c>
      <c r="AA489" s="244" t="str">
        <f>IF($K489="","",IF($K489=$K487,AS487,AS488))</f>
        <v/>
      </c>
      <c r="AB489" s="242" t="str">
        <f t="shared" ref="AB489:AG489" si="919">IF($K489="","",IF($K489=$K487,Y487,Y488))</f>
        <v/>
      </c>
      <c r="AC489" s="242" t="str">
        <f t="shared" si="919"/>
        <v/>
      </c>
      <c r="AD489" s="249" t="str">
        <f t="shared" si="919"/>
        <v/>
      </c>
      <c r="AE489" s="242" t="str">
        <f t="shared" si="919"/>
        <v/>
      </c>
      <c r="AF489" s="242" t="str">
        <f t="shared" si="919"/>
        <v/>
      </c>
      <c r="AG489" s="242" t="str">
        <f t="shared" si="919"/>
        <v/>
      </c>
      <c r="AH489" s="245" t="str">
        <f t="shared" si="913"/>
        <v/>
      </c>
      <c r="AI489" s="251" t="str">
        <f>IF($K489="","",IF($K489=$K487,AH487,AH488))</f>
        <v/>
      </c>
      <c r="AJ489" s="251" t="str">
        <f>IF($K489="","",IF($K489=$K487,AI487,AI488))</f>
        <v/>
      </c>
      <c r="AK489" s="13"/>
      <c r="AL489" s="13"/>
      <c r="AM489" s="13"/>
      <c r="AN489" s="13"/>
      <c r="AO489" s="256"/>
      <c r="AP489" s="257"/>
      <c r="AQ489" s="257"/>
      <c r="AR489" s="13"/>
      <c r="AS489" s="257"/>
      <c r="AT489" s="13"/>
      <c r="AU489" s="257"/>
      <c r="AV489" s="9"/>
      <c r="AW489" s="14" t="str">
        <f t="shared" si="845"/>
        <v/>
      </c>
      <c r="AX489" s="14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Y489" s="14" t="str">
        <f t="shared" si="846"/>
        <v/>
      </c>
    </row>
    <row r="490" spans="1:51">
      <c r="A490" s="1">
        <f>输入错误检查!A489</f>
        <v>0</v>
      </c>
      <c r="B490" s="218" t="str">
        <f t="shared" si="908"/>
        <v/>
      </c>
      <c r="C490" s="218" t="str">
        <f t="shared" si="909"/>
        <v/>
      </c>
      <c r="D490" s="218" t="str">
        <f t="shared" si="910"/>
        <v/>
      </c>
      <c r="E490" s="218" t="str">
        <f t="shared" si="911"/>
        <v/>
      </c>
      <c r="F490" s="218" t="str">
        <f t="shared" si="912"/>
        <v/>
      </c>
      <c r="G490" s="8" t="s">
        <v>114</v>
      </c>
      <c r="H490" s="14" t="s">
        <v>88</v>
      </c>
      <c r="I490" s="14" t="str">
        <f t="shared" si="843"/>
        <v/>
      </c>
      <c r="J490" s="14" t="str">
        <f t="shared" si="844"/>
        <v/>
      </c>
      <c r="K490" s="15"/>
      <c r="L490" s="220"/>
      <c r="M490" s="221"/>
      <c r="N490" s="221"/>
      <c r="O490" s="222"/>
      <c r="P490" s="235"/>
      <c r="Q490" s="235"/>
      <c r="R490" s="235"/>
      <c r="S490" s="13"/>
      <c r="T490" s="13"/>
      <c r="U490" s="14" t="str">
        <f t="shared" si="907"/>
        <v/>
      </c>
      <c r="V490" s="14" t="str" cm="1">
        <f t="array" ref="V490">_xlfn.IFS(S490+T490=0,"",S490&gt;T490,IF(I490="主",IF(S490=5,4,3),IF(S490=5,0,1)),S490&lt;T490,IF(I490="主",IF(T490=5,0,1),IF(T490=5,4,3)),S490=T490,2)</f>
        <v/>
      </c>
      <c r="W490" s="255"/>
      <c r="X490" s="19"/>
      <c r="Y490" s="248" t="str">
        <f>IF($K490="","",IF($K490=$K488,AP488,AP487))</f>
        <v/>
      </c>
      <c r="Z490" s="248" t="str">
        <f>IF($K490="","",IF($K490=$K488,AQ488,AQ487))</f>
        <v/>
      </c>
      <c r="AA490" s="244" t="str">
        <f>IF($K490="","",IF($K490=$K488,AS488,AS487))</f>
        <v/>
      </c>
      <c r="AB490" s="242" t="str">
        <f t="shared" ref="AB490:AG490" si="920">IF($K490="","",IF($K490=$K488,Y488,Y487))</f>
        <v/>
      </c>
      <c r="AC490" s="242" t="str">
        <f t="shared" si="920"/>
        <v/>
      </c>
      <c r="AD490" s="249" t="str">
        <f t="shared" si="920"/>
        <v/>
      </c>
      <c r="AE490" s="242" t="str">
        <f t="shared" si="920"/>
        <v/>
      </c>
      <c r="AF490" s="242" t="str">
        <f t="shared" si="920"/>
        <v/>
      </c>
      <c r="AG490" s="242" t="str">
        <f t="shared" si="920"/>
        <v/>
      </c>
      <c r="AH490" s="245" t="str">
        <f t="shared" si="914"/>
        <v/>
      </c>
      <c r="AI490" s="251" t="str">
        <f>IF($K490="","",IF($K490=$K488,AH488,AH487))</f>
        <v/>
      </c>
      <c r="AJ490" s="251" t="str">
        <f>IF($K490="","",IF($K490=$K488,AI488,AI487))</f>
        <v/>
      </c>
      <c r="AK490" s="13"/>
      <c r="AL490" s="13"/>
      <c r="AM490" s="13"/>
      <c r="AN490" s="13"/>
      <c r="AO490" s="13"/>
      <c r="AP490" s="257"/>
      <c r="AQ490" s="257"/>
      <c r="AR490" s="13"/>
      <c r="AS490" s="257"/>
      <c r="AT490" s="13"/>
      <c r="AU490" s="257"/>
      <c r="AV490" s="9"/>
      <c r="AW490" s="14" t="str">
        <f t="shared" si="845"/>
        <v/>
      </c>
      <c r="AX490" s="14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Y490" s="14" t="str">
        <f t="shared" si="846"/>
        <v/>
      </c>
    </row>
    <row r="491" spans="1:51">
      <c r="A491" s="1">
        <f>输入错误检查!A490</f>
        <v>0</v>
      </c>
      <c r="B491" s="218" t="str">
        <f>IF(赛果!A63="","",赛果!A63)</f>
        <v/>
      </c>
      <c r="C491" s="218" t="str">
        <f>IF(赛果!B63="","",赛果!B63)</f>
        <v/>
      </c>
      <c r="D491" s="218" t="str">
        <f>IF(赛果!C63="","",赛果!C63)</f>
        <v/>
      </c>
      <c r="E491" s="218" t="str">
        <f>IF(赛果!D63="","",赛果!D63)</f>
        <v/>
      </c>
      <c r="F491" s="218" t="str">
        <f>IF(赛果!E63="","",赛果!E63)</f>
        <v/>
      </c>
      <c r="G491" s="8">
        <v>1</v>
      </c>
      <c r="H491" s="14" t="s">
        <v>75</v>
      </c>
      <c r="I491" s="14" t="str">
        <f t="shared" si="843"/>
        <v/>
      </c>
      <c r="J491" s="14" t="str">
        <f t="shared" si="844"/>
        <v/>
      </c>
      <c r="K491" s="279"/>
      <c r="L491" s="260"/>
      <c r="M491" s="221">
        <f>S491+S492</f>
        <v>0</v>
      </c>
      <c r="N491" s="221">
        <f>T491+T492</f>
        <v>0</v>
      </c>
      <c r="O491" s="222">
        <f t="shared" si="915"/>
        <v>0</v>
      </c>
      <c r="P491" s="223">
        <f t="shared" si="916"/>
        <v>0</v>
      </c>
      <c r="Q491" s="223">
        <f t="shared" si="917"/>
        <v>0</v>
      </c>
      <c r="R491" s="223">
        <f t="shared" si="918"/>
        <v>0</v>
      </c>
      <c r="S491" s="10"/>
      <c r="T491" s="10"/>
      <c r="U491" s="14" t="str">
        <f t="shared" si="907"/>
        <v/>
      </c>
      <c r="V491" s="14" t="str" cm="1">
        <f t="array" ref="V491">_xlfn.IFS(S491+T491=0,"",S491&gt;T491,IF(I491="主",IF(S491=5,4,3),IF(S491=5,0,1)),S491&lt;T491,IF(I491="主",IF(T491=5,0,1),IF(T491=5,4,3)),S491=T491,2)</f>
        <v/>
      </c>
      <c r="W491" s="261"/>
      <c r="X491" s="261"/>
      <c r="Y491" s="224"/>
      <c r="Z491" s="225"/>
      <c r="AA491" s="225"/>
      <c r="AB491" s="225"/>
      <c r="AC491" s="225"/>
      <c r="AD491" s="225"/>
      <c r="AE491" s="225"/>
      <c r="AF491" s="225"/>
      <c r="AG491" s="226"/>
      <c r="AH491" s="227"/>
      <c r="AI491" s="227"/>
      <c r="AJ491" s="227"/>
      <c r="AK491" s="262"/>
      <c r="AL491" s="263"/>
      <c r="AM491" s="224"/>
      <c r="AN491" s="225"/>
      <c r="AO491" s="264"/>
      <c r="AP491" s="265"/>
      <c r="AQ491" s="12"/>
      <c r="AR491" s="15"/>
      <c r="AS491" s="12"/>
      <c r="AT491" s="15"/>
      <c r="AU491" s="12"/>
      <c r="AV491" s="148"/>
      <c r="AW491" s="14" t="str">
        <f t="shared" si="845"/>
        <v/>
      </c>
      <c r="AX491" s="14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AY491" s="14" t="str">
        <f t="shared" si="846"/>
        <v/>
      </c>
    </row>
    <row r="492" spans="1:51">
      <c r="A492" s="1">
        <f>输入错误检查!A491</f>
        <v>0</v>
      </c>
      <c r="B492" s="218" t="str">
        <f t="shared" ref="B492:B498" si="921">B491</f>
        <v/>
      </c>
      <c r="C492" s="218" t="str">
        <f t="shared" ref="C492:C498" si="922">C491</f>
        <v/>
      </c>
      <c r="D492" s="218" t="str">
        <f t="shared" ref="D492:D498" si="923">D491</f>
        <v/>
      </c>
      <c r="E492" s="218" t="str">
        <f t="shared" ref="E492:E498" si="924">E491</f>
        <v/>
      </c>
      <c r="F492" s="218" t="str">
        <f t="shared" ref="F492:F498" si="925">F491</f>
        <v/>
      </c>
      <c r="G492" s="8">
        <v>1</v>
      </c>
      <c r="H492" s="14" t="s">
        <v>88</v>
      </c>
      <c r="I492" s="14" t="str">
        <f t="shared" si="843"/>
        <v/>
      </c>
      <c r="J492" s="14" t="str">
        <f t="shared" si="844"/>
        <v/>
      </c>
      <c r="K492" s="279"/>
      <c r="L492" s="260"/>
      <c r="M492" s="221"/>
      <c r="N492" s="221"/>
      <c r="O492" s="222"/>
      <c r="P492" s="235"/>
      <c r="Q492" s="235"/>
      <c r="R492" s="235"/>
      <c r="S492" s="10"/>
      <c r="T492" s="10"/>
      <c r="U492" s="14" t="str">
        <f t="shared" si="907"/>
        <v/>
      </c>
      <c r="V492" s="14" t="str" cm="1">
        <f t="array" ref="V492">_xlfn.IFS(S492+T492=0,"",S492&gt;T492,IF(I492="主",IF(S492=5,4,3),IF(S492=5,0,1)),S492&lt;T492,IF(I492="主",IF(T492=5,0,1),IF(T492=5,4,3)),S492=T492,2)</f>
        <v/>
      </c>
      <c r="W492" s="261" t="str">
        <f>IF(W491="","",W491)</f>
        <v/>
      </c>
      <c r="X492" s="261" t="str">
        <f>IF(X491="","",X491)</f>
        <v/>
      </c>
      <c r="Y492" s="236"/>
      <c r="Z492" s="237"/>
      <c r="AA492" s="238"/>
      <c r="AB492" s="238"/>
      <c r="AC492" s="238"/>
      <c r="AD492" s="238"/>
      <c r="AE492" s="238"/>
      <c r="AF492" s="238"/>
      <c r="AG492" s="226"/>
      <c r="AH492" s="227"/>
      <c r="AI492" s="227"/>
      <c r="AJ492" s="227"/>
      <c r="AK492" s="262"/>
      <c r="AL492" s="263"/>
      <c r="AM492" s="236"/>
      <c r="AN492" s="238"/>
      <c r="AO492" s="227"/>
      <c r="AP492" s="265"/>
      <c r="AQ492" s="12"/>
      <c r="AR492" s="15"/>
      <c r="AS492" s="12"/>
      <c r="AT492" s="15"/>
      <c r="AU492" s="12"/>
      <c r="AV492" s="148"/>
      <c r="AW492" s="14" t="str">
        <f t="shared" si="845"/>
        <v/>
      </c>
      <c r="AX492" s="14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AY492" s="14" t="str">
        <f t="shared" si="846"/>
        <v/>
      </c>
    </row>
    <row r="493" spans="1:51">
      <c r="A493" s="1">
        <f>输入错误检查!A492</f>
        <v>0</v>
      </c>
      <c r="B493" s="218" t="str">
        <f t="shared" si="921"/>
        <v/>
      </c>
      <c r="C493" s="218" t="str">
        <f t="shared" si="922"/>
        <v/>
      </c>
      <c r="D493" s="218" t="str">
        <f t="shared" si="923"/>
        <v/>
      </c>
      <c r="E493" s="218" t="str">
        <f t="shared" si="924"/>
        <v/>
      </c>
      <c r="F493" s="218" t="str">
        <f t="shared" si="925"/>
        <v/>
      </c>
      <c r="G493" s="8">
        <v>2</v>
      </c>
      <c r="H493" s="14" t="s">
        <v>75</v>
      </c>
      <c r="I493" s="14" t="str">
        <f t="shared" si="843"/>
        <v/>
      </c>
      <c r="J493" s="14" t="str">
        <f t="shared" si="844"/>
        <v/>
      </c>
      <c r="K493" s="279"/>
      <c r="L493" s="260"/>
      <c r="M493" s="221">
        <f>S493+S494</f>
        <v>0</v>
      </c>
      <c r="N493" s="221">
        <f>T493+T494</f>
        <v>0</v>
      </c>
      <c r="O493" s="222">
        <f t="shared" si="915"/>
        <v>0</v>
      </c>
      <c r="P493" s="223">
        <f t="shared" si="916"/>
        <v>0</v>
      </c>
      <c r="Q493" s="223">
        <f t="shared" si="917"/>
        <v>0</v>
      </c>
      <c r="R493" s="223">
        <f t="shared" si="918"/>
        <v>0</v>
      </c>
      <c r="S493" s="10"/>
      <c r="T493" s="10"/>
      <c r="U493" s="14" t="str">
        <f t="shared" si="907"/>
        <v/>
      </c>
      <c r="V493" s="14" t="str" cm="1">
        <f t="array" ref="V493">_xlfn.IFS(S493+T493=0,"",S493&gt;T493,IF(I493="主",IF(S493=5,4,3),IF(S493=5,0,1)),S493&lt;T493,IF(I493="主",IF(T493=5,0,1),IF(T493=5,4,3)),S493=T493,2)</f>
        <v/>
      </c>
      <c r="W493" s="261"/>
      <c r="X493" s="261"/>
      <c r="Y493" s="242" t="str">
        <f>IF($K493="","",IF($K493=$K491,AP491,AP492))</f>
        <v/>
      </c>
      <c r="Z493" s="243" t="str">
        <f>IF($K493="","",IF($K493=$K491,AQ491,AQ492))</f>
        <v/>
      </c>
      <c r="AA493" s="244" t="str">
        <f>IF($K493="","",IF($K493=$K491,AS491,AS492))</f>
        <v/>
      </c>
      <c r="AB493" s="238"/>
      <c r="AC493" s="238"/>
      <c r="AD493" s="238"/>
      <c r="AE493" s="238"/>
      <c r="AF493" s="238"/>
      <c r="AG493" s="226"/>
      <c r="AH493" s="245" t="str">
        <f t="shared" ref="AH493:AH497" si="926">IF($K493="","",IF($K493=$K491,AV491,AV492))</f>
        <v/>
      </c>
      <c r="AI493" s="227"/>
      <c r="AJ493" s="227"/>
      <c r="AK493" s="262"/>
      <c r="AL493" s="10"/>
      <c r="AM493" s="266"/>
      <c r="AN493" s="267"/>
      <c r="AO493" s="227"/>
      <c r="AP493" s="265"/>
      <c r="AQ493" s="12"/>
      <c r="AR493" s="15"/>
      <c r="AS493" s="12"/>
      <c r="AT493" s="15"/>
      <c r="AU493" s="12"/>
      <c r="AV493" s="148"/>
      <c r="AW493" s="14" t="str">
        <f t="shared" si="845"/>
        <v/>
      </c>
      <c r="AX493" s="14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Y493" s="14" t="str">
        <f t="shared" si="846"/>
        <v/>
      </c>
    </row>
    <row r="494" spans="1:51">
      <c r="A494" s="1">
        <f>输入错误检查!A493</f>
        <v>0</v>
      </c>
      <c r="B494" s="218" t="str">
        <f t="shared" si="921"/>
        <v/>
      </c>
      <c r="C494" s="218" t="str">
        <f t="shared" si="922"/>
        <v/>
      </c>
      <c r="D494" s="218" t="str">
        <f t="shared" si="923"/>
        <v/>
      </c>
      <c r="E494" s="218" t="str">
        <f t="shared" si="924"/>
        <v/>
      </c>
      <c r="F494" s="218" t="str">
        <f t="shared" si="925"/>
        <v/>
      </c>
      <c r="G494" s="8">
        <v>2</v>
      </c>
      <c r="H494" s="14" t="s">
        <v>88</v>
      </c>
      <c r="I494" s="14" t="str">
        <f t="shared" si="843"/>
        <v/>
      </c>
      <c r="J494" s="14" t="str">
        <f t="shared" si="844"/>
        <v/>
      </c>
      <c r="K494" s="279"/>
      <c r="L494" s="260"/>
      <c r="M494" s="221"/>
      <c r="N494" s="221"/>
      <c r="O494" s="222"/>
      <c r="P494" s="235"/>
      <c r="Q494" s="235"/>
      <c r="R494" s="235"/>
      <c r="S494" s="10"/>
      <c r="T494" s="10"/>
      <c r="U494" s="14" t="str">
        <f t="shared" si="907"/>
        <v/>
      </c>
      <c r="V494" s="14" t="str" cm="1">
        <f t="array" ref="V494">_xlfn.IFS(S494+T494=0,"",S494&gt;T494,IF(I494="主",IF(S494=5,4,3),IF(S494=5,0,1)),S494&lt;T494,IF(I494="主",IF(T494=5,0,1),IF(T494=5,4,3)),S494=T494,2)</f>
        <v/>
      </c>
      <c r="W494" s="261" t="str">
        <f>IF(W493="","",W493)</f>
        <v/>
      </c>
      <c r="X494" s="261" t="str">
        <f>IF(X493="","",X493)</f>
        <v/>
      </c>
      <c r="Y494" s="242" t="str">
        <f>IF($K494="","",IF($K494=$K492,AP492,AP491))</f>
        <v/>
      </c>
      <c r="Z494" s="243" t="str">
        <f>IF($K494="","",IF($K494=$K492,AQ492,AQ491))</f>
        <v/>
      </c>
      <c r="AA494" s="244" t="str">
        <f>IF($K494="","",IF($K494=$K492,AS492,AS491))</f>
        <v/>
      </c>
      <c r="AB494" s="237"/>
      <c r="AC494" s="237"/>
      <c r="AD494" s="238"/>
      <c r="AE494" s="238"/>
      <c r="AF494" s="238"/>
      <c r="AG494" s="226"/>
      <c r="AH494" s="245" t="str">
        <f t="shared" ref="AH494:AH498" si="927">IF($K494="","",IF($K494=$K492,AV492,AV491))</f>
        <v/>
      </c>
      <c r="AI494" s="227"/>
      <c r="AJ494" s="227"/>
      <c r="AK494" s="262"/>
      <c r="AL494" s="10"/>
      <c r="AM494" s="263"/>
      <c r="AN494" s="236"/>
      <c r="AO494" s="227"/>
      <c r="AP494" s="265"/>
      <c r="AQ494" s="12"/>
      <c r="AR494" s="15"/>
      <c r="AS494" s="12"/>
      <c r="AT494" s="15"/>
      <c r="AU494" s="12"/>
      <c r="AV494" s="148"/>
      <c r="AW494" s="14" t="str">
        <f t="shared" si="845"/>
        <v/>
      </c>
      <c r="AX494" s="14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Y494" s="14" t="str">
        <f t="shared" si="846"/>
        <v/>
      </c>
    </row>
    <row r="495" spans="1:51">
      <c r="A495" s="1">
        <f>输入错误检查!A494</f>
        <v>0</v>
      </c>
      <c r="B495" s="218" t="str">
        <f t="shared" si="921"/>
        <v/>
      </c>
      <c r="C495" s="218" t="str">
        <f t="shared" si="922"/>
        <v/>
      </c>
      <c r="D495" s="218" t="str">
        <f t="shared" si="923"/>
        <v/>
      </c>
      <c r="E495" s="218" t="str">
        <f t="shared" si="924"/>
        <v/>
      </c>
      <c r="F495" s="218" t="str">
        <f t="shared" si="925"/>
        <v/>
      </c>
      <c r="G495" s="8">
        <v>3</v>
      </c>
      <c r="H495" s="14" t="s">
        <v>75</v>
      </c>
      <c r="I495" s="14" t="str">
        <f t="shared" si="843"/>
        <v/>
      </c>
      <c r="J495" s="14" t="str">
        <f t="shared" si="844"/>
        <v/>
      </c>
      <c r="K495" s="279"/>
      <c r="L495" s="260"/>
      <c r="M495" s="221">
        <f>S495+S496</f>
        <v>0</v>
      </c>
      <c r="N495" s="221">
        <f>T495+T496</f>
        <v>0</v>
      </c>
      <c r="O495" s="222">
        <f t="shared" ref="O495:O499" si="928">M495+N495</f>
        <v>0</v>
      </c>
      <c r="P495" s="223">
        <f t="shared" ref="P495:P499" si="929">IF(M495&gt;N495,1,0)</f>
        <v>0</v>
      </c>
      <c r="Q495" s="223">
        <f t="shared" ref="Q495:Q499" si="930">IF(M495+N495=0,0,IF(M495=N495,1,0))</f>
        <v>0</v>
      </c>
      <c r="R495" s="223">
        <f t="shared" ref="R495:R499" si="931">IF(M495&lt;N495,1,0)</f>
        <v>0</v>
      </c>
      <c r="S495" s="10"/>
      <c r="T495" s="10"/>
      <c r="U495" s="14" t="str">
        <f t="shared" si="907"/>
        <v/>
      </c>
      <c r="V495" s="14" t="str" cm="1">
        <f t="array" ref="V495">_xlfn.IFS(S495+T495=0,"",S495&gt;T495,IF(I495="主",IF(S495=5,4,3),IF(S495=5,0,1)),S495&lt;T495,IF(I495="主",IF(T495=5,0,1),IF(T495=5,4,3)),S495=T495,2)</f>
        <v/>
      </c>
      <c r="W495" s="275"/>
      <c r="X495" s="261"/>
      <c r="Y495" s="248" t="str">
        <f>IF($K495="","",IF($K495=$K493,AP493,AP494))</f>
        <v/>
      </c>
      <c r="Z495" s="248" t="str">
        <f>IF($K495="","",IF($K495=$K493,AQ493,AQ494))</f>
        <v/>
      </c>
      <c r="AA495" s="244" t="str">
        <f>IF($K495="","",IF($K495=$K493,AS493,AS494))</f>
        <v/>
      </c>
      <c r="AB495" s="248" t="str">
        <f>IF($K495="","",IF($K495=$K493,Y493,Y494))</f>
        <v/>
      </c>
      <c r="AC495" s="249" t="str">
        <f>IF($K495="","",IF($K495=$K493,Z493,Z494))</f>
        <v/>
      </c>
      <c r="AD495" s="250" t="str">
        <f>IF($K495="","",IF($K495=$K493,AA493,AA494))</f>
        <v/>
      </c>
      <c r="AE495" s="238"/>
      <c r="AF495" s="238"/>
      <c r="AG495" s="226"/>
      <c r="AH495" s="245" t="str">
        <f t="shared" si="926"/>
        <v/>
      </c>
      <c r="AI495" s="251" t="str">
        <f>IF($K495="","",IF($K495=$K493,AH493,AH494))</f>
        <v/>
      </c>
      <c r="AJ495" s="227"/>
      <c r="AK495" s="262"/>
      <c r="AL495" s="10"/>
      <c r="AM495" s="10"/>
      <c r="AN495" s="266"/>
      <c r="AO495" s="269"/>
      <c r="AP495" s="265"/>
      <c r="AQ495" s="12"/>
      <c r="AR495" s="15"/>
      <c r="AS495" s="12"/>
      <c r="AT495" s="15"/>
      <c r="AU495" s="12"/>
      <c r="AV495" s="148"/>
      <c r="AW495" s="14" t="str">
        <f t="shared" si="845"/>
        <v/>
      </c>
      <c r="AX495" s="14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Y495" s="14" t="str">
        <f t="shared" si="846"/>
        <v/>
      </c>
    </row>
    <row r="496" spans="1:51">
      <c r="A496" s="1">
        <f>输入错误检查!A495</f>
        <v>0</v>
      </c>
      <c r="B496" s="218" t="str">
        <f t="shared" si="921"/>
        <v/>
      </c>
      <c r="C496" s="218" t="str">
        <f t="shared" si="922"/>
        <v/>
      </c>
      <c r="D496" s="218" t="str">
        <f t="shared" si="923"/>
        <v/>
      </c>
      <c r="E496" s="218" t="str">
        <f t="shared" si="924"/>
        <v/>
      </c>
      <c r="F496" s="218" t="str">
        <f t="shared" si="925"/>
        <v/>
      </c>
      <c r="G496" s="8">
        <v>3</v>
      </c>
      <c r="H496" s="14" t="s">
        <v>88</v>
      </c>
      <c r="I496" s="14" t="str">
        <f t="shared" si="843"/>
        <v/>
      </c>
      <c r="J496" s="14" t="str">
        <f t="shared" si="844"/>
        <v/>
      </c>
      <c r="K496" s="279"/>
      <c r="L496" s="260"/>
      <c r="M496" s="221"/>
      <c r="N496" s="221"/>
      <c r="O496" s="222"/>
      <c r="P496" s="235"/>
      <c r="Q496" s="235"/>
      <c r="R496" s="235"/>
      <c r="S496" s="10"/>
      <c r="T496" s="10"/>
      <c r="U496" s="14" t="str">
        <f t="shared" si="907"/>
        <v/>
      </c>
      <c r="V496" s="14" t="str" cm="1">
        <f t="array" ref="V496">_xlfn.IFS(S496+T496=0,"",S496&gt;T496,IF(I496="主",IF(S496=5,4,3),IF(S496=5,0,1)),S496&lt;T496,IF(I496="主",IF(T496=5,0,1),IF(T496=5,4,3)),S496=T496,2)</f>
        <v/>
      </c>
      <c r="W496" s="275"/>
      <c r="X496" s="261" t="str">
        <f>IF(X495="","",X495)</f>
        <v/>
      </c>
      <c r="Y496" s="248" t="str">
        <f>IF($K496="","",IF($K496=$K494,AP494,AP493))</f>
        <v/>
      </c>
      <c r="Z496" s="248" t="str">
        <f>IF($K496="","",IF($K496=$K494,AQ494,AQ493))</f>
        <v/>
      </c>
      <c r="AA496" s="244" t="str">
        <f>IF($K496="","",IF($K496=$K494,AS494,AS493))</f>
        <v/>
      </c>
      <c r="AB496" s="248" t="str">
        <f>IF($K496="","",IF($K496=$K494,Y494,Y493))</f>
        <v/>
      </c>
      <c r="AC496" s="249" t="str">
        <f>IF($K496="","",IF($K496=$K494,Z494,Z493))</f>
        <v/>
      </c>
      <c r="AD496" s="250" t="str">
        <f>IF($K496="","",IF($K496=$K494,AA494,AA493))</f>
        <v/>
      </c>
      <c r="AE496" s="237"/>
      <c r="AF496" s="237"/>
      <c r="AG496" s="270"/>
      <c r="AH496" s="245" t="str">
        <f t="shared" si="927"/>
        <v/>
      </c>
      <c r="AI496" s="251" t="str">
        <f>IF($K496="","",IF($K496=$K494,AH494,AH493))</f>
        <v/>
      </c>
      <c r="AJ496" s="227"/>
      <c r="AK496" s="262"/>
      <c r="AL496" s="10"/>
      <c r="AM496" s="10"/>
      <c r="AN496" s="263"/>
      <c r="AO496" s="272"/>
      <c r="AP496" s="265"/>
      <c r="AQ496" s="12"/>
      <c r="AR496" s="15"/>
      <c r="AS496" s="12"/>
      <c r="AT496" s="15"/>
      <c r="AU496" s="12"/>
      <c r="AV496" s="148"/>
      <c r="AW496" s="14" t="str">
        <f t="shared" si="845"/>
        <v/>
      </c>
      <c r="AX496" s="14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Y496" s="14" t="str">
        <f t="shared" si="846"/>
        <v/>
      </c>
    </row>
    <row r="497" spans="1:51">
      <c r="A497" s="1">
        <f>输入错误检查!A496</f>
        <v>0</v>
      </c>
      <c r="B497" s="218" t="str">
        <f t="shared" si="921"/>
        <v/>
      </c>
      <c r="C497" s="218" t="str">
        <f t="shared" si="922"/>
        <v/>
      </c>
      <c r="D497" s="218" t="str">
        <f t="shared" si="923"/>
        <v/>
      </c>
      <c r="E497" s="218" t="str">
        <f t="shared" si="924"/>
        <v/>
      </c>
      <c r="F497" s="218" t="str">
        <f t="shared" si="925"/>
        <v/>
      </c>
      <c r="G497" s="8" t="s">
        <v>114</v>
      </c>
      <c r="H497" s="14" t="s">
        <v>75</v>
      </c>
      <c r="I497" s="14" t="str">
        <f t="shared" si="843"/>
        <v/>
      </c>
      <c r="J497" s="14" t="str">
        <f t="shared" si="844"/>
        <v/>
      </c>
      <c r="K497" s="10"/>
      <c r="L497" s="274"/>
      <c r="M497" s="221">
        <f>S497+S498</f>
        <v>0</v>
      </c>
      <c r="N497" s="221">
        <f>T497+T498</f>
        <v>0</v>
      </c>
      <c r="O497" s="222">
        <f t="shared" si="928"/>
        <v>0</v>
      </c>
      <c r="P497" s="223">
        <f t="shared" si="929"/>
        <v>0</v>
      </c>
      <c r="Q497" s="223">
        <f t="shared" si="930"/>
        <v>0</v>
      </c>
      <c r="R497" s="223">
        <f t="shared" si="931"/>
        <v>0</v>
      </c>
      <c r="S497" s="10"/>
      <c r="T497" s="10"/>
      <c r="U497" s="14" t="str">
        <f t="shared" si="907"/>
        <v/>
      </c>
      <c r="V497" s="14" t="str" cm="1">
        <f t="array" ref="V497">_xlfn.IFS(S497+T497=0,"",S497&gt;T497,IF(I497="主",IF(S497=5,4,3),IF(S497=5,0,1)),S497&lt;T497,IF(I497="主",IF(T497=5,0,1),IF(T497=5,4,3)),S497=T497,2)</f>
        <v/>
      </c>
      <c r="W497" s="275"/>
      <c r="X497" s="261"/>
      <c r="Y497" s="248" t="str">
        <f>IF($K497="","",IF($K497=$K495,AP495,AP496))</f>
        <v/>
      </c>
      <c r="Z497" s="248" t="str">
        <f>IF($K497="","",IF($K497=$K495,AQ495,AQ496))</f>
        <v/>
      </c>
      <c r="AA497" s="244" t="str">
        <f>IF($K497="","",IF($K497=$K495,AS495,AS496))</f>
        <v/>
      </c>
      <c r="AB497" s="242" t="str">
        <f t="shared" ref="AB497:AG497" si="932">IF($K497="","",IF($K497=$K495,Y495,Y496))</f>
        <v/>
      </c>
      <c r="AC497" s="242" t="str">
        <f t="shared" si="932"/>
        <v/>
      </c>
      <c r="AD497" s="249" t="str">
        <f t="shared" si="932"/>
        <v/>
      </c>
      <c r="AE497" s="242" t="str">
        <f t="shared" si="932"/>
        <v/>
      </c>
      <c r="AF497" s="242" t="str">
        <f t="shared" si="932"/>
        <v/>
      </c>
      <c r="AG497" s="242" t="str">
        <f t="shared" si="932"/>
        <v/>
      </c>
      <c r="AH497" s="245" t="str">
        <f t="shared" si="926"/>
        <v/>
      </c>
      <c r="AI497" s="251" t="str">
        <f>IF($K497="","",IF($K497=$K495,AH495,AH496))</f>
        <v/>
      </c>
      <c r="AJ497" s="251" t="str">
        <f>IF($K497="","",IF($K497=$K495,AI495,AI496))</f>
        <v/>
      </c>
      <c r="AK497" s="10"/>
      <c r="AL497" s="10"/>
      <c r="AM497" s="10"/>
      <c r="AN497" s="10"/>
      <c r="AO497" s="276"/>
      <c r="AP497" s="265"/>
      <c r="AQ497" s="12"/>
      <c r="AR497" s="15"/>
      <c r="AS497" s="12"/>
      <c r="AT497" s="15"/>
      <c r="AU497" s="12"/>
      <c r="AV497" s="148"/>
      <c r="AW497" s="14" t="str">
        <f t="shared" si="845"/>
        <v/>
      </c>
      <c r="AX497" s="14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Y497" s="14" t="str">
        <f t="shared" si="846"/>
        <v/>
      </c>
    </row>
    <row r="498" spans="1:51">
      <c r="A498" s="1">
        <f>输入错误检查!A497</f>
        <v>0</v>
      </c>
      <c r="B498" s="218" t="str">
        <f t="shared" si="921"/>
        <v/>
      </c>
      <c r="C498" s="218" t="str">
        <f t="shared" si="922"/>
        <v/>
      </c>
      <c r="D498" s="218" t="str">
        <f t="shared" si="923"/>
        <v/>
      </c>
      <c r="E498" s="218" t="str">
        <f t="shared" si="924"/>
        <v/>
      </c>
      <c r="F498" s="218" t="str">
        <f t="shared" si="925"/>
        <v/>
      </c>
      <c r="G498" s="8" t="s">
        <v>114</v>
      </c>
      <c r="H498" s="14" t="s">
        <v>88</v>
      </c>
      <c r="I498" s="14" t="str">
        <f t="shared" si="843"/>
        <v/>
      </c>
      <c r="J498" s="14" t="str">
        <f t="shared" si="844"/>
        <v/>
      </c>
      <c r="K498" s="10"/>
      <c r="L498" s="274"/>
      <c r="M498" s="221"/>
      <c r="N498" s="221"/>
      <c r="O498" s="222"/>
      <c r="P498" s="235"/>
      <c r="Q498" s="235"/>
      <c r="R498" s="235"/>
      <c r="S498" s="10"/>
      <c r="T498" s="10"/>
      <c r="U498" s="14" t="str">
        <f t="shared" si="907"/>
        <v/>
      </c>
      <c r="V498" s="14" t="str" cm="1">
        <f t="array" ref="V498">_xlfn.IFS(S498+T498=0,"",S498&gt;T498,IF(I498="主",IF(S498=5,4,3),IF(S498=5,0,1)),S498&lt;T498,IF(I498="主",IF(T498=5,0,1),IF(T498=5,4,3)),S498=T498,2)</f>
        <v/>
      </c>
      <c r="W498" s="275"/>
      <c r="X498" s="261" t="str">
        <f>IF(X497="","",X497)</f>
        <v/>
      </c>
      <c r="Y498" s="248" t="str">
        <f>IF($K498="","",IF($K498=$K496,AP496,AP495))</f>
        <v/>
      </c>
      <c r="Z498" s="248" t="str">
        <f>IF($K498="","",IF($K498=$K496,AQ496,AQ495))</f>
        <v/>
      </c>
      <c r="AA498" s="244" t="str">
        <f>IF($K498="","",IF($K498=$K496,AS496,AS495))</f>
        <v/>
      </c>
      <c r="AB498" s="242" t="str">
        <f t="shared" ref="AB498:AG498" si="933">IF($K498="","",IF($K498=$K496,Y496,Y495))</f>
        <v/>
      </c>
      <c r="AC498" s="242" t="str">
        <f t="shared" si="933"/>
        <v/>
      </c>
      <c r="AD498" s="249" t="str">
        <f t="shared" si="933"/>
        <v/>
      </c>
      <c r="AE498" s="242" t="str">
        <f t="shared" si="933"/>
        <v/>
      </c>
      <c r="AF498" s="242" t="str">
        <f t="shared" si="933"/>
        <v/>
      </c>
      <c r="AG498" s="242" t="str">
        <f t="shared" si="933"/>
        <v/>
      </c>
      <c r="AH498" s="245" t="str">
        <f t="shared" si="927"/>
        <v/>
      </c>
      <c r="AI498" s="251" t="str">
        <f>IF($K498="","",IF($K498=$K496,AH496,AH495))</f>
        <v/>
      </c>
      <c r="AJ498" s="251" t="str">
        <f>IF($K498="","",IF($K498=$K496,AI496,AI495))</f>
        <v/>
      </c>
      <c r="AK498" s="10"/>
      <c r="AL498" s="10"/>
      <c r="AM498" s="10"/>
      <c r="AN498" s="10"/>
      <c r="AO498" s="10"/>
      <c r="AP498" s="265"/>
      <c r="AQ498" s="12"/>
      <c r="AR498" s="15"/>
      <c r="AS498" s="12"/>
      <c r="AT498" s="15"/>
      <c r="AU498" s="12"/>
      <c r="AV498" s="148"/>
      <c r="AW498" s="14" t="str">
        <f t="shared" si="845"/>
        <v/>
      </c>
      <c r="AX498" s="14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Y498" s="14" t="str">
        <f t="shared" si="846"/>
        <v/>
      </c>
    </row>
    <row r="499" spans="1:51">
      <c r="A499" s="1">
        <f>输入错误检查!A498</f>
        <v>0</v>
      </c>
      <c r="B499" s="218" t="str">
        <f>IF(赛果!A64="","",赛果!A64)</f>
        <v/>
      </c>
      <c r="C499" s="218" t="str">
        <f>IF(赛果!B64="","",赛果!B64)</f>
        <v/>
      </c>
      <c r="D499" s="218" t="str">
        <f>IF(赛果!C64="","",赛果!C64)</f>
        <v/>
      </c>
      <c r="E499" s="218" t="str">
        <f>IF(赛果!D64="","",赛果!D64)</f>
        <v/>
      </c>
      <c r="F499" s="218" t="str">
        <f>IF(赛果!E64="","",赛果!E64)</f>
        <v/>
      </c>
      <c r="G499" s="8">
        <v>1</v>
      </c>
      <c r="H499" s="14" t="s">
        <v>75</v>
      </c>
      <c r="I499" s="14" t="str">
        <f t="shared" si="843"/>
        <v/>
      </c>
      <c r="J499" s="14" t="str">
        <f t="shared" si="844"/>
        <v/>
      </c>
      <c r="K499" s="15"/>
      <c r="L499" s="220"/>
      <c r="M499" s="221">
        <f>S499+S500</f>
        <v>0</v>
      </c>
      <c r="N499" s="221">
        <f>T499+T500</f>
        <v>0</v>
      </c>
      <c r="O499" s="222">
        <f t="shared" si="928"/>
        <v>0</v>
      </c>
      <c r="P499" s="223">
        <f t="shared" si="929"/>
        <v>0</v>
      </c>
      <c r="Q499" s="223">
        <f t="shared" si="930"/>
        <v>0</v>
      </c>
      <c r="R499" s="223">
        <f t="shared" si="931"/>
        <v>0</v>
      </c>
      <c r="S499" s="13"/>
      <c r="T499" s="13"/>
      <c r="U499" s="14" t="str">
        <f t="shared" si="907"/>
        <v/>
      </c>
      <c r="V499" s="14" t="str" cm="1">
        <f t="array" ref="V499">_xlfn.IFS(S499+T499=0,"",S499&gt;T499,IF(I499="主",IF(S499=5,4,3),IF(S499=5,0,1)),S499&lt;T499,IF(I499="主",IF(T499=5,0,1),IF(T499=5,4,3)),S499=T499,2)</f>
        <v/>
      </c>
      <c r="W499" s="19"/>
      <c r="X499" s="19"/>
      <c r="Y499" s="224"/>
      <c r="Z499" s="225"/>
      <c r="AA499" s="225"/>
      <c r="AB499" s="225"/>
      <c r="AC499" s="225"/>
      <c r="AD499" s="225"/>
      <c r="AE499" s="225"/>
      <c r="AF499" s="225"/>
      <c r="AG499" s="226"/>
      <c r="AH499" s="227"/>
      <c r="AI499" s="227"/>
      <c r="AJ499" s="227"/>
      <c r="AK499" s="196"/>
      <c r="AL499" s="192"/>
      <c r="AM499" s="230"/>
      <c r="AN499" s="231"/>
      <c r="AO499" s="232"/>
      <c r="AP499" s="233"/>
      <c r="AQ499" s="234"/>
      <c r="AR499" s="15"/>
      <c r="AS499" s="234"/>
      <c r="AT499" s="15"/>
      <c r="AU499" s="234"/>
      <c r="AV499" s="142"/>
      <c r="AW499" s="14" t="str">
        <f t="shared" si="845"/>
        <v/>
      </c>
      <c r="AX499" s="14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Y499" s="14" t="str">
        <f t="shared" si="846"/>
        <v/>
      </c>
    </row>
    <row r="500" spans="1:51">
      <c r="A500" s="1">
        <f>输入错误检查!A499</f>
        <v>0</v>
      </c>
      <c r="B500" s="218" t="str">
        <f t="shared" ref="B500:B506" si="934">B499</f>
        <v/>
      </c>
      <c r="C500" s="218" t="str">
        <f t="shared" ref="C500:C506" si="935">C499</f>
        <v/>
      </c>
      <c r="D500" s="218" t="str">
        <f t="shared" ref="D500:D506" si="936">D499</f>
        <v/>
      </c>
      <c r="E500" s="218" t="str">
        <f t="shared" ref="E500:E506" si="937">E499</f>
        <v/>
      </c>
      <c r="F500" s="218" t="str">
        <f t="shared" ref="F500:F506" si="938">F499</f>
        <v/>
      </c>
      <c r="G500" s="8">
        <v>1</v>
      </c>
      <c r="H500" s="14" t="s">
        <v>88</v>
      </c>
      <c r="I500" s="14" t="str">
        <f t="shared" si="843"/>
        <v/>
      </c>
      <c r="J500" s="14" t="str">
        <f t="shared" si="844"/>
        <v/>
      </c>
      <c r="K500" s="15"/>
      <c r="L500" s="258"/>
      <c r="M500" s="221"/>
      <c r="N500" s="221"/>
      <c r="O500" s="222"/>
      <c r="P500" s="235"/>
      <c r="Q500" s="235"/>
      <c r="R500" s="235"/>
      <c r="S500" s="13"/>
      <c r="T500" s="13"/>
      <c r="U500" s="14" t="str">
        <f t="shared" si="907"/>
        <v/>
      </c>
      <c r="V500" s="14" t="str" cm="1">
        <f t="array" ref="V500">_xlfn.IFS(S500+T500=0,"",S500&gt;T500,IF(I500="主",IF(S500=5,4,3),IF(S500=5,0,1)),S500&lt;T500,IF(I500="主",IF(T500=5,0,1),IF(T500=5,4,3)),S500=T500,2)</f>
        <v/>
      </c>
      <c r="W500" s="19" t="str">
        <f>IF(W499="","",W499)</f>
        <v/>
      </c>
      <c r="X500" s="19" t="str">
        <f>IF(X499="","",X499)</f>
        <v/>
      </c>
      <c r="Y500" s="236"/>
      <c r="Z500" s="237"/>
      <c r="AA500" s="238"/>
      <c r="AB500" s="238"/>
      <c r="AC500" s="238"/>
      <c r="AD500" s="238"/>
      <c r="AE500" s="238"/>
      <c r="AF500" s="238"/>
      <c r="AG500" s="226"/>
      <c r="AH500" s="227"/>
      <c r="AI500" s="227"/>
      <c r="AJ500" s="227"/>
      <c r="AK500" s="196"/>
      <c r="AL500" s="192"/>
      <c r="AM500" s="239"/>
      <c r="AN500" s="240"/>
      <c r="AO500" s="241"/>
      <c r="AP500" s="233"/>
      <c r="AQ500" s="234"/>
      <c r="AR500" s="15"/>
      <c r="AS500" s="234"/>
      <c r="AT500" s="15"/>
      <c r="AU500" s="234"/>
      <c r="AV500" s="142"/>
      <c r="AW500" s="14" t="str">
        <f t="shared" si="845"/>
        <v/>
      </c>
      <c r="AX500" s="14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Y500" s="14" t="str">
        <f t="shared" si="846"/>
        <v/>
      </c>
    </row>
    <row r="501" spans="1:51">
      <c r="A501" s="1">
        <f>输入错误检查!A500</f>
        <v>0</v>
      </c>
      <c r="B501" s="218" t="str">
        <f t="shared" si="934"/>
        <v/>
      </c>
      <c r="C501" s="218" t="str">
        <f t="shared" si="935"/>
        <v/>
      </c>
      <c r="D501" s="218" t="str">
        <f t="shared" si="936"/>
        <v/>
      </c>
      <c r="E501" s="218" t="str">
        <f t="shared" si="937"/>
        <v/>
      </c>
      <c r="F501" s="218" t="str">
        <f t="shared" si="938"/>
        <v/>
      </c>
      <c r="G501" s="8">
        <v>2</v>
      </c>
      <c r="H501" s="14" t="s">
        <v>75</v>
      </c>
      <c r="I501" s="14" t="str">
        <f t="shared" si="843"/>
        <v/>
      </c>
      <c r="J501" s="14" t="str">
        <f t="shared" si="844"/>
        <v/>
      </c>
      <c r="K501" s="13"/>
      <c r="L501" s="220"/>
      <c r="M501" s="221">
        <f>S501+S502</f>
        <v>0</v>
      </c>
      <c r="N501" s="221">
        <f>T501+T502</f>
        <v>0</v>
      </c>
      <c r="O501" s="222">
        <f t="shared" ref="O501:O505" si="939">M501+N501</f>
        <v>0</v>
      </c>
      <c r="P501" s="223">
        <f t="shared" ref="P501:P505" si="940">IF(M501&gt;N501,1,0)</f>
        <v>0</v>
      </c>
      <c r="Q501" s="223">
        <f t="shared" ref="Q501:Q505" si="941">IF(M501+N501=0,0,IF(M501=N501,1,0))</f>
        <v>0</v>
      </c>
      <c r="R501" s="223">
        <f t="shared" ref="R501:R505" si="942">IF(M501&lt;N501,1,0)</f>
        <v>0</v>
      </c>
      <c r="S501" s="13"/>
      <c r="T501" s="13"/>
      <c r="U501" s="14" t="str">
        <f t="shared" si="907"/>
        <v/>
      </c>
      <c r="V501" s="14" t="str" cm="1">
        <f t="array" ref="V501">_xlfn.IFS(S501+T501=0,"",S501&gt;T501,IF(I501="主",IF(S501=5,4,3),IF(S501=5,0,1)),S501&lt;T501,IF(I501="主",IF(T501=5,0,1),IF(T501=5,4,3)),S501=T501,2)</f>
        <v/>
      </c>
      <c r="W501" s="19"/>
      <c r="X501" s="19"/>
      <c r="Y501" s="242" t="str">
        <f>IF($K501="","",IF($K501=$K499,AP499,AP500))</f>
        <v/>
      </c>
      <c r="Z501" s="243" t="str">
        <f>IF($K501="","",IF($K501=$K499,AQ499,AQ500))</f>
        <v/>
      </c>
      <c r="AA501" s="244" t="str">
        <f>IF($K501="","",IF($K501=$K499,AS499,AS500))</f>
        <v/>
      </c>
      <c r="AB501" s="238"/>
      <c r="AC501" s="238"/>
      <c r="AD501" s="238"/>
      <c r="AE501" s="238"/>
      <c r="AF501" s="238"/>
      <c r="AG501" s="226"/>
      <c r="AH501" s="245" t="str">
        <f t="shared" ref="AH501:AH505" si="943">IF($K501="","",IF($K501=$K499,AV499,AV500))</f>
        <v/>
      </c>
      <c r="AI501" s="227"/>
      <c r="AJ501" s="227"/>
      <c r="AK501" s="196"/>
      <c r="AL501" s="13"/>
      <c r="AM501" s="277"/>
      <c r="AN501" s="247"/>
      <c r="AO501" s="241"/>
      <c r="AP501" s="233"/>
      <c r="AQ501" s="234"/>
      <c r="AR501" s="15"/>
      <c r="AS501" s="234"/>
      <c r="AT501" s="15"/>
      <c r="AU501" s="234"/>
      <c r="AV501" s="9"/>
      <c r="AW501" s="14" t="str">
        <f t="shared" si="845"/>
        <v/>
      </c>
      <c r="AX501" s="14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AY501" s="14" t="str">
        <f t="shared" si="846"/>
        <v/>
      </c>
    </row>
    <row r="502" spans="1:51">
      <c r="A502" s="1">
        <f>输入错误检查!A501</f>
        <v>0</v>
      </c>
      <c r="B502" s="218" t="str">
        <f t="shared" si="934"/>
        <v/>
      </c>
      <c r="C502" s="218" t="str">
        <f t="shared" si="935"/>
        <v/>
      </c>
      <c r="D502" s="218" t="str">
        <f t="shared" si="936"/>
        <v/>
      </c>
      <c r="E502" s="218" t="str">
        <f t="shared" si="937"/>
        <v/>
      </c>
      <c r="F502" s="218" t="str">
        <f t="shared" si="938"/>
        <v/>
      </c>
      <c r="G502" s="8">
        <v>2</v>
      </c>
      <c r="H502" s="14" t="s">
        <v>88</v>
      </c>
      <c r="I502" s="14" t="str">
        <f t="shared" si="843"/>
        <v/>
      </c>
      <c r="J502" s="14" t="str">
        <f t="shared" si="844"/>
        <v/>
      </c>
      <c r="K502" s="15"/>
      <c r="L502" s="258"/>
      <c r="M502" s="221"/>
      <c r="N502" s="221"/>
      <c r="O502" s="222"/>
      <c r="P502" s="235"/>
      <c r="Q502" s="235"/>
      <c r="R502" s="235"/>
      <c r="S502" s="13"/>
      <c r="T502" s="13"/>
      <c r="U502" s="14" t="str">
        <f t="shared" si="907"/>
        <v/>
      </c>
      <c r="V502" s="14" t="str" cm="1">
        <f t="array" ref="V502">_xlfn.IFS(S502+T502=0,"",S502&gt;T502,IF(I502="主",IF(S502=5,4,3),IF(S502=5,0,1)),S502&lt;T502,IF(I502="主",IF(T502=5,0,1),IF(T502=5,4,3)),S502=T502,2)</f>
        <v/>
      </c>
      <c r="W502" s="19" t="str">
        <f>IF(W501="","",W501)</f>
        <v/>
      </c>
      <c r="X502" s="19" t="str">
        <f>IF(X501="","",X501)</f>
        <v/>
      </c>
      <c r="Y502" s="242" t="str">
        <f>IF($K502="","",IF($K502=$K500,AP500,AP499))</f>
        <v/>
      </c>
      <c r="Z502" s="243" t="str">
        <f>IF($K502="","",IF($K502=$K500,AQ500,AQ499))</f>
        <v/>
      </c>
      <c r="AA502" s="244" t="str">
        <f>IF($K502="","",IF($K502=$K500,AS500,AS499))</f>
        <v/>
      </c>
      <c r="AB502" s="237"/>
      <c r="AC502" s="237"/>
      <c r="AD502" s="238"/>
      <c r="AE502" s="238"/>
      <c r="AF502" s="238"/>
      <c r="AG502" s="226"/>
      <c r="AH502" s="245" t="str">
        <f t="shared" ref="AH502:AH506" si="944">IF($K502="","",IF($K502=$K500,AV500,AV499))</f>
        <v/>
      </c>
      <c r="AI502" s="227"/>
      <c r="AJ502" s="227"/>
      <c r="AK502" s="196"/>
      <c r="AL502" s="13"/>
      <c r="AM502" s="192"/>
      <c r="AN502" s="239"/>
      <c r="AO502" s="241"/>
      <c r="AP502" s="233"/>
      <c r="AQ502" s="234"/>
      <c r="AR502" s="15"/>
      <c r="AS502" s="234"/>
      <c r="AT502" s="15"/>
      <c r="AU502" s="234"/>
      <c r="AV502" s="142"/>
      <c r="AW502" s="14" t="str">
        <f t="shared" si="845"/>
        <v/>
      </c>
      <c r="AX502" s="14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Y502" s="14" t="str">
        <f t="shared" si="846"/>
        <v/>
      </c>
    </row>
    <row r="503" spans="1:51">
      <c r="A503" s="1">
        <f>输入错误检查!A502</f>
        <v>0</v>
      </c>
      <c r="B503" s="218" t="str">
        <f t="shared" si="934"/>
        <v/>
      </c>
      <c r="C503" s="218" t="str">
        <f t="shared" si="935"/>
        <v/>
      </c>
      <c r="D503" s="218" t="str">
        <f t="shared" si="936"/>
        <v/>
      </c>
      <c r="E503" s="218" t="str">
        <f t="shared" si="937"/>
        <v/>
      </c>
      <c r="F503" s="218" t="str">
        <f t="shared" si="938"/>
        <v/>
      </c>
      <c r="G503" s="8">
        <v>3</v>
      </c>
      <c r="H503" s="14" t="s">
        <v>75</v>
      </c>
      <c r="I503" s="14" t="str">
        <f t="shared" si="843"/>
        <v/>
      </c>
      <c r="J503" s="14" t="str">
        <f t="shared" si="844"/>
        <v/>
      </c>
      <c r="K503" s="13"/>
      <c r="L503" s="258"/>
      <c r="M503" s="221">
        <f>S503+S504</f>
        <v>0</v>
      </c>
      <c r="N503" s="221">
        <f>T503+T504</f>
        <v>0</v>
      </c>
      <c r="O503" s="222">
        <f t="shared" si="939"/>
        <v>0</v>
      </c>
      <c r="P503" s="223">
        <f t="shared" si="940"/>
        <v>0</v>
      </c>
      <c r="Q503" s="223">
        <f t="shared" si="941"/>
        <v>0</v>
      </c>
      <c r="R503" s="223">
        <f t="shared" si="942"/>
        <v>0</v>
      </c>
      <c r="S503" s="13"/>
      <c r="T503" s="13"/>
      <c r="U503" s="14" t="str">
        <f t="shared" si="907"/>
        <v/>
      </c>
      <c r="V503" s="14" t="str" cm="1">
        <f t="array" ref="V503">_xlfn.IFS(S503+T503=0,"",S503&gt;T503,IF(I503="主",IF(S503=5,4,3),IF(S503=5,0,1)),S503&lt;T503,IF(I503="主",IF(T503=5,0,1),IF(T503=5,4,3)),S503=T503,2)</f>
        <v/>
      </c>
      <c r="W503" s="255"/>
      <c r="X503" s="19"/>
      <c r="Y503" s="248" t="str">
        <f>IF($K503="","",IF($K503=$K501,AP501,AP502))</f>
        <v/>
      </c>
      <c r="Z503" s="248" t="str">
        <f>IF($K503="","",IF($K503=$K501,AQ501,AQ502))</f>
        <v/>
      </c>
      <c r="AA503" s="244" t="str">
        <f>IF($K503="","",IF($K503=$K501,AS501,AS502))</f>
        <v/>
      </c>
      <c r="AB503" s="248" t="str">
        <f>IF($K503="","",IF($K503=$K501,Y501,Y502))</f>
        <v/>
      </c>
      <c r="AC503" s="249" t="str">
        <f>IF($K503="","",IF($K503=$K501,Z501,Z502))</f>
        <v/>
      </c>
      <c r="AD503" s="250" t="str">
        <f>IF($K503="","",IF($K503=$K501,AA501,AA502))</f>
        <v/>
      </c>
      <c r="AE503" s="238"/>
      <c r="AF503" s="238"/>
      <c r="AG503" s="226"/>
      <c r="AH503" s="245" t="str">
        <f t="shared" si="943"/>
        <v/>
      </c>
      <c r="AI503" s="251" t="str">
        <f>IF($K503="","",IF($K503=$K501,AH501,AH502))</f>
        <v/>
      </c>
      <c r="AJ503" s="227"/>
      <c r="AK503" s="196"/>
      <c r="AL503" s="13"/>
      <c r="AM503" s="13"/>
      <c r="AN503" s="277"/>
      <c r="AO503" s="252"/>
      <c r="AP503" s="278"/>
      <c r="AQ503" s="257"/>
      <c r="AR503" s="13"/>
      <c r="AS503" s="257"/>
      <c r="AT503" s="13"/>
      <c r="AU503" s="257"/>
      <c r="AV503" s="9"/>
      <c r="AW503" s="14" t="str">
        <f t="shared" si="845"/>
        <v/>
      </c>
      <c r="AX503" s="14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Y503" s="14" t="str">
        <f t="shared" si="846"/>
        <v/>
      </c>
    </row>
    <row r="504" spans="1:51">
      <c r="A504" s="1">
        <f>输入错误检查!A503</f>
        <v>0</v>
      </c>
      <c r="B504" s="218" t="str">
        <f t="shared" si="934"/>
        <v/>
      </c>
      <c r="C504" s="218" t="str">
        <f t="shared" si="935"/>
        <v/>
      </c>
      <c r="D504" s="218" t="str">
        <f t="shared" si="936"/>
        <v/>
      </c>
      <c r="E504" s="218" t="str">
        <f t="shared" si="937"/>
        <v/>
      </c>
      <c r="F504" s="218" t="str">
        <f t="shared" si="938"/>
        <v/>
      </c>
      <c r="G504" s="8">
        <v>3</v>
      </c>
      <c r="H504" s="14" t="s">
        <v>88</v>
      </c>
      <c r="I504" s="14" t="str">
        <f t="shared" si="843"/>
        <v/>
      </c>
      <c r="J504" s="14" t="str">
        <f t="shared" si="844"/>
        <v/>
      </c>
      <c r="K504" s="13"/>
      <c r="L504" s="258"/>
      <c r="M504" s="221"/>
      <c r="N504" s="221"/>
      <c r="O504" s="222"/>
      <c r="P504" s="235"/>
      <c r="Q504" s="235"/>
      <c r="R504" s="235"/>
      <c r="S504" s="13"/>
      <c r="T504" s="13"/>
      <c r="U504" s="14" t="str">
        <f t="shared" si="907"/>
        <v/>
      </c>
      <c r="V504" s="14" t="str" cm="1">
        <f t="array" ref="V504">_xlfn.IFS(S504+T504=0,"",S504&gt;T504,IF(I504="主",IF(S504=5,4,3),IF(S504=5,0,1)),S504&lt;T504,IF(I504="主",IF(T504=5,0,1),IF(T504=5,4,3)),S504=T504,2)</f>
        <v/>
      </c>
      <c r="W504" s="255"/>
      <c r="X504" s="19" t="str">
        <f>IF(X503="","",X503)</f>
        <v/>
      </c>
      <c r="Y504" s="248" t="str">
        <f>IF($K504="","",IF($K504=$K502,AP502,AP501))</f>
        <v/>
      </c>
      <c r="Z504" s="248" t="str">
        <f>IF($K504="","",IF($K504=$K502,AQ502,AQ501))</f>
        <v/>
      </c>
      <c r="AA504" s="244" t="str">
        <f>IF($K504="","",IF($K504=$K502,AS502,AS501))</f>
        <v/>
      </c>
      <c r="AB504" s="248" t="str">
        <f>IF($K504="","",IF($K504=$K502,Y502,Y501))</f>
        <v/>
      </c>
      <c r="AC504" s="249" t="str">
        <f>IF($K504="","",IF($K504=$K502,Z502,Z501))</f>
        <v/>
      </c>
      <c r="AD504" s="250" t="str">
        <f>IF($K504="","",IF($K504=$K502,AA502,AA501))</f>
        <v/>
      </c>
      <c r="AE504" s="237"/>
      <c r="AF504" s="237"/>
      <c r="AG504" s="270"/>
      <c r="AH504" s="245" t="str">
        <f t="shared" si="944"/>
        <v/>
      </c>
      <c r="AI504" s="251" t="str">
        <f>IF($K504="","",IF($K504=$K502,AH502,AH501))</f>
        <v/>
      </c>
      <c r="AJ504" s="227"/>
      <c r="AK504" s="196"/>
      <c r="AL504" s="13"/>
      <c r="AM504" s="13"/>
      <c r="AN504" s="192"/>
      <c r="AO504" s="254"/>
      <c r="AP504" s="278"/>
      <c r="AQ504" s="257"/>
      <c r="AR504" s="13"/>
      <c r="AS504" s="257"/>
      <c r="AT504" s="13"/>
      <c r="AU504" s="257"/>
      <c r="AV504" s="9"/>
      <c r="AW504" s="14" t="str">
        <f t="shared" si="845"/>
        <v/>
      </c>
      <c r="AX504" s="14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Y504" s="14" t="str">
        <f t="shared" si="846"/>
        <v/>
      </c>
    </row>
    <row r="505" spans="1:51">
      <c r="A505" s="1">
        <f>输入错误检查!A504</f>
        <v>0</v>
      </c>
      <c r="B505" s="218" t="str">
        <f t="shared" si="934"/>
        <v/>
      </c>
      <c r="C505" s="218" t="str">
        <f t="shared" si="935"/>
        <v/>
      </c>
      <c r="D505" s="218" t="str">
        <f t="shared" si="936"/>
        <v/>
      </c>
      <c r="E505" s="218" t="str">
        <f t="shared" si="937"/>
        <v/>
      </c>
      <c r="F505" s="218" t="str">
        <f t="shared" si="938"/>
        <v/>
      </c>
      <c r="G505" s="8" t="s">
        <v>114</v>
      </c>
      <c r="H505" s="14" t="s">
        <v>75</v>
      </c>
      <c r="I505" s="14" t="str">
        <f t="shared" si="843"/>
        <v/>
      </c>
      <c r="J505" s="14" t="str">
        <f t="shared" si="844"/>
        <v/>
      </c>
      <c r="K505" s="13"/>
      <c r="L505" s="258"/>
      <c r="M505" s="221">
        <f>S505+S506</f>
        <v>0</v>
      </c>
      <c r="N505" s="221">
        <f>T505+T506</f>
        <v>0</v>
      </c>
      <c r="O505" s="222">
        <f t="shared" si="939"/>
        <v>0</v>
      </c>
      <c r="P505" s="223">
        <f t="shared" si="940"/>
        <v>0</v>
      </c>
      <c r="Q505" s="223">
        <f t="shared" si="941"/>
        <v>0</v>
      </c>
      <c r="R505" s="223">
        <f t="shared" si="942"/>
        <v>0</v>
      </c>
      <c r="S505" s="13"/>
      <c r="T505" s="13"/>
      <c r="U505" s="14" t="str">
        <f t="shared" si="907"/>
        <v/>
      </c>
      <c r="V505" s="14" t="str" cm="1">
        <f t="array" ref="V505">_xlfn.IFS(S505+T505=0,"",S505&gt;T505,IF(I505="主",IF(S505=5,4,3),IF(S505=5,0,1)),S505&lt;T505,IF(I505="主",IF(T505=5,0,1),IF(T505=5,4,3)),S505=T505,2)</f>
        <v/>
      </c>
      <c r="W505" s="255"/>
      <c r="X505" s="19"/>
      <c r="Y505" s="248" t="str">
        <f>IF($K505="","",IF($K505=$K503,AP503,AP504))</f>
        <v/>
      </c>
      <c r="Z505" s="248" t="str">
        <f>IF($K505="","",IF($K505=$K503,AQ503,AQ504))</f>
        <v/>
      </c>
      <c r="AA505" s="244" t="str">
        <f>IF($K505="","",IF($K505=$K503,AS503,AS504))</f>
        <v/>
      </c>
      <c r="AB505" s="242" t="str">
        <f t="shared" ref="AB505:AG505" si="945">IF($K505="","",IF($K505=$K503,Y503,Y504))</f>
        <v/>
      </c>
      <c r="AC505" s="242" t="str">
        <f t="shared" si="945"/>
        <v/>
      </c>
      <c r="AD505" s="249" t="str">
        <f t="shared" si="945"/>
        <v/>
      </c>
      <c r="AE505" s="242" t="str">
        <f t="shared" si="945"/>
        <v/>
      </c>
      <c r="AF505" s="242" t="str">
        <f t="shared" si="945"/>
        <v/>
      </c>
      <c r="AG505" s="242" t="str">
        <f t="shared" si="945"/>
        <v/>
      </c>
      <c r="AH505" s="245" t="str">
        <f t="shared" si="943"/>
        <v/>
      </c>
      <c r="AI505" s="251" t="str">
        <f>IF($K505="","",IF($K505=$K503,AH503,AH504))</f>
        <v/>
      </c>
      <c r="AJ505" s="251" t="str">
        <f>IF($K505="","",IF($K505=$K503,AI503,AI504))</f>
        <v/>
      </c>
      <c r="AK505" s="13"/>
      <c r="AL505" s="13"/>
      <c r="AM505" s="13"/>
      <c r="AN505" s="13"/>
      <c r="AO505" s="256"/>
      <c r="AP505" s="257"/>
      <c r="AQ505" s="257"/>
      <c r="AR505" s="13"/>
      <c r="AS505" s="257"/>
      <c r="AT505" s="13"/>
      <c r="AU505" s="257"/>
      <c r="AV505" s="9"/>
      <c r="AW505" s="14" t="str">
        <f t="shared" si="845"/>
        <v/>
      </c>
      <c r="AX505" s="14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Y505" s="14" t="str">
        <f t="shared" si="846"/>
        <v/>
      </c>
    </row>
    <row r="506" spans="1:51">
      <c r="A506" s="1">
        <f>输入错误检查!A505</f>
        <v>0</v>
      </c>
      <c r="B506" s="218" t="str">
        <f t="shared" si="934"/>
        <v/>
      </c>
      <c r="C506" s="218" t="str">
        <f t="shared" si="935"/>
        <v/>
      </c>
      <c r="D506" s="218" t="str">
        <f t="shared" si="936"/>
        <v/>
      </c>
      <c r="E506" s="218" t="str">
        <f t="shared" si="937"/>
        <v/>
      </c>
      <c r="F506" s="218" t="str">
        <f t="shared" si="938"/>
        <v/>
      </c>
      <c r="G506" s="8" t="s">
        <v>114</v>
      </c>
      <c r="H506" s="14" t="s">
        <v>88</v>
      </c>
      <c r="I506" s="14" t="str">
        <f t="shared" si="843"/>
        <v/>
      </c>
      <c r="J506" s="14" t="str">
        <f t="shared" si="844"/>
        <v/>
      </c>
      <c r="K506" s="13"/>
      <c r="L506" s="258"/>
      <c r="M506" s="221"/>
      <c r="N506" s="221"/>
      <c r="O506" s="222"/>
      <c r="P506" s="235"/>
      <c r="Q506" s="235"/>
      <c r="R506" s="235"/>
      <c r="S506" s="13"/>
      <c r="T506" s="13"/>
      <c r="U506" s="14" t="str">
        <f t="shared" si="907"/>
        <v/>
      </c>
      <c r="V506" s="14" t="str" cm="1">
        <f t="array" ref="V506">_xlfn.IFS(S506+T506=0,"",S506&gt;T506,IF(I506="主",IF(S506=5,4,3),IF(S506=5,0,1)),S506&lt;T506,IF(I506="主",IF(T506=5,0,1),IF(T506=5,4,3)),S506=T506,2)</f>
        <v/>
      </c>
      <c r="W506" s="255"/>
      <c r="X506" s="19" t="str">
        <f>IF(X505="","",X505)</f>
        <v/>
      </c>
      <c r="Y506" s="248" t="str">
        <f>IF($K506="","",IF($K506=$K504,AP504,AP503))</f>
        <v/>
      </c>
      <c r="Z506" s="248" t="str">
        <f>IF($K506="","",IF($K506=$K504,AQ504,AQ503))</f>
        <v/>
      </c>
      <c r="AA506" s="244" t="str">
        <f>IF($K506="","",IF($K506=$K504,AS504,AS503))</f>
        <v/>
      </c>
      <c r="AB506" s="242" t="str">
        <f t="shared" ref="AB506:AG506" si="946">IF($K506="","",IF($K506=$K504,Y504,Y503))</f>
        <v/>
      </c>
      <c r="AC506" s="242" t="str">
        <f t="shared" si="946"/>
        <v/>
      </c>
      <c r="AD506" s="249" t="str">
        <f t="shared" si="946"/>
        <v/>
      </c>
      <c r="AE506" s="242" t="str">
        <f t="shared" si="946"/>
        <v/>
      </c>
      <c r="AF506" s="242" t="str">
        <f t="shared" si="946"/>
        <v/>
      </c>
      <c r="AG506" s="242" t="str">
        <f t="shared" si="946"/>
        <v/>
      </c>
      <c r="AH506" s="245" t="str">
        <f t="shared" si="944"/>
        <v/>
      </c>
      <c r="AI506" s="251" t="str">
        <f>IF($K506="","",IF($K506=$K504,AH504,AH503))</f>
        <v/>
      </c>
      <c r="AJ506" s="251" t="str">
        <f>IF($K506="","",IF($K506=$K504,AI504,AI503))</f>
        <v/>
      </c>
      <c r="AK506" s="13"/>
      <c r="AL506" s="13"/>
      <c r="AM506" s="13"/>
      <c r="AN506" s="13"/>
      <c r="AO506" s="13"/>
      <c r="AP506" s="257"/>
      <c r="AQ506" s="257"/>
      <c r="AR506" s="13"/>
      <c r="AS506" s="257"/>
      <c r="AT506" s="13"/>
      <c r="AU506" s="257"/>
      <c r="AV506" s="9"/>
      <c r="AW506" s="14" t="str">
        <f t="shared" si="845"/>
        <v/>
      </c>
      <c r="AX506" s="14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Y506" s="14" t="str">
        <f t="shared" si="846"/>
        <v/>
      </c>
    </row>
    <row r="507" spans="1:51">
      <c r="A507" s="1">
        <f>输入错误检查!A506</f>
        <v>0</v>
      </c>
      <c r="B507" s="218" t="str">
        <f>IF(赛果!A65="","",赛果!A65)</f>
        <v/>
      </c>
      <c r="C507" s="218" t="str">
        <f>IF(赛果!B65="","",赛果!B65)</f>
        <v/>
      </c>
      <c r="D507" s="218" t="str">
        <f>IF(赛果!C65="","",赛果!C65)</f>
        <v/>
      </c>
      <c r="E507" s="218" t="str">
        <f>IF(赛果!D65="","",赛果!D65)</f>
        <v/>
      </c>
      <c r="F507" s="218" t="str">
        <f>IF(赛果!E65="","",赛果!E65)</f>
        <v/>
      </c>
      <c r="G507" s="8">
        <v>1</v>
      </c>
      <c r="H507" s="14" t="s">
        <v>75</v>
      </c>
      <c r="I507" s="14" t="str">
        <f t="shared" si="843"/>
        <v/>
      </c>
      <c r="J507" s="14" t="str">
        <f t="shared" si="844"/>
        <v/>
      </c>
      <c r="K507" s="279"/>
      <c r="L507" s="260"/>
      <c r="M507" s="221">
        <f>S507+S508</f>
        <v>0</v>
      </c>
      <c r="N507" s="221">
        <f>T507+T508</f>
        <v>0</v>
      </c>
      <c r="O507" s="222">
        <f t="shared" ref="O507:O511" si="947">M507+N507</f>
        <v>0</v>
      </c>
      <c r="P507" s="223">
        <f t="shared" ref="P507:P511" si="948">IF(M507&gt;N507,1,0)</f>
        <v>0</v>
      </c>
      <c r="Q507" s="223">
        <f t="shared" ref="Q507:Q511" si="949">IF(M507+N507=0,0,IF(M507=N507,1,0))</f>
        <v>0</v>
      </c>
      <c r="R507" s="223">
        <f t="shared" ref="R507:R511" si="950">IF(M507&lt;N507,1,0)</f>
        <v>0</v>
      </c>
      <c r="S507" s="10"/>
      <c r="T507" s="10"/>
      <c r="U507" s="14" t="str">
        <f t="shared" si="907"/>
        <v/>
      </c>
      <c r="V507" s="14" t="str" cm="1">
        <f t="array" ref="V507">_xlfn.IFS(S507+T507=0,"",S507&gt;T507,IF(I507="主",IF(S507=5,4,3),IF(S507=5,0,1)),S507&lt;T507,IF(I507="主",IF(T507=5,0,1),IF(T507=5,4,3)),S507=T507,2)</f>
        <v/>
      </c>
      <c r="W507" s="261"/>
      <c r="X507" s="261"/>
      <c r="Y507" s="224"/>
      <c r="Z507" s="225"/>
      <c r="AA507" s="225"/>
      <c r="AB507" s="225"/>
      <c r="AC507" s="225"/>
      <c r="AD507" s="225"/>
      <c r="AE507" s="225"/>
      <c r="AF507" s="225"/>
      <c r="AG507" s="226"/>
      <c r="AH507" s="227"/>
      <c r="AI507" s="227"/>
      <c r="AJ507" s="227"/>
      <c r="AK507" s="262"/>
      <c r="AL507" s="263"/>
      <c r="AM507" s="224"/>
      <c r="AN507" s="225"/>
      <c r="AO507" s="264"/>
      <c r="AP507" s="265"/>
      <c r="AQ507" s="12"/>
      <c r="AR507" s="15"/>
      <c r="AS507" s="12"/>
      <c r="AT507" s="15"/>
      <c r="AU507" s="12"/>
      <c r="AV507" s="148"/>
      <c r="AW507" s="14" t="str">
        <f t="shared" si="845"/>
        <v/>
      </c>
      <c r="AX507" s="14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Y507" s="14" t="str">
        <f t="shared" si="846"/>
        <v/>
      </c>
    </row>
    <row r="508" spans="1:51">
      <c r="A508" s="1">
        <f>输入错误检查!A507</f>
        <v>0</v>
      </c>
      <c r="B508" s="218" t="str">
        <f t="shared" ref="B508:B514" si="951">B507</f>
        <v/>
      </c>
      <c r="C508" s="218" t="str">
        <f t="shared" ref="C508:C514" si="952">C507</f>
        <v/>
      </c>
      <c r="D508" s="218" t="str">
        <f t="shared" ref="D508:D514" si="953">D507</f>
        <v/>
      </c>
      <c r="E508" s="218" t="str">
        <f t="shared" ref="E508:E514" si="954">E507</f>
        <v/>
      </c>
      <c r="F508" s="218" t="str">
        <f t="shared" ref="F508:F514" si="955">F507</f>
        <v/>
      </c>
      <c r="G508" s="8">
        <v>1</v>
      </c>
      <c r="H508" s="14" t="s">
        <v>88</v>
      </c>
      <c r="I508" s="14" t="str">
        <f t="shared" si="843"/>
        <v/>
      </c>
      <c r="J508" s="14" t="str">
        <f t="shared" si="844"/>
        <v/>
      </c>
      <c r="K508" s="279"/>
      <c r="L508" s="260"/>
      <c r="M508" s="221"/>
      <c r="N508" s="221"/>
      <c r="O508" s="222"/>
      <c r="P508" s="235"/>
      <c r="Q508" s="235"/>
      <c r="R508" s="235"/>
      <c r="S508" s="10"/>
      <c r="T508" s="10"/>
      <c r="U508" s="14" t="str">
        <f t="shared" si="907"/>
        <v/>
      </c>
      <c r="V508" s="14" t="str" cm="1">
        <f t="array" ref="V508">_xlfn.IFS(S508+T508=0,"",S508&gt;T508,IF(I508="主",IF(S508=5,4,3),IF(S508=5,0,1)),S508&lt;T508,IF(I508="主",IF(T508=5,0,1),IF(T508=5,4,3)),S508=T508,2)</f>
        <v/>
      </c>
      <c r="W508" s="261" t="str">
        <f>IF(W507="","",W507)</f>
        <v/>
      </c>
      <c r="X508" s="261" t="str">
        <f>IF(X507="","",X507)</f>
        <v/>
      </c>
      <c r="Y508" s="236"/>
      <c r="Z508" s="237"/>
      <c r="AA508" s="238"/>
      <c r="AB508" s="238"/>
      <c r="AC508" s="238"/>
      <c r="AD508" s="238"/>
      <c r="AE508" s="238"/>
      <c r="AF508" s="238"/>
      <c r="AG508" s="226"/>
      <c r="AH508" s="227"/>
      <c r="AI508" s="227"/>
      <c r="AJ508" s="227"/>
      <c r="AK508" s="262"/>
      <c r="AL508" s="263"/>
      <c r="AM508" s="236"/>
      <c r="AN508" s="238"/>
      <c r="AO508" s="227"/>
      <c r="AP508" s="265"/>
      <c r="AQ508" s="12"/>
      <c r="AR508" s="15"/>
      <c r="AS508" s="12"/>
      <c r="AT508" s="15"/>
      <c r="AU508" s="12"/>
      <c r="AV508" s="148"/>
      <c r="AW508" s="14" t="str">
        <f t="shared" si="845"/>
        <v/>
      </c>
      <c r="AX508" s="14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Y508" s="14" t="str">
        <f t="shared" si="846"/>
        <v/>
      </c>
    </row>
    <row r="509" spans="1:51">
      <c r="A509" s="1">
        <f>输入错误检查!A508</f>
        <v>0</v>
      </c>
      <c r="B509" s="218" t="str">
        <f t="shared" si="951"/>
        <v/>
      </c>
      <c r="C509" s="218" t="str">
        <f t="shared" si="952"/>
        <v/>
      </c>
      <c r="D509" s="218" t="str">
        <f t="shared" si="953"/>
        <v/>
      </c>
      <c r="E509" s="218" t="str">
        <f t="shared" si="954"/>
        <v/>
      </c>
      <c r="F509" s="218" t="str">
        <f t="shared" si="955"/>
        <v/>
      </c>
      <c r="G509" s="8">
        <v>2</v>
      </c>
      <c r="H509" s="14" t="s">
        <v>75</v>
      </c>
      <c r="I509" s="14" t="str">
        <f t="shared" si="843"/>
        <v/>
      </c>
      <c r="J509" s="14" t="str">
        <f t="shared" si="844"/>
        <v/>
      </c>
      <c r="K509" s="279"/>
      <c r="L509" s="260"/>
      <c r="M509" s="221">
        <f>S509+S510</f>
        <v>0</v>
      </c>
      <c r="N509" s="221">
        <f>T509+T510</f>
        <v>0</v>
      </c>
      <c r="O509" s="222">
        <f t="shared" si="947"/>
        <v>0</v>
      </c>
      <c r="P509" s="223">
        <f t="shared" si="948"/>
        <v>0</v>
      </c>
      <c r="Q509" s="223">
        <f t="shared" si="949"/>
        <v>0</v>
      </c>
      <c r="R509" s="223">
        <f t="shared" si="950"/>
        <v>0</v>
      </c>
      <c r="S509" s="10"/>
      <c r="T509" s="10"/>
      <c r="U509" s="14" t="str">
        <f t="shared" si="907"/>
        <v/>
      </c>
      <c r="V509" s="14" t="str" cm="1">
        <f t="array" ref="V509">_xlfn.IFS(S509+T509=0,"",S509&gt;T509,IF(I509="主",IF(S509=5,4,3),IF(S509=5,0,1)),S509&lt;T509,IF(I509="主",IF(T509=5,0,1),IF(T509=5,4,3)),S509=T509,2)</f>
        <v/>
      </c>
      <c r="W509" s="261"/>
      <c r="X509" s="261"/>
      <c r="Y509" s="242" t="str">
        <f>IF($K509="","",IF($K509=$K507,AP507,AP508))</f>
        <v/>
      </c>
      <c r="Z509" s="243" t="str">
        <f>IF($K509="","",IF($K509=$K507,AQ507,AQ508))</f>
        <v/>
      </c>
      <c r="AA509" s="244" t="str">
        <f>IF($K509="","",IF($K509=$K507,AS507,AS508))</f>
        <v/>
      </c>
      <c r="AB509" s="238"/>
      <c r="AC509" s="238"/>
      <c r="AD509" s="238"/>
      <c r="AE509" s="238"/>
      <c r="AF509" s="238"/>
      <c r="AG509" s="226"/>
      <c r="AH509" s="245" t="str">
        <f t="shared" ref="AH509:AH513" si="956">IF($K509="","",IF($K509=$K507,AV507,AV508))</f>
        <v/>
      </c>
      <c r="AI509" s="227"/>
      <c r="AJ509" s="227"/>
      <c r="AK509" s="262"/>
      <c r="AL509" s="10"/>
      <c r="AM509" s="266"/>
      <c r="AN509" s="267"/>
      <c r="AO509" s="227"/>
      <c r="AP509" s="265"/>
      <c r="AQ509" s="12"/>
      <c r="AR509" s="15"/>
      <c r="AS509" s="12"/>
      <c r="AT509" s="15"/>
      <c r="AU509" s="12"/>
      <c r="AV509" s="148"/>
      <c r="AW509" s="14" t="str">
        <f t="shared" si="845"/>
        <v/>
      </c>
      <c r="AX509" s="14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Y509" s="14" t="str">
        <f t="shared" si="846"/>
        <v/>
      </c>
    </row>
    <row r="510" spans="1:51">
      <c r="A510" s="1">
        <f>输入错误检查!A509</f>
        <v>0</v>
      </c>
      <c r="B510" s="218" t="str">
        <f t="shared" si="951"/>
        <v/>
      </c>
      <c r="C510" s="218" t="str">
        <f t="shared" si="952"/>
        <v/>
      </c>
      <c r="D510" s="218" t="str">
        <f t="shared" si="953"/>
        <v/>
      </c>
      <c r="E510" s="218" t="str">
        <f t="shared" si="954"/>
        <v/>
      </c>
      <c r="F510" s="218" t="str">
        <f t="shared" si="955"/>
        <v/>
      </c>
      <c r="G510" s="8">
        <v>2</v>
      </c>
      <c r="H510" s="14" t="s">
        <v>88</v>
      </c>
      <c r="I510" s="14" t="str">
        <f t="shared" si="843"/>
        <v/>
      </c>
      <c r="J510" s="14" t="str">
        <f t="shared" si="844"/>
        <v/>
      </c>
      <c r="K510" s="279"/>
      <c r="L510" s="260"/>
      <c r="M510" s="221"/>
      <c r="N510" s="221"/>
      <c r="O510" s="222"/>
      <c r="P510" s="235"/>
      <c r="Q510" s="235"/>
      <c r="R510" s="235"/>
      <c r="S510" s="10"/>
      <c r="T510" s="10"/>
      <c r="U510" s="14" t="str">
        <f t="shared" si="907"/>
        <v/>
      </c>
      <c r="V510" s="14" t="str" cm="1">
        <f t="array" ref="V510">_xlfn.IFS(S510+T510=0,"",S510&gt;T510,IF(I510="主",IF(S510=5,4,3),IF(S510=5,0,1)),S510&lt;T510,IF(I510="主",IF(T510=5,0,1),IF(T510=5,4,3)),S510=T510,2)</f>
        <v/>
      </c>
      <c r="W510" s="261" t="str">
        <f>IF(W509="","",W509)</f>
        <v/>
      </c>
      <c r="X510" s="261" t="str">
        <f>IF(X509="","",X509)</f>
        <v/>
      </c>
      <c r="Y510" s="242" t="str">
        <f>IF($K510="","",IF($K510=$K508,AP508,AP507))</f>
        <v/>
      </c>
      <c r="Z510" s="243" t="str">
        <f>IF($K510="","",IF($K510=$K508,AQ508,AQ507))</f>
        <v/>
      </c>
      <c r="AA510" s="244" t="str">
        <f>IF($K510="","",IF($K510=$K508,AS508,AS507))</f>
        <v/>
      </c>
      <c r="AB510" s="237"/>
      <c r="AC510" s="237"/>
      <c r="AD510" s="238"/>
      <c r="AE510" s="238"/>
      <c r="AF510" s="238"/>
      <c r="AG510" s="226"/>
      <c r="AH510" s="245" t="str">
        <f t="shared" ref="AH510:AH514" si="957">IF($K510="","",IF($K510=$K508,AV508,AV507))</f>
        <v/>
      </c>
      <c r="AI510" s="227"/>
      <c r="AJ510" s="227"/>
      <c r="AK510" s="262"/>
      <c r="AL510" s="10"/>
      <c r="AM510" s="263"/>
      <c r="AN510" s="236"/>
      <c r="AO510" s="227"/>
      <c r="AP510" s="265"/>
      <c r="AQ510" s="12"/>
      <c r="AR510" s="15"/>
      <c r="AS510" s="12"/>
      <c r="AT510" s="15"/>
      <c r="AU510" s="12"/>
      <c r="AV510" s="148"/>
      <c r="AW510" s="14" t="str">
        <f t="shared" si="845"/>
        <v/>
      </c>
      <c r="AX510" s="14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Y510" s="14" t="str">
        <f t="shared" si="846"/>
        <v/>
      </c>
    </row>
    <row r="511" spans="1:51">
      <c r="A511" s="1">
        <f>输入错误检查!A510</f>
        <v>0</v>
      </c>
      <c r="B511" s="218" t="str">
        <f t="shared" si="951"/>
        <v/>
      </c>
      <c r="C511" s="218" t="str">
        <f t="shared" si="952"/>
        <v/>
      </c>
      <c r="D511" s="218" t="str">
        <f t="shared" si="953"/>
        <v/>
      </c>
      <c r="E511" s="218" t="str">
        <f t="shared" si="954"/>
        <v/>
      </c>
      <c r="F511" s="218" t="str">
        <f t="shared" si="955"/>
        <v/>
      </c>
      <c r="G511" s="8">
        <v>3</v>
      </c>
      <c r="H511" s="14" t="s">
        <v>75</v>
      </c>
      <c r="I511" s="14" t="str">
        <f t="shared" si="843"/>
        <v/>
      </c>
      <c r="J511" s="14" t="str">
        <f t="shared" si="844"/>
        <v/>
      </c>
      <c r="K511" s="279"/>
      <c r="L511" s="260"/>
      <c r="M511" s="221">
        <f>S511+S512</f>
        <v>0</v>
      </c>
      <c r="N511" s="221">
        <f>T511+T512</f>
        <v>0</v>
      </c>
      <c r="O511" s="222">
        <f t="shared" si="947"/>
        <v>0</v>
      </c>
      <c r="P511" s="223">
        <f t="shared" si="948"/>
        <v>0</v>
      </c>
      <c r="Q511" s="223">
        <f t="shared" si="949"/>
        <v>0</v>
      </c>
      <c r="R511" s="223">
        <f t="shared" si="950"/>
        <v>0</v>
      </c>
      <c r="S511" s="10"/>
      <c r="T511" s="10"/>
      <c r="U511" s="14" t="str">
        <f t="shared" si="907"/>
        <v/>
      </c>
      <c r="V511" s="14" t="str" cm="1">
        <f t="array" ref="V511">_xlfn.IFS(S511+T511=0,"",S511&gt;T511,IF(I511="主",IF(S511=5,4,3),IF(S511=5,0,1)),S511&lt;T511,IF(I511="主",IF(T511=5,0,1),IF(T511=5,4,3)),S511=T511,2)</f>
        <v/>
      </c>
      <c r="W511" s="275"/>
      <c r="X511" s="261"/>
      <c r="Y511" s="248" t="str">
        <f>IF($K511="","",IF($K511=$K509,AP509,AP510))</f>
        <v/>
      </c>
      <c r="Z511" s="248" t="str">
        <f>IF($K511="","",IF($K511=$K509,AQ509,AQ510))</f>
        <v/>
      </c>
      <c r="AA511" s="244" t="str">
        <f>IF($K511="","",IF($K511=$K509,AS509,AS510))</f>
        <v/>
      </c>
      <c r="AB511" s="248" t="str">
        <f>IF($K511="","",IF($K511=$K509,Y509,Y510))</f>
        <v/>
      </c>
      <c r="AC511" s="249" t="str">
        <f>IF($K511="","",IF($K511=$K509,Z509,Z510))</f>
        <v/>
      </c>
      <c r="AD511" s="250" t="str">
        <f>IF($K511="","",IF($K511=$K509,AA509,AA510))</f>
        <v/>
      </c>
      <c r="AE511" s="238"/>
      <c r="AF511" s="238"/>
      <c r="AG511" s="226"/>
      <c r="AH511" s="245" t="str">
        <f t="shared" si="956"/>
        <v/>
      </c>
      <c r="AI511" s="251" t="str">
        <f>IF($K511="","",IF($K511=$K509,AH509,AH510))</f>
        <v/>
      </c>
      <c r="AJ511" s="227"/>
      <c r="AK511" s="262"/>
      <c r="AL511" s="10"/>
      <c r="AM511" s="10"/>
      <c r="AN511" s="266"/>
      <c r="AO511" s="269"/>
      <c r="AP511" s="265"/>
      <c r="AQ511" s="12"/>
      <c r="AR511" s="15"/>
      <c r="AS511" s="12"/>
      <c r="AT511" s="15"/>
      <c r="AU511" s="12"/>
      <c r="AV511" s="148"/>
      <c r="AW511" s="14" t="str">
        <f t="shared" si="845"/>
        <v/>
      </c>
      <c r="AX511" s="14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Y511" s="14" t="str">
        <f t="shared" si="846"/>
        <v/>
      </c>
    </row>
    <row r="512" spans="1:51">
      <c r="A512" s="1">
        <f>输入错误检查!A511</f>
        <v>0</v>
      </c>
      <c r="B512" s="218" t="str">
        <f t="shared" si="951"/>
        <v/>
      </c>
      <c r="C512" s="218" t="str">
        <f t="shared" si="952"/>
        <v/>
      </c>
      <c r="D512" s="218" t="str">
        <f t="shared" si="953"/>
        <v/>
      </c>
      <c r="E512" s="218" t="str">
        <f t="shared" si="954"/>
        <v/>
      </c>
      <c r="F512" s="218" t="str">
        <f t="shared" si="955"/>
        <v/>
      </c>
      <c r="G512" s="8">
        <v>3</v>
      </c>
      <c r="H512" s="14" t="s">
        <v>88</v>
      </c>
      <c r="I512" s="14" t="str">
        <f t="shared" si="843"/>
        <v/>
      </c>
      <c r="J512" s="14" t="str">
        <f t="shared" si="844"/>
        <v/>
      </c>
      <c r="K512" s="279"/>
      <c r="L512" s="260"/>
      <c r="M512" s="221"/>
      <c r="N512" s="221"/>
      <c r="O512" s="222"/>
      <c r="P512" s="235"/>
      <c r="Q512" s="235"/>
      <c r="R512" s="235"/>
      <c r="S512" s="10"/>
      <c r="T512" s="10"/>
      <c r="U512" s="14" t="str">
        <f t="shared" si="907"/>
        <v/>
      </c>
      <c r="V512" s="14" t="str" cm="1">
        <f t="array" ref="V512">_xlfn.IFS(S512+T512=0,"",S512&gt;T512,IF(I512="主",IF(S512=5,4,3),IF(S512=5,0,1)),S512&lt;T512,IF(I512="主",IF(T512=5,0,1),IF(T512=5,4,3)),S512=T512,2)</f>
        <v/>
      </c>
      <c r="W512" s="275"/>
      <c r="X512" s="261" t="str">
        <f>IF(X511="","",X511)</f>
        <v/>
      </c>
      <c r="Y512" s="248" t="str">
        <f>IF($K512="","",IF($K512=$K510,AP510,AP509))</f>
        <v/>
      </c>
      <c r="Z512" s="248" t="str">
        <f>IF($K512="","",IF($K512=$K510,AQ510,AQ509))</f>
        <v/>
      </c>
      <c r="AA512" s="244" t="str">
        <f>IF($K512="","",IF($K512=$K510,AS510,AS509))</f>
        <v/>
      </c>
      <c r="AB512" s="248" t="str">
        <f>IF($K512="","",IF($K512=$K510,Y510,Y509))</f>
        <v/>
      </c>
      <c r="AC512" s="249" t="str">
        <f>IF($K512="","",IF($K512=$K510,Z510,Z509))</f>
        <v/>
      </c>
      <c r="AD512" s="250" t="str">
        <f>IF($K512="","",IF($K512=$K510,AA510,AA509))</f>
        <v/>
      </c>
      <c r="AE512" s="237"/>
      <c r="AF512" s="237"/>
      <c r="AG512" s="270"/>
      <c r="AH512" s="245" t="str">
        <f t="shared" si="957"/>
        <v/>
      </c>
      <c r="AI512" s="251" t="str">
        <f>IF($K512="","",IF($K512=$K510,AH510,AH509))</f>
        <v/>
      </c>
      <c r="AJ512" s="227"/>
      <c r="AK512" s="262"/>
      <c r="AL512" s="10"/>
      <c r="AM512" s="10"/>
      <c r="AN512" s="263"/>
      <c r="AO512" s="272"/>
      <c r="AP512" s="265"/>
      <c r="AQ512" s="12"/>
      <c r="AR512" s="15"/>
      <c r="AS512" s="12"/>
      <c r="AT512" s="15"/>
      <c r="AU512" s="12"/>
      <c r="AV512" s="148"/>
      <c r="AW512" s="14" t="str">
        <f t="shared" si="845"/>
        <v/>
      </c>
      <c r="AX512" s="14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Y512" s="14" t="str">
        <f t="shared" si="846"/>
        <v/>
      </c>
    </row>
    <row r="513" spans="1:51">
      <c r="A513" s="1">
        <f>输入错误检查!A512</f>
        <v>0</v>
      </c>
      <c r="B513" s="218" t="str">
        <f t="shared" si="951"/>
        <v/>
      </c>
      <c r="C513" s="218" t="str">
        <f t="shared" si="952"/>
        <v/>
      </c>
      <c r="D513" s="218" t="str">
        <f t="shared" si="953"/>
        <v/>
      </c>
      <c r="E513" s="218" t="str">
        <f t="shared" si="954"/>
        <v/>
      </c>
      <c r="F513" s="218" t="str">
        <f t="shared" si="955"/>
        <v/>
      </c>
      <c r="G513" s="8" t="s">
        <v>114</v>
      </c>
      <c r="H513" s="14" t="s">
        <v>75</v>
      </c>
      <c r="I513" s="14" t="str">
        <f t="shared" si="843"/>
        <v/>
      </c>
      <c r="J513" s="14" t="str">
        <f t="shared" si="844"/>
        <v/>
      </c>
      <c r="K513" s="10"/>
      <c r="L513" s="274"/>
      <c r="M513" s="221">
        <f>S513+S514</f>
        <v>0</v>
      </c>
      <c r="N513" s="221">
        <f>T513+T514</f>
        <v>0</v>
      </c>
      <c r="O513" s="222">
        <f t="shared" ref="O513:O517" si="958">M513+N513</f>
        <v>0</v>
      </c>
      <c r="P513" s="223">
        <f t="shared" ref="P513:P517" si="959">IF(M513&gt;N513,1,0)</f>
        <v>0</v>
      </c>
      <c r="Q513" s="223">
        <f t="shared" ref="Q513:Q517" si="960">IF(M513+N513=0,0,IF(M513=N513,1,0))</f>
        <v>0</v>
      </c>
      <c r="R513" s="223">
        <f t="shared" ref="R513:R517" si="961">IF(M513&lt;N513,1,0)</f>
        <v>0</v>
      </c>
      <c r="S513" s="10"/>
      <c r="T513" s="10"/>
      <c r="U513" s="14" t="str">
        <f t="shared" si="907"/>
        <v/>
      </c>
      <c r="V513" s="14" t="str" cm="1">
        <f t="array" ref="V513">_xlfn.IFS(S513+T513=0,"",S513&gt;T513,IF(I513="主",IF(S513=5,4,3),IF(S513=5,0,1)),S513&lt;T513,IF(I513="主",IF(T513=5,0,1),IF(T513=5,4,3)),S513=T513,2)</f>
        <v/>
      </c>
      <c r="W513" s="275"/>
      <c r="X513" s="261"/>
      <c r="Y513" s="248" t="str">
        <f>IF($K513="","",IF($K513=$K511,AP511,AP512))</f>
        <v/>
      </c>
      <c r="Z513" s="248" t="str">
        <f>IF($K513="","",IF($K513=$K511,AQ511,AQ512))</f>
        <v/>
      </c>
      <c r="AA513" s="244" t="str">
        <f>IF($K513="","",IF($K513=$K511,AS511,AS512))</f>
        <v/>
      </c>
      <c r="AB513" s="242" t="str">
        <f t="shared" ref="AB513:AG513" si="962">IF($K513="","",IF($K513=$K511,Y511,Y512))</f>
        <v/>
      </c>
      <c r="AC513" s="242" t="str">
        <f t="shared" si="962"/>
        <v/>
      </c>
      <c r="AD513" s="249" t="str">
        <f t="shared" si="962"/>
        <v/>
      </c>
      <c r="AE513" s="242" t="str">
        <f t="shared" si="962"/>
        <v/>
      </c>
      <c r="AF513" s="242" t="str">
        <f t="shared" si="962"/>
        <v/>
      </c>
      <c r="AG513" s="242" t="str">
        <f t="shared" si="962"/>
        <v/>
      </c>
      <c r="AH513" s="245" t="str">
        <f t="shared" si="956"/>
        <v/>
      </c>
      <c r="AI513" s="251" t="str">
        <f>IF($K513="","",IF($K513=$K511,AH511,AH512))</f>
        <v/>
      </c>
      <c r="AJ513" s="251" t="str">
        <f>IF($K513="","",IF($K513=$K511,AI511,AI512))</f>
        <v/>
      </c>
      <c r="AK513" s="10"/>
      <c r="AL513" s="10"/>
      <c r="AM513" s="10"/>
      <c r="AN513" s="10"/>
      <c r="AO513" s="276"/>
      <c r="AP513" s="265"/>
      <c r="AQ513" s="12"/>
      <c r="AR513" s="15"/>
      <c r="AS513" s="12"/>
      <c r="AT513" s="15"/>
      <c r="AU513" s="12"/>
      <c r="AV513" s="148"/>
      <c r="AW513" s="14" t="str">
        <f t="shared" si="845"/>
        <v/>
      </c>
      <c r="AX513" s="14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Y513" s="14" t="str">
        <f t="shared" si="846"/>
        <v/>
      </c>
    </row>
    <row r="514" spans="1:51">
      <c r="A514" s="1">
        <f>输入错误检查!A513</f>
        <v>0</v>
      </c>
      <c r="B514" s="218" t="str">
        <f t="shared" si="951"/>
        <v/>
      </c>
      <c r="C514" s="218" t="str">
        <f t="shared" si="952"/>
        <v/>
      </c>
      <c r="D514" s="218" t="str">
        <f t="shared" si="953"/>
        <v/>
      </c>
      <c r="E514" s="218" t="str">
        <f t="shared" si="954"/>
        <v/>
      </c>
      <c r="F514" s="218" t="str">
        <f t="shared" si="955"/>
        <v/>
      </c>
      <c r="G514" s="8" t="s">
        <v>114</v>
      </c>
      <c r="H514" s="14" t="s">
        <v>88</v>
      </c>
      <c r="I514" s="14" t="str">
        <f t="shared" si="843"/>
        <v/>
      </c>
      <c r="J514" s="14" t="str">
        <f t="shared" si="844"/>
        <v/>
      </c>
      <c r="K514" s="10"/>
      <c r="L514" s="274"/>
      <c r="M514" s="221"/>
      <c r="N514" s="221"/>
      <c r="O514" s="222"/>
      <c r="P514" s="235"/>
      <c r="Q514" s="235"/>
      <c r="R514" s="235"/>
      <c r="S514" s="10"/>
      <c r="T514" s="10"/>
      <c r="U514" s="14" t="str">
        <f t="shared" si="907"/>
        <v/>
      </c>
      <c r="V514" s="14" t="str" cm="1">
        <f t="array" ref="V514">_xlfn.IFS(S514+T514=0,"",S514&gt;T514,IF(I514="主",IF(S514=5,4,3),IF(S514=5,0,1)),S514&lt;T514,IF(I514="主",IF(T514=5,0,1),IF(T514=5,4,3)),S514=T514,2)</f>
        <v/>
      </c>
      <c r="W514" s="275"/>
      <c r="X514" s="261" t="str">
        <f>IF(X513="","",X513)</f>
        <v/>
      </c>
      <c r="Y514" s="248" t="str">
        <f>IF($K514="","",IF($K514=$K512,AP512,AP511))</f>
        <v/>
      </c>
      <c r="Z514" s="248" t="str">
        <f>IF($K514="","",IF($K514=$K512,AQ512,AQ511))</f>
        <v/>
      </c>
      <c r="AA514" s="244" t="str">
        <f>IF($K514="","",IF($K514=$K512,AS512,AS511))</f>
        <v/>
      </c>
      <c r="AB514" s="242" t="str">
        <f t="shared" ref="AB514:AG514" si="963">IF($K514="","",IF($K514=$K512,Y512,Y511))</f>
        <v/>
      </c>
      <c r="AC514" s="242" t="str">
        <f t="shared" si="963"/>
        <v/>
      </c>
      <c r="AD514" s="249" t="str">
        <f t="shared" si="963"/>
        <v/>
      </c>
      <c r="AE514" s="242" t="str">
        <f t="shared" si="963"/>
        <v/>
      </c>
      <c r="AF514" s="242" t="str">
        <f t="shared" si="963"/>
        <v/>
      </c>
      <c r="AG514" s="242" t="str">
        <f t="shared" si="963"/>
        <v/>
      </c>
      <c r="AH514" s="245" t="str">
        <f t="shared" si="957"/>
        <v/>
      </c>
      <c r="AI514" s="251" t="str">
        <f>IF($K514="","",IF($K514=$K512,AH512,AH511))</f>
        <v/>
      </c>
      <c r="AJ514" s="251" t="str">
        <f>IF($K514="","",IF($K514=$K512,AI512,AI511))</f>
        <v/>
      </c>
      <c r="AK514" s="10"/>
      <c r="AL514" s="10"/>
      <c r="AM514" s="10"/>
      <c r="AN514" s="10"/>
      <c r="AO514" s="10"/>
      <c r="AP514" s="265"/>
      <c r="AQ514" s="12"/>
      <c r="AR514" s="15"/>
      <c r="AS514" s="12"/>
      <c r="AT514" s="15"/>
      <c r="AU514" s="12"/>
      <c r="AV514" s="148"/>
      <c r="AW514" s="14" t="str">
        <f t="shared" si="845"/>
        <v/>
      </c>
      <c r="AX514" s="14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Y514" s="14" t="str">
        <f t="shared" si="846"/>
        <v/>
      </c>
    </row>
    <row r="515" spans="1:51">
      <c r="A515" s="1">
        <f>输入错误检查!A514</f>
        <v>0</v>
      </c>
      <c r="B515" s="218" t="str">
        <f>IF(赛果!A66="","",赛果!A66)</f>
        <v/>
      </c>
      <c r="C515" s="218" t="str">
        <f>IF(赛果!B66="","",赛果!B66)</f>
        <v/>
      </c>
      <c r="D515" s="218" t="str">
        <f>IF(赛果!C66="","",赛果!C66)</f>
        <v/>
      </c>
      <c r="E515" s="218" t="str">
        <f>IF(赛果!D66="","",赛果!D66)</f>
        <v/>
      </c>
      <c r="F515" s="218" t="str">
        <f>IF(赛果!E66="","",赛果!E66)</f>
        <v/>
      </c>
      <c r="G515" s="8">
        <v>1</v>
      </c>
      <c r="H515" s="14" t="s">
        <v>75</v>
      </c>
      <c r="I515" s="14" t="str">
        <f t="shared" ref="I515:I578" si="964">IF(K515="","",IF(K515=E515,"主","客"))</f>
        <v/>
      </c>
      <c r="J515" s="14" t="str">
        <f t="shared" ref="J515:J578" si="965">IF(K515="","",IF(K515=E515,F515,E515))</f>
        <v/>
      </c>
      <c r="K515" s="15"/>
      <c r="L515" s="220"/>
      <c r="M515" s="221">
        <f>S515+S516</f>
        <v>0</v>
      </c>
      <c r="N515" s="221">
        <f>T515+T516</f>
        <v>0</v>
      </c>
      <c r="O515" s="222">
        <f t="shared" si="958"/>
        <v>0</v>
      </c>
      <c r="P515" s="223">
        <f t="shared" si="959"/>
        <v>0</v>
      </c>
      <c r="Q515" s="223">
        <f t="shared" si="960"/>
        <v>0</v>
      </c>
      <c r="R515" s="223">
        <f t="shared" si="961"/>
        <v>0</v>
      </c>
      <c r="S515" s="13"/>
      <c r="T515" s="13"/>
      <c r="U515" s="14" t="str">
        <f t="shared" si="907"/>
        <v/>
      </c>
      <c r="V515" s="14" t="str" cm="1">
        <f t="array" ref="V515">_xlfn.IFS(S515+T515=0,"",S515&gt;T515,IF(I515="主",IF(S515=5,4,3),IF(S515=5,0,1)),S515&lt;T515,IF(I515="主",IF(T515=5,0,1),IF(T515=5,4,3)),S515=T515,2)</f>
        <v/>
      </c>
      <c r="W515" s="19"/>
      <c r="X515" s="19"/>
      <c r="Y515" s="224"/>
      <c r="Z515" s="225"/>
      <c r="AA515" s="225"/>
      <c r="AB515" s="225"/>
      <c r="AC515" s="225"/>
      <c r="AD515" s="225"/>
      <c r="AE515" s="225"/>
      <c r="AF515" s="225"/>
      <c r="AG515" s="226"/>
      <c r="AH515" s="227"/>
      <c r="AI515" s="227"/>
      <c r="AJ515" s="227"/>
      <c r="AK515" s="196"/>
      <c r="AL515" s="192"/>
      <c r="AM515" s="230"/>
      <c r="AN515" s="231"/>
      <c r="AO515" s="232"/>
      <c r="AP515" s="233"/>
      <c r="AQ515" s="234"/>
      <c r="AR515" s="15"/>
      <c r="AS515" s="234"/>
      <c r="AT515" s="15"/>
      <c r="AU515" s="234"/>
      <c r="AV515" s="142"/>
      <c r="AW515" s="14" t="str">
        <f t="shared" ref="AW515:AW578" si="966">_xlfn.IFS(AX515="","",AX515=E515,"主",AX515=F515,"客")</f>
        <v/>
      </c>
      <c r="AX515" s="14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AY515" s="14" t="str">
        <f t="shared" ref="AY515:AY578" si="967">_xlfn.IFS(AX515="","",AX515=E515,F515,AX515=F515,E515)</f>
        <v/>
      </c>
    </row>
    <row r="516" spans="1:51">
      <c r="A516" s="1">
        <f>输入错误检查!A515</f>
        <v>0</v>
      </c>
      <c r="B516" s="218" t="str">
        <f t="shared" ref="B516:B522" si="968">B515</f>
        <v/>
      </c>
      <c r="C516" s="218" t="str">
        <f t="shared" ref="C516:C522" si="969">C515</f>
        <v/>
      </c>
      <c r="D516" s="218" t="str">
        <f t="shared" ref="D516:D522" si="970">D515</f>
        <v/>
      </c>
      <c r="E516" s="218" t="str">
        <f t="shared" ref="E516:E522" si="971">E515</f>
        <v/>
      </c>
      <c r="F516" s="218" t="str">
        <f t="shared" ref="F516:F522" si="972">F515</f>
        <v/>
      </c>
      <c r="G516" s="8">
        <v>1</v>
      </c>
      <c r="H516" s="14" t="s">
        <v>88</v>
      </c>
      <c r="I516" s="14" t="str">
        <f t="shared" si="964"/>
        <v/>
      </c>
      <c r="J516" s="14" t="str">
        <f t="shared" si="965"/>
        <v/>
      </c>
      <c r="K516" s="15"/>
      <c r="L516" s="220"/>
      <c r="M516" s="221"/>
      <c r="N516" s="221"/>
      <c r="O516" s="222"/>
      <c r="P516" s="235"/>
      <c r="Q516" s="235"/>
      <c r="R516" s="235"/>
      <c r="S516" s="13"/>
      <c r="T516" s="13"/>
      <c r="U516" s="14" t="str">
        <f t="shared" si="907"/>
        <v/>
      </c>
      <c r="V516" s="14" t="str" cm="1">
        <f t="array" ref="V516">_xlfn.IFS(S516+T516=0,"",S516&gt;T516,IF(I516="主",IF(S516=5,4,3),IF(S516=5,0,1)),S516&lt;T516,IF(I516="主",IF(T516=5,0,1),IF(T516=5,4,3)),S516=T516,2)</f>
        <v/>
      </c>
      <c r="W516" s="19"/>
      <c r="X516" s="19"/>
      <c r="Y516" s="236"/>
      <c r="Z516" s="237"/>
      <c r="AA516" s="238"/>
      <c r="AB516" s="238"/>
      <c r="AC516" s="238"/>
      <c r="AD516" s="238"/>
      <c r="AE516" s="238"/>
      <c r="AF516" s="238"/>
      <c r="AG516" s="226"/>
      <c r="AH516" s="227"/>
      <c r="AI516" s="227"/>
      <c r="AJ516" s="227"/>
      <c r="AK516" s="196"/>
      <c r="AL516" s="192"/>
      <c r="AM516" s="239"/>
      <c r="AN516" s="240"/>
      <c r="AO516" s="241"/>
      <c r="AP516" s="233"/>
      <c r="AQ516" s="234"/>
      <c r="AR516" s="15"/>
      <c r="AS516" s="234"/>
      <c r="AT516" s="15"/>
      <c r="AU516" s="234"/>
      <c r="AV516" s="142"/>
      <c r="AW516" s="14" t="str">
        <f t="shared" si="966"/>
        <v/>
      </c>
      <c r="AX516" s="14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AY516" s="14" t="str">
        <f t="shared" si="967"/>
        <v/>
      </c>
    </row>
    <row r="517" spans="1:51">
      <c r="A517" s="1">
        <f>输入错误检查!A516</f>
        <v>0</v>
      </c>
      <c r="B517" s="218" t="str">
        <f t="shared" si="968"/>
        <v/>
      </c>
      <c r="C517" s="218" t="str">
        <f t="shared" si="969"/>
        <v/>
      </c>
      <c r="D517" s="218" t="str">
        <f t="shared" si="970"/>
        <v/>
      </c>
      <c r="E517" s="218" t="str">
        <f t="shared" si="971"/>
        <v/>
      </c>
      <c r="F517" s="218" t="str">
        <f t="shared" si="972"/>
        <v/>
      </c>
      <c r="G517" s="8">
        <v>2</v>
      </c>
      <c r="H517" s="14" t="s">
        <v>75</v>
      </c>
      <c r="I517" s="14" t="str">
        <f t="shared" si="964"/>
        <v/>
      </c>
      <c r="J517" s="14" t="str">
        <f t="shared" si="965"/>
        <v/>
      </c>
      <c r="K517" s="15"/>
      <c r="L517" s="220"/>
      <c r="M517" s="221">
        <f>S517+S518</f>
        <v>0</v>
      </c>
      <c r="N517" s="221">
        <f>T517+T518</f>
        <v>0</v>
      </c>
      <c r="O517" s="222">
        <f t="shared" si="958"/>
        <v>0</v>
      </c>
      <c r="P517" s="223">
        <f t="shared" si="959"/>
        <v>0</v>
      </c>
      <c r="Q517" s="223">
        <f t="shared" si="960"/>
        <v>0</v>
      </c>
      <c r="R517" s="223">
        <f t="shared" si="961"/>
        <v>0</v>
      </c>
      <c r="S517" s="13"/>
      <c r="T517" s="13"/>
      <c r="U517" s="14" t="str">
        <f t="shared" si="907"/>
        <v/>
      </c>
      <c r="V517" s="14" t="str" cm="1">
        <f t="array" ref="V517">_xlfn.IFS(S517+T517=0,"",S517&gt;T517,IF(I517="主",IF(S517=5,4,3),IF(S517=5,0,1)),S517&lt;T517,IF(I517="主",IF(T517=5,0,1),IF(T517=5,4,3)),S517=T517,2)</f>
        <v/>
      </c>
      <c r="W517" s="19"/>
      <c r="X517" s="19"/>
      <c r="Y517" s="242" t="str">
        <f>IF($K517="","",IF($K517=$K515,AP515,AP516))</f>
        <v/>
      </c>
      <c r="Z517" s="243" t="str">
        <f>IF($K517="","",IF($K517=$K515,AQ515,AQ516))</f>
        <v/>
      </c>
      <c r="AA517" s="244" t="str">
        <f>IF($K517="","",IF($K517=$K515,AS515,AS516))</f>
        <v/>
      </c>
      <c r="AB517" s="238"/>
      <c r="AC517" s="238"/>
      <c r="AD517" s="238"/>
      <c r="AE517" s="238"/>
      <c r="AF517" s="238"/>
      <c r="AG517" s="226"/>
      <c r="AH517" s="245" t="str">
        <f t="shared" ref="AH517:AH521" si="973">IF($K517="","",IF($K517=$K515,AV515,AV516))</f>
        <v/>
      </c>
      <c r="AI517" s="227"/>
      <c r="AJ517" s="227"/>
      <c r="AK517" s="196"/>
      <c r="AL517" s="13"/>
      <c r="AM517" s="277"/>
      <c r="AN517" s="247"/>
      <c r="AO517" s="241"/>
      <c r="AP517" s="233"/>
      <c r="AQ517" s="234"/>
      <c r="AR517" s="15"/>
      <c r="AS517" s="234"/>
      <c r="AT517" s="15"/>
      <c r="AU517" s="234"/>
      <c r="AV517" s="9"/>
      <c r="AW517" s="14" t="str">
        <f t="shared" si="966"/>
        <v/>
      </c>
      <c r="AX517" s="14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Y517" s="14" t="str">
        <f t="shared" si="967"/>
        <v/>
      </c>
    </row>
    <row r="518" spans="1:51">
      <c r="A518" s="1">
        <f>输入错误检查!A517</f>
        <v>0</v>
      </c>
      <c r="B518" s="218" t="str">
        <f t="shared" si="968"/>
        <v/>
      </c>
      <c r="C518" s="218" t="str">
        <f t="shared" si="969"/>
        <v/>
      </c>
      <c r="D518" s="218" t="str">
        <f t="shared" si="970"/>
        <v/>
      </c>
      <c r="E518" s="218" t="str">
        <f t="shared" si="971"/>
        <v/>
      </c>
      <c r="F518" s="218" t="str">
        <f t="shared" si="972"/>
        <v/>
      </c>
      <c r="G518" s="8">
        <v>2</v>
      </c>
      <c r="H518" s="14" t="s">
        <v>88</v>
      </c>
      <c r="I518" s="14" t="str">
        <f t="shared" si="964"/>
        <v/>
      </c>
      <c r="J518" s="14" t="str">
        <f t="shared" si="965"/>
        <v/>
      </c>
      <c r="K518" s="15"/>
      <c r="L518" s="220"/>
      <c r="M518" s="221"/>
      <c r="N518" s="221"/>
      <c r="O518" s="222"/>
      <c r="P518" s="235"/>
      <c r="Q518" s="235"/>
      <c r="R518" s="235"/>
      <c r="S518" s="13"/>
      <c r="T518" s="13"/>
      <c r="U518" s="14" t="str">
        <f t="shared" si="907"/>
        <v/>
      </c>
      <c r="V518" s="14" t="str" cm="1">
        <f t="array" ref="V518">_xlfn.IFS(S518+T518=0,"",S518&gt;T518,IF(I518="主",IF(S518=5,4,3),IF(S518=5,0,1)),S518&lt;T518,IF(I518="主",IF(T518=5,0,1),IF(T518=5,4,3)),S518=T518,2)</f>
        <v/>
      </c>
      <c r="W518" s="19"/>
      <c r="X518" s="19"/>
      <c r="Y518" s="242" t="str">
        <f>IF($K518="","",IF($K518=$K516,AP516,AP515))</f>
        <v/>
      </c>
      <c r="Z518" s="243" t="str">
        <f>IF($K518="","",IF($K518=$K516,AQ516,AQ515))</f>
        <v/>
      </c>
      <c r="AA518" s="244" t="str">
        <f>IF($K518="","",IF($K518=$K516,AS516,AS515))</f>
        <v/>
      </c>
      <c r="AB518" s="237"/>
      <c r="AC518" s="237"/>
      <c r="AD518" s="238"/>
      <c r="AE518" s="238"/>
      <c r="AF518" s="238"/>
      <c r="AG518" s="226"/>
      <c r="AH518" s="245" t="str">
        <f t="shared" ref="AH518:AH522" si="974">IF($K518="","",IF($K518=$K516,AV516,AV515))</f>
        <v/>
      </c>
      <c r="AI518" s="227"/>
      <c r="AJ518" s="227"/>
      <c r="AK518" s="196"/>
      <c r="AL518" s="13"/>
      <c r="AM518" s="192"/>
      <c r="AN518" s="239"/>
      <c r="AO518" s="241"/>
      <c r="AP518" s="233"/>
      <c r="AQ518" s="234"/>
      <c r="AR518" s="15"/>
      <c r="AS518" s="234"/>
      <c r="AT518" s="15"/>
      <c r="AU518" s="234"/>
      <c r="AV518" s="142"/>
      <c r="AW518" s="14" t="str">
        <f t="shared" si="966"/>
        <v/>
      </c>
      <c r="AX518" s="14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Y518" s="14" t="str">
        <f t="shared" si="967"/>
        <v/>
      </c>
    </row>
    <row r="519" spans="1:51">
      <c r="A519" s="1">
        <f>输入错误检查!A518</f>
        <v>0</v>
      </c>
      <c r="B519" s="218" t="str">
        <f t="shared" si="968"/>
        <v/>
      </c>
      <c r="C519" s="218" t="str">
        <f t="shared" si="969"/>
        <v/>
      </c>
      <c r="D519" s="218" t="str">
        <f t="shared" si="970"/>
        <v/>
      </c>
      <c r="E519" s="218" t="str">
        <f t="shared" si="971"/>
        <v/>
      </c>
      <c r="F519" s="218" t="str">
        <f t="shared" si="972"/>
        <v/>
      </c>
      <c r="G519" s="8">
        <v>3</v>
      </c>
      <c r="H519" s="14" t="s">
        <v>75</v>
      </c>
      <c r="I519" s="14" t="str">
        <f t="shared" si="964"/>
        <v/>
      </c>
      <c r="J519" s="14" t="str">
        <f t="shared" si="965"/>
        <v/>
      </c>
      <c r="K519" s="15"/>
      <c r="L519" s="220"/>
      <c r="M519" s="221">
        <f>S519+S520</f>
        <v>0</v>
      </c>
      <c r="N519" s="221">
        <f>T519+T520</f>
        <v>0</v>
      </c>
      <c r="O519" s="222">
        <f t="shared" ref="O519:O523" si="975">M519+N519</f>
        <v>0</v>
      </c>
      <c r="P519" s="223">
        <f t="shared" ref="P519:P523" si="976">IF(M519&gt;N519,1,0)</f>
        <v>0</v>
      </c>
      <c r="Q519" s="223">
        <f t="shared" ref="Q519:Q523" si="977">IF(M519+N519=0,0,IF(M519=N519,1,0))</f>
        <v>0</v>
      </c>
      <c r="R519" s="223">
        <f t="shared" ref="R519:R523" si="978">IF(M519&lt;N519,1,0)</f>
        <v>0</v>
      </c>
      <c r="S519" s="13"/>
      <c r="T519" s="13"/>
      <c r="U519" s="14" t="str">
        <f t="shared" si="907"/>
        <v/>
      </c>
      <c r="V519" s="14" t="str" cm="1">
        <f t="array" ref="V519">_xlfn.IFS(S519+T519=0,"",S519&gt;T519,IF(I519="主",IF(S519=5,4,3),IF(S519=5,0,1)),S519&lt;T519,IF(I519="主",IF(T519=5,0,1),IF(T519=5,4,3)),S519=T519,2)</f>
        <v/>
      </c>
      <c r="W519" s="255"/>
      <c r="X519" s="19"/>
      <c r="Y519" s="248" t="str">
        <f>IF($K519="","",IF($K519=$K517,AP517,AP518))</f>
        <v/>
      </c>
      <c r="Z519" s="248" t="str">
        <f>IF($K519="","",IF($K519=$K517,AQ517,AQ518))</f>
        <v/>
      </c>
      <c r="AA519" s="244" t="str">
        <f>IF($K519="","",IF($K519=$K517,AS517,AS518))</f>
        <v/>
      </c>
      <c r="AB519" s="248" t="str">
        <f>IF($K519="","",IF($K519=$K517,Y517,Y518))</f>
        <v/>
      </c>
      <c r="AC519" s="249" t="str">
        <f>IF($K519="","",IF($K519=$K517,Z517,Z518))</f>
        <v/>
      </c>
      <c r="AD519" s="250" t="str">
        <f>IF($K519="","",IF($K519=$K517,AA517,AA518))</f>
        <v/>
      </c>
      <c r="AE519" s="238"/>
      <c r="AF519" s="238"/>
      <c r="AG519" s="226"/>
      <c r="AH519" s="245" t="str">
        <f t="shared" si="973"/>
        <v/>
      </c>
      <c r="AI519" s="251" t="str">
        <f>IF($K519="","",IF($K519=$K517,AH517,AH518))</f>
        <v/>
      </c>
      <c r="AJ519" s="227"/>
      <c r="AK519" s="196"/>
      <c r="AL519" s="13"/>
      <c r="AM519" s="13"/>
      <c r="AN519" s="277"/>
      <c r="AO519" s="252"/>
      <c r="AP519" s="233"/>
      <c r="AQ519" s="234"/>
      <c r="AR519" s="13"/>
      <c r="AS519" s="234"/>
      <c r="AT519" s="13"/>
      <c r="AU519" s="234"/>
      <c r="AV519" s="9"/>
      <c r="AW519" s="14" t="str">
        <f t="shared" si="966"/>
        <v/>
      </c>
      <c r="AX519" s="14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Y519" s="14" t="str">
        <f t="shared" si="967"/>
        <v/>
      </c>
    </row>
    <row r="520" spans="1:51">
      <c r="A520" s="1">
        <f>输入错误检查!A519</f>
        <v>0</v>
      </c>
      <c r="B520" s="218" t="str">
        <f t="shared" si="968"/>
        <v/>
      </c>
      <c r="C520" s="218" t="str">
        <f t="shared" si="969"/>
        <v/>
      </c>
      <c r="D520" s="218" t="str">
        <f t="shared" si="970"/>
        <v/>
      </c>
      <c r="E520" s="218" t="str">
        <f t="shared" si="971"/>
        <v/>
      </c>
      <c r="F520" s="218" t="str">
        <f t="shared" si="972"/>
        <v/>
      </c>
      <c r="G520" s="8">
        <v>3</v>
      </c>
      <c r="H520" s="14" t="s">
        <v>88</v>
      </c>
      <c r="I520" s="14" t="str">
        <f t="shared" si="964"/>
        <v/>
      </c>
      <c r="J520" s="14" t="str">
        <f t="shared" si="965"/>
        <v/>
      </c>
      <c r="K520" s="15"/>
      <c r="L520" s="220"/>
      <c r="M520" s="221"/>
      <c r="N520" s="221"/>
      <c r="O520" s="222"/>
      <c r="P520" s="235"/>
      <c r="Q520" s="235"/>
      <c r="R520" s="235"/>
      <c r="S520" s="13"/>
      <c r="T520" s="13"/>
      <c r="U520" s="14" t="str">
        <f t="shared" si="907"/>
        <v/>
      </c>
      <c r="V520" s="14" t="str" cm="1">
        <f t="array" ref="V520">_xlfn.IFS(S520+T520=0,"",S520&gt;T520,IF(I520="主",IF(S520=5,4,3),IF(S520=5,0,1)),S520&lt;T520,IF(I520="主",IF(T520=5,0,1),IF(T520=5,4,3)),S520=T520,2)</f>
        <v/>
      </c>
      <c r="W520" s="255"/>
      <c r="X520" s="19"/>
      <c r="Y520" s="248" t="str">
        <f>IF($K520="","",IF($K520=$K518,AP518,AP517))</f>
        <v/>
      </c>
      <c r="Z520" s="248" t="str">
        <f>IF($K520="","",IF($K520=$K518,AQ518,AQ517))</f>
        <v/>
      </c>
      <c r="AA520" s="244" t="str">
        <f>IF($K520="","",IF($K520=$K518,AS518,AS517))</f>
        <v/>
      </c>
      <c r="AB520" s="248" t="str">
        <f>IF($K520="","",IF($K520=$K518,Y518,Y517))</f>
        <v/>
      </c>
      <c r="AC520" s="249" t="str">
        <f>IF($K520="","",IF($K520=$K518,Z518,Z517))</f>
        <v/>
      </c>
      <c r="AD520" s="250" t="str">
        <f>IF($K520="","",IF($K520=$K518,AA518,AA517))</f>
        <v/>
      </c>
      <c r="AE520" s="237"/>
      <c r="AF520" s="237"/>
      <c r="AG520" s="270"/>
      <c r="AH520" s="245" t="str">
        <f t="shared" si="974"/>
        <v/>
      </c>
      <c r="AI520" s="251" t="str">
        <f>IF($K520="","",IF($K520=$K518,AH518,AH517))</f>
        <v/>
      </c>
      <c r="AJ520" s="227"/>
      <c r="AK520" s="196"/>
      <c r="AL520" s="13"/>
      <c r="AM520" s="13"/>
      <c r="AN520" s="192"/>
      <c r="AO520" s="254"/>
      <c r="AP520" s="233"/>
      <c r="AQ520" s="234"/>
      <c r="AR520" s="13"/>
      <c r="AS520" s="234"/>
      <c r="AT520" s="13"/>
      <c r="AU520" s="234"/>
      <c r="AV520" s="9"/>
      <c r="AW520" s="14" t="str">
        <f t="shared" si="966"/>
        <v/>
      </c>
      <c r="AX520" s="14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Y520" s="14" t="str">
        <f t="shared" si="967"/>
        <v/>
      </c>
    </row>
    <row r="521" spans="1:51">
      <c r="A521" s="1">
        <f>输入错误检查!A520</f>
        <v>0</v>
      </c>
      <c r="B521" s="218" t="str">
        <f t="shared" si="968"/>
        <v/>
      </c>
      <c r="C521" s="218" t="str">
        <f t="shared" si="969"/>
        <v/>
      </c>
      <c r="D521" s="218" t="str">
        <f t="shared" si="970"/>
        <v/>
      </c>
      <c r="E521" s="218" t="str">
        <f t="shared" si="971"/>
        <v/>
      </c>
      <c r="F521" s="218" t="str">
        <f t="shared" si="972"/>
        <v/>
      </c>
      <c r="G521" s="8" t="s">
        <v>114</v>
      </c>
      <c r="H521" s="14" t="s">
        <v>75</v>
      </c>
      <c r="I521" s="14" t="str">
        <f t="shared" si="964"/>
        <v/>
      </c>
      <c r="J521" s="14" t="str">
        <f t="shared" si="965"/>
        <v/>
      </c>
      <c r="K521" s="15"/>
      <c r="L521" s="220"/>
      <c r="M521" s="221">
        <f>S521+S522</f>
        <v>0</v>
      </c>
      <c r="N521" s="221">
        <f>T521+T522</f>
        <v>0</v>
      </c>
      <c r="O521" s="222">
        <f t="shared" si="975"/>
        <v>0</v>
      </c>
      <c r="P521" s="223">
        <f t="shared" si="976"/>
        <v>0</v>
      </c>
      <c r="Q521" s="223">
        <f t="shared" si="977"/>
        <v>0</v>
      </c>
      <c r="R521" s="223">
        <f t="shared" si="978"/>
        <v>0</v>
      </c>
      <c r="S521" s="13"/>
      <c r="T521" s="13"/>
      <c r="U521" s="14" t="str">
        <f t="shared" si="907"/>
        <v/>
      </c>
      <c r="V521" s="14" t="str" cm="1">
        <f t="array" ref="V521">_xlfn.IFS(S521+T521=0,"",S521&gt;T521,IF(I521="主",IF(S521=5,4,3),IF(S521=5,0,1)),S521&lt;T521,IF(I521="主",IF(T521=5,0,1),IF(T521=5,4,3)),S521=T521,2)</f>
        <v/>
      </c>
      <c r="W521" s="255"/>
      <c r="X521" s="19"/>
      <c r="Y521" s="248" t="str">
        <f>IF($K521="","",IF($K521=$K519,AP519,AP520))</f>
        <v/>
      </c>
      <c r="Z521" s="248" t="str">
        <f>IF($K521="","",IF($K521=$K519,AQ519,AQ520))</f>
        <v/>
      </c>
      <c r="AA521" s="244" t="str">
        <f>IF($K521="","",IF($K521=$K519,AS519,AS520))</f>
        <v/>
      </c>
      <c r="AB521" s="242" t="str">
        <f t="shared" ref="AB521:AG521" si="979">IF($K521="","",IF($K521=$K519,Y519,Y520))</f>
        <v/>
      </c>
      <c r="AC521" s="242" t="str">
        <f t="shared" si="979"/>
        <v/>
      </c>
      <c r="AD521" s="249" t="str">
        <f t="shared" si="979"/>
        <v/>
      </c>
      <c r="AE521" s="242" t="str">
        <f t="shared" si="979"/>
        <v/>
      </c>
      <c r="AF521" s="242" t="str">
        <f t="shared" si="979"/>
        <v/>
      </c>
      <c r="AG521" s="242" t="str">
        <f t="shared" si="979"/>
        <v/>
      </c>
      <c r="AH521" s="245" t="str">
        <f t="shared" si="973"/>
        <v/>
      </c>
      <c r="AI521" s="251" t="str">
        <f>IF($K521="","",IF($K521=$K519,AH519,AH520))</f>
        <v/>
      </c>
      <c r="AJ521" s="251" t="str">
        <f>IF($K521="","",IF($K521=$K519,AI519,AI520))</f>
        <v/>
      </c>
      <c r="AK521" s="13"/>
      <c r="AL521" s="13"/>
      <c r="AM521" s="13"/>
      <c r="AN521" s="13"/>
      <c r="AO521" s="256"/>
      <c r="AP521" s="257"/>
      <c r="AQ521" s="257"/>
      <c r="AR521" s="13"/>
      <c r="AS521" s="257"/>
      <c r="AT521" s="13"/>
      <c r="AU521" s="257"/>
      <c r="AV521" s="9"/>
      <c r="AW521" s="14" t="str">
        <f t="shared" si="966"/>
        <v/>
      </c>
      <c r="AX521" s="14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Y521" s="14" t="str">
        <f t="shared" si="967"/>
        <v/>
      </c>
    </row>
    <row r="522" spans="1:51">
      <c r="A522" s="1">
        <f>输入错误检查!A521</f>
        <v>0</v>
      </c>
      <c r="B522" s="218" t="str">
        <f t="shared" si="968"/>
        <v/>
      </c>
      <c r="C522" s="218" t="str">
        <f t="shared" si="969"/>
        <v/>
      </c>
      <c r="D522" s="218" t="str">
        <f t="shared" si="970"/>
        <v/>
      </c>
      <c r="E522" s="218" t="str">
        <f t="shared" si="971"/>
        <v/>
      </c>
      <c r="F522" s="218" t="str">
        <f t="shared" si="972"/>
        <v/>
      </c>
      <c r="G522" s="8" t="s">
        <v>114</v>
      </c>
      <c r="H522" s="14" t="s">
        <v>88</v>
      </c>
      <c r="I522" s="14" t="str">
        <f t="shared" si="964"/>
        <v/>
      </c>
      <c r="J522" s="14" t="str">
        <f t="shared" si="965"/>
        <v/>
      </c>
      <c r="K522" s="15"/>
      <c r="L522" s="220"/>
      <c r="M522" s="221"/>
      <c r="N522" s="221"/>
      <c r="O522" s="222"/>
      <c r="P522" s="235"/>
      <c r="Q522" s="235"/>
      <c r="R522" s="235"/>
      <c r="S522" s="13"/>
      <c r="T522" s="13"/>
      <c r="U522" s="14" t="str">
        <f t="shared" si="907"/>
        <v/>
      </c>
      <c r="V522" s="14" t="str" cm="1">
        <f t="array" ref="V522">_xlfn.IFS(S522+T522=0,"",S522&gt;T522,IF(I522="主",IF(S522=5,4,3),IF(S522=5,0,1)),S522&lt;T522,IF(I522="主",IF(T522=5,0,1),IF(T522=5,4,3)),S522=T522,2)</f>
        <v/>
      </c>
      <c r="W522" s="255"/>
      <c r="X522" s="19"/>
      <c r="Y522" s="248" t="str">
        <f>IF($K522="","",IF($K522=$K520,AP520,AP519))</f>
        <v/>
      </c>
      <c r="Z522" s="248" t="str">
        <f>IF($K522="","",IF($K522=$K520,AQ520,AQ519))</f>
        <v/>
      </c>
      <c r="AA522" s="244" t="str">
        <f>IF($K522="","",IF($K522=$K520,AS520,AS519))</f>
        <v/>
      </c>
      <c r="AB522" s="242" t="str">
        <f t="shared" ref="AB522:AG522" si="980">IF($K522="","",IF($K522=$K520,Y520,Y519))</f>
        <v/>
      </c>
      <c r="AC522" s="242" t="str">
        <f t="shared" si="980"/>
        <v/>
      </c>
      <c r="AD522" s="249" t="str">
        <f t="shared" si="980"/>
        <v/>
      </c>
      <c r="AE522" s="242" t="str">
        <f t="shared" si="980"/>
        <v/>
      </c>
      <c r="AF522" s="242" t="str">
        <f t="shared" si="980"/>
        <v/>
      </c>
      <c r="AG522" s="242" t="str">
        <f t="shared" si="980"/>
        <v/>
      </c>
      <c r="AH522" s="245" t="str">
        <f t="shared" si="974"/>
        <v/>
      </c>
      <c r="AI522" s="251" t="str">
        <f>IF($K522="","",IF($K522=$K520,AH520,AH519))</f>
        <v/>
      </c>
      <c r="AJ522" s="251" t="str">
        <f>IF($K522="","",IF($K522=$K520,AI520,AI519))</f>
        <v/>
      </c>
      <c r="AK522" s="13"/>
      <c r="AL522" s="13"/>
      <c r="AM522" s="13"/>
      <c r="AN522" s="13"/>
      <c r="AO522" s="13"/>
      <c r="AP522" s="257"/>
      <c r="AQ522" s="257"/>
      <c r="AR522" s="13"/>
      <c r="AS522" s="257"/>
      <c r="AT522" s="13"/>
      <c r="AU522" s="257"/>
      <c r="AV522" s="9"/>
      <c r="AW522" s="14" t="str">
        <f t="shared" si="966"/>
        <v/>
      </c>
      <c r="AX522" s="14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Y522" s="14" t="str">
        <f t="shared" si="967"/>
        <v/>
      </c>
    </row>
    <row r="523" spans="1:51">
      <c r="A523" s="1">
        <f>输入错误检查!A522</f>
        <v>0</v>
      </c>
      <c r="B523" s="218" t="str">
        <f>IF(赛果!A67="","",赛果!A67)</f>
        <v/>
      </c>
      <c r="C523" s="218" t="str">
        <f>IF(赛果!B67="","",赛果!B67)</f>
        <v/>
      </c>
      <c r="D523" s="218" t="str">
        <f>IF(赛果!C67="","",赛果!C67)</f>
        <v/>
      </c>
      <c r="E523" s="218" t="str">
        <f>IF(赛果!D67="","",赛果!D67)</f>
        <v/>
      </c>
      <c r="F523" s="218" t="str">
        <f>IF(赛果!E67="","",赛果!E67)</f>
        <v/>
      </c>
      <c r="G523" s="8">
        <v>1</v>
      </c>
      <c r="H523" s="14" t="s">
        <v>75</v>
      </c>
      <c r="I523" s="14" t="str">
        <f t="shared" si="964"/>
        <v/>
      </c>
      <c r="J523" s="14" t="str">
        <f t="shared" si="965"/>
        <v/>
      </c>
      <c r="K523" s="279"/>
      <c r="L523" s="260"/>
      <c r="M523" s="221">
        <f>S523+S524</f>
        <v>0</v>
      </c>
      <c r="N523" s="221">
        <f>T523+T524</f>
        <v>0</v>
      </c>
      <c r="O523" s="222">
        <f t="shared" si="975"/>
        <v>0</v>
      </c>
      <c r="P523" s="223">
        <f t="shared" si="976"/>
        <v>0</v>
      </c>
      <c r="Q523" s="223">
        <f t="shared" si="977"/>
        <v>0</v>
      </c>
      <c r="R523" s="223">
        <f t="shared" si="978"/>
        <v>0</v>
      </c>
      <c r="S523" s="10"/>
      <c r="T523" s="10"/>
      <c r="U523" s="14" t="str">
        <f t="shared" si="907"/>
        <v/>
      </c>
      <c r="V523" s="14" t="str" cm="1">
        <f t="array" ref="V523">_xlfn.IFS(S523+T523=0,"",S523&gt;T523,IF(I523="主",IF(S523=5,4,3),IF(S523=5,0,1)),S523&lt;T523,IF(I523="主",IF(T523=5,0,1),IF(T523=5,4,3)),S523=T523,2)</f>
        <v/>
      </c>
      <c r="W523" s="261"/>
      <c r="X523" s="261"/>
      <c r="Y523" s="224"/>
      <c r="Z523" s="225"/>
      <c r="AA523" s="225"/>
      <c r="AB523" s="225"/>
      <c r="AC523" s="225"/>
      <c r="AD523" s="225"/>
      <c r="AE523" s="225"/>
      <c r="AF523" s="225"/>
      <c r="AG523" s="226"/>
      <c r="AH523" s="227"/>
      <c r="AI523" s="227"/>
      <c r="AJ523" s="227"/>
      <c r="AK523" s="262"/>
      <c r="AL523" s="263"/>
      <c r="AM523" s="224"/>
      <c r="AN523" s="225"/>
      <c r="AO523" s="264"/>
      <c r="AP523" s="265"/>
      <c r="AQ523" s="12"/>
      <c r="AR523" s="15"/>
      <c r="AS523" s="12"/>
      <c r="AT523" s="15"/>
      <c r="AU523" s="12"/>
      <c r="AV523" s="148"/>
      <c r="AW523" s="14" t="str">
        <f t="shared" si="966"/>
        <v/>
      </c>
      <c r="AX523" s="14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Y523" s="14" t="str">
        <f t="shared" si="967"/>
        <v/>
      </c>
    </row>
    <row r="524" spans="1:51">
      <c r="A524" s="1">
        <f>输入错误检查!A523</f>
        <v>0</v>
      </c>
      <c r="B524" s="218" t="str">
        <f t="shared" ref="B524:B530" si="981">B523</f>
        <v/>
      </c>
      <c r="C524" s="218" t="str">
        <f t="shared" ref="C524:C530" si="982">C523</f>
        <v/>
      </c>
      <c r="D524" s="218" t="str">
        <f t="shared" ref="D524:D530" si="983">D523</f>
        <v/>
      </c>
      <c r="E524" s="218" t="str">
        <f t="shared" ref="E524:E530" si="984">E523</f>
        <v/>
      </c>
      <c r="F524" s="218" t="str">
        <f t="shared" ref="F524:F530" si="985">F523</f>
        <v/>
      </c>
      <c r="G524" s="8">
        <v>1</v>
      </c>
      <c r="H524" s="14" t="s">
        <v>88</v>
      </c>
      <c r="I524" s="14" t="str">
        <f t="shared" si="964"/>
        <v/>
      </c>
      <c r="J524" s="14" t="str">
        <f t="shared" si="965"/>
        <v/>
      </c>
      <c r="K524" s="279"/>
      <c r="L524" s="260"/>
      <c r="M524" s="221"/>
      <c r="N524" s="221"/>
      <c r="O524" s="222"/>
      <c r="P524" s="235"/>
      <c r="Q524" s="235"/>
      <c r="R524" s="235"/>
      <c r="S524" s="10"/>
      <c r="T524" s="10"/>
      <c r="U524" s="14" t="str">
        <f t="shared" si="907"/>
        <v/>
      </c>
      <c r="V524" s="14" t="str" cm="1">
        <f t="array" ref="V524">_xlfn.IFS(S524+T524=0,"",S524&gt;T524,IF(I524="主",IF(S524=5,4,3),IF(S524=5,0,1)),S524&lt;T524,IF(I524="主",IF(T524=5,0,1),IF(T524=5,4,3)),S524=T524,2)</f>
        <v/>
      </c>
      <c r="W524" s="261" t="str">
        <f>IF(W523="","",W523)</f>
        <v/>
      </c>
      <c r="X524" s="261" t="str">
        <f>IF(X523="","",X523)</f>
        <v/>
      </c>
      <c r="Y524" s="236"/>
      <c r="Z524" s="237"/>
      <c r="AA524" s="238"/>
      <c r="AB524" s="238"/>
      <c r="AC524" s="238"/>
      <c r="AD524" s="238"/>
      <c r="AE524" s="238"/>
      <c r="AF524" s="238"/>
      <c r="AG524" s="226"/>
      <c r="AH524" s="227"/>
      <c r="AI524" s="227"/>
      <c r="AJ524" s="227"/>
      <c r="AK524" s="262"/>
      <c r="AL524" s="263"/>
      <c r="AM524" s="236"/>
      <c r="AN524" s="238"/>
      <c r="AO524" s="227"/>
      <c r="AP524" s="265"/>
      <c r="AQ524" s="12"/>
      <c r="AR524" s="15"/>
      <c r="AS524" s="12"/>
      <c r="AT524" s="15"/>
      <c r="AU524" s="12"/>
      <c r="AV524" s="148"/>
      <c r="AW524" s="14" t="str">
        <f t="shared" si="966"/>
        <v/>
      </c>
      <c r="AX524" s="14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Y524" s="14" t="str">
        <f t="shared" si="967"/>
        <v/>
      </c>
    </row>
    <row r="525" spans="1:51">
      <c r="A525" s="1">
        <f>输入错误检查!A524</f>
        <v>0</v>
      </c>
      <c r="B525" s="218" t="str">
        <f t="shared" si="981"/>
        <v/>
      </c>
      <c r="C525" s="218" t="str">
        <f t="shared" si="982"/>
        <v/>
      </c>
      <c r="D525" s="218" t="str">
        <f t="shared" si="983"/>
        <v/>
      </c>
      <c r="E525" s="218" t="str">
        <f t="shared" si="984"/>
        <v/>
      </c>
      <c r="F525" s="218" t="str">
        <f t="shared" si="985"/>
        <v/>
      </c>
      <c r="G525" s="8">
        <v>2</v>
      </c>
      <c r="H525" s="14" t="s">
        <v>75</v>
      </c>
      <c r="I525" s="14" t="str">
        <f t="shared" si="964"/>
        <v/>
      </c>
      <c r="J525" s="14" t="str">
        <f t="shared" si="965"/>
        <v/>
      </c>
      <c r="K525" s="279"/>
      <c r="L525" s="260"/>
      <c r="M525" s="221">
        <f>S525+S526</f>
        <v>0</v>
      </c>
      <c r="N525" s="221">
        <f>T525+T526</f>
        <v>0</v>
      </c>
      <c r="O525" s="222">
        <f t="shared" ref="O525:O529" si="986">M525+N525</f>
        <v>0</v>
      </c>
      <c r="P525" s="223">
        <f t="shared" ref="P525:P529" si="987">IF(M525&gt;N525,1,0)</f>
        <v>0</v>
      </c>
      <c r="Q525" s="223">
        <f t="shared" ref="Q525:Q529" si="988">IF(M525+N525=0,0,IF(M525=N525,1,0))</f>
        <v>0</v>
      </c>
      <c r="R525" s="223">
        <f t="shared" ref="R525:R529" si="989">IF(M525&lt;N525,1,0)</f>
        <v>0</v>
      </c>
      <c r="S525" s="10"/>
      <c r="T525" s="10"/>
      <c r="U525" s="14" t="str">
        <f t="shared" si="907"/>
        <v/>
      </c>
      <c r="V525" s="14" t="str" cm="1">
        <f t="array" ref="V525">_xlfn.IFS(S525+T525=0,"",S525&gt;T525,IF(I525="主",IF(S525=5,4,3),IF(S525=5,0,1)),S525&lt;T525,IF(I525="主",IF(T525=5,0,1),IF(T525=5,4,3)),S525=T525,2)</f>
        <v/>
      </c>
      <c r="W525" s="261"/>
      <c r="X525" s="261"/>
      <c r="Y525" s="242" t="str">
        <f>IF($K525="","",IF($K525=$K523,AP523,AP524))</f>
        <v/>
      </c>
      <c r="Z525" s="243" t="str">
        <f>IF($K525="","",IF($K525=$K523,AQ523,AQ524))</f>
        <v/>
      </c>
      <c r="AA525" s="244" t="str">
        <f>IF($K525="","",IF($K525=$K523,AS523,AS524))</f>
        <v/>
      </c>
      <c r="AB525" s="238"/>
      <c r="AC525" s="238"/>
      <c r="AD525" s="238"/>
      <c r="AE525" s="238"/>
      <c r="AF525" s="238"/>
      <c r="AG525" s="226"/>
      <c r="AH525" s="245" t="str">
        <f t="shared" ref="AH525:AH529" si="990">IF($K525="","",IF($K525=$K523,AV523,AV524))</f>
        <v/>
      </c>
      <c r="AI525" s="227"/>
      <c r="AJ525" s="227"/>
      <c r="AK525" s="262"/>
      <c r="AL525" s="10"/>
      <c r="AM525" s="266"/>
      <c r="AN525" s="267"/>
      <c r="AO525" s="227"/>
      <c r="AP525" s="265"/>
      <c r="AQ525" s="12"/>
      <c r="AR525" s="15"/>
      <c r="AS525" s="12"/>
      <c r="AT525" s="15"/>
      <c r="AU525" s="12"/>
      <c r="AV525" s="148"/>
      <c r="AW525" s="14" t="str">
        <f t="shared" si="966"/>
        <v/>
      </c>
      <c r="AX525" s="14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AY525" s="14" t="str">
        <f t="shared" si="967"/>
        <v/>
      </c>
    </row>
    <row r="526" spans="1:51">
      <c r="A526" s="1">
        <f>输入错误检查!A525</f>
        <v>0</v>
      </c>
      <c r="B526" s="218" t="str">
        <f t="shared" si="981"/>
        <v/>
      </c>
      <c r="C526" s="218" t="str">
        <f t="shared" si="982"/>
        <v/>
      </c>
      <c r="D526" s="218" t="str">
        <f t="shared" si="983"/>
        <v/>
      </c>
      <c r="E526" s="218" t="str">
        <f t="shared" si="984"/>
        <v/>
      </c>
      <c r="F526" s="218" t="str">
        <f t="shared" si="985"/>
        <v/>
      </c>
      <c r="G526" s="8">
        <v>2</v>
      </c>
      <c r="H526" s="14" t="s">
        <v>88</v>
      </c>
      <c r="I526" s="14" t="str">
        <f t="shared" si="964"/>
        <v/>
      </c>
      <c r="J526" s="14" t="str">
        <f t="shared" si="965"/>
        <v/>
      </c>
      <c r="K526" s="279"/>
      <c r="L526" s="260"/>
      <c r="M526" s="221"/>
      <c r="N526" s="221"/>
      <c r="O526" s="222"/>
      <c r="P526" s="235"/>
      <c r="Q526" s="235"/>
      <c r="R526" s="235"/>
      <c r="S526" s="10"/>
      <c r="T526" s="10"/>
      <c r="U526" s="14" t="str">
        <f t="shared" si="907"/>
        <v/>
      </c>
      <c r="V526" s="14" t="str" cm="1">
        <f t="array" ref="V526">_xlfn.IFS(S526+T526=0,"",S526&gt;T526,IF(I526="主",IF(S526=5,4,3),IF(S526=5,0,1)),S526&lt;T526,IF(I526="主",IF(T526=5,0,1),IF(T526=5,4,3)),S526=T526,2)</f>
        <v/>
      </c>
      <c r="W526" s="261" t="str">
        <f>IF(W525="","",W525)</f>
        <v/>
      </c>
      <c r="X526" s="261" t="str">
        <f>IF(X525="","",X525)</f>
        <v/>
      </c>
      <c r="Y526" s="242" t="str">
        <f>IF($K526="","",IF($K526=$K524,AP524,AP523))</f>
        <v/>
      </c>
      <c r="Z526" s="243" t="str">
        <f>IF($K526="","",IF($K526=$K524,AQ524,AQ523))</f>
        <v/>
      </c>
      <c r="AA526" s="244" t="str">
        <f>IF($K526="","",IF($K526=$K524,AS524,AS523))</f>
        <v/>
      </c>
      <c r="AB526" s="237"/>
      <c r="AC526" s="237"/>
      <c r="AD526" s="238"/>
      <c r="AE526" s="238"/>
      <c r="AF526" s="238"/>
      <c r="AG526" s="226"/>
      <c r="AH526" s="245" t="str">
        <f t="shared" ref="AH526:AH530" si="991">IF($K526="","",IF($K526=$K524,AV524,AV523))</f>
        <v/>
      </c>
      <c r="AI526" s="227"/>
      <c r="AJ526" s="227"/>
      <c r="AK526" s="262"/>
      <c r="AL526" s="10"/>
      <c r="AM526" s="263"/>
      <c r="AN526" s="236"/>
      <c r="AO526" s="227"/>
      <c r="AP526" s="265"/>
      <c r="AQ526" s="12"/>
      <c r="AR526" s="15"/>
      <c r="AS526" s="12"/>
      <c r="AT526" s="15"/>
      <c r="AU526" s="12"/>
      <c r="AV526" s="148"/>
      <c r="AW526" s="14" t="str">
        <f t="shared" si="966"/>
        <v/>
      </c>
      <c r="AX526" s="14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Y526" s="14" t="str">
        <f t="shared" si="967"/>
        <v/>
      </c>
    </row>
    <row r="527" spans="1:51">
      <c r="A527" s="1">
        <f>输入错误检查!A526</f>
        <v>0</v>
      </c>
      <c r="B527" s="218" t="str">
        <f t="shared" si="981"/>
        <v/>
      </c>
      <c r="C527" s="218" t="str">
        <f t="shared" si="982"/>
        <v/>
      </c>
      <c r="D527" s="218" t="str">
        <f t="shared" si="983"/>
        <v/>
      </c>
      <c r="E527" s="218" t="str">
        <f t="shared" si="984"/>
        <v/>
      </c>
      <c r="F527" s="218" t="str">
        <f t="shared" si="985"/>
        <v/>
      </c>
      <c r="G527" s="8">
        <v>3</v>
      </c>
      <c r="H527" s="14" t="s">
        <v>75</v>
      </c>
      <c r="I527" s="14" t="str">
        <f t="shared" si="964"/>
        <v/>
      </c>
      <c r="J527" s="14" t="str">
        <f t="shared" si="965"/>
        <v/>
      </c>
      <c r="K527" s="279"/>
      <c r="L527" s="260"/>
      <c r="M527" s="221">
        <f>S527+S528</f>
        <v>0</v>
      </c>
      <c r="N527" s="221">
        <f>T527+T528</f>
        <v>0</v>
      </c>
      <c r="O527" s="222">
        <f t="shared" si="986"/>
        <v>0</v>
      </c>
      <c r="P527" s="223">
        <f t="shared" si="987"/>
        <v>0</v>
      </c>
      <c r="Q527" s="223">
        <f t="shared" si="988"/>
        <v>0</v>
      </c>
      <c r="R527" s="223">
        <f t="shared" si="989"/>
        <v>0</v>
      </c>
      <c r="S527" s="10"/>
      <c r="T527" s="10"/>
      <c r="U527" s="14" t="str">
        <f t="shared" si="907"/>
        <v/>
      </c>
      <c r="V527" s="14" t="str" cm="1">
        <f t="array" ref="V527">_xlfn.IFS(S527+T527=0,"",S527&gt;T527,IF(I527="主",IF(S527=5,4,3),IF(S527=5,0,1)),S527&lt;T527,IF(I527="主",IF(T527=5,0,1),IF(T527=5,4,3)),S527=T527,2)</f>
        <v/>
      </c>
      <c r="W527" s="275"/>
      <c r="X527" s="261"/>
      <c r="Y527" s="248" t="str">
        <f>IF($K527="","",IF($K527=$K525,AP525,AP526))</f>
        <v/>
      </c>
      <c r="Z527" s="248" t="str">
        <f>IF($K527="","",IF($K527=$K525,AQ525,AQ526))</f>
        <v/>
      </c>
      <c r="AA527" s="244" t="str">
        <f>IF($K527="","",IF($K527=$K525,AS525,AS526))</f>
        <v/>
      </c>
      <c r="AB527" s="248" t="str">
        <f>IF($K527="","",IF($K527=$K525,Y525,Y526))</f>
        <v/>
      </c>
      <c r="AC527" s="249" t="str">
        <f>IF($K527="","",IF($K527=$K525,Z525,Z526))</f>
        <v/>
      </c>
      <c r="AD527" s="250" t="str">
        <f>IF($K527="","",IF($K527=$K525,AA525,AA526))</f>
        <v/>
      </c>
      <c r="AE527" s="238"/>
      <c r="AF527" s="238"/>
      <c r="AG527" s="226"/>
      <c r="AH527" s="245" t="str">
        <f t="shared" si="990"/>
        <v/>
      </c>
      <c r="AI527" s="251" t="str">
        <f>IF($K527="","",IF($K527=$K525,AH525,AH526))</f>
        <v/>
      </c>
      <c r="AJ527" s="227"/>
      <c r="AK527" s="262"/>
      <c r="AL527" s="10"/>
      <c r="AM527" s="10"/>
      <c r="AN527" s="266"/>
      <c r="AO527" s="269"/>
      <c r="AP527" s="265"/>
      <c r="AQ527" s="12"/>
      <c r="AR527" s="15"/>
      <c r="AS527" s="12"/>
      <c r="AT527" s="15"/>
      <c r="AU527" s="12"/>
      <c r="AV527" s="148"/>
      <c r="AW527" s="14" t="str">
        <f t="shared" si="966"/>
        <v/>
      </c>
      <c r="AX527" s="14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Y527" s="14" t="str">
        <f t="shared" si="967"/>
        <v/>
      </c>
    </row>
    <row r="528" spans="1:51">
      <c r="A528" s="1">
        <f>输入错误检查!A527</f>
        <v>0</v>
      </c>
      <c r="B528" s="218" t="str">
        <f t="shared" si="981"/>
        <v/>
      </c>
      <c r="C528" s="218" t="str">
        <f t="shared" si="982"/>
        <v/>
      </c>
      <c r="D528" s="218" t="str">
        <f t="shared" si="983"/>
        <v/>
      </c>
      <c r="E528" s="218" t="str">
        <f t="shared" si="984"/>
        <v/>
      </c>
      <c r="F528" s="218" t="str">
        <f t="shared" si="985"/>
        <v/>
      </c>
      <c r="G528" s="8">
        <v>3</v>
      </c>
      <c r="H528" s="14" t="s">
        <v>88</v>
      </c>
      <c r="I528" s="14" t="str">
        <f t="shared" si="964"/>
        <v/>
      </c>
      <c r="J528" s="14" t="str">
        <f t="shared" si="965"/>
        <v/>
      </c>
      <c r="K528" s="279"/>
      <c r="L528" s="260"/>
      <c r="M528" s="221"/>
      <c r="N528" s="221"/>
      <c r="O528" s="222"/>
      <c r="P528" s="235"/>
      <c r="Q528" s="235"/>
      <c r="R528" s="235"/>
      <c r="S528" s="10"/>
      <c r="T528" s="10"/>
      <c r="U528" s="14" t="str">
        <f t="shared" si="907"/>
        <v/>
      </c>
      <c r="V528" s="14" t="str" cm="1">
        <f t="array" ref="V528">_xlfn.IFS(S528+T528=0,"",S528&gt;T528,IF(I528="主",IF(S528=5,4,3),IF(S528=5,0,1)),S528&lt;T528,IF(I528="主",IF(T528=5,0,1),IF(T528=5,4,3)),S528=T528,2)</f>
        <v/>
      </c>
      <c r="W528" s="275"/>
      <c r="X528" s="261" t="str">
        <f>IF(X527="","",X527)</f>
        <v/>
      </c>
      <c r="Y528" s="248" t="str">
        <f>IF($K528="","",IF($K528=$K526,AP526,AP525))</f>
        <v/>
      </c>
      <c r="Z528" s="248" t="str">
        <f>IF($K528="","",IF($K528=$K526,AQ526,AQ525))</f>
        <v/>
      </c>
      <c r="AA528" s="244" t="str">
        <f>IF($K528="","",IF($K528=$K526,AS526,AS525))</f>
        <v/>
      </c>
      <c r="AB528" s="248" t="str">
        <f>IF($K528="","",IF($K528=$K526,Y526,Y525))</f>
        <v/>
      </c>
      <c r="AC528" s="249" t="str">
        <f>IF($K528="","",IF($K528=$K526,Z526,Z525))</f>
        <v/>
      </c>
      <c r="AD528" s="250" t="str">
        <f>IF($K528="","",IF($K528=$K526,AA526,AA525))</f>
        <v/>
      </c>
      <c r="AE528" s="237"/>
      <c r="AF528" s="237"/>
      <c r="AG528" s="270"/>
      <c r="AH528" s="245" t="str">
        <f t="shared" si="991"/>
        <v/>
      </c>
      <c r="AI528" s="251" t="str">
        <f>IF($K528="","",IF($K528=$K526,AH526,AH525))</f>
        <v/>
      </c>
      <c r="AJ528" s="227"/>
      <c r="AK528" s="262"/>
      <c r="AL528" s="10"/>
      <c r="AM528" s="10"/>
      <c r="AN528" s="263"/>
      <c r="AO528" s="272"/>
      <c r="AP528" s="265"/>
      <c r="AQ528" s="12"/>
      <c r="AR528" s="15"/>
      <c r="AS528" s="12"/>
      <c r="AT528" s="15"/>
      <c r="AU528" s="12"/>
      <c r="AV528" s="148"/>
      <c r="AW528" s="14" t="str">
        <f t="shared" si="966"/>
        <v/>
      </c>
      <c r="AX528" s="14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Y528" s="14" t="str">
        <f t="shared" si="967"/>
        <v/>
      </c>
    </row>
    <row r="529" spans="1:51">
      <c r="A529" s="1">
        <f>输入错误检查!A528</f>
        <v>0</v>
      </c>
      <c r="B529" s="218" t="str">
        <f t="shared" si="981"/>
        <v/>
      </c>
      <c r="C529" s="218" t="str">
        <f t="shared" si="982"/>
        <v/>
      </c>
      <c r="D529" s="218" t="str">
        <f t="shared" si="983"/>
        <v/>
      </c>
      <c r="E529" s="218" t="str">
        <f t="shared" si="984"/>
        <v/>
      </c>
      <c r="F529" s="218" t="str">
        <f t="shared" si="985"/>
        <v/>
      </c>
      <c r="G529" s="8" t="s">
        <v>114</v>
      </c>
      <c r="H529" s="14" t="s">
        <v>75</v>
      </c>
      <c r="I529" s="14" t="str">
        <f t="shared" si="964"/>
        <v/>
      </c>
      <c r="J529" s="14" t="str">
        <f t="shared" si="965"/>
        <v/>
      </c>
      <c r="K529" s="10"/>
      <c r="L529" s="274"/>
      <c r="M529" s="221">
        <f>S529+S530</f>
        <v>0</v>
      </c>
      <c r="N529" s="221">
        <f>T529+T530</f>
        <v>0</v>
      </c>
      <c r="O529" s="222">
        <f t="shared" si="986"/>
        <v>0</v>
      </c>
      <c r="P529" s="223">
        <f t="shared" si="987"/>
        <v>0</v>
      </c>
      <c r="Q529" s="223">
        <f t="shared" si="988"/>
        <v>0</v>
      </c>
      <c r="R529" s="223">
        <f t="shared" si="989"/>
        <v>0</v>
      </c>
      <c r="S529" s="10"/>
      <c r="T529" s="10"/>
      <c r="U529" s="14" t="str">
        <f t="shared" si="907"/>
        <v/>
      </c>
      <c r="V529" s="14" t="str" cm="1">
        <f t="array" ref="V529">_xlfn.IFS(S529+T529=0,"",S529&gt;T529,IF(I529="主",IF(S529=5,4,3),IF(S529=5,0,1)),S529&lt;T529,IF(I529="主",IF(T529=5,0,1),IF(T529=5,4,3)),S529=T529,2)</f>
        <v/>
      </c>
      <c r="W529" s="275"/>
      <c r="X529" s="261"/>
      <c r="Y529" s="248" t="str">
        <f>IF($K529="","",IF($K529=$K527,AP527,AP528))</f>
        <v/>
      </c>
      <c r="Z529" s="248" t="str">
        <f>IF($K529="","",IF($K529=$K527,AQ527,AQ528))</f>
        <v/>
      </c>
      <c r="AA529" s="244" t="str">
        <f>IF($K529="","",IF($K529=$K527,AS527,AS528))</f>
        <v/>
      </c>
      <c r="AB529" s="242" t="str">
        <f t="shared" ref="AB529:AG529" si="992">IF($K529="","",IF($K529=$K527,Y527,Y528))</f>
        <v/>
      </c>
      <c r="AC529" s="242" t="str">
        <f t="shared" si="992"/>
        <v/>
      </c>
      <c r="AD529" s="249" t="str">
        <f t="shared" si="992"/>
        <v/>
      </c>
      <c r="AE529" s="242" t="str">
        <f t="shared" si="992"/>
        <v/>
      </c>
      <c r="AF529" s="242" t="str">
        <f t="shared" si="992"/>
        <v/>
      </c>
      <c r="AG529" s="242" t="str">
        <f t="shared" si="992"/>
        <v/>
      </c>
      <c r="AH529" s="245" t="str">
        <f t="shared" si="990"/>
        <v/>
      </c>
      <c r="AI529" s="251" t="str">
        <f>IF($K529="","",IF($K529=$K527,AH527,AH528))</f>
        <v/>
      </c>
      <c r="AJ529" s="251" t="str">
        <f>IF($K529="","",IF($K529=$K527,AI527,AI528))</f>
        <v/>
      </c>
      <c r="AK529" s="10"/>
      <c r="AL529" s="10"/>
      <c r="AM529" s="10"/>
      <c r="AN529" s="10"/>
      <c r="AO529" s="276"/>
      <c r="AP529" s="265"/>
      <c r="AQ529" s="12"/>
      <c r="AR529" s="15"/>
      <c r="AS529" s="12"/>
      <c r="AT529" s="15"/>
      <c r="AU529" s="12"/>
      <c r="AV529" s="148"/>
      <c r="AW529" s="14" t="str">
        <f t="shared" si="966"/>
        <v/>
      </c>
      <c r="AX529" s="14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Y529" s="14" t="str">
        <f t="shared" si="967"/>
        <v/>
      </c>
    </row>
    <row r="530" spans="1:51">
      <c r="A530" s="1">
        <f>输入错误检查!A529</f>
        <v>0</v>
      </c>
      <c r="B530" s="218" t="str">
        <f t="shared" si="981"/>
        <v/>
      </c>
      <c r="C530" s="218" t="str">
        <f t="shared" si="982"/>
        <v/>
      </c>
      <c r="D530" s="218" t="str">
        <f t="shared" si="983"/>
        <v/>
      </c>
      <c r="E530" s="218" t="str">
        <f t="shared" si="984"/>
        <v/>
      </c>
      <c r="F530" s="218" t="str">
        <f t="shared" si="985"/>
        <v/>
      </c>
      <c r="G530" s="8" t="s">
        <v>114</v>
      </c>
      <c r="H530" s="14" t="s">
        <v>88</v>
      </c>
      <c r="I530" s="14" t="str">
        <f t="shared" si="964"/>
        <v/>
      </c>
      <c r="J530" s="14" t="str">
        <f t="shared" si="965"/>
        <v/>
      </c>
      <c r="K530" s="10"/>
      <c r="L530" s="274"/>
      <c r="M530" s="221"/>
      <c r="N530" s="221"/>
      <c r="O530" s="222"/>
      <c r="P530" s="235"/>
      <c r="Q530" s="235"/>
      <c r="R530" s="235"/>
      <c r="S530" s="10"/>
      <c r="T530" s="10"/>
      <c r="U530" s="14" t="str">
        <f t="shared" si="907"/>
        <v/>
      </c>
      <c r="V530" s="14" t="str" cm="1">
        <f t="array" ref="V530">_xlfn.IFS(S530+T530=0,"",S530&gt;T530,IF(I530="主",IF(S530=5,4,3),IF(S530=5,0,1)),S530&lt;T530,IF(I530="主",IF(T530=5,0,1),IF(T530=5,4,3)),S530=T530,2)</f>
        <v/>
      </c>
      <c r="W530" s="275"/>
      <c r="X530" s="261" t="str">
        <f>IF(X529="","",X529)</f>
        <v/>
      </c>
      <c r="Y530" s="248" t="str">
        <f>IF($K530="","",IF($K530=$K528,AP528,AP527))</f>
        <v/>
      </c>
      <c r="Z530" s="248" t="str">
        <f>IF($K530="","",IF($K530=$K528,AQ528,AQ527))</f>
        <v/>
      </c>
      <c r="AA530" s="244" t="str">
        <f>IF($K530="","",IF($K530=$K528,AS528,AS527))</f>
        <v/>
      </c>
      <c r="AB530" s="242" t="str">
        <f t="shared" ref="AB530:AG530" si="993">IF($K530="","",IF($K530=$K528,Y528,Y527))</f>
        <v/>
      </c>
      <c r="AC530" s="242" t="str">
        <f t="shared" si="993"/>
        <v/>
      </c>
      <c r="AD530" s="249" t="str">
        <f t="shared" si="993"/>
        <v/>
      </c>
      <c r="AE530" s="242" t="str">
        <f t="shared" si="993"/>
        <v/>
      </c>
      <c r="AF530" s="242" t="str">
        <f t="shared" si="993"/>
        <v/>
      </c>
      <c r="AG530" s="242" t="str">
        <f t="shared" si="993"/>
        <v/>
      </c>
      <c r="AH530" s="245" t="str">
        <f t="shared" si="991"/>
        <v/>
      </c>
      <c r="AI530" s="251" t="str">
        <f>IF($K530="","",IF($K530=$K528,AH528,AH527))</f>
        <v/>
      </c>
      <c r="AJ530" s="251" t="str">
        <f>IF($K530="","",IF($K530=$K528,AI528,AI527))</f>
        <v/>
      </c>
      <c r="AK530" s="10"/>
      <c r="AL530" s="10"/>
      <c r="AM530" s="10"/>
      <c r="AN530" s="10"/>
      <c r="AO530" s="10"/>
      <c r="AP530" s="265"/>
      <c r="AQ530" s="12"/>
      <c r="AR530" s="15"/>
      <c r="AS530" s="12"/>
      <c r="AT530" s="15"/>
      <c r="AU530" s="12"/>
      <c r="AV530" s="148"/>
      <c r="AW530" s="14" t="str">
        <f t="shared" si="966"/>
        <v/>
      </c>
      <c r="AX530" s="14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Y530" s="14" t="str">
        <f t="shared" si="967"/>
        <v/>
      </c>
    </row>
    <row r="531" spans="1:51">
      <c r="A531" s="1">
        <f>输入错误检查!A530</f>
        <v>0</v>
      </c>
      <c r="B531" s="218" t="str">
        <f>IF(赛果!A68="","",赛果!A68)</f>
        <v/>
      </c>
      <c r="C531" s="218" t="str">
        <f>IF(赛果!B68="","",赛果!B68)</f>
        <v/>
      </c>
      <c r="D531" s="218" t="str">
        <f>IF(赛果!C68="","",赛果!C68)</f>
        <v/>
      </c>
      <c r="E531" s="218" t="str">
        <f>IF(赛果!D68="","",赛果!D68)</f>
        <v/>
      </c>
      <c r="F531" s="218" t="str">
        <f>IF(赛果!E68="","",赛果!E68)</f>
        <v/>
      </c>
      <c r="G531" s="8">
        <v>1</v>
      </c>
      <c r="H531" s="14" t="s">
        <v>75</v>
      </c>
      <c r="I531" s="14" t="str">
        <f t="shared" si="964"/>
        <v/>
      </c>
      <c r="J531" s="14" t="str">
        <f t="shared" si="965"/>
        <v/>
      </c>
      <c r="K531" s="15"/>
      <c r="L531" s="220"/>
      <c r="M531" s="221">
        <f>S531+S532</f>
        <v>0</v>
      </c>
      <c r="N531" s="221">
        <f>T531+T532</f>
        <v>0</v>
      </c>
      <c r="O531" s="222">
        <f t="shared" ref="O531:O535" si="994">M531+N531</f>
        <v>0</v>
      </c>
      <c r="P531" s="223">
        <f t="shared" ref="P531:P535" si="995">IF(M531&gt;N531,1,0)</f>
        <v>0</v>
      </c>
      <c r="Q531" s="223">
        <f t="shared" ref="Q531:Q535" si="996">IF(M531+N531=0,0,IF(M531=N531,1,0))</f>
        <v>0</v>
      </c>
      <c r="R531" s="223">
        <f t="shared" ref="R531:R535" si="997">IF(M531&lt;N531,1,0)</f>
        <v>0</v>
      </c>
      <c r="S531" s="13"/>
      <c r="T531" s="13"/>
      <c r="U531" s="14" t="str">
        <f t="shared" si="907"/>
        <v/>
      </c>
      <c r="V531" s="14" t="str" cm="1">
        <f t="array" ref="V531">_xlfn.IFS(S531+T531=0,"",S531&gt;T531,IF(I531="主",IF(S531=5,4,3),IF(S531=5,0,1)),S531&lt;T531,IF(I531="主",IF(T531=5,0,1),IF(T531=5,4,3)),S531=T531,2)</f>
        <v/>
      </c>
      <c r="W531" s="19"/>
      <c r="X531" s="19"/>
      <c r="Y531" s="224"/>
      <c r="Z531" s="225"/>
      <c r="AA531" s="225"/>
      <c r="AB531" s="225"/>
      <c r="AC531" s="225"/>
      <c r="AD531" s="225"/>
      <c r="AE531" s="225"/>
      <c r="AF531" s="225"/>
      <c r="AG531" s="226"/>
      <c r="AH531" s="227"/>
      <c r="AI531" s="227"/>
      <c r="AJ531" s="227"/>
      <c r="AK531" s="196"/>
      <c r="AL531" s="192"/>
      <c r="AM531" s="230"/>
      <c r="AN531" s="231"/>
      <c r="AO531" s="232"/>
      <c r="AP531" s="233"/>
      <c r="AQ531" s="234"/>
      <c r="AR531" s="15"/>
      <c r="AS531" s="234"/>
      <c r="AT531" s="15"/>
      <c r="AU531" s="234"/>
      <c r="AV531" s="142"/>
      <c r="AW531" s="14" t="str">
        <f t="shared" si="966"/>
        <v/>
      </c>
      <c r="AX531" s="14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Y531" s="14" t="str">
        <f t="shared" si="967"/>
        <v/>
      </c>
    </row>
    <row r="532" spans="1:51">
      <c r="A532" s="1">
        <f>输入错误检查!A531</f>
        <v>0</v>
      </c>
      <c r="B532" s="218" t="str">
        <f t="shared" ref="B532:B538" si="998">B531</f>
        <v/>
      </c>
      <c r="C532" s="218" t="str">
        <f t="shared" ref="C532:C538" si="999">C531</f>
        <v/>
      </c>
      <c r="D532" s="218" t="str">
        <f t="shared" ref="D532:D538" si="1000">D531</f>
        <v/>
      </c>
      <c r="E532" s="218" t="str">
        <f t="shared" ref="E532:E538" si="1001">E531</f>
        <v/>
      </c>
      <c r="F532" s="218" t="str">
        <f t="shared" ref="F532:F538" si="1002">F531</f>
        <v/>
      </c>
      <c r="G532" s="8">
        <v>1</v>
      </c>
      <c r="H532" s="14" t="s">
        <v>88</v>
      </c>
      <c r="I532" s="14" t="str">
        <f t="shared" si="964"/>
        <v/>
      </c>
      <c r="J532" s="14" t="str">
        <f t="shared" si="965"/>
        <v/>
      </c>
      <c r="K532" s="15"/>
      <c r="L532" s="258"/>
      <c r="M532" s="221"/>
      <c r="N532" s="221"/>
      <c r="O532" s="222"/>
      <c r="P532" s="235"/>
      <c r="Q532" s="235"/>
      <c r="R532" s="235"/>
      <c r="S532" s="13"/>
      <c r="T532" s="13"/>
      <c r="U532" s="14" t="str">
        <f t="shared" si="907"/>
        <v/>
      </c>
      <c r="V532" s="14" t="str" cm="1">
        <f t="array" ref="V532">_xlfn.IFS(S532+T532=0,"",S532&gt;T532,IF(I532="主",IF(S532=5,4,3),IF(S532=5,0,1)),S532&lt;T532,IF(I532="主",IF(T532=5,0,1),IF(T532=5,4,3)),S532=T532,2)</f>
        <v/>
      </c>
      <c r="W532" s="19" t="str">
        <f>IF(W531="","",W531)</f>
        <v/>
      </c>
      <c r="X532" s="19" t="str">
        <f>IF(X531="","",X531)</f>
        <v/>
      </c>
      <c r="Y532" s="236"/>
      <c r="Z532" s="237"/>
      <c r="AA532" s="238"/>
      <c r="AB532" s="238"/>
      <c r="AC532" s="238"/>
      <c r="AD532" s="238"/>
      <c r="AE532" s="238"/>
      <c r="AF532" s="238"/>
      <c r="AG532" s="226"/>
      <c r="AH532" s="227"/>
      <c r="AI532" s="227"/>
      <c r="AJ532" s="227"/>
      <c r="AK532" s="196"/>
      <c r="AL532" s="192"/>
      <c r="AM532" s="239"/>
      <c r="AN532" s="240"/>
      <c r="AO532" s="241"/>
      <c r="AP532" s="233"/>
      <c r="AQ532" s="234"/>
      <c r="AR532" s="15"/>
      <c r="AS532" s="234"/>
      <c r="AT532" s="15"/>
      <c r="AU532" s="234"/>
      <c r="AV532" s="142"/>
      <c r="AW532" s="14" t="str">
        <f t="shared" si="966"/>
        <v/>
      </c>
      <c r="AX532" s="14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Y532" s="14" t="str">
        <f t="shared" si="967"/>
        <v/>
      </c>
    </row>
    <row r="533" spans="1:51">
      <c r="A533" s="1">
        <f>输入错误检查!A532</f>
        <v>0</v>
      </c>
      <c r="B533" s="218" t="str">
        <f t="shared" si="998"/>
        <v/>
      </c>
      <c r="C533" s="218" t="str">
        <f t="shared" si="999"/>
        <v/>
      </c>
      <c r="D533" s="218" t="str">
        <f t="shared" si="1000"/>
        <v/>
      </c>
      <c r="E533" s="218" t="str">
        <f t="shared" si="1001"/>
        <v/>
      </c>
      <c r="F533" s="218" t="str">
        <f t="shared" si="1002"/>
        <v/>
      </c>
      <c r="G533" s="8">
        <v>2</v>
      </c>
      <c r="H533" s="14" t="s">
        <v>75</v>
      </c>
      <c r="I533" s="14" t="str">
        <f t="shared" si="964"/>
        <v/>
      </c>
      <c r="J533" s="14" t="str">
        <f t="shared" si="965"/>
        <v/>
      </c>
      <c r="K533" s="13"/>
      <c r="L533" s="220"/>
      <c r="M533" s="221">
        <f>S533+S534</f>
        <v>0</v>
      </c>
      <c r="N533" s="221">
        <f>T533+T534</f>
        <v>0</v>
      </c>
      <c r="O533" s="222">
        <f t="shared" si="994"/>
        <v>0</v>
      </c>
      <c r="P533" s="223">
        <f t="shared" si="995"/>
        <v>0</v>
      </c>
      <c r="Q533" s="223">
        <f t="shared" si="996"/>
        <v>0</v>
      </c>
      <c r="R533" s="223">
        <f t="shared" si="997"/>
        <v>0</v>
      </c>
      <c r="S533" s="13"/>
      <c r="T533" s="13"/>
      <c r="U533" s="14" t="str">
        <f t="shared" si="907"/>
        <v/>
      </c>
      <c r="V533" s="14" t="str" cm="1">
        <f t="array" ref="V533">_xlfn.IFS(S533+T533=0,"",S533&gt;T533,IF(I533="主",IF(S533=5,4,3),IF(S533=5,0,1)),S533&lt;T533,IF(I533="主",IF(T533=5,0,1),IF(T533=5,4,3)),S533=T533,2)</f>
        <v/>
      </c>
      <c r="W533" s="19"/>
      <c r="X533" s="19"/>
      <c r="Y533" s="242" t="str">
        <f>IF($K533="","",IF($K533=$K531,AP531,AP532))</f>
        <v/>
      </c>
      <c r="Z533" s="243" t="str">
        <f>IF($K533="","",IF($K533=$K531,AQ531,AQ532))</f>
        <v/>
      </c>
      <c r="AA533" s="244" t="str">
        <f>IF($K533="","",IF($K533=$K531,AS531,AS532))</f>
        <v/>
      </c>
      <c r="AB533" s="238"/>
      <c r="AC533" s="238"/>
      <c r="AD533" s="238"/>
      <c r="AE533" s="238"/>
      <c r="AF533" s="238"/>
      <c r="AG533" s="226"/>
      <c r="AH533" s="245" t="str">
        <f t="shared" ref="AH533:AH537" si="1003">IF($K533="","",IF($K533=$K531,AV531,AV532))</f>
        <v/>
      </c>
      <c r="AI533" s="227"/>
      <c r="AJ533" s="227"/>
      <c r="AK533" s="196"/>
      <c r="AL533" s="13"/>
      <c r="AM533" s="277"/>
      <c r="AN533" s="247"/>
      <c r="AO533" s="241"/>
      <c r="AP533" s="233"/>
      <c r="AQ533" s="234"/>
      <c r="AR533" s="15"/>
      <c r="AS533" s="234"/>
      <c r="AT533" s="15"/>
      <c r="AU533" s="234"/>
      <c r="AV533" s="9"/>
      <c r="AW533" s="14" t="str">
        <f t="shared" si="966"/>
        <v/>
      </c>
      <c r="AX533" s="14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Y533" s="14" t="str">
        <f t="shared" si="967"/>
        <v/>
      </c>
    </row>
    <row r="534" spans="1:51">
      <c r="A534" s="1">
        <f>输入错误检查!A533</f>
        <v>0</v>
      </c>
      <c r="B534" s="218" t="str">
        <f t="shared" si="998"/>
        <v/>
      </c>
      <c r="C534" s="218" t="str">
        <f t="shared" si="999"/>
        <v/>
      </c>
      <c r="D534" s="218" t="str">
        <f t="shared" si="1000"/>
        <v/>
      </c>
      <c r="E534" s="218" t="str">
        <f t="shared" si="1001"/>
        <v/>
      </c>
      <c r="F534" s="218" t="str">
        <f t="shared" si="1002"/>
        <v/>
      </c>
      <c r="G534" s="8">
        <v>2</v>
      </c>
      <c r="H534" s="14" t="s">
        <v>88</v>
      </c>
      <c r="I534" s="14" t="str">
        <f t="shared" si="964"/>
        <v/>
      </c>
      <c r="J534" s="14" t="str">
        <f t="shared" si="965"/>
        <v/>
      </c>
      <c r="K534" s="15"/>
      <c r="L534" s="258"/>
      <c r="M534" s="221"/>
      <c r="N534" s="221"/>
      <c r="O534" s="222"/>
      <c r="P534" s="235"/>
      <c r="Q534" s="235"/>
      <c r="R534" s="235"/>
      <c r="S534" s="13"/>
      <c r="T534" s="13"/>
      <c r="U534" s="14" t="str">
        <f t="shared" si="907"/>
        <v/>
      </c>
      <c r="V534" s="14" t="str" cm="1">
        <f t="array" ref="V534">_xlfn.IFS(S534+T534=0,"",S534&gt;T534,IF(I534="主",IF(S534=5,4,3),IF(S534=5,0,1)),S534&lt;T534,IF(I534="主",IF(T534=5,0,1),IF(T534=5,4,3)),S534=T534,2)</f>
        <v/>
      </c>
      <c r="W534" s="19" t="str">
        <f>IF(W533="","",W533)</f>
        <v/>
      </c>
      <c r="X534" s="19" t="str">
        <f>IF(X533="","",X533)</f>
        <v/>
      </c>
      <c r="Y534" s="242" t="str">
        <f>IF($K534="","",IF($K534=$K532,AP532,AP531))</f>
        <v/>
      </c>
      <c r="Z534" s="243" t="str">
        <f>IF($K534="","",IF($K534=$K532,AQ532,AQ531))</f>
        <v/>
      </c>
      <c r="AA534" s="244" t="str">
        <f>IF($K534="","",IF($K534=$K532,AS532,AS531))</f>
        <v/>
      </c>
      <c r="AB534" s="237"/>
      <c r="AC534" s="237"/>
      <c r="AD534" s="238"/>
      <c r="AE534" s="238"/>
      <c r="AF534" s="238"/>
      <c r="AG534" s="226"/>
      <c r="AH534" s="245" t="str">
        <f t="shared" ref="AH534:AH538" si="1004">IF($K534="","",IF($K534=$K532,AV532,AV531))</f>
        <v/>
      </c>
      <c r="AI534" s="227"/>
      <c r="AJ534" s="227"/>
      <c r="AK534" s="196"/>
      <c r="AL534" s="13"/>
      <c r="AM534" s="192"/>
      <c r="AN534" s="239"/>
      <c r="AO534" s="241"/>
      <c r="AP534" s="233"/>
      <c r="AQ534" s="234"/>
      <c r="AR534" s="15"/>
      <c r="AS534" s="234"/>
      <c r="AT534" s="15"/>
      <c r="AU534" s="234"/>
      <c r="AV534" s="142"/>
      <c r="AW534" s="14" t="str">
        <f t="shared" si="966"/>
        <v/>
      </c>
      <c r="AX534" s="14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Y534" s="14" t="str">
        <f t="shared" si="967"/>
        <v/>
      </c>
    </row>
    <row r="535" spans="1:51">
      <c r="A535" s="1">
        <f>输入错误检查!A534</f>
        <v>0</v>
      </c>
      <c r="B535" s="218" t="str">
        <f t="shared" si="998"/>
        <v/>
      </c>
      <c r="C535" s="218" t="str">
        <f t="shared" si="999"/>
        <v/>
      </c>
      <c r="D535" s="218" t="str">
        <f t="shared" si="1000"/>
        <v/>
      </c>
      <c r="E535" s="218" t="str">
        <f t="shared" si="1001"/>
        <v/>
      </c>
      <c r="F535" s="218" t="str">
        <f t="shared" si="1002"/>
        <v/>
      </c>
      <c r="G535" s="8">
        <v>3</v>
      </c>
      <c r="H535" s="14" t="s">
        <v>75</v>
      </c>
      <c r="I535" s="14" t="str">
        <f t="shared" si="964"/>
        <v/>
      </c>
      <c r="J535" s="14" t="str">
        <f t="shared" si="965"/>
        <v/>
      </c>
      <c r="K535" s="13"/>
      <c r="L535" s="258"/>
      <c r="M535" s="221">
        <f>S535+S536</f>
        <v>0</v>
      </c>
      <c r="N535" s="221">
        <f>T535+T536</f>
        <v>0</v>
      </c>
      <c r="O535" s="222">
        <f t="shared" si="994"/>
        <v>0</v>
      </c>
      <c r="P535" s="223">
        <f t="shared" si="995"/>
        <v>0</v>
      </c>
      <c r="Q535" s="223">
        <f t="shared" si="996"/>
        <v>0</v>
      </c>
      <c r="R535" s="223">
        <f t="shared" si="997"/>
        <v>0</v>
      </c>
      <c r="S535" s="13"/>
      <c r="T535" s="13"/>
      <c r="U535" s="14" t="str">
        <f t="shared" si="907"/>
        <v/>
      </c>
      <c r="V535" s="14" t="str" cm="1">
        <f t="array" ref="V535">_xlfn.IFS(S535+T535=0,"",S535&gt;T535,IF(I535="主",IF(S535=5,4,3),IF(S535=5,0,1)),S535&lt;T535,IF(I535="主",IF(T535=5,0,1),IF(T535=5,4,3)),S535=T535,2)</f>
        <v/>
      </c>
      <c r="W535" s="255"/>
      <c r="X535" s="19"/>
      <c r="Y535" s="248" t="str">
        <f>IF($K535="","",IF($K535=$K533,AP533,AP534))</f>
        <v/>
      </c>
      <c r="Z535" s="248" t="str">
        <f>IF($K535="","",IF($K535=$K533,AQ533,AQ534))</f>
        <v/>
      </c>
      <c r="AA535" s="244" t="str">
        <f>IF($K535="","",IF($K535=$K533,AS533,AS534))</f>
        <v/>
      </c>
      <c r="AB535" s="248" t="str">
        <f>IF($K535="","",IF($K535=$K533,Y533,Y534))</f>
        <v/>
      </c>
      <c r="AC535" s="249" t="str">
        <f>IF($K535="","",IF($K535=$K533,Z533,Z534))</f>
        <v/>
      </c>
      <c r="AD535" s="250" t="str">
        <f>IF($K535="","",IF($K535=$K533,AA533,AA534))</f>
        <v/>
      </c>
      <c r="AE535" s="238"/>
      <c r="AF535" s="238"/>
      <c r="AG535" s="226"/>
      <c r="AH535" s="245" t="str">
        <f t="shared" si="1003"/>
        <v/>
      </c>
      <c r="AI535" s="251" t="str">
        <f>IF($K535="","",IF($K535=$K533,AH533,AH534))</f>
        <v/>
      </c>
      <c r="AJ535" s="227"/>
      <c r="AK535" s="196"/>
      <c r="AL535" s="13"/>
      <c r="AM535" s="13"/>
      <c r="AN535" s="277"/>
      <c r="AO535" s="252"/>
      <c r="AP535" s="278"/>
      <c r="AQ535" s="257"/>
      <c r="AR535" s="13"/>
      <c r="AS535" s="257"/>
      <c r="AT535" s="13"/>
      <c r="AU535" s="257"/>
      <c r="AV535" s="9"/>
      <c r="AW535" s="14" t="str">
        <f t="shared" si="966"/>
        <v/>
      </c>
      <c r="AX535" s="14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Y535" s="14" t="str">
        <f t="shared" si="967"/>
        <v/>
      </c>
    </row>
    <row r="536" spans="1:51">
      <c r="A536" s="1">
        <f>输入错误检查!A535</f>
        <v>0</v>
      </c>
      <c r="B536" s="218" t="str">
        <f t="shared" si="998"/>
        <v/>
      </c>
      <c r="C536" s="218" t="str">
        <f t="shared" si="999"/>
        <v/>
      </c>
      <c r="D536" s="218" t="str">
        <f t="shared" si="1000"/>
        <v/>
      </c>
      <c r="E536" s="218" t="str">
        <f t="shared" si="1001"/>
        <v/>
      </c>
      <c r="F536" s="218" t="str">
        <f t="shared" si="1002"/>
        <v/>
      </c>
      <c r="G536" s="8">
        <v>3</v>
      </c>
      <c r="H536" s="14" t="s">
        <v>88</v>
      </c>
      <c r="I536" s="14" t="str">
        <f t="shared" si="964"/>
        <v/>
      </c>
      <c r="J536" s="14" t="str">
        <f t="shared" si="965"/>
        <v/>
      </c>
      <c r="K536" s="13"/>
      <c r="L536" s="258"/>
      <c r="M536" s="221"/>
      <c r="N536" s="221"/>
      <c r="O536" s="222"/>
      <c r="P536" s="235"/>
      <c r="Q536" s="235"/>
      <c r="R536" s="235"/>
      <c r="S536" s="13"/>
      <c r="T536" s="13"/>
      <c r="U536" s="14" t="str">
        <f t="shared" si="907"/>
        <v/>
      </c>
      <c r="V536" s="14" t="str" cm="1">
        <f t="array" ref="V536">_xlfn.IFS(S536+T536=0,"",S536&gt;T536,IF(I536="主",IF(S536=5,4,3),IF(S536=5,0,1)),S536&lt;T536,IF(I536="主",IF(T536=5,0,1),IF(T536=5,4,3)),S536=T536,2)</f>
        <v/>
      </c>
      <c r="W536" s="255"/>
      <c r="X536" s="19" t="str">
        <f>IF(X535="","",X535)</f>
        <v/>
      </c>
      <c r="Y536" s="248" t="str">
        <f>IF($K536="","",IF($K536=$K534,AP534,AP533))</f>
        <v/>
      </c>
      <c r="Z536" s="248" t="str">
        <f>IF($K536="","",IF($K536=$K534,AQ534,AQ533))</f>
        <v/>
      </c>
      <c r="AA536" s="244" t="str">
        <f>IF($K536="","",IF($K536=$K534,AS534,AS533))</f>
        <v/>
      </c>
      <c r="AB536" s="248" t="str">
        <f>IF($K536="","",IF($K536=$K534,Y534,Y533))</f>
        <v/>
      </c>
      <c r="AC536" s="249" t="str">
        <f>IF($K536="","",IF($K536=$K534,Z534,Z533))</f>
        <v/>
      </c>
      <c r="AD536" s="250" t="str">
        <f>IF($K536="","",IF($K536=$K534,AA534,AA533))</f>
        <v/>
      </c>
      <c r="AE536" s="237"/>
      <c r="AF536" s="237"/>
      <c r="AG536" s="270"/>
      <c r="AH536" s="245" t="str">
        <f t="shared" si="1004"/>
        <v/>
      </c>
      <c r="AI536" s="251" t="str">
        <f>IF($K536="","",IF($K536=$K534,AH534,AH533))</f>
        <v/>
      </c>
      <c r="AJ536" s="227"/>
      <c r="AK536" s="196"/>
      <c r="AL536" s="13"/>
      <c r="AM536" s="13"/>
      <c r="AN536" s="192"/>
      <c r="AO536" s="254"/>
      <c r="AP536" s="278"/>
      <c r="AQ536" s="257"/>
      <c r="AR536" s="13"/>
      <c r="AS536" s="257"/>
      <c r="AT536" s="13"/>
      <c r="AU536" s="257"/>
      <c r="AV536" s="9"/>
      <c r="AW536" s="14" t="str">
        <f t="shared" si="966"/>
        <v/>
      </c>
      <c r="AX536" s="14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Y536" s="14" t="str">
        <f t="shared" si="967"/>
        <v/>
      </c>
    </row>
    <row r="537" spans="1:51">
      <c r="A537" s="1">
        <f>输入错误检查!A536</f>
        <v>0</v>
      </c>
      <c r="B537" s="218" t="str">
        <f t="shared" si="998"/>
        <v/>
      </c>
      <c r="C537" s="218" t="str">
        <f t="shared" si="999"/>
        <v/>
      </c>
      <c r="D537" s="218" t="str">
        <f t="shared" si="1000"/>
        <v/>
      </c>
      <c r="E537" s="218" t="str">
        <f t="shared" si="1001"/>
        <v/>
      </c>
      <c r="F537" s="218" t="str">
        <f t="shared" si="1002"/>
        <v/>
      </c>
      <c r="G537" s="8" t="s">
        <v>114</v>
      </c>
      <c r="H537" s="14" t="s">
        <v>75</v>
      </c>
      <c r="I537" s="14" t="str">
        <f t="shared" si="964"/>
        <v/>
      </c>
      <c r="J537" s="14" t="str">
        <f t="shared" si="965"/>
        <v/>
      </c>
      <c r="K537" s="13"/>
      <c r="L537" s="258"/>
      <c r="M537" s="221">
        <f>S537+S538</f>
        <v>0</v>
      </c>
      <c r="N537" s="221">
        <f>T537+T538</f>
        <v>0</v>
      </c>
      <c r="O537" s="222">
        <f t="shared" ref="O537:O541" si="1005">M537+N537</f>
        <v>0</v>
      </c>
      <c r="P537" s="223">
        <f t="shared" ref="P537:P541" si="1006">IF(M537&gt;N537,1,0)</f>
        <v>0</v>
      </c>
      <c r="Q537" s="223">
        <f t="shared" ref="Q537:Q541" si="1007">IF(M537+N537=0,0,IF(M537=N537,1,0))</f>
        <v>0</v>
      </c>
      <c r="R537" s="223">
        <f t="shared" ref="R537:R541" si="1008">IF(M537&lt;N537,1,0)</f>
        <v>0</v>
      </c>
      <c r="S537" s="13"/>
      <c r="T537" s="13"/>
      <c r="U537" s="14" t="str">
        <f t="shared" si="907"/>
        <v/>
      </c>
      <c r="V537" s="14" t="str" cm="1">
        <f t="array" ref="V537">_xlfn.IFS(S537+T537=0,"",S537&gt;T537,IF(I537="主",IF(S537=5,4,3),IF(S537=5,0,1)),S537&lt;T537,IF(I537="主",IF(T537=5,0,1),IF(T537=5,4,3)),S537=T537,2)</f>
        <v/>
      </c>
      <c r="W537" s="255"/>
      <c r="X537" s="19"/>
      <c r="Y537" s="248" t="str">
        <f>IF($K537="","",IF($K537=$K535,AP535,AP536))</f>
        <v/>
      </c>
      <c r="Z537" s="248" t="str">
        <f>IF($K537="","",IF($K537=$K535,AQ535,AQ536))</f>
        <v/>
      </c>
      <c r="AA537" s="244" t="str">
        <f>IF($K537="","",IF($K537=$K535,AS535,AS536))</f>
        <v/>
      </c>
      <c r="AB537" s="242" t="str">
        <f t="shared" ref="AB537:AG537" si="1009">IF($K537="","",IF($K537=$K535,Y535,Y536))</f>
        <v/>
      </c>
      <c r="AC537" s="242" t="str">
        <f t="shared" si="1009"/>
        <v/>
      </c>
      <c r="AD537" s="249" t="str">
        <f t="shared" si="1009"/>
        <v/>
      </c>
      <c r="AE537" s="242" t="str">
        <f t="shared" si="1009"/>
        <v/>
      </c>
      <c r="AF537" s="242" t="str">
        <f t="shared" si="1009"/>
        <v/>
      </c>
      <c r="AG537" s="242" t="str">
        <f t="shared" si="1009"/>
        <v/>
      </c>
      <c r="AH537" s="245" t="str">
        <f t="shared" si="1003"/>
        <v/>
      </c>
      <c r="AI537" s="251" t="str">
        <f>IF($K537="","",IF($K537=$K535,AH535,AH536))</f>
        <v/>
      </c>
      <c r="AJ537" s="251" t="str">
        <f>IF($K537="","",IF($K537=$K535,AI535,AI536))</f>
        <v/>
      </c>
      <c r="AK537" s="13"/>
      <c r="AL537" s="13"/>
      <c r="AM537" s="13"/>
      <c r="AN537" s="13"/>
      <c r="AO537" s="256"/>
      <c r="AP537" s="257"/>
      <c r="AQ537" s="257"/>
      <c r="AR537" s="13"/>
      <c r="AS537" s="257"/>
      <c r="AT537" s="13"/>
      <c r="AU537" s="257"/>
      <c r="AV537" s="9"/>
      <c r="AW537" s="14" t="str">
        <f t="shared" si="966"/>
        <v/>
      </c>
      <c r="AX537" s="14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Y537" s="14" t="str">
        <f t="shared" si="967"/>
        <v/>
      </c>
    </row>
    <row r="538" spans="1:51">
      <c r="A538" s="1">
        <f>输入错误检查!A537</f>
        <v>0</v>
      </c>
      <c r="B538" s="218" t="str">
        <f t="shared" si="998"/>
        <v/>
      </c>
      <c r="C538" s="218" t="str">
        <f t="shared" si="999"/>
        <v/>
      </c>
      <c r="D538" s="218" t="str">
        <f t="shared" si="1000"/>
        <v/>
      </c>
      <c r="E538" s="218" t="str">
        <f t="shared" si="1001"/>
        <v/>
      </c>
      <c r="F538" s="218" t="str">
        <f t="shared" si="1002"/>
        <v/>
      </c>
      <c r="G538" s="8" t="s">
        <v>114</v>
      </c>
      <c r="H538" s="14" t="s">
        <v>88</v>
      </c>
      <c r="I538" s="14" t="str">
        <f t="shared" si="964"/>
        <v/>
      </c>
      <c r="J538" s="14" t="str">
        <f t="shared" si="965"/>
        <v/>
      </c>
      <c r="K538" s="13"/>
      <c r="L538" s="258"/>
      <c r="M538" s="221"/>
      <c r="N538" s="221"/>
      <c r="O538" s="222"/>
      <c r="P538" s="235"/>
      <c r="Q538" s="235"/>
      <c r="R538" s="235"/>
      <c r="S538" s="13"/>
      <c r="T538" s="13"/>
      <c r="U538" s="14" t="str">
        <f t="shared" si="907"/>
        <v/>
      </c>
      <c r="V538" s="14" t="str" cm="1">
        <f t="array" ref="V538">_xlfn.IFS(S538+T538=0,"",S538&gt;T538,IF(I538="主",IF(S538=5,4,3),IF(S538=5,0,1)),S538&lt;T538,IF(I538="主",IF(T538=5,0,1),IF(T538=5,4,3)),S538=T538,2)</f>
        <v/>
      </c>
      <c r="W538" s="255"/>
      <c r="X538" s="19" t="str">
        <f>IF(X537="","",X537)</f>
        <v/>
      </c>
      <c r="Y538" s="248" t="str">
        <f>IF($K538="","",IF($K538=$K536,AP536,AP535))</f>
        <v/>
      </c>
      <c r="Z538" s="248" t="str">
        <f>IF($K538="","",IF($K538=$K536,AQ536,AQ535))</f>
        <v/>
      </c>
      <c r="AA538" s="244" t="str">
        <f>IF($K538="","",IF($K538=$K536,AS536,AS535))</f>
        <v/>
      </c>
      <c r="AB538" s="242" t="str">
        <f t="shared" ref="AB538:AG538" si="1010">IF($K538="","",IF($K538=$K536,Y536,Y535))</f>
        <v/>
      </c>
      <c r="AC538" s="242" t="str">
        <f t="shared" si="1010"/>
        <v/>
      </c>
      <c r="AD538" s="249" t="str">
        <f t="shared" si="1010"/>
        <v/>
      </c>
      <c r="AE538" s="242" t="str">
        <f t="shared" si="1010"/>
        <v/>
      </c>
      <c r="AF538" s="242" t="str">
        <f t="shared" si="1010"/>
        <v/>
      </c>
      <c r="AG538" s="242" t="str">
        <f t="shared" si="1010"/>
        <v/>
      </c>
      <c r="AH538" s="245" t="str">
        <f t="shared" si="1004"/>
        <v/>
      </c>
      <c r="AI538" s="251" t="str">
        <f>IF($K538="","",IF($K538=$K536,AH536,AH535))</f>
        <v/>
      </c>
      <c r="AJ538" s="251" t="str">
        <f>IF($K538="","",IF($K538=$K536,AI536,AI535))</f>
        <v/>
      </c>
      <c r="AK538" s="13"/>
      <c r="AL538" s="13"/>
      <c r="AM538" s="13"/>
      <c r="AN538" s="13"/>
      <c r="AO538" s="13"/>
      <c r="AP538" s="257"/>
      <c r="AQ538" s="257"/>
      <c r="AR538" s="13"/>
      <c r="AS538" s="257"/>
      <c r="AT538" s="13"/>
      <c r="AU538" s="257"/>
      <c r="AV538" s="9"/>
      <c r="AW538" s="14" t="str">
        <f t="shared" si="966"/>
        <v/>
      </c>
      <c r="AX538" s="14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Y538" s="14" t="str">
        <f t="shared" si="967"/>
        <v/>
      </c>
    </row>
    <row r="539" spans="1:51">
      <c r="A539" s="1">
        <f>输入错误检查!A538</f>
        <v>0</v>
      </c>
      <c r="B539" s="218" t="str">
        <f>IF(赛果!A69="","",赛果!A69)</f>
        <v/>
      </c>
      <c r="C539" s="218" t="str">
        <f>IF(赛果!B69="","",赛果!B69)</f>
        <v/>
      </c>
      <c r="D539" s="218" t="str">
        <f>IF(赛果!C69="","",赛果!C69)</f>
        <v/>
      </c>
      <c r="E539" s="218" t="str">
        <f>IF(赛果!D69="","",赛果!D69)</f>
        <v/>
      </c>
      <c r="F539" s="218" t="str">
        <f>IF(赛果!E69="","",赛果!E69)</f>
        <v/>
      </c>
      <c r="G539" s="8">
        <v>1</v>
      </c>
      <c r="H539" s="14" t="s">
        <v>75</v>
      </c>
      <c r="I539" s="14" t="str">
        <f t="shared" si="964"/>
        <v/>
      </c>
      <c r="J539" s="14" t="str">
        <f t="shared" si="965"/>
        <v/>
      </c>
      <c r="K539" s="279"/>
      <c r="L539" s="260"/>
      <c r="M539" s="221">
        <f>S539+S540</f>
        <v>0</v>
      </c>
      <c r="N539" s="221">
        <f>T539+T540</f>
        <v>0</v>
      </c>
      <c r="O539" s="222">
        <f t="shared" si="1005"/>
        <v>0</v>
      </c>
      <c r="P539" s="223">
        <f t="shared" si="1006"/>
        <v>0</v>
      </c>
      <c r="Q539" s="223">
        <f t="shared" si="1007"/>
        <v>0</v>
      </c>
      <c r="R539" s="223">
        <f t="shared" si="1008"/>
        <v>0</v>
      </c>
      <c r="S539" s="10"/>
      <c r="T539" s="10"/>
      <c r="U539" s="14" t="str">
        <f t="shared" si="907"/>
        <v/>
      </c>
      <c r="V539" s="14" t="str" cm="1">
        <f t="array" ref="V539">_xlfn.IFS(S539+T539=0,"",S539&gt;T539,IF(I539="主",IF(S539=5,4,3),IF(S539=5,0,1)),S539&lt;T539,IF(I539="主",IF(T539=5,0,1),IF(T539=5,4,3)),S539=T539,2)</f>
        <v/>
      </c>
      <c r="W539" s="261"/>
      <c r="X539" s="261"/>
      <c r="Y539" s="224"/>
      <c r="Z539" s="225"/>
      <c r="AA539" s="225"/>
      <c r="AB539" s="225"/>
      <c r="AC539" s="225"/>
      <c r="AD539" s="225"/>
      <c r="AE539" s="225"/>
      <c r="AF539" s="225"/>
      <c r="AG539" s="226"/>
      <c r="AH539" s="227"/>
      <c r="AI539" s="227"/>
      <c r="AJ539" s="227"/>
      <c r="AK539" s="262"/>
      <c r="AL539" s="263"/>
      <c r="AM539" s="224"/>
      <c r="AN539" s="225"/>
      <c r="AO539" s="264"/>
      <c r="AP539" s="265"/>
      <c r="AQ539" s="12"/>
      <c r="AR539" s="15"/>
      <c r="AS539" s="12"/>
      <c r="AT539" s="15"/>
      <c r="AU539" s="12"/>
      <c r="AV539" s="148"/>
      <c r="AW539" s="14" t="str">
        <f t="shared" si="966"/>
        <v/>
      </c>
      <c r="AX539" s="14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AY539" s="14" t="str">
        <f t="shared" si="967"/>
        <v/>
      </c>
    </row>
    <row r="540" spans="1:51">
      <c r="A540" s="1">
        <f>输入错误检查!A539</f>
        <v>0</v>
      </c>
      <c r="B540" s="218" t="str">
        <f t="shared" ref="B540:B546" si="1011">B539</f>
        <v/>
      </c>
      <c r="C540" s="218" t="str">
        <f t="shared" ref="C540:C546" si="1012">C539</f>
        <v/>
      </c>
      <c r="D540" s="218" t="str">
        <f t="shared" ref="D540:D546" si="1013">D539</f>
        <v/>
      </c>
      <c r="E540" s="218" t="str">
        <f t="shared" ref="E540:E546" si="1014">E539</f>
        <v/>
      </c>
      <c r="F540" s="218" t="str">
        <f t="shared" ref="F540:F546" si="1015">F539</f>
        <v/>
      </c>
      <c r="G540" s="8">
        <v>1</v>
      </c>
      <c r="H540" s="14" t="s">
        <v>88</v>
      </c>
      <c r="I540" s="14" t="str">
        <f t="shared" si="964"/>
        <v/>
      </c>
      <c r="J540" s="14" t="str">
        <f t="shared" si="965"/>
        <v/>
      </c>
      <c r="K540" s="279"/>
      <c r="L540" s="260"/>
      <c r="M540" s="221"/>
      <c r="N540" s="221"/>
      <c r="O540" s="222"/>
      <c r="P540" s="235"/>
      <c r="Q540" s="235"/>
      <c r="R540" s="235"/>
      <c r="S540" s="10"/>
      <c r="T540" s="10"/>
      <c r="U540" s="14" t="str">
        <f t="shared" si="907"/>
        <v/>
      </c>
      <c r="V540" s="14" t="str" cm="1">
        <f t="array" ref="V540">_xlfn.IFS(S540+T540=0,"",S540&gt;T540,IF(I540="主",IF(S540=5,4,3),IF(S540=5,0,1)),S540&lt;T540,IF(I540="主",IF(T540=5,0,1),IF(T540=5,4,3)),S540=T540,2)</f>
        <v/>
      </c>
      <c r="W540" s="261" t="str">
        <f>IF(W539="","",W539)</f>
        <v/>
      </c>
      <c r="X540" s="261" t="str">
        <f>IF(X539="","",X539)</f>
        <v/>
      </c>
      <c r="Y540" s="236"/>
      <c r="Z540" s="237"/>
      <c r="AA540" s="238"/>
      <c r="AB540" s="238"/>
      <c r="AC540" s="238"/>
      <c r="AD540" s="238"/>
      <c r="AE540" s="238"/>
      <c r="AF540" s="238"/>
      <c r="AG540" s="226"/>
      <c r="AH540" s="227"/>
      <c r="AI540" s="227"/>
      <c r="AJ540" s="227"/>
      <c r="AK540" s="262"/>
      <c r="AL540" s="263"/>
      <c r="AM540" s="236"/>
      <c r="AN540" s="238"/>
      <c r="AO540" s="227"/>
      <c r="AP540" s="265"/>
      <c r="AQ540" s="12"/>
      <c r="AR540" s="15"/>
      <c r="AS540" s="12"/>
      <c r="AT540" s="15"/>
      <c r="AU540" s="12"/>
      <c r="AV540" s="148"/>
      <c r="AW540" s="14" t="str">
        <f t="shared" si="966"/>
        <v/>
      </c>
      <c r="AX540" s="14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AY540" s="14" t="str">
        <f t="shared" si="967"/>
        <v/>
      </c>
    </row>
    <row r="541" spans="1:51">
      <c r="A541" s="1">
        <f>输入错误检查!A540</f>
        <v>0</v>
      </c>
      <c r="B541" s="218" t="str">
        <f t="shared" si="1011"/>
        <v/>
      </c>
      <c r="C541" s="218" t="str">
        <f t="shared" si="1012"/>
        <v/>
      </c>
      <c r="D541" s="218" t="str">
        <f t="shared" si="1013"/>
        <v/>
      </c>
      <c r="E541" s="218" t="str">
        <f t="shared" si="1014"/>
        <v/>
      </c>
      <c r="F541" s="218" t="str">
        <f t="shared" si="1015"/>
        <v/>
      </c>
      <c r="G541" s="8">
        <v>2</v>
      </c>
      <c r="H541" s="14" t="s">
        <v>75</v>
      </c>
      <c r="I541" s="14" t="str">
        <f t="shared" si="964"/>
        <v/>
      </c>
      <c r="J541" s="14" t="str">
        <f t="shared" si="965"/>
        <v/>
      </c>
      <c r="K541" s="279"/>
      <c r="L541" s="260"/>
      <c r="M541" s="221">
        <f>S541+S542</f>
        <v>0</v>
      </c>
      <c r="N541" s="221">
        <f>T541+T542</f>
        <v>0</v>
      </c>
      <c r="O541" s="222">
        <f t="shared" si="1005"/>
        <v>0</v>
      </c>
      <c r="P541" s="223">
        <f t="shared" si="1006"/>
        <v>0</v>
      </c>
      <c r="Q541" s="223">
        <f t="shared" si="1007"/>
        <v>0</v>
      </c>
      <c r="R541" s="223">
        <f t="shared" si="1008"/>
        <v>0</v>
      </c>
      <c r="S541" s="10"/>
      <c r="T541" s="10"/>
      <c r="U541" s="14" t="str">
        <f t="shared" si="907"/>
        <v/>
      </c>
      <c r="V541" s="14" t="str" cm="1">
        <f t="array" ref="V541">_xlfn.IFS(S541+T541=0,"",S541&gt;T541,IF(I541="主",IF(S541=5,4,3),IF(S541=5,0,1)),S541&lt;T541,IF(I541="主",IF(T541=5,0,1),IF(T541=5,4,3)),S541=T541,2)</f>
        <v/>
      </c>
      <c r="W541" s="261"/>
      <c r="X541" s="261"/>
      <c r="Y541" s="242" t="str">
        <f>IF($K541="","",IF($K541=$K539,AP539,AP540))</f>
        <v/>
      </c>
      <c r="Z541" s="243" t="str">
        <f>IF($K541="","",IF($K541=$K539,AQ539,AQ540))</f>
        <v/>
      </c>
      <c r="AA541" s="244" t="str">
        <f>IF($K541="","",IF($K541=$K539,AS539,AS540))</f>
        <v/>
      </c>
      <c r="AB541" s="238"/>
      <c r="AC541" s="238"/>
      <c r="AD541" s="238"/>
      <c r="AE541" s="238"/>
      <c r="AF541" s="238"/>
      <c r="AG541" s="226"/>
      <c r="AH541" s="245" t="str">
        <f t="shared" ref="AH541:AH545" si="1016">IF($K541="","",IF($K541=$K539,AV539,AV540))</f>
        <v/>
      </c>
      <c r="AI541" s="227"/>
      <c r="AJ541" s="227"/>
      <c r="AK541" s="262"/>
      <c r="AL541" s="10"/>
      <c r="AM541" s="266"/>
      <c r="AN541" s="267"/>
      <c r="AO541" s="227"/>
      <c r="AP541" s="265"/>
      <c r="AQ541" s="12"/>
      <c r="AR541" s="15"/>
      <c r="AS541" s="12"/>
      <c r="AT541" s="15"/>
      <c r="AU541" s="12"/>
      <c r="AV541" s="148"/>
      <c r="AW541" s="14" t="str">
        <f t="shared" si="966"/>
        <v/>
      </c>
      <c r="AX541" s="14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Y541" s="14" t="str">
        <f t="shared" si="967"/>
        <v/>
      </c>
    </row>
    <row r="542" spans="1:51">
      <c r="A542" s="1">
        <f>输入错误检查!A541</f>
        <v>0</v>
      </c>
      <c r="B542" s="218" t="str">
        <f t="shared" si="1011"/>
        <v/>
      </c>
      <c r="C542" s="218" t="str">
        <f t="shared" si="1012"/>
        <v/>
      </c>
      <c r="D542" s="218" t="str">
        <f t="shared" si="1013"/>
        <v/>
      </c>
      <c r="E542" s="218" t="str">
        <f t="shared" si="1014"/>
        <v/>
      </c>
      <c r="F542" s="218" t="str">
        <f t="shared" si="1015"/>
        <v/>
      </c>
      <c r="G542" s="8">
        <v>2</v>
      </c>
      <c r="H542" s="14" t="s">
        <v>88</v>
      </c>
      <c r="I542" s="14" t="str">
        <f t="shared" si="964"/>
        <v/>
      </c>
      <c r="J542" s="14" t="str">
        <f t="shared" si="965"/>
        <v/>
      </c>
      <c r="K542" s="279"/>
      <c r="L542" s="260"/>
      <c r="M542" s="221"/>
      <c r="N542" s="221"/>
      <c r="O542" s="222"/>
      <c r="P542" s="235"/>
      <c r="Q542" s="235"/>
      <c r="R542" s="235"/>
      <c r="S542" s="10"/>
      <c r="T542" s="10"/>
      <c r="U542" s="14" t="str">
        <f t="shared" si="907"/>
        <v/>
      </c>
      <c r="V542" s="14" t="str" cm="1">
        <f t="array" ref="V542">_xlfn.IFS(S542+T542=0,"",S542&gt;T542,IF(I542="主",IF(S542=5,4,3),IF(S542=5,0,1)),S542&lt;T542,IF(I542="主",IF(T542=5,0,1),IF(T542=5,4,3)),S542=T542,2)</f>
        <v/>
      </c>
      <c r="W542" s="261" t="str">
        <f>IF(W541="","",W541)</f>
        <v/>
      </c>
      <c r="X542" s="261" t="str">
        <f>IF(X541="","",X541)</f>
        <v/>
      </c>
      <c r="Y542" s="242" t="str">
        <f>IF($K542="","",IF($K542=$K540,AP540,AP539))</f>
        <v/>
      </c>
      <c r="Z542" s="243" t="str">
        <f>IF($K542="","",IF($K542=$K540,AQ540,AQ539))</f>
        <v/>
      </c>
      <c r="AA542" s="244" t="str">
        <f>IF($K542="","",IF($K542=$K540,AS540,AS539))</f>
        <v/>
      </c>
      <c r="AB542" s="237"/>
      <c r="AC542" s="237"/>
      <c r="AD542" s="238"/>
      <c r="AE542" s="238"/>
      <c r="AF542" s="238"/>
      <c r="AG542" s="226"/>
      <c r="AH542" s="245" t="str">
        <f t="shared" ref="AH542:AH546" si="1017">IF($K542="","",IF($K542=$K540,AV540,AV539))</f>
        <v/>
      </c>
      <c r="AI542" s="227"/>
      <c r="AJ542" s="227"/>
      <c r="AK542" s="262"/>
      <c r="AL542" s="10"/>
      <c r="AM542" s="263"/>
      <c r="AN542" s="236"/>
      <c r="AO542" s="227"/>
      <c r="AP542" s="265"/>
      <c r="AQ542" s="12"/>
      <c r="AR542" s="15"/>
      <c r="AS542" s="12"/>
      <c r="AT542" s="15"/>
      <c r="AU542" s="12"/>
      <c r="AV542" s="148"/>
      <c r="AW542" s="14" t="str">
        <f t="shared" si="966"/>
        <v/>
      </c>
      <c r="AX542" s="14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Y542" s="14" t="str">
        <f t="shared" si="967"/>
        <v/>
      </c>
    </row>
    <row r="543" spans="1:51">
      <c r="A543" s="1">
        <f>输入错误检查!A542</f>
        <v>0</v>
      </c>
      <c r="B543" s="218" t="str">
        <f t="shared" si="1011"/>
        <v/>
      </c>
      <c r="C543" s="218" t="str">
        <f t="shared" si="1012"/>
        <v/>
      </c>
      <c r="D543" s="218" t="str">
        <f t="shared" si="1013"/>
        <v/>
      </c>
      <c r="E543" s="218" t="str">
        <f t="shared" si="1014"/>
        <v/>
      </c>
      <c r="F543" s="218" t="str">
        <f t="shared" si="1015"/>
        <v/>
      </c>
      <c r="G543" s="8">
        <v>3</v>
      </c>
      <c r="H543" s="14" t="s">
        <v>75</v>
      </c>
      <c r="I543" s="14" t="str">
        <f t="shared" si="964"/>
        <v/>
      </c>
      <c r="J543" s="14" t="str">
        <f t="shared" si="965"/>
        <v/>
      </c>
      <c r="K543" s="279"/>
      <c r="L543" s="260"/>
      <c r="M543" s="221">
        <f>S543+S544</f>
        <v>0</v>
      </c>
      <c r="N543" s="221">
        <f>T543+T544</f>
        <v>0</v>
      </c>
      <c r="O543" s="222">
        <f t="shared" ref="O543:O547" si="1018">M543+N543</f>
        <v>0</v>
      </c>
      <c r="P543" s="223">
        <f t="shared" ref="P543:P547" si="1019">IF(M543&gt;N543,1,0)</f>
        <v>0</v>
      </c>
      <c r="Q543" s="223">
        <f t="shared" ref="Q543:Q547" si="1020">IF(M543+N543=0,0,IF(M543=N543,1,0))</f>
        <v>0</v>
      </c>
      <c r="R543" s="223">
        <f t="shared" ref="R543:R547" si="1021">IF(M543&lt;N543,1,0)</f>
        <v>0</v>
      </c>
      <c r="S543" s="10"/>
      <c r="T543" s="10"/>
      <c r="U543" s="14" t="str">
        <f t="shared" si="907"/>
        <v/>
      </c>
      <c r="V543" s="14" t="str" cm="1">
        <f t="array" ref="V543">_xlfn.IFS(S543+T543=0,"",S543&gt;T543,IF(I543="主",IF(S543=5,4,3),IF(S543=5,0,1)),S543&lt;T543,IF(I543="主",IF(T543=5,0,1),IF(T543=5,4,3)),S543=T543,2)</f>
        <v/>
      </c>
      <c r="W543" s="275"/>
      <c r="X543" s="261"/>
      <c r="Y543" s="248" t="str">
        <f>IF($K543="","",IF($K543=$K541,AP541,AP542))</f>
        <v/>
      </c>
      <c r="Z543" s="248" t="str">
        <f>IF($K543="","",IF($K543=$K541,AQ541,AQ542))</f>
        <v/>
      </c>
      <c r="AA543" s="244" t="str">
        <f>IF($K543="","",IF($K543=$K541,AS541,AS542))</f>
        <v/>
      </c>
      <c r="AB543" s="248" t="str">
        <f>IF($K543="","",IF($K543=$K541,Y541,Y542))</f>
        <v/>
      </c>
      <c r="AC543" s="249" t="str">
        <f>IF($K543="","",IF($K543=$K541,Z541,Z542))</f>
        <v/>
      </c>
      <c r="AD543" s="250" t="str">
        <f>IF($K543="","",IF($K543=$K541,AA541,AA542))</f>
        <v/>
      </c>
      <c r="AE543" s="238"/>
      <c r="AF543" s="238"/>
      <c r="AG543" s="226"/>
      <c r="AH543" s="245" t="str">
        <f t="shared" si="1016"/>
        <v/>
      </c>
      <c r="AI543" s="251" t="str">
        <f>IF($K543="","",IF($K543=$K541,AH541,AH542))</f>
        <v/>
      </c>
      <c r="AJ543" s="227"/>
      <c r="AK543" s="262"/>
      <c r="AL543" s="10"/>
      <c r="AM543" s="10"/>
      <c r="AN543" s="266"/>
      <c r="AO543" s="269"/>
      <c r="AP543" s="265"/>
      <c r="AQ543" s="12"/>
      <c r="AR543" s="15"/>
      <c r="AS543" s="12"/>
      <c r="AT543" s="15"/>
      <c r="AU543" s="12"/>
      <c r="AV543" s="148"/>
      <c r="AW543" s="14" t="str">
        <f t="shared" si="966"/>
        <v/>
      </c>
      <c r="AX543" s="14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Y543" s="14" t="str">
        <f t="shared" si="967"/>
        <v/>
      </c>
    </row>
    <row r="544" spans="1:51">
      <c r="A544" s="1">
        <f>输入错误检查!A543</f>
        <v>0</v>
      </c>
      <c r="B544" s="218" t="str">
        <f t="shared" si="1011"/>
        <v/>
      </c>
      <c r="C544" s="218" t="str">
        <f t="shared" si="1012"/>
        <v/>
      </c>
      <c r="D544" s="218" t="str">
        <f t="shared" si="1013"/>
        <v/>
      </c>
      <c r="E544" s="218" t="str">
        <f t="shared" si="1014"/>
        <v/>
      </c>
      <c r="F544" s="218" t="str">
        <f t="shared" si="1015"/>
        <v/>
      </c>
      <c r="G544" s="8">
        <v>3</v>
      </c>
      <c r="H544" s="14" t="s">
        <v>88</v>
      </c>
      <c r="I544" s="14" t="str">
        <f t="shared" si="964"/>
        <v/>
      </c>
      <c r="J544" s="14" t="str">
        <f t="shared" si="965"/>
        <v/>
      </c>
      <c r="K544" s="279"/>
      <c r="L544" s="260"/>
      <c r="M544" s="221"/>
      <c r="N544" s="221"/>
      <c r="O544" s="222"/>
      <c r="P544" s="235"/>
      <c r="Q544" s="235"/>
      <c r="R544" s="235"/>
      <c r="S544" s="10"/>
      <c r="T544" s="10"/>
      <c r="U544" s="14" t="str">
        <f t="shared" si="907"/>
        <v/>
      </c>
      <c r="V544" s="14" t="str" cm="1">
        <f t="array" ref="V544">_xlfn.IFS(S544+T544=0,"",S544&gt;T544,IF(I544="主",IF(S544=5,4,3),IF(S544=5,0,1)),S544&lt;T544,IF(I544="主",IF(T544=5,0,1),IF(T544=5,4,3)),S544=T544,2)</f>
        <v/>
      </c>
      <c r="W544" s="275"/>
      <c r="X544" s="261" t="str">
        <f>IF(X543="","",X543)</f>
        <v/>
      </c>
      <c r="Y544" s="248" t="str">
        <f>IF($K544="","",IF($K544=$K542,AP542,AP541))</f>
        <v/>
      </c>
      <c r="Z544" s="248" t="str">
        <f>IF($K544="","",IF($K544=$K542,AQ542,AQ541))</f>
        <v/>
      </c>
      <c r="AA544" s="244" t="str">
        <f>IF($K544="","",IF($K544=$K542,AS542,AS541))</f>
        <v/>
      </c>
      <c r="AB544" s="248" t="str">
        <f>IF($K544="","",IF($K544=$K542,Y542,Y541))</f>
        <v/>
      </c>
      <c r="AC544" s="249" t="str">
        <f>IF($K544="","",IF($K544=$K542,Z542,Z541))</f>
        <v/>
      </c>
      <c r="AD544" s="250" t="str">
        <f>IF($K544="","",IF($K544=$K542,AA542,AA541))</f>
        <v/>
      </c>
      <c r="AE544" s="237"/>
      <c r="AF544" s="237"/>
      <c r="AG544" s="270"/>
      <c r="AH544" s="245" t="str">
        <f t="shared" si="1017"/>
        <v/>
      </c>
      <c r="AI544" s="251" t="str">
        <f>IF($K544="","",IF($K544=$K542,AH542,AH541))</f>
        <v/>
      </c>
      <c r="AJ544" s="227"/>
      <c r="AK544" s="262"/>
      <c r="AL544" s="10"/>
      <c r="AM544" s="10"/>
      <c r="AN544" s="263"/>
      <c r="AO544" s="272"/>
      <c r="AP544" s="265"/>
      <c r="AQ544" s="12"/>
      <c r="AR544" s="15"/>
      <c r="AS544" s="12"/>
      <c r="AT544" s="15"/>
      <c r="AU544" s="12"/>
      <c r="AV544" s="148"/>
      <c r="AW544" s="14" t="str">
        <f t="shared" si="966"/>
        <v/>
      </c>
      <c r="AX544" s="14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Y544" s="14" t="str">
        <f t="shared" si="967"/>
        <v/>
      </c>
    </row>
    <row r="545" spans="1:51">
      <c r="A545" s="1">
        <f>输入错误检查!A544</f>
        <v>0</v>
      </c>
      <c r="B545" s="218" t="str">
        <f t="shared" si="1011"/>
        <v/>
      </c>
      <c r="C545" s="218" t="str">
        <f t="shared" si="1012"/>
        <v/>
      </c>
      <c r="D545" s="218" t="str">
        <f t="shared" si="1013"/>
        <v/>
      </c>
      <c r="E545" s="218" t="str">
        <f t="shared" si="1014"/>
        <v/>
      </c>
      <c r="F545" s="218" t="str">
        <f t="shared" si="1015"/>
        <v/>
      </c>
      <c r="G545" s="8" t="s">
        <v>114</v>
      </c>
      <c r="H545" s="14" t="s">
        <v>75</v>
      </c>
      <c r="I545" s="14" t="str">
        <f t="shared" si="964"/>
        <v/>
      </c>
      <c r="J545" s="14" t="str">
        <f t="shared" si="965"/>
        <v/>
      </c>
      <c r="K545" s="10"/>
      <c r="L545" s="274"/>
      <c r="M545" s="221">
        <f>S545+S546</f>
        <v>0</v>
      </c>
      <c r="N545" s="221">
        <f>T545+T546</f>
        <v>0</v>
      </c>
      <c r="O545" s="222">
        <f t="shared" si="1018"/>
        <v>0</v>
      </c>
      <c r="P545" s="223">
        <f t="shared" si="1019"/>
        <v>0</v>
      </c>
      <c r="Q545" s="223">
        <f t="shared" si="1020"/>
        <v>0</v>
      </c>
      <c r="R545" s="223">
        <f t="shared" si="1021"/>
        <v>0</v>
      </c>
      <c r="S545" s="10"/>
      <c r="T545" s="10"/>
      <c r="U545" s="14" t="str">
        <f t="shared" si="907"/>
        <v/>
      </c>
      <c r="V545" s="14" t="str" cm="1">
        <f t="array" ref="V545">_xlfn.IFS(S545+T545=0,"",S545&gt;T545,IF(I545="主",IF(S545=5,4,3),IF(S545=5,0,1)),S545&lt;T545,IF(I545="主",IF(T545=5,0,1),IF(T545=5,4,3)),S545=T545,2)</f>
        <v/>
      </c>
      <c r="W545" s="275"/>
      <c r="X545" s="261"/>
      <c r="Y545" s="248" t="str">
        <f>IF($K545="","",IF($K545=$K543,AP543,AP544))</f>
        <v/>
      </c>
      <c r="Z545" s="248" t="str">
        <f>IF($K545="","",IF($K545=$K543,AQ543,AQ544))</f>
        <v/>
      </c>
      <c r="AA545" s="244" t="str">
        <f>IF($K545="","",IF($K545=$K543,AS543,AS544))</f>
        <v/>
      </c>
      <c r="AB545" s="242" t="str">
        <f t="shared" ref="AB545:AG545" si="1022">IF($K545="","",IF($K545=$K543,Y543,Y544))</f>
        <v/>
      </c>
      <c r="AC545" s="242" t="str">
        <f t="shared" si="1022"/>
        <v/>
      </c>
      <c r="AD545" s="249" t="str">
        <f t="shared" si="1022"/>
        <v/>
      </c>
      <c r="AE545" s="242" t="str">
        <f t="shared" si="1022"/>
        <v/>
      </c>
      <c r="AF545" s="242" t="str">
        <f t="shared" si="1022"/>
        <v/>
      </c>
      <c r="AG545" s="242" t="str">
        <f t="shared" si="1022"/>
        <v/>
      </c>
      <c r="AH545" s="245" t="str">
        <f t="shared" si="1016"/>
        <v/>
      </c>
      <c r="AI545" s="251" t="str">
        <f>IF($K545="","",IF($K545=$K543,AH543,AH544))</f>
        <v/>
      </c>
      <c r="AJ545" s="251" t="str">
        <f>IF($K545="","",IF($K545=$K543,AI543,AI544))</f>
        <v/>
      </c>
      <c r="AK545" s="10"/>
      <c r="AL545" s="10"/>
      <c r="AM545" s="10"/>
      <c r="AN545" s="10"/>
      <c r="AO545" s="276"/>
      <c r="AP545" s="265"/>
      <c r="AQ545" s="12"/>
      <c r="AR545" s="15"/>
      <c r="AS545" s="12"/>
      <c r="AT545" s="15"/>
      <c r="AU545" s="12"/>
      <c r="AV545" s="148"/>
      <c r="AW545" s="14" t="str">
        <f t="shared" si="966"/>
        <v/>
      </c>
      <c r="AX545" s="14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Y545" s="14" t="str">
        <f t="shared" si="967"/>
        <v/>
      </c>
    </row>
    <row r="546" spans="1:51">
      <c r="A546" s="1">
        <f>输入错误检查!A545</f>
        <v>0</v>
      </c>
      <c r="B546" s="218" t="str">
        <f t="shared" si="1011"/>
        <v/>
      </c>
      <c r="C546" s="218" t="str">
        <f t="shared" si="1012"/>
        <v/>
      </c>
      <c r="D546" s="218" t="str">
        <f t="shared" si="1013"/>
        <v/>
      </c>
      <c r="E546" s="218" t="str">
        <f t="shared" si="1014"/>
        <v/>
      </c>
      <c r="F546" s="218" t="str">
        <f t="shared" si="1015"/>
        <v/>
      </c>
      <c r="G546" s="8" t="s">
        <v>114</v>
      </c>
      <c r="H546" s="14" t="s">
        <v>88</v>
      </c>
      <c r="I546" s="14" t="str">
        <f t="shared" si="964"/>
        <v/>
      </c>
      <c r="J546" s="14" t="str">
        <f t="shared" si="965"/>
        <v/>
      </c>
      <c r="K546" s="10"/>
      <c r="L546" s="274"/>
      <c r="M546" s="221"/>
      <c r="N546" s="221"/>
      <c r="O546" s="222"/>
      <c r="P546" s="235"/>
      <c r="Q546" s="235"/>
      <c r="R546" s="235"/>
      <c r="S546" s="10"/>
      <c r="T546" s="10"/>
      <c r="U546" s="14" t="str">
        <f t="shared" si="907"/>
        <v/>
      </c>
      <c r="V546" s="14" t="str" cm="1">
        <f t="array" ref="V546">_xlfn.IFS(S546+T546=0,"",S546&gt;T546,IF(I546="主",IF(S546=5,4,3),IF(S546=5,0,1)),S546&lt;T546,IF(I546="主",IF(T546=5,0,1),IF(T546=5,4,3)),S546=T546,2)</f>
        <v/>
      </c>
      <c r="W546" s="275"/>
      <c r="X546" s="261" t="str">
        <f>IF(X545="","",X545)</f>
        <v/>
      </c>
      <c r="Y546" s="248" t="str">
        <f>IF($K546="","",IF($K546=$K544,AP544,AP543))</f>
        <v/>
      </c>
      <c r="Z546" s="248" t="str">
        <f>IF($K546="","",IF($K546=$K544,AQ544,AQ543))</f>
        <v/>
      </c>
      <c r="AA546" s="244" t="str">
        <f>IF($K546="","",IF($K546=$K544,AS544,AS543))</f>
        <v/>
      </c>
      <c r="AB546" s="242" t="str">
        <f t="shared" ref="AB546:AG546" si="1023">IF($K546="","",IF($K546=$K544,Y544,Y543))</f>
        <v/>
      </c>
      <c r="AC546" s="242" t="str">
        <f t="shared" si="1023"/>
        <v/>
      </c>
      <c r="AD546" s="249" t="str">
        <f t="shared" si="1023"/>
        <v/>
      </c>
      <c r="AE546" s="242" t="str">
        <f t="shared" si="1023"/>
        <v/>
      </c>
      <c r="AF546" s="242" t="str">
        <f t="shared" si="1023"/>
        <v/>
      </c>
      <c r="AG546" s="242" t="str">
        <f t="shared" si="1023"/>
        <v/>
      </c>
      <c r="AH546" s="245" t="str">
        <f t="shared" si="1017"/>
        <v/>
      </c>
      <c r="AI546" s="251" t="str">
        <f>IF($K546="","",IF($K546=$K544,AH544,AH543))</f>
        <v/>
      </c>
      <c r="AJ546" s="251" t="str">
        <f>IF($K546="","",IF($K546=$K544,AI544,AI543))</f>
        <v/>
      </c>
      <c r="AK546" s="10"/>
      <c r="AL546" s="10"/>
      <c r="AM546" s="10"/>
      <c r="AN546" s="10"/>
      <c r="AO546" s="10"/>
      <c r="AP546" s="265"/>
      <c r="AQ546" s="12"/>
      <c r="AR546" s="15"/>
      <c r="AS546" s="12"/>
      <c r="AT546" s="15"/>
      <c r="AU546" s="12"/>
      <c r="AV546" s="148"/>
      <c r="AW546" s="14" t="str">
        <f t="shared" si="966"/>
        <v/>
      </c>
      <c r="AX546" s="14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Y546" s="14" t="str">
        <f t="shared" si="967"/>
        <v/>
      </c>
    </row>
    <row r="547" spans="1:51">
      <c r="A547" s="1">
        <f>输入错误检查!A546</f>
        <v>0</v>
      </c>
      <c r="B547" s="218" t="str">
        <f>IF(赛果!A70="","",赛果!A70)</f>
        <v/>
      </c>
      <c r="C547" s="218" t="str">
        <f>IF(赛果!B70="","",赛果!B70)</f>
        <v/>
      </c>
      <c r="D547" s="218" t="str">
        <f>IF(赛果!C70="","",赛果!C70)</f>
        <v/>
      </c>
      <c r="E547" s="218" t="str">
        <f>IF(赛果!D70="","",赛果!D70)</f>
        <v/>
      </c>
      <c r="F547" s="218" t="str">
        <f>IF(赛果!E70="","",赛果!E70)</f>
        <v/>
      </c>
      <c r="G547" s="8">
        <v>1</v>
      </c>
      <c r="H547" s="14" t="s">
        <v>75</v>
      </c>
      <c r="I547" s="14" t="str">
        <f t="shared" si="964"/>
        <v/>
      </c>
      <c r="J547" s="14" t="str">
        <f t="shared" si="965"/>
        <v/>
      </c>
      <c r="K547" s="15"/>
      <c r="L547" s="220"/>
      <c r="M547" s="221">
        <f>S547+S548</f>
        <v>0</v>
      </c>
      <c r="N547" s="221">
        <f>T547+T548</f>
        <v>0</v>
      </c>
      <c r="O547" s="222">
        <f t="shared" si="1018"/>
        <v>0</v>
      </c>
      <c r="P547" s="223">
        <f t="shared" si="1019"/>
        <v>0</v>
      </c>
      <c r="Q547" s="223">
        <f t="shared" si="1020"/>
        <v>0</v>
      </c>
      <c r="R547" s="223">
        <f t="shared" si="1021"/>
        <v>0</v>
      </c>
      <c r="S547" s="13"/>
      <c r="T547" s="13"/>
      <c r="U547" s="14" t="str">
        <f t="shared" ref="U547:U610" si="1024">_xlfn.IFS(S547+T547=0,"",S547&gt;T547,IF(I547="主","屠","人"),S547&lt;T547,IF(I547="主","人","屠"),S547=T547,"平")</f>
        <v/>
      </c>
      <c r="V547" s="14" t="str" cm="1">
        <f t="array" ref="V547">_xlfn.IFS(S547+T547=0,"",S547&gt;T547,IF(I547="主",IF(S547=5,4,3),IF(S547=5,0,1)),S547&lt;T547,IF(I547="主",IF(T547=5,0,1),IF(T547=5,4,3)),S547=T547,2)</f>
        <v/>
      </c>
      <c r="W547" s="19"/>
      <c r="X547" s="19"/>
      <c r="Y547" s="224"/>
      <c r="Z547" s="225"/>
      <c r="AA547" s="225"/>
      <c r="AB547" s="225"/>
      <c r="AC547" s="225"/>
      <c r="AD547" s="225"/>
      <c r="AE547" s="225"/>
      <c r="AF547" s="225"/>
      <c r="AG547" s="226"/>
      <c r="AH547" s="227"/>
      <c r="AI547" s="227"/>
      <c r="AJ547" s="227"/>
      <c r="AK547" s="196"/>
      <c r="AL547" s="192"/>
      <c r="AM547" s="230"/>
      <c r="AN547" s="231"/>
      <c r="AO547" s="232"/>
      <c r="AP547" s="233"/>
      <c r="AQ547" s="234"/>
      <c r="AR547" s="15"/>
      <c r="AS547" s="234"/>
      <c r="AT547" s="15"/>
      <c r="AU547" s="234"/>
      <c r="AV547" s="142"/>
      <c r="AW547" s="14" t="str">
        <f t="shared" si="966"/>
        <v/>
      </c>
      <c r="AX547" s="14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Y547" s="14" t="str">
        <f t="shared" si="967"/>
        <v/>
      </c>
    </row>
    <row r="548" spans="1:51">
      <c r="A548" s="1">
        <f>输入错误检查!A547</f>
        <v>0</v>
      </c>
      <c r="B548" s="218" t="str">
        <f t="shared" ref="B548:B554" si="1025">B547</f>
        <v/>
      </c>
      <c r="C548" s="218" t="str">
        <f t="shared" ref="C548:C554" si="1026">C547</f>
        <v/>
      </c>
      <c r="D548" s="218" t="str">
        <f t="shared" ref="D548:D554" si="1027">D547</f>
        <v/>
      </c>
      <c r="E548" s="218" t="str">
        <f t="shared" ref="E548:E554" si="1028">E547</f>
        <v/>
      </c>
      <c r="F548" s="218" t="str">
        <f t="shared" ref="F548:F554" si="1029">F547</f>
        <v/>
      </c>
      <c r="G548" s="8">
        <v>1</v>
      </c>
      <c r="H548" s="14" t="s">
        <v>88</v>
      </c>
      <c r="I548" s="14" t="str">
        <f t="shared" si="964"/>
        <v/>
      </c>
      <c r="J548" s="14" t="str">
        <f t="shared" si="965"/>
        <v/>
      </c>
      <c r="K548" s="15"/>
      <c r="L548" s="220"/>
      <c r="M548" s="221"/>
      <c r="N548" s="221"/>
      <c r="O548" s="222"/>
      <c r="P548" s="235"/>
      <c r="Q548" s="235"/>
      <c r="R548" s="235"/>
      <c r="S548" s="13"/>
      <c r="T548" s="13"/>
      <c r="U548" s="14" t="str">
        <f t="shared" si="1024"/>
        <v/>
      </c>
      <c r="V548" s="14" t="str" cm="1">
        <f t="array" ref="V548">_xlfn.IFS(S548+T548=0,"",S548&gt;T548,IF(I548="主",IF(S548=5,4,3),IF(S548=5,0,1)),S548&lt;T548,IF(I548="主",IF(T548=5,0,1),IF(T548=5,4,3)),S548=T548,2)</f>
        <v/>
      </c>
      <c r="W548" s="19"/>
      <c r="X548" s="19"/>
      <c r="Y548" s="236"/>
      <c r="Z548" s="237"/>
      <c r="AA548" s="238"/>
      <c r="AB548" s="238"/>
      <c r="AC548" s="238"/>
      <c r="AD548" s="238"/>
      <c r="AE548" s="238"/>
      <c r="AF548" s="238"/>
      <c r="AG548" s="226"/>
      <c r="AH548" s="227"/>
      <c r="AI548" s="227"/>
      <c r="AJ548" s="227"/>
      <c r="AK548" s="196"/>
      <c r="AL548" s="192"/>
      <c r="AM548" s="239"/>
      <c r="AN548" s="240"/>
      <c r="AO548" s="241"/>
      <c r="AP548" s="233"/>
      <c r="AQ548" s="234"/>
      <c r="AR548" s="15"/>
      <c r="AS548" s="234"/>
      <c r="AT548" s="15"/>
      <c r="AU548" s="234"/>
      <c r="AV548" s="142"/>
      <c r="AW548" s="14" t="str">
        <f t="shared" si="966"/>
        <v/>
      </c>
      <c r="AX548" s="14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Y548" s="14" t="str">
        <f t="shared" si="967"/>
        <v/>
      </c>
    </row>
    <row r="549" spans="1:51">
      <c r="A549" s="1">
        <f>输入错误检查!A548</f>
        <v>0</v>
      </c>
      <c r="B549" s="218" t="str">
        <f t="shared" si="1025"/>
        <v/>
      </c>
      <c r="C549" s="218" t="str">
        <f t="shared" si="1026"/>
        <v/>
      </c>
      <c r="D549" s="218" t="str">
        <f t="shared" si="1027"/>
        <v/>
      </c>
      <c r="E549" s="218" t="str">
        <f t="shared" si="1028"/>
        <v/>
      </c>
      <c r="F549" s="218" t="str">
        <f t="shared" si="1029"/>
        <v/>
      </c>
      <c r="G549" s="8">
        <v>2</v>
      </c>
      <c r="H549" s="14" t="s">
        <v>75</v>
      </c>
      <c r="I549" s="14" t="str">
        <f t="shared" si="964"/>
        <v/>
      </c>
      <c r="J549" s="14" t="str">
        <f t="shared" si="965"/>
        <v/>
      </c>
      <c r="K549" s="15"/>
      <c r="L549" s="220"/>
      <c r="M549" s="221">
        <f>S549+S550</f>
        <v>0</v>
      </c>
      <c r="N549" s="221">
        <f>T549+T550</f>
        <v>0</v>
      </c>
      <c r="O549" s="222">
        <f t="shared" ref="O549:O553" si="1030">M549+N549</f>
        <v>0</v>
      </c>
      <c r="P549" s="223">
        <f t="shared" ref="P549:P553" si="1031">IF(M549&gt;N549,1,0)</f>
        <v>0</v>
      </c>
      <c r="Q549" s="223">
        <f t="shared" ref="Q549:Q553" si="1032">IF(M549+N549=0,0,IF(M549=N549,1,0))</f>
        <v>0</v>
      </c>
      <c r="R549" s="223">
        <f t="shared" ref="R549:R553" si="1033">IF(M549&lt;N549,1,0)</f>
        <v>0</v>
      </c>
      <c r="S549" s="13"/>
      <c r="T549" s="13"/>
      <c r="U549" s="14" t="str">
        <f t="shared" si="1024"/>
        <v/>
      </c>
      <c r="V549" s="14" t="str" cm="1">
        <f t="array" ref="V549">_xlfn.IFS(S549+T549=0,"",S549&gt;T549,IF(I549="主",IF(S549=5,4,3),IF(S549=5,0,1)),S549&lt;T549,IF(I549="主",IF(T549=5,0,1),IF(T549=5,4,3)),S549=T549,2)</f>
        <v/>
      </c>
      <c r="W549" s="19"/>
      <c r="X549" s="19"/>
      <c r="Y549" s="242" t="str">
        <f>IF($K549="","",IF($K549=$K547,AP547,AP548))</f>
        <v/>
      </c>
      <c r="Z549" s="243" t="str">
        <f>IF($K549="","",IF($K549=$K547,AQ547,AQ548))</f>
        <v/>
      </c>
      <c r="AA549" s="244" t="str">
        <f>IF($K549="","",IF($K549=$K547,AS547,AS548))</f>
        <v/>
      </c>
      <c r="AB549" s="238"/>
      <c r="AC549" s="238"/>
      <c r="AD549" s="238"/>
      <c r="AE549" s="238"/>
      <c r="AF549" s="238"/>
      <c r="AG549" s="226"/>
      <c r="AH549" s="245" t="str">
        <f t="shared" ref="AH549:AH553" si="1034">IF($K549="","",IF($K549=$K547,AV547,AV548))</f>
        <v/>
      </c>
      <c r="AI549" s="227"/>
      <c r="AJ549" s="227"/>
      <c r="AK549" s="196"/>
      <c r="AL549" s="13"/>
      <c r="AM549" s="277"/>
      <c r="AN549" s="247"/>
      <c r="AO549" s="241"/>
      <c r="AP549" s="233"/>
      <c r="AQ549" s="234"/>
      <c r="AR549" s="15"/>
      <c r="AS549" s="234"/>
      <c r="AT549" s="15"/>
      <c r="AU549" s="234"/>
      <c r="AV549" s="9"/>
      <c r="AW549" s="14" t="str">
        <f t="shared" si="966"/>
        <v/>
      </c>
      <c r="AX549" s="14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AY549" s="14" t="str">
        <f t="shared" si="967"/>
        <v/>
      </c>
    </row>
    <row r="550" spans="1:51">
      <c r="A550" s="1">
        <f>输入错误检查!A549</f>
        <v>0</v>
      </c>
      <c r="B550" s="218" t="str">
        <f t="shared" si="1025"/>
        <v/>
      </c>
      <c r="C550" s="218" t="str">
        <f t="shared" si="1026"/>
        <v/>
      </c>
      <c r="D550" s="218" t="str">
        <f t="shared" si="1027"/>
        <v/>
      </c>
      <c r="E550" s="218" t="str">
        <f t="shared" si="1028"/>
        <v/>
      </c>
      <c r="F550" s="218" t="str">
        <f t="shared" si="1029"/>
        <v/>
      </c>
      <c r="G550" s="8">
        <v>2</v>
      </c>
      <c r="H550" s="14" t="s">
        <v>88</v>
      </c>
      <c r="I550" s="14" t="str">
        <f t="shared" si="964"/>
        <v/>
      </c>
      <c r="J550" s="14" t="str">
        <f t="shared" si="965"/>
        <v/>
      </c>
      <c r="K550" s="15"/>
      <c r="L550" s="220"/>
      <c r="M550" s="221"/>
      <c r="N550" s="221"/>
      <c r="O550" s="222"/>
      <c r="P550" s="235"/>
      <c r="Q550" s="235"/>
      <c r="R550" s="235"/>
      <c r="S550" s="13"/>
      <c r="T550" s="13"/>
      <c r="U550" s="14" t="str">
        <f t="shared" si="1024"/>
        <v/>
      </c>
      <c r="V550" s="14" t="str" cm="1">
        <f t="array" ref="V550">_xlfn.IFS(S550+T550=0,"",S550&gt;T550,IF(I550="主",IF(S550=5,4,3),IF(S550=5,0,1)),S550&lt;T550,IF(I550="主",IF(T550=5,0,1),IF(T550=5,4,3)),S550=T550,2)</f>
        <v/>
      </c>
      <c r="W550" s="19"/>
      <c r="X550" s="19"/>
      <c r="Y550" s="242" t="str">
        <f>IF($K550="","",IF($K550=$K548,AP548,AP547))</f>
        <v/>
      </c>
      <c r="Z550" s="243" t="str">
        <f>IF($K550="","",IF($K550=$K548,AQ548,AQ547))</f>
        <v/>
      </c>
      <c r="AA550" s="244" t="str">
        <f>IF($K550="","",IF($K550=$K548,AS548,AS547))</f>
        <v/>
      </c>
      <c r="AB550" s="237"/>
      <c r="AC550" s="237"/>
      <c r="AD550" s="238"/>
      <c r="AE550" s="238"/>
      <c r="AF550" s="238"/>
      <c r="AG550" s="226"/>
      <c r="AH550" s="245" t="str">
        <f t="shared" ref="AH550:AH554" si="1035">IF($K550="","",IF($K550=$K548,AV548,AV547))</f>
        <v/>
      </c>
      <c r="AI550" s="227"/>
      <c r="AJ550" s="227"/>
      <c r="AK550" s="196"/>
      <c r="AL550" s="13"/>
      <c r="AM550" s="192"/>
      <c r="AN550" s="239"/>
      <c r="AO550" s="241"/>
      <c r="AP550" s="233"/>
      <c r="AQ550" s="234"/>
      <c r="AR550" s="15"/>
      <c r="AS550" s="234"/>
      <c r="AT550" s="15"/>
      <c r="AU550" s="234"/>
      <c r="AV550" s="142"/>
      <c r="AW550" s="14" t="str">
        <f t="shared" si="966"/>
        <v/>
      </c>
      <c r="AX550" s="14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AY550" s="14" t="str">
        <f t="shared" si="967"/>
        <v/>
      </c>
    </row>
    <row r="551" spans="1:51">
      <c r="A551" s="1">
        <f>输入错误检查!A550</f>
        <v>0</v>
      </c>
      <c r="B551" s="218" t="str">
        <f t="shared" si="1025"/>
        <v/>
      </c>
      <c r="C551" s="218" t="str">
        <f t="shared" si="1026"/>
        <v/>
      </c>
      <c r="D551" s="218" t="str">
        <f t="shared" si="1027"/>
        <v/>
      </c>
      <c r="E551" s="218" t="str">
        <f t="shared" si="1028"/>
        <v/>
      </c>
      <c r="F551" s="218" t="str">
        <f t="shared" si="1029"/>
        <v/>
      </c>
      <c r="G551" s="8">
        <v>3</v>
      </c>
      <c r="H551" s="14" t="s">
        <v>75</v>
      </c>
      <c r="I551" s="14" t="str">
        <f t="shared" si="964"/>
        <v/>
      </c>
      <c r="J551" s="14" t="str">
        <f t="shared" si="965"/>
        <v/>
      </c>
      <c r="K551" s="15"/>
      <c r="L551" s="220"/>
      <c r="M551" s="221">
        <f>S551+S552</f>
        <v>0</v>
      </c>
      <c r="N551" s="221">
        <f>T551+T552</f>
        <v>0</v>
      </c>
      <c r="O551" s="222">
        <f t="shared" si="1030"/>
        <v>0</v>
      </c>
      <c r="P551" s="223">
        <f t="shared" si="1031"/>
        <v>0</v>
      </c>
      <c r="Q551" s="223">
        <f t="shared" si="1032"/>
        <v>0</v>
      </c>
      <c r="R551" s="223">
        <f t="shared" si="1033"/>
        <v>0</v>
      </c>
      <c r="S551" s="13"/>
      <c r="T551" s="13"/>
      <c r="U551" s="14" t="str">
        <f t="shared" si="1024"/>
        <v/>
      </c>
      <c r="V551" s="14" t="str" cm="1">
        <f t="array" ref="V551">_xlfn.IFS(S551+T551=0,"",S551&gt;T551,IF(I551="主",IF(S551=5,4,3),IF(S551=5,0,1)),S551&lt;T551,IF(I551="主",IF(T551=5,0,1),IF(T551=5,4,3)),S551=T551,2)</f>
        <v/>
      </c>
      <c r="W551" s="255"/>
      <c r="X551" s="19"/>
      <c r="Y551" s="248" t="str">
        <f>IF($K551="","",IF($K551=$K549,AP549,AP550))</f>
        <v/>
      </c>
      <c r="Z551" s="248" t="str">
        <f>IF($K551="","",IF($K551=$K549,AQ549,AQ550))</f>
        <v/>
      </c>
      <c r="AA551" s="244" t="str">
        <f>IF($K551="","",IF($K551=$K549,AS549,AS550))</f>
        <v/>
      </c>
      <c r="AB551" s="248" t="str">
        <f>IF($K551="","",IF($K551=$K549,Y549,Y550))</f>
        <v/>
      </c>
      <c r="AC551" s="249" t="str">
        <f>IF($K551="","",IF($K551=$K549,Z549,Z550))</f>
        <v/>
      </c>
      <c r="AD551" s="250" t="str">
        <f>IF($K551="","",IF($K551=$K549,AA549,AA550))</f>
        <v/>
      </c>
      <c r="AE551" s="238"/>
      <c r="AF551" s="238"/>
      <c r="AG551" s="226"/>
      <c r="AH551" s="245" t="str">
        <f t="shared" si="1034"/>
        <v/>
      </c>
      <c r="AI551" s="251" t="str">
        <f>IF($K551="","",IF($K551=$K549,AH549,AH550))</f>
        <v/>
      </c>
      <c r="AJ551" s="227"/>
      <c r="AK551" s="196"/>
      <c r="AL551" s="13"/>
      <c r="AM551" s="13"/>
      <c r="AN551" s="277"/>
      <c r="AO551" s="252"/>
      <c r="AP551" s="233"/>
      <c r="AQ551" s="234"/>
      <c r="AR551" s="13"/>
      <c r="AS551" s="234"/>
      <c r="AT551" s="13"/>
      <c r="AU551" s="234"/>
      <c r="AV551" s="9"/>
      <c r="AW551" s="14" t="str">
        <f t="shared" si="966"/>
        <v/>
      </c>
      <c r="AX551" s="14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AY551" s="14" t="str">
        <f t="shared" si="967"/>
        <v/>
      </c>
    </row>
    <row r="552" spans="1:51">
      <c r="A552" s="1">
        <f>输入错误检查!A551</f>
        <v>0</v>
      </c>
      <c r="B552" s="218" t="str">
        <f t="shared" si="1025"/>
        <v/>
      </c>
      <c r="C552" s="218" t="str">
        <f t="shared" si="1026"/>
        <v/>
      </c>
      <c r="D552" s="218" t="str">
        <f t="shared" si="1027"/>
        <v/>
      </c>
      <c r="E552" s="218" t="str">
        <f t="shared" si="1028"/>
        <v/>
      </c>
      <c r="F552" s="218" t="str">
        <f t="shared" si="1029"/>
        <v/>
      </c>
      <c r="G552" s="8">
        <v>3</v>
      </c>
      <c r="H552" s="14" t="s">
        <v>88</v>
      </c>
      <c r="I552" s="14" t="str">
        <f t="shared" si="964"/>
        <v/>
      </c>
      <c r="J552" s="14" t="str">
        <f t="shared" si="965"/>
        <v/>
      </c>
      <c r="K552" s="15"/>
      <c r="L552" s="220"/>
      <c r="M552" s="221"/>
      <c r="N552" s="221"/>
      <c r="O552" s="222"/>
      <c r="P552" s="235"/>
      <c r="Q552" s="235"/>
      <c r="R552" s="235"/>
      <c r="S552" s="13"/>
      <c r="T552" s="13"/>
      <c r="U552" s="14" t="str">
        <f t="shared" si="1024"/>
        <v/>
      </c>
      <c r="V552" s="14" t="str" cm="1">
        <f t="array" ref="V552">_xlfn.IFS(S552+T552=0,"",S552&gt;T552,IF(I552="主",IF(S552=5,4,3),IF(S552=5,0,1)),S552&lt;T552,IF(I552="主",IF(T552=5,0,1),IF(T552=5,4,3)),S552=T552,2)</f>
        <v/>
      </c>
      <c r="W552" s="255"/>
      <c r="X552" s="19"/>
      <c r="Y552" s="248" t="str">
        <f>IF($K552="","",IF($K552=$K550,AP550,AP549))</f>
        <v/>
      </c>
      <c r="Z552" s="248" t="str">
        <f>IF($K552="","",IF($K552=$K550,AQ550,AQ549))</f>
        <v/>
      </c>
      <c r="AA552" s="244" t="str">
        <f>IF($K552="","",IF($K552=$K550,AS550,AS549))</f>
        <v/>
      </c>
      <c r="AB552" s="248" t="str">
        <f>IF($K552="","",IF($K552=$K550,Y550,Y549))</f>
        <v/>
      </c>
      <c r="AC552" s="249" t="str">
        <f>IF($K552="","",IF($K552=$K550,Z550,Z549))</f>
        <v/>
      </c>
      <c r="AD552" s="250" t="str">
        <f>IF($K552="","",IF($K552=$K550,AA550,AA549))</f>
        <v/>
      </c>
      <c r="AE552" s="237"/>
      <c r="AF552" s="237"/>
      <c r="AG552" s="270"/>
      <c r="AH552" s="245" t="str">
        <f t="shared" si="1035"/>
        <v/>
      </c>
      <c r="AI552" s="251" t="str">
        <f>IF($K552="","",IF($K552=$K550,AH550,AH549))</f>
        <v/>
      </c>
      <c r="AJ552" s="227"/>
      <c r="AK552" s="196"/>
      <c r="AL552" s="13"/>
      <c r="AM552" s="13"/>
      <c r="AN552" s="192"/>
      <c r="AO552" s="254"/>
      <c r="AP552" s="233"/>
      <c r="AQ552" s="234"/>
      <c r="AR552" s="13"/>
      <c r="AS552" s="234"/>
      <c r="AT552" s="13"/>
      <c r="AU552" s="234"/>
      <c r="AV552" s="9"/>
      <c r="AW552" s="14" t="str">
        <f t="shared" si="966"/>
        <v/>
      </c>
      <c r="AX552" s="14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Y552" s="14" t="str">
        <f t="shared" si="967"/>
        <v/>
      </c>
    </row>
    <row r="553" spans="1:51">
      <c r="A553" s="1">
        <f>输入错误检查!A552</f>
        <v>0</v>
      </c>
      <c r="B553" s="218" t="str">
        <f t="shared" si="1025"/>
        <v/>
      </c>
      <c r="C553" s="218" t="str">
        <f t="shared" si="1026"/>
        <v/>
      </c>
      <c r="D553" s="218" t="str">
        <f t="shared" si="1027"/>
        <v/>
      </c>
      <c r="E553" s="218" t="str">
        <f t="shared" si="1028"/>
        <v/>
      </c>
      <c r="F553" s="218" t="str">
        <f t="shared" si="1029"/>
        <v/>
      </c>
      <c r="G553" s="8" t="s">
        <v>114</v>
      </c>
      <c r="H553" s="14" t="s">
        <v>75</v>
      </c>
      <c r="I553" s="14" t="str">
        <f t="shared" si="964"/>
        <v/>
      </c>
      <c r="J553" s="14" t="str">
        <f t="shared" si="965"/>
        <v/>
      </c>
      <c r="K553" s="15"/>
      <c r="L553" s="220"/>
      <c r="M553" s="221">
        <f>S553+S554</f>
        <v>0</v>
      </c>
      <c r="N553" s="221">
        <f>T553+T554</f>
        <v>0</v>
      </c>
      <c r="O553" s="222">
        <f t="shared" si="1030"/>
        <v>0</v>
      </c>
      <c r="P553" s="223">
        <f t="shared" si="1031"/>
        <v>0</v>
      </c>
      <c r="Q553" s="223">
        <f t="shared" si="1032"/>
        <v>0</v>
      </c>
      <c r="R553" s="223">
        <f t="shared" si="1033"/>
        <v>0</v>
      </c>
      <c r="S553" s="13"/>
      <c r="T553" s="13"/>
      <c r="U553" s="14" t="str">
        <f t="shared" si="1024"/>
        <v/>
      </c>
      <c r="V553" s="14" t="str" cm="1">
        <f t="array" ref="V553">_xlfn.IFS(S553+T553=0,"",S553&gt;T553,IF(I553="主",IF(S553=5,4,3),IF(S553=5,0,1)),S553&lt;T553,IF(I553="主",IF(T553=5,0,1),IF(T553=5,4,3)),S553=T553,2)</f>
        <v/>
      </c>
      <c r="W553" s="255"/>
      <c r="X553" s="19"/>
      <c r="Y553" s="248" t="str">
        <f>IF($K553="","",IF($K553=$K551,AP551,AP552))</f>
        <v/>
      </c>
      <c r="Z553" s="248" t="str">
        <f>IF($K553="","",IF($K553=$K551,AQ551,AQ552))</f>
        <v/>
      </c>
      <c r="AA553" s="244" t="str">
        <f>IF($K553="","",IF($K553=$K551,AS551,AS552))</f>
        <v/>
      </c>
      <c r="AB553" s="242" t="str">
        <f t="shared" ref="AB553:AG553" si="1036">IF($K553="","",IF($K553=$K551,Y551,Y552))</f>
        <v/>
      </c>
      <c r="AC553" s="242" t="str">
        <f t="shared" si="1036"/>
        <v/>
      </c>
      <c r="AD553" s="249" t="str">
        <f t="shared" si="1036"/>
        <v/>
      </c>
      <c r="AE553" s="242" t="str">
        <f t="shared" si="1036"/>
        <v/>
      </c>
      <c r="AF553" s="242" t="str">
        <f t="shared" si="1036"/>
        <v/>
      </c>
      <c r="AG553" s="242" t="str">
        <f t="shared" si="1036"/>
        <v/>
      </c>
      <c r="AH553" s="245" t="str">
        <f t="shared" si="1034"/>
        <v/>
      </c>
      <c r="AI553" s="251" t="str">
        <f>IF($K553="","",IF($K553=$K551,AH551,AH552))</f>
        <v/>
      </c>
      <c r="AJ553" s="251" t="str">
        <f>IF($K553="","",IF($K553=$K551,AI551,AI552))</f>
        <v/>
      </c>
      <c r="AK553" s="13"/>
      <c r="AL553" s="13"/>
      <c r="AM553" s="13"/>
      <c r="AN553" s="13"/>
      <c r="AO553" s="256"/>
      <c r="AP553" s="257"/>
      <c r="AQ553" s="257"/>
      <c r="AR553" s="13"/>
      <c r="AS553" s="257"/>
      <c r="AT553" s="13"/>
      <c r="AU553" s="257"/>
      <c r="AV553" s="9"/>
      <c r="AW553" s="14" t="str">
        <f t="shared" si="966"/>
        <v/>
      </c>
      <c r="AX553" s="14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Y553" s="14" t="str">
        <f t="shared" si="967"/>
        <v/>
      </c>
    </row>
    <row r="554" spans="1:51">
      <c r="A554" s="1">
        <f>输入错误检查!A553</f>
        <v>0</v>
      </c>
      <c r="B554" s="218" t="str">
        <f t="shared" si="1025"/>
        <v/>
      </c>
      <c r="C554" s="218" t="str">
        <f t="shared" si="1026"/>
        <v/>
      </c>
      <c r="D554" s="218" t="str">
        <f t="shared" si="1027"/>
        <v/>
      </c>
      <c r="E554" s="218" t="str">
        <f t="shared" si="1028"/>
        <v/>
      </c>
      <c r="F554" s="218" t="str">
        <f t="shared" si="1029"/>
        <v/>
      </c>
      <c r="G554" s="8" t="s">
        <v>114</v>
      </c>
      <c r="H554" s="14" t="s">
        <v>88</v>
      </c>
      <c r="I554" s="14" t="str">
        <f t="shared" si="964"/>
        <v/>
      </c>
      <c r="J554" s="14" t="str">
        <f t="shared" si="965"/>
        <v/>
      </c>
      <c r="K554" s="15"/>
      <c r="L554" s="220"/>
      <c r="M554" s="221"/>
      <c r="N554" s="221"/>
      <c r="O554" s="222"/>
      <c r="P554" s="235"/>
      <c r="Q554" s="235"/>
      <c r="R554" s="235"/>
      <c r="S554" s="13"/>
      <c r="T554" s="13"/>
      <c r="U554" s="14" t="str">
        <f t="shared" si="1024"/>
        <v/>
      </c>
      <c r="V554" s="14" t="str" cm="1">
        <f t="array" ref="V554">_xlfn.IFS(S554+T554=0,"",S554&gt;T554,IF(I554="主",IF(S554=5,4,3),IF(S554=5,0,1)),S554&lt;T554,IF(I554="主",IF(T554=5,0,1),IF(T554=5,4,3)),S554=T554,2)</f>
        <v/>
      </c>
      <c r="W554" s="255"/>
      <c r="X554" s="19"/>
      <c r="Y554" s="248" t="str">
        <f>IF($K554="","",IF($K554=$K552,AP552,AP551))</f>
        <v/>
      </c>
      <c r="Z554" s="248" t="str">
        <f>IF($K554="","",IF($K554=$K552,AQ552,AQ551))</f>
        <v/>
      </c>
      <c r="AA554" s="244" t="str">
        <f>IF($K554="","",IF($K554=$K552,AS552,AS551))</f>
        <v/>
      </c>
      <c r="AB554" s="242" t="str">
        <f t="shared" ref="AB554:AG554" si="1037">IF($K554="","",IF($K554=$K552,Y552,Y551))</f>
        <v/>
      </c>
      <c r="AC554" s="242" t="str">
        <f t="shared" si="1037"/>
        <v/>
      </c>
      <c r="AD554" s="249" t="str">
        <f t="shared" si="1037"/>
        <v/>
      </c>
      <c r="AE554" s="242" t="str">
        <f t="shared" si="1037"/>
        <v/>
      </c>
      <c r="AF554" s="242" t="str">
        <f t="shared" si="1037"/>
        <v/>
      </c>
      <c r="AG554" s="242" t="str">
        <f t="shared" si="1037"/>
        <v/>
      </c>
      <c r="AH554" s="245" t="str">
        <f t="shared" si="1035"/>
        <v/>
      </c>
      <c r="AI554" s="251" t="str">
        <f>IF($K554="","",IF($K554=$K552,AH552,AH551))</f>
        <v/>
      </c>
      <c r="AJ554" s="251" t="str">
        <f>IF($K554="","",IF($K554=$K552,AI552,AI551))</f>
        <v/>
      </c>
      <c r="AK554" s="13"/>
      <c r="AL554" s="13"/>
      <c r="AM554" s="13"/>
      <c r="AN554" s="13"/>
      <c r="AO554" s="13"/>
      <c r="AP554" s="257"/>
      <c r="AQ554" s="257"/>
      <c r="AR554" s="13"/>
      <c r="AS554" s="257"/>
      <c r="AT554" s="13"/>
      <c r="AU554" s="257"/>
      <c r="AV554" s="9"/>
      <c r="AW554" s="14" t="str">
        <f t="shared" si="966"/>
        <v/>
      </c>
      <c r="AX554" s="14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Y554" s="14" t="str">
        <f t="shared" si="967"/>
        <v/>
      </c>
    </row>
    <row r="555" spans="1:51">
      <c r="A555" s="1">
        <f>输入错误检查!A554</f>
        <v>0</v>
      </c>
      <c r="B555" s="218" t="str">
        <f>IF(赛果!A71="","",赛果!A71)</f>
        <v/>
      </c>
      <c r="C555" s="218" t="str">
        <f>IF(赛果!B71="","",赛果!B71)</f>
        <v/>
      </c>
      <c r="D555" s="218" t="str">
        <f>IF(赛果!C71="","",赛果!C71)</f>
        <v/>
      </c>
      <c r="E555" s="218" t="str">
        <f>IF(赛果!D71="","",赛果!D71)</f>
        <v/>
      </c>
      <c r="F555" s="218" t="str">
        <f>IF(赛果!E71="","",赛果!E71)</f>
        <v/>
      </c>
      <c r="G555" s="8">
        <v>1</v>
      </c>
      <c r="H555" s="14" t="s">
        <v>75</v>
      </c>
      <c r="I555" s="14" t="str">
        <f t="shared" si="964"/>
        <v/>
      </c>
      <c r="J555" s="14" t="str">
        <f t="shared" si="965"/>
        <v/>
      </c>
      <c r="K555" s="279"/>
      <c r="L555" s="260"/>
      <c r="M555" s="221">
        <f>S555+S556</f>
        <v>0</v>
      </c>
      <c r="N555" s="221">
        <f>T555+T556</f>
        <v>0</v>
      </c>
      <c r="O555" s="222">
        <f t="shared" ref="O555:O559" si="1038">M555+N555</f>
        <v>0</v>
      </c>
      <c r="P555" s="223">
        <f t="shared" ref="P555:P559" si="1039">IF(M555&gt;N555,1,0)</f>
        <v>0</v>
      </c>
      <c r="Q555" s="223">
        <f t="shared" ref="Q555:Q559" si="1040">IF(M555+N555=0,0,IF(M555=N555,1,0))</f>
        <v>0</v>
      </c>
      <c r="R555" s="223">
        <f t="shared" ref="R555:R559" si="1041">IF(M555&lt;N555,1,0)</f>
        <v>0</v>
      </c>
      <c r="S555" s="10"/>
      <c r="T555" s="10"/>
      <c r="U555" s="14" t="str">
        <f t="shared" si="1024"/>
        <v/>
      </c>
      <c r="V555" s="14" t="str" cm="1">
        <f t="array" ref="V555">_xlfn.IFS(S555+T555=0,"",S555&gt;T555,IF(I555="主",IF(S555=5,4,3),IF(S555=5,0,1)),S555&lt;T555,IF(I555="主",IF(T555=5,0,1),IF(T555=5,4,3)),S555=T555,2)</f>
        <v/>
      </c>
      <c r="W555" s="261"/>
      <c r="X555" s="261"/>
      <c r="Y555" s="224"/>
      <c r="Z555" s="225"/>
      <c r="AA555" s="225"/>
      <c r="AB555" s="225"/>
      <c r="AC555" s="225"/>
      <c r="AD555" s="225"/>
      <c r="AE555" s="225"/>
      <c r="AF555" s="225"/>
      <c r="AG555" s="226"/>
      <c r="AH555" s="227"/>
      <c r="AI555" s="227"/>
      <c r="AJ555" s="227"/>
      <c r="AK555" s="262"/>
      <c r="AL555" s="263"/>
      <c r="AM555" s="224"/>
      <c r="AN555" s="225"/>
      <c r="AO555" s="264"/>
      <c r="AP555" s="265"/>
      <c r="AQ555" s="12"/>
      <c r="AR555" s="15"/>
      <c r="AS555" s="12"/>
      <c r="AT555" s="15"/>
      <c r="AU555" s="12"/>
      <c r="AV555" s="148"/>
      <c r="AW555" s="14" t="str">
        <f t="shared" si="966"/>
        <v/>
      </c>
      <c r="AX555" s="14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Y555" s="14" t="str">
        <f t="shared" si="967"/>
        <v/>
      </c>
    </row>
    <row r="556" spans="1:51">
      <c r="A556" s="1">
        <f>输入错误检查!A555</f>
        <v>0</v>
      </c>
      <c r="B556" s="218" t="str">
        <f t="shared" ref="B556:B562" si="1042">B555</f>
        <v/>
      </c>
      <c r="C556" s="218" t="str">
        <f t="shared" ref="C556:C562" si="1043">C555</f>
        <v/>
      </c>
      <c r="D556" s="218" t="str">
        <f t="shared" ref="D556:D562" si="1044">D555</f>
        <v/>
      </c>
      <c r="E556" s="218" t="str">
        <f t="shared" ref="E556:E562" si="1045">E555</f>
        <v/>
      </c>
      <c r="F556" s="218" t="str">
        <f t="shared" ref="F556:F562" si="1046">F555</f>
        <v/>
      </c>
      <c r="G556" s="8">
        <v>1</v>
      </c>
      <c r="H556" s="14" t="s">
        <v>88</v>
      </c>
      <c r="I556" s="14" t="str">
        <f t="shared" si="964"/>
        <v/>
      </c>
      <c r="J556" s="14" t="str">
        <f t="shared" si="965"/>
        <v/>
      </c>
      <c r="K556" s="279"/>
      <c r="L556" s="260"/>
      <c r="M556" s="221"/>
      <c r="N556" s="221"/>
      <c r="O556" s="222"/>
      <c r="P556" s="235"/>
      <c r="Q556" s="235"/>
      <c r="R556" s="235"/>
      <c r="S556" s="10"/>
      <c r="T556" s="10"/>
      <c r="U556" s="14" t="str">
        <f t="shared" si="1024"/>
        <v/>
      </c>
      <c r="V556" s="14" t="str" cm="1">
        <f t="array" ref="V556">_xlfn.IFS(S556+T556=0,"",S556&gt;T556,IF(I556="主",IF(S556=5,4,3),IF(S556=5,0,1)),S556&lt;T556,IF(I556="主",IF(T556=5,0,1),IF(T556=5,4,3)),S556=T556,2)</f>
        <v/>
      </c>
      <c r="W556" s="261" t="str">
        <f>IF(W555="","",W555)</f>
        <v/>
      </c>
      <c r="X556" s="261" t="str">
        <f>IF(X555="","",X555)</f>
        <v/>
      </c>
      <c r="Y556" s="236"/>
      <c r="Z556" s="237"/>
      <c r="AA556" s="238"/>
      <c r="AB556" s="238"/>
      <c r="AC556" s="238"/>
      <c r="AD556" s="238"/>
      <c r="AE556" s="238"/>
      <c r="AF556" s="238"/>
      <c r="AG556" s="226"/>
      <c r="AH556" s="227"/>
      <c r="AI556" s="227"/>
      <c r="AJ556" s="227"/>
      <c r="AK556" s="262"/>
      <c r="AL556" s="263"/>
      <c r="AM556" s="236"/>
      <c r="AN556" s="238"/>
      <c r="AO556" s="227"/>
      <c r="AP556" s="265"/>
      <c r="AQ556" s="12"/>
      <c r="AR556" s="15"/>
      <c r="AS556" s="12"/>
      <c r="AT556" s="15"/>
      <c r="AU556" s="12"/>
      <c r="AV556" s="148"/>
      <c r="AW556" s="14" t="str">
        <f t="shared" si="966"/>
        <v/>
      </c>
      <c r="AX556" s="14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Y556" s="14" t="str">
        <f t="shared" si="967"/>
        <v/>
      </c>
    </row>
    <row r="557" spans="1:51">
      <c r="A557" s="1">
        <f>输入错误检查!A556</f>
        <v>0</v>
      </c>
      <c r="B557" s="218" t="str">
        <f t="shared" si="1042"/>
        <v/>
      </c>
      <c r="C557" s="218" t="str">
        <f t="shared" si="1043"/>
        <v/>
      </c>
      <c r="D557" s="218" t="str">
        <f t="shared" si="1044"/>
        <v/>
      </c>
      <c r="E557" s="218" t="str">
        <f t="shared" si="1045"/>
        <v/>
      </c>
      <c r="F557" s="218" t="str">
        <f t="shared" si="1046"/>
        <v/>
      </c>
      <c r="G557" s="8">
        <v>2</v>
      </c>
      <c r="H557" s="14" t="s">
        <v>75</v>
      </c>
      <c r="I557" s="14" t="str">
        <f t="shared" si="964"/>
        <v/>
      </c>
      <c r="J557" s="14" t="str">
        <f t="shared" si="965"/>
        <v/>
      </c>
      <c r="K557" s="279"/>
      <c r="L557" s="260"/>
      <c r="M557" s="221">
        <f>S557+S558</f>
        <v>0</v>
      </c>
      <c r="N557" s="221">
        <f>T557+T558</f>
        <v>0</v>
      </c>
      <c r="O557" s="222">
        <f t="shared" si="1038"/>
        <v>0</v>
      </c>
      <c r="P557" s="223">
        <f t="shared" si="1039"/>
        <v>0</v>
      </c>
      <c r="Q557" s="223">
        <f t="shared" si="1040"/>
        <v>0</v>
      </c>
      <c r="R557" s="223">
        <f t="shared" si="1041"/>
        <v>0</v>
      </c>
      <c r="S557" s="10"/>
      <c r="T557" s="10"/>
      <c r="U557" s="14" t="str">
        <f t="shared" si="1024"/>
        <v/>
      </c>
      <c r="V557" s="14" t="str" cm="1">
        <f t="array" ref="V557">_xlfn.IFS(S557+T557=0,"",S557&gt;T557,IF(I557="主",IF(S557=5,4,3),IF(S557=5,0,1)),S557&lt;T557,IF(I557="主",IF(T557=5,0,1),IF(T557=5,4,3)),S557=T557,2)</f>
        <v/>
      </c>
      <c r="W557" s="261"/>
      <c r="X557" s="261"/>
      <c r="Y557" s="242" t="str">
        <f>IF($K557="","",IF($K557=$K555,AP555,AP556))</f>
        <v/>
      </c>
      <c r="Z557" s="243" t="str">
        <f>IF($K557="","",IF($K557=$K555,AQ555,AQ556))</f>
        <v/>
      </c>
      <c r="AA557" s="244" t="str">
        <f>IF($K557="","",IF($K557=$K555,AS555,AS556))</f>
        <v/>
      </c>
      <c r="AB557" s="238"/>
      <c r="AC557" s="238"/>
      <c r="AD557" s="238"/>
      <c r="AE557" s="238"/>
      <c r="AF557" s="238"/>
      <c r="AG557" s="226"/>
      <c r="AH557" s="245" t="str">
        <f t="shared" ref="AH557:AH561" si="1047">IF($K557="","",IF($K557=$K555,AV555,AV556))</f>
        <v/>
      </c>
      <c r="AI557" s="227"/>
      <c r="AJ557" s="227"/>
      <c r="AK557" s="262"/>
      <c r="AL557" s="10"/>
      <c r="AM557" s="266"/>
      <c r="AN557" s="267"/>
      <c r="AO557" s="227"/>
      <c r="AP557" s="265"/>
      <c r="AQ557" s="12"/>
      <c r="AR557" s="15"/>
      <c r="AS557" s="12"/>
      <c r="AT557" s="15"/>
      <c r="AU557" s="12"/>
      <c r="AV557" s="148"/>
      <c r="AW557" s="14" t="str">
        <f t="shared" si="966"/>
        <v/>
      </c>
      <c r="AX557" s="14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Y557" s="14" t="str">
        <f t="shared" si="967"/>
        <v/>
      </c>
    </row>
    <row r="558" spans="1:51">
      <c r="A558" s="1">
        <f>输入错误检查!A557</f>
        <v>0</v>
      </c>
      <c r="B558" s="218" t="str">
        <f t="shared" si="1042"/>
        <v/>
      </c>
      <c r="C558" s="218" t="str">
        <f t="shared" si="1043"/>
        <v/>
      </c>
      <c r="D558" s="218" t="str">
        <f t="shared" si="1044"/>
        <v/>
      </c>
      <c r="E558" s="218" t="str">
        <f t="shared" si="1045"/>
        <v/>
      </c>
      <c r="F558" s="218" t="str">
        <f t="shared" si="1046"/>
        <v/>
      </c>
      <c r="G558" s="8">
        <v>2</v>
      </c>
      <c r="H558" s="14" t="s">
        <v>88</v>
      </c>
      <c r="I558" s="14" t="str">
        <f t="shared" si="964"/>
        <v/>
      </c>
      <c r="J558" s="14" t="str">
        <f t="shared" si="965"/>
        <v/>
      </c>
      <c r="K558" s="279"/>
      <c r="L558" s="260"/>
      <c r="M558" s="221"/>
      <c r="N558" s="221"/>
      <c r="O558" s="222"/>
      <c r="P558" s="235"/>
      <c r="Q558" s="235"/>
      <c r="R558" s="235"/>
      <c r="S558" s="10"/>
      <c r="T558" s="10"/>
      <c r="U558" s="14" t="str">
        <f t="shared" si="1024"/>
        <v/>
      </c>
      <c r="V558" s="14" t="str" cm="1">
        <f t="array" ref="V558">_xlfn.IFS(S558+T558=0,"",S558&gt;T558,IF(I558="主",IF(S558=5,4,3),IF(S558=5,0,1)),S558&lt;T558,IF(I558="主",IF(T558=5,0,1),IF(T558=5,4,3)),S558=T558,2)</f>
        <v/>
      </c>
      <c r="W558" s="261" t="str">
        <f>IF(W557="","",W557)</f>
        <v/>
      </c>
      <c r="X558" s="261" t="str">
        <f>IF(X557="","",X557)</f>
        <v/>
      </c>
      <c r="Y558" s="242" t="str">
        <f>IF($K558="","",IF($K558=$K556,AP556,AP555))</f>
        <v/>
      </c>
      <c r="Z558" s="243" t="str">
        <f>IF($K558="","",IF($K558=$K556,AQ556,AQ555))</f>
        <v/>
      </c>
      <c r="AA558" s="244" t="str">
        <f>IF($K558="","",IF($K558=$K556,AS556,AS555))</f>
        <v/>
      </c>
      <c r="AB558" s="237"/>
      <c r="AC558" s="237"/>
      <c r="AD558" s="238"/>
      <c r="AE558" s="238"/>
      <c r="AF558" s="238"/>
      <c r="AG558" s="226"/>
      <c r="AH558" s="245" t="str">
        <f t="shared" ref="AH558:AH562" si="1048">IF($K558="","",IF($K558=$K556,AV556,AV555))</f>
        <v/>
      </c>
      <c r="AI558" s="227"/>
      <c r="AJ558" s="227"/>
      <c r="AK558" s="262"/>
      <c r="AL558" s="10"/>
      <c r="AM558" s="263"/>
      <c r="AN558" s="236"/>
      <c r="AO558" s="227"/>
      <c r="AP558" s="265"/>
      <c r="AQ558" s="12"/>
      <c r="AR558" s="15"/>
      <c r="AS558" s="12"/>
      <c r="AT558" s="15"/>
      <c r="AU558" s="12"/>
      <c r="AV558" s="148"/>
      <c r="AW558" s="14" t="str">
        <f t="shared" si="966"/>
        <v/>
      </c>
      <c r="AX558" s="14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Y558" s="14" t="str">
        <f t="shared" si="967"/>
        <v/>
      </c>
    </row>
    <row r="559" spans="1:51">
      <c r="A559" s="1">
        <f>输入错误检查!A558</f>
        <v>0</v>
      </c>
      <c r="B559" s="218" t="str">
        <f t="shared" si="1042"/>
        <v/>
      </c>
      <c r="C559" s="218" t="str">
        <f t="shared" si="1043"/>
        <v/>
      </c>
      <c r="D559" s="218" t="str">
        <f t="shared" si="1044"/>
        <v/>
      </c>
      <c r="E559" s="218" t="str">
        <f t="shared" si="1045"/>
        <v/>
      </c>
      <c r="F559" s="218" t="str">
        <f t="shared" si="1046"/>
        <v/>
      </c>
      <c r="G559" s="8">
        <v>3</v>
      </c>
      <c r="H559" s="14" t="s">
        <v>75</v>
      </c>
      <c r="I559" s="14" t="str">
        <f t="shared" si="964"/>
        <v/>
      </c>
      <c r="J559" s="14" t="str">
        <f t="shared" si="965"/>
        <v/>
      </c>
      <c r="K559" s="279"/>
      <c r="L559" s="260"/>
      <c r="M559" s="221">
        <f>S559+S560</f>
        <v>0</v>
      </c>
      <c r="N559" s="221">
        <f>T559+T560</f>
        <v>0</v>
      </c>
      <c r="O559" s="222">
        <f t="shared" si="1038"/>
        <v>0</v>
      </c>
      <c r="P559" s="223">
        <f t="shared" si="1039"/>
        <v>0</v>
      </c>
      <c r="Q559" s="223">
        <f t="shared" si="1040"/>
        <v>0</v>
      </c>
      <c r="R559" s="223">
        <f t="shared" si="1041"/>
        <v>0</v>
      </c>
      <c r="S559" s="10"/>
      <c r="T559" s="10"/>
      <c r="U559" s="14" t="str">
        <f t="shared" si="1024"/>
        <v/>
      </c>
      <c r="V559" s="14" t="str" cm="1">
        <f t="array" ref="V559">_xlfn.IFS(S559+T559=0,"",S559&gt;T559,IF(I559="主",IF(S559=5,4,3),IF(S559=5,0,1)),S559&lt;T559,IF(I559="主",IF(T559=5,0,1),IF(T559=5,4,3)),S559=T559,2)</f>
        <v/>
      </c>
      <c r="W559" s="275"/>
      <c r="X559" s="261"/>
      <c r="Y559" s="248" t="str">
        <f>IF($K559="","",IF($K559=$K557,AP557,AP558))</f>
        <v/>
      </c>
      <c r="Z559" s="248" t="str">
        <f>IF($K559="","",IF($K559=$K557,AQ557,AQ558))</f>
        <v/>
      </c>
      <c r="AA559" s="244" t="str">
        <f>IF($K559="","",IF($K559=$K557,AS557,AS558))</f>
        <v/>
      </c>
      <c r="AB559" s="248" t="str">
        <f>IF($K559="","",IF($K559=$K557,Y557,Y558))</f>
        <v/>
      </c>
      <c r="AC559" s="249" t="str">
        <f>IF($K559="","",IF($K559=$K557,Z557,Z558))</f>
        <v/>
      </c>
      <c r="AD559" s="250" t="str">
        <f>IF($K559="","",IF($K559=$K557,AA557,AA558))</f>
        <v/>
      </c>
      <c r="AE559" s="238"/>
      <c r="AF559" s="238"/>
      <c r="AG559" s="226"/>
      <c r="AH559" s="245" t="str">
        <f t="shared" si="1047"/>
        <v/>
      </c>
      <c r="AI559" s="251" t="str">
        <f>IF($K559="","",IF($K559=$K557,AH557,AH558))</f>
        <v/>
      </c>
      <c r="AJ559" s="227"/>
      <c r="AK559" s="262"/>
      <c r="AL559" s="10"/>
      <c r="AM559" s="10"/>
      <c r="AN559" s="266"/>
      <c r="AO559" s="269"/>
      <c r="AP559" s="265"/>
      <c r="AQ559" s="12"/>
      <c r="AR559" s="15"/>
      <c r="AS559" s="12"/>
      <c r="AT559" s="15"/>
      <c r="AU559" s="12"/>
      <c r="AV559" s="148"/>
      <c r="AW559" s="14" t="str">
        <f t="shared" si="966"/>
        <v/>
      </c>
      <c r="AX559" s="14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Y559" s="14" t="str">
        <f t="shared" si="967"/>
        <v/>
      </c>
    </row>
    <row r="560" spans="1:51">
      <c r="A560" s="1">
        <f>输入错误检查!A559</f>
        <v>0</v>
      </c>
      <c r="B560" s="218" t="str">
        <f t="shared" si="1042"/>
        <v/>
      </c>
      <c r="C560" s="218" t="str">
        <f t="shared" si="1043"/>
        <v/>
      </c>
      <c r="D560" s="218" t="str">
        <f t="shared" si="1044"/>
        <v/>
      </c>
      <c r="E560" s="218" t="str">
        <f t="shared" si="1045"/>
        <v/>
      </c>
      <c r="F560" s="218" t="str">
        <f t="shared" si="1046"/>
        <v/>
      </c>
      <c r="G560" s="8">
        <v>3</v>
      </c>
      <c r="H560" s="14" t="s">
        <v>88</v>
      </c>
      <c r="I560" s="14" t="str">
        <f t="shared" si="964"/>
        <v/>
      </c>
      <c r="J560" s="14" t="str">
        <f t="shared" si="965"/>
        <v/>
      </c>
      <c r="K560" s="279"/>
      <c r="L560" s="260"/>
      <c r="M560" s="221"/>
      <c r="N560" s="221"/>
      <c r="O560" s="222"/>
      <c r="P560" s="235"/>
      <c r="Q560" s="235"/>
      <c r="R560" s="235"/>
      <c r="S560" s="10"/>
      <c r="T560" s="10"/>
      <c r="U560" s="14" t="str">
        <f t="shared" si="1024"/>
        <v/>
      </c>
      <c r="V560" s="14" t="str" cm="1">
        <f t="array" ref="V560">_xlfn.IFS(S560+T560=0,"",S560&gt;T560,IF(I560="主",IF(S560=5,4,3),IF(S560=5,0,1)),S560&lt;T560,IF(I560="主",IF(T560=5,0,1),IF(T560=5,4,3)),S560=T560,2)</f>
        <v/>
      </c>
      <c r="W560" s="275"/>
      <c r="X560" s="261" t="str">
        <f>IF(X559="","",X559)</f>
        <v/>
      </c>
      <c r="Y560" s="248" t="str">
        <f>IF($K560="","",IF($K560=$K558,AP558,AP557))</f>
        <v/>
      </c>
      <c r="Z560" s="248" t="str">
        <f>IF($K560="","",IF($K560=$K558,AQ558,AQ557))</f>
        <v/>
      </c>
      <c r="AA560" s="244" t="str">
        <f>IF($K560="","",IF($K560=$K558,AS558,AS557))</f>
        <v/>
      </c>
      <c r="AB560" s="248" t="str">
        <f>IF($K560="","",IF($K560=$K558,Y558,Y557))</f>
        <v/>
      </c>
      <c r="AC560" s="249" t="str">
        <f>IF($K560="","",IF($K560=$K558,Z558,Z557))</f>
        <v/>
      </c>
      <c r="AD560" s="250" t="str">
        <f>IF($K560="","",IF($K560=$K558,AA558,AA557))</f>
        <v/>
      </c>
      <c r="AE560" s="237"/>
      <c r="AF560" s="237"/>
      <c r="AG560" s="270"/>
      <c r="AH560" s="245" t="str">
        <f t="shared" si="1048"/>
        <v/>
      </c>
      <c r="AI560" s="251" t="str">
        <f>IF($K560="","",IF($K560=$K558,AH558,AH557))</f>
        <v/>
      </c>
      <c r="AJ560" s="227"/>
      <c r="AK560" s="262"/>
      <c r="AL560" s="10"/>
      <c r="AM560" s="10"/>
      <c r="AN560" s="263"/>
      <c r="AO560" s="272"/>
      <c r="AP560" s="265"/>
      <c r="AQ560" s="12"/>
      <c r="AR560" s="15"/>
      <c r="AS560" s="12"/>
      <c r="AT560" s="15"/>
      <c r="AU560" s="12"/>
      <c r="AV560" s="148"/>
      <c r="AW560" s="14" t="str">
        <f t="shared" si="966"/>
        <v/>
      </c>
      <c r="AX560" s="14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Y560" s="14" t="str">
        <f t="shared" si="967"/>
        <v/>
      </c>
    </row>
    <row r="561" spans="1:51">
      <c r="A561" s="1">
        <f>输入错误检查!A560</f>
        <v>0</v>
      </c>
      <c r="B561" s="218" t="str">
        <f t="shared" si="1042"/>
        <v/>
      </c>
      <c r="C561" s="218" t="str">
        <f t="shared" si="1043"/>
        <v/>
      </c>
      <c r="D561" s="218" t="str">
        <f t="shared" si="1044"/>
        <v/>
      </c>
      <c r="E561" s="218" t="str">
        <f t="shared" si="1045"/>
        <v/>
      </c>
      <c r="F561" s="218" t="str">
        <f t="shared" si="1046"/>
        <v/>
      </c>
      <c r="G561" s="8" t="s">
        <v>114</v>
      </c>
      <c r="H561" s="14" t="s">
        <v>75</v>
      </c>
      <c r="I561" s="14" t="str">
        <f t="shared" si="964"/>
        <v/>
      </c>
      <c r="J561" s="14" t="str">
        <f t="shared" si="965"/>
        <v/>
      </c>
      <c r="K561" s="10"/>
      <c r="L561" s="274"/>
      <c r="M561" s="221">
        <f>S561+S562</f>
        <v>0</v>
      </c>
      <c r="N561" s="221">
        <f>T561+T562</f>
        <v>0</v>
      </c>
      <c r="O561" s="222">
        <f t="shared" ref="O561:O565" si="1049">M561+N561</f>
        <v>0</v>
      </c>
      <c r="P561" s="223">
        <f t="shared" ref="P561:P565" si="1050">IF(M561&gt;N561,1,0)</f>
        <v>0</v>
      </c>
      <c r="Q561" s="223">
        <f t="shared" ref="Q561:Q565" si="1051">IF(M561+N561=0,0,IF(M561=N561,1,0))</f>
        <v>0</v>
      </c>
      <c r="R561" s="223">
        <f t="shared" ref="R561:R565" si="1052">IF(M561&lt;N561,1,0)</f>
        <v>0</v>
      </c>
      <c r="S561" s="10"/>
      <c r="T561" s="10"/>
      <c r="U561" s="14" t="str">
        <f t="shared" si="1024"/>
        <v/>
      </c>
      <c r="V561" s="14" t="str" cm="1">
        <f t="array" ref="V561">_xlfn.IFS(S561+T561=0,"",S561&gt;T561,IF(I561="主",IF(S561=5,4,3),IF(S561=5,0,1)),S561&lt;T561,IF(I561="主",IF(T561=5,0,1),IF(T561=5,4,3)),S561=T561,2)</f>
        <v/>
      </c>
      <c r="W561" s="275"/>
      <c r="X561" s="261"/>
      <c r="Y561" s="248" t="str">
        <f>IF($K561="","",IF($K561=$K559,AP559,AP560))</f>
        <v/>
      </c>
      <c r="Z561" s="248" t="str">
        <f>IF($K561="","",IF($K561=$K559,AQ559,AQ560))</f>
        <v/>
      </c>
      <c r="AA561" s="244" t="str">
        <f>IF($K561="","",IF($K561=$K559,AS559,AS560))</f>
        <v/>
      </c>
      <c r="AB561" s="242" t="str">
        <f t="shared" ref="AB561:AG561" si="1053">IF($K561="","",IF($K561=$K559,Y559,Y560))</f>
        <v/>
      </c>
      <c r="AC561" s="242" t="str">
        <f t="shared" si="1053"/>
        <v/>
      </c>
      <c r="AD561" s="249" t="str">
        <f t="shared" si="1053"/>
        <v/>
      </c>
      <c r="AE561" s="242" t="str">
        <f t="shared" si="1053"/>
        <v/>
      </c>
      <c r="AF561" s="242" t="str">
        <f t="shared" si="1053"/>
        <v/>
      </c>
      <c r="AG561" s="242" t="str">
        <f t="shared" si="1053"/>
        <v/>
      </c>
      <c r="AH561" s="245" t="str">
        <f t="shared" si="1047"/>
        <v/>
      </c>
      <c r="AI561" s="251" t="str">
        <f>IF($K561="","",IF($K561=$K559,AH559,AH560))</f>
        <v/>
      </c>
      <c r="AJ561" s="251" t="str">
        <f>IF($K561="","",IF($K561=$K559,AI559,AI560))</f>
        <v/>
      </c>
      <c r="AK561" s="10"/>
      <c r="AL561" s="10"/>
      <c r="AM561" s="10"/>
      <c r="AN561" s="10"/>
      <c r="AO561" s="276"/>
      <c r="AP561" s="265"/>
      <c r="AQ561" s="12"/>
      <c r="AR561" s="15"/>
      <c r="AS561" s="12"/>
      <c r="AT561" s="15"/>
      <c r="AU561" s="12"/>
      <c r="AV561" s="148"/>
      <c r="AW561" s="14" t="str">
        <f t="shared" si="966"/>
        <v/>
      </c>
      <c r="AX561" s="14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Y561" s="14" t="str">
        <f t="shared" si="967"/>
        <v/>
      </c>
    </row>
    <row r="562" spans="1:51">
      <c r="A562" s="1">
        <f>输入错误检查!A561</f>
        <v>0</v>
      </c>
      <c r="B562" s="218" t="str">
        <f t="shared" si="1042"/>
        <v/>
      </c>
      <c r="C562" s="218" t="str">
        <f t="shared" si="1043"/>
        <v/>
      </c>
      <c r="D562" s="218" t="str">
        <f t="shared" si="1044"/>
        <v/>
      </c>
      <c r="E562" s="218" t="str">
        <f t="shared" si="1045"/>
        <v/>
      </c>
      <c r="F562" s="218" t="str">
        <f t="shared" si="1046"/>
        <v/>
      </c>
      <c r="G562" s="8" t="s">
        <v>114</v>
      </c>
      <c r="H562" s="14" t="s">
        <v>88</v>
      </c>
      <c r="I562" s="14" t="str">
        <f t="shared" si="964"/>
        <v/>
      </c>
      <c r="J562" s="14" t="str">
        <f t="shared" si="965"/>
        <v/>
      </c>
      <c r="K562" s="10"/>
      <c r="L562" s="274"/>
      <c r="M562" s="221"/>
      <c r="N562" s="221"/>
      <c r="O562" s="222"/>
      <c r="P562" s="235"/>
      <c r="Q562" s="235"/>
      <c r="R562" s="235"/>
      <c r="S562" s="10"/>
      <c r="T562" s="10"/>
      <c r="U562" s="14" t="str">
        <f t="shared" si="1024"/>
        <v/>
      </c>
      <c r="V562" s="14" t="str" cm="1">
        <f t="array" ref="V562">_xlfn.IFS(S562+T562=0,"",S562&gt;T562,IF(I562="主",IF(S562=5,4,3),IF(S562=5,0,1)),S562&lt;T562,IF(I562="主",IF(T562=5,0,1),IF(T562=5,4,3)),S562=T562,2)</f>
        <v/>
      </c>
      <c r="W562" s="275"/>
      <c r="X562" s="261" t="str">
        <f>IF(X561="","",X561)</f>
        <v/>
      </c>
      <c r="Y562" s="248" t="str">
        <f>IF($K562="","",IF($K562=$K560,AP560,AP559))</f>
        <v/>
      </c>
      <c r="Z562" s="248" t="str">
        <f>IF($K562="","",IF($K562=$K560,AQ560,AQ559))</f>
        <v/>
      </c>
      <c r="AA562" s="244" t="str">
        <f>IF($K562="","",IF($K562=$K560,AS560,AS559))</f>
        <v/>
      </c>
      <c r="AB562" s="242" t="str">
        <f t="shared" ref="AB562:AG562" si="1054">IF($K562="","",IF($K562=$K560,Y560,Y559))</f>
        <v/>
      </c>
      <c r="AC562" s="242" t="str">
        <f t="shared" si="1054"/>
        <v/>
      </c>
      <c r="AD562" s="249" t="str">
        <f t="shared" si="1054"/>
        <v/>
      </c>
      <c r="AE562" s="242" t="str">
        <f t="shared" si="1054"/>
        <v/>
      </c>
      <c r="AF562" s="242" t="str">
        <f t="shared" si="1054"/>
        <v/>
      </c>
      <c r="AG562" s="242" t="str">
        <f t="shared" si="1054"/>
        <v/>
      </c>
      <c r="AH562" s="245" t="str">
        <f t="shared" si="1048"/>
        <v/>
      </c>
      <c r="AI562" s="251" t="str">
        <f>IF($K562="","",IF($K562=$K560,AH560,AH559))</f>
        <v/>
      </c>
      <c r="AJ562" s="251" t="str">
        <f>IF($K562="","",IF($K562=$K560,AI560,AI559))</f>
        <v/>
      </c>
      <c r="AK562" s="10"/>
      <c r="AL562" s="10"/>
      <c r="AM562" s="10"/>
      <c r="AN562" s="10"/>
      <c r="AO562" s="10"/>
      <c r="AP562" s="265"/>
      <c r="AQ562" s="12"/>
      <c r="AR562" s="15"/>
      <c r="AS562" s="12"/>
      <c r="AT562" s="15"/>
      <c r="AU562" s="12"/>
      <c r="AV562" s="148"/>
      <c r="AW562" s="14" t="str">
        <f t="shared" si="966"/>
        <v/>
      </c>
      <c r="AX562" s="14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Y562" s="14" t="str">
        <f t="shared" si="967"/>
        <v/>
      </c>
    </row>
    <row r="563" spans="1:51">
      <c r="A563" s="1">
        <f>输入错误检查!A562</f>
        <v>0</v>
      </c>
      <c r="B563" s="218" t="str">
        <f>IF(赛果!A72="","",赛果!A72)</f>
        <v/>
      </c>
      <c r="C563" s="218" t="str">
        <f>IF(赛果!B72="","",赛果!B72)</f>
        <v/>
      </c>
      <c r="D563" s="218" t="str">
        <f>IF(赛果!C72="","",赛果!C72)</f>
        <v/>
      </c>
      <c r="E563" s="218" t="str">
        <f>IF(赛果!D72="","",赛果!D72)</f>
        <v/>
      </c>
      <c r="F563" s="218" t="str">
        <f>IF(赛果!E72="","",赛果!E72)</f>
        <v/>
      </c>
      <c r="G563" s="8">
        <v>1</v>
      </c>
      <c r="H563" s="14" t="s">
        <v>75</v>
      </c>
      <c r="I563" s="14" t="str">
        <f t="shared" si="964"/>
        <v/>
      </c>
      <c r="J563" s="14" t="str">
        <f t="shared" si="965"/>
        <v/>
      </c>
      <c r="K563" s="15"/>
      <c r="L563" s="220"/>
      <c r="M563" s="221">
        <f>S563+S564</f>
        <v>0</v>
      </c>
      <c r="N563" s="221">
        <f>T563+T564</f>
        <v>0</v>
      </c>
      <c r="O563" s="222">
        <f t="shared" si="1049"/>
        <v>0</v>
      </c>
      <c r="P563" s="223">
        <f t="shared" si="1050"/>
        <v>0</v>
      </c>
      <c r="Q563" s="223">
        <f t="shared" si="1051"/>
        <v>0</v>
      </c>
      <c r="R563" s="223">
        <f t="shared" si="1052"/>
        <v>0</v>
      </c>
      <c r="S563" s="13"/>
      <c r="T563" s="13"/>
      <c r="U563" s="14" t="str">
        <f t="shared" si="1024"/>
        <v/>
      </c>
      <c r="V563" s="14" t="str" cm="1">
        <f t="array" ref="V563">_xlfn.IFS(S563+T563=0,"",S563&gt;T563,IF(I563="主",IF(S563=5,4,3),IF(S563=5,0,1)),S563&lt;T563,IF(I563="主",IF(T563=5,0,1),IF(T563=5,4,3)),S563=T563,2)</f>
        <v/>
      </c>
      <c r="W563" s="19"/>
      <c r="X563" s="19"/>
      <c r="Y563" s="224"/>
      <c r="Z563" s="225"/>
      <c r="AA563" s="225"/>
      <c r="AB563" s="225"/>
      <c r="AC563" s="225"/>
      <c r="AD563" s="225"/>
      <c r="AE563" s="225"/>
      <c r="AF563" s="225"/>
      <c r="AG563" s="226"/>
      <c r="AH563" s="227"/>
      <c r="AI563" s="227"/>
      <c r="AJ563" s="227"/>
      <c r="AK563" s="196"/>
      <c r="AL563" s="192"/>
      <c r="AM563" s="230"/>
      <c r="AN563" s="231"/>
      <c r="AO563" s="232"/>
      <c r="AP563" s="233"/>
      <c r="AQ563" s="234"/>
      <c r="AR563" s="15"/>
      <c r="AS563" s="234"/>
      <c r="AT563" s="15"/>
      <c r="AU563" s="234"/>
      <c r="AV563" s="142"/>
      <c r="AW563" s="14" t="str">
        <f t="shared" si="966"/>
        <v/>
      </c>
      <c r="AX563" s="14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AY563" s="14" t="str">
        <f t="shared" si="967"/>
        <v/>
      </c>
    </row>
    <row r="564" spans="1:51">
      <c r="A564" s="1">
        <f>输入错误检查!A563</f>
        <v>0</v>
      </c>
      <c r="B564" s="218" t="str">
        <f t="shared" ref="B564:B570" si="1055">B563</f>
        <v/>
      </c>
      <c r="C564" s="218" t="str">
        <f t="shared" ref="C564:C570" si="1056">C563</f>
        <v/>
      </c>
      <c r="D564" s="218" t="str">
        <f t="shared" ref="D564:D570" si="1057">D563</f>
        <v/>
      </c>
      <c r="E564" s="218" t="str">
        <f t="shared" ref="E564:E570" si="1058">E563</f>
        <v/>
      </c>
      <c r="F564" s="218" t="str">
        <f t="shared" ref="F564:F570" si="1059">F563</f>
        <v/>
      </c>
      <c r="G564" s="8">
        <v>1</v>
      </c>
      <c r="H564" s="14" t="s">
        <v>88</v>
      </c>
      <c r="I564" s="14" t="str">
        <f t="shared" si="964"/>
        <v/>
      </c>
      <c r="J564" s="14" t="str">
        <f t="shared" si="965"/>
        <v/>
      </c>
      <c r="K564" s="15"/>
      <c r="L564" s="258"/>
      <c r="M564" s="221"/>
      <c r="N564" s="221"/>
      <c r="O564" s="222"/>
      <c r="P564" s="235"/>
      <c r="Q564" s="235"/>
      <c r="R564" s="235"/>
      <c r="S564" s="13"/>
      <c r="T564" s="13"/>
      <c r="U564" s="14" t="str">
        <f t="shared" si="1024"/>
        <v/>
      </c>
      <c r="V564" s="14" t="str" cm="1">
        <f t="array" ref="V564">_xlfn.IFS(S564+T564=0,"",S564&gt;T564,IF(I564="主",IF(S564=5,4,3),IF(S564=5,0,1)),S564&lt;T564,IF(I564="主",IF(T564=5,0,1),IF(T564=5,4,3)),S564=T564,2)</f>
        <v/>
      </c>
      <c r="W564" s="19" t="str">
        <f>IF(W563="","",W563)</f>
        <v/>
      </c>
      <c r="X564" s="19" t="str">
        <f>IF(X563="","",X563)</f>
        <v/>
      </c>
      <c r="Y564" s="236"/>
      <c r="Z564" s="237"/>
      <c r="AA564" s="238"/>
      <c r="AB564" s="238"/>
      <c r="AC564" s="238"/>
      <c r="AD564" s="238"/>
      <c r="AE564" s="238"/>
      <c r="AF564" s="238"/>
      <c r="AG564" s="226"/>
      <c r="AH564" s="227"/>
      <c r="AI564" s="227"/>
      <c r="AJ564" s="227"/>
      <c r="AK564" s="196"/>
      <c r="AL564" s="192"/>
      <c r="AM564" s="239"/>
      <c r="AN564" s="240"/>
      <c r="AO564" s="241"/>
      <c r="AP564" s="233"/>
      <c r="AQ564" s="234"/>
      <c r="AR564" s="15"/>
      <c r="AS564" s="234"/>
      <c r="AT564" s="15"/>
      <c r="AU564" s="234"/>
      <c r="AV564" s="142"/>
      <c r="AW564" s="14" t="str">
        <f t="shared" si="966"/>
        <v/>
      </c>
      <c r="AX564" s="14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AY564" s="14" t="str">
        <f t="shared" si="967"/>
        <v/>
      </c>
    </row>
    <row r="565" spans="1:51">
      <c r="A565" s="1">
        <f>输入错误检查!A564</f>
        <v>0</v>
      </c>
      <c r="B565" s="218" t="str">
        <f t="shared" si="1055"/>
        <v/>
      </c>
      <c r="C565" s="218" t="str">
        <f t="shared" si="1056"/>
        <v/>
      </c>
      <c r="D565" s="218" t="str">
        <f t="shared" si="1057"/>
        <v/>
      </c>
      <c r="E565" s="218" t="str">
        <f t="shared" si="1058"/>
        <v/>
      </c>
      <c r="F565" s="218" t="str">
        <f t="shared" si="1059"/>
        <v/>
      </c>
      <c r="G565" s="8">
        <v>2</v>
      </c>
      <c r="H565" s="14" t="s">
        <v>75</v>
      </c>
      <c r="I565" s="14" t="str">
        <f t="shared" si="964"/>
        <v/>
      </c>
      <c r="J565" s="14" t="str">
        <f t="shared" si="965"/>
        <v/>
      </c>
      <c r="K565" s="13"/>
      <c r="L565" s="220"/>
      <c r="M565" s="221">
        <f>S565+S566</f>
        <v>0</v>
      </c>
      <c r="N565" s="221">
        <f>T565+T566</f>
        <v>0</v>
      </c>
      <c r="O565" s="222">
        <f t="shared" si="1049"/>
        <v>0</v>
      </c>
      <c r="P565" s="223">
        <f t="shared" si="1050"/>
        <v>0</v>
      </c>
      <c r="Q565" s="223">
        <f t="shared" si="1051"/>
        <v>0</v>
      </c>
      <c r="R565" s="223">
        <f t="shared" si="1052"/>
        <v>0</v>
      </c>
      <c r="S565" s="13"/>
      <c r="T565" s="13"/>
      <c r="U565" s="14" t="str">
        <f t="shared" si="1024"/>
        <v/>
      </c>
      <c r="V565" s="14" t="str" cm="1">
        <f t="array" ref="V565">_xlfn.IFS(S565+T565=0,"",S565&gt;T565,IF(I565="主",IF(S565=5,4,3),IF(S565=5,0,1)),S565&lt;T565,IF(I565="主",IF(T565=5,0,1),IF(T565=5,4,3)),S565=T565,2)</f>
        <v/>
      </c>
      <c r="W565" s="19"/>
      <c r="X565" s="19"/>
      <c r="Y565" s="242" t="str">
        <f>IF($K565="","",IF($K565=$K563,AP563,AP564))</f>
        <v/>
      </c>
      <c r="Z565" s="243" t="str">
        <f>IF($K565="","",IF($K565=$K563,AQ563,AQ564))</f>
        <v/>
      </c>
      <c r="AA565" s="244" t="str">
        <f>IF($K565="","",IF($K565=$K563,AS563,AS564))</f>
        <v/>
      </c>
      <c r="AB565" s="238"/>
      <c r="AC565" s="238"/>
      <c r="AD565" s="238"/>
      <c r="AE565" s="238"/>
      <c r="AF565" s="238"/>
      <c r="AG565" s="226"/>
      <c r="AH565" s="245" t="str">
        <f t="shared" ref="AH565:AH569" si="1060">IF($K565="","",IF($K565=$K563,AV563,AV564))</f>
        <v/>
      </c>
      <c r="AI565" s="227"/>
      <c r="AJ565" s="227"/>
      <c r="AK565" s="196"/>
      <c r="AL565" s="13"/>
      <c r="AM565" s="277"/>
      <c r="AN565" s="247"/>
      <c r="AO565" s="241"/>
      <c r="AP565" s="233"/>
      <c r="AQ565" s="234"/>
      <c r="AR565" s="15"/>
      <c r="AS565" s="234"/>
      <c r="AT565" s="15"/>
      <c r="AU565" s="234"/>
      <c r="AV565" s="9"/>
      <c r="AW565" s="14" t="str">
        <f t="shared" si="966"/>
        <v/>
      </c>
      <c r="AX565" s="14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Y565" s="14" t="str">
        <f t="shared" si="967"/>
        <v/>
      </c>
    </row>
    <row r="566" spans="1:51">
      <c r="A566" s="1">
        <f>输入错误检查!A565</f>
        <v>0</v>
      </c>
      <c r="B566" s="218" t="str">
        <f t="shared" si="1055"/>
        <v/>
      </c>
      <c r="C566" s="218" t="str">
        <f t="shared" si="1056"/>
        <v/>
      </c>
      <c r="D566" s="218" t="str">
        <f t="shared" si="1057"/>
        <v/>
      </c>
      <c r="E566" s="218" t="str">
        <f t="shared" si="1058"/>
        <v/>
      </c>
      <c r="F566" s="218" t="str">
        <f t="shared" si="1059"/>
        <v/>
      </c>
      <c r="G566" s="8">
        <v>2</v>
      </c>
      <c r="H566" s="14" t="s">
        <v>88</v>
      </c>
      <c r="I566" s="14" t="str">
        <f t="shared" si="964"/>
        <v/>
      </c>
      <c r="J566" s="14" t="str">
        <f t="shared" si="965"/>
        <v/>
      </c>
      <c r="K566" s="15"/>
      <c r="L566" s="258"/>
      <c r="M566" s="221"/>
      <c r="N566" s="221"/>
      <c r="O566" s="222"/>
      <c r="P566" s="235"/>
      <c r="Q566" s="235"/>
      <c r="R566" s="235"/>
      <c r="S566" s="13"/>
      <c r="T566" s="13"/>
      <c r="U566" s="14" t="str">
        <f t="shared" si="1024"/>
        <v/>
      </c>
      <c r="V566" s="14" t="str" cm="1">
        <f t="array" ref="V566">_xlfn.IFS(S566+T566=0,"",S566&gt;T566,IF(I566="主",IF(S566=5,4,3),IF(S566=5,0,1)),S566&lt;T566,IF(I566="主",IF(T566=5,0,1),IF(T566=5,4,3)),S566=T566,2)</f>
        <v/>
      </c>
      <c r="W566" s="19" t="str">
        <f>IF(W565="","",W565)</f>
        <v/>
      </c>
      <c r="X566" s="19" t="str">
        <f>IF(X565="","",X565)</f>
        <v/>
      </c>
      <c r="Y566" s="242" t="str">
        <f>IF($K566="","",IF($K566=$K564,AP564,AP563))</f>
        <v/>
      </c>
      <c r="Z566" s="243" t="str">
        <f>IF($K566="","",IF($K566=$K564,AQ564,AQ563))</f>
        <v/>
      </c>
      <c r="AA566" s="244" t="str">
        <f>IF($K566="","",IF($K566=$K564,AS564,AS563))</f>
        <v/>
      </c>
      <c r="AB566" s="237"/>
      <c r="AC566" s="237"/>
      <c r="AD566" s="238"/>
      <c r="AE566" s="238"/>
      <c r="AF566" s="238"/>
      <c r="AG566" s="226"/>
      <c r="AH566" s="245" t="str">
        <f t="shared" ref="AH566:AH570" si="1061">IF($K566="","",IF($K566=$K564,AV564,AV563))</f>
        <v/>
      </c>
      <c r="AI566" s="227"/>
      <c r="AJ566" s="227"/>
      <c r="AK566" s="196"/>
      <c r="AL566" s="13"/>
      <c r="AM566" s="192"/>
      <c r="AN566" s="239"/>
      <c r="AO566" s="241"/>
      <c r="AP566" s="233"/>
      <c r="AQ566" s="234"/>
      <c r="AR566" s="15"/>
      <c r="AS566" s="234"/>
      <c r="AT566" s="15"/>
      <c r="AU566" s="234"/>
      <c r="AV566" s="142"/>
      <c r="AW566" s="14" t="str">
        <f t="shared" si="966"/>
        <v/>
      </c>
      <c r="AX566" s="14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Y566" s="14" t="str">
        <f t="shared" si="967"/>
        <v/>
      </c>
    </row>
    <row r="567" spans="1:51">
      <c r="A567" s="1">
        <f>输入错误检查!A566</f>
        <v>0</v>
      </c>
      <c r="B567" s="218" t="str">
        <f t="shared" si="1055"/>
        <v/>
      </c>
      <c r="C567" s="218" t="str">
        <f t="shared" si="1056"/>
        <v/>
      </c>
      <c r="D567" s="218" t="str">
        <f t="shared" si="1057"/>
        <v/>
      </c>
      <c r="E567" s="218" t="str">
        <f t="shared" si="1058"/>
        <v/>
      </c>
      <c r="F567" s="218" t="str">
        <f t="shared" si="1059"/>
        <v/>
      </c>
      <c r="G567" s="8">
        <v>3</v>
      </c>
      <c r="H567" s="14" t="s">
        <v>75</v>
      </c>
      <c r="I567" s="14" t="str">
        <f t="shared" si="964"/>
        <v/>
      </c>
      <c r="J567" s="14" t="str">
        <f t="shared" si="965"/>
        <v/>
      </c>
      <c r="K567" s="13"/>
      <c r="L567" s="258"/>
      <c r="M567" s="221">
        <f>S567+S568</f>
        <v>0</v>
      </c>
      <c r="N567" s="221">
        <f>T567+T568</f>
        <v>0</v>
      </c>
      <c r="O567" s="222">
        <f t="shared" ref="O567:O571" si="1062">M567+N567</f>
        <v>0</v>
      </c>
      <c r="P567" s="223">
        <f t="shared" ref="P567:P571" si="1063">IF(M567&gt;N567,1,0)</f>
        <v>0</v>
      </c>
      <c r="Q567" s="223">
        <f t="shared" ref="Q567:Q571" si="1064">IF(M567+N567=0,0,IF(M567=N567,1,0))</f>
        <v>0</v>
      </c>
      <c r="R567" s="223">
        <f t="shared" ref="R567:R571" si="1065">IF(M567&lt;N567,1,0)</f>
        <v>0</v>
      </c>
      <c r="S567" s="13"/>
      <c r="T567" s="13"/>
      <c r="U567" s="14" t="str">
        <f t="shared" si="1024"/>
        <v/>
      </c>
      <c r="V567" s="14" t="str" cm="1">
        <f t="array" ref="V567">_xlfn.IFS(S567+T567=0,"",S567&gt;T567,IF(I567="主",IF(S567=5,4,3),IF(S567=5,0,1)),S567&lt;T567,IF(I567="主",IF(T567=5,0,1),IF(T567=5,4,3)),S567=T567,2)</f>
        <v/>
      </c>
      <c r="W567" s="255"/>
      <c r="X567" s="19"/>
      <c r="Y567" s="248" t="str">
        <f>IF($K567="","",IF($K567=$K565,AP565,AP566))</f>
        <v/>
      </c>
      <c r="Z567" s="248" t="str">
        <f>IF($K567="","",IF($K567=$K565,AQ565,AQ566))</f>
        <v/>
      </c>
      <c r="AA567" s="244" t="str">
        <f>IF($K567="","",IF($K567=$K565,AS565,AS566))</f>
        <v/>
      </c>
      <c r="AB567" s="248" t="str">
        <f>IF($K567="","",IF($K567=$K565,Y565,Y566))</f>
        <v/>
      </c>
      <c r="AC567" s="249" t="str">
        <f>IF($K567="","",IF($K567=$K565,Z565,Z566))</f>
        <v/>
      </c>
      <c r="AD567" s="250" t="str">
        <f>IF($K567="","",IF($K567=$K565,AA565,AA566))</f>
        <v/>
      </c>
      <c r="AE567" s="238"/>
      <c r="AF567" s="238"/>
      <c r="AG567" s="226"/>
      <c r="AH567" s="245" t="str">
        <f t="shared" si="1060"/>
        <v/>
      </c>
      <c r="AI567" s="251" t="str">
        <f>IF($K567="","",IF($K567=$K565,AH565,AH566))</f>
        <v/>
      </c>
      <c r="AJ567" s="227"/>
      <c r="AK567" s="196"/>
      <c r="AL567" s="13"/>
      <c r="AM567" s="13"/>
      <c r="AN567" s="277"/>
      <c r="AO567" s="252"/>
      <c r="AP567" s="278"/>
      <c r="AQ567" s="257"/>
      <c r="AR567" s="13"/>
      <c r="AS567" s="257"/>
      <c r="AT567" s="13"/>
      <c r="AU567" s="257"/>
      <c r="AV567" s="9"/>
      <c r="AW567" s="14" t="str">
        <f t="shared" si="966"/>
        <v/>
      </c>
      <c r="AX567" s="14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Y567" s="14" t="str">
        <f t="shared" si="967"/>
        <v/>
      </c>
    </row>
    <row r="568" spans="1:51">
      <c r="A568" s="1">
        <f>输入错误检查!A567</f>
        <v>0</v>
      </c>
      <c r="B568" s="218" t="str">
        <f t="shared" si="1055"/>
        <v/>
      </c>
      <c r="C568" s="218" t="str">
        <f t="shared" si="1056"/>
        <v/>
      </c>
      <c r="D568" s="218" t="str">
        <f t="shared" si="1057"/>
        <v/>
      </c>
      <c r="E568" s="218" t="str">
        <f t="shared" si="1058"/>
        <v/>
      </c>
      <c r="F568" s="218" t="str">
        <f t="shared" si="1059"/>
        <v/>
      </c>
      <c r="G568" s="8">
        <v>3</v>
      </c>
      <c r="H568" s="14" t="s">
        <v>88</v>
      </c>
      <c r="I568" s="14" t="str">
        <f t="shared" si="964"/>
        <v/>
      </c>
      <c r="J568" s="14" t="str">
        <f t="shared" si="965"/>
        <v/>
      </c>
      <c r="K568" s="13"/>
      <c r="L568" s="258"/>
      <c r="M568" s="221"/>
      <c r="N568" s="221"/>
      <c r="O568" s="222"/>
      <c r="P568" s="235"/>
      <c r="Q568" s="235"/>
      <c r="R568" s="235"/>
      <c r="S568" s="13"/>
      <c r="T568" s="13"/>
      <c r="U568" s="14" t="str">
        <f t="shared" si="1024"/>
        <v/>
      </c>
      <c r="V568" s="14" t="str" cm="1">
        <f t="array" ref="V568">_xlfn.IFS(S568+T568=0,"",S568&gt;T568,IF(I568="主",IF(S568=5,4,3),IF(S568=5,0,1)),S568&lt;T568,IF(I568="主",IF(T568=5,0,1),IF(T568=5,4,3)),S568=T568,2)</f>
        <v/>
      </c>
      <c r="W568" s="255"/>
      <c r="X568" s="19" t="str">
        <f>IF(X567="","",X567)</f>
        <v/>
      </c>
      <c r="Y568" s="248" t="str">
        <f>IF($K568="","",IF($K568=$K566,AP566,AP565))</f>
        <v/>
      </c>
      <c r="Z568" s="248" t="str">
        <f>IF($K568="","",IF($K568=$K566,AQ566,AQ565))</f>
        <v/>
      </c>
      <c r="AA568" s="244" t="str">
        <f>IF($K568="","",IF($K568=$K566,AS566,AS565))</f>
        <v/>
      </c>
      <c r="AB568" s="248" t="str">
        <f>IF($K568="","",IF($K568=$K566,Y566,Y565))</f>
        <v/>
      </c>
      <c r="AC568" s="249" t="str">
        <f>IF($K568="","",IF($K568=$K566,Z566,Z565))</f>
        <v/>
      </c>
      <c r="AD568" s="250" t="str">
        <f>IF($K568="","",IF($K568=$K566,AA566,AA565))</f>
        <v/>
      </c>
      <c r="AE568" s="237"/>
      <c r="AF568" s="237"/>
      <c r="AG568" s="270"/>
      <c r="AH568" s="245" t="str">
        <f t="shared" si="1061"/>
        <v/>
      </c>
      <c r="AI568" s="251" t="str">
        <f>IF($K568="","",IF($K568=$K566,AH566,AH565))</f>
        <v/>
      </c>
      <c r="AJ568" s="227"/>
      <c r="AK568" s="196"/>
      <c r="AL568" s="13"/>
      <c r="AM568" s="13"/>
      <c r="AN568" s="192"/>
      <c r="AO568" s="254"/>
      <c r="AP568" s="278"/>
      <c r="AQ568" s="257"/>
      <c r="AR568" s="13"/>
      <c r="AS568" s="257"/>
      <c r="AT568" s="13"/>
      <c r="AU568" s="257"/>
      <c r="AV568" s="9"/>
      <c r="AW568" s="14" t="str">
        <f t="shared" si="966"/>
        <v/>
      </c>
      <c r="AX568" s="14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Y568" s="14" t="str">
        <f t="shared" si="967"/>
        <v/>
      </c>
    </row>
    <row r="569" spans="1:51">
      <c r="A569" s="1">
        <f>输入错误检查!A568</f>
        <v>0</v>
      </c>
      <c r="B569" s="218" t="str">
        <f t="shared" si="1055"/>
        <v/>
      </c>
      <c r="C569" s="218" t="str">
        <f t="shared" si="1056"/>
        <v/>
      </c>
      <c r="D569" s="218" t="str">
        <f t="shared" si="1057"/>
        <v/>
      </c>
      <c r="E569" s="218" t="str">
        <f t="shared" si="1058"/>
        <v/>
      </c>
      <c r="F569" s="218" t="str">
        <f t="shared" si="1059"/>
        <v/>
      </c>
      <c r="G569" s="8" t="s">
        <v>114</v>
      </c>
      <c r="H569" s="14" t="s">
        <v>75</v>
      </c>
      <c r="I569" s="14" t="str">
        <f t="shared" si="964"/>
        <v/>
      </c>
      <c r="J569" s="14" t="str">
        <f t="shared" si="965"/>
        <v/>
      </c>
      <c r="K569" s="13"/>
      <c r="L569" s="258"/>
      <c r="M569" s="221">
        <f>S569+S570</f>
        <v>0</v>
      </c>
      <c r="N569" s="221">
        <f>T569+T570</f>
        <v>0</v>
      </c>
      <c r="O569" s="222">
        <f t="shared" si="1062"/>
        <v>0</v>
      </c>
      <c r="P569" s="223">
        <f t="shared" si="1063"/>
        <v>0</v>
      </c>
      <c r="Q569" s="223">
        <f t="shared" si="1064"/>
        <v>0</v>
      </c>
      <c r="R569" s="223">
        <f t="shared" si="1065"/>
        <v>0</v>
      </c>
      <c r="S569" s="13"/>
      <c r="T569" s="13"/>
      <c r="U569" s="14" t="str">
        <f t="shared" si="1024"/>
        <v/>
      </c>
      <c r="V569" s="14" t="str" cm="1">
        <f t="array" ref="V569">_xlfn.IFS(S569+T569=0,"",S569&gt;T569,IF(I569="主",IF(S569=5,4,3),IF(S569=5,0,1)),S569&lt;T569,IF(I569="主",IF(T569=5,0,1),IF(T569=5,4,3)),S569=T569,2)</f>
        <v/>
      </c>
      <c r="W569" s="255"/>
      <c r="X569" s="19"/>
      <c r="Y569" s="248" t="str">
        <f>IF($K569="","",IF($K569=$K567,AP567,AP568))</f>
        <v/>
      </c>
      <c r="Z569" s="248" t="str">
        <f>IF($K569="","",IF($K569=$K567,AQ567,AQ568))</f>
        <v/>
      </c>
      <c r="AA569" s="244" t="str">
        <f>IF($K569="","",IF($K569=$K567,AS567,AS568))</f>
        <v/>
      </c>
      <c r="AB569" s="242" t="str">
        <f t="shared" ref="AB569:AG569" si="1066">IF($K569="","",IF($K569=$K567,Y567,Y568))</f>
        <v/>
      </c>
      <c r="AC569" s="242" t="str">
        <f t="shared" si="1066"/>
        <v/>
      </c>
      <c r="AD569" s="249" t="str">
        <f t="shared" si="1066"/>
        <v/>
      </c>
      <c r="AE569" s="242" t="str">
        <f t="shared" si="1066"/>
        <v/>
      </c>
      <c r="AF569" s="242" t="str">
        <f t="shared" si="1066"/>
        <v/>
      </c>
      <c r="AG569" s="242" t="str">
        <f t="shared" si="1066"/>
        <v/>
      </c>
      <c r="AH569" s="245" t="str">
        <f t="shared" si="1060"/>
        <v/>
      </c>
      <c r="AI569" s="251" t="str">
        <f>IF($K569="","",IF($K569=$K567,AH567,AH568))</f>
        <v/>
      </c>
      <c r="AJ569" s="251" t="str">
        <f>IF($K569="","",IF($K569=$K567,AI567,AI568))</f>
        <v/>
      </c>
      <c r="AK569" s="13"/>
      <c r="AL569" s="13"/>
      <c r="AM569" s="13"/>
      <c r="AN569" s="13"/>
      <c r="AO569" s="256"/>
      <c r="AP569" s="257"/>
      <c r="AQ569" s="257"/>
      <c r="AR569" s="13"/>
      <c r="AS569" s="257"/>
      <c r="AT569" s="13"/>
      <c r="AU569" s="257"/>
      <c r="AV569" s="9"/>
      <c r="AW569" s="14" t="str">
        <f t="shared" si="966"/>
        <v/>
      </c>
      <c r="AX569" s="14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Y569" s="14" t="str">
        <f t="shared" si="967"/>
        <v/>
      </c>
    </row>
    <row r="570" spans="1:51">
      <c r="A570" s="1">
        <f>输入错误检查!A569</f>
        <v>0</v>
      </c>
      <c r="B570" s="218" t="str">
        <f t="shared" si="1055"/>
        <v/>
      </c>
      <c r="C570" s="218" t="str">
        <f t="shared" si="1056"/>
        <v/>
      </c>
      <c r="D570" s="218" t="str">
        <f t="shared" si="1057"/>
        <v/>
      </c>
      <c r="E570" s="218" t="str">
        <f t="shared" si="1058"/>
        <v/>
      </c>
      <c r="F570" s="218" t="str">
        <f t="shared" si="1059"/>
        <v/>
      </c>
      <c r="G570" s="8" t="s">
        <v>114</v>
      </c>
      <c r="H570" s="14" t="s">
        <v>88</v>
      </c>
      <c r="I570" s="14" t="str">
        <f t="shared" si="964"/>
        <v/>
      </c>
      <c r="J570" s="14" t="str">
        <f t="shared" si="965"/>
        <v/>
      </c>
      <c r="K570" s="13"/>
      <c r="L570" s="258"/>
      <c r="M570" s="221"/>
      <c r="N570" s="221"/>
      <c r="O570" s="222"/>
      <c r="P570" s="235"/>
      <c r="Q570" s="235"/>
      <c r="R570" s="235"/>
      <c r="S570" s="13"/>
      <c r="T570" s="13"/>
      <c r="U570" s="14" t="str">
        <f t="shared" si="1024"/>
        <v/>
      </c>
      <c r="V570" s="14" t="str" cm="1">
        <f t="array" ref="V570">_xlfn.IFS(S570+T570=0,"",S570&gt;T570,IF(I570="主",IF(S570=5,4,3),IF(S570=5,0,1)),S570&lt;T570,IF(I570="主",IF(T570=5,0,1),IF(T570=5,4,3)),S570=T570,2)</f>
        <v/>
      </c>
      <c r="W570" s="255"/>
      <c r="X570" s="19" t="str">
        <f>IF(X569="","",X569)</f>
        <v/>
      </c>
      <c r="Y570" s="248" t="str">
        <f>IF($K570="","",IF($K570=$K568,AP568,AP567))</f>
        <v/>
      </c>
      <c r="Z570" s="248" t="str">
        <f>IF($K570="","",IF($K570=$K568,AQ568,AQ567))</f>
        <v/>
      </c>
      <c r="AA570" s="244" t="str">
        <f>IF($K570="","",IF($K570=$K568,AS568,AS567))</f>
        <v/>
      </c>
      <c r="AB570" s="242" t="str">
        <f t="shared" ref="AB570:AG570" si="1067">IF($K570="","",IF($K570=$K568,Y568,Y567))</f>
        <v/>
      </c>
      <c r="AC570" s="242" t="str">
        <f t="shared" si="1067"/>
        <v/>
      </c>
      <c r="AD570" s="249" t="str">
        <f t="shared" si="1067"/>
        <v/>
      </c>
      <c r="AE570" s="242" t="str">
        <f t="shared" si="1067"/>
        <v/>
      </c>
      <c r="AF570" s="242" t="str">
        <f t="shared" si="1067"/>
        <v/>
      </c>
      <c r="AG570" s="242" t="str">
        <f t="shared" si="1067"/>
        <v/>
      </c>
      <c r="AH570" s="245" t="str">
        <f t="shared" si="1061"/>
        <v/>
      </c>
      <c r="AI570" s="251" t="str">
        <f>IF($K570="","",IF($K570=$K568,AH568,AH567))</f>
        <v/>
      </c>
      <c r="AJ570" s="251" t="str">
        <f>IF($K570="","",IF($K570=$K568,AI568,AI567))</f>
        <v/>
      </c>
      <c r="AK570" s="13"/>
      <c r="AL570" s="13"/>
      <c r="AM570" s="13"/>
      <c r="AN570" s="13"/>
      <c r="AO570" s="13"/>
      <c r="AP570" s="257"/>
      <c r="AQ570" s="257"/>
      <c r="AR570" s="13"/>
      <c r="AS570" s="257"/>
      <c r="AT570" s="13"/>
      <c r="AU570" s="257"/>
      <c r="AV570" s="9"/>
      <c r="AW570" s="14" t="str">
        <f t="shared" si="966"/>
        <v/>
      </c>
      <c r="AX570" s="14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Y570" s="14" t="str">
        <f t="shared" si="967"/>
        <v/>
      </c>
    </row>
    <row r="571" spans="1:51">
      <c r="A571" s="1">
        <f>输入错误检查!A570</f>
        <v>0</v>
      </c>
      <c r="B571" s="218" t="str">
        <f>IF(赛果!A73="","",赛果!A73)</f>
        <v/>
      </c>
      <c r="C571" s="218" t="str">
        <f>IF(赛果!B73="","",赛果!B73)</f>
        <v/>
      </c>
      <c r="D571" s="218" t="str">
        <f>IF(赛果!C73="","",赛果!C73)</f>
        <v/>
      </c>
      <c r="E571" s="218" t="str">
        <f>IF(赛果!D73="","",赛果!D73)</f>
        <v/>
      </c>
      <c r="F571" s="218" t="str">
        <f>IF(赛果!E73="","",赛果!E73)</f>
        <v/>
      </c>
      <c r="G571" s="8">
        <v>1</v>
      </c>
      <c r="H571" s="14" t="s">
        <v>75</v>
      </c>
      <c r="I571" s="14" t="str">
        <f t="shared" si="964"/>
        <v/>
      </c>
      <c r="J571" s="14" t="str">
        <f t="shared" si="965"/>
        <v/>
      </c>
      <c r="K571" s="279"/>
      <c r="L571" s="260"/>
      <c r="M571" s="221">
        <f>S571+S572</f>
        <v>0</v>
      </c>
      <c r="N571" s="221">
        <f>T571+T572</f>
        <v>0</v>
      </c>
      <c r="O571" s="222">
        <f t="shared" si="1062"/>
        <v>0</v>
      </c>
      <c r="P571" s="223">
        <f t="shared" si="1063"/>
        <v>0</v>
      </c>
      <c r="Q571" s="223">
        <f t="shared" si="1064"/>
        <v>0</v>
      </c>
      <c r="R571" s="223">
        <f t="shared" si="1065"/>
        <v>0</v>
      </c>
      <c r="S571" s="10"/>
      <c r="T571" s="10"/>
      <c r="U571" s="14" t="str">
        <f t="shared" si="1024"/>
        <v/>
      </c>
      <c r="V571" s="14" t="str" cm="1">
        <f t="array" ref="V571">_xlfn.IFS(S571+T571=0,"",S571&gt;T571,IF(I571="主",IF(S571=5,4,3),IF(S571=5,0,1)),S571&lt;T571,IF(I571="主",IF(T571=5,0,1),IF(T571=5,4,3)),S571=T571,2)</f>
        <v/>
      </c>
      <c r="W571" s="261"/>
      <c r="X571" s="261"/>
      <c r="Y571" s="224"/>
      <c r="Z571" s="225"/>
      <c r="AA571" s="225"/>
      <c r="AB571" s="225"/>
      <c r="AC571" s="225"/>
      <c r="AD571" s="225"/>
      <c r="AE571" s="225"/>
      <c r="AF571" s="225"/>
      <c r="AG571" s="226"/>
      <c r="AH571" s="227"/>
      <c r="AI571" s="227"/>
      <c r="AJ571" s="227"/>
      <c r="AK571" s="262"/>
      <c r="AL571" s="263"/>
      <c r="AM571" s="224"/>
      <c r="AN571" s="225"/>
      <c r="AO571" s="264"/>
      <c r="AP571" s="265"/>
      <c r="AQ571" s="12"/>
      <c r="AR571" s="15"/>
      <c r="AS571" s="12"/>
      <c r="AT571" s="15"/>
      <c r="AU571" s="12"/>
      <c r="AV571" s="148"/>
      <c r="AW571" s="14" t="str">
        <f t="shared" si="966"/>
        <v/>
      </c>
      <c r="AX571" s="14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Y571" s="14" t="str">
        <f t="shared" si="967"/>
        <v/>
      </c>
    </row>
    <row r="572" spans="1:51">
      <c r="A572" s="1">
        <f>输入错误检查!A571</f>
        <v>0</v>
      </c>
      <c r="B572" s="218" t="str">
        <f t="shared" ref="B572:B578" si="1068">B571</f>
        <v/>
      </c>
      <c r="C572" s="218" t="str">
        <f t="shared" ref="C572:C578" si="1069">C571</f>
        <v/>
      </c>
      <c r="D572" s="218" t="str">
        <f t="shared" ref="D572:D578" si="1070">D571</f>
        <v/>
      </c>
      <c r="E572" s="218" t="str">
        <f t="shared" ref="E572:E578" si="1071">E571</f>
        <v/>
      </c>
      <c r="F572" s="218" t="str">
        <f t="shared" ref="F572:F578" si="1072">F571</f>
        <v/>
      </c>
      <c r="G572" s="8">
        <v>1</v>
      </c>
      <c r="H572" s="14" t="s">
        <v>88</v>
      </c>
      <c r="I572" s="14" t="str">
        <f t="shared" si="964"/>
        <v/>
      </c>
      <c r="J572" s="14" t="str">
        <f t="shared" si="965"/>
        <v/>
      </c>
      <c r="K572" s="279"/>
      <c r="L572" s="260"/>
      <c r="M572" s="221"/>
      <c r="N572" s="221"/>
      <c r="O572" s="222"/>
      <c r="P572" s="235"/>
      <c r="Q572" s="235"/>
      <c r="R572" s="235"/>
      <c r="S572" s="10"/>
      <c r="T572" s="10"/>
      <c r="U572" s="14" t="str">
        <f t="shared" si="1024"/>
        <v/>
      </c>
      <c r="V572" s="14" t="str" cm="1">
        <f t="array" ref="V572">_xlfn.IFS(S572+T572=0,"",S572&gt;T572,IF(I572="主",IF(S572=5,4,3),IF(S572=5,0,1)),S572&lt;T572,IF(I572="主",IF(T572=5,0,1),IF(T572=5,4,3)),S572=T572,2)</f>
        <v/>
      </c>
      <c r="W572" s="261" t="str">
        <f>IF(W571="","",W571)</f>
        <v/>
      </c>
      <c r="X572" s="261" t="str">
        <f>IF(X571="","",X571)</f>
        <v/>
      </c>
      <c r="Y572" s="236"/>
      <c r="Z572" s="237"/>
      <c r="AA572" s="238"/>
      <c r="AB572" s="238"/>
      <c r="AC572" s="238"/>
      <c r="AD572" s="238"/>
      <c r="AE572" s="238"/>
      <c r="AF572" s="238"/>
      <c r="AG572" s="226"/>
      <c r="AH572" s="227"/>
      <c r="AI572" s="227"/>
      <c r="AJ572" s="227"/>
      <c r="AK572" s="262"/>
      <c r="AL572" s="263"/>
      <c r="AM572" s="236"/>
      <c r="AN572" s="238"/>
      <c r="AO572" s="227"/>
      <c r="AP572" s="265"/>
      <c r="AQ572" s="12"/>
      <c r="AR572" s="15"/>
      <c r="AS572" s="12"/>
      <c r="AT572" s="15"/>
      <c r="AU572" s="12"/>
      <c r="AV572" s="148"/>
      <c r="AW572" s="14" t="str">
        <f t="shared" si="966"/>
        <v/>
      </c>
      <c r="AX572" s="14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Y572" s="14" t="str">
        <f t="shared" si="967"/>
        <v/>
      </c>
    </row>
    <row r="573" spans="1:51">
      <c r="A573" s="1">
        <f>输入错误检查!A572</f>
        <v>0</v>
      </c>
      <c r="B573" s="218" t="str">
        <f t="shared" si="1068"/>
        <v/>
      </c>
      <c r="C573" s="218" t="str">
        <f t="shared" si="1069"/>
        <v/>
      </c>
      <c r="D573" s="218" t="str">
        <f t="shared" si="1070"/>
        <v/>
      </c>
      <c r="E573" s="218" t="str">
        <f t="shared" si="1071"/>
        <v/>
      </c>
      <c r="F573" s="218" t="str">
        <f t="shared" si="1072"/>
        <v/>
      </c>
      <c r="G573" s="8">
        <v>2</v>
      </c>
      <c r="H573" s="14" t="s">
        <v>75</v>
      </c>
      <c r="I573" s="14" t="str">
        <f t="shared" si="964"/>
        <v/>
      </c>
      <c r="J573" s="14" t="str">
        <f t="shared" si="965"/>
        <v/>
      </c>
      <c r="K573" s="279"/>
      <c r="L573" s="260"/>
      <c r="M573" s="221">
        <f>S573+S574</f>
        <v>0</v>
      </c>
      <c r="N573" s="221">
        <f>T573+T574</f>
        <v>0</v>
      </c>
      <c r="O573" s="222">
        <f t="shared" ref="O573:O577" si="1073">M573+N573</f>
        <v>0</v>
      </c>
      <c r="P573" s="223">
        <f t="shared" ref="P573:P577" si="1074">IF(M573&gt;N573,1,0)</f>
        <v>0</v>
      </c>
      <c r="Q573" s="223">
        <f t="shared" ref="Q573:Q577" si="1075">IF(M573+N573=0,0,IF(M573=N573,1,0))</f>
        <v>0</v>
      </c>
      <c r="R573" s="223">
        <f t="shared" ref="R573:R577" si="1076">IF(M573&lt;N573,1,0)</f>
        <v>0</v>
      </c>
      <c r="S573" s="10"/>
      <c r="T573" s="10"/>
      <c r="U573" s="14" t="str">
        <f t="shared" si="1024"/>
        <v/>
      </c>
      <c r="V573" s="14" t="str" cm="1">
        <f t="array" ref="V573">_xlfn.IFS(S573+T573=0,"",S573&gt;T573,IF(I573="主",IF(S573=5,4,3),IF(S573=5,0,1)),S573&lt;T573,IF(I573="主",IF(T573=5,0,1),IF(T573=5,4,3)),S573=T573,2)</f>
        <v/>
      </c>
      <c r="W573" s="261"/>
      <c r="X573" s="261"/>
      <c r="Y573" s="242" t="str">
        <f>IF($K573="","",IF($K573=$K571,AP571,AP572))</f>
        <v/>
      </c>
      <c r="Z573" s="243" t="str">
        <f>IF($K573="","",IF($K573=$K571,AQ571,AQ572))</f>
        <v/>
      </c>
      <c r="AA573" s="244" t="str">
        <f>IF($K573="","",IF($K573=$K571,AS571,AS572))</f>
        <v/>
      </c>
      <c r="AB573" s="238"/>
      <c r="AC573" s="238"/>
      <c r="AD573" s="238"/>
      <c r="AE573" s="238"/>
      <c r="AF573" s="238"/>
      <c r="AG573" s="226"/>
      <c r="AH573" s="245" t="str">
        <f t="shared" ref="AH573:AH577" si="1077">IF($K573="","",IF($K573=$K571,AV571,AV572))</f>
        <v/>
      </c>
      <c r="AI573" s="227"/>
      <c r="AJ573" s="227"/>
      <c r="AK573" s="262"/>
      <c r="AL573" s="10"/>
      <c r="AM573" s="266"/>
      <c r="AN573" s="267"/>
      <c r="AO573" s="227"/>
      <c r="AP573" s="265"/>
      <c r="AQ573" s="12"/>
      <c r="AR573" s="15"/>
      <c r="AS573" s="12"/>
      <c r="AT573" s="15"/>
      <c r="AU573" s="12"/>
      <c r="AV573" s="148"/>
      <c r="AW573" s="14" t="str">
        <f t="shared" si="966"/>
        <v/>
      </c>
      <c r="AX573" s="14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AY573" s="14" t="str">
        <f t="shared" si="967"/>
        <v/>
      </c>
    </row>
    <row r="574" spans="1:51">
      <c r="A574" s="1">
        <f>输入错误检查!A573</f>
        <v>0</v>
      </c>
      <c r="B574" s="218" t="str">
        <f t="shared" si="1068"/>
        <v/>
      </c>
      <c r="C574" s="218" t="str">
        <f t="shared" si="1069"/>
        <v/>
      </c>
      <c r="D574" s="218" t="str">
        <f t="shared" si="1070"/>
        <v/>
      </c>
      <c r="E574" s="218" t="str">
        <f t="shared" si="1071"/>
        <v/>
      </c>
      <c r="F574" s="218" t="str">
        <f t="shared" si="1072"/>
        <v/>
      </c>
      <c r="G574" s="8">
        <v>2</v>
      </c>
      <c r="H574" s="14" t="s">
        <v>88</v>
      </c>
      <c r="I574" s="14" t="str">
        <f t="shared" si="964"/>
        <v/>
      </c>
      <c r="J574" s="14" t="str">
        <f t="shared" si="965"/>
        <v/>
      </c>
      <c r="K574" s="279"/>
      <c r="L574" s="260"/>
      <c r="M574" s="221"/>
      <c r="N574" s="221"/>
      <c r="O574" s="222"/>
      <c r="P574" s="235"/>
      <c r="Q574" s="235"/>
      <c r="R574" s="235"/>
      <c r="S574" s="10"/>
      <c r="T574" s="10"/>
      <c r="U574" s="14" t="str">
        <f t="shared" si="1024"/>
        <v/>
      </c>
      <c r="V574" s="14" t="str" cm="1">
        <f t="array" ref="V574">_xlfn.IFS(S574+T574=0,"",S574&gt;T574,IF(I574="主",IF(S574=5,4,3),IF(S574=5,0,1)),S574&lt;T574,IF(I574="主",IF(T574=5,0,1),IF(T574=5,4,3)),S574=T574,2)</f>
        <v/>
      </c>
      <c r="W574" s="261" t="str">
        <f>IF(W573="","",W573)</f>
        <v/>
      </c>
      <c r="X574" s="261" t="str">
        <f>IF(X573="","",X573)</f>
        <v/>
      </c>
      <c r="Y574" s="242" t="str">
        <f>IF($K574="","",IF($K574=$K572,AP572,AP571))</f>
        <v/>
      </c>
      <c r="Z574" s="243" t="str">
        <f>IF($K574="","",IF($K574=$K572,AQ572,AQ571))</f>
        <v/>
      </c>
      <c r="AA574" s="244" t="str">
        <f>IF($K574="","",IF($K574=$K572,AS572,AS571))</f>
        <v/>
      </c>
      <c r="AB574" s="237"/>
      <c r="AC574" s="237"/>
      <c r="AD574" s="238"/>
      <c r="AE574" s="238"/>
      <c r="AF574" s="238"/>
      <c r="AG574" s="226"/>
      <c r="AH574" s="245" t="str">
        <f t="shared" ref="AH574:AH578" si="1078">IF($K574="","",IF($K574=$K572,AV572,AV571))</f>
        <v/>
      </c>
      <c r="AI574" s="227"/>
      <c r="AJ574" s="227"/>
      <c r="AK574" s="262"/>
      <c r="AL574" s="10"/>
      <c r="AM574" s="263"/>
      <c r="AN574" s="236"/>
      <c r="AO574" s="227"/>
      <c r="AP574" s="265"/>
      <c r="AQ574" s="12"/>
      <c r="AR574" s="15"/>
      <c r="AS574" s="12"/>
      <c r="AT574" s="15"/>
      <c r="AU574" s="12"/>
      <c r="AV574" s="148"/>
      <c r="AW574" s="14" t="str">
        <f t="shared" si="966"/>
        <v/>
      </c>
      <c r="AX574" s="14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AY574" s="14" t="str">
        <f t="shared" si="967"/>
        <v/>
      </c>
    </row>
    <row r="575" spans="1:51">
      <c r="A575" s="1">
        <f>输入错误检查!A574</f>
        <v>0</v>
      </c>
      <c r="B575" s="218" t="str">
        <f t="shared" si="1068"/>
        <v/>
      </c>
      <c r="C575" s="218" t="str">
        <f t="shared" si="1069"/>
        <v/>
      </c>
      <c r="D575" s="218" t="str">
        <f t="shared" si="1070"/>
        <v/>
      </c>
      <c r="E575" s="218" t="str">
        <f t="shared" si="1071"/>
        <v/>
      </c>
      <c r="F575" s="218" t="str">
        <f t="shared" si="1072"/>
        <v/>
      </c>
      <c r="G575" s="8">
        <v>3</v>
      </c>
      <c r="H575" s="14" t="s">
        <v>75</v>
      </c>
      <c r="I575" s="14" t="str">
        <f t="shared" si="964"/>
        <v/>
      </c>
      <c r="J575" s="14" t="str">
        <f t="shared" si="965"/>
        <v/>
      </c>
      <c r="K575" s="279"/>
      <c r="L575" s="260"/>
      <c r="M575" s="221">
        <f>S575+S576</f>
        <v>0</v>
      </c>
      <c r="N575" s="221">
        <f>T575+T576</f>
        <v>0</v>
      </c>
      <c r="O575" s="222">
        <f t="shared" si="1073"/>
        <v>0</v>
      </c>
      <c r="P575" s="223">
        <f t="shared" si="1074"/>
        <v>0</v>
      </c>
      <c r="Q575" s="223">
        <f t="shared" si="1075"/>
        <v>0</v>
      </c>
      <c r="R575" s="223">
        <f t="shared" si="1076"/>
        <v>0</v>
      </c>
      <c r="S575" s="10"/>
      <c r="T575" s="10"/>
      <c r="U575" s="14" t="str">
        <f t="shared" si="1024"/>
        <v/>
      </c>
      <c r="V575" s="14" t="str" cm="1">
        <f t="array" ref="V575">_xlfn.IFS(S575+T575=0,"",S575&gt;T575,IF(I575="主",IF(S575=5,4,3),IF(S575=5,0,1)),S575&lt;T575,IF(I575="主",IF(T575=5,0,1),IF(T575=5,4,3)),S575=T575,2)</f>
        <v/>
      </c>
      <c r="W575" s="275"/>
      <c r="X575" s="261"/>
      <c r="Y575" s="248" t="str">
        <f>IF($K575="","",IF($K575=$K573,AP573,AP574))</f>
        <v/>
      </c>
      <c r="Z575" s="248" t="str">
        <f>IF($K575="","",IF($K575=$K573,AQ573,AQ574))</f>
        <v/>
      </c>
      <c r="AA575" s="244" t="str">
        <f>IF($K575="","",IF($K575=$K573,AS573,AS574))</f>
        <v/>
      </c>
      <c r="AB575" s="248" t="str">
        <f>IF($K575="","",IF($K575=$K573,Y573,Y574))</f>
        <v/>
      </c>
      <c r="AC575" s="249" t="str">
        <f>IF($K575="","",IF($K575=$K573,Z573,Z574))</f>
        <v/>
      </c>
      <c r="AD575" s="250" t="str">
        <f>IF($K575="","",IF($K575=$K573,AA573,AA574))</f>
        <v/>
      </c>
      <c r="AE575" s="238"/>
      <c r="AF575" s="238"/>
      <c r="AG575" s="226"/>
      <c r="AH575" s="245" t="str">
        <f t="shared" si="1077"/>
        <v/>
      </c>
      <c r="AI575" s="251" t="str">
        <f>IF($K575="","",IF($K575=$K573,AH573,AH574))</f>
        <v/>
      </c>
      <c r="AJ575" s="227"/>
      <c r="AK575" s="262"/>
      <c r="AL575" s="10"/>
      <c r="AM575" s="10"/>
      <c r="AN575" s="266"/>
      <c r="AO575" s="269"/>
      <c r="AP575" s="265"/>
      <c r="AQ575" s="12"/>
      <c r="AR575" s="15"/>
      <c r="AS575" s="12"/>
      <c r="AT575" s="15"/>
      <c r="AU575" s="12"/>
      <c r="AV575" s="148"/>
      <c r="AW575" s="14" t="str">
        <f t="shared" si="966"/>
        <v/>
      </c>
      <c r="AX575" s="14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AY575" s="14" t="str">
        <f t="shared" si="967"/>
        <v/>
      </c>
    </row>
    <row r="576" spans="1:51">
      <c r="A576" s="1">
        <f>输入错误检查!A575</f>
        <v>0</v>
      </c>
      <c r="B576" s="218" t="str">
        <f t="shared" si="1068"/>
        <v/>
      </c>
      <c r="C576" s="218" t="str">
        <f t="shared" si="1069"/>
        <v/>
      </c>
      <c r="D576" s="218" t="str">
        <f t="shared" si="1070"/>
        <v/>
      </c>
      <c r="E576" s="218" t="str">
        <f t="shared" si="1071"/>
        <v/>
      </c>
      <c r="F576" s="218" t="str">
        <f t="shared" si="1072"/>
        <v/>
      </c>
      <c r="G576" s="8">
        <v>3</v>
      </c>
      <c r="H576" s="14" t="s">
        <v>88</v>
      </c>
      <c r="I576" s="14" t="str">
        <f t="shared" si="964"/>
        <v/>
      </c>
      <c r="J576" s="14" t="str">
        <f t="shared" si="965"/>
        <v/>
      </c>
      <c r="K576" s="279"/>
      <c r="L576" s="260"/>
      <c r="M576" s="221"/>
      <c r="N576" s="221"/>
      <c r="O576" s="222"/>
      <c r="P576" s="235"/>
      <c r="Q576" s="235"/>
      <c r="R576" s="235"/>
      <c r="S576" s="10"/>
      <c r="T576" s="10"/>
      <c r="U576" s="14" t="str">
        <f t="shared" si="1024"/>
        <v/>
      </c>
      <c r="V576" s="14" t="str" cm="1">
        <f t="array" ref="V576">_xlfn.IFS(S576+T576=0,"",S576&gt;T576,IF(I576="主",IF(S576=5,4,3),IF(S576=5,0,1)),S576&lt;T576,IF(I576="主",IF(T576=5,0,1),IF(T576=5,4,3)),S576=T576,2)</f>
        <v/>
      </c>
      <c r="W576" s="275"/>
      <c r="X576" s="261" t="str">
        <f>IF(X575="","",X575)</f>
        <v/>
      </c>
      <c r="Y576" s="248" t="str">
        <f>IF($K576="","",IF($K576=$K574,AP574,AP573))</f>
        <v/>
      </c>
      <c r="Z576" s="248" t="str">
        <f>IF($K576="","",IF($K576=$K574,AQ574,AQ573))</f>
        <v/>
      </c>
      <c r="AA576" s="244" t="str">
        <f>IF($K576="","",IF($K576=$K574,AS574,AS573))</f>
        <v/>
      </c>
      <c r="AB576" s="248" t="str">
        <f>IF($K576="","",IF($K576=$K574,Y574,Y573))</f>
        <v/>
      </c>
      <c r="AC576" s="249" t="str">
        <f>IF($K576="","",IF($K576=$K574,Z574,Z573))</f>
        <v/>
      </c>
      <c r="AD576" s="250" t="str">
        <f>IF($K576="","",IF($K576=$K574,AA574,AA573))</f>
        <v/>
      </c>
      <c r="AE576" s="237"/>
      <c r="AF576" s="237"/>
      <c r="AG576" s="270"/>
      <c r="AH576" s="245" t="str">
        <f t="shared" si="1078"/>
        <v/>
      </c>
      <c r="AI576" s="251" t="str">
        <f>IF($K576="","",IF($K576=$K574,AH574,AH573))</f>
        <v/>
      </c>
      <c r="AJ576" s="227"/>
      <c r="AK576" s="262"/>
      <c r="AL576" s="10"/>
      <c r="AM576" s="10"/>
      <c r="AN576" s="263"/>
      <c r="AO576" s="272"/>
      <c r="AP576" s="265"/>
      <c r="AQ576" s="12"/>
      <c r="AR576" s="15"/>
      <c r="AS576" s="12"/>
      <c r="AT576" s="15"/>
      <c r="AU576" s="12"/>
      <c r="AV576" s="148"/>
      <c r="AW576" s="14" t="str">
        <f t="shared" si="966"/>
        <v/>
      </c>
      <c r="AX576" s="14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Y576" s="14" t="str">
        <f t="shared" si="967"/>
        <v/>
      </c>
    </row>
    <row r="577" spans="1:51">
      <c r="A577" s="1">
        <f>输入错误检查!A576</f>
        <v>0</v>
      </c>
      <c r="B577" s="218" t="str">
        <f t="shared" si="1068"/>
        <v/>
      </c>
      <c r="C577" s="218" t="str">
        <f t="shared" si="1069"/>
        <v/>
      </c>
      <c r="D577" s="218" t="str">
        <f t="shared" si="1070"/>
        <v/>
      </c>
      <c r="E577" s="218" t="str">
        <f t="shared" si="1071"/>
        <v/>
      </c>
      <c r="F577" s="218" t="str">
        <f t="shared" si="1072"/>
        <v/>
      </c>
      <c r="G577" s="8" t="s">
        <v>114</v>
      </c>
      <c r="H577" s="14" t="s">
        <v>75</v>
      </c>
      <c r="I577" s="14" t="str">
        <f t="shared" si="964"/>
        <v/>
      </c>
      <c r="J577" s="14" t="str">
        <f t="shared" si="965"/>
        <v/>
      </c>
      <c r="K577" s="10"/>
      <c r="L577" s="274"/>
      <c r="M577" s="221">
        <f>S577+S578</f>
        <v>0</v>
      </c>
      <c r="N577" s="221">
        <f>T577+T578</f>
        <v>0</v>
      </c>
      <c r="O577" s="222">
        <f t="shared" si="1073"/>
        <v>0</v>
      </c>
      <c r="P577" s="223">
        <f t="shared" si="1074"/>
        <v>0</v>
      </c>
      <c r="Q577" s="223">
        <f t="shared" si="1075"/>
        <v>0</v>
      </c>
      <c r="R577" s="223">
        <f t="shared" si="1076"/>
        <v>0</v>
      </c>
      <c r="S577" s="10"/>
      <c r="T577" s="10"/>
      <c r="U577" s="14" t="str">
        <f t="shared" si="1024"/>
        <v/>
      </c>
      <c r="V577" s="14" t="str" cm="1">
        <f t="array" ref="V577">_xlfn.IFS(S577+T577=0,"",S577&gt;T577,IF(I577="主",IF(S577=5,4,3),IF(S577=5,0,1)),S577&lt;T577,IF(I577="主",IF(T577=5,0,1),IF(T577=5,4,3)),S577=T577,2)</f>
        <v/>
      </c>
      <c r="W577" s="275"/>
      <c r="X577" s="261"/>
      <c r="Y577" s="248" t="str">
        <f>IF($K577="","",IF($K577=$K575,AP575,AP576))</f>
        <v/>
      </c>
      <c r="Z577" s="248" t="str">
        <f>IF($K577="","",IF($K577=$K575,AQ575,AQ576))</f>
        <v/>
      </c>
      <c r="AA577" s="244" t="str">
        <f>IF($K577="","",IF($K577=$K575,AS575,AS576))</f>
        <v/>
      </c>
      <c r="AB577" s="242" t="str">
        <f t="shared" ref="AB577:AG577" si="1079">IF($K577="","",IF($K577=$K575,Y575,Y576))</f>
        <v/>
      </c>
      <c r="AC577" s="242" t="str">
        <f t="shared" si="1079"/>
        <v/>
      </c>
      <c r="AD577" s="249" t="str">
        <f t="shared" si="1079"/>
        <v/>
      </c>
      <c r="AE577" s="242" t="str">
        <f t="shared" si="1079"/>
        <v/>
      </c>
      <c r="AF577" s="242" t="str">
        <f t="shared" si="1079"/>
        <v/>
      </c>
      <c r="AG577" s="242" t="str">
        <f t="shared" si="1079"/>
        <v/>
      </c>
      <c r="AH577" s="245" t="str">
        <f t="shared" si="1077"/>
        <v/>
      </c>
      <c r="AI577" s="251" t="str">
        <f>IF($K577="","",IF($K577=$K575,AH575,AH576))</f>
        <v/>
      </c>
      <c r="AJ577" s="251" t="str">
        <f>IF($K577="","",IF($K577=$K575,AI575,AI576))</f>
        <v/>
      </c>
      <c r="AK577" s="10"/>
      <c r="AL577" s="10"/>
      <c r="AM577" s="10"/>
      <c r="AN577" s="10"/>
      <c r="AO577" s="276"/>
      <c r="AP577" s="265"/>
      <c r="AQ577" s="12"/>
      <c r="AR577" s="15"/>
      <c r="AS577" s="12"/>
      <c r="AT577" s="15"/>
      <c r="AU577" s="12"/>
      <c r="AV577" s="148"/>
      <c r="AW577" s="14" t="str">
        <f t="shared" si="966"/>
        <v/>
      </c>
      <c r="AX577" s="14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Y577" s="14" t="str">
        <f t="shared" si="967"/>
        <v/>
      </c>
    </row>
    <row r="578" spans="1:51">
      <c r="A578" s="1">
        <f>输入错误检查!A577</f>
        <v>0</v>
      </c>
      <c r="B578" s="218" t="str">
        <f t="shared" si="1068"/>
        <v/>
      </c>
      <c r="C578" s="218" t="str">
        <f t="shared" si="1069"/>
        <v/>
      </c>
      <c r="D578" s="218" t="str">
        <f t="shared" si="1070"/>
        <v/>
      </c>
      <c r="E578" s="218" t="str">
        <f t="shared" si="1071"/>
        <v/>
      </c>
      <c r="F578" s="218" t="str">
        <f t="shared" si="1072"/>
        <v/>
      </c>
      <c r="G578" s="8" t="s">
        <v>114</v>
      </c>
      <c r="H578" s="14" t="s">
        <v>88</v>
      </c>
      <c r="I578" s="14" t="str">
        <f t="shared" si="964"/>
        <v/>
      </c>
      <c r="J578" s="14" t="str">
        <f t="shared" si="965"/>
        <v/>
      </c>
      <c r="K578" s="10"/>
      <c r="L578" s="274"/>
      <c r="M578" s="221"/>
      <c r="N578" s="221"/>
      <c r="O578" s="222"/>
      <c r="P578" s="235"/>
      <c r="Q578" s="235"/>
      <c r="R578" s="235"/>
      <c r="S578" s="10"/>
      <c r="T578" s="10"/>
      <c r="U578" s="14" t="str">
        <f t="shared" si="1024"/>
        <v/>
      </c>
      <c r="V578" s="14" t="str" cm="1">
        <f t="array" ref="V578">_xlfn.IFS(S578+T578=0,"",S578&gt;T578,IF(I578="主",IF(S578=5,4,3),IF(S578=5,0,1)),S578&lt;T578,IF(I578="主",IF(T578=5,0,1),IF(T578=5,4,3)),S578=T578,2)</f>
        <v/>
      </c>
      <c r="W578" s="275"/>
      <c r="X578" s="261" t="str">
        <f>IF(X577="","",X577)</f>
        <v/>
      </c>
      <c r="Y578" s="248" t="str">
        <f>IF($K578="","",IF($K578=$K576,AP576,AP575))</f>
        <v/>
      </c>
      <c r="Z578" s="248" t="str">
        <f>IF($K578="","",IF($K578=$K576,AQ576,AQ575))</f>
        <v/>
      </c>
      <c r="AA578" s="244" t="str">
        <f>IF($K578="","",IF($K578=$K576,AS576,AS575))</f>
        <v/>
      </c>
      <c r="AB578" s="242" t="str">
        <f t="shared" ref="AB578:AG578" si="1080">IF($K578="","",IF($K578=$K576,Y576,Y575))</f>
        <v/>
      </c>
      <c r="AC578" s="242" t="str">
        <f t="shared" si="1080"/>
        <v/>
      </c>
      <c r="AD578" s="249" t="str">
        <f t="shared" si="1080"/>
        <v/>
      </c>
      <c r="AE578" s="242" t="str">
        <f t="shared" si="1080"/>
        <v/>
      </c>
      <c r="AF578" s="242" t="str">
        <f t="shared" si="1080"/>
        <v/>
      </c>
      <c r="AG578" s="242" t="str">
        <f t="shared" si="1080"/>
        <v/>
      </c>
      <c r="AH578" s="245" t="str">
        <f t="shared" si="1078"/>
        <v/>
      </c>
      <c r="AI578" s="251" t="str">
        <f>IF($K578="","",IF($K578=$K576,AH576,AH575))</f>
        <v/>
      </c>
      <c r="AJ578" s="251" t="str">
        <f>IF($K578="","",IF($K578=$K576,AI576,AI575))</f>
        <v/>
      </c>
      <c r="AK578" s="10"/>
      <c r="AL578" s="10"/>
      <c r="AM578" s="10"/>
      <c r="AN578" s="10"/>
      <c r="AO578" s="10"/>
      <c r="AP578" s="265"/>
      <c r="AQ578" s="12"/>
      <c r="AR578" s="15"/>
      <c r="AS578" s="12"/>
      <c r="AT578" s="15"/>
      <c r="AU578" s="12"/>
      <c r="AV578" s="148"/>
      <c r="AW578" s="14" t="str">
        <f t="shared" si="966"/>
        <v/>
      </c>
      <c r="AX578" s="14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Y578" s="14" t="str">
        <f t="shared" si="967"/>
        <v/>
      </c>
    </row>
    <row r="579" spans="1:51">
      <c r="A579" s="1">
        <f>输入错误检查!A578</f>
        <v>0</v>
      </c>
      <c r="B579" s="218" t="str">
        <f>IF(赛果!A74="","",赛果!A74)</f>
        <v/>
      </c>
      <c r="C579" s="218" t="str">
        <f>IF(赛果!B74="","",赛果!B74)</f>
        <v/>
      </c>
      <c r="D579" s="218" t="str">
        <f>IF(赛果!C74="","",赛果!C74)</f>
        <v/>
      </c>
      <c r="E579" s="218" t="str">
        <f>IF(赛果!D74="","",赛果!D74)</f>
        <v/>
      </c>
      <c r="F579" s="218" t="str">
        <f>IF(赛果!E74="","",赛果!E74)</f>
        <v/>
      </c>
      <c r="G579" s="8">
        <v>1</v>
      </c>
      <c r="H579" s="14" t="s">
        <v>75</v>
      </c>
      <c r="I579" s="14" t="str">
        <f t="shared" ref="I579:I642" si="1081">IF(K579="","",IF(K579=E579,"主","客"))</f>
        <v/>
      </c>
      <c r="J579" s="14" t="str">
        <f t="shared" ref="J579:J642" si="1082">IF(K579="","",IF(K579=E579,F579,E579))</f>
        <v/>
      </c>
      <c r="K579" s="15"/>
      <c r="L579" s="220"/>
      <c r="M579" s="221">
        <f>S579+S580</f>
        <v>0</v>
      </c>
      <c r="N579" s="221">
        <f>T579+T580</f>
        <v>0</v>
      </c>
      <c r="O579" s="222">
        <f t="shared" ref="O579:O583" si="1083">M579+N579</f>
        <v>0</v>
      </c>
      <c r="P579" s="223">
        <f t="shared" ref="P579:P583" si="1084">IF(M579&gt;N579,1,0)</f>
        <v>0</v>
      </c>
      <c r="Q579" s="223">
        <f t="shared" ref="Q579:Q583" si="1085">IF(M579+N579=0,0,IF(M579=N579,1,0))</f>
        <v>0</v>
      </c>
      <c r="R579" s="223">
        <f t="shared" ref="R579:R583" si="1086">IF(M579&lt;N579,1,0)</f>
        <v>0</v>
      </c>
      <c r="S579" s="13"/>
      <c r="T579" s="13"/>
      <c r="U579" s="14" t="str">
        <f t="shared" si="1024"/>
        <v/>
      </c>
      <c r="V579" s="14" t="str" cm="1">
        <f t="array" ref="V579">_xlfn.IFS(S579+T579=0,"",S579&gt;T579,IF(I579="主",IF(S579=5,4,3),IF(S579=5,0,1)),S579&lt;T579,IF(I579="主",IF(T579=5,0,1),IF(T579=5,4,3)),S579=T579,2)</f>
        <v/>
      </c>
      <c r="W579" s="19"/>
      <c r="X579" s="19"/>
      <c r="Y579" s="224"/>
      <c r="Z579" s="225"/>
      <c r="AA579" s="225"/>
      <c r="AB579" s="225"/>
      <c r="AC579" s="225"/>
      <c r="AD579" s="225"/>
      <c r="AE579" s="225"/>
      <c r="AF579" s="225"/>
      <c r="AG579" s="226"/>
      <c r="AH579" s="227"/>
      <c r="AI579" s="227"/>
      <c r="AJ579" s="227"/>
      <c r="AK579" s="196"/>
      <c r="AL579" s="192"/>
      <c r="AM579" s="230"/>
      <c r="AN579" s="231"/>
      <c r="AO579" s="232"/>
      <c r="AP579" s="233"/>
      <c r="AQ579" s="234"/>
      <c r="AR579" s="15"/>
      <c r="AS579" s="234"/>
      <c r="AT579" s="15"/>
      <c r="AU579" s="234"/>
      <c r="AV579" s="142"/>
      <c r="AW579" s="14" t="str">
        <f t="shared" ref="AW579:AW642" si="1087">_xlfn.IFS(AX579="","",AX579=E579,"主",AX579=F579,"客")</f>
        <v/>
      </c>
      <c r="AX579" s="14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Y579" s="14" t="str">
        <f t="shared" ref="AY579:AY642" si="1088">_xlfn.IFS(AX579="","",AX579=E579,F579,AX579=F579,E579)</f>
        <v/>
      </c>
    </row>
    <row r="580" spans="1:51">
      <c r="A580" s="1">
        <f>输入错误检查!A579</f>
        <v>0</v>
      </c>
      <c r="B580" s="218" t="str">
        <f t="shared" ref="B580:B586" si="1089">B579</f>
        <v/>
      </c>
      <c r="C580" s="218" t="str">
        <f t="shared" ref="C580:C586" si="1090">C579</f>
        <v/>
      </c>
      <c r="D580" s="218" t="str">
        <f t="shared" ref="D580:D586" si="1091">D579</f>
        <v/>
      </c>
      <c r="E580" s="218" t="str">
        <f t="shared" ref="E580:E586" si="1092">E579</f>
        <v/>
      </c>
      <c r="F580" s="218" t="str">
        <f t="shared" ref="F580:F586" si="1093">F579</f>
        <v/>
      </c>
      <c r="G580" s="8">
        <v>1</v>
      </c>
      <c r="H580" s="14" t="s">
        <v>88</v>
      </c>
      <c r="I580" s="14" t="str">
        <f t="shared" si="1081"/>
        <v/>
      </c>
      <c r="J580" s="14" t="str">
        <f t="shared" si="1082"/>
        <v/>
      </c>
      <c r="K580" s="15"/>
      <c r="L580" s="220"/>
      <c r="M580" s="221"/>
      <c r="N580" s="221"/>
      <c r="O580" s="222"/>
      <c r="P580" s="235"/>
      <c r="Q580" s="235"/>
      <c r="R580" s="235"/>
      <c r="S580" s="13"/>
      <c r="T580" s="13"/>
      <c r="U580" s="14" t="str">
        <f t="shared" si="1024"/>
        <v/>
      </c>
      <c r="V580" s="14" t="str" cm="1">
        <f t="array" ref="V580">_xlfn.IFS(S580+T580=0,"",S580&gt;T580,IF(I580="主",IF(S580=5,4,3),IF(S580=5,0,1)),S580&lt;T580,IF(I580="主",IF(T580=5,0,1),IF(T580=5,4,3)),S580=T580,2)</f>
        <v/>
      </c>
      <c r="W580" s="19"/>
      <c r="X580" s="19"/>
      <c r="Y580" s="236"/>
      <c r="Z580" s="237"/>
      <c r="AA580" s="238"/>
      <c r="AB580" s="238"/>
      <c r="AC580" s="238"/>
      <c r="AD580" s="238"/>
      <c r="AE580" s="238"/>
      <c r="AF580" s="238"/>
      <c r="AG580" s="226"/>
      <c r="AH580" s="227"/>
      <c r="AI580" s="227"/>
      <c r="AJ580" s="227"/>
      <c r="AK580" s="196"/>
      <c r="AL580" s="192"/>
      <c r="AM580" s="239"/>
      <c r="AN580" s="240"/>
      <c r="AO580" s="241"/>
      <c r="AP580" s="233"/>
      <c r="AQ580" s="234"/>
      <c r="AR580" s="15"/>
      <c r="AS580" s="234"/>
      <c r="AT580" s="15"/>
      <c r="AU580" s="234"/>
      <c r="AV580" s="142"/>
      <c r="AW580" s="14" t="str">
        <f t="shared" si="1087"/>
        <v/>
      </c>
      <c r="AX580" s="14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Y580" s="14" t="str">
        <f t="shared" si="1088"/>
        <v/>
      </c>
    </row>
    <row r="581" spans="1:51">
      <c r="A581" s="1">
        <f>输入错误检查!A580</f>
        <v>0</v>
      </c>
      <c r="B581" s="218" t="str">
        <f t="shared" si="1089"/>
        <v/>
      </c>
      <c r="C581" s="218" t="str">
        <f t="shared" si="1090"/>
        <v/>
      </c>
      <c r="D581" s="218" t="str">
        <f t="shared" si="1091"/>
        <v/>
      </c>
      <c r="E581" s="218" t="str">
        <f t="shared" si="1092"/>
        <v/>
      </c>
      <c r="F581" s="218" t="str">
        <f t="shared" si="1093"/>
        <v/>
      </c>
      <c r="G581" s="8">
        <v>2</v>
      </c>
      <c r="H581" s="14" t="s">
        <v>75</v>
      </c>
      <c r="I581" s="14" t="str">
        <f t="shared" si="1081"/>
        <v/>
      </c>
      <c r="J581" s="14" t="str">
        <f t="shared" si="1082"/>
        <v/>
      </c>
      <c r="K581" s="15"/>
      <c r="L581" s="220"/>
      <c r="M581" s="221">
        <f>S581+S582</f>
        <v>0</v>
      </c>
      <c r="N581" s="221">
        <f>T581+T582</f>
        <v>0</v>
      </c>
      <c r="O581" s="222">
        <f t="shared" si="1083"/>
        <v>0</v>
      </c>
      <c r="P581" s="223">
        <f t="shared" si="1084"/>
        <v>0</v>
      </c>
      <c r="Q581" s="223">
        <f t="shared" si="1085"/>
        <v>0</v>
      </c>
      <c r="R581" s="223">
        <f t="shared" si="1086"/>
        <v>0</v>
      </c>
      <c r="S581" s="13"/>
      <c r="T581" s="13"/>
      <c r="U581" s="14" t="str">
        <f t="shared" si="1024"/>
        <v/>
      </c>
      <c r="V581" s="14" t="str" cm="1">
        <f t="array" ref="V581">_xlfn.IFS(S581+T581=0,"",S581&gt;T581,IF(I581="主",IF(S581=5,4,3),IF(S581=5,0,1)),S581&lt;T581,IF(I581="主",IF(T581=5,0,1),IF(T581=5,4,3)),S581=T581,2)</f>
        <v/>
      </c>
      <c r="W581" s="19"/>
      <c r="X581" s="19"/>
      <c r="Y581" s="242" t="str">
        <f>IF($K581="","",IF($K581=$K579,AP579,AP580))</f>
        <v/>
      </c>
      <c r="Z581" s="243" t="str">
        <f>IF($K581="","",IF($K581=$K579,AQ579,AQ580))</f>
        <v/>
      </c>
      <c r="AA581" s="244" t="str">
        <f>IF($K581="","",IF($K581=$K579,AS579,AS580))</f>
        <v/>
      </c>
      <c r="AB581" s="238"/>
      <c r="AC581" s="238"/>
      <c r="AD581" s="238"/>
      <c r="AE581" s="238"/>
      <c r="AF581" s="238"/>
      <c r="AG581" s="226"/>
      <c r="AH581" s="245" t="str">
        <f t="shared" ref="AH581:AH585" si="1094">IF($K581="","",IF($K581=$K579,AV579,AV580))</f>
        <v/>
      </c>
      <c r="AI581" s="227"/>
      <c r="AJ581" s="227"/>
      <c r="AK581" s="196"/>
      <c r="AL581" s="13"/>
      <c r="AM581" s="277"/>
      <c r="AN581" s="247"/>
      <c r="AO581" s="241"/>
      <c r="AP581" s="233"/>
      <c r="AQ581" s="234"/>
      <c r="AR581" s="15"/>
      <c r="AS581" s="234"/>
      <c r="AT581" s="15"/>
      <c r="AU581" s="234"/>
      <c r="AV581" s="9"/>
      <c r="AW581" s="14" t="str">
        <f t="shared" si="1087"/>
        <v/>
      </c>
      <c r="AX581" s="14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Y581" s="14" t="str">
        <f t="shared" si="1088"/>
        <v/>
      </c>
    </row>
    <row r="582" spans="1:51">
      <c r="A582" s="1">
        <f>输入错误检查!A581</f>
        <v>0</v>
      </c>
      <c r="B582" s="218" t="str">
        <f t="shared" si="1089"/>
        <v/>
      </c>
      <c r="C582" s="218" t="str">
        <f t="shared" si="1090"/>
        <v/>
      </c>
      <c r="D582" s="218" t="str">
        <f t="shared" si="1091"/>
        <v/>
      </c>
      <c r="E582" s="218" t="str">
        <f t="shared" si="1092"/>
        <v/>
      </c>
      <c r="F582" s="218" t="str">
        <f t="shared" si="1093"/>
        <v/>
      </c>
      <c r="G582" s="8">
        <v>2</v>
      </c>
      <c r="H582" s="14" t="s">
        <v>88</v>
      </c>
      <c r="I582" s="14" t="str">
        <f t="shared" si="1081"/>
        <v/>
      </c>
      <c r="J582" s="14" t="str">
        <f t="shared" si="1082"/>
        <v/>
      </c>
      <c r="K582" s="15"/>
      <c r="L582" s="220"/>
      <c r="M582" s="221"/>
      <c r="N582" s="221"/>
      <c r="O582" s="222"/>
      <c r="P582" s="235"/>
      <c r="Q582" s="235"/>
      <c r="R582" s="235"/>
      <c r="S582" s="13"/>
      <c r="T582" s="13"/>
      <c r="U582" s="14" t="str">
        <f t="shared" si="1024"/>
        <v/>
      </c>
      <c r="V582" s="14" t="str" cm="1">
        <f t="array" ref="V582">_xlfn.IFS(S582+T582=0,"",S582&gt;T582,IF(I582="主",IF(S582=5,4,3),IF(S582=5,0,1)),S582&lt;T582,IF(I582="主",IF(T582=5,0,1),IF(T582=5,4,3)),S582=T582,2)</f>
        <v/>
      </c>
      <c r="W582" s="19"/>
      <c r="X582" s="19"/>
      <c r="Y582" s="242" t="str">
        <f>IF($K582="","",IF($K582=$K580,AP580,AP579))</f>
        <v/>
      </c>
      <c r="Z582" s="243" t="str">
        <f>IF($K582="","",IF($K582=$K580,AQ580,AQ579))</f>
        <v/>
      </c>
      <c r="AA582" s="244" t="str">
        <f>IF($K582="","",IF($K582=$K580,AS580,AS579))</f>
        <v/>
      </c>
      <c r="AB582" s="237"/>
      <c r="AC582" s="237"/>
      <c r="AD582" s="238"/>
      <c r="AE582" s="238"/>
      <c r="AF582" s="238"/>
      <c r="AG582" s="226"/>
      <c r="AH582" s="245" t="str">
        <f t="shared" ref="AH582:AH586" si="1095">IF($K582="","",IF($K582=$K580,AV580,AV579))</f>
        <v/>
      </c>
      <c r="AI582" s="227"/>
      <c r="AJ582" s="227"/>
      <c r="AK582" s="196"/>
      <c r="AL582" s="13"/>
      <c r="AM582" s="192"/>
      <c r="AN582" s="239"/>
      <c r="AO582" s="241"/>
      <c r="AP582" s="233"/>
      <c r="AQ582" s="234"/>
      <c r="AR582" s="15"/>
      <c r="AS582" s="234"/>
      <c r="AT582" s="15"/>
      <c r="AU582" s="234"/>
      <c r="AV582" s="142"/>
      <c r="AW582" s="14" t="str">
        <f t="shared" si="1087"/>
        <v/>
      </c>
      <c r="AX582" s="14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Y582" s="14" t="str">
        <f t="shared" si="1088"/>
        <v/>
      </c>
    </row>
    <row r="583" spans="1:51">
      <c r="A583" s="1">
        <f>输入错误检查!A582</f>
        <v>0</v>
      </c>
      <c r="B583" s="218" t="str">
        <f t="shared" si="1089"/>
        <v/>
      </c>
      <c r="C583" s="218" t="str">
        <f t="shared" si="1090"/>
        <v/>
      </c>
      <c r="D583" s="218" t="str">
        <f t="shared" si="1091"/>
        <v/>
      </c>
      <c r="E583" s="218" t="str">
        <f t="shared" si="1092"/>
        <v/>
      </c>
      <c r="F583" s="218" t="str">
        <f t="shared" si="1093"/>
        <v/>
      </c>
      <c r="G583" s="8">
        <v>3</v>
      </c>
      <c r="H583" s="14" t="s">
        <v>75</v>
      </c>
      <c r="I583" s="14" t="str">
        <f t="shared" si="1081"/>
        <v/>
      </c>
      <c r="J583" s="14" t="str">
        <f t="shared" si="1082"/>
        <v/>
      </c>
      <c r="K583" s="15"/>
      <c r="L583" s="220"/>
      <c r="M583" s="221">
        <f>S583+S584</f>
        <v>0</v>
      </c>
      <c r="N583" s="221">
        <f>T583+T584</f>
        <v>0</v>
      </c>
      <c r="O583" s="222">
        <f t="shared" si="1083"/>
        <v>0</v>
      </c>
      <c r="P583" s="223">
        <f t="shared" si="1084"/>
        <v>0</v>
      </c>
      <c r="Q583" s="223">
        <f t="shared" si="1085"/>
        <v>0</v>
      </c>
      <c r="R583" s="223">
        <f t="shared" si="1086"/>
        <v>0</v>
      </c>
      <c r="S583" s="13"/>
      <c r="T583" s="13"/>
      <c r="U583" s="14" t="str">
        <f t="shared" si="1024"/>
        <v/>
      </c>
      <c r="V583" s="14" t="str" cm="1">
        <f t="array" ref="V583">_xlfn.IFS(S583+T583=0,"",S583&gt;T583,IF(I583="主",IF(S583=5,4,3),IF(S583=5,0,1)),S583&lt;T583,IF(I583="主",IF(T583=5,0,1),IF(T583=5,4,3)),S583=T583,2)</f>
        <v/>
      </c>
      <c r="W583" s="255"/>
      <c r="X583" s="19"/>
      <c r="Y583" s="248" t="str">
        <f>IF($K583="","",IF($K583=$K581,AP581,AP582))</f>
        <v/>
      </c>
      <c r="Z583" s="248" t="str">
        <f>IF($K583="","",IF($K583=$K581,AQ581,AQ582))</f>
        <v/>
      </c>
      <c r="AA583" s="244" t="str">
        <f>IF($K583="","",IF($K583=$K581,AS581,AS582))</f>
        <v/>
      </c>
      <c r="AB583" s="248" t="str">
        <f>IF($K583="","",IF($K583=$K581,Y581,Y582))</f>
        <v/>
      </c>
      <c r="AC583" s="249" t="str">
        <f>IF($K583="","",IF($K583=$K581,Z581,Z582))</f>
        <v/>
      </c>
      <c r="AD583" s="250" t="str">
        <f>IF($K583="","",IF($K583=$K581,AA581,AA582))</f>
        <v/>
      </c>
      <c r="AE583" s="238"/>
      <c r="AF583" s="238"/>
      <c r="AG583" s="226"/>
      <c r="AH583" s="245" t="str">
        <f t="shared" si="1094"/>
        <v/>
      </c>
      <c r="AI583" s="251" t="str">
        <f>IF($K583="","",IF($K583=$K581,AH581,AH582))</f>
        <v/>
      </c>
      <c r="AJ583" s="227"/>
      <c r="AK583" s="196"/>
      <c r="AL583" s="13"/>
      <c r="AM583" s="13"/>
      <c r="AN583" s="277"/>
      <c r="AO583" s="252"/>
      <c r="AP583" s="233"/>
      <c r="AQ583" s="234"/>
      <c r="AR583" s="13"/>
      <c r="AS583" s="234"/>
      <c r="AT583" s="13"/>
      <c r="AU583" s="234"/>
      <c r="AV583" s="9"/>
      <c r="AW583" s="14" t="str">
        <f t="shared" si="1087"/>
        <v/>
      </c>
      <c r="AX583" s="14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Y583" s="14" t="str">
        <f t="shared" si="1088"/>
        <v/>
      </c>
    </row>
    <row r="584" spans="1:51">
      <c r="A584" s="1">
        <f>输入错误检查!A583</f>
        <v>0</v>
      </c>
      <c r="B584" s="218" t="str">
        <f t="shared" si="1089"/>
        <v/>
      </c>
      <c r="C584" s="218" t="str">
        <f t="shared" si="1090"/>
        <v/>
      </c>
      <c r="D584" s="218" t="str">
        <f t="shared" si="1091"/>
        <v/>
      </c>
      <c r="E584" s="218" t="str">
        <f t="shared" si="1092"/>
        <v/>
      </c>
      <c r="F584" s="218" t="str">
        <f t="shared" si="1093"/>
        <v/>
      </c>
      <c r="G584" s="8">
        <v>3</v>
      </c>
      <c r="H584" s="14" t="s">
        <v>88</v>
      </c>
      <c r="I584" s="14" t="str">
        <f t="shared" si="1081"/>
        <v/>
      </c>
      <c r="J584" s="14" t="str">
        <f t="shared" si="1082"/>
        <v/>
      </c>
      <c r="K584" s="15"/>
      <c r="L584" s="220"/>
      <c r="M584" s="221"/>
      <c r="N584" s="221"/>
      <c r="O584" s="222"/>
      <c r="P584" s="235"/>
      <c r="Q584" s="235"/>
      <c r="R584" s="235"/>
      <c r="S584" s="13"/>
      <c r="T584" s="13"/>
      <c r="U584" s="14" t="str">
        <f t="shared" si="1024"/>
        <v/>
      </c>
      <c r="V584" s="14" t="str" cm="1">
        <f t="array" ref="V584">_xlfn.IFS(S584+T584=0,"",S584&gt;T584,IF(I584="主",IF(S584=5,4,3),IF(S584=5,0,1)),S584&lt;T584,IF(I584="主",IF(T584=5,0,1),IF(T584=5,4,3)),S584=T584,2)</f>
        <v/>
      </c>
      <c r="W584" s="255"/>
      <c r="X584" s="19"/>
      <c r="Y584" s="248" t="str">
        <f>IF($K584="","",IF($K584=$K582,AP582,AP581))</f>
        <v/>
      </c>
      <c r="Z584" s="248" t="str">
        <f>IF($K584="","",IF($K584=$K582,AQ582,AQ581))</f>
        <v/>
      </c>
      <c r="AA584" s="244" t="str">
        <f>IF($K584="","",IF($K584=$K582,AS582,AS581))</f>
        <v/>
      </c>
      <c r="AB584" s="248" t="str">
        <f>IF($K584="","",IF($K584=$K582,Y582,Y581))</f>
        <v/>
      </c>
      <c r="AC584" s="249" t="str">
        <f>IF($K584="","",IF($K584=$K582,Z582,Z581))</f>
        <v/>
      </c>
      <c r="AD584" s="250" t="str">
        <f>IF($K584="","",IF($K584=$K582,AA582,AA581))</f>
        <v/>
      </c>
      <c r="AE584" s="237"/>
      <c r="AF584" s="237"/>
      <c r="AG584" s="270"/>
      <c r="AH584" s="245" t="str">
        <f t="shared" si="1095"/>
        <v/>
      </c>
      <c r="AI584" s="251" t="str">
        <f>IF($K584="","",IF($K584=$K582,AH582,AH581))</f>
        <v/>
      </c>
      <c r="AJ584" s="227"/>
      <c r="AK584" s="196"/>
      <c r="AL584" s="13"/>
      <c r="AM584" s="13"/>
      <c r="AN584" s="192"/>
      <c r="AO584" s="254"/>
      <c r="AP584" s="233"/>
      <c r="AQ584" s="234"/>
      <c r="AR584" s="13"/>
      <c r="AS584" s="234"/>
      <c r="AT584" s="13"/>
      <c r="AU584" s="234"/>
      <c r="AV584" s="9"/>
      <c r="AW584" s="14" t="str">
        <f t="shared" si="1087"/>
        <v/>
      </c>
      <c r="AX584" s="14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Y584" s="14" t="str">
        <f t="shared" si="1088"/>
        <v/>
      </c>
    </row>
    <row r="585" spans="1:51">
      <c r="A585" s="1">
        <f>输入错误检查!A584</f>
        <v>0</v>
      </c>
      <c r="B585" s="218" t="str">
        <f t="shared" si="1089"/>
        <v/>
      </c>
      <c r="C585" s="218" t="str">
        <f t="shared" si="1090"/>
        <v/>
      </c>
      <c r="D585" s="218" t="str">
        <f t="shared" si="1091"/>
        <v/>
      </c>
      <c r="E585" s="218" t="str">
        <f t="shared" si="1092"/>
        <v/>
      </c>
      <c r="F585" s="218" t="str">
        <f t="shared" si="1093"/>
        <v/>
      </c>
      <c r="G585" s="8" t="s">
        <v>114</v>
      </c>
      <c r="H585" s="14" t="s">
        <v>75</v>
      </c>
      <c r="I585" s="14" t="str">
        <f t="shared" si="1081"/>
        <v/>
      </c>
      <c r="J585" s="14" t="str">
        <f t="shared" si="1082"/>
        <v/>
      </c>
      <c r="K585" s="15"/>
      <c r="L585" s="220"/>
      <c r="M585" s="221">
        <f>S585+S586</f>
        <v>0</v>
      </c>
      <c r="N585" s="221">
        <f>T585+T586</f>
        <v>0</v>
      </c>
      <c r="O585" s="222">
        <f t="shared" ref="O585:O589" si="1096">M585+N585</f>
        <v>0</v>
      </c>
      <c r="P585" s="223">
        <f t="shared" ref="P585:P589" si="1097">IF(M585&gt;N585,1,0)</f>
        <v>0</v>
      </c>
      <c r="Q585" s="223">
        <f t="shared" ref="Q585:Q589" si="1098">IF(M585+N585=0,0,IF(M585=N585,1,0))</f>
        <v>0</v>
      </c>
      <c r="R585" s="223">
        <f t="shared" ref="R585:R589" si="1099">IF(M585&lt;N585,1,0)</f>
        <v>0</v>
      </c>
      <c r="S585" s="13"/>
      <c r="T585" s="13"/>
      <c r="U585" s="14" t="str">
        <f t="shared" si="1024"/>
        <v/>
      </c>
      <c r="V585" s="14" t="str" cm="1">
        <f t="array" ref="V585">_xlfn.IFS(S585+T585=0,"",S585&gt;T585,IF(I585="主",IF(S585=5,4,3),IF(S585=5,0,1)),S585&lt;T585,IF(I585="主",IF(T585=5,0,1),IF(T585=5,4,3)),S585=T585,2)</f>
        <v/>
      </c>
      <c r="W585" s="255"/>
      <c r="X585" s="19"/>
      <c r="Y585" s="248" t="str">
        <f>IF($K585="","",IF($K585=$K583,AP583,AP584))</f>
        <v/>
      </c>
      <c r="Z585" s="248" t="str">
        <f>IF($K585="","",IF($K585=$K583,AQ583,AQ584))</f>
        <v/>
      </c>
      <c r="AA585" s="244" t="str">
        <f>IF($K585="","",IF($K585=$K583,AS583,AS584))</f>
        <v/>
      </c>
      <c r="AB585" s="242" t="str">
        <f t="shared" ref="AB585:AG585" si="1100">IF($K585="","",IF($K585=$K583,Y583,Y584))</f>
        <v/>
      </c>
      <c r="AC585" s="242" t="str">
        <f t="shared" si="1100"/>
        <v/>
      </c>
      <c r="AD585" s="249" t="str">
        <f t="shared" si="1100"/>
        <v/>
      </c>
      <c r="AE585" s="242" t="str">
        <f t="shared" si="1100"/>
        <v/>
      </c>
      <c r="AF585" s="242" t="str">
        <f t="shared" si="1100"/>
        <v/>
      </c>
      <c r="AG585" s="242" t="str">
        <f t="shared" si="1100"/>
        <v/>
      </c>
      <c r="AH585" s="245" t="str">
        <f t="shared" si="1094"/>
        <v/>
      </c>
      <c r="AI585" s="251" t="str">
        <f>IF($K585="","",IF($K585=$K583,AH583,AH584))</f>
        <v/>
      </c>
      <c r="AJ585" s="251" t="str">
        <f>IF($K585="","",IF($K585=$K583,AI583,AI584))</f>
        <v/>
      </c>
      <c r="AK585" s="13"/>
      <c r="AL585" s="13"/>
      <c r="AM585" s="13"/>
      <c r="AN585" s="13"/>
      <c r="AO585" s="256"/>
      <c r="AP585" s="257"/>
      <c r="AQ585" s="257"/>
      <c r="AR585" s="13"/>
      <c r="AS585" s="257"/>
      <c r="AT585" s="13"/>
      <c r="AU585" s="257"/>
      <c r="AV585" s="9"/>
      <c r="AW585" s="14" t="str">
        <f t="shared" si="1087"/>
        <v/>
      </c>
      <c r="AX585" s="14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Y585" s="14" t="str">
        <f t="shared" si="1088"/>
        <v/>
      </c>
    </row>
    <row r="586" spans="1:51">
      <c r="A586" s="1">
        <f>输入错误检查!A585</f>
        <v>0</v>
      </c>
      <c r="B586" s="218" t="str">
        <f t="shared" si="1089"/>
        <v/>
      </c>
      <c r="C586" s="218" t="str">
        <f t="shared" si="1090"/>
        <v/>
      </c>
      <c r="D586" s="218" t="str">
        <f t="shared" si="1091"/>
        <v/>
      </c>
      <c r="E586" s="218" t="str">
        <f t="shared" si="1092"/>
        <v/>
      </c>
      <c r="F586" s="218" t="str">
        <f t="shared" si="1093"/>
        <v/>
      </c>
      <c r="G586" s="8" t="s">
        <v>114</v>
      </c>
      <c r="H586" s="14" t="s">
        <v>88</v>
      </c>
      <c r="I586" s="14" t="str">
        <f t="shared" si="1081"/>
        <v/>
      </c>
      <c r="J586" s="14" t="str">
        <f t="shared" si="1082"/>
        <v/>
      </c>
      <c r="K586" s="15"/>
      <c r="L586" s="220"/>
      <c r="M586" s="221"/>
      <c r="N586" s="221"/>
      <c r="O586" s="222"/>
      <c r="P586" s="235"/>
      <c r="Q586" s="235"/>
      <c r="R586" s="235"/>
      <c r="S586" s="13"/>
      <c r="T586" s="13"/>
      <c r="U586" s="14" t="str">
        <f t="shared" si="1024"/>
        <v/>
      </c>
      <c r="V586" s="14" t="str" cm="1">
        <f t="array" ref="V586">_xlfn.IFS(S586+T586=0,"",S586&gt;T586,IF(I586="主",IF(S586=5,4,3),IF(S586=5,0,1)),S586&lt;T586,IF(I586="主",IF(T586=5,0,1),IF(T586=5,4,3)),S586=T586,2)</f>
        <v/>
      </c>
      <c r="W586" s="255"/>
      <c r="X586" s="19"/>
      <c r="Y586" s="248" t="str">
        <f>IF($K586="","",IF($K586=$K584,AP584,AP583))</f>
        <v/>
      </c>
      <c r="Z586" s="248" t="str">
        <f>IF($K586="","",IF($K586=$K584,AQ584,AQ583))</f>
        <v/>
      </c>
      <c r="AA586" s="244" t="str">
        <f>IF($K586="","",IF($K586=$K584,AS584,AS583))</f>
        <v/>
      </c>
      <c r="AB586" s="242" t="str">
        <f t="shared" ref="AB586:AG586" si="1101">IF($K586="","",IF($K586=$K584,Y584,Y583))</f>
        <v/>
      </c>
      <c r="AC586" s="242" t="str">
        <f t="shared" si="1101"/>
        <v/>
      </c>
      <c r="AD586" s="249" t="str">
        <f t="shared" si="1101"/>
        <v/>
      </c>
      <c r="AE586" s="242" t="str">
        <f t="shared" si="1101"/>
        <v/>
      </c>
      <c r="AF586" s="242" t="str">
        <f t="shared" si="1101"/>
        <v/>
      </c>
      <c r="AG586" s="242" t="str">
        <f t="shared" si="1101"/>
        <v/>
      </c>
      <c r="AH586" s="245" t="str">
        <f t="shared" si="1095"/>
        <v/>
      </c>
      <c r="AI586" s="251" t="str">
        <f>IF($K586="","",IF($K586=$K584,AH584,AH583))</f>
        <v/>
      </c>
      <c r="AJ586" s="251" t="str">
        <f>IF($K586="","",IF($K586=$K584,AI584,AI583))</f>
        <v/>
      </c>
      <c r="AK586" s="13"/>
      <c r="AL586" s="13"/>
      <c r="AM586" s="13"/>
      <c r="AN586" s="13"/>
      <c r="AO586" s="13"/>
      <c r="AP586" s="257"/>
      <c r="AQ586" s="257"/>
      <c r="AR586" s="13"/>
      <c r="AS586" s="257"/>
      <c r="AT586" s="13"/>
      <c r="AU586" s="257"/>
      <c r="AV586" s="9"/>
      <c r="AW586" s="14" t="str">
        <f t="shared" si="1087"/>
        <v/>
      </c>
      <c r="AX586" s="14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Y586" s="14" t="str">
        <f t="shared" si="1088"/>
        <v/>
      </c>
    </row>
    <row r="587" spans="1:51">
      <c r="A587" s="1">
        <f>输入错误检查!A586</f>
        <v>0</v>
      </c>
      <c r="B587" s="218" t="str">
        <f>IF(赛果!A75="","",赛果!A75)</f>
        <v/>
      </c>
      <c r="C587" s="218" t="str">
        <f>IF(赛果!B75="","",赛果!B75)</f>
        <v/>
      </c>
      <c r="D587" s="218" t="str">
        <f>IF(赛果!C75="","",赛果!C75)</f>
        <v/>
      </c>
      <c r="E587" s="218" t="str">
        <f>IF(赛果!D75="","",赛果!D75)</f>
        <v/>
      </c>
      <c r="F587" s="218" t="str">
        <f>IF(赛果!E75="","",赛果!E75)</f>
        <v/>
      </c>
      <c r="G587" s="8">
        <v>1</v>
      </c>
      <c r="H587" s="14" t="s">
        <v>75</v>
      </c>
      <c r="I587" s="14" t="str">
        <f t="shared" si="1081"/>
        <v/>
      </c>
      <c r="J587" s="14" t="str">
        <f t="shared" si="1082"/>
        <v/>
      </c>
      <c r="K587" s="279"/>
      <c r="L587" s="260"/>
      <c r="M587" s="221">
        <f>S587+S588</f>
        <v>0</v>
      </c>
      <c r="N587" s="221">
        <f>T587+T588</f>
        <v>0</v>
      </c>
      <c r="O587" s="222">
        <f t="shared" si="1096"/>
        <v>0</v>
      </c>
      <c r="P587" s="223">
        <f t="shared" si="1097"/>
        <v>0</v>
      </c>
      <c r="Q587" s="223">
        <f t="shared" si="1098"/>
        <v>0</v>
      </c>
      <c r="R587" s="223">
        <f t="shared" si="1099"/>
        <v>0</v>
      </c>
      <c r="S587" s="10"/>
      <c r="T587" s="10"/>
      <c r="U587" s="14" t="str">
        <f t="shared" si="1024"/>
        <v/>
      </c>
      <c r="V587" s="14" t="str" cm="1">
        <f t="array" ref="V587">_xlfn.IFS(S587+T587=0,"",S587&gt;T587,IF(I587="主",IF(S587=5,4,3),IF(S587=5,0,1)),S587&lt;T587,IF(I587="主",IF(T587=5,0,1),IF(T587=5,4,3)),S587=T587,2)</f>
        <v/>
      </c>
      <c r="W587" s="261"/>
      <c r="X587" s="261"/>
      <c r="Y587" s="224"/>
      <c r="Z587" s="225"/>
      <c r="AA587" s="225"/>
      <c r="AB587" s="225"/>
      <c r="AC587" s="225"/>
      <c r="AD587" s="225"/>
      <c r="AE587" s="225"/>
      <c r="AF587" s="225"/>
      <c r="AG587" s="226"/>
      <c r="AH587" s="227"/>
      <c r="AI587" s="227"/>
      <c r="AJ587" s="227"/>
      <c r="AK587" s="262"/>
      <c r="AL587" s="263"/>
      <c r="AM587" s="224"/>
      <c r="AN587" s="225"/>
      <c r="AO587" s="264"/>
      <c r="AP587" s="265"/>
      <c r="AQ587" s="12"/>
      <c r="AR587" s="15"/>
      <c r="AS587" s="12"/>
      <c r="AT587" s="15"/>
      <c r="AU587" s="12"/>
      <c r="AV587" s="148"/>
      <c r="AW587" s="14" t="str">
        <f t="shared" si="1087"/>
        <v/>
      </c>
      <c r="AX587" s="14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AY587" s="14" t="str">
        <f t="shared" si="1088"/>
        <v/>
      </c>
    </row>
    <row r="588" spans="1:51">
      <c r="A588" s="1">
        <f>输入错误检查!A587</f>
        <v>0</v>
      </c>
      <c r="B588" s="218" t="str">
        <f t="shared" ref="B588:B594" si="1102">B587</f>
        <v/>
      </c>
      <c r="C588" s="218" t="str">
        <f t="shared" ref="C588:C594" si="1103">C587</f>
        <v/>
      </c>
      <c r="D588" s="218" t="str">
        <f t="shared" ref="D588:D594" si="1104">D587</f>
        <v/>
      </c>
      <c r="E588" s="218" t="str">
        <f t="shared" ref="E588:E594" si="1105">E587</f>
        <v/>
      </c>
      <c r="F588" s="218" t="str">
        <f t="shared" ref="F588:F594" si="1106">F587</f>
        <v/>
      </c>
      <c r="G588" s="8">
        <v>1</v>
      </c>
      <c r="H588" s="14" t="s">
        <v>88</v>
      </c>
      <c r="I588" s="14" t="str">
        <f t="shared" si="1081"/>
        <v/>
      </c>
      <c r="J588" s="14" t="str">
        <f t="shared" si="1082"/>
        <v/>
      </c>
      <c r="K588" s="279"/>
      <c r="L588" s="260"/>
      <c r="M588" s="221"/>
      <c r="N588" s="221"/>
      <c r="O588" s="222"/>
      <c r="P588" s="235"/>
      <c r="Q588" s="235"/>
      <c r="R588" s="235"/>
      <c r="S588" s="10"/>
      <c r="T588" s="10"/>
      <c r="U588" s="14" t="str">
        <f t="shared" si="1024"/>
        <v/>
      </c>
      <c r="V588" s="14" t="str" cm="1">
        <f t="array" ref="V588">_xlfn.IFS(S588+T588=0,"",S588&gt;T588,IF(I588="主",IF(S588=5,4,3),IF(S588=5,0,1)),S588&lt;T588,IF(I588="主",IF(T588=5,0,1),IF(T588=5,4,3)),S588=T588,2)</f>
        <v/>
      </c>
      <c r="W588" s="261" t="str">
        <f>IF(W587="","",W587)</f>
        <v/>
      </c>
      <c r="X588" s="261" t="str">
        <f>IF(X587="","",X587)</f>
        <v/>
      </c>
      <c r="Y588" s="236"/>
      <c r="Z588" s="237"/>
      <c r="AA588" s="238"/>
      <c r="AB588" s="238"/>
      <c r="AC588" s="238"/>
      <c r="AD588" s="238"/>
      <c r="AE588" s="238"/>
      <c r="AF588" s="238"/>
      <c r="AG588" s="226"/>
      <c r="AH588" s="227"/>
      <c r="AI588" s="227"/>
      <c r="AJ588" s="227"/>
      <c r="AK588" s="262"/>
      <c r="AL588" s="263"/>
      <c r="AM588" s="236"/>
      <c r="AN588" s="238"/>
      <c r="AO588" s="227"/>
      <c r="AP588" s="265"/>
      <c r="AQ588" s="12"/>
      <c r="AR588" s="15"/>
      <c r="AS588" s="12"/>
      <c r="AT588" s="15"/>
      <c r="AU588" s="12"/>
      <c r="AV588" s="148"/>
      <c r="AW588" s="14" t="str">
        <f t="shared" si="1087"/>
        <v/>
      </c>
      <c r="AX588" s="14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AY588" s="14" t="str">
        <f t="shared" si="1088"/>
        <v/>
      </c>
    </row>
    <row r="589" spans="1:51">
      <c r="A589" s="1">
        <f>输入错误检查!A588</f>
        <v>0</v>
      </c>
      <c r="B589" s="218" t="str">
        <f t="shared" si="1102"/>
        <v/>
      </c>
      <c r="C589" s="218" t="str">
        <f t="shared" si="1103"/>
        <v/>
      </c>
      <c r="D589" s="218" t="str">
        <f t="shared" si="1104"/>
        <v/>
      </c>
      <c r="E589" s="218" t="str">
        <f t="shared" si="1105"/>
        <v/>
      </c>
      <c r="F589" s="218" t="str">
        <f t="shared" si="1106"/>
        <v/>
      </c>
      <c r="G589" s="8">
        <v>2</v>
      </c>
      <c r="H589" s="14" t="s">
        <v>75</v>
      </c>
      <c r="I589" s="14" t="str">
        <f t="shared" si="1081"/>
        <v/>
      </c>
      <c r="J589" s="14" t="str">
        <f t="shared" si="1082"/>
        <v/>
      </c>
      <c r="K589" s="279"/>
      <c r="L589" s="260"/>
      <c r="M589" s="221">
        <f>S589+S590</f>
        <v>0</v>
      </c>
      <c r="N589" s="221">
        <f>T589+T590</f>
        <v>0</v>
      </c>
      <c r="O589" s="222">
        <f t="shared" si="1096"/>
        <v>0</v>
      </c>
      <c r="P589" s="223">
        <f t="shared" si="1097"/>
        <v>0</v>
      </c>
      <c r="Q589" s="223">
        <f t="shared" si="1098"/>
        <v>0</v>
      </c>
      <c r="R589" s="223">
        <f t="shared" si="1099"/>
        <v>0</v>
      </c>
      <c r="S589" s="10"/>
      <c r="T589" s="10"/>
      <c r="U589" s="14" t="str">
        <f t="shared" si="1024"/>
        <v/>
      </c>
      <c r="V589" s="14" t="str" cm="1">
        <f t="array" ref="V589">_xlfn.IFS(S589+T589=0,"",S589&gt;T589,IF(I589="主",IF(S589=5,4,3),IF(S589=5,0,1)),S589&lt;T589,IF(I589="主",IF(T589=5,0,1),IF(T589=5,4,3)),S589=T589,2)</f>
        <v/>
      </c>
      <c r="W589" s="261"/>
      <c r="X589" s="261"/>
      <c r="Y589" s="242" t="str">
        <f>IF($K589="","",IF($K589=$K587,AP587,AP588))</f>
        <v/>
      </c>
      <c r="Z589" s="243" t="str">
        <f>IF($K589="","",IF($K589=$K587,AQ587,AQ588))</f>
        <v/>
      </c>
      <c r="AA589" s="244" t="str">
        <f>IF($K589="","",IF($K589=$K587,AS587,AS588))</f>
        <v/>
      </c>
      <c r="AB589" s="238"/>
      <c r="AC589" s="238"/>
      <c r="AD589" s="238"/>
      <c r="AE589" s="238"/>
      <c r="AF589" s="238"/>
      <c r="AG589" s="226"/>
      <c r="AH589" s="245" t="str">
        <f t="shared" ref="AH589:AH593" si="1107">IF($K589="","",IF($K589=$K587,AV587,AV588))</f>
        <v/>
      </c>
      <c r="AI589" s="227"/>
      <c r="AJ589" s="227"/>
      <c r="AK589" s="262"/>
      <c r="AL589" s="10"/>
      <c r="AM589" s="266"/>
      <c r="AN589" s="267"/>
      <c r="AO589" s="227"/>
      <c r="AP589" s="265"/>
      <c r="AQ589" s="12"/>
      <c r="AR589" s="15"/>
      <c r="AS589" s="12"/>
      <c r="AT589" s="15"/>
      <c r="AU589" s="12"/>
      <c r="AV589" s="148"/>
      <c r="AW589" s="14" t="str">
        <f t="shared" si="1087"/>
        <v/>
      </c>
      <c r="AX589" s="14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Y589" s="14" t="str">
        <f t="shared" si="1088"/>
        <v/>
      </c>
    </row>
    <row r="590" spans="1:51">
      <c r="A590" s="1">
        <f>输入错误检查!A589</f>
        <v>0</v>
      </c>
      <c r="B590" s="218" t="str">
        <f t="shared" si="1102"/>
        <v/>
      </c>
      <c r="C590" s="218" t="str">
        <f t="shared" si="1103"/>
        <v/>
      </c>
      <c r="D590" s="218" t="str">
        <f t="shared" si="1104"/>
        <v/>
      </c>
      <c r="E590" s="218" t="str">
        <f t="shared" si="1105"/>
        <v/>
      </c>
      <c r="F590" s="218" t="str">
        <f t="shared" si="1106"/>
        <v/>
      </c>
      <c r="G590" s="8">
        <v>2</v>
      </c>
      <c r="H590" s="14" t="s">
        <v>88</v>
      </c>
      <c r="I590" s="14" t="str">
        <f t="shared" si="1081"/>
        <v/>
      </c>
      <c r="J590" s="14" t="str">
        <f t="shared" si="1082"/>
        <v/>
      </c>
      <c r="K590" s="279"/>
      <c r="L590" s="260"/>
      <c r="M590" s="221"/>
      <c r="N590" s="221"/>
      <c r="O590" s="222"/>
      <c r="P590" s="235"/>
      <c r="Q590" s="235"/>
      <c r="R590" s="235"/>
      <c r="S590" s="10"/>
      <c r="T590" s="10"/>
      <c r="U590" s="14" t="str">
        <f t="shared" si="1024"/>
        <v/>
      </c>
      <c r="V590" s="14" t="str" cm="1">
        <f t="array" ref="V590">_xlfn.IFS(S590+T590=0,"",S590&gt;T590,IF(I590="主",IF(S590=5,4,3),IF(S590=5,0,1)),S590&lt;T590,IF(I590="主",IF(T590=5,0,1),IF(T590=5,4,3)),S590=T590,2)</f>
        <v/>
      </c>
      <c r="W590" s="261" t="str">
        <f>IF(W589="","",W589)</f>
        <v/>
      </c>
      <c r="X590" s="261" t="str">
        <f>IF(X589="","",X589)</f>
        <v/>
      </c>
      <c r="Y590" s="242" t="str">
        <f>IF($K590="","",IF($K590=$K588,AP588,AP587))</f>
        <v/>
      </c>
      <c r="Z590" s="243" t="str">
        <f>IF($K590="","",IF($K590=$K588,AQ588,AQ587))</f>
        <v/>
      </c>
      <c r="AA590" s="244" t="str">
        <f>IF($K590="","",IF($K590=$K588,AS588,AS587))</f>
        <v/>
      </c>
      <c r="AB590" s="237"/>
      <c r="AC590" s="237"/>
      <c r="AD590" s="238"/>
      <c r="AE590" s="238"/>
      <c r="AF590" s="238"/>
      <c r="AG590" s="226"/>
      <c r="AH590" s="245" t="str">
        <f t="shared" ref="AH590:AH594" si="1108">IF($K590="","",IF($K590=$K588,AV588,AV587))</f>
        <v/>
      </c>
      <c r="AI590" s="227"/>
      <c r="AJ590" s="227"/>
      <c r="AK590" s="262"/>
      <c r="AL590" s="10"/>
      <c r="AM590" s="263"/>
      <c r="AN590" s="236"/>
      <c r="AO590" s="227"/>
      <c r="AP590" s="265"/>
      <c r="AQ590" s="12"/>
      <c r="AR590" s="15"/>
      <c r="AS590" s="12"/>
      <c r="AT590" s="15"/>
      <c r="AU590" s="12"/>
      <c r="AV590" s="148"/>
      <c r="AW590" s="14" t="str">
        <f t="shared" si="1087"/>
        <v/>
      </c>
      <c r="AX590" s="14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Y590" s="14" t="str">
        <f t="shared" si="1088"/>
        <v/>
      </c>
    </row>
    <row r="591" spans="1:51">
      <c r="A591" s="1">
        <f>输入错误检查!A590</f>
        <v>0</v>
      </c>
      <c r="B591" s="218" t="str">
        <f t="shared" si="1102"/>
        <v/>
      </c>
      <c r="C591" s="218" t="str">
        <f t="shared" si="1103"/>
        <v/>
      </c>
      <c r="D591" s="218" t="str">
        <f t="shared" si="1104"/>
        <v/>
      </c>
      <c r="E591" s="218" t="str">
        <f t="shared" si="1105"/>
        <v/>
      </c>
      <c r="F591" s="218" t="str">
        <f t="shared" si="1106"/>
        <v/>
      </c>
      <c r="G591" s="8">
        <v>3</v>
      </c>
      <c r="H591" s="14" t="s">
        <v>75</v>
      </c>
      <c r="I591" s="14" t="str">
        <f t="shared" si="1081"/>
        <v/>
      </c>
      <c r="J591" s="14" t="str">
        <f t="shared" si="1082"/>
        <v/>
      </c>
      <c r="K591" s="279"/>
      <c r="L591" s="260"/>
      <c r="M591" s="221">
        <f>S591+S592</f>
        <v>0</v>
      </c>
      <c r="N591" s="221">
        <f>T591+T592</f>
        <v>0</v>
      </c>
      <c r="O591" s="222">
        <f t="shared" ref="O591:O595" si="1109">M591+N591</f>
        <v>0</v>
      </c>
      <c r="P591" s="223">
        <f t="shared" ref="P591:P595" si="1110">IF(M591&gt;N591,1,0)</f>
        <v>0</v>
      </c>
      <c r="Q591" s="223">
        <f t="shared" ref="Q591:Q595" si="1111">IF(M591+N591=0,0,IF(M591=N591,1,0))</f>
        <v>0</v>
      </c>
      <c r="R591" s="223">
        <f t="shared" ref="R591:R595" si="1112">IF(M591&lt;N591,1,0)</f>
        <v>0</v>
      </c>
      <c r="S591" s="10"/>
      <c r="T591" s="10"/>
      <c r="U591" s="14" t="str">
        <f t="shared" si="1024"/>
        <v/>
      </c>
      <c r="V591" s="14" t="str" cm="1">
        <f t="array" ref="V591">_xlfn.IFS(S591+T591=0,"",S591&gt;T591,IF(I591="主",IF(S591=5,4,3),IF(S591=5,0,1)),S591&lt;T591,IF(I591="主",IF(T591=5,0,1),IF(T591=5,4,3)),S591=T591,2)</f>
        <v/>
      </c>
      <c r="W591" s="275"/>
      <c r="X591" s="261"/>
      <c r="Y591" s="248" t="str">
        <f>IF($K591="","",IF($K591=$K589,AP589,AP590))</f>
        <v/>
      </c>
      <c r="Z591" s="248" t="str">
        <f>IF($K591="","",IF($K591=$K589,AQ589,AQ590))</f>
        <v/>
      </c>
      <c r="AA591" s="244" t="str">
        <f>IF($K591="","",IF($K591=$K589,AS589,AS590))</f>
        <v/>
      </c>
      <c r="AB591" s="248" t="str">
        <f>IF($K591="","",IF($K591=$K589,Y589,Y590))</f>
        <v/>
      </c>
      <c r="AC591" s="249" t="str">
        <f>IF($K591="","",IF($K591=$K589,Z589,Z590))</f>
        <v/>
      </c>
      <c r="AD591" s="250" t="str">
        <f>IF($K591="","",IF($K591=$K589,AA589,AA590))</f>
        <v/>
      </c>
      <c r="AE591" s="238"/>
      <c r="AF591" s="238"/>
      <c r="AG591" s="226"/>
      <c r="AH591" s="245" t="str">
        <f t="shared" si="1107"/>
        <v/>
      </c>
      <c r="AI591" s="251" t="str">
        <f>IF($K591="","",IF($K591=$K589,AH589,AH590))</f>
        <v/>
      </c>
      <c r="AJ591" s="227"/>
      <c r="AK591" s="262"/>
      <c r="AL591" s="10"/>
      <c r="AM591" s="10"/>
      <c r="AN591" s="266"/>
      <c r="AO591" s="269"/>
      <c r="AP591" s="265"/>
      <c r="AQ591" s="12"/>
      <c r="AR591" s="15"/>
      <c r="AS591" s="12"/>
      <c r="AT591" s="15"/>
      <c r="AU591" s="12"/>
      <c r="AV591" s="148"/>
      <c r="AW591" s="14" t="str">
        <f t="shared" si="1087"/>
        <v/>
      </c>
      <c r="AX591" s="14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Y591" s="14" t="str">
        <f t="shared" si="1088"/>
        <v/>
      </c>
    </row>
    <row r="592" spans="1:51">
      <c r="A592" s="1">
        <f>输入错误检查!A591</f>
        <v>0</v>
      </c>
      <c r="B592" s="218" t="str">
        <f t="shared" si="1102"/>
        <v/>
      </c>
      <c r="C592" s="218" t="str">
        <f t="shared" si="1103"/>
        <v/>
      </c>
      <c r="D592" s="218" t="str">
        <f t="shared" si="1104"/>
        <v/>
      </c>
      <c r="E592" s="218" t="str">
        <f t="shared" si="1105"/>
        <v/>
      </c>
      <c r="F592" s="218" t="str">
        <f t="shared" si="1106"/>
        <v/>
      </c>
      <c r="G592" s="8">
        <v>3</v>
      </c>
      <c r="H592" s="14" t="s">
        <v>88</v>
      </c>
      <c r="I592" s="14" t="str">
        <f t="shared" si="1081"/>
        <v/>
      </c>
      <c r="J592" s="14" t="str">
        <f t="shared" si="1082"/>
        <v/>
      </c>
      <c r="K592" s="279"/>
      <c r="L592" s="260"/>
      <c r="M592" s="221"/>
      <c r="N592" s="221"/>
      <c r="O592" s="222"/>
      <c r="P592" s="235"/>
      <c r="Q592" s="235"/>
      <c r="R592" s="235"/>
      <c r="S592" s="10"/>
      <c r="T592" s="10"/>
      <c r="U592" s="14" t="str">
        <f t="shared" si="1024"/>
        <v/>
      </c>
      <c r="V592" s="14" t="str" cm="1">
        <f t="array" ref="V592">_xlfn.IFS(S592+T592=0,"",S592&gt;T592,IF(I592="主",IF(S592=5,4,3),IF(S592=5,0,1)),S592&lt;T592,IF(I592="主",IF(T592=5,0,1),IF(T592=5,4,3)),S592=T592,2)</f>
        <v/>
      </c>
      <c r="W592" s="275"/>
      <c r="X592" s="261" t="str">
        <f>IF(X591="","",X591)</f>
        <v/>
      </c>
      <c r="Y592" s="248" t="str">
        <f>IF($K592="","",IF($K592=$K590,AP590,AP589))</f>
        <v/>
      </c>
      <c r="Z592" s="248" t="str">
        <f>IF($K592="","",IF($K592=$K590,AQ590,AQ589))</f>
        <v/>
      </c>
      <c r="AA592" s="244" t="str">
        <f>IF($K592="","",IF($K592=$K590,AS590,AS589))</f>
        <v/>
      </c>
      <c r="AB592" s="248" t="str">
        <f>IF($K592="","",IF($K592=$K590,Y590,Y589))</f>
        <v/>
      </c>
      <c r="AC592" s="249" t="str">
        <f>IF($K592="","",IF($K592=$K590,Z590,Z589))</f>
        <v/>
      </c>
      <c r="AD592" s="250" t="str">
        <f>IF($K592="","",IF($K592=$K590,AA590,AA589))</f>
        <v/>
      </c>
      <c r="AE592" s="237"/>
      <c r="AF592" s="237"/>
      <c r="AG592" s="270"/>
      <c r="AH592" s="245" t="str">
        <f t="shared" si="1108"/>
        <v/>
      </c>
      <c r="AI592" s="251" t="str">
        <f>IF($K592="","",IF($K592=$K590,AH590,AH589))</f>
        <v/>
      </c>
      <c r="AJ592" s="227"/>
      <c r="AK592" s="262"/>
      <c r="AL592" s="10"/>
      <c r="AM592" s="10"/>
      <c r="AN592" s="263"/>
      <c r="AO592" s="272"/>
      <c r="AP592" s="265"/>
      <c r="AQ592" s="12"/>
      <c r="AR592" s="15"/>
      <c r="AS592" s="12"/>
      <c r="AT592" s="15"/>
      <c r="AU592" s="12"/>
      <c r="AV592" s="148"/>
      <c r="AW592" s="14" t="str">
        <f t="shared" si="1087"/>
        <v/>
      </c>
      <c r="AX592" s="14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Y592" s="14" t="str">
        <f t="shared" si="1088"/>
        <v/>
      </c>
    </row>
    <row r="593" spans="1:51">
      <c r="A593" s="1">
        <f>输入错误检查!A592</f>
        <v>0</v>
      </c>
      <c r="B593" s="218" t="str">
        <f t="shared" si="1102"/>
        <v/>
      </c>
      <c r="C593" s="218" t="str">
        <f t="shared" si="1103"/>
        <v/>
      </c>
      <c r="D593" s="218" t="str">
        <f t="shared" si="1104"/>
        <v/>
      </c>
      <c r="E593" s="218" t="str">
        <f t="shared" si="1105"/>
        <v/>
      </c>
      <c r="F593" s="218" t="str">
        <f t="shared" si="1106"/>
        <v/>
      </c>
      <c r="G593" s="8" t="s">
        <v>114</v>
      </c>
      <c r="H593" s="14" t="s">
        <v>75</v>
      </c>
      <c r="I593" s="14" t="str">
        <f t="shared" si="1081"/>
        <v/>
      </c>
      <c r="J593" s="14" t="str">
        <f t="shared" si="1082"/>
        <v/>
      </c>
      <c r="K593" s="10"/>
      <c r="L593" s="274"/>
      <c r="M593" s="221">
        <f>S593+S594</f>
        <v>0</v>
      </c>
      <c r="N593" s="221">
        <f>T593+T594</f>
        <v>0</v>
      </c>
      <c r="O593" s="222">
        <f t="shared" si="1109"/>
        <v>0</v>
      </c>
      <c r="P593" s="223">
        <f t="shared" si="1110"/>
        <v>0</v>
      </c>
      <c r="Q593" s="223">
        <f t="shared" si="1111"/>
        <v>0</v>
      </c>
      <c r="R593" s="223">
        <f t="shared" si="1112"/>
        <v>0</v>
      </c>
      <c r="S593" s="10"/>
      <c r="T593" s="10"/>
      <c r="U593" s="14" t="str">
        <f t="shared" si="1024"/>
        <v/>
      </c>
      <c r="V593" s="14" t="str" cm="1">
        <f t="array" ref="V593">_xlfn.IFS(S593+T593=0,"",S593&gt;T593,IF(I593="主",IF(S593=5,4,3),IF(S593=5,0,1)),S593&lt;T593,IF(I593="主",IF(T593=5,0,1),IF(T593=5,4,3)),S593=T593,2)</f>
        <v/>
      </c>
      <c r="W593" s="275"/>
      <c r="X593" s="261"/>
      <c r="Y593" s="248" t="str">
        <f>IF($K593="","",IF($K593=$K591,AP591,AP592))</f>
        <v/>
      </c>
      <c r="Z593" s="248" t="str">
        <f>IF($K593="","",IF($K593=$K591,AQ591,AQ592))</f>
        <v/>
      </c>
      <c r="AA593" s="244" t="str">
        <f>IF($K593="","",IF($K593=$K591,AS591,AS592))</f>
        <v/>
      </c>
      <c r="AB593" s="242" t="str">
        <f t="shared" ref="AB593:AG593" si="1113">IF($K593="","",IF($K593=$K591,Y591,Y592))</f>
        <v/>
      </c>
      <c r="AC593" s="242" t="str">
        <f t="shared" si="1113"/>
        <v/>
      </c>
      <c r="AD593" s="249" t="str">
        <f t="shared" si="1113"/>
        <v/>
      </c>
      <c r="AE593" s="242" t="str">
        <f t="shared" si="1113"/>
        <v/>
      </c>
      <c r="AF593" s="242" t="str">
        <f t="shared" si="1113"/>
        <v/>
      </c>
      <c r="AG593" s="242" t="str">
        <f t="shared" si="1113"/>
        <v/>
      </c>
      <c r="AH593" s="245" t="str">
        <f t="shared" si="1107"/>
        <v/>
      </c>
      <c r="AI593" s="251" t="str">
        <f>IF($K593="","",IF($K593=$K591,AH591,AH592))</f>
        <v/>
      </c>
      <c r="AJ593" s="251" t="str">
        <f>IF($K593="","",IF($K593=$K591,AI591,AI592))</f>
        <v/>
      </c>
      <c r="AK593" s="10"/>
      <c r="AL593" s="10"/>
      <c r="AM593" s="10"/>
      <c r="AN593" s="10"/>
      <c r="AO593" s="276"/>
      <c r="AP593" s="265"/>
      <c r="AQ593" s="12"/>
      <c r="AR593" s="15"/>
      <c r="AS593" s="12"/>
      <c r="AT593" s="15"/>
      <c r="AU593" s="12"/>
      <c r="AV593" s="148"/>
      <c r="AW593" s="14" t="str">
        <f t="shared" si="1087"/>
        <v/>
      </c>
      <c r="AX593" s="14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Y593" s="14" t="str">
        <f t="shared" si="1088"/>
        <v/>
      </c>
    </row>
    <row r="594" spans="1:51">
      <c r="A594" s="1">
        <f>输入错误检查!A593</f>
        <v>0</v>
      </c>
      <c r="B594" s="218" t="str">
        <f t="shared" si="1102"/>
        <v/>
      </c>
      <c r="C594" s="218" t="str">
        <f t="shared" si="1103"/>
        <v/>
      </c>
      <c r="D594" s="218" t="str">
        <f t="shared" si="1104"/>
        <v/>
      </c>
      <c r="E594" s="218" t="str">
        <f t="shared" si="1105"/>
        <v/>
      </c>
      <c r="F594" s="218" t="str">
        <f t="shared" si="1106"/>
        <v/>
      </c>
      <c r="G594" s="8" t="s">
        <v>114</v>
      </c>
      <c r="H594" s="14" t="s">
        <v>88</v>
      </c>
      <c r="I594" s="14" t="str">
        <f t="shared" si="1081"/>
        <v/>
      </c>
      <c r="J594" s="14" t="str">
        <f t="shared" si="1082"/>
        <v/>
      </c>
      <c r="K594" s="10"/>
      <c r="L594" s="274"/>
      <c r="M594" s="221"/>
      <c r="N594" s="221"/>
      <c r="O594" s="222"/>
      <c r="P594" s="235"/>
      <c r="Q594" s="235"/>
      <c r="R594" s="235"/>
      <c r="S594" s="10"/>
      <c r="T594" s="10"/>
      <c r="U594" s="14" t="str">
        <f t="shared" si="1024"/>
        <v/>
      </c>
      <c r="V594" s="14" t="str" cm="1">
        <f t="array" ref="V594">_xlfn.IFS(S594+T594=0,"",S594&gt;T594,IF(I594="主",IF(S594=5,4,3),IF(S594=5,0,1)),S594&lt;T594,IF(I594="主",IF(T594=5,0,1),IF(T594=5,4,3)),S594=T594,2)</f>
        <v/>
      </c>
      <c r="W594" s="275"/>
      <c r="X594" s="261" t="str">
        <f>IF(X593="","",X593)</f>
        <v/>
      </c>
      <c r="Y594" s="248" t="str">
        <f>IF($K594="","",IF($K594=$K592,AP592,AP591))</f>
        <v/>
      </c>
      <c r="Z594" s="248" t="str">
        <f>IF($K594="","",IF($K594=$K592,AQ592,AQ591))</f>
        <v/>
      </c>
      <c r="AA594" s="244" t="str">
        <f>IF($K594="","",IF($K594=$K592,AS592,AS591))</f>
        <v/>
      </c>
      <c r="AB594" s="242" t="str">
        <f t="shared" ref="AB594:AG594" si="1114">IF($K594="","",IF($K594=$K592,Y592,Y591))</f>
        <v/>
      </c>
      <c r="AC594" s="242" t="str">
        <f t="shared" si="1114"/>
        <v/>
      </c>
      <c r="AD594" s="249" t="str">
        <f t="shared" si="1114"/>
        <v/>
      </c>
      <c r="AE594" s="242" t="str">
        <f t="shared" si="1114"/>
        <v/>
      </c>
      <c r="AF594" s="242" t="str">
        <f t="shared" si="1114"/>
        <v/>
      </c>
      <c r="AG594" s="242" t="str">
        <f t="shared" si="1114"/>
        <v/>
      </c>
      <c r="AH594" s="245" t="str">
        <f t="shared" si="1108"/>
        <v/>
      </c>
      <c r="AI594" s="251" t="str">
        <f>IF($K594="","",IF($K594=$K592,AH592,AH591))</f>
        <v/>
      </c>
      <c r="AJ594" s="251" t="str">
        <f>IF($K594="","",IF($K594=$K592,AI592,AI591))</f>
        <v/>
      </c>
      <c r="AK594" s="10"/>
      <c r="AL594" s="10"/>
      <c r="AM594" s="10"/>
      <c r="AN594" s="10"/>
      <c r="AO594" s="10"/>
      <c r="AP594" s="265"/>
      <c r="AQ594" s="12"/>
      <c r="AR594" s="15"/>
      <c r="AS594" s="12"/>
      <c r="AT594" s="15"/>
      <c r="AU594" s="12"/>
      <c r="AV594" s="148"/>
      <c r="AW594" s="14" t="str">
        <f t="shared" si="1087"/>
        <v/>
      </c>
      <c r="AX594" s="14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Y594" s="14" t="str">
        <f t="shared" si="1088"/>
        <v/>
      </c>
    </row>
    <row r="595" spans="1:51">
      <c r="A595" s="1">
        <f>输入错误检查!A594</f>
        <v>0</v>
      </c>
      <c r="B595" s="218" t="str">
        <f>IF(赛果!A76="","",赛果!A76)</f>
        <v/>
      </c>
      <c r="C595" s="218" t="str">
        <f>IF(赛果!B76="","",赛果!B76)</f>
        <v/>
      </c>
      <c r="D595" s="218" t="str">
        <f>IF(赛果!C76="","",赛果!C76)</f>
        <v/>
      </c>
      <c r="E595" s="218" t="str">
        <f>IF(赛果!D76="","",赛果!D76)</f>
        <v/>
      </c>
      <c r="F595" s="218" t="str">
        <f>IF(赛果!E76="","",赛果!E76)</f>
        <v/>
      </c>
      <c r="G595" s="8">
        <v>1</v>
      </c>
      <c r="H595" s="14" t="s">
        <v>75</v>
      </c>
      <c r="I595" s="14" t="str">
        <f t="shared" si="1081"/>
        <v/>
      </c>
      <c r="J595" s="14" t="str">
        <f t="shared" si="1082"/>
        <v/>
      </c>
      <c r="K595" s="15"/>
      <c r="L595" s="220"/>
      <c r="M595" s="221">
        <f>S595+S596</f>
        <v>0</v>
      </c>
      <c r="N595" s="221">
        <f>T595+T596</f>
        <v>0</v>
      </c>
      <c r="O595" s="222">
        <f t="shared" si="1109"/>
        <v>0</v>
      </c>
      <c r="P595" s="223">
        <f t="shared" si="1110"/>
        <v>0</v>
      </c>
      <c r="Q595" s="223">
        <f t="shared" si="1111"/>
        <v>0</v>
      </c>
      <c r="R595" s="223">
        <f t="shared" si="1112"/>
        <v>0</v>
      </c>
      <c r="S595" s="13"/>
      <c r="T595" s="13"/>
      <c r="U595" s="14" t="str">
        <f t="shared" si="1024"/>
        <v/>
      </c>
      <c r="V595" s="14" t="str" cm="1">
        <f t="array" ref="V595">_xlfn.IFS(S595+T595=0,"",S595&gt;T595,IF(I595="主",IF(S595=5,4,3),IF(S595=5,0,1)),S595&lt;T595,IF(I595="主",IF(T595=5,0,1),IF(T595=5,4,3)),S595=T595,2)</f>
        <v/>
      </c>
      <c r="W595" s="19"/>
      <c r="X595" s="19"/>
      <c r="Y595" s="224"/>
      <c r="Z595" s="225"/>
      <c r="AA595" s="225"/>
      <c r="AB595" s="225"/>
      <c r="AC595" s="225"/>
      <c r="AD595" s="225"/>
      <c r="AE595" s="225"/>
      <c r="AF595" s="225"/>
      <c r="AG595" s="226"/>
      <c r="AH595" s="227"/>
      <c r="AI595" s="227"/>
      <c r="AJ595" s="227"/>
      <c r="AK595" s="196"/>
      <c r="AL595" s="192"/>
      <c r="AM595" s="230"/>
      <c r="AN595" s="231"/>
      <c r="AO595" s="232"/>
      <c r="AP595" s="233"/>
      <c r="AQ595" s="234"/>
      <c r="AR595" s="15"/>
      <c r="AS595" s="234"/>
      <c r="AT595" s="15"/>
      <c r="AU595" s="234"/>
      <c r="AV595" s="142"/>
      <c r="AW595" s="14" t="str">
        <f t="shared" si="1087"/>
        <v/>
      </c>
      <c r="AX595" s="14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Y595" s="14" t="str">
        <f t="shared" si="1088"/>
        <v/>
      </c>
    </row>
    <row r="596" spans="1:51">
      <c r="A596" s="1">
        <f>输入错误检查!A595</f>
        <v>0</v>
      </c>
      <c r="B596" s="218" t="str">
        <f t="shared" ref="B596:B602" si="1115">B595</f>
        <v/>
      </c>
      <c r="C596" s="218" t="str">
        <f t="shared" ref="C596:C602" si="1116">C595</f>
        <v/>
      </c>
      <c r="D596" s="218" t="str">
        <f t="shared" ref="D596:D602" si="1117">D595</f>
        <v/>
      </c>
      <c r="E596" s="218" t="str">
        <f t="shared" ref="E596:E602" si="1118">E595</f>
        <v/>
      </c>
      <c r="F596" s="218" t="str">
        <f t="shared" ref="F596:F602" si="1119">F595</f>
        <v/>
      </c>
      <c r="G596" s="8">
        <v>1</v>
      </c>
      <c r="H596" s="14" t="s">
        <v>88</v>
      </c>
      <c r="I596" s="14" t="str">
        <f t="shared" si="1081"/>
        <v/>
      </c>
      <c r="J596" s="14" t="str">
        <f t="shared" si="1082"/>
        <v/>
      </c>
      <c r="K596" s="15"/>
      <c r="L596" s="258"/>
      <c r="M596" s="221"/>
      <c r="N596" s="221"/>
      <c r="O596" s="222"/>
      <c r="P596" s="235"/>
      <c r="Q596" s="235"/>
      <c r="R596" s="235"/>
      <c r="S596" s="13"/>
      <c r="T596" s="13"/>
      <c r="U596" s="14" t="str">
        <f t="shared" si="1024"/>
        <v/>
      </c>
      <c r="V596" s="14" t="str" cm="1">
        <f t="array" ref="V596">_xlfn.IFS(S596+T596=0,"",S596&gt;T596,IF(I596="主",IF(S596=5,4,3),IF(S596=5,0,1)),S596&lt;T596,IF(I596="主",IF(T596=5,0,1),IF(T596=5,4,3)),S596=T596,2)</f>
        <v/>
      </c>
      <c r="W596" s="19" t="str">
        <f>IF(W595="","",W595)</f>
        <v/>
      </c>
      <c r="X596" s="19" t="str">
        <f>IF(X595="","",X595)</f>
        <v/>
      </c>
      <c r="Y596" s="236"/>
      <c r="Z596" s="237"/>
      <c r="AA596" s="238"/>
      <c r="AB596" s="238"/>
      <c r="AC596" s="238"/>
      <c r="AD596" s="238"/>
      <c r="AE596" s="238"/>
      <c r="AF596" s="238"/>
      <c r="AG596" s="226"/>
      <c r="AH596" s="227"/>
      <c r="AI596" s="227"/>
      <c r="AJ596" s="227"/>
      <c r="AK596" s="196"/>
      <c r="AL596" s="192"/>
      <c r="AM596" s="239"/>
      <c r="AN596" s="240"/>
      <c r="AO596" s="241"/>
      <c r="AP596" s="233"/>
      <c r="AQ596" s="234"/>
      <c r="AR596" s="15"/>
      <c r="AS596" s="234"/>
      <c r="AT596" s="15"/>
      <c r="AU596" s="234"/>
      <c r="AV596" s="142"/>
      <c r="AW596" s="14" t="str">
        <f t="shared" si="1087"/>
        <v/>
      </c>
      <c r="AX596" s="14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Y596" s="14" t="str">
        <f t="shared" si="1088"/>
        <v/>
      </c>
    </row>
    <row r="597" spans="1:51">
      <c r="A597" s="1">
        <f>输入错误检查!A596</f>
        <v>0</v>
      </c>
      <c r="B597" s="218" t="str">
        <f t="shared" si="1115"/>
        <v/>
      </c>
      <c r="C597" s="218" t="str">
        <f t="shared" si="1116"/>
        <v/>
      </c>
      <c r="D597" s="218" t="str">
        <f t="shared" si="1117"/>
        <v/>
      </c>
      <c r="E597" s="218" t="str">
        <f t="shared" si="1118"/>
        <v/>
      </c>
      <c r="F597" s="218" t="str">
        <f t="shared" si="1119"/>
        <v/>
      </c>
      <c r="G597" s="8">
        <v>2</v>
      </c>
      <c r="H597" s="14" t="s">
        <v>75</v>
      </c>
      <c r="I597" s="14" t="str">
        <f t="shared" si="1081"/>
        <v/>
      </c>
      <c r="J597" s="14" t="str">
        <f t="shared" si="1082"/>
        <v/>
      </c>
      <c r="K597" s="13"/>
      <c r="L597" s="220"/>
      <c r="M597" s="221">
        <f>S597+S598</f>
        <v>0</v>
      </c>
      <c r="N597" s="221">
        <f>T597+T598</f>
        <v>0</v>
      </c>
      <c r="O597" s="222">
        <f t="shared" ref="O597:O601" si="1120">M597+N597</f>
        <v>0</v>
      </c>
      <c r="P597" s="223">
        <f t="shared" ref="P597:P601" si="1121">IF(M597&gt;N597,1,0)</f>
        <v>0</v>
      </c>
      <c r="Q597" s="223">
        <f t="shared" ref="Q597:Q601" si="1122">IF(M597+N597=0,0,IF(M597=N597,1,0))</f>
        <v>0</v>
      </c>
      <c r="R597" s="223">
        <f t="shared" ref="R597:R601" si="1123">IF(M597&lt;N597,1,0)</f>
        <v>0</v>
      </c>
      <c r="S597" s="13"/>
      <c r="T597" s="13"/>
      <c r="U597" s="14" t="str">
        <f t="shared" si="1024"/>
        <v/>
      </c>
      <c r="V597" s="14" t="str" cm="1">
        <f t="array" ref="V597">_xlfn.IFS(S597+T597=0,"",S597&gt;T597,IF(I597="主",IF(S597=5,4,3),IF(S597=5,0,1)),S597&lt;T597,IF(I597="主",IF(T597=5,0,1),IF(T597=5,4,3)),S597=T597,2)</f>
        <v/>
      </c>
      <c r="W597" s="19"/>
      <c r="X597" s="19"/>
      <c r="Y597" s="242" t="str">
        <f>IF($K597="","",IF($K597=$K595,AP595,AP596))</f>
        <v/>
      </c>
      <c r="Z597" s="243" t="str">
        <f>IF($K597="","",IF($K597=$K595,AQ595,AQ596))</f>
        <v/>
      </c>
      <c r="AA597" s="244" t="str">
        <f>IF($K597="","",IF($K597=$K595,AS595,AS596))</f>
        <v/>
      </c>
      <c r="AB597" s="238"/>
      <c r="AC597" s="238"/>
      <c r="AD597" s="238"/>
      <c r="AE597" s="238"/>
      <c r="AF597" s="238"/>
      <c r="AG597" s="226"/>
      <c r="AH597" s="245" t="str">
        <f t="shared" ref="AH597:AH601" si="1124">IF($K597="","",IF($K597=$K595,AV595,AV596))</f>
        <v/>
      </c>
      <c r="AI597" s="227"/>
      <c r="AJ597" s="227"/>
      <c r="AK597" s="196"/>
      <c r="AL597" s="13"/>
      <c r="AM597" s="277"/>
      <c r="AN597" s="247"/>
      <c r="AO597" s="241"/>
      <c r="AP597" s="233"/>
      <c r="AQ597" s="234"/>
      <c r="AR597" s="15"/>
      <c r="AS597" s="234"/>
      <c r="AT597" s="15"/>
      <c r="AU597" s="234"/>
      <c r="AV597" s="9"/>
      <c r="AW597" s="14" t="str">
        <f t="shared" si="1087"/>
        <v/>
      </c>
      <c r="AX597" s="14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AY597" s="14" t="str">
        <f t="shared" si="1088"/>
        <v/>
      </c>
    </row>
    <row r="598" spans="1:51">
      <c r="A598" s="1">
        <f>输入错误检查!A597</f>
        <v>0</v>
      </c>
      <c r="B598" s="218" t="str">
        <f t="shared" si="1115"/>
        <v/>
      </c>
      <c r="C598" s="218" t="str">
        <f t="shared" si="1116"/>
        <v/>
      </c>
      <c r="D598" s="218" t="str">
        <f t="shared" si="1117"/>
        <v/>
      </c>
      <c r="E598" s="218" t="str">
        <f t="shared" si="1118"/>
        <v/>
      </c>
      <c r="F598" s="218" t="str">
        <f t="shared" si="1119"/>
        <v/>
      </c>
      <c r="G598" s="8">
        <v>2</v>
      </c>
      <c r="H598" s="14" t="s">
        <v>88</v>
      </c>
      <c r="I598" s="14" t="str">
        <f t="shared" si="1081"/>
        <v/>
      </c>
      <c r="J598" s="14" t="str">
        <f t="shared" si="1082"/>
        <v/>
      </c>
      <c r="K598" s="15"/>
      <c r="L598" s="258"/>
      <c r="M598" s="221"/>
      <c r="N598" s="221"/>
      <c r="O598" s="222"/>
      <c r="P598" s="235"/>
      <c r="Q598" s="235"/>
      <c r="R598" s="235"/>
      <c r="S598" s="13"/>
      <c r="T598" s="13"/>
      <c r="U598" s="14" t="str">
        <f t="shared" si="1024"/>
        <v/>
      </c>
      <c r="V598" s="14" t="str" cm="1">
        <f t="array" ref="V598">_xlfn.IFS(S598+T598=0,"",S598&gt;T598,IF(I598="主",IF(S598=5,4,3),IF(S598=5,0,1)),S598&lt;T598,IF(I598="主",IF(T598=5,0,1),IF(T598=5,4,3)),S598=T598,2)</f>
        <v/>
      </c>
      <c r="W598" s="19" t="str">
        <f>IF(W597="","",W597)</f>
        <v/>
      </c>
      <c r="X598" s="19" t="str">
        <f>IF(X597="","",X597)</f>
        <v/>
      </c>
      <c r="Y598" s="242" t="str">
        <f>IF($K598="","",IF($K598=$K596,AP596,AP595))</f>
        <v/>
      </c>
      <c r="Z598" s="243" t="str">
        <f>IF($K598="","",IF($K598=$K596,AQ596,AQ595))</f>
        <v/>
      </c>
      <c r="AA598" s="244" t="str">
        <f>IF($K598="","",IF($K598=$K596,AS596,AS595))</f>
        <v/>
      </c>
      <c r="AB598" s="237"/>
      <c r="AC598" s="237"/>
      <c r="AD598" s="238"/>
      <c r="AE598" s="238"/>
      <c r="AF598" s="238"/>
      <c r="AG598" s="226"/>
      <c r="AH598" s="245" t="str">
        <f t="shared" ref="AH598:AH602" si="1125">IF($K598="","",IF($K598=$K596,AV596,AV595))</f>
        <v/>
      </c>
      <c r="AI598" s="227"/>
      <c r="AJ598" s="227"/>
      <c r="AK598" s="196"/>
      <c r="AL598" s="13"/>
      <c r="AM598" s="192"/>
      <c r="AN598" s="239"/>
      <c r="AO598" s="241"/>
      <c r="AP598" s="233"/>
      <c r="AQ598" s="234"/>
      <c r="AR598" s="15"/>
      <c r="AS598" s="234"/>
      <c r="AT598" s="15"/>
      <c r="AU598" s="234"/>
      <c r="AV598" s="142"/>
      <c r="AW598" s="14" t="str">
        <f t="shared" si="1087"/>
        <v/>
      </c>
      <c r="AX598" s="14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Y598" s="14" t="str">
        <f t="shared" si="1088"/>
        <v/>
      </c>
    </row>
    <row r="599" spans="1:51">
      <c r="A599" s="1">
        <f>输入错误检查!A598</f>
        <v>0</v>
      </c>
      <c r="B599" s="218" t="str">
        <f t="shared" si="1115"/>
        <v/>
      </c>
      <c r="C599" s="218" t="str">
        <f t="shared" si="1116"/>
        <v/>
      </c>
      <c r="D599" s="218" t="str">
        <f t="shared" si="1117"/>
        <v/>
      </c>
      <c r="E599" s="218" t="str">
        <f t="shared" si="1118"/>
        <v/>
      </c>
      <c r="F599" s="218" t="str">
        <f t="shared" si="1119"/>
        <v/>
      </c>
      <c r="G599" s="8">
        <v>3</v>
      </c>
      <c r="H599" s="14" t="s">
        <v>75</v>
      </c>
      <c r="I599" s="14" t="str">
        <f t="shared" si="1081"/>
        <v/>
      </c>
      <c r="J599" s="14" t="str">
        <f t="shared" si="1082"/>
        <v/>
      </c>
      <c r="K599" s="13"/>
      <c r="L599" s="258"/>
      <c r="M599" s="221">
        <f>S599+S600</f>
        <v>0</v>
      </c>
      <c r="N599" s="221">
        <f>T599+T600</f>
        <v>0</v>
      </c>
      <c r="O599" s="222">
        <f t="shared" si="1120"/>
        <v>0</v>
      </c>
      <c r="P599" s="223">
        <f t="shared" si="1121"/>
        <v>0</v>
      </c>
      <c r="Q599" s="223">
        <f t="shared" si="1122"/>
        <v>0</v>
      </c>
      <c r="R599" s="223">
        <f t="shared" si="1123"/>
        <v>0</v>
      </c>
      <c r="S599" s="13"/>
      <c r="T599" s="13"/>
      <c r="U599" s="14" t="str">
        <f t="shared" si="1024"/>
        <v/>
      </c>
      <c r="V599" s="14" t="str" cm="1">
        <f t="array" ref="V599">_xlfn.IFS(S599+T599=0,"",S599&gt;T599,IF(I599="主",IF(S599=5,4,3),IF(S599=5,0,1)),S599&lt;T599,IF(I599="主",IF(T599=5,0,1),IF(T599=5,4,3)),S599=T599,2)</f>
        <v/>
      </c>
      <c r="W599" s="255"/>
      <c r="X599" s="19"/>
      <c r="Y599" s="248" t="str">
        <f>IF($K599="","",IF($K599=$K597,AP597,AP598))</f>
        <v/>
      </c>
      <c r="Z599" s="248" t="str">
        <f>IF($K599="","",IF($K599=$K597,AQ597,AQ598))</f>
        <v/>
      </c>
      <c r="AA599" s="244" t="str">
        <f>IF($K599="","",IF($K599=$K597,AS597,AS598))</f>
        <v/>
      </c>
      <c r="AB599" s="248" t="str">
        <f>IF($K599="","",IF($K599=$K597,Y597,Y598))</f>
        <v/>
      </c>
      <c r="AC599" s="249" t="str">
        <f>IF($K599="","",IF($K599=$K597,Z597,Z598))</f>
        <v/>
      </c>
      <c r="AD599" s="250" t="str">
        <f>IF($K599="","",IF($K599=$K597,AA597,AA598))</f>
        <v/>
      </c>
      <c r="AE599" s="238"/>
      <c r="AF599" s="238"/>
      <c r="AG599" s="226"/>
      <c r="AH599" s="245" t="str">
        <f t="shared" si="1124"/>
        <v/>
      </c>
      <c r="AI599" s="251" t="str">
        <f>IF($K599="","",IF($K599=$K597,AH597,AH598))</f>
        <v/>
      </c>
      <c r="AJ599" s="227"/>
      <c r="AK599" s="196"/>
      <c r="AL599" s="13"/>
      <c r="AM599" s="13"/>
      <c r="AN599" s="277"/>
      <c r="AO599" s="252"/>
      <c r="AP599" s="278"/>
      <c r="AQ599" s="257"/>
      <c r="AR599" s="13"/>
      <c r="AS599" s="257"/>
      <c r="AT599" s="13"/>
      <c r="AU599" s="257"/>
      <c r="AV599" s="9"/>
      <c r="AW599" s="14" t="str">
        <f t="shared" si="1087"/>
        <v/>
      </c>
      <c r="AX599" s="14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Y599" s="14" t="str">
        <f t="shared" si="1088"/>
        <v/>
      </c>
    </row>
    <row r="600" spans="1:51">
      <c r="A600" s="1">
        <f>输入错误检查!A599</f>
        <v>0</v>
      </c>
      <c r="B600" s="218" t="str">
        <f t="shared" si="1115"/>
        <v/>
      </c>
      <c r="C600" s="218" t="str">
        <f t="shared" si="1116"/>
        <v/>
      </c>
      <c r="D600" s="218" t="str">
        <f t="shared" si="1117"/>
        <v/>
      </c>
      <c r="E600" s="218" t="str">
        <f t="shared" si="1118"/>
        <v/>
      </c>
      <c r="F600" s="218" t="str">
        <f t="shared" si="1119"/>
        <v/>
      </c>
      <c r="G600" s="8">
        <v>3</v>
      </c>
      <c r="H600" s="14" t="s">
        <v>88</v>
      </c>
      <c r="I600" s="14" t="str">
        <f t="shared" si="1081"/>
        <v/>
      </c>
      <c r="J600" s="14" t="str">
        <f t="shared" si="1082"/>
        <v/>
      </c>
      <c r="K600" s="13"/>
      <c r="L600" s="258"/>
      <c r="M600" s="221"/>
      <c r="N600" s="221"/>
      <c r="O600" s="222"/>
      <c r="P600" s="235"/>
      <c r="Q600" s="235"/>
      <c r="R600" s="235"/>
      <c r="S600" s="13"/>
      <c r="T600" s="13"/>
      <c r="U600" s="14" t="str">
        <f t="shared" si="1024"/>
        <v/>
      </c>
      <c r="V600" s="14" t="str" cm="1">
        <f t="array" ref="V600">_xlfn.IFS(S600+T600=0,"",S600&gt;T600,IF(I600="主",IF(S600=5,4,3),IF(S600=5,0,1)),S600&lt;T600,IF(I600="主",IF(T600=5,0,1),IF(T600=5,4,3)),S600=T600,2)</f>
        <v/>
      </c>
      <c r="W600" s="255"/>
      <c r="X600" s="19" t="str">
        <f>IF(X599="","",X599)</f>
        <v/>
      </c>
      <c r="Y600" s="248" t="str">
        <f>IF($K600="","",IF($K600=$K598,AP598,AP597))</f>
        <v/>
      </c>
      <c r="Z600" s="248" t="str">
        <f>IF($K600="","",IF($K600=$K598,AQ598,AQ597))</f>
        <v/>
      </c>
      <c r="AA600" s="244" t="str">
        <f>IF($K600="","",IF($K600=$K598,AS598,AS597))</f>
        <v/>
      </c>
      <c r="AB600" s="248" t="str">
        <f>IF($K600="","",IF($K600=$K598,Y598,Y597))</f>
        <v/>
      </c>
      <c r="AC600" s="249" t="str">
        <f>IF($K600="","",IF($K600=$K598,Z598,Z597))</f>
        <v/>
      </c>
      <c r="AD600" s="250" t="str">
        <f>IF($K600="","",IF($K600=$K598,AA598,AA597))</f>
        <v/>
      </c>
      <c r="AE600" s="237"/>
      <c r="AF600" s="237"/>
      <c r="AG600" s="270"/>
      <c r="AH600" s="245" t="str">
        <f t="shared" si="1125"/>
        <v/>
      </c>
      <c r="AI600" s="251" t="str">
        <f>IF($K600="","",IF($K600=$K598,AH598,AH597))</f>
        <v/>
      </c>
      <c r="AJ600" s="227"/>
      <c r="AK600" s="196"/>
      <c r="AL600" s="13"/>
      <c r="AM600" s="13"/>
      <c r="AN600" s="192"/>
      <c r="AO600" s="254"/>
      <c r="AP600" s="278"/>
      <c r="AQ600" s="257"/>
      <c r="AR600" s="13"/>
      <c r="AS600" s="257"/>
      <c r="AT600" s="13"/>
      <c r="AU600" s="257"/>
      <c r="AV600" s="9"/>
      <c r="AW600" s="14" t="str">
        <f t="shared" si="1087"/>
        <v/>
      </c>
      <c r="AX600" s="14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Y600" s="14" t="str">
        <f t="shared" si="1088"/>
        <v/>
      </c>
    </row>
    <row r="601" spans="1:51">
      <c r="A601" s="1">
        <f>输入错误检查!A600</f>
        <v>0</v>
      </c>
      <c r="B601" s="218" t="str">
        <f t="shared" si="1115"/>
        <v/>
      </c>
      <c r="C601" s="218" t="str">
        <f t="shared" si="1116"/>
        <v/>
      </c>
      <c r="D601" s="218" t="str">
        <f t="shared" si="1117"/>
        <v/>
      </c>
      <c r="E601" s="218" t="str">
        <f t="shared" si="1118"/>
        <v/>
      </c>
      <c r="F601" s="218" t="str">
        <f t="shared" si="1119"/>
        <v/>
      </c>
      <c r="G601" s="8" t="s">
        <v>114</v>
      </c>
      <c r="H601" s="14" t="s">
        <v>75</v>
      </c>
      <c r="I601" s="14" t="str">
        <f t="shared" si="1081"/>
        <v/>
      </c>
      <c r="J601" s="14" t="str">
        <f t="shared" si="1082"/>
        <v/>
      </c>
      <c r="K601" s="13"/>
      <c r="L601" s="258"/>
      <c r="M601" s="221">
        <f>S601+S602</f>
        <v>0</v>
      </c>
      <c r="N601" s="221">
        <f>T601+T602</f>
        <v>0</v>
      </c>
      <c r="O601" s="222">
        <f t="shared" si="1120"/>
        <v>0</v>
      </c>
      <c r="P601" s="223">
        <f t="shared" si="1121"/>
        <v>0</v>
      </c>
      <c r="Q601" s="223">
        <f t="shared" si="1122"/>
        <v>0</v>
      </c>
      <c r="R601" s="223">
        <f t="shared" si="1123"/>
        <v>0</v>
      </c>
      <c r="S601" s="13"/>
      <c r="T601" s="13"/>
      <c r="U601" s="14" t="str">
        <f t="shared" si="1024"/>
        <v/>
      </c>
      <c r="V601" s="14" t="str" cm="1">
        <f t="array" ref="V601">_xlfn.IFS(S601+T601=0,"",S601&gt;T601,IF(I601="主",IF(S601=5,4,3),IF(S601=5,0,1)),S601&lt;T601,IF(I601="主",IF(T601=5,0,1),IF(T601=5,4,3)),S601=T601,2)</f>
        <v/>
      </c>
      <c r="W601" s="255"/>
      <c r="X601" s="19"/>
      <c r="Y601" s="248" t="str">
        <f>IF($K601="","",IF($K601=$K599,AP599,AP600))</f>
        <v/>
      </c>
      <c r="Z601" s="248" t="str">
        <f>IF($K601="","",IF($K601=$K599,AQ599,AQ600))</f>
        <v/>
      </c>
      <c r="AA601" s="244" t="str">
        <f>IF($K601="","",IF($K601=$K599,AS599,AS600))</f>
        <v/>
      </c>
      <c r="AB601" s="242" t="str">
        <f t="shared" ref="AB601:AG601" si="1126">IF($K601="","",IF($K601=$K599,Y599,Y600))</f>
        <v/>
      </c>
      <c r="AC601" s="242" t="str">
        <f t="shared" si="1126"/>
        <v/>
      </c>
      <c r="AD601" s="249" t="str">
        <f t="shared" si="1126"/>
        <v/>
      </c>
      <c r="AE601" s="242" t="str">
        <f t="shared" si="1126"/>
        <v/>
      </c>
      <c r="AF601" s="242" t="str">
        <f t="shared" si="1126"/>
        <v/>
      </c>
      <c r="AG601" s="242" t="str">
        <f t="shared" si="1126"/>
        <v/>
      </c>
      <c r="AH601" s="245" t="str">
        <f t="shared" si="1124"/>
        <v/>
      </c>
      <c r="AI601" s="251" t="str">
        <f>IF($K601="","",IF($K601=$K599,AH599,AH600))</f>
        <v/>
      </c>
      <c r="AJ601" s="251" t="str">
        <f>IF($K601="","",IF($K601=$K599,AI599,AI600))</f>
        <v/>
      </c>
      <c r="AK601" s="13"/>
      <c r="AL601" s="13"/>
      <c r="AM601" s="13"/>
      <c r="AN601" s="13"/>
      <c r="AO601" s="256"/>
      <c r="AP601" s="257"/>
      <c r="AQ601" s="257"/>
      <c r="AR601" s="13"/>
      <c r="AS601" s="257"/>
      <c r="AT601" s="13"/>
      <c r="AU601" s="257"/>
      <c r="AV601" s="9"/>
      <c r="AW601" s="14" t="str">
        <f t="shared" si="1087"/>
        <v/>
      </c>
      <c r="AX601" s="14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Y601" s="14" t="str">
        <f t="shared" si="1088"/>
        <v/>
      </c>
    </row>
    <row r="602" spans="1:51">
      <c r="A602" s="1">
        <f>输入错误检查!A601</f>
        <v>0</v>
      </c>
      <c r="B602" s="218" t="str">
        <f t="shared" si="1115"/>
        <v/>
      </c>
      <c r="C602" s="218" t="str">
        <f t="shared" si="1116"/>
        <v/>
      </c>
      <c r="D602" s="218" t="str">
        <f t="shared" si="1117"/>
        <v/>
      </c>
      <c r="E602" s="218" t="str">
        <f t="shared" si="1118"/>
        <v/>
      </c>
      <c r="F602" s="218" t="str">
        <f t="shared" si="1119"/>
        <v/>
      </c>
      <c r="G602" s="8" t="s">
        <v>114</v>
      </c>
      <c r="H602" s="14" t="s">
        <v>88</v>
      </c>
      <c r="I602" s="14" t="str">
        <f t="shared" si="1081"/>
        <v/>
      </c>
      <c r="J602" s="14" t="str">
        <f t="shared" si="1082"/>
        <v/>
      </c>
      <c r="K602" s="13"/>
      <c r="L602" s="258"/>
      <c r="M602" s="221"/>
      <c r="N602" s="221"/>
      <c r="O602" s="222"/>
      <c r="P602" s="235"/>
      <c r="Q602" s="235"/>
      <c r="R602" s="235"/>
      <c r="S602" s="13"/>
      <c r="T602" s="13"/>
      <c r="U602" s="14" t="str">
        <f t="shared" si="1024"/>
        <v/>
      </c>
      <c r="V602" s="14" t="str" cm="1">
        <f t="array" ref="V602">_xlfn.IFS(S602+T602=0,"",S602&gt;T602,IF(I602="主",IF(S602=5,4,3),IF(S602=5,0,1)),S602&lt;T602,IF(I602="主",IF(T602=5,0,1),IF(T602=5,4,3)),S602=T602,2)</f>
        <v/>
      </c>
      <c r="W602" s="255"/>
      <c r="X602" s="19" t="str">
        <f>IF(X601="","",X601)</f>
        <v/>
      </c>
      <c r="Y602" s="248" t="str">
        <f>IF($K602="","",IF($K602=$K600,AP600,AP599))</f>
        <v/>
      </c>
      <c r="Z602" s="248" t="str">
        <f>IF($K602="","",IF($K602=$K600,AQ600,AQ599))</f>
        <v/>
      </c>
      <c r="AA602" s="244" t="str">
        <f>IF($K602="","",IF($K602=$K600,AS600,AS599))</f>
        <v/>
      </c>
      <c r="AB602" s="242" t="str">
        <f t="shared" ref="AB602:AG602" si="1127">IF($K602="","",IF($K602=$K600,Y600,Y599))</f>
        <v/>
      </c>
      <c r="AC602" s="242" t="str">
        <f t="shared" si="1127"/>
        <v/>
      </c>
      <c r="AD602" s="249" t="str">
        <f t="shared" si="1127"/>
        <v/>
      </c>
      <c r="AE602" s="242" t="str">
        <f t="shared" si="1127"/>
        <v/>
      </c>
      <c r="AF602" s="242" t="str">
        <f t="shared" si="1127"/>
        <v/>
      </c>
      <c r="AG602" s="242" t="str">
        <f t="shared" si="1127"/>
        <v/>
      </c>
      <c r="AH602" s="245" t="str">
        <f t="shared" si="1125"/>
        <v/>
      </c>
      <c r="AI602" s="251" t="str">
        <f>IF($K602="","",IF($K602=$K600,AH600,AH599))</f>
        <v/>
      </c>
      <c r="AJ602" s="251" t="str">
        <f>IF($K602="","",IF($K602=$K600,AI600,AI599))</f>
        <v/>
      </c>
      <c r="AK602" s="13"/>
      <c r="AL602" s="13"/>
      <c r="AM602" s="13"/>
      <c r="AN602" s="13"/>
      <c r="AO602" s="13"/>
      <c r="AP602" s="257"/>
      <c r="AQ602" s="257"/>
      <c r="AR602" s="13"/>
      <c r="AS602" s="257"/>
      <c r="AT602" s="13"/>
      <c r="AU602" s="257"/>
      <c r="AV602" s="9"/>
      <c r="AW602" s="14" t="str">
        <f t="shared" si="1087"/>
        <v/>
      </c>
      <c r="AX602" s="14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Y602" s="14" t="str">
        <f t="shared" si="1088"/>
        <v/>
      </c>
    </row>
    <row r="603" spans="1:51">
      <c r="A603" s="1">
        <f>输入错误检查!A602</f>
        <v>0</v>
      </c>
      <c r="B603" s="218" t="str">
        <f>IF(赛果!A77="","",赛果!A77)</f>
        <v/>
      </c>
      <c r="C603" s="218" t="str">
        <f>IF(赛果!B77="","",赛果!B77)</f>
        <v/>
      </c>
      <c r="D603" s="218" t="str">
        <f>IF(赛果!C77="","",赛果!C77)</f>
        <v/>
      </c>
      <c r="E603" s="218" t="str">
        <f>IF(赛果!D77="","",赛果!D77)</f>
        <v/>
      </c>
      <c r="F603" s="218" t="str">
        <f>IF(赛果!E77="","",赛果!E77)</f>
        <v/>
      </c>
      <c r="G603" s="8">
        <v>1</v>
      </c>
      <c r="H603" s="14" t="s">
        <v>75</v>
      </c>
      <c r="I603" s="14" t="str">
        <f t="shared" si="1081"/>
        <v/>
      </c>
      <c r="J603" s="14" t="str">
        <f t="shared" si="1082"/>
        <v/>
      </c>
      <c r="K603" s="279"/>
      <c r="L603" s="260"/>
      <c r="M603" s="221">
        <f>S603+S604</f>
        <v>0</v>
      </c>
      <c r="N603" s="221">
        <f>T603+T604</f>
        <v>0</v>
      </c>
      <c r="O603" s="222">
        <f t="shared" ref="O603:O607" si="1128">M603+N603</f>
        <v>0</v>
      </c>
      <c r="P603" s="223">
        <f t="shared" ref="P603:P607" si="1129">IF(M603&gt;N603,1,0)</f>
        <v>0</v>
      </c>
      <c r="Q603" s="223">
        <f t="shared" ref="Q603:Q607" si="1130">IF(M603+N603=0,0,IF(M603=N603,1,0))</f>
        <v>0</v>
      </c>
      <c r="R603" s="223">
        <f t="shared" ref="R603:R607" si="1131">IF(M603&lt;N603,1,0)</f>
        <v>0</v>
      </c>
      <c r="S603" s="10"/>
      <c r="T603" s="10"/>
      <c r="U603" s="14" t="str">
        <f t="shared" si="1024"/>
        <v/>
      </c>
      <c r="V603" s="14" t="str" cm="1">
        <f t="array" ref="V603">_xlfn.IFS(S603+T603=0,"",S603&gt;T603,IF(I603="主",IF(S603=5,4,3),IF(S603=5,0,1)),S603&lt;T603,IF(I603="主",IF(T603=5,0,1),IF(T603=5,4,3)),S603=T603,2)</f>
        <v/>
      </c>
      <c r="W603" s="261"/>
      <c r="X603" s="261"/>
      <c r="Y603" s="224"/>
      <c r="Z603" s="225"/>
      <c r="AA603" s="225"/>
      <c r="AB603" s="225"/>
      <c r="AC603" s="225"/>
      <c r="AD603" s="225"/>
      <c r="AE603" s="225"/>
      <c r="AF603" s="225"/>
      <c r="AG603" s="226"/>
      <c r="AH603" s="227"/>
      <c r="AI603" s="227"/>
      <c r="AJ603" s="227"/>
      <c r="AK603" s="262"/>
      <c r="AL603" s="263"/>
      <c r="AM603" s="224"/>
      <c r="AN603" s="225"/>
      <c r="AO603" s="264"/>
      <c r="AP603" s="265"/>
      <c r="AQ603" s="12"/>
      <c r="AR603" s="15"/>
      <c r="AS603" s="12"/>
      <c r="AT603" s="15"/>
      <c r="AU603" s="12"/>
      <c r="AV603" s="148"/>
      <c r="AW603" s="14" t="str">
        <f t="shared" si="1087"/>
        <v/>
      </c>
      <c r="AX603" s="14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Y603" s="14" t="str">
        <f t="shared" si="1088"/>
        <v/>
      </c>
    </row>
    <row r="604" spans="1:51">
      <c r="A604" s="1">
        <f>输入错误检查!A603</f>
        <v>0</v>
      </c>
      <c r="B604" s="218" t="str">
        <f t="shared" ref="B604:B610" si="1132">B603</f>
        <v/>
      </c>
      <c r="C604" s="218" t="str">
        <f t="shared" ref="C604:C610" si="1133">C603</f>
        <v/>
      </c>
      <c r="D604" s="218" t="str">
        <f t="shared" ref="D604:D610" si="1134">D603</f>
        <v/>
      </c>
      <c r="E604" s="218" t="str">
        <f t="shared" ref="E604:E610" si="1135">E603</f>
        <v/>
      </c>
      <c r="F604" s="218" t="str">
        <f t="shared" ref="F604:F610" si="1136">F603</f>
        <v/>
      </c>
      <c r="G604" s="8">
        <v>1</v>
      </c>
      <c r="H604" s="14" t="s">
        <v>88</v>
      </c>
      <c r="I604" s="14" t="str">
        <f t="shared" si="1081"/>
        <v/>
      </c>
      <c r="J604" s="14" t="str">
        <f t="shared" si="1082"/>
        <v/>
      </c>
      <c r="K604" s="279"/>
      <c r="L604" s="260"/>
      <c r="M604" s="221"/>
      <c r="N604" s="221"/>
      <c r="O604" s="222"/>
      <c r="P604" s="235"/>
      <c r="Q604" s="235"/>
      <c r="R604" s="235"/>
      <c r="S604" s="10"/>
      <c r="T604" s="10"/>
      <c r="U604" s="14" t="str">
        <f t="shared" si="1024"/>
        <v/>
      </c>
      <c r="V604" s="14" t="str" cm="1">
        <f t="array" ref="V604">_xlfn.IFS(S604+T604=0,"",S604&gt;T604,IF(I604="主",IF(S604=5,4,3),IF(S604=5,0,1)),S604&lt;T604,IF(I604="主",IF(T604=5,0,1),IF(T604=5,4,3)),S604=T604,2)</f>
        <v/>
      </c>
      <c r="W604" s="261" t="str">
        <f>IF(W603="","",W603)</f>
        <v/>
      </c>
      <c r="X604" s="261" t="str">
        <f>IF(X603="","",X603)</f>
        <v/>
      </c>
      <c r="Y604" s="236"/>
      <c r="Z604" s="237"/>
      <c r="AA604" s="238"/>
      <c r="AB604" s="238"/>
      <c r="AC604" s="238"/>
      <c r="AD604" s="238"/>
      <c r="AE604" s="238"/>
      <c r="AF604" s="238"/>
      <c r="AG604" s="226"/>
      <c r="AH604" s="227"/>
      <c r="AI604" s="227"/>
      <c r="AJ604" s="227"/>
      <c r="AK604" s="262"/>
      <c r="AL604" s="263"/>
      <c r="AM604" s="236"/>
      <c r="AN604" s="238"/>
      <c r="AO604" s="227"/>
      <c r="AP604" s="265"/>
      <c r="AQ604" s="12"/>
      <c r="AR604" s="15"/>
      <c r="AS604" s="12"/>
      <c r="AT604" s="15"/>
      <c r="AU604" s="12"/>
      <c r="AV604" s="148"/>
      <c r="AW604" s="14" t="str">
        <f t="shared" si="1087"/>
        <v/>
      </c>
      <c r="AX604" s="14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Y604" s="14" t="str">
        <f t="shared" si="1088"/>
        <v/>
      </c>
    </row>
    <row r="605" spans="1:51">
      <c r="A605" s="1">
        <f>输入错误检查!A604</f>
        <v>0</v>
      </c>
      <c r="B605" s="218" t="str">
        <f t="shared" si="1132"/>
        <v/>
      </c>
      <c r="C605" s="218" t="str">
        <f t="shared" si="1133"/>
        <v/>
      </c>
      <c r="D605" s="218" t="str">
        <f t="shared" si="1134"/>
        <v/>
      </c>
      <c r="E605" s="218" t="str">
        <f t="shared" si="1135"/>
        <v/>
      </c>
      <c r="F605" s="218" t="str">
        <f t="shared" si="1136"/>
        <v/>
      </c>
      <c r="G605" s="8">
        <v>2</v>
      </c>
      <c r="H605" s="14" t="s">
        <v>75</v>
      </c>
      <c r="I605" s="14" t="str">
        <f t="shared" si="1081"/>
        <v/>
      </c>
      <c r="J605" s="14" t="str">
        <f t="shared" si="1082"/>
        <v/>
      </c>
      <c r="K605" s="279"/>
      <c r="L605" s="260"/>
      <c r="M605" s="221">
        <f>S605+S606</f>
        <v>0</v>
      </c>
      <c r="N605" s="221">
        <f>T605+T606</f>
        <v>0</v>
      </c>
      <c r="O605" s="222">
        <f t="shared" si="1128"/>
        <v>0</v>
      </c>
      <c r="P605" s="223">
        <f t="shared" si="1129"/>
        <v>0</v>
      </c>
      <c r="Q605" s="223">
        <f t="shared" si="1130"/>
        <v>0</v>
      </c>
      <c r="R605" s="223">
        <f t="shared" si="1131"/>
        <v>0</v>
      </c>
      <c r="S605" s="10"/>
      <c r="T605" s="10"/>
      <c r="U605" s="14" t="str">
        <f t="shared" si="1024"/>
        <v/>
      </c>
      <c r="V605" s="14" t="str" cm="1">
        <f t="array" ref="V605">_xlfn.IFS(S605+T605=0,"",S605&gt;T605,IF(I605="主",IF(S605=5,4,3),IF(S605=5,0,1)),S605&lt;T605,IF(I605="主",IF(T605=5,0,1),IF(T605=5,4,3)),S605=T605,2)</f>
        <v/>
      </c>
      <c r="W605" s="261"/>
      <c r="X605" s="261"/>
      <c r="Y605" s="242" t="str">
        <f>IF($K605="","",IF($K605=$K603,AP603,AP604))</f>
        <v/>
      </c>
      <c r="Z605" s="243" t="str">
        <f>IF($K605="","",IF($K605=$K603,AQ603,AQ604))</f>
        <v/>
      </c>
      <c r="AA605" s="244" t="str">
        <f>IF($K605="","",IF($K605=$K603,AS603,AS604))</f>
        <v/>
      </c>
      <c r="AB605" s="238"/>
      <c r="AC605" s="238"/>
      <c r="AD605" s="238"/>
      <c r="AE605" s="238"/>
      <c r="AF605" s="238"/>
      <c r="AG605" s="226"/>
      <c r="AH605" s="245" t="str">
        <f t="shared" ref="AH605:AH609" si="1137">IF($K605="","",IF($K605=$K603,AV603,AV604))</f>
        <v/>
      </c>
      <c r="AI605" s="227"/>
      <c r="AJ605" s="227"/>
      <c r="AK605" s="262"/>
      <c r="AL605" s="10"/>
      <c r="AM605" s="266"/>
      <c r="AN605" s="267"/>
      <c r="AO605" s="227"/>
      <c r="AP605" s="265"/>
      <c r="AQ605" s="12"/>
      <c r="AR605" s="15"/>
      <c r="AS605" s="12"/>
      <c r="AT605" s="15"/>
      <c r="AU605" s="12"/>
      <c r="AV605" s="148"/>
      <c r="AW605" s="14" t="str">
        <f t="shared" si="1087"/>
        <v/>
      </c>
      <c r="AX605" s="14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Y605" s="14" t="str">
        <f t="shared" si="1088"/>
        <v/>
      </c>
    </row>
    <row r="606" spans="1:51">
      <c r="A606" s="1">
        <f>输入错误检查!A605</f>
        <v>0</v>
      </c>
      <c r="B606" s="218" t="str">
        <f t="shared" si="1132"/>
        <v/>
      </c>
      <c r="C606" s="218" t="str">
        <f t="shared" si="1133"/>
        <v/>
      </c>
      <c r="D606" s="218" t="str">
        <f t="shared" si="1134"/>
        <v/>
      </c>
      <c r="E606" s="218" t="str">
        <f t="shared" si="1135"/>
        <v/>
      </c>
      <c r="F606" s="218" t="str">
        <f t="shared" si="1136"/>
        <v/>
      </c>
      <c r="G606" s="8">
        <v>2</v>
      </c>
      <c r="H606" s="14" t="s">
        <v>88</v>
      </c>
      <c r="I606" s="14" t="str">
        <f t="shared" si="1081"/>
        <v/>
      </c>
      <c r="J606" s="14" t="str">
        <f t="shared" si="1082"/>
        <v/>
      </c>
      <c r="K606" s="279"/>
      <c r="L606" s="260"/>
      <c r="M606" s="221"/>
      <c r="N606" s="221"/>
      <c r="O606" s="222"/>
      <c r="P606" s="235"/>
      <c r="Q606" s="235"/>
      <c r="R606" s="235"/>
      <c r="S606" s="10"/>
      <c r="T606" s="10"/>
      <c r="U606" s="14" t="str">
        <f t="shared" si="1024"/>
        <v/>
      </c>
      <c r="V606" s="14" t="str" cm="1">
        <f t="array" ref="V606">_xlfn.IFS(S606+T606=0,"",S606&gt;T606,IF(I606="主",IF(S606=5,4,3),IF(S606=5,0,1)),S606&lt;T606,IF(I606="主",IF(T606=5,0,1),IF(T606=5,4,3)),S606=T606,2)</f>
        <v/>
      </c>
      <c r="W606" s="261" t="str">
        <f>IF(W605="","",W605)</f>
        <v/>
      </c>
      <c r="X606" s="261" t="str">
        <f>IF(X605="","",X605)</f>
        <v/>
      </c>
      <c r="Y606" s="242" t="str">
        <f>IF($K606="","",IF($K606=$K604,AP604,AP603))</f>
        <v/>
      </c>
      <c r="Z606" s="243" t="str">
        <f>IF($K606="","",IF($K606=$K604,AQ604,AQ603))</f>
        <v/>
      </c>
      <c r="AA606" s="244" t="str">
        <f>IF($K606="","",IF($K606=$K604,AS604,AS603))</f>
        <v/>
      </c>
      <c r="AB606" s="237"/>
      <c r="AC606" s="237"/>
      <c r="AD606" s="238"/>
      <c r="AE606" s="238"/>
      <c r="AF606" s="238"/>
      <c r="AG606" s="226"/>
      <c r="AH606" s="245" t="str">
        <f t="shared" ref="AH606:AH610" si="1138">IF($K606="","",IF($K606=$K604,AV604,AV603))</f>
        <v/>
      </c>
      <c r="AI606" s="227"/>
      <c r="AJ606" s="227"/>
      <c r="AK606" s="262"/>
      <c r="AL606" s="10"/>
      <c r="AM606" s="263"/>
      <c r="AN606" s="236"/>
      <c r="AO606" s="227"/>
      <c r="AP606" s="265"/>
      <c r="AQ606" s="12"/>
      <c r="AR606" s="15"/>
      <c r="AS606" s="12"/>
      <c r="AT606" s="15"/>
      <c r="AU606" s="12"/>
      <c r="AV606" s="148"/>
      <c r="AW606" s="14" t="str">
        <f t="shared" si="1087"/>
        <v/>
      </c>
      <c r="AX606" s="14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Y606" s="14" t="str">
        <f t="shared" si="1088"/>
        <v/>
      </c>
    </row>
    <row r="607" spans="1:51">
      <c r="A607" s="1">
        <f>输入错误检查!A606</f>
        <v>0</v>
      </c>
      <c r="B607" s="218" t="str">
        <f t="shared" si="1132"/>
        <v/>
      </c>
      <c r="C607" s="218" t="str">
        <f t="shared" si="1133"/>
        <v/>
      </c>
      <c r="D607" s="218" t="str">
        <f t="shared" si="1134"/>
        <v/>
      </c>
      <c r="E607" s="218" t="str">
        <f t="shared" si="1135"/>
        <v/>
      </c>
      <c r="F607" s="218" t="str">
        <f t="shared" si="1136"/>
        <v/>
      </c>
      <c r="G607" s="8">
        <v>3</v>
      </c>
      <c r="H607" s="14" t="s">
        <v>75</v>
      </c>
      <c r="I607" s="14" t="str">
        <f t="shared" si="1081"/>
        <v/>
      </c>
      <c r="J607" s="14" t="str">
        <f t="shared" si="1082"/>
        <v/>
      </c>
      <c r="K607" s="279"/>
      <c r="L607" s="260"/>
      <c r="M607" s="221">
        <f>S607+S608</f>
        <v>0</v>
      </c>
      <c r="N607" s="221">
        <f>T607+T608</f>
        <v>0</v>
      </c>
      <c r="O607" s="222">
        <f t="shared" si="1128"/>
        <v>0</v>
      </c>
      <c r="P607" s="223">
        <f t="shared" si="1129"/>
        <v>0</v>
      </c>
      <c r="Q607" s="223">
        <f t="shared" si="1130"/>
        <v>0</v>
      </c>
      <c r="R607" s="223">
        <f t="shared" si="1131"/>
        <v>0</v>
      </c>
      <c r="S607" s="10"/>
      <c r="T607" s="10"/>
      <c r="U607" s="14" t="str">
        <f t="shared" si="1024"/>
        <v/>
      </c>
      <c r="V607" s="14" t="str" cm="1">
        <f t="array" ref="V607">_xlfn.IFS(S607+T607=0,"",S607&gt;T607,IF(I607="主",IF(S607=5,4,3),IF(S607=5,0,1)),S607&lt;T607,IF(I607="主",IF(T607=5,0,1),IF(T607=5,4,3)),S607=T607,2)</f>
        <v/>
      </c>
      <c r="W607" s="275"/>
      <c r="X607" s="261"/>
      <c r="Y607" s="248" t="str">
        <f>IF($K607="","",IF($K607=$K605,AP605,AP606))</f>
        <v/>
      </c>
      <c r="Z607" s="248" t="str">
        <f>IF($K607="","",IF($K607=$K605,AQ605,AQ606))</f>
        <v/>
      </c>
      <c r="AA607" s="244" t="str">
        <f>IF($K607="","",IF($K607=$K605,AS605,AS606))</f>
        <v/>
      </c>
      <c r="AB607" s="248" t="str">
        <f>IF($K607="","",IF($K607=$K605,Y605,Y606))</f>
        <v/>
      </c>
      <c r="AC607" s="249" t="str">
        <f>IF($K607="","",IF($K607=$K605,Z605,Z606))</f>
        <v/>
      </c>
      <c r="AD607" s="250" t="str">
        <f>IF($K607="","",IF($K607=$K605,AA605,AA606))</f>
        <v/>
      </c>
      <c r="AE607" s="238"/>
      <c r="AF607" s="238"/>
      <c r="AG607" s="226"/>
      <c r="AH607" s="245" t="str">
        <f t="shared" si="1137"/>
        <v/>
      </c>
      <c r="AI607" s="251" t="str">
        <f>IF($K607="","",IF($K607=$K605,AH605,AH606))</f>
        <v/>
      </c>
      <c r="AJ607" s="227"/>
      <c r="AK607" s="262"/>
      <c r="AL607" s="10"/>
      <c r="AM607" s="10"/>
      <c r="AN607" s="266"/>
      <c r="AO607" s="269"/>
      <c r="AP607" s="265"/>
      <c r="AQ607" s="12"/>
      <c r="AR607" s="15"/>
      <c r="AS607" s="12"/>
      <c r="AT607" s="15"/>
      <c r="AU607" s="12"/>
      <c r="AV607" s="148"/>
      <c r="AW607" s="14" t="str">
        <f t="shared" si="1087"/>
        <v/>
      </c>
      <c r="AX607" s="14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Y607" s="14" t="str">
        <f t="shared" si="1088"/>
        <v/>
      </c>
    </row>
    <row r="608" spans="1:51">
      <c r="A608" s="1">
        <f>输入错误检查!A607</f>
        <v>0</v>
      </c>
      <c r="B608" s="218" t="str">
        <f t="shared" si="1132"/>
        <v/>
      </c>
      <c r="C608" s="218" t="str">
        <f t="shared" si="1133"/>
        <v/>
      </c>
      <c r="D608" s="218" t="str">
        <f t="shared" si="1134"/>
        <v/>
      </c>
      <c r="E608" s="218" t="str">
        <f t="shared" si="1135"/>
        <v/>
      </c>
      <c r="F608" s="218" t="str">
        <f t="shared" si="1136"/>
        <v/>
      </c>
      <c r="G608" s="8">
        <v>3</v>
      </c>
      <c r="H608" s="14" t="s">
        <v>88</v>
      </c>
      <c r="I608" s="14" t="str">
        <f t="shared" si="1081"/>
        <v/>
      </c>
      <c r="J608" s="14" t="str">
        <f t="shared" si="1082"/>
        <v/>
      </c>
      <c r="K608" s="279"/>
      <c r="L608" s="260"/>
      <c r="M608" s="221"/>
      <c r="N608" s="221"/>
      <c r="O608" s="222"/>
      <c r="P608" s="235"/>
      <c r="Q608" s="235"/>
      <c r="R608" s="235"/>
      <c r="S608" s="10"/>
      <c r="T608" s="10"/>
      <c r="U608" s="14" t="str">
        <f t="shared" si="1024"/>
        <v/>
      </c>
      <c r="V608" s="14" t="str" cm="1">
        <f t="array" ref="V608">_xlfn.IFS(S608+T608=0,"",S608&gt;T608,IF(I608="主",IF(S608=5,4,3),IF(S608=5,0,1)),S608&lt;T608,IF(I608="主",IF(T608=5,0,1),IF(T608=5,4,3)),S608=T608,2)</f>
        <v/>
      </c>
      <c r="W608" s="275"/>
      <c r="X608" s="261" t="str">
        <f>IF(X607="","",X607)</f>
        <v/>
      </c>
      <c r="Y608" s="248" t="str">
        <f>IF($K608="","",IF($K608=$K606,AP606,AP605))</f>
        <v/>
      </c>
      <c r="Z608" s="248" t="str">
        <f>IF($K608="","",IF($K608=$K606,AQ606,AQ605))</f>
        <v/>
      </c>
      <c r="AA608" s="244" t="str">
        <f>IF($K608="","",IF($K608=$K606,AS606,AS605))</f>
        <v/>
      </c>
      <c r="AB608" s="248" t="str">
        <f>IF($K608="","",IF($K608=$K606,Y606,Y605))</f>
        <v/>
      </c>
      <c r="AC608" s="249" t="str">
        <f>IF($K608="","",IF($K608=$K606,Z606,Z605))</f>
        <v/>
      </c>
      <c r="AD608" s="250" t="str">
        <f>IF($K608="","",IF($K608=$K606,AA606,AA605))</f>
        <v/>
      </c>
      <c r="AE608" s="237"/>
      <c r="AF608" s="237"/>
      <c r="AG608" s="270"/>
      <c r="AH608" s="245" t="str">
        <f t="shared" si="1138"/>
        <v/>
      </c>
      <c r="AI608" s="251" t="str">
        <f>IF($K608="","",IF($K608=$K606,AH606,AH605))</f>
        <v/>
      </c>
      <c r="AJ608" s="227"/>
      <c r="AK608" s="262"/>
      <c r="AL608" s="10"/>
      <c r="AM608" s="10"/>
      <c r="AN608" s="263"/>
      <c r="AO608" s="272"/>
      <c r="AP608" s="265"/>
      <c r="AQ608" s="12"/>
      <c r="AR608" s="15"/>
      <c r="AS608" s="12"/>
      <c r="AT608" s="15"/>
      <c r="AU608" s="12"/>
      <c r="AV608" s="148"/>
      <c r="AW608" s="14" t="str">
        <f t="shared" si="1087"/>
        <v/>
      </c>
      <c r="AX608" s="14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Y608" s="14" t="str">
        <f t="shared" si="1088"/>
        <v/>
      </c>
    </row>
    <row r="609" spans="1:51">
      <c r="A609" s="1">
        <f>输入错误检查!A608</f>
        <v>0</v>
      </c>
      <c r="B609" s="218" t="str">
        <f t="shared" si="1132"/>
        <v/>
      </c>
      <c r="C609" s="218" t="str">
        <f t="shared" si="1133"/>
        <v/>
      </c>
      <c r="D609" s="218" t="str">
        <f t="shared" si="1134"/>
        <v/>
      </c>
      <c r="E609" s="218" t="str">
        <f t="shared" si="1135"/>
        <v/>
      </c>
      <c r="F609" s="218" t="str">
        <f t="shared" si="1136"/>
        <v/>
      </c>
      <c r="G609" s="8" t="s">
        <v>114</v>
      </c>
      <c r="H609" s="14" t="s">
        <v>75</v>
      </c>
      <c r="I609" s="14" t="str">
        <f t="shared" si="1081"/>
        <v/>
      </c>
      <c r="J609" s="14" t="str">
        <f t="shared" si="1082"/>
        <v/>
      </c>
      <c r="K609" s="10"/>
      <c r="L609" s="274"/>
      <c r="M609" s="221">
        <f>S609+S610</f>
        <v>0</v>
      </c>
      <c r="N609" s="221">
        <f>T609+T610</f>
        <v>0</v>
      </c>
      <c r="O609" s="222">
        <f t="shared" ref="O609:O613" si="1139">M609+N609</f>
        <v>0</v>
      </c>
      <c r="P609" s="223">
        <f t="shared" ref="P609:P613" si="1140">IF(M609&gt;N609,1,0)</f>
        <v>0</v>
      </c>
      <c r="Q609" s="223">
        <f t="shared" ref="Q609:Q613" si="1141">IF(M609+N609=0,0,IF(M609=N609,1,0))</f>
        <v>0</v>
      </c>
      <c r="R609" s="223">
        <f t="shared" ref="R609:R613" si="1142">IF(M609&lt;N609,1,0)</f>
        <v>0</v>
      </c>
      <c r="S609" s="10"/>
      <c r="T609" s="10"/>
      <c r="U609" s="14" t="str">
        <f t="shared" si="1024"/>
        <v/>
      </c>
      <c r="V609" s="14" t="str" cm="1">
        <f t="array" ref="V609">_xlfn.IFS(S609+T609=0,"",S609&gt;T609,IF(I609="主",IF(S609=5,4,3),IF(S609=5,0,1)),S609&lt;T609,IF(I609="主",IF(T609=5,0,1),IF(T609=5,4,3)),S609=T609,2)</f>
        <v/>
      </c>
      <c r="W609" s="275"/>
      <c r="X609" s="261"/>
      <c r="Y609" s="248" t="str">
        <f>IF($K609="","",IF($K609=$K607,AP607,AP608))</f>
        <v/>
      </c>
      <c r="Z609" s="248" t="str">
        <f>IF($K609="","",IF($K609=$K607,AQ607,AQ608))</f>
        <v/>
      </c>
      <c r="AA609" s="244" t="str">
        <f>IF($K609="","",IF($K609=$K607,AS607,AS608))</f>
        <v/>
      </c>
      <c r="AB609" s="242" t="str">
        <f t="shared" ref="AB609:AG609" si="1143">IF($K609="","",IF($K609=$K607,Y607,Y608))</f>
        <v/>
      </c>
      <c r="AC609" s="242" t="str">
        <f t="shared" si="1143"/>
        <v/>
      </c>
      <c r="AD609" s="249" t="str">
        <f t="shared" si="1143"/>
        <v/>
      </c>
      <c r="AE609" s="242" t="str">
        <f t="shared" si="1143"/>
        <v/>
      </c>
      <c r="AF609" s="242" t="str">
        <f t="shared" si="1143"/>
        <v/>
      </c>
      <c r="AG609" s="242" t="str">
        <f t="shared" si="1143"/>
        <v/>
      </c>
      <c r="AH609" s="245" t="str">
        <f t="shared" si="1137"/>
        <v/>
      </c>
      <c r="AI609" s="251" t="str">
        <f>IF($K609="","",IF($K609=$K607,AH607,AH608))</f>
        <v/>
      </c>
      <c r="AJ609" s="251" t="str">
        <f>IF($K609="","",IF($K609=$K607,AI607,AI608))</f>
        <v/>
      </c>
      <c r="AK609" s="10"/>
      <c r="AL609" s="10"/>
      <c r="AM609" s="10"/>
      <c r="AN609" s="10"/>
      <c r="AO609" s="276"/>
      <c r="AP609" s="265"/>
      <c r="AQ609" s="12"/>
      <c r="AR609" s="15"/>
      <c r="AS609" s="12"/>
      <c r="AT609" s="15"/>
      <c r="AU609" s="12"/>
      <c r="AV609" s="148"/>
      <c r="AW609" s="14" t="str">
        <f t="shared" si="1087"/>
        <v/>
      </c>
      <c r="AX609" s="14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Y609" s="14" t="str">
        <f t="shared" si="1088"/>
        <v/>
      </c>
    </row>
    <row r="610" spans="1:51">
      <c r="A610" s="1">
        <f>输入错误检查!A609</f>
        <v>0</v>
      </c>
      <c r="B610" s="218" t="str">
        <f t="shared" si="1132"/>
        <v/>
      </c>
      <c r="C610" s="218" t="str">
        <f t="shared" si="1133"/>
        <v/>
      </c>
      <c r="D610" s="218" t="str">
        <f t="shared" si="1134"/>
        <v/>
      </c>
      <c r="E610" s="218" t="str">
        <f t="shared" si="1135"/>
        <v/>
      </c>
      <c r="F610" s="218" t="str">
        <f t="shared" si="1136"/>
        <v/>
      </c>
      <c r="G610" s="8" t="s">
        <v>114</v>
      </c>
      <c r="H610" s="14" t="s">
        <v>88</v>
      </c>
      <c r="I610" s="14" t="str">
        <f t="shared" si="1081"/>
        <v/>
      </c>
      <c r="J610" s="14" t="str">
        <f t="shared" si="1082"/>
        <v/>
      </c>
      <c r="K610" s="10"/>
      <c r="L610" s="274"/>
      <c r="M610" s="221"/>
      <c r="N610" s="221"/>
      <c r="O610" s="222"/>
      <c r="P610" s="235"/>
      <c r="Q610" s="235"/>
      <c r="R610" s="235"/>
      <c r="S610" s="10"/>
      <c r="T610" s="10"/>
      <c r="U610" s="14" t="str">
        <f t="shared" si="1024"/>
        <v/>
      </c>
      <c r="V610" s="14" t="str" cm="1">
        <f t="array" ref="V610">_xlfn.IFS(S610+T610=0,"",S610&gt;T610,IF(I610="主",IF(S610=5,4,3),IF(S610=5,0,1)),S610&lt;T610,IF(I610="主",IF(T610=5,0,1),IF(T610=5,4,3)),S610=T610,2)</f>
        <v/>
      </c>
      <c r="W610" s="275"/>
      <c r="X610" s="261" t="str">
        <f>IF(X609="","",X609)</f>
        <v/>
      </c>
      <c r="Y610" s="248" t="str">
        <f>IF($K610="","",IF($K610=$K608,AP608,AP607))</f>
        <v/>
      </c>
      <c r="Z610" s="248" t="str">
        <f>IF($K610="","",IF($K610=$K608,AQ608,AQ607))</f>
        <v/>
      </c>
      <c r="AA610" s="244" t="str">
        <f>IF($K610="","",IF($K610=$K608,AS608,AS607))</f>
        <v/>
      </c>
      <c r="AB610" s="242" t="str">
        <f t="shared" ref="AB610:AG610" si="1144">IF($K610="","",IF($K610=$K608,Y608,Y607))</f>
        <v/>
      </c>
      <c r="AC610" s="242" t="str">
        <f t="shared" si="1144"/>
        <v/>
      </c>
      <c r="AD610" s="249" t="str">
        <f t="shared" si="1144"/>
        <v/>
      </c>
      <c r="AE610" s="242" t="str">
        <f t="shared" si="1144"/>
        <v/>
      </c>
      <c r="AF610" s="242" t="str">
        <f t="shared" si="1144"/>
        <v/>
      </c>
      <c r="AG610" s="242" t="str">
        <f t="shared" si="1144"/>
        <v/>
      </c>
      <c r="AH610" s="245" t="str">
        <f t="shared" si="1138"/>
        <v/>
      </c>
      <c r="AI610" s="251" t="str">
        <f>IF($K610="","",IF($K610=$K608,AH608,AH607))</f>
        <v/>
      </c>
      <c r="AJ610" s="251" t="str">
        <f>IF($K610="","",IF($K610=$K608,AI608,AI607))</f>
        <v/>
      </c>
      <c r="AK610" s="10"/>
      <c r="AL610" s="10"/>
      <c r="AM610" s="10"/>
      <c r="AN610" s="10"/>
      <c r="AO610" s="10"/>
      <c r="AP610" s="265"/>
      <c r="AQ610" s="12"/>
      <c r="AR610" s="15"/>
      <c r="AS610" s="12"/>
      <c r="AT610" s="15"/>
      <c r="AU610" s="12"/>
      <c r="AV610" s="148"/>
      <c r="AW610" s="14" t="str">
        <f t="shared" si="1087"/>
        <v/>
      </c>
      <c r="AX610" s="14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Y610" s="14" t="str">
        <f t="shared" si="1088"/>
        <v/>
      </c>
    </row>
    <row r="611" spans="1:51">
      <c r="A611" s="1">
        <f>输入错误检查!A610</f>
        <v>0</v>
      </c>
      <c r="B611" s="218" t="str">
        <f>IF(赛果!A78="","",赛果!A78)</f>
        <v/>
      </c>
      <c r="C611" s="218" t="str">
        <f>IF(赛果!B78="","",赛果!B78)</f>
        <v/>
      </c>
      <c r="D611" s="218" t="str">
        <f>IF(赛果!C78="","",赛果!C78)</f>
        <v/>
      </c>
      <c r="E611" s="218" t="str">
        <f>IF(赛果!D78="","",赛果!D78)</f>
        <v/>
      </c>
      <c r="F611" s="218" t="str">
        <f>IF(赛果!E78="","",赛果!E78)</f>
        <v/>
      </c>
      <c r="G611" s="8">
        <v>1</v>
      </c>
      <c r="H611" s="14" t="s">
        <v>75</v>
      </c>
      <c r="I611" s="14" t="str">
        <f t="shared" si="1081"/>
        <v/>
      </c>
      <c r="J611" s="14" t="str">
        <f t="shared" si="1082"/>
        <v/>
      </c>
      <c r="K611" s="15"/>
      <c r="L611" s="220"/>
      <c r="M611" s="221">
        <f>S611+S612</f>
        <v>0</v>
      </c>
      <c r="N611" s="221">
        <f>T611+T612</f>
        <v>0</v>
      </c>
      <c r="O611" s="222">
        <f t="shared" si="1139"/>
        <v>0</v>
      </c>
      <c r="P611" s="223">
        <f t="shared" si="1140"/>
        <v>0</v>
      </c>
      <c r="Q611" s="223">
        <f t="shared" si="1141"/>
        <v>0</v>
      </c>
      <c r="R611" s="223">
        <f t="shared" si="1142"/>
        <v>0</v>
      </c>
      <c r="S611" s="13"/>
      <c r="T611" s="13"/>
      <c r="U611" s="14" t="str">
        <f t="shared" ref="U611:U674" si="1145">_xlfn.IFS(S611+T611=0,"",S611&gt;T611,IF(I611="主","屠","人"),S611&lt;T611,IF(I611="主","人","屠"),S611=T611,"平")</f>
        <v/>
      </c>
      <c r="V611" s="14" t="str" cm="1">
        <f t="array" ref="V611">_xlfn.IFS(S611+T611=0,"",S611&gt;T611,IF(I611="主",IF(S611=5,4,3),IF(S611=5,0,1)),S611&lt;T611,IF(I611="主",IF(T611=5,0,1),IF(T611=5,4,3)),S611=T611,2)</f>
        <v/>
      </c>
      <c r="W611" s="19"/>
      <c r="X611" s="19"/>
      <c r="Y611" s="224"/>
      <c r="Z611" s="225"/>
      <c r="AA611" s="225"/>
      <c r="AB611" s="225"/>
      <c r="AC611" s="225"/>
      <c r="AD611" s="225"/>
      <c r="AE611" s="225"/>
      <c r="AF611" s="225"/>
      <c r="AG611" s="226"/>
      <c r="AH611" s="227"/>
      <c r="AI611" s="227"/>
      <c r="AJ611" s="227"/>
      <c r="AK611" s="196"/>
      <c r="AL611" s="192"/>
      <c r="AM611" s="230"/>
      <c r="AN611" s="231"/>
      <c r="AO611" s="232"/>
      <c r="AP611" s="233"/>
      <c r="AQ611" s="234"/>
      <c r="AR611" s="15"/>
      <c r="AS611" s="234"/>
      <c r="AT611" s="15"/>
      <c r="AU611" s="234"/>
      <c r="AV611" s="142"/>
      <c r="AW611" s="14" t="str">
        <f t="shared" si="1087"/>
        <v/>
      </c>
      <c r="AX611" s="14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AY611" s="14" t="str">
        <f t="shared" si="1088"/>
        <v/>
      </c>
    </row>
    <row r="612" spans="1:51">
      <c r="A612" s="1">
        <f>输入错误检查!A611</f>
        <v>0</v>
      </c>
      <c r="B612" s="218" t="str">
        <f t="shared" ref="B612:B618" si="1146">B611</f>
        <v/>
      </c>
      <c r="C612" s="218" t="str">
        <f t="shared" ref="C612:C618" si="1147">C611</f>
        <v/>
      </c>
      <c r="D612" s="218" t="str">
        <f t="shared" ref="D612:D618" si="1148">D611</f>
        <v/>
      </c>
      <c r="E612" s="218" t="str">
        <f t="shared" ref="E612:E618" si="1149">E611</f>
        <v/>
      </c>
      <c r="F612" s="218" t="str">
        <f t="shared" ref="F612:F618" si="1150">F611</f>
        <v/>
      </c>
      <c r="G612" s="8">
        <v>1</v>
      </c>
      <c r="H612" s="14" t="s">
        <v>88</v>
      </c>
      <c r="I612" s="14" t="str">
        <f t="shared" si="1081"/>
        <v/>
      </c>
      <c r="J612" s="14" t="str">
        <f t="shared" si="1082"/>
        <v/>
      </c>
      <c r="K612" s="15"/>
      <c r="L612" s="220"/>
      <c r="M612" s="221"/>
      <c r="N612" s="221"/>
      <c r="O612" s="222"/>
      <c r="P612" s="235"/>
      <c r="Q612" s="235"/>
      <c r="R612" s="235"/>
      <c r="S612" s="13"/>
      <c r="T612" s="13"/>
      <c r="U612" s="14" t="str">
        <f t="shared" si="1145"/>
        <v/>
      </c>
      <c r="V612" s="14" t="str" cm="1">
        <f t="array" ref="V612">_xlfn.IFS(S612+T612=0,"",S612&gt;T612,IF(I612="主",IF(S612=5,4,3),IF(S612=5,0,1)),S612&lt;T612,IF(I612="主",IF(T612=5,0,1),IF(T612=5,4,3)),S612=T612,2)</f>
        <v/>
      </c>
      <c r="W612" s="19"/>
      <c r="X612" s="19"/>
      <c r="Y612" s="236"/>
      <c r="Z612" s="237"/>
      <c r="AA612" s="238"/>
      <c r="AB612" s="238"/>
      <c r="AC612" s="238"/>
      <c r="AD612" s="238"/>
      <c r="AE612" s="238"/>
      <c r="AF612" s="238"/>
      <c r="AG612" s="226"/>
      <c r="AH612" s="227"/>
      <c r="AI612" s="227"/>
      <c r="AJ612" s="227"/>
      <c r="AK612" s="196"/>
      <c r="AL612" s="192"/>
      <c r="AM612" s="239"/>
      <c r="AN612" s="240"/>
      <c r="AO612" s="241"/>
      <c r="AP612" s="233"/>
      <c r="AQ612" s="234"/>
      <c r="AR612" s="15"/>
      <c r="AS612" s="234"/>
      <c r="AT612" s="15"/>
      <c r="AU612" s="234"/>
      <c r="AV612" s="142"/>
      <c r="AW612" s="14" t="str">
        <f t="shared" si="1087"/>
        <v/>
      </c>
      <c r="AX612" s="14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AY612" s="14" t="str">
        <f t="shared" si="1088"/>
        <v/>
      </c>
    </row>
    <row r="613" spans="1:51">
      <c r="A613" s="1">
        <f>输入错误检查!A612</f>
        <v>0</v>
      </c>
      <c r="B613" s="218" t="str">
        <f t="shared" si="1146"/>
        <v/>
      </c>
      <c r="C613" s="218" t="str">
        <f t="shared" si="1147"/>
        <v/>
      </c>
      <c r="D613" s="218" t="str">
        <f t="shared" si="1148"/>
        <v/>
      </c>
      <c r="E613" s="218" t="str">
        <f t="shared" si="1149"/>
        <v/>
      </c>
      <c r="F613" s="218" t="str">
        <f t="shared" si="1150"/>
        <v/>
      </c>
      <c r="G613" s="8">
        <v>2</v>
      </c>
      <c r="H613" s="14" t="s">
        <v>75</v>
      </c>
      <c r="I613" s="14" t="str">
        <f t="shared" si="1081"/>
        <v/>
      </c>
      <c r="J613" s="14" t="str">
        <f t="shared" si="1082"/>
        <v/>
      </c>
      <c r="K613" s="15"/>
      <c r="L613" s="220"/>
      <c r="M613" s="221">
        <f>S613+S614</f>
        <v>0</v>
      </c>
      <c r="N613" s="221">
        <f>T613+T614</f>
        <v>0</v>
      </c>
      <c r="O613" s="222">
        <f t="shared" si="1139"/>
        <v>0</v>
      </c>
      <c r="P613" s="223">
        <f t="shared" si="1140"/>
        <v>0</v>
      </c>
      <c r="Q613" s="223">
        <f t="shared" si="1141"/>
        <v>0</v>
      </c>
      <c r="R613" s="223">
        <f t="shared" si="1142"/>
        <v>0</v>
      </c>
      <c r="S613" s="13"/>
      <c r="T613" s="13"/>
      <c r="U613" s="14" t="str">
        <f t="shared" si="1145"/>
        <v/>
      </c>
      <c r="V613" s="14" t="str" cm="1">
        <f t="array" ref="V613">_xlfn.IFS(S613+T613=0,"",S613&gt;T613,IF(I613="主",IF(S613=5,4,3),IF(S613=5,0,1)),S613&lt;T613,IF(I613="主",IF(T613=5,0,1),IF(T613=5,4,3)),S613=T613,2)</f>
        <v/>
      </c>
      <c r="W613" s="19"/>
      <c r="X613" s="19"/>
      <c r="Y613" s="242" t="str">
        <f>IF($K613="","",IF($K613=$K611,AP611,AP612))</f>
        <v/>
      </c>
      <c r="Z613" s="243" t="str">
        <f>IF($K613="","",IF($K613=$K611,AQ611,AQ612))</f>
        <v/>
      </c>
      <c r="AA613" s="244" t="str">
        <f>IF($K613="","",IF($K613=$K611,AS611,AS612))</f>
        <v/>
      </c>
      <c r="AB613" s="238"/>
      <c r="AC613" s="238"/>
      <c r="AD613" s="238"/>
      <c r="AE613" s="238"/>
      <c r="AF613" s="238"/>
      <c r="AG613" s="226"/>
      <c r="AH613" s="245" t="str">
        <f t="shared" ref="AH613:AH617" si="1151">IF($K613="","",IF($K613=$K611,AV611,AV612))</f>
        <v/>
      </c>
      <c r="AI613" s="227"/>
      <c r="AJ613" s="227"/>
      <c r="AK613" s="196"/>
      <c r="AL613" s="13"/>
      <c r="AM613" s="277"/>
      <c r="AN613" s="247"/>
      <c r="AO613" s="241"/>
      <c r="AP613" s="233"/>
      <c r="AQ613" s="234"/>
      <c r="AR613" s="15"/>
      <c r="AS613" s="234"/>
      <c r="AT613" s="15"/>
      <c r="AU613" s="234"/>
      <c r="AV613" s="9"/>
      <c r="AW613" s="14" t="str">
        <f t="shared" si="1087"/>
        <v/>
      </c>
      <c r="AX613" s="14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Y613" s="14" t="str">
        <f t="shared" si="1088"/>
        <v/>
      </c>
    </row>
    <row r="614" spans="1:51">
      <c r="A614" s="1">
        <f>输入错误检查!A613</f>
        <v>0</v>
      </c>
      <c r="B614" s="218" t="str">
        <f t="shared" si="1146"/>
        <v/>
      </c>
      <c r="C614" s="218" t="str">
        <f t="shared" si="1147"/>
        <v/>
      </c>
      <c r="D614" s="218" t="str">
        <f t="shared" si="1148"/>
        <v/>
      </c>
      <c r="E614" s="218" t="str">
        <f t="shared" si="1149"/>
        <v/>
      </c>
      <c r="F614" s="218" t="str">
        <f t="shared" si="1150"/>
        <v/>
      </c>
      <c r="G614" s="8">
        <v>2</v>
      </c>
      <c r="H614" s="14" t="s">
        <v>88</v>
      </c>
      <c r="I614" s="14" t="str">
        <f t="shared" si="1081"/>
        <v/>
      </c>
      <c r="J614" s="14" t="str">
        <f t="shared" si="1082"/>
        <v/>
      </c>
      <c r="K614" s="15"/>
      <c r="L614" s="220"/>
      <c r="M614" s="221"/>
      <c r="N614" s="221"/>
      <c r="O614" s="222"/>
      <c r="P614" s="235"/>
      <c r="Q614" s="235"/>
      <c r="R614" s="235"/>
      <c r="S614" s="13"/>
      <c r="T614" s="13"/>
      <c r="U614" s="14" t="str">
        <f t="shared" si="1145"/>
        <v/>
      </c>
      <c r="V614" s="14" t="str" cm="1">
        <f t="array" ref="V614">_xlfn.IFS(S614+T614=0,"",S614&gt;T614,IF(I614="主",IF(S614=5,4,3),IF(S614=5,0,1)),S614&lt;T614,IF(I614="主",IF(T614=5,0,1),IF(T614=5,4,3)),S614=T614,2)</f>
        <v/>
      </c>
      <c r="W614" s="19"/>
      <c r="X614" s="19"/>
      <c r="Y614" s="242" t="str">
        <f>IF($K614="","",IF($K614=$K612,AP612,AP611))</f>
        <v/>
      </c>
      <c r="Z614" s="243" t="str">
        <f>IF($K614="","",IF($K614=$K612,AQ612,AQ611))</f>
        <v/>
      </c>
      <c r="AA614" s="244" t="str">
        <f>IF($K614="","",IF($K614=$K612,AS612,AS611))</f>
        <v/>
      </c>
      <c r="AB614" s="237"/>
      <c r="AC614" s="237"/>
      <c r="AD614" s="238"/>
      <c r="AE614" s="238"/>
      <c r="AF614" s="238"/>
      <c r="AG614" s="226"/>
      <c r="AH614" s="245" t="str">
        <f t="shared" ref="AH614:AH618" si="1152">IF($K614="","",IF($K614=$K612,AV612,AV611))</f>
        <v/>
      </c>
      <c r="AI614" s="227"/>
      <c r="AJ614" s="227"/>
      <c r="AK614" s="196"/>
      <c r="AL614" s="13"/>
      <c r="AM614" s="192"/>
      <c r="AN614" s="239"/>
      <c r="AO614" s="241"/>
      <c r="AP614" s="233"/>
      <c r="AQ614" s="234"/>
      <c r="AR614" s="15"/>
      <c r="AS614" s="234"/>
      <c r="AT614" s="15"/>
      <c r="AU614" s="234"/>
      <c r="AV614" s="142"/>
      <c r="AW614" s="14" t="str">
        <f t="shared" si="1087"/>
        <v/>
      </c>
      <c r="AX614" s="14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Y614" s="14" t="str">
        <f t="shared" si="1088"/>
        <v/>
      </c>
    </row>
    <row r="615" spans="1:51">
      <c r="A615" s="1">
        <f>输入错误检查!A614</f>
        <v>0</v>
      </c>
      <c r="B615" s="218" t="str">
        <f t="shared" si="1146"/>
        <v/>
      </c>
      <c r="C615" s="218" t="str">
        <f t="shared" si="1147"/>
        <v/>
      </c>
      <c r="D615" s="218" t="str">
        <f t="shared" si="1148"/>
        <v/>
      </c>
      <c r="E615" s="218" t="str">
        <f t="shared" si="1149"/>
        <v/>
      </c>
      <c r="F615" s="218" t="str">
        <f t="shared" si="1150"/>
        <v/>
      </c>
      <c r="G615" s="8">
        <v>3</v>
      </c>
      <c r="H615" s="14" t="s">
        <v>75</v>
      </c>
      <c r="I615" s="14" t="str">
        <f t="shared" si="1081"/>
        <v/>
      </c>
      <c r="J615" s="14" t="str">
        <f t="shared" si="1082"/>
        <v/>
      </c>
      <c r="K615" s="15"/>
      <c r="L615" s="220"/>
      <c r="M615" s="221">
        <f>S615+S616</f>
        <v>0</v>
      </c>
      <c r="N615" s="221">
        <f>T615+T616</f>
        <v>0</v>
      </c>
      <c r="O615" s="222">
        <f t="shared" ref="O615:O619" si="1153">M615+N615</f>
        <v>0</v>
      </c>
      <c r="P615" s="223">
        <f t="shared" ref="P615:P619" si="1154">IF(M615&gt;N615,1,0)</f>
        <v>0</v>
      </c>
      <c r="Q615" s="223">
        <f t="shared" ref="Q615:Q619" si="1155">IF(M615+N615=0,0,IF(M615=N615,1,0))</f>
        <v>0</v>
      </c>
      <c r="R615" s="223">
        <f t="shared" ref="R615:R619" si="1156">IF(M615&lt;N615,1,0)</f>
        <v>0</v>
      </c>
      <c r="S615" s="13"/>
      <c r="T615" s="13"/>
      <c r="U615" s="14" t="str">
        <f t="shared" si="1145"/>
        <v/>
      </c>
      <c r="V615" s="14" t="str" cm="1">
        <f t="array" ref="V615">_xlfn.IFS(S615+T615=0,"",S615&gt;T615,IF(I615="主",IF(S615=5,4,3),IF(S615=5,0,1)),S615&lt;T615,IF(I615="主",IF(T615=5,0,1),IF(T615=5,4,3)),S615=T615,2)</f>
        <v/>
      </c>
      <c r="W615" s="255"/>
      <c r="X615" s="19"/>
      <c r="Y615" s="248" t="str">
        <f>IF($K615="","",IF($K615=$K613,AP613,AP614))</f>
        <v/>
      </c>
      <c r="Z615" s="248" t="str">
        <f>IF($K615="","",IF($K615=$K613,AQ613,AQ614))</f>
        <v/>
      </c>
      <c r="AA615" s="244" t="str">
        <f>IF($K615="","",IF($K615=$K613,AS613,AS614))</f>
        <v/>
      </c>
      <c r="AB615" s="248" t="str">
        <f>IF($K615="","",IF($K615=$K613,Y613,Y614))</f>
        <v/>
      </c>
      <c r="AC615" s="249" t="str">
        <f>IF($K615="","",IF($K615=$K613,Z613,Z614))</f>
        <v/>
      </c>
      <c r="AD615" s="250" t="str">
        <f>IF($K615="","",IF($K615=$K613,AA613,AA614))</f>
        <v/>
      </c>
      <c r="AE615" s="238"/>
      <c r="AF615" s="238"/>
      <c r="AG615" s="226"/>
      <c r="AH615" s="245" t="str">
        <f t="shared" si="1151"/>
        <v/>
      </c>
      <c r="AI615" s="251" t="str">
        <f>IF($K615="","",IF($K615=$K613,AH613,AH614))</f>
        <v/>
      </c>
      <c r="AJ615" s="227"/>
      <c r="AK615" s="196"/>
      <c r="AL615" s="13"/>
      <c r="AM615" s="13"/>
      <c r="AN615" s="277"/>
      <c r="AO615" s="252"/>
      <c r="AP615" s="233"/>
      <c r="AQ615" s="234"/>
      <c r="AR615" s="13"/>
      <c r="AS615" s="234"/>
      <c r="AT615" s="13"/>
      <c r="AU615" s="234"/>
      <c r="AV615" s="9"/>
      <c r="AW615" s="14" t="str">
        <f t="shared" si="1087"/>
        <v/>
      </c>
      <c r="AX615" s="14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Y615" s="14" t="str">
        <f t="shared" si="1088"/>
        <v/>
      </c>
    </row>
    <row r="616" spans="1:51">
      <c r="A616" s="1">
        <f>输入错误检查!A615</f>
        <v>0</v>
      </c>
      <c r="B616" s="218" t="str">
        <f t="shared" si="1146"/>
        <v/>
      </c>
      <c r="C616" s="218" t="str">
        <f t="shared" si="1147"/>
        <v/>
      </c>
      <c r="D616" s="218" t="str">
        <f t="shared" si="1148"/>
        <v/>
      </c>
      <c r="E616" s="218" t="str">
        <f t="shared" si="1149"/>
        <v/>
      </c>
      <c r="F616" s="218" t="str">
        <f t="shared" si="1150"/>
        <v/>
      </c>
      <c r="G616" s="8">
        <v>3</v>
      </c>
      <c r="H616" s="14" t="s">
        <v>88</v>
      </c>
      <c r="I616" s="14" t="str">
        <f t="shared" si="1081"/>
        <v/>
      </c>
      <c r="J616" s="14" t="str">
        <f t="shared" si="1082"/>
        <v/>
      </c>
      <c r="K616" s="15"/>
      <c r="L616" s="220"/>
      <c r="M616" s="221"/>
      <c r="N616" s="221"/>
      <c r="O616" s="222"/>
      <c r="P616" s="235"/>
      <c r="Q616" s="235"/>
      <c r="R616" s="235"/>
      <c r="S616" s="13"/>
      <c r="T616" s="13"/>
      <c r="U616" s="14" t="str">
        <f t="shared" si="1145"/>
        <v/>
      </c>
      <c r="V616" s="14" t="str" cm="1">
        <f t="array" ref="V616">_xlfn.IFS(S616+T616=0,"",S616&gt;T616,IF(I616="主",IF(S616=5,4,3),IF(S616=5,0,1)),S616&lt;T616,IF(I616="主",IF(T616=5,0,1),IF(T616=5,4,3)),S616=T616,2)</f>
        <v/>
      </c>
      <c r="W616" s="255"/>
      <c r="X616" s="19"/>
      <c r="Y616" s="248" t="str">
        <f>IF($K616="","",IF($K616=$K614,AP614,AP613))</f>
        <v/>
      </c>
      <c r="Z616" s="248" t="str">
        <f>IF($K616="","",IF($K616=$K614,AQ614,AQ613))</f>
        <v/>
      </c>
      <c r="AA616" s="244" t="str">
        <f>IF($K616="","",IF($K616=$K614,AS614,AS613))</f>
        <v/>
      </c>
      <c r="AB616" s="248" t="str">
        <f>IF($K616="","",IF($K616=$K614,Y614,Y613))</f>
        <v/>
      </c>
      <c r="AC616" s="249" t="str">
        <f>IF($K616="","",IF($K616=$K614,Z614,Z613))</f>
        <v/>
      </c>
      <c r="AD616" s="250" t="str">
        <f>IF($K616="","",IF($K616=$K614,AA614,AA613))</f>
        <v/>
      </c>
      <c r="AE616" s="237"/>
      <c r="AF616" s="237"/>
      <c r="AG616" s="270"/>
      <c r="AH616" s="245" t="str">
        <f t="shared" si="1152"/>
        <v/>
      </c>
      <c r="AI616" s="251" t="str">
        <f>IF($K616="","",IF($K616=$K614,AH614,AH613))</f>
        <v/>
      </c>
      <c r="AJ616" s="227"/>
      <c r="AK616" s="196"/>
      <c r="AL616" s="13"/>
      <c r="AM616" s="13"/>
      <c r="AN616" s="192"/>
      <c r="AO616" s="254"/>
      <c r="AP616" s="233"/>
      <c r="AQ616" s="234"/>
      <c r="AR616" s="13"/>
      <c r="AS616" s="234"/>
      <c r="AT616" s="13"/>
      <c r="AU616" s="234"/>
      <c r="AV616" s="9"/>
      <c r="AW616" s="14" t="str">
        <f t="shared" si="1087"/>
        <v/>
      </c>
      <c r="AX616" s="14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Y616" s="14" t="str">
        <f t="shared" si="1088"/>
        <v/>
      </c>
    </row>
    <row r="617" spans="1:51">
      <c r="A617" s="1">
        <f>输入错误检查!A616</f>
        <v>0</v>
      </c>
      <c r="B617" s="218" t="str">
        <f t="shared" si="1146"/>
        <v/>
      </c>
      <c r="C617" s="218" t="str">
        <f t="shared" si="1147"/>
        <v/>
      </c>
      <c r="D617" s="218" t="str">
        <f t="shared" si="1148"/>
        <v/>
      </c>
      <c r="E617" s="218" t="str">
        <f t="shared" si="1149"/>
        <v/>
      </c>
      <c r="F617" s="218" t="str">
        <f t="shared" si="1150"/>
        <v/>
      </c>
      <c r="G617" s="8" t="s">
        <v>114</v>
      </c>
      <c r="H617" s="14" t="s">
        <v>75</v>
      </c>
      <c r="I617" s="14" t="str">
        <f t="shared" si="1081"/>
        <v/>
      </c>
      <c r="J617" s="14" t="str">
        <f t="shared" si="1082"/>
        <v/>
      </c>
      <c r="K617" s="15"/>
      <c r="L617" s="220"/>
      <c r="M617" s="221">
        <f>S617+S618</f>
        <v>0</v>
      </c>
      <c r="N617" s="221">
        <f>T617+T618</f>
        <v>0</v>
      </c>
      <c r="O617" s="222">
        <f t="shared" si="1153"/>
        <v>0</v>
      </c>
      <c r="P617" s="223">
        <f t="shared" si="1154"/>
        <v>0</v>
      </c>
      <c r="Q617" s="223">
        <f t="shared" si="1155"/>
        <v>0</v>
      </c>
      <c r="R617" s="223">
        <f t="shared" si="1156"/>
        <v>0</v>
      </c>
      <c r="S617" s="13"/>
      <c r="T617" s="13"/>
      <c r="U617" s="14" t="str">
        <f t="shared" si="1145"/>
        <v/>
      </c>
      <c r="V617" s="14" t="str" cm="1">
        <f t="array" ref="V617">_xlfn.IFS(S617+T617=0,"",S617&gt;T617,IF(I617="主",IF(S617=5,4,3),IF(S617=5,0,1)),S617&lt;T617,IF(I617="主",IF(T617=5,0,1),IF(T617=5,4,3)),S617=T617,2)</f>
        <v/>
      </c>
      <c r="W617" s="255"/>
      <c r="X617" s="19"/>
      <c r="Y617" s="248" t="str">
        <f>IF($K617="","",IF($K617=$K615,AP615,AP616))</f>
        <v/>
      </c>
      <c r="Z617" s="248" t="str">
        <f>IF($K617="","",IF($K617=$K615,AQ615,AQ616))</f>
        <v/>
      </c>
      <c r="AA617" s="244" t="str">
        <f>IF($K617="","",IF($K617=$K615,AS615,AS616))</f>
        <v/>
      </c>
      <c r="AB617" s="242" t="str">
        <f t="shared" ref="AB617:AG617" si="1157">IF($K617="","",IF($K617=$K615,Y615,Y616))</f>
        <v/>
      </c>
      <c r="AC617" s="242" t="str">
        <f t="shared" si="1157"/>
        <v/>
      </c>
      <c r="AD617" s="249" t="str">
        <f t="shared" si="1157"/>
        <v/>
      </c>
      <c r="AE617" s="242" t="str">
        <f t="shared" si="1157"/>
        <v/>
      </c>
      <c r="AF617" s="242" t="str">
        <f t="shared" si="1157"/>
        <v/>
      </c>
      <c r="AG617" s="242" t="str">
        <f t="shared" si="1157"/>
        <v/>
      </c>
      <c r="AH617" s="245" t="str">
        <f t="shared" si="1151"/>
        <v/>
      </c>
      <c r="AI617" s="251" t="str">
        <f>IF($K617="","",IF($K617=$K615,AH615,AH616))</f>
        <v/>
      </c>
      <c r="AJ617" s="251" t="str">
        <f>IF($K617="","",IF($K617=$K615,AI615,AI616))</f>
        <v/>
      </c>
      <c r="AK617" s="13"/>
      <c r="AL617" s="13"/>
      <c r="AM617" s="13"/>
      <c r="AN617" s="13"/>
      <c r="AO617" s="256"/>
      <c r="AP617" s="257"/>
      <c r="AQ617" s="257"/>
      <c r="AR617" s="13"/>
      <c r="AS617" s="257"/>
      <c r="AT617" s="13"/>
      <c r="AU617" s="257"/>
      <c r="AV617" s="9"/>
      <c r="AW617" s="14" t="str">
        <f t="shared" si="1087"/>
        <v/>
      </c>
      <c r="AX617" s="14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Y617" s="14" t="str">
        <f t="shared" si="1088"/>
        <v/>
      </c>
    </row>
    <row r="618" spans="1:51">
      <c r="A618" s="1">
        <f>输入错误检查!A617</f>
        <v>0</v>
      </c>
      <c r="B618" s="218" t="str">
        <f t="shared" si="1146"/>
        <v/>
      </c>
      <c r="C618" s="218" t="str">
        <f t="shared" si="1147"/>
        <v/>
      </c>
      <c r="D618" s="218" t="str">
        <f t="shared" si="1148"/>
        <v/>
      </c>
      <c r="E618" s="218" t="str">
        <f t="shared" si="1149"/>
        <v/>
      </c>
      <c r="F618" s="218" t="str">
        <f t="shared" si="1150"/>
        <v/>
      </c>
      <c r="G618" s="8" t="s">
        <v>114</v>
      </c>
      <c r="H618" s="14" t="s">
        <v>88</v>
      </c>
      <c r="I618" s="14" t="str">
        <f t="shared" si="1081"/>
        <v/>
      </c>
      <c r="J618" s="14" t="str">
        <f t="shared" si="1082"/>
        <v/>
      </c>
      <c r="K618" s="15"/>
      <c r="L618" s="220"/>
      <c r="M618" s="221"/>
      <c r="N618" s="221"/>
      <c r="O618" s="222"/>
      <c r="P618" s="235"/>
      <c r="Q618" s="235"/>
      <c r="R618" s="235"/>
      <c r="S618" s="13"/>
      <c r="T618" s="13"/>
      <c r="U618" s="14" t="str">
        <f t="shared" si="1145"/>
        <v/>
      </c>
      <c r="V618" s="14" t="str" cm="1">
        <f t="array" ref="V618">_xlfn.IFS(S618+T618=0,"",S618&gt;T618,IF(I618="主",IF(S618=5,4,3),IF(S618=5,0,1)),S618&lt;T618,IF(I618="主",IF(T618=5,0,1),IF(T618=5,4,3)),S618=T618,2)</f>
        <v/>
      </c>
      <c r="W618" s="255"/>
      <c r="X618" s="19"/>
      <c r="Y618" s="248" t="str">
        <f>IF($K618="","",IF($K618=$K616,AP616,AP615))</f>
        <v/>
      </c>
      <c r="Z618" s="248" t="str">
        <f>IF($K618="","",IF($K618=$K616,AQ616,AQ615))</f>
        <v/>
      </c>
      <c r="AA618" s="244" t="str">
        <f>IF($K618="","",IF($K618=$K616,AS616,AS615))</f>
        <v/>
      </c>
      <c r="AB618" s="242" t="str">
        <f t="shared" ref="AB618:AG618" si="1158">IF($K618="","",IF($K618=$K616,Y616,Y615))</f>
        <v/>
      </c>
      <c r="AC618" s="242" t="str">
        <f t="shared" si="1158"/>
        <v/>
      </c>
      <c r="AD618" s="249" t="str">
        <f t="shared" si="1158"/>
        <v/>
      </c>
      <c r="AE618" s="242" t="str">
        <f t="shared" si="1158"/>
        <v/>
      </c>
      <c r="AF618" s="242" t="str">
        <f t="shared" si="1158"/>
        <v/>
      </c>
      <c r="AG618" s="242" t="str">
        <f t="shared" si="1158"/>
        <v/>
      </c>
      <c r="AH618" s="245" t="str">
        <f t="shared" si="1152"/>
        <v/>
      </c>
      <c r="AI618" s="251" t="str">
        <f>IF($K618="","",IF($K618=$K616,AH616,AH615))</f>
        <v/>
      </c>
      <c r="AJ618" s="251" t="str">
        <f>IF($K618="","",IF($K618=$K616,AI616,AI615))</f>
        <v/>
      </c>
      <c r="AK618" s="13"/>
      <c r="AL618" s="13"/>
      <c r="AM618" s="13"/>
      <c r="AN618" s="13"/>
      <c r="AO618" s="13"/>
      <c r="AP618" s="257"/>
      <c r="AQ618" s="257"/>
      <c r="AR618" s="13"/>
      <c r="AS618" s="257"/>
      <c r="AT618" s="13"/>
      <c r="AU618" s="257"/>
      <c r="AV618" s="9"/>
      <c r="AW618" s="14" t="str">
        <f t="shared" si="1087"/>
        <v/>
      </c>
      <c r="AX618" s="14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Y618" s="14" t="str">
        <f t="shared" si="1088"/>
        <v/>
      </c>
    </row>
    <row r="619" spans="1:51">
      <c r="A619" s="1">
        <f>输入错误检查!A618</f>
        <v>0</v>
      </c>
      <c r="B619" s="218" t="str">
        <f>IF(赛果!A79="","",赛果!A79)</f>
        <v/>
      </c>
      <c r="C619" s="218" t="str">
        <f>IF(赛果!B79="","",赛果!B79)</f>
        <v/>
      </c>
      <c r="D619" s="218" t="str">
        <f>IF(赛果!C79="","",赛果!C79)</f>
        <v/>
      </c>
      <c r="E619" s="218" t="str">
        <f>IF(赛果!D79="","",赛果!D79)</f>
        <v/>
      </c>
      <c r="F619" s="218" t="str">
        <f>IF(赛果!E79="","",赛果!E79)</f>
        <v/>
      </c>
      <c r="G619" s="8">
        <v>1</v>
      </c>
      <c r="H619" s="14" t="s">
        <v>75</v>
      </c>
      <c r="I619" s="14" t="str">
        <f t="shared" si="1081"/>
        <v/>
      </c>
      <c r="J619" s="14" t="str">
        <f t="shared" si="1082"/>
        <v/>
      </c>
      <c r="K619" s="279"/>
      <c r="L619" s="260"/>
      <c r="M619" s="221">
        <f>S619+S620</f>
        <v>0</v>
      </c>
      <c r="N619" s="221">
        <f>T619+T620</f>
        <v>0</v>
      </c>
      <c r="O619" s="222">
        <f t="shared" si="1153"/>
        <v>0</v>
      </c>
      <c r="P619" s="223">
        <f t="shared" si="1154"/>
        <v>0</v>
      </c>
      <c r="Q619" s="223">
        <f t="shared" si="1155"/>
        <v>0</v>
      </c>
      <c r="R619" s="223">
        <f t="shared" si="1156"/>
        <v>0</v>
      </c>
      <c r="S619" s="10"/>
      <c r="T619" s="10"/>
      <c r="U619" s="14" t="str">
        <f t="shared" si="1145"/>
        <v/>
      </c>
      <c r="V619" s="14" t="str" cm="1">
        <f t="array" ref="V619">_xlfn.IFS(S619+T619=0,"",S619&gt;T619,IF(I619="主",IF(S619=5,4,3),IF(S619=5,0,1)),S619&lt;T619,IF(I619="主",IF(T619=5,0,1),IF(T619=5,4,3)),S619=T619,2)</f>
        <v/>
      </c>
      <c r="W619" s="261"/>
      <c r="X619" s="261"/>
      <c r="Y619" s="224"/>
      <c r="Z619" s="225"/>
      <c r="AA619" s="225"/>
      <c r="AB619" s="225"/>
      <c r="AC619" s="225"/>
      <c r="AD619" s="225"/>
      <c r="AE619" s="225"/>
      <c r="AF619" s="225"/>
      <c r="AG619" s="226"/>
      <c r="AH619" s="227"/>
      <c r="AI619" s="227"/>
      <c r="AJ619" s="227"/>
      <c r="AK619" s="262"/>
      <c r="AL619" s="263"/>
      <c r="AM619" s="224"/>
      <c r="AN619" s="225"/>
      <c r="AO619" s="264"/>
      <c r="AP619" s="265"/>
      <c r="AQ619" s="12"/>
      <c r="AR619" s="15"/>
      <c r="AS619" s="12"/>
      <c r="AT619" s="15"/>
      <c r="AU619" s="12"/>
      <c r="AV619" s="148"/>
      <c r="AW619" s="14" t="str">
        <f t="shared" si="1087"/>
        <v/>
      </c>
      <c r="AX619" s="14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Y619" s="14" t="str">
        <f t="shared" si="1088"/>
        <v/>
      </c>
    </row>
    <row r="620" spans="1:51">
      <c r="A620" s="1">
        <f>输入错误检查!A619</f>
        <v>0</v>
      </c>
      <c r="B620" s="218" t="str">
        <f t="shared" ref="B620:B626" si="1159">B619</f>
        <v/>
      </c>
      <c r="C620" s="218" t="str">
        <f t="shared" ref="C620:C626" si="1160">C619</f>
        <v/>
      </c>
      <c r="D620" s="218" t="str">
        <f t="shared" ref="D620:D626" si="1161">D619</f>
        <v/>
      </c>
      <c r="E620" s="218" t="str">
        <f t="shared" ref="E620:E626" si="1162">E619</f>
        <v/>
      </c>
      <c r="F620" s="218" t="str">
        <f t="shared" ref="F620:F626" si="1163">F619</f>
        <v/>
      </c>
      <c r="G620" s="8">
        <v>1</v>
      </c>
      <c r="H620" s="14" t="s">
        <v>88</v>
      </c>
      <c r="I620" s="14" t="str">
        <f t="shared" si="1081"/>
        <v/>
      </c>
      <c r="J620" s="14" t="str">
        <f t="shared" si="1082"/>
        <v/>
      </c>
      <c r="K620" s="279"/>
      <c r="L620" s="260"/>
      <c r="M620" s="221"/>
      <c r="N620" s="221"/>
      <c r="O620" s="222"/>
      <c r="P620" s="235"/>
      <c r="Q620" s="235"/>
      <c r="R620" s="235"/>
      <c r="S620" s="10"/>
      <c r="T620" s="10"/>
      <c r="U620" s="14" t="str">
        <f t="shared" si="1145"/>
        <v/>
      </c>
      <c r="V620" s="14" t="str" cm="1">
        <f t="array" ref="V620">_xlfn.IFS(S620+T620=0,"",S620&gt;T620,IF(I620="主",IF(S620=5,4,3),IF(S620=5,0,1)),S620&lt;T620,IF(I620="主",IF(T620=5,0,1),IF(T620=5,4,3)),S620=T620,2)</f>
        <v/>
      </c>
      <c r="W620" s="261" t="str">
        <f>IF(W619="","",W619)</f>
        <v/>
      </c>
      <c r="X620" s="261" t="str">
        <f>IF(X619="","",X619)</f>
        <v/>
      </c>
      <c r="Y620" s="236"/>
      <c r="Z620" s="237"/>
      <c r="AA620" s="238"/>
      <c r="AB620" s="238"/>
      <c r="AC620" s="238"/>
      <c r="AD620" s="238"/>
      <c r="AE620" s="238"/>
      <c r="AF620" s="238"/>
      <c r="AG620" s="226"/>
      <c r="AH620" s="227"/>
      <c r="AI620" s="227"/>
      <c r="AJ620" s="227"/>
      <c r="AK620" s="262"/>
      <c r="AL620" s="263"/>
      <c r="AM620" s="236"/>
      <c r="AN620" s="238"/>
      <c r="AO620" s="227"/>
      <c r="AP620" s="265"/>
      <c r="AQ620" s="12"/>
      <c r="AR620" s="15"/>
      <c r="AS620" s="12"/>
      <c r="AT620" s="15"/>
      <c r="AU620" s="12"/>
      <c r="AV620" s="148"/>
      <c r="AW620" s="14" t="str">
        <f t="shared" si="1087"/>
        <v/>
      </c>
      <c r="AX620" s="14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Y620" s="14" t="str">
        <f t="shared" si="1088"/>
        <v/>
      </c>
    </row>
    <row r="621" spans="1:51">
      <c r="A621" s="1">
        <f>输入错误检查!A620</f>
        <v>0</v>
      </c>
      <c r="B621" s="218" t="str">
        <f t="shared" si="1159"/>
        <v/>
      </c>
      <c r="C621" s="218" t="str">
        <f t="shared" si="1160"/>
        <v/>
      </c>
      <c r="D621" s="218" t="str">
        <f t="shared" si="1161"/>
        <v/>
      </c>
      <c r="E621" s="218" t="str">
        <f t="shared" si="1162"/>
        <v/>
      </c>
      <c r="F621" s="218" t="str">
        <f t="shared" si="1163"/>
        <v/>
      </c>
      <c r="G621" s="8">
        <v>2</v>
      </c>
      <c r="H621" s="14" t="s">
        <v>75</v>
      </c>
      <c r="I621" s="14" t="str">
        <f t="shared" si="1081"/>
        <v/>
      </c>
      <c r="J621" s="14" t="str">
        <f t="shared" si="1082"/>
        <v/>
      </c>
      <c r="K621" s="279"/>
      <c r="L621" s="260"/>
      <c r="M621" s="221">
        <f>S621+S622</f>
        <v>0</v>
      </c>
      <c r="N621" s="221">
        <f>T621+T622</f>
        <v>0</v>
      </c>
      <c r="O621" s="222">
        <f t="shared" ref="O621:O625" si="1164">M621+N621</f>
        <v>0</v>
      </c>
      <c r="P621" s="223">
        <f t="shared" ref="P621:P625" si="1165">IF(M621&gt;N621,1,0)</f>
        <v>0</v>
      </c>
      <c r="Q621" s="223">
        <f t="shared" ref="Q621:Q625" si="1166">IF(M621+N621=0,0,IF(M621=N621,1,0))</f>
        <v>0</v>
      </c>
      <c r="R621" s="223">
        <f t="shared" ref="R621:R625" si="1167">IF(M621&lt;N621,1,0)</f>
        <v>0</v>
      </c>
      <c r="S621" s="10"/>
      <c r="T621" s="10"/>
      <c r="U621" s="14" t="str">
        <f t="shared" si="1145"/>
        <v/>
      </c>
      <c r="V621" s="14" t="str" cm="1">
        <f t="array" ref="V621">_xlfn.IFS(S621+T621=0,"",S621&gt;T621,IF(I621="主",IF(S621=5,4,3),IF(S621=5,0,1)),S621&lt;T621,IF(I621="主",IF(T621=5,0,1),IF(T621=5,4,3)),S621=T621,2)</f>
        <v/>
      </c>
      <c r="W621" s="261"/>
      <c r="X621" s="261"/>
      <c r="Y621" s="242" t="str">
        <f>IF($K621="","",IF($K621=$K619,AP619,AP620))</f>
        <v/>
      </c>
      <c r="Z621" s="243" t="str">
        <f>IF($K621="","",IF($K621=$K619,AQ619,AQ620))</f>
        <v/>
      </c>
      <c r="AA621" s="244" t="str">
        <f>IF($K621="","",IF($K621=$K619,AS619,AS620))</f>
        <v/>
      </c>
      <c r="AB621" s="238"/>
      <c r="AC621" s="238"/>
      <c r="AD621" s="238"/>
      <c r="AE621" s="238"/>
      <c r="AF621" s="238"/>
      <c r="AG621" s="226"/>
      <c r="AH621" s="245" t="str">
        <f t="shared" ref="AH621:AH625" si="1168">IF($K621="","",IF($K621=$K619,AV619,AV620))</f>
        <v/>
      </c>
      <c r="AI621" s="227"/>
      <c r="AJ621" s="227"/>
      <c r="AK621" s="262"/>
      <c r="AL621" s="10"/>
      <c r="AM621" s="266"/>
      <c r="AN621" s="267"/>
      <c r="AO621" s="227"/>
      <c r="AP621" s="265"/>
      <c r="AQ621" s="12"/>
      <c r="AR621" s="15"/>
      <c r="AS621" s="12"/>
      <c r="AT621" s="15"/>
      <c r="AU621" s="12"/>
      <c r="AV621" s="148"/>
      <c r="AW621" s="14" t="str">
        <f t="shared" si="1087"/>
        <v/>
      </c>
      <c r="AX621" s="14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AY621" s="14" t="str">
        <f t="shared" si="1088"/>
        <v/>
      </c>
    </row>
    <row r="622" spans="1:51">
      <c r="A622" s="1">
        <f>输入错误检查!A621</f>
        <v>0</v>
      </c>
      <c r="B622" s="218" t="str">
        <f t="shared" si="1159"/>
        <v/>
      </c>
      <c r="C622" s="218" t="str">
        <f t="shared" si="1160"/>
        <v/>
      </c>
      <c r="D622" s="218" t="str">
        <f t="shared" si="1161"/>
        <v/>
      </c>
      <c r="E622" s="218" t="str">
        <f t="shared" si="1162"/>
        <v/>
      </c>
      <c r="F622" s="218" t="str">
        <f t="shared" si="1163"/>
        <v/>
      </c>
      <c r="G622" s="8">
        <v>2</v>
      </c>
      <c r="H622" s="14" t="s">
        <v>88</v>
      </c>
      <c r="I622" s="14" t="str">
        <f t="shared" si="1081"/>
        <v/>
      </c>
      <c r="J622" s="14" t="str">
        <f t="shared" si="1082"/>
        <v/>
      </c>
      <c r="K622" s="279"/>
      <c r="L622" s="260"/>
      <c r="M622" s="221"/>
      <c r="N622" s="221"/>
      <c r="O622" s="222"/>
      <c r="P622" s="235"/>
      <c r="Q622" s="235"/>
      <c r="R622" s="235"/>
      <c r="S622" s="10"/>
      <c r="T622" s="10"/>
      <c r="U622" s="14" t="str">
        <f t="shared" si="1145"/>
        <v/>
      </c>
      <c r="V622" s="14" t="str" cm="1">
        <f t="array" ref="V622">_xlfn.IFS(S622+T622=0,"",S622&gt;T622,IF(I622="主",IF(S622=5,4,3),IF(S622=5,0,1)),S622&lt;T622,IF(I622="主",IF(T622=5,0,1),IF(T622=5,4,3)),S622=T622,2)</f>
        <v/>
      </c>
      <c r="W622" s="261" t="str">
        <f>IF(W621="","",W621)</f>
        <v/>
      </c>
      <c r="X622" s="261" t="str">
        <f>IF(X621="","",X621)</f>
        <v/>
      </c>
      <c r="Y622" s="242" t="str">
        <f>IF($K622="","",IF($K622=$K620,AP620,AP619))</f>
        <v/>
      </c>
      <c r="Z622" s="243" t="str">
        <f>IF($K622="","",IF($K622=$K620,AQ620,AQ619))</f>
        <v/>
      </c>
      <c r="AA622" s="244" t="str">
        <f>IF($K622="","",IF($K622=$K620,AS620,AS619))</f>
        <v/>
      </c>
      <c r="AB622" s="237"/>
      <c r="AC622" s="237"/>
      <c r="AD622" s="238"/>
      <c r="AE622" s="238"/>
      <c r="AF622" s="238"/>
      <c r="AG622" s="226"/>
      <c r="AH622" s="245" t="str">
        <f t="shared" ref="AH622:AH626" si="1169">IF($K622="","",IF($K622=$K620,AV620,AV619))</f>
        <v/>
      </c>
      <c r="AI622" s="227"/>
      <c r="AJ622" s="227"/>
      <c r="AK622" s="262"/>
      <c r="AL622" s="10"/>
      <c r="AM622" s="263"/>
      <c r="AN622" s="236"/>
      <c r="AO622" s="227"/>
      <c r="AP622" s="265"/>
      <c r="AQ622" s="12"/>
      <c r="AR622" s="15"/>
      <c r="AS622" s="12"/>
      <c r="AT622" s="15"/>
      <c r="AU622" s="12"/>
      <c r="AV622" s="148"/>
      <c r="AW622" s="14" t="str">
        <f t="shared" si="1087"/>
        <v/>
      </c>
      <c r="AX622" s="14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AY622" s="14" t="str">
        <f t="shared" si="1088"/>
        <v/>
      </c>
    </row>
    <row r="623" spans="1:51">
      <c r="A623" s="1">
        <f>输入错误检查!A622</f>
        <v>0</v>
      </c>
      <c r="B623" s="218" t="str">
        <f t="shared" si="1159"/>
        <v/>
      </c>
      <c r="C623" s="218" t="str">
        <f t="shared" si="1160"/>
        <v/>
      </c>
      <c r="D623" s="218" t="str">
        <f t="shared" si="1161"/>
        <v/>
      </c>
      <c r="E623" s="218" t="str">
        <f t="shared" si="1162"/>
        <v/>
      </c>
      <c r="F623" s="218" t="str">
        <f t="shared" si="1163"/>
        <v/>
      </c>
      <c r="G623" s="8">
        <v>3</v>
      </c>
      <c r="H623" s="14" t="s">
        <v>75</v>
      </c>
      <c r="I623" s="14" t="str">
        <f t="shared" si="1081"/>
        <v/>
      </c>
      <c r="J623" s="14" t="str">
        <f t="shared" si="1082"/>
        <v/>
      </c>
      <c r="K623" s="279"/>
      <c r="L623" s="260"/>
      <c r="M623" s="221">
        <f>S623+S624</f>
        <v>0</v>
      </c>
      <c r="N623" s="221">
        <f>T623+T624</f>
        <v>0</v>
      </c>
      <c r="O623" s="222">
        <f t="shared" si="1164"/>
        <v>0</v>
      </c>
      <c r="P623" s="223">
        <f t="shared" si="1165"/>
        <v>0</v>
      </c>
      <c r="Q623" s="223">
        <f t="shared" si="1166"/>
        <v>0</v>
      </c>
      <c r="R623" s="223">
        <f t="shared" si="1167"/>
        <v>0</v>
      </c>
      <c r="S623" s="10"/>
      <c r="T623" s="10"/>
      <c r="U623" s="14" t="str">
        <f t="shared" si="1145"/>
        <v/>
      </c>
      <c r="V623" s="14" t="str" cm="1">
        <f t="array" ref="V623">_xlfn.IFS(S623+T623=0,"",S623&gt;T623,IF(I623="主",IF(S623=5,4,3),IF(S623=5,0,1)),S623&lt;T623,IF(I623="主",IF(T623=5,0,1),IF(T623=5,4,3)),S623=T623,2)</f>
        <v/>
      </c>
      <c r="W623" s="275"/>
      <c r="X623" s="261"/>
      <c r="Y623" s="248" t="str">
        <f>IF($K623="","",IF($K623=$K621,AP621,AP622))</f>
        <v/>
      </c>
      <c r="Z623" s="248" t="str">
        <f>IF($K623="","",IF($K623=$K621,AQ621,AQ622))</f>
        <v/>
      </c>
      <c r="AA623" s="244" t="str">
        <f>IF($K623="","",IF($K623=$K621,AS621,AS622))</f>
        <v/>
      </c>
      <c r="AB623" s="248" t="str">
        <f>IF($K623="","",IF($K623=$K621,Y621,Y622))</f>
        <v/>
      </c>
      <c r="AC623" s="249" t="str">
        <f>IF($K623="","",IF($K623=$K621,Z621,Z622))</f>
        <v/>
      </c>
      <c r="AD623" s="250" t="str">
        <f>IF($K623="","",IF($K623=$K621,AA621,AA622))</f>
        <v/>
      </c>
      <c r="AE623" s="238"/>
      <c r="AF623" s="238"/>
      <c r="AG623" s="226"/>
      <c r="AH623" s="245" t="str">
        <f t="shared" si="1168"/>
        <v/>
      </c>
      <c r="AI623" s="251" t="str">
        <f>IF($K623="","",IF($K623=$K621,AH621,AH622))</f>
        <v/>
      </c>
      <c r="AJ623" s="227"/>
      <c r="AK623" s="262"/>
      <c r="AL623" s="10"/>
      <c r="AM623" s="10"/>
      <c r="AN623" s="266"/>
      <c r="AO623" s="269"/>
      <c r="AP623" s="265"/>
      <c r="AQ623" s="12"/>
      <c r="AR623" s="15"/>
      <c r="AS623" s="12"/>
      <c r="AT623" s="15"/>
      <c r="AU623" s="12"/>
      <c r="AV623" s="148"/>
      <c r="AW623" s="14" t="str">
        <f t="shared" si="1087"/>
        <v/>
      </c>
      <c r="AX623" s="14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AY623" s="14" t="str">
        <f t="shared" si="1088"/>
        <v/>
      </c>
    </row>
    <row r="624" spans="1:51">
      <c r="A624" s="1">
        <f>输入错误检查!A623</f>
        <v>0</v>
      </c>
      <c r="B624" s="218" t="str">
        <f t="shared" si="1159"/>
        <v/>
      </c>
      <c r="C624" s="218" t="str">
        <f t="shared" si="1160"/>
        <v/>
      </c>
      <c r="D624" s="218" t="str">
        <f t="shared" si="1161"/>
        <v/>
      </c>
      <c r="E624" s="218" t="str">
        <f t="shared" si="1162"/>
        <v/>
      </c>
      <c r="F624" s="218" t="str">
        <f t="shared" si="1163"/>
        <v/>
      </c>
      <c r="G624" s="8">
        <v>3</v>
      </c>
      <c r="H624" s="14" t="s">
        <v>88</v>
      </c>
      <c r="I624" s="14" t="str">
        <f t="shared" si="1081"/>
        <v/>
      </c>
      <c r="J624" s="14" t="str">
        <f t="shared" si="1082"/>
        <v/>
      </c>
      <c r="K624" s="279"/>
      <c r="L624" s="260"/>
      <c r="M624" s="221"/>
      <c r="N624" s="221"/>
      <c r="O624" s="222"/>
      <c r="P624" s="235"/>
      <c r="Q624" s="235"/>
      <c r="R624" s="235"/>
      <c r="S624" s="10"/>
      <c r="T624" s="10"/>
      <c r="U624" s="14" t="str">
        <f t="shared" si="1145"/>
        <v/>
      </c>
      <c r="V624" s="14" t="str" cm="1">
        <f t="array" ref="V624">_xlfn.IFS(S624+T624=0,"",S624&gt;T624,IF(I624="主",IF(S624=5,4,3),IF(S624=5,0,1)),S624&lt;T624,IF(I624="主",IF(T624=5,0,1),IF(T624=5,4,3)),S624=T624,2)</f>
        <v/>
      </c>
      <c r="W624" s="275"/>
      <c r="X624" s="261" t="str">
        <f>IF(X623="","",X623)</f>
        <v/>
      </c>
      <c r="Y624" s="248" t="str">
        <f>IF($K624="","",IF($K624=$K622,AP622,AP621))</f>
        <v/>
      </c>
      <c r="Z624" s="248" t="str">
        <f>IF($K624="","",IF($K624=$K622,AQ622,AQ621))</f>
        <v/>
      </c>
      <c r="AA624" s="244" t="str">
        <f>IF($K624="","",IF($K624=$K622,AS622,AS621))</f>
        <v/>
      </c>
      <c r="AB624" s="248" t="str">
        <f>IF($K624="","",IF($K624=$K622,Y622,Y621))</f>
        <v/>
      </c>
      <c r="AC624" s="249" t="str">
        <f>IF($K624="","",IF($K624=$K622,Z622,Z621))</f>
        <v/>
      </c>
      <c r="AD624" s="250" t="str">
        <f>IF($K624="","",IF($K624=$K622,AA622,AA621))</f>
        <v/>
      </c>
      <c r="AE624" s="237"/>
      <c r="AF624" s="237"/>
      <c r="AG624" s="270"/>
      <c r="AH624" s="245" t="str">
        <f t="shared" si="1169"/>
        <v/>
      </c>
      <c r="AI624" s="251" t="str">
        <f>IF($K624="","",IF($K624=$K622,AH622,AH621))</f>
        <v/>
      </c>
      <c r="AJ624" s="227"/>
      <c r="AK624" s="262"/>
      <c r="AL624" s="10"/>
      <c r="AM624" s="10"/>
      <c r="AN624" s="263"/>
      <c r="AO624" s="272"/>
      <c r="AP624" s="265"/>
      <c r="AQ624" s="12"/>
      <c r="AR624" s="15"/>
      <c r="AS624" s="12"/>
      <c r="AT624" s="15"/>
      <c r="AU624" s="12"/>
      <c r="AV624" s="148"/>
      <c r="AW624" s="14" t="str">
        <f t="shared" si="1087"/>
        <v/>
      </c>
      <c r="AX624" s="14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Y624" s="14" t="str">
        <f t="shared" si="1088"/>
        <v/>
      </c>
    </row>
    <row r="625" spans="1:51">
      <c r="A625" s="1">
        <f>输入错误检查!A624</f>
        <v>0</v>
      </c>
      <c r="B625" s="218" t="str">
        <f t="shared" si="1159"/>
        <v/>
      </c>
      <c r="C625" s="218" t="str">
        <f t="shared" si="1160"/>
        <v/>
      </c>
      <c r="D625" s="218" t="str">
        <f t="shared" si="1161"/>
        <v/>
      </c>
      <c r="E625" s="218" t="str">
        <f t="shared" si="1162"/>
        <v/>
      </c>
      <c r="F625" s="218" t="str">
        <f t="shared" si="1163"/>
        <v/>
      </c>
      <c r="G625" s="8" t="s">
        <v>114</v>
      </c>
      <c r="H625" s="14" t="s">
        <v>75</v>
      </c>
      <c r="I625" s="14" t="str">
        <f t="shared" si="1081"/>
        <v/>
      </c>
      <c r="J625" s="14" t="str">
        <f t="shared" si="1082"/>
        <v/>
      </c>
      <c r="K625" s="10"/>
      <c r="L625" s="274"/>
      <c r="M625" s="221">
        <f>S625+S626</f>
        <v>0</v>
      </c>
      <c r="N625" s="221">
        <f>T625+T626</f>
        <v>0</v>
      </c>
      <c r="O625" s="222">
        <f t="shared" si="1164"/>
        <v>0</v>
      </c>
      <c r="P625" s="223">
        <f t="shared" si="1165"/>
        <v>0</v>
      </c>
      <c r="Q625" s="223">
        <f t="shared" si="1166"/>
        <v>0</v>
      </c>
      <c r="R625" s="223">
        <f t="shared" si="1167"/>
        <v>0</v>
      </c>
      <c r="S625" s="10"/>
      <c r="T625" s="10"/>
      <c r="U625" s="14" t="str">
        <f t="shared" si="1145"/>
        <v/>
      </c>
      <c r="V625" s="14" t="str" cm="1">
        <f t="array" ref="V625">_xlfn.IFS(S625+T625=0,"",S625&gt;T625,IF(I625="主",IF(S625=5,4,3),IF(S625=5,0,1)),S625&lt;T625,IF(I625="主",IF(T625=5,0,1),IF(T625=5,4,3)),S625=T625,2)</f>
        <v/>
      </c>
      <c r="W625" s="275"/>
      <c r="X625" s="261"/>
      <c r="Y625" s="248" t="str">
        <f>IF($K625="","",IF($K625=$K623,AP623,AP624))</f>
        <v/>
      </c>
      <c r="Z625" s="248" t="str">
        <f>IF($K625="","",IF($K625=$K623,AQ623,AQ624))</f>
        <v/>
      </c>
      <c r="AA625" s="244" t="str">
        <f>IF($K625="","",IF($K625=$K623,AS623,AS624))</f>
        <v/>
      </c>
      <c r="AB625" s="242" t="str">
        <f t="shared" ref="AB625:AG625" si="1170">IF($K625="","",IF($K625=$K623,Y623,Y624))</f>
        <v/>
      </c>
      <c r="AC625" s="242" t="str">
        <f t="shared" si="1170"/>
        <v/>
      </c>
      <c r="AD625" s="249" t="str">
        <f t="shared" si="1170"/>
        <v/>
      </c>
      <c r="AE625" s="242" t="str">
        <f t="shared" si="1170"/>
        <v/>
      </c>
      <c r="AF625" s="242" t="str">
        <f t="shared" si="1170"/>
        <v/>
      </c>
      <c r="AG625" s="242" t="str">
        <f t="shared" si="1170"/>
        <v/>
      </c>
      <c r="AH625" s="245" t="str">
        <f t="shared" si="1168"/>
        <v/>
      </c>
      <c r="AI625" s="251" t="str">
        <f>IF($K625="","",IF($K625=$K623,AH623,AH624))</f>
        <v/>
      </c>
      <c r="AJ625" s="251" t="str">
        <f>IF($K625="","",IF($K625=$K623,AI623,AI624))</f>
        <v/>
      </c>
      <c r="AK625" s="10"/>
      <c r="AL625" s="10"/>
      <c r="AM625" s="10"/>
      <c r="AN625" s="10"/>
      <c r="AO625" s="276"/>
      <c r="AP625" s="265"/>
      <c r="AQ625" s="12"/>
      <c r="AR625" s="15"/>
      <c r="AS625" s="12"/>
      <c r="AT625" s="15"/>
      <c r="AU625" s="12"/>
      <c r="AV625" s="148"/>
      <c r="AW625" s="14" t="str">
        <f t="shared" si="1087"/>
        <v/>
      </c>
      <c r="AX625" s="14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Y625" s="14" t="str">
        <f t="shared" si="1088"/>
        <v/>
      </c>
    </row>
    <row r="626" spans="1:51">
      <c r="A626" s="1">
        <f>输入错误检查!A625</f>
        <v>0</v>
      </c>
      <c r="B626" s="218" t="str">
        <f t="shared" si="1159"/>
        <v/>
      </c>
      <c r="C626" s="218" t="str">
        <f t="shared" si="1160"/>
        <v/>
      </c>
      <c r="D626" s="218" t="str">
        <f t="shared" si="1161"/>
        <v/>
      </c>
      <c r="E626" s="218" t="str">
        <f t="shared" si="1162"/>
        <v/>
      </c>
      <c r="F626" s="218" t="str">
        <f t="shared" si="1163"/>
        <v/>
      </c>
      <c r="G626" s="8" t="s">
        <v>114</v>
      </c>
      <c r="H626" s="14" t="s">
        <v>88</v>
      </c>
      <c r="I626" s="14" t="str">
        <f t="shared" si="1081"/>
        <v/>
      </c>
      <c r="J626" s="14" t="str">
        <f t="shared" si="1082"/>
        <v/>
      </c>
      <c r="K626" s="10"/>
      <c r="L626" s="274"/>
      <c r="M626" s="221"/>
      <c r="N626" s="221"/>
      <c r="O626" s="222"/>
      <c r="P626" s="235"/>
      <c r="Q626" s="235"/>
      <c r="R626" s="235"/>
      <c r="S626" s="10"/>
      <c r="T626" s="10"/>
      <c r="U626" s="14" t="str">
        <f t="shared" si="1145"/>
        <v/>
      </c>
      <c r="V626" s="14" t="str" cm="1">
        <f t="array" ref="V626">_xlfn.IFS(S626+T626=0,"",S626&gt;T626,IF(I626="主",IF(S626=5,4,3),IF(S626=5,0,1)),S626&lt;T626,IF(I626="主",IF(T626=5,0,1),IF(T626=5,4,3)),S626=T626,2)</f>
        <v/>
      </c>
      <c r="W626" s="275"/>
      <c r="X626" s="261" t="str">
        <f>IF(X625="","",X625)</f>
        <v/>
      </c>
      <c r="Y626" s="248" t="str">
        <f>IF($K626="","",IF($K626=$K624,AP624,AP623))</f>
        <v/>
      </c>
      <c r="Z626" s="248" t="str">
        <f>IF($K626="","",IF($K626=$K624,AQ624,AQ623))</f>
        <v/>
      </c>
      <c r="AA626" s="244" t="str">
        <f>IF($K626="","",IF($K626=$K624,AS624,AS623))</f>
        <v/>
      </c>
      <c r="AB626" s="242" t="str">
        <f t="shared" ref="AB626:AG626" si="1171">IF($K626="","",IF($K626=$K624,Y624,Y623))</f>
        <v/>
      </c>
      <c r="AC626" s="242" t="str">
        <f t="shared" si="1171"/>
        <v/>
      </c>
      <c r="AD626" s="249" t="str">
        <f t="shared" si="1171"/>
        <v/>
      </c>
      <c r="AE626" s="242" t="str">
        <f t="shared" si="1171"/>
        <v/>
      </c>
      <c r="AF626" s="242" t="str">
        <f t="shared" si="1171"/>
        <v/>
      </c>
      <c r="AG626" s="242" t="str">
        <f t="shared" si="1171"/>
        <v/>
      </c>
      <c r="AH626" s="245" t="str">
        <f t="shared" si="1169"/>
        <v/>
      </c>
      <c r="AI626" s="251" t="str">
        <f>IF($K626="","",IF($K626=$K624,AH624,AH623))</f>
        <v/>
      </c>
      <c r="AJ626" s="251" t="str">
        <f>IF($K626="","",IF($K626=$K624,AI624,AI623))</f>
        <v/>
      </c>
      <c r="AK626" s="10"/>
      <c r="AL626" s="10"/>
      <c r="AM626" s="10"/>
      <c r="AN626" s="10"/>
      <c r="AO626" s="10"/>
      <c r="AP626" s="265"/>
      <c r="AQ626" s="12"/>
      <c r="AR626" s="15"/>
      <c r="AS626" s="12"/>
      <c r="AT626" s="15"/>
      <c r="AU626" s="12"/>
      <c r="AV626" s="148"/>
      <c r="AW626" s="14" t="str">
        <f t="shared" si="1087"/>
        <v/>
      </c>
      <c r="AX626" s="14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Y626" s="14" t="str">
        <f t="shared" si="1088"/>
        <v/>
      </c>
    </row>
    <row r="627" spans="1:51">
      <c r="A627" s="1">
        <f>输入错误检查!A626</f>
        <v>0</v>
      </c>
      <c r="B627" s="218" t="str">
        <f>IF(赛果!A80="","",赛果!A80)</f>
        <v/>
      </c>
      <c r="C627" s="218" t="str">
        <f>IF(赛果!B80="","",赛果!B80)</f>
        <v/>
      </c>
      <c r="D627" s="218" t="str">
        <f>IF(赛果!C80="","",赛果!C80)</f>
        <v/>
      </c>
      <c r="E627" s="218" t="str">
        <f>IF(赛果!D80="","",赛果!D80)</f>
        <v/>
      </c>
      <c r="F627" s="218" t="str">
        <f>IF(赛果!E80="","",赛果!E80)</f>
        <v/>
      </c>
      <c r="G627" s="8">
        <v>1</v>
      </c>
      <c r="H627" s="14" t="s">
        <v>75</v>
      </c>
      <c r="I627" s="14" t="str">
        <f t="shared" si="1081"/>
        <v/>
      </c>
      <c r="J627" s="14" t="str">
        <f t="shared" si="1082"/>
        <v/>
      </c>
      <c r="K627" s="15"/>
      <c r="L627" s="220"/>
      <c r="M627" s="221">
        <f>S627+S628</f>
        <v>0</v>
      </c>
      <c r="N627" s="221">
        <f>T627+T628</f>
        <v>0</v>
      </c>
      <c r="O627" s="222">
        <f t="shared" ref="O627:O631" si="1172">M627+N627</f>
        <v>0</v>
      </c>
      <c r="P627" s="223">
        <f t="shared" ref="P627:P631" si="1173">IF(M627&gt;N627,1,0)</f>
        <v>0</v>
      </c>
      <c r="Q627" s="223">
        <f t="shared" ref="Q627:Q631" si="1174">IF(M627+N627=0,0,IF(M627=N627,1,0))</f>
        <v>0</v>
      </c>
      <c r="R627" s="223">
        <f t="shared" ref="R627:R631" si="1175">IF(M627&lt;N627,1,0)</f>
        <v>0</v>
      </c>
      <c r="S627" s="13"/>
      <c r="T627" s="13"/>
      <c r="U627" s="14" t="str">
        <f t="shared" si="1145"/>
        <v/>
      </c>
      <c r="V627" s="14" t="str" cm="1">
        <f t="array" ref="V627">_xlfn.IFS(S627+T627=0,"",S627&gt;T627,IF(I627="主",IF(S627=5,4,3),IF(S627=5,0,1)),S627&lt;T627,IF(I627="主",IF(T627=5,0,1),IF(T627=5,4,3)),S627=T627,2)</f>
        <v/>
      </c>
      <c r="W627" s="19"/>
      <c r="X627" s="19"/>
      <c r="Y627" s="224"/>
      <c r="Z627" s="225"/>
      <c r="AA627" s="225"/>
      <c r="AB627" s="225"/>
      <c r="AC627" s="225"/>
      <c r="AD627" s="225"/>
      <c r="AE627" s="225"/>
      <c r="AF627" s="225"/>
      <c r="AG627" s="226"/>
      <c r="AH627" s="227"/>
      <c r="AI627" s="227"/>
      <c r="AJ627" s="227"/>
      <c r="AK627" s="196"/>
      <c r="AL627" s="192"/>
      <c r="AM627" s="230"/>
      <c r="AN627" s="231"/>
      <c r="AO627" s="232"/>
      <c r="AP627" s="233"/>
      <c r="AQ627" s="234"/>
      <c r="AR627" s="15"/>
      <c r="AS627" s="234"/>
      <c r="AT627" s="15"/>
      <c r="AU627" s="234"/>
      <c r="AV627" s="142"/>
      <c r="AW627" s="14" t="str">
        <f t="shared" si="1087"/>
        <v/>
      </c>
      <c r="AX627" s="14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Y627" s="14" t="str">
        <f t="shared" si="1088"/>
        <v/>
      </c>
    </row>
    <row r="628" spans="1:51">
      <c r="A628" s="1">
        <f>输入错误检查!A627</f>
        <v>0</v>
      </c>
      <c r="B628" s="218" t="str">
        <f t="shared" ref="B628:B634" si="1176">B627</f>
        <v/>
      </c>
      <c r="C628" s="218" t="str">
        <f t="shared" ref="C628:C634" si="1177">C627</f>
        <v/>
      </c>
      <c r="D628" s="218" t="str">
        <f t="shared" ref="D628:D634" si="1178">D627</f>
        <v/>
      </c>
      <c r="E628" s="218" t="str">
        <f t="shared" ref="E628:E634" si="1179">E627</f>
        <v/>
      </c>
      <c r="F628" s="218" t="str">
        <f t="shared" ref="F628:F634" si="1180">F627</f>
        <v/>
      </c>
      <c r="G628" s="8">
        <v>1</v>
      </c>
      <c r="H628" s="14" t="s">
        <v>88</v>
      </c>
      <c r="I628" s="14" t="str">
        <f t="shared" si="1081"/>
        <v/>
      </c>
      <c r="J628" s="14" t="str">
        <f t="shared" si="1082"/>
        <v/>
      </c>
      <c r="K628" s="15"/>
      <c r="L628" s="258"/>
      <c r="M628" s="221"/>
      <c r="N628" s="221"/>
      <c r="O628" s="222"/>
      <c r="P628" s="235"/>
      <c r="Q628" s="235"/>
      <c r="R628" s="235"/>
      <c r="S628" s="13"/>
      <c r="T628" s="13"/>
      <c r="U628" s="14" t="str">
        <f t="shared" si="1145"/>
        <v/>
      </c>
      <c r="V628" s="14" t="str" cm="1">
        <f t="array" ref="V628">_xlfn.IFS(S628+T628=0,"",S628&gt;T628,IF(I628="主",IF(S628=5,4,3),IF(S628=5,0,1)),S628&lt;T628,IF(I628="主",IF(T628=5,0,1),IF(T628=5,4,3)),S628=T628,2)</f>
        <v/>
      </c>
      <c r="W628" s="19" t="str">
        <f>IF(W627="","",W627)</f>
        <v/>
      </c>
      <c r="X628" s="19" t="str">
        <f>IF(X627="","",X627)</f>
        <v/>
      </c>
      <c r="Y628" s="236"/>
      <c r="Z628" s="237"/>
      <c r="AA628" s="238"/>
      <c r="AB628" s="238"/>
      <c r="AC628" s="238"/>
      <c r="AD628" s="238"/>
      <c r="AE628" s="238"/>
      <c r="AF628" s="238"/>
      <c r="AG628" s="226"/>
      <c r="AH628" s="227"/>
      <c r="AI628" s="227"/>
      <c r="AJ628" s="227"/>
      <c r="AK628" s="196"/>
      <c r="AL628" s="192"/>
      <c r="AM628" s="239"/>
      <c r="AN628" s="240"/>
      <c r="AO628" s="241"/>
      <c r="AP628" s="233"/>
      <c r="AQ628" s="234"/>
      <c r="AR628" s="15"/>
      <c r="AS628" s="234"/>
      <c r="AT628" s="15"/>
      <c r="AU628" s="234"/>
      <c r="AV628" s="142"/>
      <c r="AW628" s="14" t="str">
        <f t="shared" si="1087"/>
        <v/>
      </c>
      <c r="AX628" s="14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Y628" s="14" t="str">
        <f t="shared" si="1088"/>
        <v/>
      </c>
    </row>
    <row r="629" spans="1:51">
      <c r="A629" s="1">
        <f>输入错误检查!A628</f>
        <v>0</v>
      </c>
      <c r="B629" s="218" t="str">
        <f t="shared" si="1176"/>
        <v/>
      </c>
      <c r="C629" s="218" t="str">
        <f t="shared" si="1177"/>
        <v/>
      </c>
      <c r="D629" s="218" t="str">
        <f t="shared" si="1178"/>
        <v/>
      </c>
      <c r="E629" s="218" t="str">
        <f t="shared" si="1179"/>
        <v/>
      </c>
      <c r="F629" s="218" t="str">
        <f t="shared" si="1180"/>
        <v/>
      </c>
      <c r="G629" s="8">
        <v>2</v>
      </c>
      <c r="H629" s="14" t="s">
        <v>75</v>
      </c>
      <c r="I629" s="14" t="str">
        <f t="shared" si="1081"/>
        <v/>
      </c>
      <c r="J629" s="14" t="str">
        <f t="shared" si="1082"/>
        <v/>
      </c>
      <c r="K629" s="13"/>
      <c r="L629" s="220"/>
      <c r="M629" s="221">
        <f>S629+S630</f>
        <v>0</v>
      </c>
      <c r="N629" s="221">
        <f>T629+T630</f>
        <v>0</v>
      </c>
      <c r="O629" s="222">
        <f t="shared" si="1172"/>
        <v>0</v>
      </c>
      <c r="P629" s="223">
        <f t="shared" si="1173"/>
        <v>0</v>
      </c>
      <c r="Q629" s="223">
        <f t="shared" si="1174"/>
        <v>0</v>
      </c>
      <c r="R629" s="223">
        <f t="shared" si="1175"/>
        <v>0</v>
      </c>
      <c r="S629" s="13"/>
      <c r="T629" s="13"/>
      <c r="U629" s="14" t="str">
        <f t="shared" si="1145"/>
        <v/>
      </c>
      <c r="V629" s="14" t="str" cm="1">
        <f t="array" ref="V629">_xlfn.IFS(S629+T629=0,"",S629&gt;T629,IF(I629="主",IF(S629=5,4,3),IF(S629=5,0,1)),S629&lt;T629,IF(I629="主",IF(T629=5,0,1),IF(T629=5,4,3)),S629=T629,2)</f>
        <v/>
      </c>
      <c r="W629" s="19"/>
      <c r="X629" s="19"/>
      <c r="Y629" s="242" t="str">
        <f>IF($K629="","",IF($K629=$K627,AP627,AP628))</f>
        <v/>
      </c>
      <c r="Z629" s="243" t="str">
        <f>IF($K629="","",IF($K629=$K627,AQ627,AQ628))</f>
        <v/>
      </c>
      <c r="AA629" s="244" t="str">
        <f>IF($K629="","",IF($K629=$K627,AS627,AS628))</f>
        <v/>
      </c>
      <c r="AB629" s="238"/>
      <c r="AC629" s="238"/>
      <c r="AD629" s="238"/>
      <c r="AE629" s="238"/>
      <c r="AF629" s="238"/>
      <c r="AG629" s="226"/>
      <c r="AH629" s="245" t="str">
        <f t="shared" ref="AH629:AH633" si="1181">IF($K629="","",IF($K629=$K627,AV627,AV628))</f>
        <v/>
      </c>
      <c r="AI629" s="227"/>
      <c r="AJ629" s="227"/>
      <c r="AK629" s="196"/>
      <c r="AL629" s="13"/>
      <c r="AM629" s="277"/>
      <c r="AN629" s="247"/>
      <c r="AO629" s="241"/>
      <c r="AP629" s="233"/>
      <c r="AQ629" s="234"/>
      <c r="AR629" s="15"/>
      <c r="AS629" s="234"/>
      <c r="AT629" s="15"/>
      <c r="AU629" s="234"/>
      <c r="AV629" s="9"/>
      <c r="AW629" s="14" t="str">
        <f t="shared" si="1087"/>
        <v/>
      </c>
      <c r="AX629" s="14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Y629" s="14" t="str">
        <f t="shared" si="1088"/>
        <v/>
      </c>
    </row>
    <row r="630" spans="1:51">
      <c r="A630" s="1">
        <f>输入错误检查!A629</f>
        <v>0</v>
      </c>
      <c r="B630" s="218" t="str">
        <f t="shared" si="1176"/>
        <v/>
      </c>
      <c r="C630" s="218" t="str">
        <f t="shared" si="1177"/>
        <v/>
      </c>
      <c r="D630" s="218" t="str">
        <f t="shared" si="1178"/>
        <v/>
      </c>
      <c r="E630" s="218" t="str">
        <f t="shared" si="1179"/>
        <v/>
      </c>
      <c r="F630" s="218" t="str">
        <f t="shared" si="1180"/>
        <v/>
      </c>
      <c r="G630" s="8">
        <v>2</v>
      </c>
      <c r="H630" s="14" t="s">
        <v>88</v>
      </c>
      <c r="I630" s="14" t="str">
        <f t="shared" si="1081"/>
        <v/>
      </c>
      <c r="J630" s="14" t="str">
        <f t="shared" si="1082"/>
        <v/>
      </c>
      <c r="K630" s="15"/>
      <c r="L630" s="258"/>
      <c r="M630" s="221"/>
      <c r="N630" s="221"/>
      <c r="O630" s="222"/>
      <c r="P630" s="235"/>
      <c r="Q630" s="235"/>
      <c r="R630" s="235"/>
      <c r="S630" s="13"/>
      <c r="T630" s="13"/>
      <c r="U630" s="14" t="str">
        <f t="shared" si="1145"/>
        <v/>
      </c>
      <c r="V630" s="14" t="str" cm="1">
        <f t="array" ref="V630">_xlfn.IFS(S630+T630=0,"",S630&gt;T630,IF(I630="主",IF(S630=5,4,3),IF(S630=5,0,1)),S630&lt;T630,IF(I630="主",IF(T630=5,0,1),IF(T630=5,4,3)),S630=T630,2)</f>
        <v/>
      </c>
      <c r="W630" s="19" t="str">
        <f>IF(W629="","",W629)</f>
        <v/>
      </c>
      <c r="X630" s="19" t="str">
        <f>IF(X629="","",X629)</f>
        <v/>
      </c>
      <c r="Y630" s="242" t="str">
        <f>IF($K630="","",IF($K630=$K628,AP628,AP627))</f>
        <v/>
      </c>
      <c r="Z630" s="243" t="str">
        <f>IF($K630="","",IF($K630=$K628,AQ628,AQ627))</f>
        <v/>
      </c>
      <c r="AA630" s="244" t="str">
        <f>IF($K630="","",IF($K630=$K628,AS628,AS627))</f>
        <v/>
      </c>
      <c r="AB630" s="237"/>
      <c r="AC630" s="237"/>
      <c r="AD630" s="238"/>
      <c r="AE630" s="238"/>
      <c r="AF630" s="238"/>
      <c r="AG630" s="226"/>
      <c r="AH630" s="245" t="str">
        <f t="shared" ref="AH630:AH634" si="1182">IF($K630="","",IF($K630=$K628,AV628,AV627))</f>
        <v/>
      </c>
      <c r="AI630" s="227"/>
      <c r="AJ630" s="227"/>
      <c r="AK630" s="196"/>
      <c r="AL630" s="13"/>
      <c r="AM630" s="192"/>
      <c r="AN630" s="239"/>
      <c r="AO630" s="241"/>
      <c r="AP630" s="233"/>
      <c r="AQ630" s="234"/>
      <c r="AR630" s="15"/>
      <c r="AS630" s="234"/>
      <c r="AT630" s="15"/>
      <c r="AU630" s="234"/>
      <c r="AV630" s="142"/>
      <c r="AW630" s="14" t="str">
        <f t="shared" si="1087"/>
        <v/>
      </c>
      <c r="AX630" s="14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Y630" s="14" t="str">
        <f t="shared" si="1088"/>
        <v/>
      </c>
    </row>
    <row r="631" spans="1:51">
      <c r="A631" s="1">
        <f>输入错误检查!A630</f>
        <v>0</v>
      </c>
      <c r="B631" s="218" t="str">
        <f t="shared" si="1176"/>
        <v/>
      </c>
      <c r="C631" s="218" t="str">
        <f t="shared" si="1177"/>
        <v/>
      </c>
      <c r="D631" s="218" t="str">
        <f t="shared" si="1178"/>
        <v/>
      </c>
      <c r="E631" s="218" t="str">
        <f t="shared" si="1179"/>
        <v/>
      </c>
      <c r="F631" s="218" t="str">
        <f t="shared" si="1180"/>
        <v/>
      </c>
      <c r="G631" s="8">
        <v>3</v>
      </c>
      <c r="H631" s="14" t="s">
        <v>75</v>
      </c>
      <c r="I631" s="14" t="str">
        <f t="shared" si="1081"/>
        <v/>
      </c>
      <c r="J631" s="14" t="str">
        <f t="shared" si="1082"/>
        <v/>
      </c>
      <c r="K631" s="13"/>
      <c r="L631" s="258"/>
      <c r="M631" s="221">
        <f>S631+S632</f>
        <v>0</v>
      </c>
      <c r="N631" s="221">
        <f>T631+T632</f>
        <v>0</v>
      </c>
      <c r="O631" s="222">
        <f t="shared" si="1172"/>
        <v>0</v>
      </c>
      <c r="P631" s="223">
        <f t="shared" si="1173"/>
        <v>0</v>
      </c>
      <c r="Q631" s="223">
        <f t="shared" si="1174"/>
        <v>0</v>
      </c>
      <c r="R631" s="223">
        <f t="shared" si="1175"/>
        <v>0</v>
      </c>
      <c r="S631" s="13"/>
      <c r="T631" s="13"/>
      <c r="U631" s="14" t="str">
        <f t="shared" si="1145"/>
        <v/>
      </c>
      <c r="V631" s="14" t="str" cm="1">
        <f t="array" ref="V631">_xlfn.IFS(S631+T631=0,"",S631&gt;T631,IF(I631="主",IF(S631=5,4,3),IF(S631=5,0,1)),S631&lt;T631,IF(I631="主",IF(T631=5,0,1),IF(T631=5,4,3)),S631=T631,2)</f>
        <v/>
      </c>
      <c r="W631" s="255"/>
      <c r="X631" s="19"/>
      <c r="Y631" s="248" t="str">
        <f>IF($K631="","",IF($K631=$K629,AP629,AP630))</f>
        <v/>
      </c>
      <c r="Z631" s="248" t="str">
        <f>IF($K631="","",IF($K631=$K629,AQ629,AQ630))</f>
        <v/>
      </c>
      <c r="AA631" s="244" t="str">
        <f>IF($K631="","",IF($K631=$K629,AS629,AS630))</f>
        <v/>
      </c>
      <c r="AB631" s="248" t="str">
        <f>IF($K631="","",IF($K631=$K629,Y629,Y630))</f>
        <v/>
      </c>
      <c r="AC631" s="249" t="str">
        <f>IF($K631="","",IF($K631=$K629,Z629,Z630))</f>
        <v/>
      </c>
      <c r="AD631" s="250" t="str">
        <f>IF($K631="","",IF($K631=$K629,AA629,AA630))</f>
        <v/>
      </c>
      <c r="AE631" s="238"/>
      <c r="AF631" s="238"/>
      <c r="AG631" s="226"/>
      <c r="AH631" s="245" t="str">
        <f t="shared" si="1181"/>
        <v/>
      </c>
      <c r="AI631" s="251" t="str">
        <f>IF($K631="","",IF($K631=$K629,AH629,AH630))</f>
        <v/>
      </c>
      <c r="AJ631" s="227"/>
      <c r="AK631" s="196"/>
      <c r="AL631" s="13"/>
      <c r="AM631" s="13"/>
      <c r="AN631" s="277"/>
      <c r="AO631" s="252"/>
      <c r="AP631" s="278"/>
      <c r="AQ631" s="257"/>
      <c r="AR631" s="13"/>
      <c r="AS631" s="257"/>
      <c r="AT631" s="13"/>
      <c r="AU631" s="257"/>
      <c r="AV631" s="9"/>
      <c r="AW631" s="14" t="str">
        <f t="shared" si="1087"/>
        <v/>
      </c>
      <c r="AX631" s="14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Y631" s="14" t="str">
        <f t="shared" si="1088"/>
        <v/>
      </c>
    </row>
    <row r="632" spans="1:51">
      <c r="A632" s="1">
        <f>输入错误检查!A631</f>
        <v>0</v>
      </c>
      <c r="B632" s="218" t="str">
        <f t="shared" si="1176"/>
        <v/>
      </c>
      <c r="C632" s="218" t="str">
        <f t="shared" si="1177"/>
        <v/>
      </c>
      <c r="D632" s="218" t="str">
        <f t="shared" si="1178"/>
        <v/>
      </c>
      <c r="E632" s="218" t="str">
        <f t="shared" si="1179"/>
        <v/>
      </c>
      <c r="F632" s="218" t="str">
        <f t="shared" si="1180"/>
        <v/>
      </c>
      <c r="G632" s="8">
        <v>3</v>
      </c>
      <c r="H632" s="14" t="s">
        <v>88</v>
      </c>
      <c r="I632" s="14" t="str">
        <f t="shared" si="1081"/>
        <v/>
      </c>
      <c r="J632" s="14" t="str">
        <f t="shared" si="1082"/>
        <v/>
      </c>
      <c r="K632" s="13"/>
      <c r="L632" s="258"/>
      <c r="M632" s="221"/>
      <c r="N632" s="221"/>
      <c r="O632" s="222"/>
      <c r="P632" s="235"/>
      <c r="Q632" s="235"/>
      <c r="R632" s="235"/>
      <c r="S632" s="13"/>
      <c r="T632" s="13"/>
      <c r="U632" s="14" t="str">
        <f t="shared" si="1145"/>
        <v/>
      </c>
      <c r="V632" s="14" t="str" cm="1">
        <f t="array" ref="V632">_xlfn.IFS(S632+T632=0,"",S632&gt;T632,IF(I632="主",IF(S632=5,4,3),IF(S632=5,0,1)),S632&lt;T632,IF(I632="主",IF(T632=5,0,1),IF(T632=5,4,3)),S632=T632,2)</f>
        <v/>
      </c>
      <c r="W632" s="255"/>
      <c r="X632" s="19" t="str">
        <f>IF(X631="","",X631)</f>
        <v/>
      </c>
      <c r="Y632" s="248" t="str">
        <f>IF($K632="","",IF($K632=$K630,AP630,AP629))</f>
        <v/>
      </c>
      <c r="Z632" s="248" t="str">
        <f>IF($K632="","",IF($K632=$K630,AQ630,AQ629))</f>
        <v/>
      </c>
      <c r="AA632" s="244" t="str">
        <f>IF($K632="","",IF($K632=$K630,AS630,AS629))</f>
        <v/>
      </c>
      <c r="AB632" s="248" t="str">
        <f>IF($K632="","",IF($K632=$K630,Y630,Y629))</f>
        <v/>
      </c>
      <c r="AC632" s="249" t="str">
        <f>IF($K632="","",IF($K632=$K630,Z630,Z629))</f>
        <v/>
      </c>
      <c r="AD632" s="250" t="str">
        <f>IF($K632="","",IF($K632=$K630,AA630,AA629))</f>
        <v/>
      </c>
      <c r="AE632" s="237"/>
      <c r="AF632" s="237"/>
      <c r="AG632" s="270"/>
      <c r="AH632" s="245" t="str">
        <f t="shared" si="1182"/>
        <v/>
      </c>
      <c r="AI632" s="251" t="str">
        <f>IF($K632="","",IF($K632=$K630,AH630,AH629))</f>
        <v/>
      </c>
      <c r="AJ632" s="227"/>
      <c r="AK632" s="196"/>
      <c r="AL632" s="13"/>
      <c r="AM632" s="13"/>
      <c r="AN632" s="192"/>
      <c r="AO632" s="254"/>
      <c r="AP632" s="278"/>
      <c r="AQ632" s="257"/>
      <c r="AR632" s="13"/>
      <c r="AS632" s="257"/>
      <c r="AT632" s="13"/>
      <c r="AU632" s="257"/>
      <c r="AV632" s="9"/>
      <c r="AW632" s="14" t="str">
        <f t="shared" si="1087"/>
        <v/>
      </c>
      <c r="AX632" s="14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Y632" s="14" t="str">
        <f t="shared" si="1088"/>
        <v/>
      </c>
    </row>
    <row r="633" spans="1:51">
      <c r="A633" s="1">
        <f>输入错误检查!A632</f>
        <v>0</v>
      </c>
      <c r="B633" s="218" t="str">
        <f t="shared" si="1176"/>
        <v/>
      </c>
      <c r="C633" s="218" t="str">
        <f t="shared" si="1177"/>
        <v/>
      </c>
      <c r="D633" s="218" t="str">
        <f t="shared" si="1178"/>
        <v/>
      </c>
      <c r="E633" s="218" t="str">
        <f t="shared" si="1179"/>
        <v/>
      </c>
      <c r="F633" s="218" t="str">
        <f t="shared" si="1180"/>
        <v/>
      </c>
      <c r="G633" s="8" t="s">
        <v>114</v>
      </c>
      <c r="H633" s="14" t="s">
        <v>75</v>
      </c>
      <c r="I633" s="14" t="str">
        <f t="shared" si="1081"/>
        <v/>
      </c>
      <c r="J633" s="14" t="str">
        <f t="shared" si="1082"/>
        <v/>
      </c>
      <c r="K633" s="13"/>
      <c r="L633" s="258"/>
      <c r="M633" s="221">
        <f>S633+S634</f>
        <v>0</v>
      </c>
      <c r="N633" s="221">
        <f>T633+T634</f>
        <v>0</v>
      </c>
      <c r="O633" s="222">
        <f t="shared" ref="O633:O637" si="1183">M633+N633</f>
        <v>0</v>
      </c>
      <c r="P633" s="223">
        <f t="shared" ref="P633:P637" si="1184">IF(M633&gt;N633,1,0)</f>
        <v>0</v>
      </c>
      <c r="Q633" s="223">
        <f t="shared" ref="Q633:Q637" si="1185">IF(M633+N633=0,0,IF(M633=N633,1,0))</f>
        <v>0</v>
      </c>
      <c r="R633" s="223">
        <f t="shared" ref="R633:R637" si="1186">IF(M633&lt;N633,1,0)</f>
        <v>0</v>
      </c>
      <c r="S633" s="13"/>
      <c r="T633" s="13"/>
      <c r="U633" s="14" t="str">
        <f t="shared" si="1145"/>
        <v/>
      </c>
      <c r="V633" s="14" t="str" cm="1">
        <f t="array" ref="V633">_xlfn.IFS(S633+T633=0,"",S633&gt;T633,IF(I633="主",IF(S633=5,4,3),IF(S633=5,0,1)),S633&lt;T633,IF(I633="主",IF(T633=5,0,1),IF(T633=5,4,3)),S633=T633,2)</f>
        <v/>
      </c>
      <c r="W633" s="255"/>
      <c r="X633" s="19"/>
      <c r="Y633" s="248" t="str">
        <f>IF($K633="","",IF($K633=$K631,AP631,AP632))</f>
        <v/>
      </c>
      <c r="Z633" s="248" t="str">
        <f>IF($K633="","",IF($K633=$K631,AQ631,AQ632))</f>
        <v/>
      </c>
      <c r="AA633" s="244" t="str">
        <f>IF($K633="","",IF($K633=$K631,AS631,AS632))</f>
        <v/>
      </c>
      <c r="AB633" s="242" t="str">
        <f t="shared" ref="AB633:AG633" si="1187">IF($K633="","",IF($K633=$K631,Y631,Y632))</f>
        <v/>
      </c>
      <c r="AC633" s="242" t="str">
        <f t="shared" si="1187"/>
        <v/>
      </c>
      <c r="AD633" s="249" t="str">
        <f t="shared" si="1187"/>
        <v/>
      </c>
      <c r="AE633" s="242" t="str">
        <f t="shared" si="1187"/>
        <v/>
      </c>
      <c r="AF633" s="242" t="str">
        <f t="shared" si="1187"/>
        <v/>
      </c>
      <c r="AG633" s="242" t="str">
        <f t="shared" si="1187"/>
        <v/>
      </c>
      <c r="AH633" s="245" t="str">
        <f t="shared" si="1181"/>
        <v/>
      </c>
      <c r="AI633" s="251" t="str">
        <f>IF($K633="","",IF($K633=$K631,AH631,AH632))</f>
        <v/>
      </c>
      <c r="AJ633" s="251" t="str">
        <f>IF($K633="","",IF($K633=$K631,AI631,AI632))</f>
        <v/>
      </c>
      <c r="AK633" s="13"/>
      <c r="AL633" s="13"/>
      <c r="AM633" s="13"/>
      <c r="AN633" s="13"/>
      <c r="AO633" s="256"/>
      <c r="AP633" s="257"/>
      <c r="AQ633" s="257"/>
      <c r="AR633" s="13"/>
      <c r="AS633" s="257"/>
      <c r="AT633" s="13"/>
      <c r="AU633" s="257"/>
      <c r="AV633" s="9"/>
      <c r="AW633" s="14" t="str">
        <f t="shared" si="1087"/>
        <v/>
      </c>
      <c r="AX633" s="14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Y633" s="14" t="str">
        <f t="shared" si="1088"/>
        <v/>
      </c>
    </row>
    <row r="634" spans="1:51">
      <c r="A634" s="1">
        <f>输入错误检查!A633</f>
        <v>0</v>
      </c>
      <c r="B634" s="218" t="str">
        <f t="shared" si="1176"/>
        <v/>
      </c>
      <c r="C634" s="218" t="str">
        <f t="shared" si="1177"/>
        <v/>
      </c>
      <c r="D634" s="218" t="str">
        <f t="shared" si="1178"/>
        <v/>
      </c>
      <c r="E634" s="218" t="str">
        <f t="shared" si="1179"/>
        <v/>
      </c>
      <c r="F634" s="218" t="str">
        <f t="shared" si="1180"/>
        <v/>
      </c>
      <c r="G634" s="8" t="s">
        <v>114</v>
      </c>
      <c r="H634" s="14" t="s">
        <v>88</v>
      </c>
      <c r="I634" s="14" t="str">
        <f t="shared" si="1081"/>
        <v/>
      </c>
      <c r="J634" s="14" t="str">
        <f t="shared" si="1082"/>
        <v/>
      </c>
      <c r="K634" s="13"/>
      <c r="L634" s="258"/>
      <c r="M634" s="221"/>
      <c r="N634" s="221"/>
      <c r="O634" s="222"/>
      <c r="P634" s="235"/>
      <c r="Q634" s="235"/>
      <c r="R634" s="235"/>
      <c r="S634" s="13"/>
      <c r="T634" s="13"/>
      <c r="U634" s="14" t="str">
        <f t="shared" si="1145"/>
        <v/>
      </c>
      <c r="V634" s="14" t="str" cm="1">
        <f t="array" ref="V634">_xlfn.IFS(S634+T634=0,"",S634&gt;T634,IF(I634="主",IF(S634=5,4,3),IF(S634=5,0,1)),S634&lt;T634,IF(I634="主",IF(T634=5,0,1),IF(T634=5,4,3)),S634=T634,2)</f>
        <v/>
      </c>
      <c r="W634" s="255"/>
      <c r="X634" s="19" t="str">
        <f>IF(X633="","",X633)</f>
        <v/>
      </c>
      <c r="Y634" s="248" t="str">
        <f>IF($K634="","",IF($K634=$K632,AP632,AP631))</f>
        <v/>
      </c>
      <c r="Z634" s="248" t="str">
        <f>IF($K634="","",IF($K634=$K632,AQ632,AQ631))</f>
        <v/>
      </c>
      <c r="AA634" s="244" t="str">
        <f>IF($K634="","",IF($K634=$K632,AS632,AS631))</f>
        <v/>
      </c>
      <c r="AB634" s="242" t="str">
        <f t="shared" ref="AB634:AG634" si="1188">IF($K634="","",IF($K634=$K632,Y632,Y631))</f>
        <v/>
      </c>
      <c r="AC634" s="242" t="str">
        <f t="shared" si="1188"/>
        <v/>
      </c>
      <c r="AD634" s="249" t="str">
        <f t="shared" si="1188"/>
        <v/>
      </c>
      <c r="AE634" s="242" t="str">
        <f t="shared" si="1188"/>
        <v/>
      </c>
      <c r="AF634" s="242" t="str">
        <f t="shared" si="1188"/>
        <v/>
      </c>
      <c r="AG634" s="242" t="str">
        <f t="shared" si="1188"/>
        <v/>
      </c>
      <c r="AH634" s="245" t="str">
        <f t="shared" si="1182"/>
        <v/>
      </c>
      <c r="AI634" s="251" t="str">
        <f>IF($K634="","",IF($K634=$K632,AH632,AH631))</f>
        <v/>
      </c>
      <c r="AJ634" s="251" t="str">
        <f>IF($K634="","",IF($K634=$K632,AI632,AI631))</f>
        <v/>
      </c>
      <c r="AK634" s="13"/>
      <c r="AL634" s="13"/>
      <c r="AM634" s="13"/>
      <c r="AN634" s="13"/>
      <c r="AO634" s="13"/>
      <c r="AP634" s="257"/>
      <c r="AQ634" s="257"/>
      <c r="AR634" s="13"/>
      <c r="AS634" s="257"/>
      <c r="AT634" s="13"/>
      <c r="AU634" s="257"/>
      <c r="AV634" s="9"/>
      <c r="AW634" s="14" t="str">
        <f t="shared" si="1087"/>
        <v/>
      </c>
      <c r="AX634" s="14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Y634" s="14" t="str">
        <f t="shared" si="1088"/>
        <v/>
      </c>
    </row>
    <row r="635" spans="1:51">
      <c r="A635" s="1">
        <f>输入错误检查!A634</f>
        <v>0</v>
      </c>
      <c r="B635" s="218" t="str">
        <f>IF(赛果!A81="","",赛果!A81)</f>
        <v/>
      </c>
      <c r="C635" s="218" t="str">
        <f>IF(赛果!B81="","",赛果!B81)</f>
        <v/>
      </c>
      <c r="D635" s="218" t="str">
        <f>IF(赛果!C81="","",赛果!C81)</f>
        <v/>
      </c>
      <c r="E635" s="218" t="str">
        <f>IF(赛果!D81="","",赛果!D81)</f>
        <v/>
      </c>
      <c r="F635" s="218" t="str">
        <f>IF(赛果!E81="","",赛果!E81)</f>
        <v/>
      </c>
      <c r="G635" s="8">
        <v>1</v>
      </c>
      <c r="H635" s="14" t="s">
        <v>75</v>
      </c>
      <c r="I635" s="14" t="str">
        <f t="shared" si="1081"/>
        <v/>
      </c>
      <c r="J635" s="14" t="str">
        <f t="shared" si="1082"/>
        <v/>
      </c>
      <c r="K635" s="279"/>
      <c r="L635" s="260"/>
      <c r="M635" s="221">
        <f>S635+S636</f>
        <v>0</v>
      </c>
      <c r="N635" s="221">
        <f>T635+T636</f>
        <v>0</v>
      </c>
      <c r="O635" s="222">
        <f t="shared" si="1183"/>
        <v>0</v>
      </c>
      <c r="P635" s="223">
        <f t="shared" si="1184"/>
        <v>0</v>
      </c>
      <c r="Q635" s="223">
        <f t="shared" si="1185"/>
        <v>0</v>
      </c>
      <c r="R635" s="223">
        <f t="shared" si="1186"/>
        <v>0</v>
      </c>
      <c r="S635" s="10"/>
      <c r="T635" s="10"/>
      <c r="U635" s="14" t="str">
        <f t="shared" si="1145"/>
        <v/>
      </c>
      <c r="V635" s="14" t="str" cm="1">
        <f t="array" ref="V635">_xlfn.IFS(S635+T635=0,"",S635&gt;T635,IF(I635="主",IF(S635=5,4,3),IF(S635=5,0,1)),S635&lt;T635,IF(I635="主",IF(T635=5,0,1),IF(T635=5,4,3)),S635=T635,2)</f>
        <v/>
      </c>
      <c r="W635" s="261"/>
      <c r="X635" s="261"/>
      <c r="Y635" s="224"/>
      <c r="Z635" s="225"/>
      <c r="AA635" s="225"/>
      <c r="AB635" s="225"/>
      <c r="AC635" s="225"/>
      <c r="AD635" s="225"/>
      <c r="AE635" s="225"/>
      <c r="AF635" s="225"/>
      <c r="AG635" s="226"/>
      <c r="AH635" s="227"/>
      <c r="AI635" s="227"/>
      <c r="AJ635" s="227"/>
      <c r="AK635" s="262"/>
      <c r="AL635" s="263"/>
      <c r="AM635" s="224"/>
      <c r="AN635" s="225"/>
      <c r="AO635" s="264"/>
      <c r="AP635" s="265"/>
      <c r="AQ635" s="12"/>
      <c r="AR635" s="15"/>
      <c r="AS635" s="12"/>
      <c r="AT635" s="15"/>
      <c r="AU635" s="12"/>
      <c r="AV635" s="148"/>
      <c r="AW635" s="14" t="str">
        <f t="shared" si="1087"/>
        <v/>
      </c>
      <c r="AX635" s="14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AY635" s="14" t="str">
        <f t="shared" si="1088"/>
        <v/>
      </c>
    </row>
    <row r="636" spans="1:51">
      <c r="A636" s="1">
        <f>输入错误检查!A635</f>
        <v>0</v>
      </c>
      <c r="B636" s="218" t="str">
        <f t="shared" ref="B636:B642" si="1189">B635</f>
        <v/>
      </c>
      <c r="C636" s="218" t="str">
        <f t="shared" ref="C636:C642" si="1190">C635</f>
        <v/>
      </c>
      <c r="D636" s="218" t="str">
        <f t="shared" ref="D636:D642" si="1191">D635</f>
        <v/>
      </c>
      <c r="E636" s="218" t="str">
        <f t="shared" ref="E636:E642" si="1192">E635</f>
        <v/>
      </c>
      <c r="F636" s="218" t="str">
        <f t="shared" ref="F636:F642" si="1193">F635</f>
        <v/>
      </c>
      <c r="G636" s="8">
        <v>1</v>
      </c>
      <c r="H636" s="14" t="s">
        <v>88</v>
      </c>
      <c r="I636" s="14" t="str">
        <f t="shared" si="1081"/>
        <v/>
      </c>
      <c r="J636" s="14" t="str">
        <f t="shared" si="1082"/>
        <v/>
      </c>
      <c r="K636" s="279"/>
      <c r="L636" s="260"/>
      <c r="M636" s="221"/>
      <c r="N636" s="221"/>
      <c r="O636" s="222"/>
      <c r="P636" s="235"/>
      <c r="Q636" s="235"/>
      <c r="R636" s="235"/>
      <c r="S636" s="10"/>
      <c r="T636" s="10"/>
      <c r="U636" s="14" t="str">
        <f t="shared" si="1145"/>
        <v/>
      </c>
      <c r="V636" s="14" t="str" cm="1">
        <f t="array" ref="V636">_xlfn.IFS(S636+T636=0,"",S636&gt;T636,IF(I636="主",IF(S636=5,4,3),IF(S636=5,0,1)),S636&lt;T636,IF(I636="主",IF(T636=5,0,1),IF(T636=5,4,3)),S636=T636,2)</f>
        <v/>
      </c>
      <c r="W636" s="261" t="str">
        <f>IF(W635="","",W635)</f>
        <v/>
      </c>
      <c r="X636" s="261" t="str">
        <f>IF(X635="","",X635)</f>
        <v/>
      </c>
      <c r="Y636" s="236"/>
      <c r="Z636" s="237"/>
      <c r="AA636" s="238"/>
      <c r="AB636" s="238"/>
      <c r="AC636" s="238"/>
      <c r="AD636" s="238"/>
      <c r="AE636" s="238"/>
      <c r="AF636" s="238"/>
      <c r="AG636" s="226"/>
      <c r="AH636" s="227"/>
      <c r="AI636" s="227"/>
      <c r="AJ636" s="227"/>
      <c r="AK636" s="262"/>
      <c r="AL636" s="263"/>
      <c r="AM636" s="236"/>
      <c r="AN636" s="238"/>
      <c r="AO636" s="227"/>
      <c r="AP636" s="265"/>
      <c r="AQ636" s="12"/>
      <c r="AR636" s="15"/>
      <c r="AS636" s="12"/>
      <c r="AT636" s="15"/>
      <c r="AU636" s="12"/>
      <c r="AV636" s="148"/>
      <c r="AW636" s="14" t="str">
        <f t="shared" si="1087"/>
        <v/>
      </c>
      <c r="AX636" s="14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AY636" s="14" t="str">
        <f t="shared" si="1088"/>
        <v/>
      </c>
    </row>
    <row r="637" spans="1:51">
      <c r="A637" s="1">
        <f>输入错误检查!A636</f>
        <v>0</v>
      </c>
      <c r="B637" s="218" t="str">
        <f t="shared" si="1189"/>
        <v/>
      </c>
      <c r="C637" s="218" t="str">
        <f t="shared" si="1190"/>
        <v/>
      </c>
      <c r="D637" s="218" t="str">
        <f t="shared" si="1191"/>
        <v/>
      </c>
      <c r="E637" s="218" t="str">
        <f t="shared" si="1192"/>
        <v/>
      </c>
      <c r="F637" s="218" t="str">
        <f t="shared" si="1193"/>
        <v/>
      </c>
      <c r="G637" s="8">
        <v>2</v>
      </c>
      <c r="H637" s="14" t="s">
        <v>75</v>
      </c>
      <c r="I637" s="14" t="str">
        <f t="shared" si="1081"/>
        <v/>
      </c>
      <c r="J637" s="14" t="str">
        <f t="shared" si="1082"/>
        <v/>
      </c>
      <c r="K637" s="279"/>
      <c r="L637" s="260"/>
      <c r="M637" s="221">
        <f>S637+S638</f>
        <v>0</v>
      </c>
      <c r="N637" s="221">
        <f>T637+T638</f>
        <v>0</v>
      </c>
      <c r="O637" s="222">
        <f t="shared" si="1183"/>
        <v>0</v>
      </c>
      <c r="P637" s="223">
        <f t="shared" si="1184"/>
        <v>0</v>
      </c>
      <c r="Q637" s="223">
        <f t="shared" si="1185"/>
        <v>0</v>
      </c>
      <c r="R637" s="223">
        <f t="shared" si="1186"/>
        <v>0</v>
      </c>
      <c r="S637" s="10"/>
      <c r="T637" s="10"/>
      <c r="U637" s="14" t="str">
        <f t="shared" si="1145"/>
        <v/>
      </c>
      <c r="V637" s="14" t="str" cm="1">
        <f t="array" ref="V637">_xlfn.IFS(S637+T637=0,"",S637&gt;T637,IF(I637="主",IF(S637=5,4,3),IF(S637=5,0,1)),S637&lt;T637,IF(I637="主",IF(T637=5,0,1),IF(T637=5,4,3)),S637=T637,2)</f>
        <v/>
      </c>
      <c r="W637" s="261"/>
      <c r="X637" s="261"/>
      <c r="Y637" s="242" t="str">
        <f>IF($K637="","",IF($K637=$K635,AP635,AP636))</f>
        <v/>
      </c>
      <c r="Z637" s="243" t="str">
        <f>IF($K637="","",IF($K637=$K635,AQ635,AQ636))</f>
        <v/>
      </c>
      <c r="AA637" s="244" t="str">
        <f>IF($K637="","",IF($K637=$K635,AS635,AS636))</f>
        <v/>
      </c>
      <c r="AB637" s="238"/>
      <c r="AC637" s="238"/>
      <c r="AD637" s="238"/>
      <c r="AE637" s="238"/>
      <c r="AF637" s="238"/>
      <c r="AG637" s="226"/>
      <c r="AH637" s="245" t="str">
        <f t="shared" ref="AH637:AH641" si="1194">IF($K637="","",IF($K637=$K635,AV635,AV636))</f>
        <v/>
      </c>
      <c r="AI637" s="227"/>
      <c r="AJ637" s="227"/>
      <c r="AK637" s="262"/>
      <c r="AL637" s="10"/>
      <c r="AM637" s="266"/>
      <c r="AN637" s="267"/>
      <c r="AO637" s="227"/>
      <c r="AP637" s="265"/>
      <c r="AQ637" s="12"/>
      <c r="AR637" s="15"/>
      <c r="AS637" s="12"/>
      <c r="AT637" s="15"/>
      <c r="AU637" s="12"/>
      <c r="AV637" s="148"/>
      <c r="AW637" s="14" t="str">
        <f t="shared" si="1087"/>
        <v/>
      </c>
      <c r="AX637" s="14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Y637" s="14" t="str">
        <f t="shared" si="1088"/>
        <v/>
      </c>
    </row>
    <row r="638" spans="1:51">
      <c r="A638" s="1">
        <f>输入错误检查!A637</f>
        <v>0</v>
      </c>
      <c r="B638" s="218" t="str">
        <f t="shared" si="1189"/>
        <v/>
      </c>
      <c r="C638" s="218" t="str">
        <f t="shared" si="1190"/>
        <v/>
      </c>
      <c r="D638" s="218" t="str">
        <f t="shared" si="1191"/>
        <v/>
      </c>
      <c r="E638" s="218" t="str">
        <f t="shared" si="1192"/>
        <v/>
      </c>
      <c r="F638" s="218" t="str">
        <f t="shared" si="1193"/>
        <v/>
      </c>
      <c r="G638" s="8">
        <v>2</v>
      </c>
      <c r="H638" s="14" t="s">
        <v>88</v>
      </c>
      <c r="I638" s="14" t="str">
        <f t="shared" si="1081"/>
        <v/>
      </c>
      <c r="J638" s="14" t="str">
        <f t="shared" si="1082"/>
        <v/>
      </c>
      <c r="K638" s="279"/>
      <c r="L638" s="260"/>
      <c r="M638" s="221"/>
      <c r="N638" s="221"/>
      <c r="O638" s="222"/>
      <c r="P638" s="235"/>
      <c r="Q638" s="235"/>
      <c r="R638" s="235"/>
      <c r="S638" s="10"/>
      <c r="T638" s="10"/>
      <c r="U638" s="14" t="str">
        <f t="shared" si="1145"/>
        <v/>
      </c>
      <c r="V638" s="14" t="str" cm="1">
        <f t="array" ref="V638">_xlfn.IFS(S638+T638=0,"",S638&gt;T638,IF(I638="主",IF(S638=5,4,3),IF(S638=5,0,1)),S638&lt;T638,IF(I638="主",IF(T638=5,0,1),IF(T638=5,4,3)),S638=T638,2)</f>
        <v/>
      </c>
      <c r="W638" s="261" t="str">
        <f>IF(W637="","",W637)</f>
        <v/>
      </c>
      <c r="X638" s="261" t="str">
        <f>IF(X637="","",X637)</f>
        <v/>
      </c>
      <c r="Y638" s="242" t="str">
        <f>IF($K638="","",IF($K638=$K636,AP636,AP635))</f>
        <v/>
      </c>
      <c r="Z638" s="243" t="str">
        <f>IF($K638="","",IF($K638=$K636,AQ636,AQ635))</f>
        <v/>
      </c>
      <c r="AA638" s="244" t="str">
        <f>IF($K638="","",IF($K638=$K636,AS636,AS635))</f>
        <v/>
      </c>
      <c r="AB638" s="237"/>
      <c r="AC638" s="237"/>
      <c r="AD638" s="238"/>
      <c r="AE638" s="238"/>
      <c r="AF638" s="238"/>
      <c r="AG638" s="226"/>
      <c r="AH638" s="245" t="str">
        <f t="shared" ref="AH638:AH642" si="1195">IF($K638="","",IF($K638=$K636,AV636,AV635))</f>
        <v/>
      </c>
      <c r="AI638" s="227"/>
      <c r="AJ638" s="227"/>
      <c r="AK638" s="262"/>
      <c r="AL638" s="10"/>
      <c r="AM638" s="263"/>
      <c r="AN638" s="236"/>
      <c r="AO638" s="227"/>
      <c r="AP638" s="265"/>
      <c r="AQ638" s="12"/>
      <c r="AR638" s="15"/>
      <c r="AS638" s="12"/>
      <c r="AT638" s="15"/>
      <c r="AU638" s="12"/>
      <c r="AV638" s="148"/>
      <c r="AW638" s="14" t="str">
        <f t="shared" si="1087"/>
        <v/>
      </c>
      <c r="AX638" s="14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Y638" s="14" t="str">
        <f t="shared" si="1088"/>
        <v/>
      </c>
    </row>
    <row r="639" spans="1:51">
      <c r="A639" s="1">
        <f>输入错误检查!A638</f>
        <v>0</v>
      </c>
      <c r="B639" s="218" t="str">
        <f t="shared" si="1189"/>
        <v/>
      </c>
      <c r="C639" s="218" t="str">
        <f t="shared" si="1190"/>
        <v/>
      </c>
      <c r="D639" s="218" t="str">
        <f t="shared" si="1191"/>
        <v/>
      </c>
      <c r="E639" s="218" t="str">
        <f t="shared" si="1192"/>
        <v/>
      </c>
      <c r="F639" s="218" t="str">
        <f t="shared" si="1193"/>
        <v/>
      </c>
      <c r="G639" s="8">
        <v>3</v>
      </c>
      <c r="H639" s="14" t="s">
        <v>75</v>
      </c>
      <c r="I639" s="14" t="str">
        <f t="shared" si="1081"/>
        <v/>
      </c>
      <c r="J639" s="14" t="str">
        <f t="shared" si="1082"/>
        <v/>
      </c>
      <c r="K639" s="279"/>
      <c r="L639" s="260"/>
      <c r="M639" s="221">
        <f>S639+S640</f>
        <v>0</v>
      </c>
      <c r="N639" s="221">
        <f>T639+T640</f>
        <v>0</v>
      </c>
      <c r="O639" s="222">
        <f t="shared" ref="O639:O643" si="1196">M639+N639</f>
        <v>0</v>
      </c>
      <c r="P639" s="223">
        <f t="shared" ref="P639:P643" si="1197">IF(M639&gt;N639,1,0)</f>
        <v>0</v>
      </c>
      <c r="Q639" s="223">
        <f t="shared" ref="Q639:Q643" si="1198">IF(M639+N639=0,0,IF(M639=N639,1,0))</f>
        <v>0</v>
      </c>
      <c r="R639" s="223">
        <f t="shared" ref="R639:R643" si="1199">IF(M639&lt;N639,1,0)</f>
        <v>0</v>
      </c>
      <c r="S639" s="10"/>
      <c r="T639" s="10"/>
      <c r="U639" s="14" t="str">
        <f t="shared" si="1145"/>
        <v/>
      </c>
      <c r="V639" s="14" t="str" cm="1">
        <f t="array" ref="V639">_xlfn.IFS(S639+T639=0,"",S639&gt;T639,IF(I639="主",IF(S639=5,4,3),IF(S639=5,0,1)),S639&lt;T639,IF(I639="主",IF(T639=5,0,1),IF(T639=5,4,3)),S639=T639,2)</f>
        <v/>
      </c>
      <c r="W639" s="275"/>
      <c r="X639" s="261"/>
      <c r="Y639" s="248" t="str">
        <f>IF($K639="","",IF($K639=$K637,AP637,AP638))</f>
        <v/>
      </c>
      <c r="Z639" s="248" t="str">
        <f>IF($K639="","",IF($K639=$K637,AQ637,AQ638))</f>
        <v/>
      </c>
      <c r="AA639" s="244" t="str">
        <f>IF($K639="","",IF($K639=$K637,AS637,AS638))</f>
        <v/>
      </c>
      <c r="AB639" s="248" t="str">
        <f>IF($K639="","",IF($K639=$K637,Y637,Y638))</f>
        <v/>
      </c>
      <c r="AC639" s="249" t="str">
        <f>IF($K639="","",IF($K639=$K637,Z637,Z638))</f>
        <v/>
      </c>
      <c r="AD639" s="250" t="str">
        <f>IF($K639="","",IF($K639=$K637,AA637,AA638))</f>
        <v/>
      </c>
      <c r="AE639" s="238"/>
      <c r="AF639" s="238"/>
      <c r="AG639" s="226"/>
      <c r="AH639" s="245" t="str">
        <f t="shared" si="1194"/>
        <v/>
      </c>
      <c r="AI639" s="251" t="str">
        <f>IF($K639="","",IF($K639=$K637,AH637,AH638))</f>
        <v/>
      </c>
      <c r="AJ639" s="227"/>
      <c r="AK639" s="262"/>
      <c r="AL639" s="10"/>
      <c r="AM639" s="10"/>
      <c r="AN639" s="266"/>
      <c r="AO639" s="269"/>
      <c r="AP639" s="265"/>
      <c r="AQ639" s="12"/>
      <c r="AR639" s="15"/>
      <c r="AS639" s="12"/>
      <c r="AT639" s="15"/>
      <c r="AU639" s="12"/>
      <c r="AV639" s="148"/>
      <c r="AW639" s="14" t="str">
        <f t="shared" si="1087"/>
        <v/>
      </c>
      <c r="AX639" s="14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Y639" s="14" t="str">
        <f t="shared" si="1088"/>
        <v/>
      </c>
    </row>
    <row r="640" spans="1:51">
      <c r="A640" s="1">
        <f>输入错误检查!A639</f>
        <v>0</v>
      </c>
      <c r="B640" s="218" t="str">
        <f t="shared" si="1189"/>
        <v/>
      </c>
      <c r="C640" s="218" t="str">
        <f t="shared" si="1190"/>
        <v/>
      </c>
      <c r="D640" s="218" t="str">
        <f t="shared" si="1191"/>
        <v/>
      </c>
      <c r="E640" s="218" t="str">
        <f t="shared" si="1192"/>
        <v/>
      </c>
      <c r="F640" s="218" t="str">
        <f t="shared" si="1193"/>
        <v/>
      </c>
      <c r="G640" s="8">
        <v>3</v>
      </c>
      <c r="H640" s="14" t="s">
        <v>88</v>
      </c>
      <c r="I640" s="14" t="str">
        <f t="shared" si="1081"/>
        <v/>
      </c>
      <c r="J640" s="14" t="str">
        <f t="shared" si="1082"/>
        <v/>
      </c>
      <c r="K640" s="279"/>
      <c r="L640" s="260"/>
      <c r="M640" s="221"/>
      <c r="N640" s="221"/>
      <c r="O640" s="222"/>
      <c r="P640" s="235"/>
      <c r="Q640" s="235"/>
      <c r="R640" s="235"/>
      <c r="S640" s="10"/>
      <c r="T640" s="10"/>
      <c r="U640" s="14" t="str">
        <f t="shared" si="1145"/>
        <v/>
      </c>
      <c r="V640" s="14" t="str" cm="1">
        <f t="array" ref="V640">_xlfn.IFS(S640+T640=0,"",S640&gt;T640,IF(I640="主",IF(S640=5,4,3),IF(S640=5,0,1)),S640&lt;T640,IF(I640="主",IF(T640=5,0,1),IF(T640=5,4,3)),S640=T640,2)</f>
        <v/>
      </c>
      <c r="W640" s="275"/>
      <c r="X640" s="261" t="str">
        <f>IF(X639="","",X639)</f>
        <v/>
      </c>
      <c r="Y640" s="248" t="str">
        <f>IF($K640="","",IF($K640=$K638,AP638,AP637))</f>
        <v/>
      </c>
      <c r="Z640" s="248" t="str">
        <f>IF($K640="","",IF($K640=$K638,AQ638,AQ637))</f>
        <v/>
      </c>
      <c r="AA640" s="244" t="str">
        <f>IF($K640="","",IF($K640=$K638,AS638,AS637))</f>
        <v/>
      </c>
      <c r="AB640" s="248" t="str">
        <f>IF($K640="","",IF($K640=$K638,Y638,Y637))</f>
        <v/>
      </c>
      <c r="AC640" s="249" t="str">
        <f>IF($K640="","",IF($K640=$K638,Z638,Z637))</f>
        <v/>
      </c>
      <c r="AD640" s="250" t="str">
        <f>IF($K640="","",IF($K640=$K638,AA638,AA637))</f>
        <v/>
      </c>
      <c r="AE640" s="237"/>
      <c r="AF640" s="237"/>
      <c r="AG640" s="270"/>
      <c r="AH640" s="245" t="str">
        <f t="shared" si="1195"/>
        <v/>
      </c>
      <c r="AI640" s="251" t="str">
        <f>IF($K640="","",IF($K640=$K638,AH638,AH637))</f>
        <v/>
      </c>
      <c r="AJ640" s="227"/>
      <c r="AK640" s="262"/>
      <c r="AL640" s="10"/>
      <c r="AM640" s="10"/>
      <c r="AN640" s="263"/>
      <c r="AO640" s="272"/>
      <c r="AP640" s="265"/>
      <c r="AQ640" s="12"/>
      <c r="AR640" s="15"/>
      <c r="AS640" s="12"/>
      <c r="AT640" s="15"/>
      <c r="AU640" s="12"/>
      <c r="AV640" s="148"/>
      <c r="AW640" s="14" t="str">
        <f t="shared" si="1087"/>
        <v/>
      </c>
      <c r="AX640" s="14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Y640" s="14" t="str">
        <f t="shared" si="1088"/>
        <v/>
      </c>
    </row>
    <row r="641" spans="1:51">
      <c r="A641" s="1">
        <f>输入错误检查!A640</f>
        <v>0</v>
      </c>
      <c r="B641" s="218" t="str">
        <f t="shared" si="1189"/>
        <v/>
      </c>
      <c r="C641" s="218" t="str">
        <f t="shared" si="1190"/>
        <v/>
      </c>
      <c r="D641" s="218" t="str">
        <f t="shared" si="1191"/>
        <v/>
      </c>
      <c r="E641" s="218" t="str">
        <f t="shared" si="1192"/>
        <v/>
      </c>
      <c r="F641" s="218" t="str">
        <f t="shared" si="1193"/>
        <v/>
      </c>
      <c r="G641" s="8" t="s">
        <v>114</v>
      </c>
      <c r="H641" s="14" t="s">
        <v>75</v>
      </c>
      <c r="I641" s="14" t="str">
        <f t="shared" si="1081"/>
        <v/>
      </c>
      <c r="J641" s="14" t="str">
        <f t="shared" si="1082"/>
        <v/>
      </c>
      <c r="K641" s="10"/>
      <c r="L641" s="274"/>
      <c r="M641" s="221">
        <f>S641+S642</f>
        <v>0</v>
      </c>
      <c r="N641" s="221">
        <f>T641+T642</f>
        <v>0</v>
      </c>
      <c r="O641" s="222">
        <f t="shared" si="1196"/>
        <v>0</v>
      </c>
      <c r="P641" s="223">
        <f t="shared" si="1197"/>
        <v>0</v>
      </c>
      <c r="Q641" s="223">
        <f t="shared" si="1198"/>
        <v>0</v>
      </c>
      <c r="R641" s="223">
        <f t="shared" si="1199"/>
        <v>0</v>
      </c>
      <c r="S641" s="10"/>
      <c r="T641" s="10"/>
      <c r="U641" s="14" t="str">
        <f t="shared" si="1145"/>
        <v/>
      </c>
      <c r="V641" s="14" t="str" cm="1">
        <f t="array" ref="V641">_xlfn.IFS(S641+T641=0,"",S641&gt;T641,IF(I641="主",IF(S641=5,4,3),IF(S641=5,0,1)),S641&lt;T641,IF(I641="主",IF(T641=5,0,1),IF(T641=5,4,3)),S641=T641,2)</f>
        <v/>
      </c>
      <c r="W641" s="275"/>
      <c r="X641" s="261"/>
      <c r="Y641" s="248" t="str">
        <f>IF($K641="","",IF($K641=$K639,AP639,AP640))</f>
        <v/>
      </c>
      <c r="Z641" s="248" t="str">
        <f>IF($K641="","",IF($K641=$K639,AQ639,AQ640))</f>
        <v/>
      </c>
      <c r="AA641" s="244" t="str">
        <f>IF($K641="","",IF($K641=$K639,AS639,AS640))</f>
        <v/>
      </c>
      <c r="AB641" s="242" t="str">
        <f t="shared" ref="AB641:AG641" si="1200">IF($K641="","",IF($K641=$K639,Y639,Y640))</f>
        <v/>
      </c>
      <c r="AC641" s="242" t="str">
        <f t="shared" si="1200"/>
        <v/>
      </c>
      <c r="AD641" s="249" t="str">
        <f t="shared" si="1200"/>
        <v/>
      </c>
      <c r="AE641" s="242" t="str">
        <f t="shared" si="1200"/>
        <v/>
      </c>
      <c r="AF641" s="242" t="str">
        <f t="shared" si="1200"/>
        <v/>
      </c>
      <c r="AG641" s="242" t="str">
        <f t="shared" si="1200"/>
        <v/>
      </c>
      <c r="AH641" s="245" t="str">
        <f t="shared" si="1194"/>
        <v/>
      </c>
      <c r="AI641" s="251" t="str">
        <f>IF($K641="","",IF($K641=$K639,AH639,AH640))</f>
        <v/>
      </c>
      <c r="AJ641" s="251" t="str">
        <f>IF($K641="","",IF($K641=$K639,AI639,AI640))</f>
        <v/>
      </c>
      <c r="AK641" s="10"/>
      <c r="AL641" s="10"/>
      <c r="AM641" s="10"/>
      <c r="AN641" s="10"/>
      <c r="AO641" s="276"/>
      <c r="AP641" s="265"/>
      <c r="AQ641" s="12"/>
      <c r="AR641" s="15"/>
      <c r="AS641" s="12"/>
      <c r="AT641" s="15"/>
      <c r="AU641" s="12"/>
      <c r="AV641" s="148"/>
      <c r="AW641" s="14" t="str">
        <f t="shared" si="1087"/>
        <v/>
      </c>
      <c r="AX641" s="14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Y641" s="14" t="str">
        <f t="shared" si="1088"/>
        <v/>
      </c>
    </row>
    <row r="642" spans="1:51">
      <c r="A642" s="1">
        <f>输入错误检查!A641</f>
        <v>0</v>
      </c>
      <c r="B642" s="218" t="str">
        <f t="shared" si="1189"/>
        <v/>
      </c>
      <c r="C642" s="218" t="str">
        <f t="shared" si="1190"/>
        <v/>
      </c>
      <c r="D642" s="218" t="str">
        <f t="shared" si="1191"/>
        <v/>
      </c>
      <c r="E642" s="218" t="str">
        <f t="shared" si="1192"/>
        <v/>
      </c>
      <c r="F642" s="218" t="str">
        <f t="shared" si="1193"/>
        <v/>
      </c>
      <c r="G642" s="8" t="s">
        <v>114</v>
      </c>
      <c r="H642" s="14" t="s">
        <v>88</v>
      </c>
      <c r="I642" s="14" t="str">
        <f t="shared" si="1081"/>
        <v/>
      </c>
      <c r="J642" s="14" t="str">
        <f t="shared" si="1082"/>
        <v/>
      </c>
      <c r="K642" s="10"/>
      <c r="L642" s="274"/>
      <c r="M642" s="221"/>
      <c r="N642" s="221"/>
      <c r="O642" s="222"/>
      <c r="P642" s="235"/>
      <c r="Q642" s="235"/>
      <c r="R642" s="235"/>
      <c r="S642" s="10"/>
      <c r="T642" s="10"/>
      <c r="U642" s="14" t="str">
        <f t="shared" si="1145"/>
        <v/>
      </c>
      <c r="V642" s="14" t="str" cm="1">
        <f t="array" ref="V642">_xlfn.IFS(S642+T642=0,"",S642&gt;T642,IF(I642="主",IF(S642=5,4,3),IF(S642=5,0,1)),S642&lt;T642,IF(I642="主",IF(T642=5,0,1),IF(T642=5,4,3)),S642=T642,2)</f>
        <v/>
      </c>
      <c r="W642" s="275"/>
      <c r="X642" s="261" t="str">
        <f>IF(X641="","",X641)</f>
        <v/>
      </c>
      <c r="Y642" s="248" t="str">
        <f>IF($K642="","",IF($K642=$K640,AP640,AP639))</f>
        <v/>
      </c>
      <c r="Z642" s="248" t="str">
        <f>IF($K642="","",IF($K642=$K640,AQ640,AQ639))</f>
        <v/>
      </c>
      <c r="AA642" s="244" t="str">
        <f>IF($K642="","",IF($K642=$K640,AS640,AS639))</f>
        <v/>
      </c>
      <c r="AB642" s="242" t="str">
        <f t="shared" ref="AB642:AG642" si="1201">IF($K642="","",IF($K642=$K640,Y640,Y639))</f>
        <v/>
      </c>
      <c r="AC642" s="242" t="str">
        <f t="shared" si="1201"/>
        <v/>
      </c>
      <c r="AD642" s="249" t="str">
        <f t="shared" si="1201"/>
        <v/>
      </c>
      <c r="AE642" s="242" t="str">
        <f t="shared" si="1201"/>
        <v/>
      </c>
      <c r="AF642" s="242" t="str">
        <f t="shared" si="1201"/>
        <v/>
      </c>
      <c r="AG642" s="242" t="str">
        <f t="shared" si="1201"/>
        <v/>
      </c>
      <c r="AH642" s="245" t="str">
        <f t="shared" si="1195"/>
        <v/>
      </c>
      <c r="AI642" s="251" t="str">
        <f>IF($K642="","",IF($K642=$K640,AH640,AH639))</f>
        <v/>
      </c>
      <c r="AJ642" s="251" t="str">
        <f>IF($K642="","",IF($K642=$K640,AI640,AI639))</f>
        <v/>
      </c>
      <c r="AK642" s="10"/>
      <c r="AL642" s="10"/>
      <c r="AM642" s="10"/>
      <c r="AN642" s="10"/>
      <c r="AO642" s="10"/>
      <c r="AP642" s="265"/>
      <c r="AQ642" s="12"/>
      <c r="AR642" s="15"/>
      <c r="AS642" s="12"/>
      <c r="AT642" s="15"/>
      <c r="AU642" s="12"/>
      <c r="AV642" s="148"/>
      <c r="AW642" s="14" t="str">
        <f t="shared" si="1087"/>
        <v/>
      </c>
      <c r="AX642" s="14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Y642" s="14" t="str">
        <f t="shared" si="1088"/>
        <v/>
      </c>
    </row>
    <row r="643" spans="1:51">
      <c r="A643" s="1">
        <f>输入错误检查!A642</f>
        <v>0</v>
      </c>
      <c r="B643" s="218" t="str">
        <f>IF(赛果!A82="","",赛果!A82)</f>
        <v/>
      </c>
      <c r="C643" s="218" t="str">
        <f>IF(赛果!B82="","",赛果!B82)</f>
        <v/>
      </c>
      <c r="D643" s="218" t="str">
        <f>IF(赛果!C82="","",赛果!C82)</f>
        <v/>
      </c>
      <c r="E643" s="218" t="str">
        <f>IF(赛果!D82="","",赛果!D82)</f>
        <v/>
      </c>
      <c r="F643" s="218" t="str">
        <f>IF(赛果!E82="","",赛果!E82)</f>
        <v/>
      </c>
      <c r="G643" s="8">
        <v>1</v>
      </c>
      <c r="H643" s="14" t="s">
        <v>75</v>
      </c>
      <c r="I643" s="14" t="str">
        <f t="shared" ref="I643:I706" si="1202">IF(K643="","",IF(K643=E643,"主","客"))</f>
        <v/>
      </c>
      <c r="J643" s="14" t="str">
        <f t="shared" ref="J643:J706" si="1203">IF(K643="","",IF(K643=E643,F643,E643))</f>
        <v/>
      </c>
      <c r="K643" s="15"/>
      <c r="L643" s="220"/>
      <c r="M643" s="221">
        <f>S643+S644</f>
        <v>0</v>
      </c>
      <c r="N643" s="221">
        <f>T643+T644</f>
        <v>0</v>
      </c>
      <c r="O643" s="222">
        <f t="shared" si="1196"/>
        <v>0</v>
      </c>
      <c r="P643" s="223">
        <f t="shared" si="1197"/>
        <v>0</v>
      </c>
      <c r="Q643" s="223">
        <f t="shared" si="1198"/>
        <v>0</v>
      </c>
      <c r="R643" s="223">
        <f t="shared" si="1199"/>
        <v>0</v>
      </c>
      <c r="S643" s="13"/>
      <c r="T643" s="13"/>
      <c r="U643" s="14" t="str">
        <f t="shared" si="1145"/>
        <v/>
      </c>
      <c r="V643" s="14" t="str" cm="1">
        <f t="array" ref="V643">_xlfn.IFS(S643+T643=0,"",S643&gt;T643,IF(I643="主",IF(S643=5,4,3),IF(S643=5,0,1)),S643&lt;T643,IF(I643="主",IF(T643=5,0,1),IF(T643=5,4,3)),S643=T643,2)</f>
        <v/>
      </c>
      <c r="W643" s="19"/>
      <c r="X643" s="19"/>
      <c r="Y643" s="224"/>
      <c r="Z643" s="225"/>
      <c r="AA643" s="225"/>
      <c r="AB643" s="225"/>
      <c r="AC643" s="225"/>
      <c r="AD643" s="225"/>
      <c r="AE643" s="225"/>
      <c r="AF643" s="225"/>
      <c r="AG643" s="226"/>
      <c r="AH643" s="227"/>
      <c r="AI643" s="227"/>
      <c r="AJ643" s="227"/>
      <c r="AK643" s="196"/>
      <c r="AL643" s="192"/>
      <c r="AM643" s="230"/>
      <c r="AN643" s="231"/>
      <c r="AO643" s="232"/>
      <c r="AP643" s="233"/>
      <c r="AQ643" s="234"/>
      <c r="AR643" s="15"/>
      <c r="AS643" s="234"/>
      <c r="AT643" s="15"/>
      <c r="AU643" s="234"/>
      <c r="AV643" s="142"/>
      <c r="AW643" s="14" t="str">
        <f t="shared" ref="AW643:AW706" si="1204">_xlfn.IFS(AX643="","",AX643=E643,"主",AX643=F643,"客")</f>
        <v/>
      </c>
      <c r="AX643" s="14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Y643" s="14" t="str">
        <f t="shared" ref="AY643:AY706" si="1205">_xlfn.IFS(AX643="","",AX643=E643,F643,AX643=F643,E643)</f>
        <v/>
      </c>
    </row>
    <row r="644" spans="1:51">
      <c r="A644" s="1">
        <f>输入错误检查!A643</f>
        <v>0</v>
      </c>
      <c r="B644" s="218" t="str">
        <f t="shared" ref="B644:B650" si="1206">B643</f>
        <v/>
      </c>
      <c r="C644" s="218" t="str">
        <f t="shared" ref="C644:C650" si="1207">C643</f>
        <v/>
      </c>
      <c r="D644" s="218" t="str">
        <f t="shared" ref="D644:D650" si="1208">D643</f>
        <v/>
      </c>
      <c r="E644" s="218" t="str">
        <f t="shared" ref="E644:E650" si="1209">E643</f>
        <v/>
      </c>
      <c r="F644" s="218" t="str">
        <f t="shared" ref="F644:F650" si="1210">F643</f>
        <v/>
      </c>
      <c r="G644" s="8">
        <v>1</v>
      </c>
      <c r="H644" s="14" t="s">
        <v>88</v>
      </c>
      <c r="I644" s="14" t="str">
        <f t="shared" si="1202"/>
        <v/>
      </c>
      <c r="J644" s="14" t="str">
        <f t="shared" si="1203"/>
        <v/>
      </c>
      <c r="K644" s="15"/>
      <c r="L644" s="220"/>
      <c r="M644" s="221"/>
      <c r="N644" s="221"/>
      <c r="O644" s="222"/>
      <c r="P644" s="235"/>
      <c r="Q644" s="235"/>
      <c r="R644" s="235"/>
      <c r="S644" s="13"/>
      <c r="T644" s="13"/>
      <c r="U644" s="14" t="str">
        <f t="shared" si="1145"/>
        <v/>
      </c>
      <c r="V644" s="14" t="str" cm="1">
        <f t="array" ref="V644">_xlfn.IFS(S644+T644=0,"",S644&gt;T644,IF(I644="主",IF(S644=5,4,3),IF(S644=5,0,1)),S644&lt;T644,IF(I644="主",IF(T644=5,0,1),IF(T644=5,4,3)),S644=T644,2)</f>
        <v/>
      </c>
      <c r="W644" s="19"/>
      <c r="X644" s="19"/>
      <c r="Y644" s="236"/>
      <c r="Z644" s="237"/>
      <c r="AA644" s="238"/>
      <c r="AB644" s="238"/>
      <c r="AC644" s="238"/>
      <c r="AD644" s="238"/>
      <c r="AE644" s="238"/>
      <c r="AF644" s="238"/>
      <c r="AG644" s="226"/>
      <c r="AH644" s="227"/>
      <c r="AI644" s="227"/>
      <c r="AJ644" s="227"/>
      <c r="AK644" s="196"/>
      <c r="AL644" s="192"/>
      <c r="AM644" s="239"/>
      <c r="AN644" s="240"/>
      <c r="AO644" s="241"/>
      <c r="AP644" s="233"/>
      <c r="AQ644" s="234"/>
      <c r="AR644" s="15"/>
      <c r="AS644" s="234"/>
      <c r="AT644" s="15"/>
      <c r="AU644" s="234"/>
      <c r="AV644" s="142"/>
      <c r="AW644" s="14" t="str">
        <f t="shared" si="1204"/>
        <v/>
      </c>
      <c r="AX644" s="14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Y644" s="14" t="str">
        <f t="shared" si="1205"/>
        <v/>
      </c>
    </row>
    <row r="645" spans="1:51">
      <c r="A645" s="1">
        <f>输入错误检查!A644</f>
        <v>0</v>
      </c>
      <c r="B645" s="218" t="str">
        <f t="shared" si="1206"/>
        <v/>
      </c>
      <c r="C645" s="218" t="str">
        <f t="shared" si="1207"/>
        <v/>
      </c>
      <c r="D645" s="218" t="str">
        <f t="shared" si="1208"/>
        <v/>
      </c>
      <c r="E645" s="218" t="str">
        <f t="shared" si="1209"/>
        <v/>
      </c>
      <c r="F645" s="218" t="str">
        <f t="shared" si="1210"/>
        <v/>
      </c>
      <c r="G645" s="8">
        <v>2</v>
      </c>
      <c r="H645" s="14" t="s">
        <v>75</v>
      </c>
      <c r="I645" s="14" t="str">
        <f t="shared" si="1202"/>
        <v/>
      </c>
      <c r="J645" s="14" t="str">
        <f t="shared" si="1203"/>
        <v/>
      </c>
      <c r="K645" s="15"/>
      <c r="L645" s="220"/>
      <c r="M645" s="221">
        <f>S645+S646</f>
        <v>0</v>
      </c>
      <c r="N645" s="221">
        <f>T645+T646</f>
        <v>0</v>
      </c>
      <c r="O645" s="222">
        <f t="shared" ref="O645:O649" si="1211">M645+N645</f>
        <v>0</v>
      </c>
      <c r="P645" s="223">
        <f t="shared" ref="P645:P649" si="1212">IF(M645&gt;N645,1,0)</f>
        <v>0</v>
      </c>
      <c r="Q645" s="223">
        <f t="shared" ref="Q645:Q649" si="1213">IF(M645+N645=0,0,IF(M645=N645,1,0))</f>
        <v>0</v>
      </c>
      <c r="R645" s="223">
        <f t="shared" ref="R645:R649" si="1214">IF(M645&lt;N645,1,0)</f>
        <v>0</v>
      </c>
      <c r="S645" s="13"/>
      <c r="T645" s="13"/>
      <c r="U645" s="14" t="str">
        <f t="shared" si="1145"/>
        <v/>
      </c>
      <c r="V645" s="14" t="str" cm="1">
        <f t="array" ref="V645">_xlfn.IFS(S645+T645=0,"",S645&gt;T645,IF(I645="主",IF(S645=5,4,3),IF(S645=5,0,1)),S645&lt;T645,IF(I645="主",IF(T645=5,0,1),IF(T645=5,4,3)),S645=T645,2)</f>
        <v/>
      </c>
      <c r="W645" s="19"/>
      <c r="X645" s="19"/>
      <c r="Y645" s="242" t="str">
        <f>IF($K645="","",IF($K645=$K643,AP643,AP644))</f>
        <v/>
      </c>
      <c r="Z645" s="243" t="str">
        <f>IF($K645="","",IF($K645=$K643,AQ643,AQ644))</f>
        <v/>
      </c>
      <c r="AA645" s="244" t="str">
        <f>IF($K645="","",IF($K645=$K643,AS643,AS644))</f>
        <v/>
      </c>
      <c r="AB645" s="238"/>
      <c r="AC645" s="238"/>
      <c r="AD645" s="238"/>
      <c r="AE645" s="238"/>
      <c r="AF645" s="238"/>
      <c r="AG645" s="226"/>
      <c r="AH645" s="245" t="str">
        <f t="shared" ref="AH645:AH649" si="1215">IF($K645="","",IF($K645=$K643,AV643,AV644))</f>
        <v/>
      </c>
      <c r="AI645" s="227"/>
      <c r="AJ645" s="227"/>
      <c r="AK645" s="196"/>
      <c r="AL645" s="13"/>
      <c r="AM645" s="277"/>
      <c r="AN645" s="247"/>
      <c r="AO645" s="241"/>
      <c r="AP645" s="233"/>
      <c r="AQ645" s="234"/>
      <c r="AR645" s="15"/>
      <c r="AS645" s="234"/>
      <c r="AT645" s="15"/>
      <c r="AU645" s="234"/>
      <c r="AV645" s="9"/>
      <c r="AW645" s="14" t="str">
        <f t="shared" si="1204"/>
        <v/>
      </c>
      <c r="AX645" s="14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AY645" s="14" t="str">
        <f t="shared" si="1205"/>
        <v/>
      </c>
    </row>
    <row r="646" spans="1:51">
      <c r="A646" s="1">
        <f>输入错误检查!A645</f>
        <v>0</v>
      </c>
      <c r="B646" s="218" t="str">
        <f t="shared" si="1206"/>
        <v/>
      </c>
      <c r="C646" s="218" t="str">
        <f t="shared" si="1207"/>
        <v/>
      </c>
      <c r="D646" s="218" t="str">
        <f t="shared" si="1208"/>
        <v/>
      </c>
      <c r="E646" s="218" t="str">
        <f t="shared" si="1209"/>
        <v/>
      </c>
      <c r="F646" s="218" t="str">
        <f t="shared" si="1210"/>
        <v/>
      </c>
      <c r="G646" s="8">
        <v>2</v>
      </c>
      <c r="H646" s="14" t="s">
        <v>88</v>
      </c>
      <c r="I646" s="14" t="str">
        <f t="shared" si="1202"/>
        <v/>
      </c>
      <c r="J646" s="14" t="str">
        <f t="shared" si="1203"/>
        <v/>
      </c>
      <c r="K646" s="15"/>
      <c r="L646" s="220"/>
      <c r="M646" s="221"/>
      <c r="N646" s="221"/>
      <c r="O646" s="222"/>
      <c r="P646" s="235"/>
      <c r="Q646" s="235"/>
      <c r="R646" s="235"/>
      <c r="S646" s="13"/>
      <c r="T646" s="13"/>
      <c r="U646" s="14" t="str">
        <f t="shared" si="1145"/>
        <v/>
      </c>
      <c r="V646" s="14" t="str" cm="1">
        <f t="array" ref="V646">_xlfn.IFS(S646+T646=0,"",S646&gt;T646,IF(I646="主",IF(S646=5,4,3),IF(S646=5,0,1)),S646&lt;T646,IF(I646="主",IF(T646=5,0,1),IF(T646=5,4,3)),S646=T646,2)</f>
        <v/>
      </c>
      <c r="W646" s="19"/>
      <c r="X646" s="19"/>
      <c r="Y646" s="242" t="str">
        <f>IF($K646="","",IF($K646=$K644,AP644,AP643))</f>
        <v/>
      </c>
      <c r="Z646" s="243" t="str">
        <f>IF($K646="","",IF($K646=$K644,AQ644,AQ643))</f>
        <v/>
      </c>
      <c r="AA646" s="244" t="str">
        <f>IF($K646="","",IF($K646=$K644,AS644,AS643))</f>
        <v/>
      </c>
      <c r="AB646" s="237"/>
      <c r="AC646" s="237"/>
      <c r="AD646" s="238"/>
      <c r="AE646" s="238"/>
      <c r="AF646" s="238"/>
      <c r="AG646" s="226"/>
      <c r="AH646" s="245" t="str">
        <f t="shared" ref="AH646:AH650" si="1216">IF($K646="","",IF($K646=$K644,AV644,AV643))</f>
        <v/>
      </c>
      <c r="AI646" s="227"/>
      <c r="AJ646" s="227"/>
      <c r="AK646" s="196"/>
      <c r="AL646" s="13"/>
      <c r="AM646" s="192"/>
      <c r="AN646" s="239"/>
      <c r="AO646" s="241"/>
      <c r="AP646" s="233"/>
      <c r="AQ646" s="234"/>
      <c r="AR646" s="15"/>
      <c r="AS646" s="234"/>
      <c r="AT646" s="15"/>
      <c r="AU646" s="234"/>
      <c r="AV646" s="142"/>
      <c r="AW646" s="14" t="str">
        <f t="shared" si="1204"/>
        <v/>
      </c>
      <c r="AX646" s="14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AY646" s="14" t="str">
        <f t="shared" si="1205"/>
        <v/>
      </c>
    </row>
    <row r="647" spans="1:51">
      <c r="A647" s="1">
        <f>输入错误检查!A646</f>
        <v>0</v>
      </c>
      <c r="B647" s="218" t="str">
        <f t="shared" si="1206"/>
        <v/>
      </c>
      <c r="C647" s="218" t="str">
        <f t="shared" si="1207"/>
        <v/>
      </c>
      <c r="D647" s="218" t="str">
        <f t="shared" si="1208"/>
        <v/>
      </c>
      <c r="E647" s="218" t="str">
        <f t="shared" si="1209"/>
        <v/>
      </c>
      <c r="F647" s="218" t="str">
        <f t="shared" si="1210"/>
        <v/>
      </c>
      <c r="G647" s="8">
        <v>3</v>
      </c>
      <c r="H647" s="14" t="s">
        <v>75</v>
      </c>
      <c r="I647" s="14" t="str">
        <f t="shared" si="1202"/>
        <v/>
      </c>
      <c r="J647" s="14" t="str">
        <f t="shared" si="1203"/>
        <v/>
      </c>
      <c r="K647" s="15"/>
      <c r="L647" s="220"/>
      <c r="M647" s="221">
        <f>S647+S648</f>
        <v>0</v>
      </c>
      <c r="N647" s="221">
        <f>T647+T648</f>
        <v>0</v>
      </c>
      <c r="O647" s="222">
        <f t="shared" si="1211"/>
        <v>0</v>
      </c>
      <c r="P647" s="223">
        <f t="shared" si="1212"/>
        <v>0</v>
      </c>
      <c r="Q647" s="223">
        <f t="shared" si="1213"/>
        <v>0</v>
      </c>
      <c r="R647" s="223">
        <f t="shared" si="1214"/>
        <v>0</v>
      </c>
      <c r="S647" s="13"/>
      <c r="T647" s="13"/>
      <c r="U647" s="14" t="str">
        <f t="shared" si="1145"/>
        <v/>
      </c>
      <c r="V647" s="14" t="str" cm="1">
        <f t="array" ref="V647">_xlfn.IFS(S647+T647=0,"",S647&gt;T647,IF(I647="主",IF(S647=5,4,3),IF(S647=5,0,1)),S647&lt;T647,IF(I647="主",IF(T647=5,0,1),IF(T647=5,4,3)),S647=T647,2)</f>
        <v/>
      </c>
      <c r="W647" s="255"/>
      <c r="X647" s="19"/>
      <c r="Y647" s="248" t="str">
        <f>IF($K647="","",IF($K647=$K645,AP645,AP646))</f>
        <v/>
      </c>
      <c r="Z647" s="248" t="str">
        <f>IF($K647="","",IF($K647=$K645,AQ645,AQ646))</f>
        <v/>
      </c>
      <c r="AA647" s="244" t="str">
        <f>IF($K647="","",IF($K647=$K645,AS645,AS646))</f>
        <v/>
      </c>
      <c r="AB647" s="248" t="str">
        <f>IF($K647="","",IF($K647=$K645,Y645,Y646))</f>
        <v/>
      </c>
      <c r="AC647" s="249" t="str">
        <f>IF($K647="","",IF($K647=$K645,Z645,Z646))</f>
        <v/>
      </c>
      <c r="AD647" s="250" t="str">
        <f>IF($K647="","",IF($K647=$K645,AA645,AA646))</f>
        <v/>
      </c>
      <c r="AE647" s="238"/>
      <c r="AF647" s="238"/>
      <c r="AG647" s="226"/>
      <c r="AH647" s="245" t="str">
        <f t="shared" si="1215"/>
        <v/>
      </c>
      <c r="AI647" s="251" t="str">
        <f>IF($K647="","",IF($K647=$K645,AH645,AH646))</f>
        <v/>
      </c>
      <c r="AJ647" s="227"/>
      <c r="AK647" s="196"/>
      <c r="AL647" s="13"/>
      <c r="AM647" s="13"/>
      <c r="AN647" s="277"/>
      <c r="AO647" s="252"/>
      <c r="AP647" s="233"/>
      <c r="AQ647" s="234"/>
      <c r="AR647" s="13"/>
      <c r="AS647" s="234"/>
      <c r="AT647" s="13"/>
      <c r="AU647" s="234"/>
      <c r="AV647" s="9"/>
      <c r="AW647" s="14" t="str">
        <f t="shared" si="1204"/>
        <v/>
      </c>
      <c r="AX647" s="14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AY647" s="14" t="str">
        <f t="shared" si="1205"/>
        <v/>
      </c>
    </row>
    <row r="648" spans="1:51">
      <c r="A648" s="1">
        <f>输入错误检查!A647</f>
        <v>0</v>
      </c>
      <c r="B648" s="218" t="str">
        <f t="shared" si="1206"/>
        <v/>
      </c>
      <c r="C648" s="218" t="str">
        <f t="shared" si="1207"/>
        <v/>
      </c>
      <c r="D648" s="218" t="str">
        <f t="shared" si="1208"/>
        <v/>
      </c>
      <c r="E648" s="218" t="str">
        <f t="shared" si="1209"/>
        <v/>
      </c>
      <c r="F648" s="218" t="str">
        <f t="shared" si="1210"/>
        <v/>
      </c>
      <c r="G648" s="8">
        <v>3</v>
      </c>
      <c r="H648" s="14" t="s">
        <v>88</v>
      </c>
      <c r="I648" s="14" t="str">
        <f t="shared" si="1202"/>
        <v/>
      </c>
      <c r="J648" s="14" t="str">
        <f t="shared" si="1203"/>
        <v/>
      </c>
      <c r="K648" s="15"/>
      <c r="L648" s="220"/>
      <c r="M648" s="221"/>
      <c r="N648" s="221"/>
      <c r="O648" s="222"/>
      <c r="P648" s="235"/>
      <c r="Q648" s="235"/>
      <c r="R648" s="235"/>
      <c r="S648" s="13"/>
      <c r="T648" s="13"/>
      <c r="U648" s="14" t="str">
        <f t="shared" si="1145"/>
        <v/>
      </c>
      <c r="V648" s="14" t="str" cm="1">
        <f t="array" ref="V648">_xlfn.IFS(S648+T648=0,"",S648&gt;T648,IF(I648="主",IF(S648=5,4,3),IF(S648=5,0,1)),S648&lt;T648,IF(I648="主",IF(T648=5,0,1),IF(T648=5,4,3)),S648=T648,2)</f>
        <v/>
      </c>
      <c r="W648" s="255"/>
      <c r="X648" s="19"/>
      <c r="Y648" s="248" t="str">
        <f>IF($K648="","",IF($K648=$K646,AP646,AP645))</f>
        <v/>
      </c>
      <c r="Z648" s="248" t="str">
        <f>IF($K648="","",IF($K648=$K646,AQ646,AQ645))</f>
        <v/>
      </c>
      <c r="AA648" s="244" t="str">
        <f>IF($K648="","",IF($K648=$K646,AS646,AS645))</f>
        <v/>
      </c>
      <c r="AB648" s="248" t="str">
        <f>IF($K648="","",IF($K648=$K646,Y646,Y645))</f>
        <v/>
      </c>
      <c r="AC648" s="249" t="str">
        <f>IF($K648="","",IF($K648=$K646,Z646,Z645))</f>
        <v/>
      </c>
      <c r="AD648" s="250" t="str">
        <f>IF($K648="","",IF($K648=$K646,AA646,AA645))</f>
        <v/>
      </c>
      <c r="AE648" s="237"/>
      <c r="AF648" s="237"/>
      <c r="AG648" s="270"/>
      <c r="AH648" s="245" t="str">
        <f t="shared" si="1216"/>
        <v/>
      </c>
      <c r="AI648" s="251" t="str">
        <f>IF($K648="","",IF($K648=$K646,AH646,AH645))</f>
        <v/>
      </c>
      <c r="AJ648" s="227"/>
      <c r="AK648" s="196"/>
      <c r="AL648" s="13"/>
      <c r="AM648" s="13"/>
      <c r="AN648" s="192"/>
      <c r="AO648" s="254"/>
      <c r="AP648" s="233"/>
      <c r="AQ648" s="234"/>
      <c r="AR648" s="13"/>
      <c r="AS648" s="234"/>
      <c r="AT648" s="13"/>
      <c r="AU648" s="234"/>
      <c r="AV648" s="9"/>
      <c r="AW648" s="14" t="str">
        <f t="shared" si="1204"/>
        <v/>
      </c>
      <c r="AX648" s="14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Y648" s="14" t="str">
        <f t="shared" si="1205"/>
        <v/>
      </c>
    </row>
    <row r="649" spans="1:51">
      <c r="A649" s="1">
        <f>输入错误检查!A648</f>
        <v>0</v>
      </c>
      <c r="B649" s="218" t="str">
        <f t="shared" si="1206"/>
        <v/>
      </c>
      <c r="C649" s="218" t="str">
        <f t="shared" si="1207"/>
        <v/>
      </c>
      <c r="D649" s="218" t="str">
        <f t="shared" si="1208"/>
        <v/>
      </c>
      <c r="E649" s="218" t="str">
        <f t="shared" si="1209"/>
        <v/>
      </c>
      <c r="F649" s="218" t="str">
        <f t="shared" si="1210"/>
        <v/>
      </c>
      <c r="G649" s="8" t="s">
        <v>114</v>
      </c>
      <c r="H649" s="14" t="s">
        <v>75</v>
      </c>
      <c r="I649" s="14" t="str">
        <f t="shared" si="1202"/>
        <v/>
      </c>
      <c r="J649" s="14" t="str">
        <f t="shared" si="1203"/>
        <v/>
      </c>
      <c r="K649" s="15"/>
      <c r="L649" s="220"/>
      <c r="M649" s="221">
        <f>S649+S650</f>
        <v>0</v>
      </c>
      <c r="N649" s="221">
        <f>T649+T650</f>
        <v>0</v>
      </c>
      <c r="O649" s="222">
        <f t="shared" si="1211"/>
        <v>0</v>
      </c>
      <c r="P649" s="223">
        <f t="shared" si="1212"/>
        <v>0</v>
      </c>
      <c r="Q649" s="223">
        <f t="shared" si="1213"/>
        <v>0</v>
      </c>
      <c r="R649" s="223">
        <f t="shared" si="1214"/>
        <v>0</v>
      </c>
      <c r="S649" s="13"/>
      <c r="T649" s="13"/>
      <c r="U649" s="14" t="str">
        <f t="shared" si="1145"/>
        <v/>
      </c>
      <c r="V649" s="14" t="str" cm="1">
        <f t="array" ref="V649">_xlfn.IFS(S649+T649=0,"",S649&gt;T649,IF(I649="主",IF(S649=5,4,3),IF(S649=5,0,1)),S649&lt;T649,IF(I649="主",IF(T649=5,0,1),IF(T649=5,4,3)),S649=T649,2)</f>
        <v/>
      </c>
      <c r="W649" s="255"/>
      <c r="X649" s="19"/>
      <c r="Y649" s="248" t="str">
        <f>IF($K649="","",IF($K649=$K647,AP647,AP648))</f>
        <v/>
      </c>
      <c r="Z649" s="248" t="str">
        <f>IF($K649="","",IF($K649=$K647,AQ647,AQ648))</f>
        <v/>
      </c>
      <c r="AA649" s="244" t="str">
        <f>IF($K649="","",IF($K649=$K647,AS647,AS648))</f>
        <v/>
      </c>
      <c r="AB649" s="242" t="str">
        <f t="shared" ref="AB649:AG649" si="1217">IF($K649="","",IF($K649=$K647,Y647,Y648))</f>
        <v/>
      </c>
      <c r="AC649" s="242" t="str">
        <f t="shared" si="1217"/>
        <v/>
      </c>
      <c r="AD649" s="249" t="str">
        <f t="shared" si="1217"/>
        <v/>
      </c>
      <c r="AE649" s="242" t="str">
        <f t="shared" si="1217"/>
        <v/>
      </c>
      <c r="AF649" s="242" t="str">
        <f t="shared" si="1217"/>
        <v/>
      </c>
      <c r="AG649" s="242" t="str">
        <f t="shared" si="1217"/>
        <v/>
      </c>
      <c r="AH649" s="245" t="str">
        <f t="shared" si="1215"/>
        <v/>
      </c>
      <c r="AI649" s="251" t="str">
        <f>IF($K649="","",IF($K649=$K647,AH647,AH648))</f>
        <v/>
      </c>
      <c r="AJ649" s="251" t="str">
        <f>IF($K649="","",IF($K649=$K647,AI647,AI648))</f>
        <v/>
      </c>
      <c r="AK649" s="13"/>
      <c r="AL649" s="13"/>
      <c r="AM649" s="13"/>
      <c r="AN649" s="13"/>
      <c r="AO649" s="256"/>
      <c r="AP649" s="257"/>
      <c r="AQ649" s="257"/>
      <c r="AR649" s="13"/>
      <c r="AS649" s="257"/>
      <c r="AT649" s="13"/>
      <c r="AU649" s="257"/>
      <c r="AV649" s="9"/>
      <c r="AW649" s="14" t="str">
        <f t="shared" si="1204"/>
        <v/>
      </c>
      <c r="AX649" s="14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Y649" s="14" t="str">
        <f t="shared" si="1205"/>
        <v/>
      </c>
    </row>
    <row r="650" spans="1:51">
      <c r="A650" s="1">
        <f>输入错误检查!A649</f>
        <v>0</v>
      </c>
      <c r="B650" s="218" t="str">
        <f t="shared" si="1206"/>
        <v/>
      </c>
      <c r="C650" s="218" t="str">
        <f t="shared" si="1207"/>
        <v/>
      </c>
      <c r="D650" s="218" t="str">
        <f t="shared" si="1208"/>
        <v/>
      </c>
      <c r="E650" s="218" t="str">
        <f t="shared" si="1209"/>
        <v/>
      </c>
      <c r="F650" s="218" t="str">
        <f t="shared" si="1210"/>
        <v/>
      </c>
      <c r="G650" s="8" t="s">
        <v>114</v>
      </c>
      <c r="H650" s="14" t="s">
        <v>88</v>
      </c>
      <c r="I650" s="14" t="str">
        <f t="shared" si="1202"/>
        <v/>
      </c>
      <c r="J650" s="14" t="str">
        <f t="shared" si="1203"/>
        <v/>
      </c>
      <c r="K650" s="15"/>
      <c r="L650" s="220"/>
      <c r="M650" s="221"/>
      <c r="N650" s="221"/>
      <c r="O650" s="222"/>
      <c r="P650" s="235"/>
      <c r="Q650" s="235"/>
      <c r="R650" s="235"/>
      <c r="S650" s="13"/>
      <c r="T650" s="13"/>
      <c r="U650" s="14" t="str">
        <f t="shared" si="1145"/>
        <v/>
      </c>
      <c r="V650" s="14" t="str" cm="1">
        <f t="array" ref="V650">_xlfn.IFS(S650+T650=0,"",S650&gt;T650,IF(I650="主",IF(S650=5,4,3),IF(S650=5,0,1)),S650&lt;T650,IF(I650="主",IF(T650=5,0,1),IF(T650=5,4,3)),S650=T650,2)</f>
        <v/>
      </c>
      <c r="W650" s="255"/>
      <c r="X650" s="19"/>
      <c r="Y650" s="248" t="str">
        <f>IF($K650="","",IF($K650=$K648,AP648,AP647))</f>
        <v/>
      </c>
      <c r="Z650" s="248" t="str">
        <f>IF($K650="","",IF($K650=$K648,AQ648,AQ647))</f>
        <v/>
      </c>
      <c r="AA650" s="244" t="str">
        <f>IF($K650="","",IF($K650=$K648,AS648,AS647))</f>
        <v/>
      </c>
      <c r="AB650" s="242" t="str">
        <f t="shared" ref="AB650:AG650" si="1218">IF($K650="","",IF($K650=$K648,Y648,Y647))</f>
        <v/>
      </c>
      <c r="AC650" s="242" t="str">
        <f t="shared" si="1218"/>
        <v/>
      </c>
      <c r="AD650" s="249" t="str">
        <f t="shared" si="1218"/>
        <v/>
      </c>
      <c r="AE650" s="242" t="str">
        <f t="shared" si="1218"/>
        <v/>
      </c>
      <c r="AF650" s="242" t="str">
        <f t="shared" si="1218"/>
        <v/>
      </c>
      <c r="AG650" s="242" t="str">
        <f t="shared" si="1218"/>
        <v/>
      </c>
      <c r="AH650" s="245" t="str">
        <f t="shared" si="1216"/>
        <v/>
      </c>
      <c r="AI650" s="251" t="str">
        <f>IF($K650="","",IF($K650=$K648,AH648,AH647))</f>
        <v/>
      </c>
      <c r="AJ650" s="251" t="str">
        <f>IF($K650="","",IF($K650=$K648,AI648,AI647))</f>
        <v/>
      </c>
      <c r="AK650" s="13"/>
      <c r="AL650" s="13"/>
      <c r="AM650" s="13"/>
      <c r="AN650" s="13"/>
      <c r="AO650" s="13"/>
      <c r="AP650" s="257"/>
      <c r="AQ650" s="257"/>
      <c r="AR650" s="13"/>
      <c r="AS650" s="257"/>
      <c r="AT650" s="13"/>
      <c r="AU650" s="257"/>
      <c r="AV650" s="9"/>
      <c r="AW650" s="14" t="str">
        <f t="shared" si="1204"/>
        <v/>
      </c>
      <c r="AX650" s="14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Y650" s="14" t="str">
        <f t="shared" si="1205"/>
        <v/>
      </c>
    </row>
    <row r="651" spans="1:51">
      <c r="A651" s="1">
        <f>输入错误检查!A650</f>
        <v>0</v>
      </c>
      <c r="B651" s="218" t="str">
        <f>IF(赛果!A83="","",赛果!A83)</f>
        <v/>
      </c>
      <c r="C651" s="218" t="str">
        <f>IF(赛果!B83="","",赛果!B83)</f>
        <v/>
      </c>
      <c r="D651" s="218" t="str">
        <f>IF(赛果!C83="","",赛果!C83)</f>
        <v/>
      </c>
      <c r="E651" s="218" t="str">
        <f>IF(赛果!D83="","",赛果!D83)</f>
        <v/>
      </c>
      <c r="F651" s="218" t="str">
        <f>IF(赛果!E83="","",赛果!E83)</f>
        <v/>
      </c>
      <c r="G651" s="8">
        <v>1</v>
      </c>
      <c r="H651" s="14" t="s">
        <v>75</v>
      </c>
      <c r="I651" s="14" t="str">
        <f t="shared" si="1202"/>
        <v/>
      </c>
      <c r="J651" s="14" t="str">
        <f t="shared" si="1203"/>
        <v/>
      </c>
      <c r="K651" s="279"/>
      <c r="L651" s="260"/>
      <c r="M651" s="221">
        <f>S651+S652</f>
        <v>0</v>
      </c>
      <c r="N651" s="221">
        <f>T651+T652</f>
        <v>0</v>
      </c>
      <c r="O651" s="222">
        <f t="shared" ref="O651:O655" si="1219">M651+N651</f>
        <v>0</v>
      </c>
      <c r="P651" s="223">
        <f t="shared" ref="P651:P655" si="1220">IF(M651&gt;N651,1,0)</f>
        <v>0</v>
      </c>
      <c r="Q651" s="223">
        <f t="shared" ref="Q651:Q655" si="1221">IF(M651+N651=0,0,IF(M651=N651,1,0))</f>
        <v>0</v>
      </c>
      <c r="R651" s="223">
        <f t="shared" ref="R651:R655" si="1222">IF(M651&lt;N651,1,0)</f>
        <v>0</v>
      </c>
      <c r="S651" s="10"/>
      <c r="T651" s="10"/>
      <c r="U651" s="14" t="str">
        <f t="shared" si="1145"/>
        <v/>
      </c>
      <c r="V651" s="14" t="str" cm="1">
        <f t="array" ref="V651">_xlfn.IFS(S651+T651=0,"",S651&gt;T651,IF(I651="主",IF(S651=5,4,3),IF(S651=5,0,1)),S651&lt;T651,IF(I651="主",IF(T651=5,0,1),IF(T651=5,4,3)),S651=T651,2)</f>
        <v/>
      </c>
      <c r="W651" s="261"/>
      <c r="X651" s="261"/>
      <c r="Y651" s="224"/>
      <c r="Z651" s="225"/>
      <c r="AA651" s="225"/>
      <c r="AB651" s="225"/>
      <c r="AC651" s="225"/>
      <c r="AD651" s="225"/>
      <c r="AE651" s="225"/>
      <c r="AF651" s="225"/>
      <c r="AG651" s="226"/>
      <c r="AH651" s="227"/>
      <c r="AI651" s="227"/>
      <c r="AJ651" s="227"/>
      <c r="AK651" s="262"/>
      <c r="AL651" s="263"/>
      <c r="AM651" s="224"/>
      <c r="AN651" s="225"/>
      <c r="AO651" s="264"/>
      <c r="AP651" s="265"/>
      <c r="AQ651" s="12"/>
      <c r="AR651" s="15"/>
      <c r="AS651" s="12"/>
      <c r="AT651" s="15"/>
      <c r="AU651" s="12"/>
      <c r="AV651" s="148"/>
      <c r="AW651" s="14" t="str">
        <f t="shared" si="1204"/>
        <v/>
      </c>
      <c r="AX651" s="14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Y651" s="14" t="str">
        <f t="shared" si="1205"/>
        <v/>
      </c>
    </row>
    <row r="652" spans="1:51">
      <c r="A652" s="1">
        <f>输入错误检查!A651</f>
        <v>0</v>
      </c>
      <c r="B652" s="218" t="str">
        <f t="shared" ref="B652:B658" si="1223">B651</f>
        <v/>
      </c>
      <c r="C652" s="218" t="str">
        <f t="shared" ref="C652:C658" si="1224">C651</f>
        <v/>
      </c>
      <c r="D652" s="218" t="str">
        <f t="shared" ref="D652:D658" si="1225">D651</f>
        <v/>
      </c>
      <c r="E652" s="218" t="str">
        <f t="shared" ref="E652:E658" si="1226">E651</f>
        <v/>
      </c>
      <c r="F652" s="218" t="str">
        <f t="shared" ref="F652:F658" si="1227">F651</f>
        <v/>
      </c>
      <c r="G652" s="8">
        <v>1</v>
      </c>
      <c r="H652" s="14" t="s">
        <v>88</v>
      </c>
      <c r="I652" s="14" t="str">
        <f t="shared" si="1202"/>
        <v/>
      </c>
      <c r="J652" s="14" t="str">
        <f t="shared" si="1203"/>
        <v/>
      </c>
      <c r="K652" s="279"/>
      <c r="L652" s="260"/>
      <c r="M652" s="221"/>
      <c r="N652" s="221"/>
      <c r="O652" s="222"/>
      <c r="P652" s="235"/>
      <c r="Q652" s="235"/>
      <c r="R652" s="235"/>
      <c r="S652" s="10"/>
      <c r="T652" s="10"/>
      <c r="U652" s="14" t="str">
        <f t="shared" si="1145"/>
        <v/>
      </c>
      <c r="V652" s="14" t="str" cm="1">
        <f t="array" ref="V652">_xlfn.IFS(S652+T652=0,"",S652&gt;T652,IF(I652="主",IF(S652=5,4,3),IF(S652=5,0,1)),S652&lt;T652,IF(I652="主",IF(T652=5,0,1),IF(T652=5,4,3)),S652=T652,2)</f>
        <v/>
      </c>
      <c r="W652" s="261" t="str">
        <f>IF(W651="","",W651)</f>
        <v/>
      </c>
      <c r="X652" s="261" t="str">
        <f>IF(X651="","",X651)</f>
        <v/>
      </c>
      <c r="Y652" s="236"/>
      <c r="Z652" s="237"/>
      <c r="AA652" s="238"/>
      <c r="AB652" s="238"/>
      <c r="AC652" s="238"/>
      <c r="AD652" s="238"/>
      <c r="AE652" s="238"/>
      <c r="AF652" s="238"/>
      <c r="AG652" s="226"/>
      <c r="AH652" s="227"/>
      <c r="AI652" s="227"/>
      <c r="AJ652" s="227"/>
      <c r="AK652" s="262"/>
      <c r="AL652" s="263"/>
      <c r="AM652" s="236"/>
      <c r="AN652" s="238"/>
      <c r="AO652" s="227"/>
      <c r="AP652" s="265"/>
      <c r="AQ652" s="12"/>
      <c r="AR652" s="15"/>
      <c r="AS652" s="12"/>
      <c r="AT652" s="15"/>
      <c r="AU652" s="12"/>
      <c r="AV652" s="148"/>
      <c r="AW652" s="14" t="str">
        <f t="shared" si="1204"/>
        <v/>
      </c>
      <c r="AX652" s="14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Y652" s="14" t="str">
        <f t="shared" si="1205"/>
        <v/>
      </c>
    </row>
    <row r="653" spans="1:51">
      <c r="A653" s="1">
        <f>输入错误检查!A652</f>
        <v>0</v>
      </c>
      <c r="B653" s="218" t="str">
        <f t="shared" si="1223"/>
        <v/>
      </c>
      <c r="C653" s="218" t="str">
        <f t="shared" si="1224"/>
        <v/>
      </c>
      <c r="D653" s="218" t="str">
        <f t="shared" si="1225"/>
        <v/>
      </c>
      <c r="E653" s="218" t="str">
        <f t="shared" si="1226"/>
        <v/>
      </c>
      <c r="F653" s="218" t="str">
        <f t="shared" si="1227"/>
        <v/>
      </c>
      <c r="G653" s="8">
        <v>2</v>
      </c>
      <c r="H653" s="14" t="s">
        <v>75</v>
      </c>
      <c r="I653" s="14" t="str">
        <f t="shared" si="1202"/>
        <v/>
      </c>
      <c r="J653" s="14" t="str">
        <f t="shared" si="1203"/>
        <v/>
      </c>
      <c r="K653" s="279"/>
      <c r="L653" s="260"/>
      <c r="M653" s="221">
        <f>S653+S654</f>
        <v>0</v>
      </c>
      <c r="N653" s="221">
        <f>T653+T654</f>
        <v>0</v>
      </c>
      <c r="O653" s="222">
        <f t="shared" si="1219"/>
        <v>0</v>
      </c>
      <c r="P653" s="223">
        <f t="shared" si="1220"/>
        <v>0</v>
      </c>
      <c r="Q653" s="223">
        <f t="shared" si="1221"/>
        <v>0</v>
      </c>
      <c r="R653" s="223">
        <f t="shared" si="1222"/>
        <v>0</v>
      </c>
      <c r="S653" s="10"/>
      <c r="T653" s="10"/>
      <c r="U653" s="14" t="str">
        <f t="shared" si="1145"/>
        <v/>
      </c>
      <c r="V653" s="14" t="str" cm="1">
        <f t="array" ref="V653">_xlfn.IFS(S653+T653=0,"",S653&gt;T653,IF(I653="主",IF(S653=5,4,3),IF(S653=5,0,1)),S653&lt;T653,IF(I653="主",IF(T653=5,0,1),IF(T653=5,4,3)),S653=T653,2)</f>
        <v/>
      </c>
      <c r="W653" s="261"/>
      <c r="X653" s="261"/>
      <c r="Y653" s="242" t="str">
        <f>IF($K653="","",IF($K653=$K651,AP651,AP652))</f>
        <v/>
      </c>
      <c r="Z653" s="243" t="str">
        <f>IF($K653="","",IF($K653=$K651,AQ651,AQ652))</f>
        <v/>
      </c>
      <c r="AA653" s="244" t="str">
        <f>IF($K653="","",IF($K653=$K651,AS651,AS652))</f>
        <v/>
      </c>
      <c r="AB653" s="238"/>
      <c r="AC653" s="238"/>
      <c r="AD653" s="238"/>
      <c r="AE653" s="238"/>
      <c r="AF653" s="238"/>
      <c r="AG653" s="226"/>
      <c r="AH653" s="245" t="str">
        <f t="shared" ref="AH653:AH657" si="1228">IF($K653="","",IF($K653=$K651,AV651,AV652))</f>
        <v/>
      </c>
      <c r="AI653" s="227"/>
      <c r="AJ653" s="227"/>
      <c r="AK653" s="262"/>
      <c r="AL653" s="10"/>
      <c r="AM653" s="266"/>
      <c r="AN653" s="267"/>
      <c r="AO653" s="227"/>
      <c r="AP653" s="265"/>
      <c r="AQ653" s="12"/>
      <c r="AR653" s="15"/>
      <c r="AS653" s="12"/>
      <c r="AT653" s="15"/>
      <c r="AU653" s="12"/>
      <c r="AV653" s="148"/>
      <c r="AW653" s="14" t="str">
        <f t="shared" si="1204"/>
        <v/>
      </c>
      <c r="AX653" s="14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Y653" s="14" t="str">
        <f t="shared" si="1205"/>
        <v/>
      </c>
    </row>
    <row r="654" spans="1:51">
      <c r="A654" s="1">
        <f>输入错误检查!A653</f>
        <v>0</v>
      </c>
      <c r="B654" s="218" t="str">
        <f t="shared" si="1223"/>
        <v/>
      </c>
      <c r="C654" s="218" t="str">
        <f t="shared" si="1224"/>
        <v/>
      </c>
      <c r="D654" s="218" t="str">
        <f t="shared" si="1225"/>
        <v/>
      </c>
      <c r="E654" s="218" t="str">
        <f t="shared" si="1226"/>
        <v/>
      </c>
      <c r="F654" s="218" t="str">
        <f t="shared" si="1227"/>
        <v/>
      </c>
      <c r="G654" s="8">
        <v>2</v>
      </c>
      <c r="H654" s="14" t="s">
        <v>88</v>
      </c>
      <c r="I654" s="14" t="str">
        <f t="shared" si="1202"/>
        <v/>
      </c>
      <c r="J654" s="14" t="str">
        <f t="shared" si="1203"/>
        <v/>
      </c>
      <c r="K654" s="279"/>
      <c r="L654" s="260"/>
      <c r="M654" s="221"/>
      <c r="N654" s="221"/>
      <c r="O654" s="222"/>
      <c r="P654" s="235"/>
      <c r="Q654" s="235"/>
      <c r="R654" s="235"/>
      <c r="S654" s="10"/>
      <c r="T654" s="10"/>
      <c r="U654" s="14" t="str">
        <f t="shared" si="1145"/>
        <v/>
      </c>
      <c r="V654" s="14" t="str" cm="1">
        <f t="array" ref="V654">_xlfn.IFS(S654+T654=0,"",S654&gt;T654,IF(I654="主",IF(S654=5,4,3),IF(S654=5,0,1)),S654&lt;T654,IF(I654="主",IF(T654=5,0,1),IF(T654=5,4,3)),S654=T654,2)</f>
        <v/>
      </c>
      <c r="W654" s="261" t="str">
        <f>IF(W653="","",W653)</f>
        <v/>
      </c>
      <c r="X654" s="261" t="str">
        <f>IF(X653="","",X653)</f>
        <v/>
      </c>
      <c r="Y654" s="242" t="str">
        <f>IF($K654="","",IF($K654=$K652,AP652,AP651))</f>
        <v/>
      </c>
      <c r="Z654" s="243" t="str">
        <f>IF($K654="","",IF($K654=$K652,AQ652,AQ651))</f>
        <v/>
      </c>
      <c r="AA654" s="244" t="str">
        <f>IF($K654="","",IF($K654=$K652,AS652,AS651))</f>
        <v/>
      </c>
      <c r="AB654" s="237"/>
      <c r="AC654" s="237"/>
      <c r="AD654" s="238"/>
      <c r="AE654" s="238"/>
      <c r="AF654" s="238"/>
      <c r="AG654" s="226"/>
      <c r="AH654" s="245" t="str">
        <f t="shared" ref="AH654:AH658" si="1229">IF($K654="","",IF($K654=$K652,AV652,AV651))</f>
        <v/>
      </c>
      <c r="AI654" s="227"/>
      <c r="AJ654" s="227"/>
      <c r="AK654" s="262"/>
      <c r="AL654" s="10"/>
      <c r="AM654" s="263"/>
      <c r="AN654" s="236"/>
      <c r="AO654" s="227"/>
      <c r="AP654" s="265"/>
      <c r="AQ654" s="12"/>
      <c r="AR654" s="15"/>
      <c r="AS654" s="12"/>
      <c r="AT654" s="15"/>
      <c r="AU654" s="12"/>
      <c r="AV654" s="148"/>
      <c r="AW654" s="14" t="str">
        <f t="shared" si="1204"/>
        <v/>
      </c>
      <c r="AX654" s="14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Y654" s="14" t="str">
        <f t="shared" si="1205"/>
        <v/>
      </c>
    </row>
    <row r="655" spans="1:51">
      <c r="A655" s="1">
        <f>输入错误检查!A654</f>
        <v>0</v>
      </c>
      <c r="B655" s="218" t="str">
        <f t="shared" si="1223"/>
        <v/>
      </c>
      <c r="C655" s="218" t="str">
        <f t="shared" si="1224"/>
        <v/>
      </c>
      <c r="D655" s="218" t="str">
        <f t="shared" si="1225"/>
        <v/>
      </c>
      <c r="E655" s="218" t="str">
        <f t="shared" si="1226"/>
        <v/>
      </c>
      <c r="F655" s="218" t="str">
        <f t="shared" si="1227"/>
        <v/>
      </c>
      <c r="G655" s="8">
        <v>3</v>
      </c>
      <c r="H655" s="14" t="s">
        <v>75</v>
      </c>
      <c r="I655" s="14" t="str">
        <f t="shared" si="1202"/>
        <v/>
      </c>
      <c r="J655" s="14" t="str">
        <f t="shared" si="1203"/>
        <v/>
      </c>
      <c r="K655" s="279"/>
      <c r="L655" s="260"/>
      <c r="M655" s="221">
        <f>S655+S656</f>
        <v>0</v>
      </c>
      <c r="N655" s="221">
        <f>T655+T656</f>
        <v>0</v>
      </c>
      <c r="O655" s="222">
        <f t="shared" si="1219"/>
        <v>0</v>
      </c>
      <c r="P655" s="223">
        <f t="shared" si="1220"/>
        <v>0</v>
      </c>
      <c r="Q655" s="223">
        <f t="shared" si="1221"/>
        <v>0</v>
      </c>
      <c r="R655" s="223">
        <f t="shared" si="1222"/>
        <v>0</v>
      </c>
      <c r="S655" s="10"/>
      <c r="T655" s="10"/>
      <c r="U655" s="14" t="str">
        <f t="shared" si="1145"/>
        <v/>
      </c>
      <c r="V655" s="14" t="str" cm="1">
        <f t="array" ref="V655">_xlfn.IFS(S655+T655=0,"",S655&gt;T655,IF(I655="主",IF(S655=5,4,3),IF(S655=5,0,1)),S655&lt;T655,IF(I655="主",IF(T655=5,0,1),IF(T655=5,4,3)),S655=T655,2)</f>
        <v/>
      </c>
      <c r="W655" s="275"/>
      <c r="X655" s="261"/>
      <c r="Y655" s="248" t="str">
        <f>IF($K655="","",IF($K655=$K653,AP653,AP654))</f>
        <v/>
      </c>
      <c r="Z655" s="248" t="str">
        <f>IF($K655="","",IF($K655=$K653,AQ653,AQ654))</f>
        <v/>
      </c>
      <c r="AA655" s="244" t="str">
        <f>IF($K655="","",IF($K655=$K653,AS653,AS654))</f>
        <v/>
      </c>
      <c r="AB655" s="248" t="str">
        <f>IF($K655="","",IF($K655=$K653,Y653,Y654))</f>
        <v/>
      </c>
      <c r="AC655" s="249" t="str">
        <f>IF($K655="","",IF($K655=$K653,Z653,Z654))</f>
        <v/>
      </c>
      <c r="AD655" s="250" t="str">
        <f>IF($K655="","",IF($K655=$K653,AA653,AA654))</f>
        <v/>
      </c>
      <c r="AE655" s="238"/>
      <c r="AF655" s="238"/>
      <c r="AG655" s="226"/>
      <c r="AH655" s="245" t="str">
        <f t="shared" si="1228"/>
        <v/>
      </c>
      <c r="AI655" s="251" t="str">
        <f>IF($K655="","",IF($K655=$K653,AH653,AH654))</f>
        <v/>
      </c>
      <c r="AJ655" s="227"/>
      <c r="AK655" s="262"/>
      <c r="AL655" s="10"/>
      <c r="AM655" s="10"/>
      <c r="AN655" s="266"/>
      <c r="AO655" s="269"/>
      <c r="AP655" s="265"/>
      <c r="AQ655" s="12"/>
      <c r="AR655" s="15"/>
      <c r="AS655" s="12"/>
      <c r="AT655" s="15"/>
      <c r="AU655" s="12"/>
      <c r="AV655" s="148"/>
      <c r="AW655" s="14" t="str">
        <f t="shared" si="1204"/>
        <v/>
      </c>
      <c r="AX655" s="14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Y655" s="14" t="str">
        <f t="shared" si="1205"/>
        <v/>
      </c>
    </row>
    <row r="656" spans="1:51">
      <c r="A656" s="1">
        <f>输入错误检查!A655</f>
        <v>0</v>
      </c>
      <c r="B656" s="218" t="str">
        <f t="shared" si="1223"/>
        <v/>
      </c>
      <c r="C656" s="218" t="str">
        <f t="shared" si="1224"/>
        <v/>
      </c>
      <c r="D656" s="218" t="str">
        <f t="shared" si="1225"/>
        <v/>
      </c>
      <c r="E656" s="218" t="str">
        <f t="shared" si="1226"/>
        <v/>
      </c>
      <c r="F656" s="218" t="str">
        <f t="shared" si="1227"/>
        <v/>
      </c>
      <c r="G656" s="8">
        <v>3</v>
      </c>
      <c r="H656" s="14" t="s">
        <v>88</v>
      </c>
      <c r="I656" s="14" t="str">
        <f t="shared" si="1202"/>
        <v/>
      </c>
      <c r="J656" s="14" t="str">
        <f t="shared" si="1203"/>
        <v/>
      </c>
      <c r="K656" s="279"/>
      <c r="L656" s="260"/>
      <c r="M656" s="221"/>
      <c r="N656" s="221"/>
      <c r="O656" s="222"/>
      <c r="P656" s="235"/>
      <c r="Q656" s="235"/>
      <c r="R656" s="235"/>
      <c r="S656" s="10"/>
      <c r="T656" s="10"/>
      <c r="U656" s="14" t="str">
        <f t="shared" si="1145"/>
        <v/>
      </c>
      <c r="V656" s="14" t="str" cm="1">
        <f t="array" ref="V656">_xlfn.IFS(S656+T656=0,"",S656&gt;T656,IF(I656="主",IF(S656=5,4,3),IF(S656=5,0,1)),S656&lt;T656,IF(I656="主",IF(T656=5,0,1),IF(T656=5,4,3)),S656=T656,2)</f>
        <v/>
      </c>
      <c r="W656" s="275"/>
      <c r="X656" s="261" t="str">
        <f>IF(X655="","",X655)</f>
        <v/>
      </c>
      <c r="Y656" s="248" t="str">
        <f>IF($K656="","",IF($K656=$K654,AP654,AP653))</f>
        <v/>
      </c>
      <c r="Z656" s="248" t="str">
        <f>IF($K656="","",IF($K656=$K654,AQ654,AQ653))</f>
        <v/>
      </c>
      <c r="AA656" s="244" t="str">
        <f>IF($K656="","",IF($K656=$K654,AS654,AS653))</f>
        <v/>
      </c>
      <c r="AB656" s="248" t="str">
        <f>IF($K656="","",IF($K656=$K654,Y654,Y653))</f>
        <v/>
      </c>
      <c r="AC656" s="249" t="str">
        <f>IF($K656="","",IF($K656=$K654,Z654,Z653))</f>
        <v/>
      </c>
      <c r="AD656" s="250" t="str">
        <f>IF($K656="","",IF($K656=$K654,AA654,AA653))</f>
        <v/>
      </c>
      <c r="AE656" s="237"/>
      <c r="AF656" s="237"/>
      <c r="AG656" s="270"/>
      <c r="AH656" s="245" t="str">
        <f t="shared" si="1229"/>
        <v/>
      </c>
      <c r="AI656" s="251" t="str">
        <f>IF($K656="","",IF($K656=$K654,AH654,AH653))</f>
        <v/>
      </c>
      <c r="AJ656" s="227"/>
      <c r="AK656" s="262"/>
      <c r="AL656" s="10"/>
      <c r="AM656" s="10"/>
      <c r="AN656" s="263"/>
      <c r="AO656" s="272"/>
      <c r="AP656" s="265"/>
      <c r="AQ656" s="12"/>
      <c r="AR656" s="15"/>
      <c r="AS656" s="12"/>
      <c r="AT656" s="15"/>
      <c r="AU656" s="12"/>
      <c r="AV656" s="148"/>
      <c r="AW656" s="14" t="str">
        <f t="shared" si="1204"/>
        <v/>
      </c>
      <c r="AX656" s="14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Y656" s="14" t="str">
        <f t="shared" si="1205"/>
        <v/>
      </c>
    </row>
    <row r="657" spans="1:51">
      <c r="A657" s="1">
        <f>输入错误检查!A656</f>
        <v>0</v>
      </c>
      <c r="B657" s="218" t="str">
        <f t="shared" si="1223"/>
        <v/>
      </c>
      <c r="C657" s="218" t="str">
        <f t="shared" si="1224"/>
        <v/>
      </c>
      <c r="D657" s="218" t="str">
        <f t="shared" si="1225"/>
        <v/>
      </c>
      <c r="E657" s="218" t="str">
        <f t="shared" si="1226"/>
        <v/>
      </c>
      <c r="F657" s="218" t="str">
        <f t="shared" si="1227"/>
        <v/>
      </c>
      <c r="G657" s="8" t="s">
        <v>114</v>
      </c>
      <c r="H657" s="14" t="s">
        <v>75</v>
      </c>
      <c r="I657" s="14" t="str">
        <f t="shared" si="1202"/>
        <v/>
      </c>
      <c r="J657" s="14" t="str">
        <f t="shared" si="1203"/>
        <v/>
      </c>
      <c r="K657" s="10"/>
      <c r="L657" s="274"/>
      <c r="M657" s="221">
        <f>S657+S658</f>
        <v>0</v>
      </c>
      <c r="N657" s="221">
        <f>T657+T658</f>
        <v>0</v>
      </c>
      <c r="O657" s="222">
        <f t="shared" ref="O657:O661" si="1230">M657+N657</f>
        <v>0</v>
      </c>
      <c r="P657" s="223">
        <f t="shared" ref="P657:P661" si="1231">IF(M657&gt;N657,1,0)</f>
        <v>0</v>
      </c>
      <c r="Q657" s="223">
        <f t="shared" ref="Q657:Q661" si="1232">IF(M657+N657=0,0,IF(M657=N657,1,0))</f>
        <v>0</v>
      </c>
      <c r="R657" s="223">
        <f t="shared" ref="R657:R661" si="1233">IF(M657&lt;N657,1,0)</f>
        <v>0</v>
      </c>
      <c r="S657" s="10"/>
      <c r="T657" s="10"/>
      <c r="U657" s="14" t="str">
        <f t="shared" si="1145"/>
        <v/>
      </c>
      <c r="V657" s="14" t="str" cm="1">
        <f t="array" ref="V657">_xlfn.IFS(S657+T657=0,"",S657&gt;T657,IF(I657="主",IF(S657=5,4,3),IF(S657=5,0,1)),S657&lt;T657,IF(I657="主",IF(T657=5,0,1),IF(T657=5,4,3)),S657=T657,2)</f>
        <v/>
      </c>
      <c r="W657" s="275"/>
      <c r="X657" s="261"/>
      <c r="Y657" s="248" t="str">
        <f>IF($K657="","",IF($K657=$K655,AP655,AP656))</f>
        <v/>
      </c>
      <c r="Z657" s="248" t="str">
        <f>IF($K657="","",IF($K657=$K655,AQ655,AQ656))</f>
        <v/>
      </c>
      <c r="AA657" s="244" t="str">
        <f>IF($K657="","",IF($K657=$K655,AS655,AS656))</f>
        <v/>
      </c>
      <c r="AB657" s="242" t="str">
        <f t="shared" ref="AB657:AG657" si="1234">IF($K657="","",IF($K657=$K655,Y655,Y656))</f>
        <v/>
      </c>
      <c r="AC657" s="242" t="str">
        <f t="shared" si="1234"/>
        <v/>
      </c>
      <c r="AD657" s="249" t="str">
        <f t="shared" si="1234"/>
        <v/>
      </c>
      <c r="AE657" s="242" t="str">
        <f t="shared" si="1234"/>
        <v/>
      </c>
      <c r="AF657" s="242" t="str">
        <f t="shared" si="1234"/>
        <v/>
      </c>
      <c r="AG657" s="242" t="str">
        <f t="shared" si="1234"/>
        <v/>
      </c>
      <c r="AH657" s="245" t="str">
        <f t="shared" si="1228"/>
        <v/>
      </c>
      <c r="AI657" s="251" t="str">
        <f>IF($K657="","",IF($K657=$K655,AH655,AH656))</f>
        <v/>
      </c>
      <c r="AJ657" s="251" t="str">
        <f>IF($K657="","",IF($K657=$K655,AI655,AI656))</f>
        <v/>
      </c>
      <c r="AK657" s="10"/>
      <c r="AL657" s="10"/>
      <c r="AM657" s="10"/>
      <c r="AN657" s="10"/>
      <c r="AO657" s="276"/>
      <c r="AP657" s="265"/>
      <c r="AQ657" s="12"/>
      <c r="AR657" s="15"/>
      <c r="AS657" s="12"/>
      <c r="AT657" s="15"/>
      <c r="AU657" s="12"/>
      <c r="AV657" s="148"/>
      <c r="AW657" s="14" t="str">
        <f t="shared" si="1204"/>
        <v/>
      </c>
      <c r="AX657" s="14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Y657" s="14" t="str">
        <f t="shared" si="1205"/>
        <v/>
      </c>
    </row>
    <row r="658" spans="1:51">
      <c r="A658" s="1">
        <f>输入错误检查!A657</f>
        <v>0</v>
      </c>
      <c r="B658" s="218" t="str">
        <f t="shared" si="1223"/>
        <v/>
      </c>
      <c r="C658" s="218" t="str">
        <f t="shared" si="1224"/>
        <v/>
      </c>
      <c r="D658" s="218" t="str">
        <f t="shared" si="1225"/>
        <v/>
      </c>
      <c r="E658" s="218" t="str">
        <f t="shared" si="1226"/>
        <v/>
      </c>
      <c r="F658" s="218" t="str">
        <f t="shared" si="1227"/>
        <v/>
      </c>
      <c r="G658" s="8" t="s">
        <v>114</v>
      </c>
      <c r="H658" s="14" t="s">
        <v>88</v>
      </c>
      <c r="I658" s="14" t="str">
        <f t="shared" si="1202"/>
        <v/>
      </c>
      <c r="J658" s="14" t="str">
        <f t="shared" si="1203"/>
        <v/>
      </c>
      <c r="K658" s="10"/>
      <c r="L658" s="274"/>
      <c r="M658" s="221"/>
      <c r="N658" s="221"/>
      <c r="O658" s="222"/>
      <c r="P658" s="235"/>
      <c r="Q658" s="235"/>
      <c r="R658" s="235"/>
      <c r="S658" s="10"/>
      <c r="T658" s="10"/>
      <c r="U658" s="14" t="str">
        <f t="shared" si="1145"/>
        <v/>
      </c>
      <c r="V658" s="14" t="str" cm="1">
        <f t="array" ref="V658">_xlfn.IFS(S658+T658=0,"",S658&gt;T658,IF(I658="主",IF(S658=5,4,3),IF(S658=5,0,1)),S658&lt;T658,IF(I658="主",IF(T658=5,0,1),IF(T658=5,4,3)),S658=T658,2)</f>
        <v/>
      </c>
      <c r="W658" s="275"/>
      <c r="X658" s="261" t="str">
        <f>IF(X657="","",X657)</f>
        <v/>
      </c>
      <c r="Y658" s="248" t="str">
        <f>IF($K658="","",IF($K658=$K656,AP656,AP655))</f>
        <v/>
      </c>
      <c r="Z658" s="248" t="str">
        <f>IF($K658="","",IF($K658=$K656,AQ656,AQ655))</f>
        <v/>
      </c>
      <c r="AA658" s="244" t="str">
        <f>IF($K658="","",IF($K658=$K656,AS656,AS655))</f>
        <v/>
      </c>
      <c r="AB658" s="242" t="str">
        <f t="shared" ref="AB658:AG658" si="1235">IF($K658="","",IF($K658=$K656,Y656,Y655))</f>
        <v/>
      </c>
      <c r="AC658" s="242" t="str">
        <f t="shared" si="1235"/>
        <v/>
      </c>
      <c r="AD658" s="249" t="str">
        <f t="shared" si="1235"/>
        <v/>
      </c>
      <c r="AE658" s="242" t="str">
        <f t="shared" si="1235"/>
        <v/>
      </c>
      <c r="AF658" s="242" t="str">
        <f t="shared" si="1235"/>
        <v/>
      </c>
      <c r="AG658" s="242" t="str">
        <f t="shared" si="1235"/>
        <v/>
      </c>
      <c r="AH658" s="245" t="str">
        <f t="shared" si="1229"/>
        <v/>
      </c>
      <c r="AI658" s="251" t="str">
        <f>IF($K658="","",IF($K658=$K656,AH656,AH655))</f>
        <v/>
      </c>
      <c r="AJ658" s="251" t="str">
        <f>IF($K658="","",IF($K658=$K656,AI656,AI655))</f>
        <v/>
      </c>
      <c r="AK658" s="10"/>
      <c r="AL658" s="10"/>
      <c r="AM658" s="10"/>
      <c r="AN658" s="10"/>
      <c r="AO658" s="10"/>
      <c r="AP658" s="265"/>
      <c r="AQ658" s="12"/>
      <c r="AR658" s="15"/>
      <c r="AS658" s="12"/>
      <c r="AT658" s="15"/>
      <c r="AU658" s="12"/>
      <c r="AV658" s="148"/>
      <c r="AW658" s="14" t="str">
        <f t="shared" si="1204"/>
        <v/>
      </c>
      <c r="AX658" s="14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Y658" s="14" t="str">
        <f t="shared" si="1205"/>
        <v/>
      </c>
    </row>
    <row r="659" spans="1:51">
      <c r="A659" s="1">
        <f>输入错误检查!A658</f>
        <v>0</v>
      </c>
      <c r="B659" s="218" t="str">
        <f>IF(赛果!A84="","",赛果!A84)</f>
        <v/>
      </c>
      <c r="C659" s="218" t="str">
        <f>IF(赛果!B84="","",赛果!B84)</f>
        <v/>
      </c>
      <c r="D659" s="218" t="str">
        <f>IF(赛果!C84="","",赛果!C84)</f>
        <v/>
      </c>
      <c r="E659" s="218" t="str">
        <f>IF(赛果!D84="","",赛果!D84)</f>
        <v/>
      </c>
      <c r="F659" s="218" t="str">
        <f>IF(赛果!E84="","",赛果!E84)</f>
        <v/>
      </c>
      <c r="G659" s="8">
        <v>1</v>
      </c>
      <c r="H659" s="14" t="s">
        <v>75</v>
      </c>
      <c r="I659" s="14" t="str">
        <f t="shared" si="1202"/>
        <v/>
      </c>
      <c r="J659" s="14" t="str">
        <f t="shared" si="1203"/>
        <v/>
      </c>
      <c r="K659" s="15"/>
      <c r="L659" s="220"/>
      <c r="M659" s="221">
        <f>S659+S660</f>
        <v>0</v>
      </c>
      <c r="N659" s="221">
        <f>T659+T660</f>
        <v>0</v>
      </c>
      <c r="O659" s="222">
        <f t="shared" si="1230"/>
        <v>0</v>
      </c>
      <c r="P659" s="223">
        <f t="shared" si="1231"/>
        <v>0</v>
      </c>
      <c r="Q659" s="223">
        <f t="shared" si="1232"/>
        <v>0</v>
      </c>
      <c r="R659" s="223">
        <f t="shared" si="1233"/>
        <v>0</v>
      </c>
      <c r="S659" s="13"/>
      <c r="T659" s="13"/>
      <c r="U659" s="14" t="str">
        <f t="shared" si="1145"/>
        <v/>
      </c>
      <c r="V659" s="14" t="str" cm="1">
        <f t="array" ref="V659">_xlfn.IFS(S659+T659=0,"",S659&gt;T659,IF(I659="主",IF(S659=5,4,3),IF(S659=5,0,1)),S659&lt;T659,IF(I659="主",IF(T659=5,0,1),IF(T659=5,4,3)),S659=T659,2)</f>
        <v/>
      </c>
      <c r="W659" s="19"/>
      <c r="X659" s="19"/>
      <c r="Y659" s="224"/>
      <c r="Z659" s="225"/>
      <c r="AA659" s="225"/>
      <c r="AB659" s="225"/>
      <c r="AC659" s="225"/>
      <c r="AD659" s="225"/>
      <c r="AE659" s="225"/>
      <c r="AF659" s="225"/>
      <c r="AG659" s="226"/>
      <c r="AH659" s="227"/>
      <c r="AI659" s="227"/>
      <c r="AJ659" s="227"/>
      <c r="AK659" s="196"/>
      <c r="AL659" s="192"/>
      <c r="AM659" s="230"/>
      <c r="AN659" s="231"/>
      <c r="AO659" s="232"/>
      <c r="AP659" s="233"/>
      <c r="AQ659" s="234"/>
      <c r="AR659" s="15"/>
      <c r="AS659" s="234"/>
      <c r="AT659" s="15"/>
      <c r="AU659" s="234"/>
      <c r="AV659" s="142"/>
      <c r="AW659" s="14" t="str">
        <f t="shared" si="1204"/>
        <v/>
      </c>
      <c r="AX659" s="14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AY659" s="14" t="str">
        <f t="shared" si="1205"/>
        <v/>
      </c>
    </row>
    <row r="660" spans="1:51">
      <c r="A660" s="1">
        <f>输入错误检查!A659</f>
        <v>0</v>
      </c>
      <c r="B660" s="218" t="str">
        <f t="shared" ref="B660:B666" si="1236">B659</f>
        <v/>
      </c>
      <c r="C660" s="218" t="str">
        <f t="shared" ref="C660:C666" si="1237">C659</f>
        <v/>
      </c>
      <c r="D660" s="218" t="str">
        <f t="shared" ref="D660:D666" si="1238">D659</f>
        <v/>
      </c>
      <c r="E660" s="218" t="str">
        <f t="shared" ref="E660:E666" si="1239">E659</f>
        <v/>
      </c>
      <c r="F660" s="218" t="str">
        <f t="shared" ref="F660:F666" si="1240">F659</f>
        <v/>
      </c>
      <c r="G660" s="8">
        <v>1</v>
      </c>
      <c r="H660" s="14" t="s">
        <v>88</v>
      </c>
      <c r="I660" s="14" t="str">
        <f t="shared" si="1202"/>
        <v/>
      </c>
      <c r="J660" s="14" t="str">
        <f t="shared" si="1203"/>
        <v/>
      </c>
      <c r="K660" s="15"/>
      <c r="L660" s="258"/>
      <c r="M660" s="221"/>
      <c r="N660" s="221"/>
      <c r="O660" s="222"/>
      <c r="P660" s="235"/>
      <c r="Q660" s="235"/>
      <c r="R660" s="235"/>
      <c r="S660" s="13"/>
      <c r="T660" s="13"/>
      <c r="U660" s="14" t="str">
        <f t="shared" si="1145"/>
        <v/>
      </c>
      <c r="V660" s="14" t="str" cm="1">
        <f t="array" ref="V660">_xlfn.IFS(S660+T660=0,"",S660&gt;T660,IF(I660="主",IF(S660=5,4,3),IF(S660=5,0,1)),S660&lt;T660,IF(I660="主",IF(T660=5,0,1),IF(T660=5,4,3)),S660=T660,2)</f>
        <v/>
      </c>
      <c r="W660" s="19" t="str">
        <f>IF(W659="","",W659)</f>
        <v/>
      </c>
      <c r="X660" s="19" t="str">
        <f>IF(X659="","",X659)</f>
        <v/>
      </c>
      <c r="Y660" s="236"/>
      <c r="Z660" s="237"/>
      <c r="AA660" s="238"/>
      <c r="AB660" s="238"/>
      <c r="AC660" s="238"/>
      <c r="AD660" s="238"/>
      <c r="AE660" s="238"/>
      <c r="AF660" s="238"/>
      <c r="AG660" s="226"/>
      <c r="AH660" s="227"/>
      <c r="AI660" s="227"/>
      <c r="AJ660" s="227"/>
      <c r="AK660" s="196"/>
      <c r="AL660" s="192"/>
      <c r="AM660" s="239"/>
      <c r="AN660" s="240"/>
      <c r="AO660" s="241"/>
      <c r="AP660" s="233"/>
      <c r="AQ660" s="234"/>
      <c r="AR660" s="15"/>
      <c r="AS660" s="234"/>
      <c r="AT660" s="15"/>
      <c r="AU660" s="234"/>
      <c r="AV660" s="142"/>
      <c r="AW660" s="14" t="str">
        <f t="shared" si="1204"/>
        <v/>
      </c>
      <c r="AX660" s="14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AY660" s="14" t="str">
        <f t="shared" si="1205"/>
        <v/>
      </c>
    </row>
    <row r="661" spans="1:51">
      <c r="A661" s="1">
        <f>输入错误检查!A660</f>
        <v>0</v>
      </c>
      <c r="B661" s="218" t="str">
        <f t="shared" si="1236"/>
        <v/>
      </c>
      <c r="C661" s="218" t="str">
        <f t="shared" si="1237"/>
        <v/>
      </c>
      <c r="D661" s="218" t="str">
        <f t="shared" si="1238"/>
        <v/>
      </c>
      <c r="E661" s="218" t="str">
        <f t="shared" si="1239"/>
        <v/>
      </c>
      <c r="F661" s="218" t="str">
        <f t="shared" si="1240"/>
        <v/>
      </c>
      <c r="G661" s="8">
        <v>2</v>
      </c>
      <c r="H661" s="14" t="s">
        <v>75</v>
      </c>
      <c r="I661" s="14" t="str">
        <f t="shared" si="1202"/>
        <v/>
      </c>
      <c r="J661" s="14" t="str">
        <f t="shared" si="1203"/>
        <v/>
      </c>
      <c r="K661" s="13"/>
      <c r="L661" s="220"/>
      <c r="M661" s="221">
        <f>S661+S662</f>
        <v>0</v>
      </c>
      <c r="N661" s="221">
        <f>T661+T662</f>
        <v>0</v>
      </c>
      <c r="O661" s="222">
        <f t="shared" si="1230"/>
        <v>0</v>
      </c>
      <c r="P661" s="223">
        <f t="shared" si="1231"/>
        <v>0</v>
      </c>
      <c r="Q661" s="223">
        <f t="shared" si="1232"/>
        <v>0</v>
      </c>
      <c r="R661" s="223">
        <f t="shared" si="1233"/>
        <v>0</v>
      </c>
      <c r="S661" s="13"/>
      <c r="T661" s="13"/>
      <c r="U661" s="14" t="str">
        <f t="shared" si="1145"/>
        <v/>
      </c>
      <c r="V661" s="14" t="str" cm="1">
        <f t="array" ref="V661">_xlfn.IFS(S661+T661=0,"",S661&gt;T661,IF(I661="主",IF(S661=5,4,3),IF(S661=5,0,1)),S661&lt;T661,IF(I661="主",IF(T661=5,0,1),IF(T661=5,4,3)),S661=T661,2)</f>
        <v/>
      </c>
      <c r="W661" s="19"/>
      <c r="X661" s="19"/>
      <c r="Y661" s="242" t="str">
        <f>IF($K661="","",IF($K661=$K659,AP659,AP660))</f>
        <v/>
      </c>
      <c r="Z661" s="243" t="str">
        <f>IF($K661="","",IF($K661=$K659,AQ659,AQ660))</f>
        <v/>
      </c>
      <c r="AA661" s="244" t="str">
        <f>IF($K661="","",IF($K661=$K659,AS659,AS660))</f>
        <v/>
      </c>
      <c r="AB661" s="238"/>
      <c r="AC661" s="238"/>
      <c r="AD661" s="238"/>
      <c r="AE661" s="238"/>
      <c r="AF661" s="238"/>
      <c r="AG661" s="226"/>
      <c r="AH661" s="245" t="str">
        <f t="shared" ref="AH661:AH665" si="1241">IF($K661="","",IF($K661=$K659,AV659,AV660))</f>
        <v/>
      </c>
      <c r="AI661" s="227"/>
      <c r="AJ661" s="227"/>
      <c r="AK661" s="196"/>
      <c r="AL661" s="13"/>
      <c r="AM661" s="277"/>
      <c r="AN661" s="247"/>
      <c r="AO661" s="241"/>
      <c r="AP661" s="233"/>
      <c r="AQ661" s="234"/>
      <c r="AR661" s="15"/>
      <c r="AS661" s="234"/>
      <c r="AT661" s="15"/>
      <c r="AU661" s="234"/>
      <c r="AV661" s="9"/>
      <c r="AW661" s="14" t="str">
        <f t="shared" si="1204"/>
        <v/>
      </c>
      <c r="AX661" s="14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Y661" s="14" t="str">
        <f t="shared" si="1205"/>
        <v/>
      </c>
    </row>
    <row r="662" spans="1:51">
      <c r="A662" s="1">
        <f>输入错误检查!A661</f>
        <v>0</v>
      </c>
      <c r="B662" s="218" t="str">
        <f t="shared" si="1236"/>
        <v/>
      </c>
      <c r="C662" s="218" t="str">
        <f t="shared" si="1237"/>
        <v/>
      </c>
      <c r="D662" s="218" t="str">
        <f t="shared" si="1238"/>
        <v/>
      </c>
      <c r="E662" s="218" t="str">
        <f t="shared" si="1239"/>
        <v/>
      </c>
      <c r="F662" s="218" t="str">
        <f t="shared" si="1240"/>
        <v/>
      </c>
      <c r="G662" s="8">
        <v>2</v>
      </c>
      <c r="H662" s="14" t="s">
        <v>88</v>
      </c>
      <c r="I662" s="14" t="str">
        <f t="shared" si="1202"/>
        <v/>
      </c>
      <c r="J662" s="14" t="str">
        <f t="shared" si="1203"/>
        <v/>
      </c>
      <c r="K662" s="15"/>
      <c r="L662" s="258"/>
      <c r="M662" s="221"/>
      <c r="N662" s="221"/>
      <c r="O662" s="222"/>
      <c r="P662" s="235"/>
      <c r="Q662" s="235"/>
      <c r="R662" s="235"/>
      <c r="S662" s="13"/>
      <c r="T662" s="13"/>
      <c r="U662" s="14" t="str">
        <f t="shared" si="1145"/>
        <v/>
      </c>
      <c r="V662" s="14" t="str" cm="1">
        <f t="array" ref="V662">_xlfn.IFS(S662+T662=0,"",S662&gt;T662,IF(I662="主",IF(S662=5,4,3),IF(S662=5,0,1)),S662&lt;T662,IF(I662="主",IF(T662=5,0,1),IF(T662=5,4,3)),S662=T662,2)</f>
        <v/>
      </c>
      <c r="W662" s="19" t="str">
        <f>IF(W661="","",W661)</f>
        <v/>
      </c>
      <c r="X662" s="19" t="str">
        <f>IF(X661="","",X661)</f>
        <v/>
      </c>
      <c r="Y662" s="242" t="str">
        <f>IF($K662="","",IF($K662=$K660,AP660,AP659))</f>
        <v/>
      </c>
      <c r="Z662" s="243" t="str">
        <f>IF($K662="","",IF($K662=$K660,AQ660,AQ659))</f>
        <v/>
      </c>
      <c r="AA662" s="244" t="str">
        <f>IF($K662="","",IF($K662=$K660,AS660,AS659))</f>
        <v/>
      </c>
      <c r="AB662" s="237"/>
      <c r="AC662" s="237"/>
      <c r="AD662" s="238"/>
      <c r="AE662" s="238"/>
      <c r="AF662" s="238"/>
      <c r="AG662" s="226"/>
      <c r="AH662" s="245" t="str">
        <f t="shared" ref="AH662:AH666" si="1242">IF($K662="","",IF($K662=$K660,AV660,AV659))</f>
        <v/>
      </c>
      <c r="AI662" s="227"/>
      <c r="AJ662" s="227"/>
      <c r="AK662" s="196"/>
      <c r="AL662" s="13"/>
      <c r="AM662" s="192"/>
      <c r="AN662" s="239"/>
      <c r="AO662" s="241"/>
      <c r="AP662" s="233"/>
      <c r="AQ662" s="234"/>
      <c r="AR662" s="15"/>
      <c r="AS662" s="234"/>
      <c r="AT662" s="15"/>
      <c r="AU662" s="234"/>
      <c r="AV662" s="142"/>
      <c r="AW662" s="14" t="str">
        <f t="shared" si="1204"/>
        <v/>
      </c>
      <c r="AX662" s="14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Y662" s="14" t="str">
        <f t="shared" si="1205"/>
        <v/>
      </c>
    </row>
    <row r="663" spans="1:51">
      <c r="A663" s="1">
        <f>输入错误检查!A662</f>
        <v>0</v>
      </c>
      <c r="B663" s="218" t="str">
        <f t="shared" si="1236"/>
        <v/>
      </c>
      <c r="C663" s="218" t="str">
        <f t="shared" si="1237"/>
        <v/>
      </c>
      <c r="D663" s="218" t="str">
        <f t="shared" si="1238"/>
        <v/>
      </c>
      <c r="E663" s="218" t="str">
        <f t="shared" si="1239"/>
        <v/>
      </c>
      <c r="F663" s="218" t="str">
        <f t="shared" si="1240"/>
        <v/>
      </c>
      <c r="G663" s="8">
        <v>3</v>
      </c>
      <c r="H663" s="14" t="s">
        <v>75</v>
      </c>
      <c r="I663" s="14" t="str">
        <f t="shared" si="1202"/>
        <v/>
      </c>
      <c r="J663" s="14" t="str">
        <f t="shared" si="1203"/>
        <v/>
      </c>
      <c r="K663" s="13"/>
      <c r="L663" s="258"/>
      <c r="M663" s="221">
        <f>S663+S664</f>
        <v>0</v>
      </c>
      <c r="N663" s="221">
        <f>T663+T664</f>
        <v>0</v>
      </c>
      <c r="O663" s="222">
        <f t="shared" ref="O663:O667" si="1243">M663+N663</f>
        <v>0</v>
      </c>
      <c r="P663" s="223">
        <f t="shared" ref="P663:P667" si="1244">IF(M663&gt;N663,1,0)</f>
        <v>0</v>
      </c>
      <c r="Q663" s="223">
        <f t="shared" ref="Q663:Q667" si="1245">IF(M663+N663=0,0,IF(M663=N663,1,0))</f>
        <v>0</v>
      </c>
      <c r="R663" s="223">
        <f t="shared" ref="R663:R667" si="1246">IF(M663&lt;N663,1,0)</f>
        <v>0</v>
      </c>
      <c r="S663" s="13"/>
      <c r="T663" s="13"/>
      <c r="U663" s="14" t="str">
        <f t="shared" si="1145"/>
        <v/>
      </c>
      <c r="V663" s="14" t="str" cm="1">
        <f t="array" ref="V663">_xlfn.IFS(S663+T663=0,"",S663&gt;T663,IF(I663="主",IF(S663=5,4,3),IF(S663=5,0,1)),S663&lt;T663,IF(I663="主",IF(T663=5,0,1),IF(T663=5,4,3)),S663=T663,2)</f>
        <v/>
      </c>
      <c r="W663" s="255"/>
      <c r="X663" s="19"/>
      <c r="Y663" s="248" t="str">
        <f>IF($K663="","",IF($K663=$K661,AP661,AP662))</f>
        <v/>
      </c>
      <c r="Z663" s="248" t="str">
        <f>IF($K663="","",IF($K663=$K661,AQ661,AQ662))</f>
        <v/>
      </c>
      <c r="AA663" s="244" t="str">
        <f>IF($K663="","",IF($K663=$K661,AS661,AS662))</f>
        <v/>
      </c>
      <c r="AB663" s="248" t="str">
        <f>IF($K663="","",IF($K663=$K661,Y661,Y662))</f>
        <v/>
      </c>
      <c r="AC663" s="249" t="str">
        <f>IF($K663="","",IF($K663=$K661,Z661,Z662))</f>
        <v/>
      </c>
      <c r="AD663" s="250" t="str">
        <f>IF($K663="","",IF($K663=$K661,AA661,AA662))</f>
        <v/>
      </c>
      <c r="AE663" s="238"/>
      <c r="AF663" s="238"/>
      <c r="AG663" s="226"/>
      <c r="AH663" s="245" t="str">
        <f t="shared" si="1241"/>
        <v/>
      </c>
      <c r="AI663" s="251" t="str">
        <f>IF($K663="","",IF($K663=$K661,AH661,AH662))</f>
        <v/>
      </c>
      <c r="AJ663" s="227"/>
      <c r="AK663" s="196"/>
      <c r="AL663" s="13"/>
      <c r="AM663" s="13"/>
      <c r="AN663" s="277"/>
      <c r="AO663" s="252"/>
      <c r="AP663" s="278"/>
      <c r="AQ663" s="257"/>
      <c r="AR663" s="13"/>
      <c r="AS663" s="257"/>
      <c r="AT663" s="13"/>
      <c r="AU663" s="257"/>
      <c r="AV663" s="9"/>
      <c r="AW663" s="14" t="str">
        <f t="shared" si="1204"/>
        <v/>
      </c>
      <c r="AX663" s="14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Y663" s="14" t="str">
        <f t="shared" si="1205"/>
        <v/>
      </c>
    </row>
    <row r="664" spans="1:51">
      <c r="A664" s="1">
        <f>输入错误检查!A663</f>
        <v>0</v>
      </c>
      <c r="B664" s="218" t="str">
        <f t="shared" si="1236"/>
        <v/>
      </c>
      <c r="C664" s="218" t="str">
        <f t="shared" si="1237"/>
        <v/>
      </c>
      <c r="D664" s="218" t="str">
        <f t="shared" si="1238"/>
        <v/>
      </c>
      <c r="E664" s="218" t="str">
        <f t="shared" si="1239"/>
        <v/>
      </c>
      <c r="F664" s="218" t="str">
        <f t="shared" si="1240"/>
        <v/>
      </c>
      <c r="G664" s="8">
        <v>3</v>
      </c>
      <c r="H664" s="14" t="s">
        <v>88</v>
      </c>
      <c r="I664" s="14" t="str">
        <f t="shared" si="1202"/>
        <v/>
      </c>
      <c r="J664" s="14" t="str">
        <f t="shared" si="1203"/>
        <v/>
      </c>
      <c r="K664" s="13"/>
      <c r="L664" s="258"/>
      <c r="M664" s="221"/>
      <c r="N664" s="221"/>
      <c r="O664" s="222"/>
      <c r="P664" s="235"/>
      <c r="Q664" s="235"/>
      <c r="R664" s="235"/>
      <c r="S664" s="13"/>
      <c r="T664" s="13"/>
      <c r="U664" s="14" t="str">
        <f t="shared" si="1145"/>
        <v/>
      </c>
      <c r="V664" s="14" t="str" cm="1">
        <f t="array" ref="V664">_xlfn.IFS(S664+T664=0,"",S664&gt;T664,IF(I664="主",IF(S664=5,4,3),IF(S664=5,0,1)),S664&lt;T664,IF(I664="主",IF(T664=5,0,1),IF(T664=5,4,3)),S664=T664,2)</f>
        <v/>
      </c>
      <c r="W664" s="255"/>
      <c r="X664" s="19" t="str">
        <f>IF(X663="","",X663)</f>
        <v/>
      </c>
      <c r="Y664" s="248" t="str">
        <f>IF($K664="","",IF($K664=$K662,AP662,AP661))</f>
        <v/>
      </c>
      <c r="Z664" s="248" t="str">
        <f>IF($K664="","",IF($K664=$K662,AQ662,AQ661))</f>
        <v/>
      </c>
      <c r="AA664" s="244" t="str">
        <f>IF($K664="","",IF($K664=$K662,AS662,AS661))</f>
        <v/>
      </c>
      <c r="AB664" s="248" t="str">
        <f>IF($K664="","",IF($K664=$K662,Y662,Y661))</f>
        <v/>
      </c>
      <c r="AC664" s="249" t="str">
        <f>IF($K664="","",IF($K664=$K662,Z662,Z661))</f>
        <v/>
      </c>
      <c r="AD664" s="250" t="str">
        <f>IF($K664="","",IF($K664=$K662,AA662,AA661))</f>
        <v/>
      </c>
      <c r="AE664" s="237"/>
      <c r="AF664" s="237"/>
      <c r="AG664" s="270"/>
      <c r="AH664" s="245" t="str">
        <f t="shared" si="1242"/>
        <v/>
      </c>
      <c r="AI664" s="251" t="str">
        <f>IF($K664="","",IF($K664=$K662,AH662,AH661))</f>
        <v/>
      </c>
      <c r="AJ664" s="227"/>
      <c r="AK664" s="196"/>
      <c r="AL664" s="13"/>
      <c r="AM664" s="13"/>
      <c r="AN664" s="192"/>
      <c r="AO664" s="254"/>
      <c r="AP664" s="278"/>
      <c r="AQ664" s="257"/>
      <c r="AR664" s="13"/>
      <c r="AS664" s="257"/>
      <c r="AT664" s="13"/>
      <c r="AU664" s="257"/>
      <c r="AV664" s="9"/>
      <c r="AW664" s="14" t="str">
        <f t="shared" si="1204"/>
        <v/>
      </c>
      <c r="AX664" s="14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Y664" s="14" t="str">
        <f t="shared" si="1205"/>
        <v/>
      </c>
    </row>
    <row r="665" spans="1:51">
      <c r="A665" s="1">
        <f>输入错误检查!A664</f>
        <v>0</v>
      </c>
      <c r="B665" s="218" t="str">
        <f t="shared" si="1236"/>
        <v/>
      </c>
      <c r="C665" s="218" t="str">
        <f t="shared" si="1237"/>
        <v/>
      </c>
      <c r="D665" s="218" t="str">
        <f t="shared" si="1238"/>
        <v/>
      </c>
      <c r="E665" s="218" t="str">
        <f t="shared" si="1239"/>
        <v/>
      </c>
      <c r="F665" s="218" t="str">
        <f t="shared" si="1240"/>
        <v/>
      </c>
      <c r="G665" s="8" t="s">
        <v>114</v>
      </c>
      <c r="H665" s="14" t="s">
        <v>75</v>
      </c>
      <c r="I665" s="14" t="str">
        <f t="shared" si="1202"/>
        <v/>
      </c>
      <c r="J665" s="14" t="str">
        <f t="shared" si="1203"/>
        <v/>
      </c>
      <c r="K665" s="13"/>
      <c r="L665" s="258"/>
      <c r="M665" s="221">
        <f>S665+S666</f>
        <v>0</v>
      </c>
      <c r="N665" s="221">
        <f>T665+T666</f>
        <v>0</v>
      </c>
      <c r="O665" s="222">
        <f t="shared" si="1243"/>
        <v>0</v>
      </c>
      <c r="P665" s="223">
        <f t="shared" si="1244"/>
        <v>0</v>
      </c>
      <c r="Q665" s="223">
        <f t="shared" si="1245"/>
        <v>0</v>
      </c>
      <c r="R665" s="223">
        <f t="shared" si="1246"/>
        <v>0</v>
      </c>
      <c r="S665" s="13"/>
      <c r="T665" s="13"/>
      <c r="U665" s="14" t="str">
        <f t="shared" si="1145"/>
        <v/>
      </c>
      <c r="V665" s="14" t="str" cm="1">
        <f t="array" ref="V665">_xlfn.IFS(S665+T665=0,"",S665&gt;T665,IF(I665="主",IF(S665=5,4,3),IF(S665=5,0,1)),S665&lt;T665,IF(I665="主",IF(T665=5,0,1),IF(T665=5,4,3)),S665=T665,2)</f>
        <v/>
      </c>
      <c r="W665" s="255"/>
      <c r="X665" s="19"/>
      <c r="Y665" s="248" t="str">
        <f>IF($K665="","",IF($K665=$K663,AP663,AP664))</f>
        <v/>
      </c>
      <c r="Z665" s="248" t="str">
        <f>IF($K665="","",IF($K665=$K663,AQ663,AQ664))</f>
        <v/>
      </c>
      <c r="AA665" s="244" t="str">
        <f>IF($K665="","",IF($K665=$K663,AS663,AS664))</f>
        <v/>
      </c>
      <c r="AB665" s="242" t="str">
        <f t="shared" ref="AB665:AG665" si="1247">IF($K665="","",IF($K665=$K663,Y663,Y664))</f>
        <v/>
      </c>
      <c r="AC665" s="242" t="str">
        <f t="shared" si="1247"/>
        <v/>
      </c>
      <c r="AD665" s="249" t="str">
        <f t="shared" si="1247"/>
        <v/>
      </c>
      <c r="AE665" s="242" t="str">
        <f t="shared" si="1247"/>
        <v/>
      </c>
      <c r="AF665" s="242" t="str">
        <f t="shared" si="1247"/>
        <v/>
      </c>
      <c r="AG665" s="242" t="str">
        <f t="shared" si="1247"/>
        <v/>
      </c>
      <c r="AH665" s="245" t="str">
        <f t="shared" si="1241"/>
        <v/>
      </c>
      <c r="AI665" s="251" t="str">
        <f>IF($K665="","",IF($K665=$K663,AH663,AH664))</f>
        <v/>
      </c>
      <c r="AJ665" s="251" t="str">
        <f>IF($K665="","",IF($K665=$K663,AI663,AI664))</f>
        <v/>
      </c>
      <c r="AK665" s="13"/>
      <c r="AL665" s="13"/>
      <c r="AM665" s="13"/>
      <c r="AN665" s="13"/>
      <c r="AO665" s="256"/>
      <c r="AP665" s="257"/>
      <c r="AQ665" s="257"/>
      <c r="AR665" s="13"/>
      <c r="AS665" s="257"/>
      <c r="AT665" s="13"/>
      <c r="AU665" s="257"/>
      <c r="AV665" s="9"/>
      <c r="AW665" s="14" t="str">
        <f t="shared" si="1204"/>
        <v/>
      </c>
      <c r="AX665" s="14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Y665" s="14" t="str">
        <f t="shared" si="1205"/>
        <v/>
      </c>
    </row>
    <row r="666" spans="1:51">
      <c r="A666" s="1">
        <f>输入错误检查!A665</f>
        <v>0</v>
      </c>
      <c r="B666" s="218" t="str">
        <f t="shared" si="1236"/>
        <v/>
      </c>
      <c r="C666" s="218" t="str">
        <f t="shared" si="1237"/>
        <v/>
      </c>
      <c r="D666" s="218" t="str">
        <f t="shared" si="1238"/>
        <v/>
      </c>
      <c r="E666" s="218" t="str">
        <f t="shared" si="1239"/>
        <v/>
      </c>
      <c r="F666" s="218" t="str">
        <f t="shared" si="1240"/>
        <v/>
      </c>
      <c r="G666" s="8" t="s">
        <v>114</v>
      </c>
      <c r="H666" s="14" t="s">
        <v>88</v>
      </c>
      <c r="I666" s="14" t="str">
        <f t="shared" si="1202"/>
        <v/>
      </c>
      <c r="J666" s="14" t="str">
        <f t="shared" si="1203"/>
        <v/>
      </c>
      <c r="K666" s="13"/>
      <c r="L666" s="258"/>
      <c r="M666" s="221"/>
      <c r="N666" s="221"/>
      <c r="O666" s="222"/>
      <c r="P666" s="235"/>
      <c r="Q666" s="235"/>
      <c r="R666" s="235"/>
      <c r="S666" s="13"/>
      <c r="T666" s="13"/>
      <c r="U666" s="14" t="str">
        <f t="shared" si="1145"/>
        <v/>
      </c>
      <c r="V666" s="14" t="str" cm="1">
        <f t="array" ref="V666">_xlfn.IFS(S666+T666=0,"",S666&gt;T666,IF(I666="主",IF(S666=5,4,3),IF(S666=5,0,1)),S666&lt;T666,IF(I666="主",IF(T666=5,0,1),IF(T666=5,4,3)),S666=T666,2)</f>
        <v/>
      </c>
      <c r="W666" s="255"/>
      <c r="X666" s="19" t="str">
        <f>IF(X665="","",X665)</f>
        <v/>
      </c>
      <c r="Y666" s="248" t="str">
        <f>IF($K666="","",IF($K666=$K664,AP664,AP663))</f>
        <v/>
      </c>
      <c r="Z666" s="248" t="str">
        <f>IF($K666="","",IF($K666=$K664,AQ664,AQ663))</f>
        <v/>
      </c>
      <c r="AA666" s="244" t="str">
        <f>IF($K666="","",IF($K666=$K664,AS664,AS663))</f>
        <v/>
      </c>
      <c r="AB666" s="242" t="str">
        <f t="shared" ref="AB666:AG666" si="1248">IF($K666="","",IF($K666=$K664,Y664,Y663))</f>
        <v/>
      </c>
      <c r="AC666" s="242" t="str">
        <f t="shared" si="1248"/>
        <v/>
      </c>
      <c r="AD666" s="249" t="str">
        <f t="shared" si="1248"/>
        <v/>
      </c>
      <c r="AE666" s="242" t="str">
        <f t="shared" si="1248"/>
        <v/>
      </c>
      <c r="AF666" s="242" t="str">
        <f t="shared" si="1248"/>
        <v/>
      </c>
      <c r="AG666" s="242" t="str">
        <f t="shared" si="1248"/>
        <v/>
      </c>
      <c r="AH666" s="245" t="str">
        <f t="shared" si="1242"/>
        <v/>
      </c>
      <c r="AI666" s="251" t="str">
        <f>IF($K666="","",IF($K666=$K664,AH664,AH663))</f>
        <v/>
      </c>
      <c r="AJ666" s="251" t="str">
        <f>IF($K666="","",IF($K666=$K664,AI664,AI663))</f>
        <v/>
      </c>
      <c r="AK666" s="13"/>
      <c r="AL666" s="13"/>
      <c r="AM666" s="13"/>
      <c r="AN666" s="13"/>
      <c r="AO666" s="13"/>
      <c r="AP666" s="257"/>
      <c r="AQ666" s="257"/>
      <c r="AR666" s="13"/>
      <c r="AS666" s="257"/>
      <c r="AT666" s="13"/>
      <c r="AU666" s="257"/>
      <c r="AV666" s="9"/>
      <c r="AW666" s="14" t="str">
        <f t="shared" si="1204"/>
        <v/>
      </c>
      <c r="AX666" s="14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Y666" s="14" t="str">
        <f t="shared" si="1205"/>
        <v/>
      </c>
    </row>
    <row r="667" spans="1:51">
      <c r="A667" s="1">
        <f>输入错误检查!A666</f>
        <v>0</v>
      </c>
      <c r="B667" s="218" t="str">
        <f>IF(赛果!A85="","",赛果!A85)</f>
        <v/>
      </c>
      <c r="C667" s="218" t="str">
        <f>IF(赛果!B85="","",赛果!B85)</f>
        <v/>
      </c>
      <c r="D667" s="218" t="str">
        <f>IF(赛果!C85="","",赛果!C85)</f>
        <v/>
      </c>
      <c r="E667" s="218" t="str">
        <f>IF(赛果!D85="","",赛果!D85)</f>
        <v/>
      </c>
      <c r="F667" s="218" t="str">
        <f>IF(赛果!E85="","",赛果!E85)</f>
        <v/>
      </c>
      <c r="G667" s="8">
        <v>1</v>
      </c>
      <c r="H667" s="14" t="s">
        <v>75</v>
      </c>
      <c r="I667" s="14" t="str">
        <f t="shared" si="1202"/>
        <v/>
      </c>
      <c r="J667" s="14" t="str">
        <f t="shared" si="1203"/>
        <v/>
      </c>
      <c r="K667" s="279"/>
      <c r="L667" s="260"/>
      <c r="M667" s="221">
        <f>S667+S668</f>
        <v>0</v>
      </c>
      <c r="N667" s="221">
        <f>T667+T668</f>
        <v>0</v>
      </c>
      <c r="O667" s="222">
        <f t="shared" si="1243"/>
        <v>0</v>
      </c>
      <c r="P667" s="223">
        <f t="shared" si="1244"/>
        <v>0</v>
      </c>
      <c r="Q667" s="223">
        <f t="shared" si="1245"/>
        <v>0</v>
      </c>
      <c r="R667" s="223">
        <f t="shared" si="1246"/>
        <v>0</v>
      </c>
      <c r="S667" s="10"/>
      <c r="T667" s="10"/>
      <c r="U667" s="14" t="str">
        <f t="shared" si="1145"/>
        <v/>
      </c>
      <c r="V667" s="14" t="str" cm="1">
        <f t="array" ref="V667">_xlfn.IFS(S667+T667=0,"",S667&gt;T667,IF(I667="主",IF(S667=5,4,3),IF(S667=5,0,1)),S667&lt;T667,IF(I667="主",IF(T667=5,0,1),IF(T667=5,4,3)),S667=T667,2)</f>
        <v/>
      </c>
      <c r="W667" s="261"/>
      <c r="X667" s="261"/>
      <c r="Y667" s="224"/>
      <c r="Z667" s="225"/>
      <c r="AA667" s="225"/>
      <c r="AB667" s="225"/>
      <c r="AC667" s="225"/>
      <c r="AD667" s="225"/>
      <c r="AE667" s="225"/>
      <c r="AF667" s="225"/>
      <c r="AG667" s="226"/>
      <c r="AH667" s="227"/>
      <c r="AI667" s="227"/>
      <c r="AJ667" s="227"/>
      <c r="AK667" s="262"/>
      <c r="AL667" s="263"/>
      <c r="AM667" s="224"/>
      <c r="AN667" s="225"/>
      <c r="AO667" s="264"/>
      <c r="AP667" s="265"/>
      <c r="AQ667" s="12"/>
      <c r="AR667" s="15"/>
      <c r="AS667" s="12"/>
      <c r="AT667" s="15"/>
      <c r="AU667" s="12"/>
      <c r="AV667" s="148"/>
      <c r="AW667" s="14" t="str">
        <f t="shared" si="1204"/>
        <v/>
      </c>
      <c r="AX667" s="14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Y667" s="14" t="str">
        <f t="shared" si="1205"/>
        <v/>
      </c>
    </row>
    <row r="668" spans="1:51">
      <c r="A668" s="1">
        <f>输入错误检查!A667</f>
        <v>0</v>
      </c>
      <c r="B668" s="218" t="str">
        <f t="shared" ref="B668:B674" si="1249">B667</f>
        <v/>
      </c>
      <c r="C668" s="218" t="str">
        <f t="shared" ref="C668:C674" si="1250">C667</f>
        <v/>
      </c>
      <c r="D668" s="218" t="str">
        <f t="shared" ref="D668:D674" si="1251">D667</f>
        <v/>
      </c>
      <c r="E668" s="218" t="str">
        <f t="shared" ref="E668:E674" si="1252">E667</f>
        <v/>
      </c>
      <c r="F668" s="218" t="str">
        <f t="shared" ref="F668:F674" si="1253">F667</f>
        <v/>
      </c>
      <c r="G668" s="8">
        <v>1</v>
      </c>
      <c r="H668" s="14" t="s">
        <v>88</v>
      </c>
      <c r="I668" s="14" t="str">
        <f t="shared" si="1202"/>
        <v/>
      </c>
      <c r="J668" s="14" t="str">
        <f t="shared" si="1203"/>
        <v/>
      </c>
      <c r="K668" s="279"/>
      <c r="L668" s="260"/>
      <c r="M668" s="221"/>
      <c r="N668" s="221"/>
      <c r="O668" s="222"/>
      <c r="P668" s="235"/>
      <c r="Q668" s="235"/>
      <c r="R668" s="235"/>
      <c r="S668" s="10"/>
      <c r="T668" s="10"/>
      <c r="U668" s="14" t="str">
        <f t="shared" si="1145"/>
        <v/>
      </c>
      <c r="V668" s="14" t="str" cm="1">
        <f t="array" ref="V668">_xlfn.IFS(S668+T668=0,"",S668&gt;T668,IF(I668="主",IF(S668=5,4,3),IF(S668=5,0,1)),S668&lt;T668,IF(I668="主",IF(T668=5,0,1),IF(T668=5,4,3)),S668=T668,2)</f>
        <v/>
      </c>
      <c r="W668" s="261" t="str">
        <f>IF(W667="","",W667)</f>
        <v/>
      </c>
      <c r="X668" s="261" t="str">
        <f>IF(X667="","",X667)</f>
        <v/>
      </c>
      <c r="Y668" s="236"/>
      <c r="Z668" s="237"/>
      <c r="AA668" s="238"/>
      <c r="AB668" s="238"/>
      <c r="AC668" s="238"/>
      <c r="AD668" s="238"/>
      <c r="AE668" s="238"/>
      <c r="AF668" s="238"/>
      <c r="AG668" s="226"/>
      <c r="AH668" s="227"/>
      <c r="AI668" s="227"/>
      <c r="AJ668" s="227"/>
      <c r="AK668" s="262"/>
      <c r="AL668" s="263"/>
      <c r="AM668" s="236"/>
      <c r="AN668" s="238"/>
      <c r="AO668" s="227"/>
      <c r="AP668" s="265"/>
      <c r="AQ668" s="12"/>
      <c r="AR668" s="15"/>
      <c r="AS668" s="12"/>
      <c r="AT668" s="15"/>
      <c r="AU668" s="12"/>
      <c r="AV668" s="148"/>
      <c r="AW668" s="14" t="str">
        <f t="shared" si="1204"/>
        <v/>
      </c>
      <c r="AX668" s="14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Y668" s="14" t="str">
        <f t="shared" si="1205"/>
        <v/>
      </c>
    </row>
    <row r="669" spans="1:51">
      <c r="A669" s="1">
        <f>输入错误检查!A668</f>
        <v>0</v>
      </c>
      <c r="B669" s="218" t="str">
        <f t="shared" si="1249"/>
        <v/>
      </c>
      <c r="C669" s="218" t="str">
        <f t="shared" si="1250"/>
        <v/>
      </c>
      <c r="D669" s="218" t="str">
        <f t="shared" si="1251"/>
        <v/>
      </c>
      <c r="E669" s="218" t="str">
        <f t="shared" si="1252"/>
        <v/>
      </c>
      <c r="F669" s="218" t="str">
        <f t="shared" si="1253"/>
        <v/>
      </c>
      <c r="G669" s="8">
        <v>2</v>
      </c>
      <c r="H669" s="14" t="s">
        <v>75</v>
      </c>
      <c r="I669" s="14" t="str">
        <f t="shared" si="1202"/>
        <v/>
      </c>
      <c r="J669" s="14" t="str">
        <f t="shared" si="1203"/>
        <v/>
      </c>
      <c r="K669" s="279"/>
      <c r="L669" s="260"/>
      <c r="M669" s="221">
        <f>S669+S670</f>
        <v>0</v>
      </c>
      <c r="N669" s="221">
        <f>T669+T670</f>
        <v>0</v>
      </c>
      <c r="O669" s="222">
        <f t="shared" ref="O669:O673" si="1254">M669+N669</f>
        <v>0</v>
      </c>
      <c r="P669" s="223">
        <f t="shared" ref="P669:P673" si="1255">IF(M669&gt;N669,1,0)</f>
        <v>0</v>
      </c>
      <c r="Q669" s="223">
        <f t="shared" ref="Q669:Q673" si="1256">IF(M669+N669=0,0,IF(M669=N669,1,0))</f>
        <v>0</v>
      </c>
      <c r="R669" s="223">
        <f t="shared" ref="R669:R673" si="1257">IF(M669&lt;N669,1,0)</f>
        <v>0</v>
      </c>
      <c r="S669" s="10"/>
      <c r="T669" s="10"/>
      <c r="U669" s="14" t="str">
        <f t="shared" si="1145"/>
        <v/>
      </c>
      <c r="V669" s="14" t="str" cm="1">
        <f t="array" ref="V669">_xlfn.IFS(S669+T669=0,"",S669&gt;T669,IF(I669="主",IF(S669=5,4,3),IF(S669=5,0,1)),S669&lt;T669,IF(I669="主",IF(T669=5,0,1),IF(T669=5,4,3)),S669=T669,2)</f>
        <v/>
      </c>
      <c r="W669" s="261"/>
      <c r="X669" s="261"/>
      <c r="Y669" s="242" t="str">
        <f>IF($K669="","",IF($K669=$K667,AP667,AP668))</f>
        <v/>
      </c>
      <c r="Z669" s="243" t="str">
        <f>IF($K669="","",IF($K669=$K667,AQ667,AQ668))</f>
        <v/>
      </c>
      <c r="AA669" s="244" t="str">
        <f>IF($K669="","",IF($K669=$K667,AS667,AS668))</f>
        <v/>
      </c>
      <c r="AB669" s="238"/>
      <c r="AC669" s="238"/>
      <c r="AD669" s="238"/>
      <c r="AE669" s="238"/>
      <c r="AF669" s="238"/>
      <c r="AG669" s="226"/>
      <c r="AH669" s="245" t="str">
        <f t="shared" ref="AH669:AH673" si="1258">IF($K669="","",IF($K669=$K667,AV667,AV668))</f>
        <v/>
      </c>
      <c r="AI669" s="227"/>
      <c r="AJ669" s="227"/>
      <c r="AK669" s="262"/>
      <c r="AL669" s="10"/>
      <c r="AM669" s="266"/>
      <c r="AN669" s="267"/>
      <c r="AO669" s="227"/>
      <c r="AP669" s="265"/>
      <c r="AQ669" s="12"/>
      <c r="AR669" s="15"/>
      <c r="AS669" s="12"/>
      <c r="AT669" s="15"/>
      <c r="AU669" s="12"/>
      <c r="AV669" s="148"/>
      <c r="AW669" s="14" t="str">
        <f t="shared" si="1204"/>
        <v/>
      </c>
      <c r="AX669" s="14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AY669" s="14" t="str">
        <f t="shared" si="1205"/>
        <v/>
      </c>
    </row>
    <row r="670" spans="1:51">
      <c r="A670" s="1">
        <f>输入错误检查!A669</f>
        <v>0</v>
      </c>
      <c r="B670" s="218" t="str">
        <f t="shared" si="1249"/>
        <v/>
      </c>
      <c r="C670" s="218" t="str">
        <f t="shared" si="1250"/>
        <v/>
      </c>
      <c r="D670" s="218" t="str">
        <f t="shared" si="1251"/>
        <v/>
      </c>
      <c r="E670" s="218" t="str">
        <f t="shared" si="1252"/>
        <v/>
      </c>
      <c r="F670" s="218" t="str">
        <f t="shared" si="1253"/>
        <v/>
      </c>
      <c r="G670" s="8">
        <v>2</v>
      </c>
      <c r="H670" s="14" t="s">
        <v>88</v>
      </c>
      <c r="I670" s="14" t="str">
        <f t="shared" si="1202"/>
        <v/>
      </c>
      <c r="J670" s="14" t="str">
        <f t="shared" si="1203"/>
        <v/>
      </c>
      <c r="K670" s="279"/>
      <c r="L670" s="260"/>
      <c r="M670" s="221"/>
      <c r="N670" s="221"/>
      <c r="O670" s="222"/>
      <c r="P670" s="235"/>
      <c r="Q670" s="235"/>
      <c r="R670" s="235"/>
      <c r="S670" s="10"/>
      <c r="T670" s="10"/>
      <c r="U670" s="14" t="str">
        <f t="shared" si="1145"/>
        <v/>
      </c>
      <c r="V670" s="14" t="str" cm="1">
        <f t="array" ref="V670">_xlfn.IFS(S670+T670=0,"",S670&gt;T670,IF(I670="主",IF(S670=5,4,3),IF(S670=5,0,1)),S670&lt;T670,IF(I670="主",IF(T670=5,0,1),IF(T670=5,4,3)),S670=T670,2)</f>
        <v/>
      </c>
      <c r="W670" s="261" t="str">
        <f>IF(W669="","",W669)</f>
        <v/>
      </c>
      <c r="X670" s="261" t="str">
        <f>IF(X669="","",X669)</f>
        <v/>
      </c>
      <c r="Y670" s="242" t="str">
        <f>IF($K670="","",IF($K670=$K668,AP668,AP667))</f>
        <v/>
      </c>
      <c r="Z670" s="243" t="str">
        <f>IF($K670="","",IF($K670=$K668,AQ668,AQ667))</f>
        <v/>
      </c>
      <c r="AA670" s="244" t="str">
        <f>IF($K670="","",IF($K670=$K668,AS668,AS667))</f>
        <v/>
      </c>
      <c r="AB670" s="237"/>
      <c r="AC670" s="237"/>
      <c r="AD670" s="238"/>
      <c r="AE670" s="238"/>
      <c r="AF670" s="238"/>
      <c r="AG670" s="226"/>
      <c r="AH670" s="245" t="str">
        <f t="shared" ref="AH670:AH674" si="1259">IF($K670="","",IF($K670=$K668,AV668,AV667))</f>
        <v/>
      </c>
      <c r="AI670" s="227"/>
      <c r="AJ670" s="227"/>
      <c r="AK670" s="262"/>
      <c r="AL670" s="10"/>
      <c r="AM670" s="263"/>
      <c r="AN670" s="236"/>
      <c r="AO670" s="227"/>
      <c r="AP670" s="265"/>
      <c r="AQ670" s="12"/>
      <c r="AR670" s="15"/>
      <c r="AS670" s="12"/>
      <c r="AT670" s="15"/>
      <c r="AU670" s="12"/>
      <c r="AV670" s="148"/>
      <c r="AW670" s="14" t="str">
        <f t="shared" si="1204"/>
        <v/>
      </c>
      <c r="AX670" s="14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AY670" s="14" t="str">
        <f t="shared" si="1205"/>
        <v/>
      </c>
    </row>
    <row r="671" spans="1:51">
      <c r="A671" s="1">
        <f>输入错误检查!A670</f>
        <v>0</v>
      </c>
      <c r="B671" s="218" t="str">
        <f t="shared" si="1249"/>
        <v/>
      </c>
      <c r="C671" s="218" t="str">
        <f t="shared" si="1250"/>
        <v/>
      </c>
      <c r="D671" s="218" t="str">
        <f t="shared" si="1251"/>
        <v/>
      </c>
      <c r="E671" s="218" t="str">
        <f t="shared" si="1252"/>
        <v/>
      </c>
      <c r="F671" s="218" t="str">
        <f t="shared" si="1253"/>
        <v/>
      </c>
      <c r="G671" s="8">
        <v>3</v>
      </c>
      <c r="H671" s="14" t="s">
        <v>75</v>
      </c>
      <c r="I671" s="14" t="str">
        <f t="shared" si="1202"/>
        <v/>
      </c>
      <c r="J671" s="14" t="str">
        <f t="shared" si="1203"/>
        <v/>
      </c>
      <c r="K671" s="279"/>
      <c r="L671" s="260"/>
      <c r="M671" s="221">
        <f>S671+S672</f>
        <v>0</v>
      </c>
      <c r="N671" s="221">
        <f>T671+T672</f>
        <v>0</v>
      </c>
      <c r="O671" s="222">
        <f t="shared" si="1254"/>
        <v>0</v>
      </c>
      <c r="P671" s="223">
        <f t="shared" si="1255"/>
        <v>0</v>
      </c>
      <c r="Q671" s="223">
        <f t="shared" si="1256"/>
        <v>0</v>
      </c>
      <c r="R671" s="223">
        <f t="shared" si="1257"/>
        <v>0</v>
      </c>
      <c r="S671" s="10"/>
      <c r="T671" s="10"/>
      <c r="U671" s="14" t="str">
        <f t="shared" si="1145"/>
        <v/>
      </c>
      <c r="V671" s="14" t="str" cm="1">
        <f t="array" ref="V671">_xlfn.IFS(S671+T671=0,"",S671&gt;T671,IF(I671="主",IF(S671=5,4,3),IF(S671=5,0,1)),S671&lt;T671,IF(I671="主",IF(T671=5,0,1),IF(T671=5,4,3)),S671=T671,2)</f>
        <v/>
      </c>
      <c r="W671" s="275"/>
      <c r="X671" s="261"/>
      <c r="Y671" s="248" t="str">
        <f>IF($K671="","",IF($K671=$K669,AP669,AP670))</f>
        <v/>
      </c>
      <c r="Z671" s="248" t="str">
        <f>IF($K671="","",IF($K671=$K669,AQ669,AQ670))</f>
        <v/>
      </c>
      <c r="AA671" s="244" t="str">
        <f>IF($K671="","",IF($K671=$K669,AS669,AS670))</f>
        <v/>
      </c>
      <c r="AB671" s="248" t="str">
        <f>IF($K671="","",IF($K671=$K669,Y669,Y670))</f>
        <v/>
      </c>
      <c r="AC671" s="249" t="str">
        <f>IF($K671="","",IF($K671=$K669,Z669,Z670))</f>
        <v/>
      </c>
      <c r="AD671" s="250" t="str">
        <f>IF($K671="","",IF($K671=$K669,AA669,AA670))</f>
        <v/>
      </c>
      <c r="AE671" s="238"/>
      <c r="AF671" s="238"/>
      <c r="AG671" s="226"/>
      <c r="AH671" s="245" t="str">
        <f t="shared" si="1258"/>
        <v/>
      </c>
      <c r="AI671" s="251" t="str">
        <f>IF($K671="","",IF($K671=$K669,AH669,AH670))</f>
        <v/>
      </c>
      <c r="AJ671" s="227"/>
      <c r="AK671" s="262"/>
      <c r="AL671" s="10"/>
      <c r="AM671" s="10"/>
      <c r="AN671" s="266"/>
      <c r="AO671" s="269"/>
      <c r="AP671" s="265"/>
      <c r="AQ671" s="12"/>
      <c r="AR671" s="15"/>
      <c r="AS671" s="12"/>
      <c r="AT671" s="15"/>
      <c r="AU671" s="12"/>
      <c r="AV671" s="148"/>
      <c r="AW671" s="14" t="str">
        <f t="shared" si="1204"/>
        <v/>
      </c>
      <c r="AX671" s="14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AY671" s="14" t="str">
        <f t="shared" si="1205"/>
        <v/>
      </c>
    </row>
    <row r="672" spans="1:51">
      <c r="A672" s="1">
        <f>输入错误检查!A671</f>
        <v>0</v>
      </c>
      <c r="B672" s="218" t="str">
        <f t="shared" si="1249"/>
        <v/>
      </c>
      <c r="C672" s="218" t="str">
        <f t="shared" si="1250"/>
        <v/>
      </c>
      <c r="D672" s="218" t="str">
        <f t="shared" si="1251"/>
        <v/>
      </c>
      <c r="E672" s="218" t="str">
        <f t="shared" si="1252"/>
        <v/>
      </c>
      <c r="F672" s="218" t="str">
        <f t="shared" si="1253"/>
        <v/>
      </c>
      <c r="G672" s="8">
        <v>3</v>
      </c>
      <c r="H672" s="14" t="s">
        <v>88</v>
      </c>
      <c r="I672" s="14" t="str">
        <f t="shared" si="1202"/>
        <v/>
      </c>
      <c r="J672" s="14" t="str">
        <f t="shared" si="1203"/>
        <v/>
      </c>
      <c r="K672" s="279"/>
      <c r="L672" s="260"/>
      <c r="M672" s="221"/>
      <c r="N672" s="221"/>
      <c r="O672" s="222"/>
      <c r="P672" s="235"/>
      <c r="Q672" s="235"/>
      <c r="R672" s="235"/>
      <c r="S672" s="10"/>
      <c r="T672" s="10"/>
      <c r="U672" s="14" t="str">
        <f t="shared" si="1145"/>
        <v/>
      </c>
      <c r="V672" s="14" t="str" cm="1">
        <f t="array" ref="V672">_xlfn.IFS(S672+T672=0,"",S672&gt;T672,IF(I672="主",IF(S672=5,4,3),IF(S672=5,0,1)),S672&lt;T672,IF(I672="主",IF(T672=5,0,1),IF(T672=5,4,3)),S672=T672,2)</f>
        <v/>
      </c>
      <c r="W672" s="275"/>
      <c r="X672" s="261" t="str">
        <f>IF(X671="","",X671)</f>
        <v/>
      </c>
      <c r="Y672" s="248" t="str">
        <f>IF($K672="","",IF($K672=$K670,AP670,AP669))</f>
        <v/>
      </c>
      <c r="Z672" s="248" t="str">
        <f>IF($K672="","",IF($K672=$K670,AQ670,AQ669))</f>
        <v/>
      </c>
      <c r="AA672" s="244" t="str">
        <f>IF($K672="","",IF($K672=$K670,AS670,AS669))</f>
        <v/>
      </c>
      <c r="AB672" s="248" t="str">
        <f>IF($K672="","",IF($K672=$K670,Y670,Y669))</f>
        <v/>
      </c>
      <c r="AC672" s="249" t="str">
        <f>IF($K672="","",IF($K672=$K670,Z670,Z669))</f>
        <v/>
      </c>
      <c r="AD672" s="250" t="str">
        <f>IF($K672="","",IF($K672=$K670,AA670,AA669))</f>
        <v/>
      </c>
      <c r="AE672" s="237"/>
      <c r="AF672" s="237"/>
      <c r="AG672" s="270"/>
      <c r="AH672" s="245" t="str">
        <f t="shared" si="1259"/>
        <v/>
      </c>
      <c r="AI672" s="251" t="str">
        <f>IF($K672="","",IF($K672=$K670,AH670,AH669))</f>
        <v/>
      </c>
      <c r="AJ672" s="227"/>
      <c r="AK672" s="262"/>
      <c r="AL672" s="10"/>
      <c r="AM672" s="10"/>
      <c r="AN672" s="263"/>
      <c r="AO672" s="272"/>
      <c r="AP672" s="265"/>
      <c r="AQ672" s="12"/>
      <c r="AR672" s="15"/>
      <c r="AS672" s="12"/>
      <c r="AT672" s="15"/>
      <c r="AU672" s="12"/>
      <c r="AV672" s="148"/>
      <c r="AW672" s="14" t="str">
        <f t="shared" si="1204"/>
        <v/>
      </c>
      <c r="AX672" s="14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Y672" s="14" t="str">
        <f t="shared" si="1205"/>
        <v/>
      </c>
    </row>
    <row r="673" spans="1:51">
      <c r="A673" s="1">
        <f>输入错误检查!A672</f>
        <v>0</v>
      </c>
      <c r="B673" s="218" t="str">
        <f t="shared" si="1249"/>
        <v/>
      </c>
      <c r="C673" s="218" t="str">
        <f t="shared" si="1250"/>
        <v/>
      </c>
      <c r="D673" s="218" t="str">
        <f t="shared" si="1251"/>
        <v/>
      </c>
      <c r="E673" s="218" t="str">
        <f t="shared" si="1252"/>
        <v/>
      </c>
      <c r="F673" s="218" t="str">
        <f t="shared" si="1253"/>
        <v/>
      </c>
      <c r="G673" s="8" t="s">
        <v>114</v>
      </c>
      <c r="H673" s="14" t="s">
        <v>75</v>
      </c>
      <c r="I673" s="14" t="str">
        <f t="shared" si="1202"/>
        <v/>
      </c>
      <c r="J673" s="14" t="str">
        <f t="shared" si="1203"/>
        <v/>
      </c>
      <c r="K673" s="10"/>
      <c r="L673" s="274"/>
      <c r="M673" s="221">
        <f>S673+S674</f>
        <v>0</v>
      </c>
      <c r="N673" s="221">
        <f>T673+T674</f>
        <v>0</v>
      </c>
      <c r="O673" s="222">
        <f t="shared" si="1254"/>
        <v>0</v>
      </c>
      <c r="P673" s="223">
        <f t="shared" si="1255"/>
        <v>0</v>
      </c>
      <c r="Q673" s="223">
        <f t="shared" si="1256"/>
        <v>0</v>
      </c>
      <c r="R673" s="223">
        <f t="shared" si="1257"/>
        <v>0</v>
      </c>
      <c r="S673" s="10"/>
      <c r="T673" s="10"/>
      <c r="U673" s="14" t="str">
        <f t="shared" si="1145"/>
        <v/>
      </c>
      <c r="V673" s="14" t="str" cm="1">
        <f t="array" ref="V673">_xlfn.IFS(S673+T673=0,"",S673&gt;T673,IF(I673="主",IF(S673=5,4,3),IF(S673=5,0,1)),S673&lt;T673,IF(I673="主",IF(T673=5,0,1),IF(T673=5,4,3)),S673=T673,2)</f>
        <v/>
      </c>
      <c r="W673" s="275"/>
      <c r="X673" s="261"/>
      <c r="Y673" s="248" t="str">
        <f>IF($K673="","",IF($K673=$K671,AP671,AP672))</f>
        <v/>
      </c>
      <c r="Z673" s="248" t="str">
        <f>IF($K673="","",IF($K673=$K671,AQ671,AQ672))</f>
        <v/>
      </c>
      <c r="AA673" s="244" t="str">
        <f>IF($K673="","",IF($K673=$K671,AS671,AS672))</f>
        <v/>
      </c>
      <c r="AB673" s="242" t="str">
        <f t="shared" ref="AB673:AG673" si="1260">IF($K673="","",IF($K673=$K671,Y671,Y672))</f>
        <v/>
      </c>
      <c r="AC673" s="242" t="str">
        <f t="shared" si="1260"/>
        <v/>
      </c>
      <c r="AD673" s="249" t="str">
        <f t="shared" si="1260"/>
        <v/>
      </c>
      <c r="AE673" s="242" t="str">
        <f t="shared" si="1260"/>
        <v/>
      </c>
      <c r="AF673" s="242" t="str">
        <f t="shared" si="1260"/>
        <v/>
      </c>
      <c r="AG673" s="242" t="str">
        <f t="shared" si="1260"/>
        <v/>
      </c>
      <c r="AH673" s="245" t="str">
        <f t="shared" si="1258"/>
        <v/>
      </c>
      <c r="AI673" s="251" t="str">
        <f>IF($K673="","",IF($K673=$K671,AH671,AH672))</f>
        <v/>
      </c>
      <c r="AJ673" s="251" t="str">
        <f>IF($K673="","",IF($K673=$K671,AI671,AI672))</f>
        <v/>
      </c>
      <c r="AK673" s="10"/>
      <c r="AL673" s="10"/>
      <c r="AM673" s="10"/>
      <c r="AN673" s="10"/>
      <c r="AO673" s="276"/>
      <c r="AP673" s="265"/>
      <c r="AQ673" s="12"/>
      <c r="AR673" s="15"/>
      <c r="AS673" s="12"/>
      <c r="AT673" s="15"/>
      <c r="AU673" s="12"/>
      <c r="AV673" s="148"/>
      <c r="AW673" s="14" t="str">
        <f t="shared" si="1204"/>
        <v/>
      </c>
      <c r="AX673" s="14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Y673" s="14" t="str">
        <f t="shared" si="1205"/>
        <v/>
      </c>
    </row>
    <row r="674" spans="1:51">
      <c r="A674" s="1">
        <f>输入错误检查!A673</f>
        <v>0</v>
      </c>
      <c r="B674" s="218" t="str">
        <f t="shared" si="1249"/>
        <v/>
      </c>
      <c r="C674" s="218" t="str">
        <f t="shared" si="1250"/>
        <v/>
      </c>
      <c r="D674" s="218" t="str">
        <f t="shared" si="1251"/>
        <v/>
      </c>
      <c r="E674" s="218" t="str">
        <f t="shared" si="1252"/>
        <v/>
      </c>
      <c r="F674" s="218" t="str">
        <f t="shared" si="1253"/>
        <v/>
      </c>
      <c r="G674" s="8" t="s">
        <v>114</v>
      </c>
      <c r="H674" s="14" t="s">
        <v>88</v>
      </c>
      <c r="I674" s="14" t="str">
        <f t="shared" si="1202"/>
        <v/>
      </c>
      <c r="J674" s="14" t="str">
        <f t="shared" si="1203"/>
        <v/>
      </c>
      <c r="K674" s="10"/>
      <c r="L674" s="274"/>
      <c r="M674" s="221"/>
      <c r="N674" s="221"/>
      <c r="O674" s="222"/>
      <c r="P674" s="235"/>
      <c r="Q674" s="235"/>
      <c r="R674" s="235"/>
      <c r="S674" s="10"/>
      <c r="T674" s="10"/>
      <c r="U674" s="14" t="str">
        <f t="shared" si="1145"/>
        <v/>
      </c>
      <c r="V674" s="14" t="str" cm="1">
        <f t="array" ref="V674">_xlfn.IFS(S674+T674=0,"",S674&gt;T674,IF(I674="主",IF(S674=5,4,3),IF(S674=5,0,1)),S674&lt;T674,IF(I674="主",IF(T674=5,0,1),IF(T674=5,4,3)),S674=T674,2)</f>
        <v/>
      </c>
      <c r="W674" s="275"/>
      <c r="X674" s="261" t="str">
        <f>IF(X673="","",X673)</f>
        <v/>
      </c>
      <c r="Y674" s="248" t="str">
        <f>IF($K674="","",IF($K674=$K672,AP672,AP671))</f>
        <v/>
      </c>
      <c r="Z674" s="248" t="str">
        <f>IF($K674="","",IF($K674=$K672,AQ672,AQ671))</f>
        <v/>
      </c>
      <c r="AA674" s="244" t="str">
        <f>IF($K674="","",IF($K674=$K672,AS672,AS671))</f>
        <v/>
      </c>
      <c r="AB674" s="242" t="str">
        <f t="shared" ref="AB674:AG674" si="1261">IF($K674="","",IF($K674=$K672,Y672,Y671))</f>
        <v/>
      </c>
      <c r="AC674" s="242" t="str">
        <f t="shared" si="1261"/>
        <v/>
      </c>
      <c r="AD674" s="249" t="str">
        <f t="shared" si="1261"/>
        <v/>
      </c>
      <c r="AE674" s="242" t="str">
        <f t="shared" si="1261"/>
        <v/>
      </c>
      <c r="AF674" s="242" t="str">
        <f t="shared" si="1261"/>
        <v/>
      </c>
      <c r="AG674" s="242" t="str">
        <f t="shared" si="1261"/>
        <v/>
      </c>
      <c r="AH674" s="245" t="str">
        <f t="shared" si="1259"/>
        <v/>
      </c>
      <c r="AI674" s="251" t="str">
        <f>IF($K674="","",IF($K674=$K672,AH672,AH671))</f>
        <v/>
      </c>
      <c r="AJ674" s="251" t="str">
        <f>IF($K674="","",IF($K674=$K672,AI672,AI671))</f>
        <v/>
      </c>
      <c r="AK674" s="10"/>
      <c r="AL674" s="10"/>
      <c r="AM674" s="10"/>
      <c r="AN674" s="10"/>
      <c r="AO674" s="10"/>
      <c r="AP674" s="265"/>
      <c r="AQ674" s="12"/>
      <c r="AR674" s="15"/>
      <c r="AS674" s="12"/>
      <c r="AT674" s="15"/>
      <c r="AU674" s="12"/>
      <c r="AV674" s="148"/>
      <c r="AW674" s="14" t="str">
        <f t="shared" si="1204"/>
        <v/>
      </c>
      <c r="AX674" s="14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Y674" s="14" t="str">
        <f t="shared" si="1205"/>
        <v/>
      </c>
    </row>
    <row r="675" spans="1:51">
      <c r="A675" s="1">
        <f>输入错误检查!A674</f>
        <v>0</v>
      </c>
      <c r="B675" s="218" t="str">
        <f>IF(赛果!A86="","",赛果!A86)</f>
        <v/>
      </c>
      <c r="C675" s="218" t="str">
        <f>IF(赛果!B86="","",赛果!B86)</f>
        <v/>
      </c>
      <c r="D675" s="218" t="str">
        <f>IF(赛果!C86="","",赛果!C86)</f>
        <v/>
      </c>
      <c r="E675" s="218" t="str">
        <f>IF(赛果!D86="","",赛果!D86)</f>
        <v/>
      </c>
      <c r="F675" s="218" t="str">
        <f>IF(赛果!E86="","",赛果!E86)</f>
        <v/>
      </c>
      <c r="G675" s="8">
        <v>1</v>
      </c>
      <c r="H675" s="14" t="s">
        <v>75</v>
      </c>
      <c r="I675" s="14" t="str">
        <f t="shared" si="1202"/>
        <v/>
      </c>
      <c r="J675" s="14" t="str">
        <f t="shared" si="1203"/>
        <v/>
      </c>
      <c r="K675" s="15"/>
      <c r="L675" s="220"/>
      <c r="M675" s="221">
        <f>S675+S676</f>
        <v>0</v>
      </c>
      <c r="N675" s="221">
        <f>T675+T676</f>
        <v>0</v>
      </c>
      <c r="O675" s="222">
        <f t="shared" ref="O675:O679" si="1262">M675+N675</f>
        <v>0</v>
      </c>
      <c r="P675" s="223">
        <f t="shared" ref="P675:P679" si="1263">IF(M675&gt;N675,1,0)</f>
        <v>0</v>
      </c>
      <c r="Q675" s="223">
        <f t="shared" ref="Q675:Q679" si="1264">IF(M675+N675=0,0,IF(M675=N675,1,0))</f>
        <v>0</v>
      </c>
      <c r="R675" s="223">
        <f t="shared" ref="R675:R679" si="1265">IF(M675&lt;N675,1,0)</f>
        <v>0</v>
      </c>
      <c r="S675" s="13"/>
      <c r="T675" s="13"/>
      <c r="U675" s="14" t="str">
        <f t="shared" ref="U675:U706" si="1266">_xlfn.IFS(S675+T675=0,"",S675&gt;T675,IF(I675="主","屠","人"),S675&lt;T675,IF(I675="主","人","屠"),S675=T675,"平")</f>
        <v/>
      </c>
      <c r="V675" s="14" t="str" cm="1">
        <f t="array" ref="V675">_xlfn.IFS(S675+T675=0,"",S675&gt;T675,IF(I675="主",IF(S675=5,4,3),IF(S675=5,0,1)),S675&lt;T675,IF(I675="主",IF(T675=5,0,1),IF(T675=5,4,3)),S675=T675,2)</f>
        <v/>
      </c>
      <c r="W675" s="19"/>
      <c r="X675" s="19"/>
      <c r="Y675" s="224"/>
      <c r="Z675" s="225"/>
      <c r="AA675" s="225"/>
      <c r="AB675" s="225"/>
      <c r="AC675" s="225"/>
      <c r="AD675" s="225"/>
      <c r="AE675" s="225"/>
      <c r="AF675" s="225"/>
      <c r="AG675" s="226"/>
      <c r="AH675" s="227"/>
      <c r="AI675" s="227"/>
      <c r="AJ675" s="227"/>
      <c r="AK675" s="196"/>
      <c r="AL675" s="192"/>
      <c r="AM675" s="230"/>
      <c r="AN675" s="231"/>
      <c r="AO675" s="232"/>
      <c r="AP675" s="233"/>
      <c r="AQ675" s="234"/>
      <c r="AR675" s="15"/>
      <c r="AS675" s="234"/>
      <c r="AT675" s="15"/>
      <c r="AU675" s="234"/>
      <c r="AV675" s="142"/>
      <c r="AW675" s="14" t="str">
        <f t="shared" si="1204"/>
        <v/>
      </c>
      <c r="AX675" s="14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Y675" s="14" t="str">
        <f t="shared" si="1205"/>
        <v/>
      </c>
    </row>
    <row r="676" spans="1:51">
      <c r="A676" s="1">
        <f>输入错误检查!A675</f>
        <v>0</v>
      </c>
      <c r="B676" s="218" t="str">
        <f t="shared" ref="B676:B682" si="1267">B675</f>
        <v/>
      </c>
      <c r="C676" s="218" t="str">
        <f t="shared" ref="C676:C682" si="1268">C675</f>
        <v/>
      </c>
      <c r="D676" s="218" t="str">
        <f t="shared" ref="D676:D682" si="1269">D675</f>
        <v/>
      </c>
      <c r="E676" s="218" t="str">
        <f t="shared" ref="E676:E682" si="1270">E675</f>
        <v/>
      </c>
      <c r="F676" s="218" t="str">
        <f t="shared" ref="F676:F682" si="1271">F675</f>
        <v/>
      </c>
      <c r="G676" s="8">
        <v>1</v>
      </c>
      <c r="H676" s="14" t="s">
        <v>88</v>
      </c>
      <c r="I676" s="14" t="str">
        <f t="shared" si="1202"/>
        <v/>
      </c>
      <c r="J676" s="14" t="str">
        <f t="shared" si="1203"/>
        <v/>
      </c>
      <c r="K676" s="15"/>
      <c r="L676" s="220"/>
      <c r="M676" s="221"/>
      <c r="N676" s="221"/>
      <c r="O676" s="222"/>
      <c r="P676" s="235"/>
      <c r="Q676" s="235"/>
      <c r="R676" s="235"/>
      <c r="S676" s="13"/>
      <c r="T676" s="13"/>
      <c r="U676" s="14" t="str">
        <f t="shared" si="1266"/>
        <v/>
      </c>
      <c r="V676" s="14" t="str" cm="1">
        <f t="array" ref="V676">_xlfn.IFS(S676+T676=0,"",S676&gt;T676,IF(I676="主",IF(S676=5,4,3),IF(S676=5,0,1)),S676&lt;T676,IF(I676="主",IF(T676=5,0,1),IF(T676=5,4,3)),S676=T676,2)</f>
        <v/>
      </c>
      <c r="W676" s="19"/>
      <c r="X676" s="19"/>
      <c r="Y676" s="236"/>
      <c r="Z676" s="237"/>
      <c r="AA676" s="238"/>
      <c r="AB676" s="238"/>
      <c r="AC676" s="238"/>
      <c r="AD676" s="238"/>
      <c r="AE676" s="238"/>
      <c r="AF676" s="238"/>
      <c r="AG676" s="226"/>
      <c r="AH676" s="227"/>
      <c r="AI676" s="227"/>
      <c r="AJ676" s="227"/>
      <c r="AK676" s="196"/>
      <c r="AL676" s="192"/>
      <c r="AM676" s="239"/>
      <c r="AN676" s="240"/>
      <c r="AO676" s="241"/>
      <c r="AP676" s="233"/>
      <c r="AQ676" s="234"/>
      <c r="AR676" s="15"/>
      <c r="AS676" s="234"/>
      <c r="AT676" s="15"/>
      <c r="AU676" s="234"/>
      <c r="AV676" s="142"/>
      <c r="AW676" s="14" t="str">
        <f t="shared" si="1204"/>
        <v/>
      </c>
      <c r="AX676" s="14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Y676" s="14" t="str">
        <f t="shared" si="1205"/>
        <v/>
      </c>
    </row>
    <row r="677" spans="1:51">
      <c r="A677" s="1">
        <f>输入错误检查!A676</f>
        <v>0</v>
      </c>
      <c r="B677" s="218" t="str">
        <f t="shared" si="1267"/>
        <v/>
      </c>
      <c r="C677" s="218" t="str">
        <f t="shared" si="1268"/>
        <v/>
      </c>
      <c r="D677" s="218" t="str">
        <f t="shared" si="1269"/>
        <v/>
      </c>
      <c r="E677" s="218" t="str">
        <f t="shared" si="1270"/>
        <v/>
      </c>
      <c r="F677" s="218" t="str">
        <f t="shared" si="1271"/>
        <v/>
      </c>
      <c r="G677" s="8">
        <v>2</v>
      </c>
      <c r="H677" s="14" t="s">
        <v>75</v>
      </c>
      <c r="I677" s="14" t="str">
        <f t="shared" si="1202"/>
        <v/>
      </c>
      <c r="J677" s="14" t="str">
        <f t="shared" si="1203"/>
        <v/>
      </c>
      <c r="K677" s="15"/>
      <c r="L677" s="220"/>
      <c r="M677" s="221">
        <f>S677+S678</f>
        <v>0</v>
      </c>
      <c r="N677" s="221">
        <f>T677+T678</f>
        <v>0</v>
      </c>
      <c r="O677" s="222">
        <f t="shared" si="1262"/>
        <v>0</v>
      </c>
      <c r="P677" s="223">
        <f t="shared" si="1263"/>
        <v>0</v>
      </c>
      <c r="Q677" s="223">
        <f t="shared" si="1264"/>
        <v>0</v>
      </c>
      <c r="R677" s="223">
        <f t="shared" si="1265"/>
        <v>0</v>
      </c>
      <c r="S677" s="13"/>
      <c r="T677" s="13"/>
      <c r="U677" s="14" t="str">
        <f t="shared" si="1266"/>
        <v/>
      </c>
      <c r="V677" s="14" t="str" cm="1">
        <f t="array" ref="V677">_xlfn.IFS(S677+T677=0,"",S677&gt;T677,IF(I677="主",IF(S677=5,4,3),IF(S677=5,0,1)),S677&lt;T677,IF(I677="主",IF(T677=5,0,1),IF(T677=5,4,3)),S677=T677,2)</f>
        <v/>
      </c>
      <c r="W677" s="19"/>
      <c r="X677" s="19"/>
      <c r="Y677" s="242" t="str">
        <f>IF($K677="","",IF($K677=$K675,AP675,AP676))</f>
        <v/>
      </c>
      <c r="Z677" s="243" t="str">
        <f>IF($K677="","",IF($K677=$K675,AQ675,AQ676))</f>
        <v/>
      </c>
      <c r="AA677" s="244" t="str">
        <f>IF($K677="","",IF($K677=$K675,AS675,AS676))</f>
        <v/>
      </c>
      <c r="AB677" s="238"/>
      <c r="AC677" s="238"/>
      <c r="AD677" s="238"/>
      <c r="AE677" s="238"/>
      <c r="AF677" s="238"/>
      <c r="AG677" s="226"/>
      <c r="AH677" s="245" t="str">
        <f t="shared" ref="AH677:AH681" si="1272">IF($K677="","",IF($K677=$K675,AV675,AV676))</f>
        <v/>
      </c>
      <c r="AI677" s="227"/>
      <c r="AJ677" s="227"/>
      <c r="AK677" s="196"/>
      <c r="AL677" s="13"/>
      <c r="AM677" s="277"/>
      <c r="AN677" s="247"/>
      <c r="AO677" s="241"/>
      <c r="AP677" s="233"/>
      <c r="AQ677" s="234"/>
      <c r="AR677" s="15"/>
      <c r="AS677" s="234"/>
      <c r="AT677" s="15"/>
      <c r="AU677" s="234"/>
      <c r="AV677" s="9"/>
      <c r="AW677" s="14" t="str">
        <f t="shared" si="1204"/>
        <v/>
      </c>
      <c r="AX677" s="14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Y677" s="14" t="str">
        <f t="shared" si="1205"/>
        <v/>
      </c>
    </row>
    <row r="678" spans="1:51">
      <c r="A678" s="1">
        <f>输入错误检查!A677</f>
        <v>0</v>
      </c>
      <c r="B678" s="218" t="str">
        <f t="shared" si="1267"/>
        <v/>
      </c>
      <c r="C678" s="218" t="str">
        <f t="shared" si="1268"/>
        <v/>
      </c>
      <c r="D678" s="218" t="str">
        <f t="shared" si="1269"/>
        <v/>
      </c>
      <c r="E678" s="218" t="str">
        <f t="shared" si="1270"/>
        <v/>
      </c>
      <c r="F678" s="218" t="str">
        <f t="shared" si="1271"/>
        <v/>
      </c>
      <c r="G678" s="8">
        <v>2</v>
      </c>
      <c r="H678" s="14" t="s">
        <v>88</v>
      </c>
      <c r="I678" s="14" t="str">
        <f t="shared" si="1202"/>
        <v/>
      </c>
      <c r="J678" s="14" t="str">
        <f t="shared" si="1203"/>
        <v/>
      </c>
      <c r="K678" s="15"/>
      <c r="L678" s="220"/>
      <c r="M678" s="221"/>
      <c r="N678" s="221"/>
      <c r="O678" s="222"/>
      <c r="P678" s="235"/>
      <c r="Q678" s="235"/>
      <c r="R678" s="235"/>
      <c r="S678" s="13"/>
      <c r="T678" s="13"/>
      <c r="U678" s="14" t="str">
        <f t="shared" si="1266"/>
        <v/>
      </c>
      <c r="V678" s="14" t="str" cm="1">
        <f t="array" ref="V678">_xlfn.IFS(S678+T678=0,"",S678&gt;T678,IF(I678="主",IF(S678=5,4,3),IF(S678=5,0,1)),S678&lt;T678,IF(I678="主",IF(T678=5,0,1),IF(T678=5,4,3)),S678=T678,2)</f>
        <v/>
      </c>
      <c r="W678" s="19"/>
      <c r="X678" s="19"/>
      <c r="Y678" s="242" t="str">
        <f>IF($K678="","",IF($K678=$K676,AP676,AP675))</f>
        <v/>
      </c>
      <c r="Z678" s="243" t="str">
        <f>IF($K678="","",IF($K678=$K676,AQ676,AQ675))</f>
        <v/>
      </c>
      <c r="AA678" s="244" t="str">
        <f>IF($K678="","",IF($K678=$K676,AS676,AS675))</f>
        <v/>
      </c>
      <c r="AB678" s="237"/>
      <c r="AC678" s="237"/>
      <c r="AD678" s="238"/>
      <c r="AE678" s="238"/>
      <c r="AF678" s="238"/>
      <c r="AG678" s="226"/>
      <c r="AH678" s="245" t="str">
        <f t="shared" ref="AH678:AH682" si="1273">IF($K678="","",IF($K678=$K676,AV676,AV675))</f>
        <v/>
      </c>
      <c r="AI678" s="227"/>
      <c r="AJ678" s="227"/>
      <c r="AK678" s="196"/>
      <c r="AL678" s="13"/>
      <c r="AM678" s="192"/>
      <c r="AN678" s="239"/>
      <c r="AO678" s="241"/>
      <c r="AP678" s="233"/>
      <c r="AQ678" s="234"/>
      <c r="AR678" s="15"/>
      <c r="AS678" s="234"/>
      <c r="AT678" s="15"/>
      <c r="AU678" s="234"/>
      <c r="AV678" s="142"/>
      <c r="AW678" s="14" t="str">
        <f t="shared" si="1204"/>
        <v/>
      </c>
      <c r="AX678" s="14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Y678" s="14" t="str">
        <f t="shared" si="1205"/>
        <v/>
      </c>
    </row>
    <row r="679" spans="1:51">
      <c r="A679" s="1">
        <f>输入错误检查!A678</f>
        <v>0</v>
      </c>
      <c r="B679" s="218" t="str">
        <f t="shared" si="1267"/>
        <v/>
      </c>
      <c r="C679" s="218" t="str">
        <f t="shared" si="1268"/>
        <v/>
      </c>
      <c r="D679" s="218" t="str">
        <f t="shared" si="1269"/>
        <v/>
      </c>
      <c r="E679" s="218" t="str">
        <f t="shared" si="1270"/>
        <v/>
      </c>
      <c r="F679" s="218" t="str">
        <f t="shared" si="1271"/>
        <v/>
      </c>
      <c r="G679" s="8">
        <v>3</v>
      </c>
      <c r="H679" s="14" t="s">
        <v>75</v>
      </c>
      <c r="I679" s="14" t="str">
        <f t="shared" si="1202"/>
        <v/>
      </c>
      <c r="J679" s="14" t="str">
        <f t="shared" si="1203"/>
        <v/>
      </c>
      <c r="K679" s="15"/>
      <c r="L679" s="220"/>
      <c r="M679" s="221">
        <f>S679+S680</f>
        <v>0</v>
      </c>
      <c r="N679" s="221">
        <f>T679+T680</f>
        <v>0</v>
      </c>
      <c r="O679" s="222">
        <f t="shared" si="1262"/>
        <v>0</v>
      </c>
      <c r="P679" s="223">
        <f t="shared" si="1263"/>
        <v>0</v>
      </c>
      <c r="Q679" s="223">
        <f t="shared" si="1264"/>
        <v>0</v>
      </c>
      <c r="R679" s="223">
        <f t="shared" si="1265"/>
        <v>0</v>
      </c>
      <c r="S679" s="13"/>
      <c r="T679" s="13"/>
      <c r="U679" s="14" t="str">
        <f t="shared" si="1266"/>
        <v/>
      </c>
      <c r="V679" s="14" t="str" cm="1">
        <f t="array" ref="V679">_xlfn.IFS(S679+T679=0,"",S679&gt;T679,IF(I679="主",IF(S679=5,4,3),IF(S679=5,0,1)),S679&lt;T679,IF(I679="主",IF(T679=5,0,1),IF(T679=5,4,3)),S679=T679,2)</f>
        <v/>
      </c>
      <c r="W679" s="255"/>
      <c r="X679" s="19"/>
      <c r="Y679" s="248" t="str">
        <f>IF($K679="","",IF($K679=$K677,AP677,AP678))</f>
        <v/>
      </c>
      <c r="Z679" s="248" t="str">
        <f>IF($K679="","",IF($K679=$K677,AQ677,AQ678))</f>
        <v/>
      </c>
      <c r="AA679" s="244" t="str">
        <f>IF($K679="","",IF($K679=$K677,AS677,AS678))</f>
        <v/>
      </c>
      <c r="AB679" s="248" t="str">
        <f>IF($K679="","",IF($K679=$K677,Y677,Y678))</f>
        <v/>
      </c>
      <c r="AC679" s="249" t="str">
        <f>IF($K679="","",IF($K679=$K677,Z677,Z678))</f>
        <v/>
      </c>
      <c r="AD679" s="250" t="str">
        <f>IF($K679="","",IF($K679=$K677,AA677,AA678))</f>
        <v/>
      </c>
      <c r="AE679" s="238"/>
      <c r="AF679" s="238"/>
      <c r="AG679" s="226"/>
      <c r="AH679" s="245" t="str">
        <f t="shared" si="1272"/>
        <v/>
      </c>
      <c r="AI679" s="251" t="str">
        <f>IF($K679="","",IF($K679=$K677,AH677,AH678))</f>
        <v/>
      </c>
      <c r="AJ679" s="227"/>
      <c r="AK679" s="196"/>
      <c r="AL679" s="13"/>
      <c r="AM679" s="13"/>
      <c r="AN679" s="277"/>
      <c r="AO679" s="252"/>
      <c r="AP679" s="233"/>
      <c r="AQ679" s="234"/>
      <c r="AR679" s="13"/>
      <c r="AS679" s="234"/>
      <c r="AT679" s="13"/>
      <c r="AU679" s="234"/>
      <c r="AV679" s="9"/>
      <c r="AW679" s="14" t="str">
        <f t="shared" si="1204"/>
        <v/>
      </c>
      <c r="AX679" s="14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Y679" s="14" t="str">
        <f t="shared" si="1205"/>
        <v/>
      </c>
    </row>
    <row r="680" spans="1:51">
      <c r="A680" s="1">
        <f>输入错误检查!A679</f>
        <v>0</v>
      </c>
      <c r="B680" s="218" t="str">
        <f t="shared" si="1267"/>
        <v/>
      </c>
      <c r="C680" s="218" t="str">
        <f t="shared" si="1268"/>
        <v/>
      </c>
      <c r="D680" s="218" t="str">
        <f t="shared" si="1269"/>
        <v/>
      </c>
      <c r="E680" s="218" t="str">
        <f t="shared" si="1270"/>
        <v/>
      </c>
      <c r="F680" s="218" t="str">
        <f t="shared" si="1271"/>
        <v/>
      </c>
      <c r="G680" s="8">
        <v>3</v>
      </c>
      <c r="H680" s="14" t="s">
        <v>88</v>
      </c>
      <c r="I680" s="14" t="str">
        <f t="shared" si="1202"/>
        <v/>
      </c>
      <c r="J680" s="14" t="str">
        <f t="shared" si="1203"/>
        <v/>
      </c>
      <c r="K680" s="15"/>
      <c r="L680" s="220"/>
      <c r="M680" s="221"/>
      <c r="N680" s="221"/>
      <c r="O680" s="222"/>
      <c r="P680" s="235"/>
      <c r="Q680" s="235"/>
      <c r="R680" s="235"/>
      <c r="S680" s="13"/>
      <c r="T680" s="13"/>
      <c r="U680" s="14" t="str">
        <f t="shared" si="1266"/>
        <v/>
      </c>
      <c r="V680" s="14" t="str" cm="1">
        <f t="array" ref="V680">_xlfn.IFS(S680+T680=0,"",S680&gt;T680,IF(I680="主",IF(S680=5,4,3),IF(S680=5,0,1)),S680&lt;T680,IF(I680="主",IF(T680=5,0,1),IF(T680=5,4,3)),S680=T680,2)</f>
        <v/>
      </c>
      <c r="W680" s="255"/>
      <c r="X680" s="19"/>
      <c r="Y680" s="248" t="str">
        <f>IF($K680="","",IF($K680=$K678,AP678,AP677))</f>
        <v/>
      </c>
      <c r="Z680" s="248" t="str">
        <f>IF($K680="","",IF($K680=$K678,AQ678,AQ677))</f>
        <v/>
      </c>
      <c r="AA680" s="244" t="str">
        <f>IF($K680="","",IF($K680=$K678,AS678,AS677))</f>
        <v/>
      </c>
      <c r="AB680" s="248" t="str">
        <f>IF($K680="","",IF($K680=$K678,Y678,Y677))</f>
        <v/>
      </c>
      <c r="AC680" s="249" t="str">
        <f>IF($K680="","",IF($K680=$K678,Z678,Z677))</f>
        <v/>
      </c>
      <c r="AD680" s="250" t="str">
        <f>IF($K680="","",IF($K680=$K678,AA678,AA677))</f>
        <v/>
      </c>
      <c r="AE680" s="237"/>
      <c r="AF680" s="237"/>
      <c r="AG680" s="270"/>
      <c r="AH680" s="245" t="str">
        <f t="shared" si="1273"/>
        <v/>
      </c>
      <c r="AI680" s="251" t="str">
        <f>IF($K680="","",IF($K680=$K678,AH678,AH677))</f>
        <v/>
      </c>
      <c r="AJ680" s="227"/>
      <c r="AK680" s="196"/>
      <c r="AL680" s="13"/>
      <c r="AM680" s="13"/>
      <c r="AN680" s="192"/>
      <c r="AO680" s="254"/>
      <c r="AP680" s="233"/>
      <c r="AQ680" s="234"/>
      <c r="AR680" s="13"/>
      <c r="AS680" s="234"/>
      <c r="AT680" s="13"/>
      <c r="AU680" s="234"/>
      <c r="AV680" s="9"/>
      <c r="AW680" s="14" t="str">
        <f t="shared" si="1204"/>
        <v/>
      </c>
      <c r="AX680" s="14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Y680" s="14" t="str">
        <f t="shared" si="1205"/>
        <v/>
      </c>
    </row>
    <row r="681" spans="1:51">
      <c r="A681" s="1">
        <f>输入错误检查!A680</f>
        <v>0</v>
      </c>
      <c r="B681" s="218" t="str">
        <f t="shared" si="1267"/>
        <v/>
      </c>
      <c r="C681" s="218" t="str">
        <f t="shared" si="1268"/>
        <v/>
      </c>
      <c r="D681" s="218" t="str">
        <f t="shared" si="1269"/>
        <v/>
      </c>
      <c r="E681" s="218" t="str">
        <f t="shared" si="1270"/>
        <v/>
      </c>
      <c r="F681" s="218" t="str">
        <f t="shared" si="1271"/>
        <v/>
      </c>
      <c r="G681" s="8" t="s">
        <v>114</v>
      </c>
      <c r="H681" s="14" t="s">
        <v>75</v>
      </c>
      <c r="I681" s="14" t="str">
        <f t="shared" si="1202"/>
        <v/>
      </c>
      <c r="J681" s="14" t="str">
        <f t="shared" si="1203"/>
        <v/>
      </c>
      <c r="K681" s="15"/>
      <c r="L681" s="220"/>
      <c r="M681" s="221">
        <f>S681+S682</f>
        <v>0</v>
      </c>
      <c r="N681" s="221">
        <f>T681+T682</f>
        <v>0</v>
      </c>
      <c r="O681" s="222">
        <f t="shared" ref="O681:O685" si="1274">M681+N681</f>
        <v>0</v>
      </c>
      <c r="P681" s="223">
        <f t="shared" ref="P681:P685" si="1275">IF(M681&gt;N681,1,0)</f>
        <v>0</v>
      </c>
      <c r="Q681" s="223">
        <f t="shared" ref="Q681:Q685" si="1276">IF(M681+N681=0,0,IF(M681=N681,1,0))</f>
        <v>0</v>
      </c>
      <c r="R681" s="223">
        <f t="shared" ref="R681:R685" si="1277">IF(M681&lt;N681,1,0)</f>
        <v>0</v>
      </c>
      <c r="S681" s="13"/>
      <c r="T681" s="13"/>
      <c r="U681" s="14" t="str">
        <f t="shared" si="1266"/>
        <v/>
      </c>
      <c r="V681" s="14" t="str" cm="1">
        <f t="array" ref="V681">_xlfn.IFS(S681+T681=0,"",S681&gt;T681,IF(I681="主",IF(S681=5,4,3),IF(S681=5,0,1)),S681&lt;T681,IF(I681="主",IF(T681=5,0,1),IF(T681=5,4,3)),S681=T681,2)</f>
        <v/>
      </c>
      <c r="W681" s="255"/>
      <c r="X681" s="19"/>
      <c r="Y681" s="248" t="str">
        <f>IF($K681="","",IF($K681=$K679,AP679,AP680))</f>
        <v/>
      </c>
      <c r="Z681" s="248" t="str">
        <f>IF($K681="","",IF($K681=$K679,AQ679,AQ680))</f>
        <v/>
      </c>
      <c r="AA681" s="244" t="str">
        <f>IF($K681="","",IF($K681=$K679,AS679,AS680))</f>
        <v/>
      </c>
      <c r="AB681" s="242" t="str">
        <f t="shared" ref="AB681:AG681" si="1278">IF($K681="","",IF($K681=$K679,Y679,Y680))</f>
        <v/>
      </c>
      <c r="AC681" s="242" t="str">
        <f t="shared" si="1278"/>
        <v/>
      </c>
      <c r="AD681" s="249" t="str">
        <f t="shared" si="1278"/>
        <v/>
      </c>
      <c r="AE681" s="242" t="str">
        <f t="shared" si="1278"/>
        <v/>
      </c>
      <c r="AF681" s="242" t="str">
        <f t="shared" si="1278"/>
        <v/>
      </c>
      <c r="AG681" s="242" t="str">
        <f t="shared" si="1278"/>
        <v/>
      </c>
      <c r="AH681" s="245" t="str">
        <f t="shared" si="1272"/>
        <v/>
      </c>
      <c r="AI681" s="251" t="str">
        <f>IF($K681="","",IF($K681=$K679,AH679,AH680))</f>
        <v/>
      </c>
      <c r="AJ681" s="251" t="str">
        <f>IF($K681="","",IF($K681=$K679,AI679,AI680))</f>
        <v/>
      </c>
      <c r="AK681" s="13"/>
      <c r="AL681" s="13"/>
      <c r="AM681" s="13"/>
      <c r="AN681" s="13"/>
      <c r="AO681" s="256"/>
      <c r="AP681" s="257"/>
      <c r="AQ681" s="257"/>
      <c r="AR681" s="13"/>
      <c r="AS681" s="257"/>
      <c r="AT681" s="13"/>
      <c r="AU681" s="257"/>
      <c r="AV681" s="9"/>
      <c r="AW681" s="14" t="str">
        <f t="shared" si="1204"/>
        <v/>
      </c>
      <c r="AX681" s="14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Y681" s="14" t="str">
        <f t="shared" si="1205"/>
        <v/>
      </c>
    </row>
    <row r="682" spans="1:51">
      <c r="A682" s="1">
        <f>输入错误检查!A681</f>
        <v>0</v>
      </c>
      <c r="B682" s="218" t="str">
        <f t="shared" si="1267"/>
        <v/>
      </c>
      <c r="C682" s="218" t="str">
        <f t="shared" si="1268"/>
        <v/>
      </c>
      <c r="D682" s="218" t="str">
        <f t="shared" si="1269"/>
        <v/>
      </c>
      <c r="E682" s="218" t="str">
        <f t="shared" si="1270"/>
        <v/>
      </c>
      <c r="F682" s="218" t="str">
        <f t="shared" si="1271"/>
        <v/>
      </c>
      <c r="G682" s="8" t="s">
        <v>114</v>
      </c>
      <c r="H682" s="14" t="s">
        <v>88</v>
      </c>
      <c r="I682" s="14" t="str">
        <f t="shared" si="1202"/>
        <v/>
      </c>
      <c r="J682" s="14" t="str">
        <f t="shared" si="1203"/>
        <v/>
      </c>
      <c r="K682" s="15"/>
      <c r="L682" s="220"/>
      <c r="M682" s="221"/>
      <c r="N682" s="221"/>
      <c r="O682" s="222"/>
      <c r="P682" s="235"/>
      <c r="Q682" s="235"/>
      <c r="R682" s="235"/>
      <c r="S682" s="13"/>
      <c r="T682" s="13"/>
      <c r="U682" s="14" t="str">
        <f t="shared" si="1266"/>
        <v/>
      </c>
      <c r="V682" s="14" t="str" cm="1">
        <f t="array" ref="V682">_xlfn.IFS(S682+T682=0,"",S682&gt;T682,IF(I682="主",IF(S682=5,4,3),IF(S682=5,0,1)),S682&lt;T682,IF(I682="主",IF(T682=5,0,1),IF(T682=5,4,3)),S682=T682,2)</f>
        <v/>
      </c>
      <c r="W682" s="255"/>
      <c r="X682" s="19"/>
      <c r="Y682" s="248" t="str">
        <f>IF($K682="","",IF($K682=$K680,AP680,AP679))</f>
        <v/>
      </c>
      <c r="Z682" s="248" t="str">
        <f>IF($K682="","",IF($K682=$K680,AQ680,AQ679))</f>
        <v/>
      </c>
      <c r="AA682" s="244" t="str">
        <f>IF($K682="","",IF($K682=$K680,AS680,AS679))</f>
        <v/>
      </c>
      <c r="AB682" s="242" t="str">
        <f t="shared" ref="AB682:AG682" si="1279">IF($K682="","",IF($K682=$K680,Y680,Y679))</f>
        <v/>
      </c>
      <c r="AC682" s="242" t="str">
        <f t="shared" si="1279"/>
        <v/>
      </c>
      <c r="AD682" s="249" t="str">
        <f t="shared" si="1279"/>
        <v/>
      </c>
      <c r="AE682" s="242" t="str">
        <f t="shared" si="1279"/>
        <v/>
      </c>
      <c r="AF682" s="242" t="str">
        <f t="shared" si="1279"/>
        <v/>
      </c>
      <c r="AG682" s="242" t="str">
        <f t="shared" si="1279"/>
        <v/>
      </c>
      <c r="AH682" s="245" t="str">
        <f t="shared" si="1273"/>
        <v/>
      </c>
      <c r="AI682" s="251" t="str">
        <f>IF($K682="","",IF($K682=$K680,AH680,AH679))</f>
        <v/>
      </c>
      <c r="AJ682" s="251" t="str">
        <f>IF($K682="","",IF($K682=$K680,AI680,AI679))</f>
        <v/>
      </c>
      <c r="AK682" s="13"/>
      <c r="AL682" s="13"/>
      <c r="AM682" s="13"/>
      <c r="AN682" s="13"/>
      <c r="AO682" s="13"/>
      <c r="AP682" s="257"/>
      <c r="AQ682" s="257"/>
      <c r="AR682" s="13"/>
      <c r="AS682" s="257"/>
      <c r="AT682" s="13"/>
      <c r="AU682" s="257"/>
      <c r="AV682" s="9"/>
      <c r="AW682" s="14" t="str">
        <f t="shared" si="1204"/>
        <v/>
      </c>
      <c r="AX682" s="14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Y682" s="14" t="str">
        <f t="shared" si="1205"/>
        <v/>
      </c>
    </row>
    <row r="683" spans="1:51">
      <c r="A683" s="1">
        <f>输入错误检查!A682</f>
        <v>0</v>
      </c>
      <c r="B683" s="218" t="str">
        <f>IF(赛果!A87="","",赛果!A87)</f>
        <v/>
      </c>
      <c r="C683" s="218" t="str">
        <f>IF(赛果!B87="","",赛果!B87)</f>
        <v/>
      </c>
      <c r="D683" s="218" t="str">
        <f>IF(赛果!C87="","",赛果!C87)</f>
        <v/>
      </c>
      <c r="E683" s="218" t="str">
        <f>IF(赛果!D87="","",赛果!D87)</f>
        <v/>
      </c>
      <c r="F683" s="218" t="str">
        <f>IF(赛果!E87="","",赛果!E87)</f>
        <v/>
      </c>
      <c r="G683" s="8">
        <v>1</v>
      </c>
      <c r="H683" s="14" t="s">
        <v>75</v>
      </c>
      <c r="I683" s="14" t="str">
        <f t="shared" si="1202"/>
        <v/>
      </c>
      <c r="J683" s="14" t="str">
        <f t="shared" si="1203"/>
        <v/>
      </c>
      <c r="K683" s="279"/>
      <c r="L683" s="260"/>
      <c r="M683" s="221">
        <f>S683+S684</f>
        <v>0</v>
      </c>
      <c r="N683" s="221">
        <f>T683+T684</f>
        <v>0</v>
      </c>
      <c r="O683" s="222">
        <f t="shared" si="1274"/>
        <v>0</v>
      </c>
      <c r="P683" s="223">
        <f t="shared" si="1275"/>
        <v>0</v>
      </c>
      <c r="Q683" s="223">
        <f t="shared" si="1276"/>
        <v>0</v>
      </c>
      <c r="R683" s="223">
        <f t="shared" si="1277"/>
        <v>0</v>
      </c>
      <c r="S683" s="10"/>
      <c r="T683" s="10"/>
      <c r="U683" s="14" t="str">
        <f t="shared" si="1266"/>
        <v/>
      </c>
      <c r="V683" s="14" t="str" cm="1">
        <f t="array" ref="V683">_xlfn.IFS(S683+T683=0,"",S683&gt;T683,IF(I683="主",IF(S683=5,4,3),IF(S683=5,0,1)),S683&lt;T683,IF(I683="主",IF(T683=5,0,1),IF(T683=5,4,3)),S683=T683,2)</f>
        <v/>
      </c>
      <c r="W683" s="261"/>
      <c r="X683" s="261"/>
      <c r="Y683" s="224"/>
      <c r="Z683" s="225"/>
      <c r="AA683" s="225"/>
      <c r="AB683" s="225"/>
      <c r="AC683" s="225"/>
      <c r="AD683" s="225"/>
      <c r="AE683" s="225"/>
      <c r="AF683" s="225"/>
      <c r="AG683" s="226"/>
      <c r="AH683" s="227"/>
      <c r="AI683" s="227"/>
      <c r="AJ683" s="227"/>
      <c r="AK683" s="262"/>
      <c r="AL683" s="263"/>
      <c r="AM683" s="224"/>
      <c r="AN683" s="225"/>
      <c r="AO683" s="264"/>
      <c r="AP683" s="265"/>
      <c r="AQ683" s="12"/>
      <c r="AR683" s="15"/>
      <c r="AS683" s="12"/>
      <c r="AT683" s="15"/>
      <c r="AU683" s="12"/>
      <c r="AV683" s="148"/>
      <c r="AW683" s="14" t="str">
        <f t="shared" si="1204"/>
        <v/>
      </c>
      <c r="AX683" s="14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AY683" s="14" t="str">
        <f t="shared" si="1205"/>
        <v/>
      </c>
    </row>
    <row r="684" spans="1:51">
      <c r="A684" s="1">
        <f>输入错误检查!A683</f>
        <v>0</v>
      </c>
      <c r="B684" s="218" t="str">
        <f t="shared" ref="B684:B690" si="1280">B683</f>
        <v/>
      </c>
      <c r="C684" s="218" t="str">
        <f t="shared" ref="C684:C690" si="1281">C683</f>
        <v/>
      </c>
      <c r="D684" s="218" t="str">
        <f t="shared" ref="D684:D690" si="1282">D683</f>
        <v/>
      </c>
      <c r="E684" s="218" t="str">
        <f t="shared" ref="E684:E690" si="1283">E683</f>
        <v/>
      </c>
      <c r="F684" s="218" t="str">
        <f t="shared" ref="F684:F690" si="1284">F683</f>
        <v/>
      </c>
      <c r="G684" s="8">
        <v>1</v>
      </c>
      <c r="H684" s="14" t="s">
        <v>88</v>
      </c>
      <c r="I684" s="14" t="str">
        <f t="shared" si="1202"/>
        <v/>
      </c>
      <c r="J684" s="14" t="str">
        <f t="shared" si="1203"/>
        <v/>
      </c>
      <c r="K684" s="279"/>
      <c r="L684" s="260"/>
      <c r="M684" s="221"/>
      <c r="N684" s="221"/>
      <c r="O684" s="222"/>
      <c r="P684" s="235"/>
      <c r="Q684" s="235"/>
      <c r="R684" s="235"/>
      <c r="S684" s="10"/>
      <c r="T684" s="10"/>
      <c r="U684" s="14" t="str">
        <f t="shared" si="1266"/>
        <v/>
      </c>
      <c r="V684" s="14" t="str" cm="1">
        <f t="array" ref="V684">_xlfn.IFS(S684+T684=0,"",S684&gt;T684,IF(I684="主",IF(S684=5,4,3),IF(S684=5,0,1)),S684&lt;T684,IF(I684="主",IF(T684=5,0,1),IF(T684=5,4,3)),S684=T684,2)</f>
        <v/>
      </c>
      <c r="W684" s="261" t="str">
        <f>IF(W683="","",W683)</f>
        <v/>
      </c>
      <c r="X684" s="261" t="str">
        <f>IF(X683="","",X683)</f>
        <v/>
      </c>
      <c r="Y684" s="236"/>
      <c r="Z684" s="237"/>
      <c r="AA684" s="238"/>
      <c r="AB684" s="238"/>
      <c r="AC684" s="238"/>
      <c r="AD684" s="238"/>
      <c r="AE684" s="238"/>
      <c r="AF684" s="238"/>
      <c r="AG684" s="226"/>
      <c r="AH684" s="227"/>
      <c r="AI684" s="227"/>
      <c r="AJ684" s="227"/>
      <c r="AK684" s="262"/>
      <c r="AL684" s="263"/>
      <c r="AM684" s="236"/>
      <c r="AN684" s="238"/>
      <c r="AO684" s="227"/>
      <c r="AP684" s="265"/>
      <c r="AQ684" s="12"/>
      <c r="AR684" s="15"/>
      <c r="AS684" s="12"/>
      <c r="AT684" s="15"/>
      <c r="AU684" s="12"/>
      <c r="AV684" s="148"/>
      <c r="AW684" s="14" t="str">
        <f t="shared" si="1204"/>
        <v/>
      </c>
      <c r="AX684" s="14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AY684" s="14" t="str">
        <f t="shared" si="1205"/>
        <v/>
      </c>
    </row>
    <row r="685" spans="1:51">
      <c r="A685" s="1">
        <f>输入错误检查!A684</f>
        <v>0</v>
      </c>
      <c r="B685" s="218" t="str">
        <f t="shared" si="1280"/>
        <v/>
      </c>
      <c r="C685" s="218" t="str">
        <f t="shared" si="1281"/>
        <v/>
      </c>
      <c r="D685" s="218" t="str">
        <f t="shared" si="1282"/>
        <v/>
      </c>
      <c r="E685" s="218" t="str">
        <f t="shared" si="1283"/>
        <v/>
      </c>
      <c r="F685" s="218" t="str">
        <f t="shared" si="1284"/>
        <v/>
      </c>
      <c r="G685" s="8">
        <v>2</v>
      </c>
      <c r="H685" s="14" t="s">
        <v>75</v>
      </c>
      <c r="I685" s="14" t="str">
        <f t="shared" si="1202"/>
        <v/>
      </c>
      <c r="J685" s="14" t="str">
        <f t="shared" si="1203"/>
        <v/>
      </c>
      <c r="K685" s="279"/>
      <c r="L685" s="260"/>
      <c r="M685" s="221">
        <f>S685+S686</f>
        <v>0</v>
      </c>
      <c r="N685" s="221">
        <f>T685+T686</f>
        <v>0</v>
      </c>
      <c r="O685" s="222">
        <f t="shared" si="1274"/>
        <v>0</v>
      </c>
      <c r="P685" s="223">
        <f t="shared" si="1275"/>
        <v>0</v>
      </c>
      <c r="Q685" s="223">
        <f t="shared" si="1276"/>
        <v>0</v>
      </c>
      <c r="R685" s="223">
        <f t="shared" si="1277"/>
        <v>0</v>
      </c>
      <c r="S685" s="10"/>
      <c r="T685" s="10"/>
      <c r="U685" s="14" t="str">
        <f t="shared" si="1266"/>
        <v/>
      </c>
      <c r="V685" s="14" t="str" cm="1">
        <f t="array" ref="V685">_xlfn.IFS(S685+T685=0,"",S685&gt;T685,IF(I685="主",IF(S685=5,4,3),IF(S685=5,0,1)),S685&lt;T685,IF(I685="主",IF(T685=5,0,1),IF(T685=5,4,3)),S685=T685,2)</f>
        <v/>
      </c>
      <c r="W685" s="261"/>
      <c r="X685" s="261"/>
      <c r="Y685" s="242" t="str">
        <f>IF($K685="","",IF($K685=$K683,AP683,AP684))</f>
        <v/>
      </c>
      <c r="Z685" s="243" t="str">
        <f>IF($K685="","",IF($K685=$K683,AQ683,AQ684))</f>
        <v/>
      </c>
      <c r="AA685" s="244" t="str">
        <f>IF($K685="","",IF($K685=$K683,AS683,AS684))</f>
        <v/>
      </c>
      <c r="AB685" s="238"/>
      <c r="AC685" s="238"/>
      <c r="AD685" s="238"/>
      <c r="AE685" s="238"/>
      <c r="AF685" s="238"/>
      <c r="AG685" s="226"/>
      <c r="AH685" s="245" t="str">
        <f t="shared" ref="AH685:AH689" si="1285">IF($K685="","",IF($K685=$K683,AV683,AV684))</f>
        <v/>
      </c>
      <c r="AI685" s="227"/>
      <c r="AJ685" s="227"/>
      <c r="AK685" s="262"/>
      <c r="AL685" s="10"/>
      <c r="AM685" s="266"/>
      <c r="AN685" s="267"/>
      <c r="AO685" s="227"/>
      <c r="AP685" s="265"/>
      <c r="AQ685" s="12"/>
      <c r="AR685" s="15"/>
      <c r="AS685" s="12"/>
      <c r="AT685" s="15"/>
      <c r="AU685" s="12"/>
      <c r="AV685" s="148"/>
      <c r="AW685" s="14" t="str">
        <f t="shared" si="1204"/>
        <v/>
      </c>
      <c r="AX685" s="14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Y685" s="14" t="str">
        <f t="shared" si="1205"/>
        <v/>
      </c>
    </row>
    <row r="686" spans="1:51">
      <c r="A686" s="1">
        <f>输入错误检查!A685</f>
        <v>0</v>
      </c>
      <c r="B686" s="218" t="str">
        <f t="shared" si="1280"/>
        <v/>
      </c>
      <c r="C686" s="218" t="str">
        <f t="shared" si="1281"/>
        <v/>
      </c>
      <c r="D686" s="218" t="str">
        <f t="shared" si="1282"/>
        <v/>
      </c>
      <c r="E686" s="218" t="str">
        <f t="shared" si="1283"/>
        <v/>
      </c>
      <c r="F686" s="218" t="str">
        <f t="shared" si="1284"/>
        <v/>
      </c>
      <c r="G686" s="8">
        <v>2</v>
      </c>
      <c r="H686" s="14" t="s">
        <v>88</v>
      </c>
      <c r="I686" s="14" t="str">
        <f t="shared" si="1202"/>
        <v/>
      </c>
      <c r="J686" s="14" t="str">
        <f t="shared" si="1203"/>
        <v/>
      </c>
      <c r="K686" s="279"/>
      <c r="L686" s="260"/>
      <c r="M686" s="221"/>
      <c r="N686" s="221"/>
      <c r="O686" s="222"/>
      <c r="P686" s="235"/>
      <c r="Q686" s="235"/>
      <c r="R686" s="235"/>
      <c r="S686" s="10"/>
      <c r="T686" s="10"/>
      <c r="U686" s="14" t="str">
        <f t="shared" si="1266"/>
        <v/>
      </c>
      <c r="V686" s="14" t="str" cm="1">
        <f t="array" ref="V686">_xlfn.IFS(S686+T686=0,"",S686&gt;T686,IF(I686="主",IF(S686=5,4,3),IF(S686=5,0,1)),S686&lt;T686,IF(I686="主",IF(T686=5,0,1),IF(T686=5,4,3)),S686=T686,2)</f>
        <v/>
      </c>
      <c r="W686" s="261" t="str">
        <f>IF(W685="","",W685)</f>
        <v/>
      </c>
      <c r="X686" s="261" t="str">
        <f>IF(X685="","",X685)</f>
        <v/>
      </c>
      <c r="Y686" s="242" t="str">
        <f>IF($K686="","",IF($K686=$K684,AP684,AP683))</f>
        <v/>
      </c>
      <c r="Z686" s="243" t="str">
        <f>IF($K686="","",IF($K686=$K684,AQ684,AQ683))</f>
        <v/>
      </c>
      <c r="AA686" s="244" t="str">
        <f>IF($K686="","",IF($K686=$K684,AS684,AS683))</f>
        <v/>
      </c>
      <c r="AB686" s="237"/>
      <c r="AC686" s="237"/>
      <c r="AD686" s="238"/>
      <c r="AE686" s="238"/>
      <c r="AF686" s="238"/>
      <c r="AG686" s="226"/>
      <c r="AH686" s="245" t="str">
        <f t="shared" ref="AH686:AH690" si="1286">IF($K686="","",IF($K686=$K684,AV684,AV683))</f>
        <v/>
      </c>
      <c r="AI686" s="227"/>
      <c r="AJ686" s="227"/>
      <c r="AK686" s="262"/>
      <c r="AL686" s="10"/>
      <c r="AM686" s="263"/>
      <c r="AN686" s="236"/>
      <c r="AO686" s="227"/>
      <c r="AP686" s="265"/>
      <c r="AQ686" s="12"/>
      <c r="AR686" s="15"/>
      <c r="AS686" s="12"/>
      <c r="AT686" s="15"/>
      <c r="AU686" s="12"/>
      <c r="AV686" s="148"/>
      <c r="AW686" s="14" t="str">
        <f t="shared" si="1204"/>
        <v/>
      </c>
      <c r="AX686" s="14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Y686" s="14" t="str">
        <f t="shared" si="1205"/>
        <v/>
      </c>
    </row>
    <row r="687" spans="1:51">
      <c r="A687" s="1">
        <f>输入错误检查!A686</f>
        <v>0</v>
      </c>
      <c r="B687" s="218" t="str">
        <f t="shared" si="1280"/>
        <v/>
      </c>
      <c r="C687" s="218" t="str">
        <f t="shared" si="1281"/>
        <v/>
      </c>
      <c r="D687" s="218" t="str">
        <f t="shared" si="1282"/>
        <v/>
      </c>
      <c r="E687" s="218" t="str">
        <f t="shared" si="1283"/>
        <v/>
      </c>
      <c r="F687" s="218" t="str">
        <f t="shared" si="1284"/>
        <v/>
      </c>
      <c r="G687" s="8">
        <v>3</v>
      </c>
      <c r="H687" s="14" t="s">
        <v>75</v>
      </c>
      <c r="I687" s="14" t="str">
        <f t="shared" si="1202"/>
        <v/>
      </c>
      <c r="J687" s="14" t="str">
        <f t="shared" si="1203"/>
        <v/>
      </c>
      <c r="K687" s="279"/>
      <c r="L687" s="260"/>
      <c r="M687" s="221">
        <f>S687+S688</f>
        <v>0</v>
      </c>
      <c r="N687" s="221">
        <f>T687+T688</f>
        <v>0</v>
      </c>
      <c r="O687" s="222">
        <f t="shared" ref="O687:O691" si="1287">M687+N687</f>
        <v>0</v>
      </c>
      <c r="P687" s="223">
        <f t="shared" ref="P687:P691" si="1288">IF(M687&gt;N687,1,0)</f>
        <v>0</v>
      </c>
      <c r="Q687" s="223">
        <f t="shared" ref="Q687:Q691" si="1289">IF(M687+N687=0,0,IF(M687=N687,1,0))</f>
        <v>0</v>
      </c>
      <c r="R687" s="223">
        <f t="shared" ref="R687:R691" si="1290">IF(M687&lt;N687,1,0)</f>
        <v>0</v>
      </c>
      <c r="S687" s="10"/>
      <c r="T687" s="10"/>
      <c r="U687" s="14" t="str">
        <f t="shared" si="1266"/>
        <v/>
      </c>
      <c r="V687" s="14" t="str" cm="1">
        <f t="array" ref="V687">_xlfn.IFS(S687+T687=0,"",S687&gt;T687,IF(I687="主",IF(S687=5,4,3),IF(S687=5,0,1)),S687&lt;T687,IF(I687="主",IF(T687=5,0,1),IF(T687=5,4,3)),S687=T687,2)</f>
        <v/>
      </c>
      <c r="W687" s="275"/>
      <c r="X687" s="261"/>
      <c r="Y687" s="248" t="str">
        <f>IF($K687="","",IF($K687=$K685,AP685,AP686))</f>
        <v/>
      </c>
      <c r="Z687" s="248" t="str">
        <f>IF($K687="","",IF($K687=$K685,AQ685,AQ686))</f>
        <v/>
      </c>
      <c r="AA687" s="244" t="str">
        <f>IF($K687="","",IF($K687=$K685,AS685,AS686))</f>
        <v/>
      </c>
      <c r="AB687" s="248" t="str">
        <f>IF($K687="","",IF($K687=$K685,Y685,Y686))</f>
        <v/>
      </c>
      <c r="AC687" s="249" t="str">
        <f>IF($K687="","",IF($K687=$K685,Z685,Z686))</f>
        <v/>
      </c>
      <c r="AD687" s="250" t="str">
        <f>IF($K687="","",IF($K687=$K685,AA685,AA686))</f>
        <v/>
      </c>
      <c r="AE687" s="238"/>
      <c r="AF687" s="238"/>
      <c r="AG687" s="226"/>
      <c r="AH687" s="245" t="str">
        <f t="shared" si="1285"/>
        <v/>
      </c>
      <c r="AI687" s="251" t="str">
        <f>IF($K687="","",IF($K687=$K685,AH685,AH686))</f>
        <v/>
      </c>
      <c r="AJ687" s="227"/>
      <c r="AK687" s="262"/>
      <c r="AL687" s="10"/>
      <c r="AM687" s="10"/>
      <c r="AN687" s="266"/>
      <c r="AO687" s="269"/>
      <c r="AP687" s="265"/>
      <c r="AQ687" s="12"/>
      <c r="AR687" s="15"/>
      <c r="AS687" s="12"/>
      <c r="AT687" s="15"/>
      <c r="AU687" s="12"/>
      <c r="AV687" s="148"/>
      <c r="AW687" s="14" t="str">
        <f t="shared" si="1204"/>
        <v/>
      </c>
      <c r="AX687" s="14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Y687" s="14" t="str">
        <f t="shared" si="1205"/>
        <v/>
      </c>
    </row>
    <row r="688" spans="1:51">
      <c r="A688" s="1">
        <f>输入错误检查!A687</f>
        <v>0</v>
      </c>
      <c r="B688" s="218" t="str">
        <f t="shared" si="1280"/>
        <v/>
      </c>
      <c r="C688" s="218" t="str">
        <f t="shared" si="1281"/>
        <v/>
      </c>
      <c r="D688" s="218" t="str">
        <f t="shared" si="1282"/>
        <v/>
      </c>
      <c r="E688" s="218" t="str">
        <f t="shared" si="1283"/>
        <v/>
      </c>
      <c r="F688" s="218" t="str">
        <f t="shared" si="1284"/>
        <v/>
      </c>
      <c r="G688" s="8">
        <v>3</v>
      </c>
      <c r="H688" s="14" t="s">
        <v>88</v>
      </c>
      <c r="I688" s="14" t="str">
        <f t="shared" si="1202"/>
        <v/>
      </c>
      <c r="J688" s="14" t="str">
        <f t="shared" si="1203"/>
        <v/>
      </c>
      <c r="K688" s="279"/>
      <c r="L688" s="260"/>
      <c r="M688" s="221"/>
      <c r="N688" s="221"/>
      <c r="O688" s="222"/>
      <c r="P688" s="235"/>
      <c r="Q688" s="235"/>
      <c r="R688" s="235"/>
      <c r="S688" s="10"/>
      <c r="T688" s="10"/>
      <c r="U688" s="14" t="str">
        <f t="shared" si="1266"/>
        <v/>
      </c>
      <c r="V688" s="14" t="str" cm="1">
        <f t="array" ref="V688">_xlfn.IFS(S688+T688=0,"",S688&gt;T688,IF(I688="主",IF(S688=5,4,3),IF(S688=5,0,1)),S688&lt;T688,IF(I688="主",IF(T688=5,0,1),IF(T688=5,4,3)),S688=T688,2)</f>
        <v/>
      </c>
      <c r="W688" s="275"/>
      <c r="X688" s="261" t="str">
        <f>IF(X687="","",X687)</f>
        <v/>
      </c>
      <c r="Y688" s="248" t="str">
        <f>IF($K688="","",IF($K688=$K686,AP686,AP685))</f>
        <v/>
      </c>
      <c r="Z688" s="248" t="str">
        <f>IF($K688="","",IF($K688=$K686,AQ686,AQ685))</f>
        <v/>
      </c>
      <c r="AA688" s="244" t="str">
        <f>IF($K688="","",IF($K688=$K686,AS686,AS685))</f>
        <v/>
      </c>
      <c r="AB688" s="248" t="str">
        <f>IF($K688="","",IF($K688=$K686,Y686,Y685))</f>
        <v/>
      </c>
      <c r="AC688" s="249" t="str">
        <f>IF($K688="","",IF($K688=$K686,Z686,Z685))</f>
        <v/>
      </c>
      <c r="AD688" s="250" t="str">
        <f>IF($K688="","",IF($K688=$K686,AA686,AA685))</f>
        <v/>
      </c>
      <c r="AE688" s="237"/>
      <c r="AF688" s="237"/>
      <c r="AG688" s="270"/>
      <c r="AH688" s="245" t="str">
        <f t="shared" si="1286"/>
        <v/>
      </c>
      <c r="AI688" s="251" t="str">
        <f>IF($K688="","",IF($K688=$K686,AH686,AH685))</f>
        <v/>
      </c>
      <c r="AJ688" s="227"/>
      <c r="AK688" s="262"/>
      <c r="AL688" s="10"/>
      <c r="AM688" s="10"/>
      <c r="AN688" s="263"/>
      <c r="AO688" s="272"/>
      <c r="AP688" s="265"/>
      <c r="AQ688" s="12"/>
      <c r="AR688" s="15"/>
      <c r="AS688" s="12"/>
      <c r="AT688" s="15"/>
      <c r="AU688" s="12"/>
      <c r="AV688" s="148"/>
      <c r="AW688" s="14" t="str">
        <f t="shared" si="1204"/>
        <v/>
      </c>
      <c r="AX688" s="14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Y688" s="14" t="str">
        <f t="shared" si="1205"/>
        <v/>
      </c>
    </row>
    <row r="689" spans="1:51">
      <c r="A689" s="1">
        <f>输入错误检查!A688</f>
        <v>0</v>
      </c>
      <c r="B689" s="218" t="str">
        <f t="shared" si="1280"/>
        <v/>
      </c>
      <c r="C689" s="218" t="str">
        <f t="shared" si="1281"/>
        <v/>
      </c>
      <c r="D689" s="218" t="str">
        <f t="shared" si="1282"/>
        <v/>
      </c>
      <c r="E689" s="218" t="str">
        <f t="shared" si="1283"/>
        <v/>
      </c>
      <c r="F689" s="218" t="str">
        <f t="shared" si="1284"/>
        <v/>
      </c>
      <c r="G689" s="8" t="s">
        <v>114</v>
      </c>
      <c r="H689" s="14" t="s">
        <v>75</v>
      </c>
      <c r="I689" s="14" t="str">
        <f t="shared" si="1202"/>
        <v/>
      </c>
      <c r="J689" s="14" t="str">
        <f t="shared" si="1203"/>
        <v/>
      </c>
      <c r="K689" s="10"/>
      <c r="L689" s="274"/>
      <c r="M689" s="221">
        <f>S689+S690</f>
        <v>0</v>
      </c>
      <c r="N689" s="221">
        <f>T689+T690</f>
        <v>0</v>
      </c>
      <c r="O689" s="222">
        <f t="shared" si="1287"/>
        <v>0</v>
      </c>
      <c r="P689" s="223">
        <f t="shared" si="1288"/>
        <v>0</v>
      </c>
      <c r="Q689" s="223">
        <f t="shared" si="1289"/>
        <v>0</v>
      </c>
      <c r="R689" s="223">
        <f t="shared" si="1290"/>
        <v>0</v>
      </c>
      <c r="S689" s="10"/>
      <c r="T689" s="10"/>
      <c r="U689" s="14" t="str">
        <f t="shared" si="1266"/>
        <v/>
      </c>
      <c r="V689" s="14" t="str" cm="1">
        <f t="array" ref="V689">_xlfn.IFS(S689+T689=0,"",S689&gt;T689,IF(I689="主",IF(S689=5,4,3),IF(S689=5,0,1)),S689&lt;T689,IF(I689="主",IF(T689=5,0,1),IF(T689=5,4,3)),S689=T689,2)</f>
        <v/>
      </c>
      <c r="W689" s="275"/>
      <c r="X689" s="261"/>
      <c r="Y689" s="248" t="str">
        <f>IF($K689="","",IF($K689=$K687,AP687,AP688))</f>
        <v/>
      </c>
      <c r="Z689" s="248" t="str">
        <f>IF($K689="","",IF($K689=$K687,AQ687,AQ688))</f>
        <v/>
      </c>
      <c r="AA689" s="244" t="str">
        <f>IF($K689="","",IF($K689=$K687,AS687,AS688))</f>
        <v/>
      </c>
      <c r="AB689" s="242" t="str">
        <f t="shared" ref="AB689:AG689" si="1291">IF($K689="","",IF($K689=$K687,Y687,Y688))</f>
        <v/>
      </c>
      <c r="AC689" s="242" t="str">
        <f t="shared" si="1291"/>
        <v/>
      </c>
      <c r="AD689" s="249" t="str">
        <f t="shared" si="1291"/>
        <v/>
      </c>
      <c r="AE689" s="242" t="str">
        <f t="shared" si="1291"/>
        <v/>
      </c>
      <c r="AF689" s="242" t="str">
        <f t="shared" si="1291"/>
        <v/>
      </c>
      <c r="AG689" s="242" t="str">
        <f t="shared" si="1291"/>
        <v/>
      </c>
      <c r="AH689" s="245" t="str">
        <f t="shared" si="1285"/>
        <v/>
      </c>
      <c r="AI689" s="251" t="str">
        <f>IF($K689="","",IF($K689=$K687,AH687,AH688))</f>
        <v/>
      </c>
      <c r="AJ689" s="251" t="str">
        <f>IF($K689="","",IF($K689=$K687,AI687,AI688))</f>
        <v/>
      </c>
      <c r="AK689" s="10"/>
      <c r="AL689" s="10"/>
      <c r="AM689" s="10"/>
      <c r="AN689" s="10"/>
      <c r="AO689" s="276"/>
      <c r="AP689" s="265"/>
      <c r="AQ689" s="12"/>
      <c r="AR689" s="15"/>
      <c r="AS689" s="12"/>
      <c r="AT689" s="15"/>
      <c r="AU689" s="12"/>
      <c r="AV689" s="148"/>
      <c r="AW689" s="14" t="str">
        <f t="shared" si="1204"/>
        <v/>
      </c>
      <c r="AX689" s="14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Y689" s="14" t="str">
        <f t="shared" si="1205"/>
        <v/>
      </c>
    </row>
    <row r="690" spans="1:51">
      <c r="A690" s="1">
        <f>输入错误检查!A689</f>
        <v>0</v>
      </c>
      <c r="B690" s="218" t="str">
        <f t="shared" si="1280"/>
        <v/>
      </c>
      <c r="C690" s="218" t="str">
        <f t="shared" si="1281"/>
        <v/>
      </c>
      <c r="D690" s="218" t="str">
        <f t="shared" si="1282"/>
        <v/>
      </c>
      <c r="E690" s="218" t="str">
        <f t="shared" si="1283"/>
        <v/>
      </c>
      <c r="F690" s="218" t="str">
        <f t="shared" si="1284"/>
        <v/>
      </c>
      <c r="G690" s="8" t="s">
        <v>114</v>
      </c>
      <c r="H690" s="14" t="s">
        <v>88</v>
      </c>
      <c r="I690" s="14" t="str">
        <f t="shared" si="1202"/>
        <v/>
      </c>
      <c r="J690" s="14" t="str">
        <f t="shared" si="1203"/>
        <v/>
      </c>
      <c r="K690" s="10"/>
      <c r="L690" s="274"/>
      <c r="M690" s="221"/>
      <c r="N690" s="221"/>
      <c r="O690" s="222"/>
      <c r="P690" s="235"/>
      <c r="Q690" s="235"/>
      <c r="R690" s="235"/>
      <c r="S690" s="10"/>
      <c r="T690" s="10"/>
      <c r="U690" s="14" t="str">
        <f t="shared" si="1266"/>
        <v/>
      </c>
      <c r="V690" s="14" t="str" cm="1">
        <f t="array" ref="V690">_xlfn.IFS(S690+T690=0,"",S690&gt;T690,IF(I690="主",IF(S690=5,4,3),IF(S690=5,0,1)),S690&lt;T690,IF(I690="主",IF(T690=5,0,1),IF(T690=5,4,3)),S690=T690,2)</f>
        <v/>
      </c>
      <c r="W690" s="275"/>
      <c r="X690" s="261" t="str">
        <f>IF(X689="","",X689)</f>
        <v/>
      </c>
      <c r="Y690" s="248" t="str">
        <f>IF($K690="","",IF($K690=$K688,AP688,AP687))</f>
        <v/>
      </c>
      <c r="Z690" s="248" t="str">
        <f>IF($K690="","",IF($K690=$K688,AQ688,AQ687))</f>
        <v/>
      </c>
      <c r="AA690" s="244" t="str">
        <f>IF($K690="","",IF($K690=$K688,AS688,AS687))</f>
        <v/>
      </c>
      <c r="AB690" s="242" t="str">
        <f t="shared" ref="AB690:AG690" si="1292">IF($K690="","",IF($K690=$K688,Y688,Y687))</f>
        <v/>
      </c>
      <c r="AC690" s="242" t="str">
        <f t="shared" si="1292"/>
        <v/>
      </c>
      <c r="AD690" s="249" t="str">
        <f t="shared" si="1292"/>
        <v/>
      </c>
      <c r="AE690" s="242" t="str">
        <f t="shared" si="1292"/>
        <v/>
      </c>
      <c r="AF690" s="242" t="str">
        <f t="shared" si="1292"/>
        <v/>
      </c>
      <c r="AG690" s="242" t="str">
        <f t="shared" si="1292"/>
        <v/>
      </c>
      <c r="AH690" s="245" t="str">
        <f t="shared" si="1286"/>
        <v/>
      </c>
      <c r="AI690" s="251" t="str">
        <f>IF($K690="","",IF($K690=$K688,AH688,AH687))</f>
        <v/>
      </c>
      <c r="AJ690" s="251" t="str">
        <f>IF($K690="","",IF($K690=$K688,AI688,AI687))</f>
        <v/>
      </c>
      <c r="AK690" s="10"/>
      <c r="AL690" s="10"/>
      <c r="AM690" s="10"/>
      <c r="AN690" s="10"/>
      <c r="AO690" s="10"/>
      <c r="AP690" s="265"/>
      <c r="AQ690" s="12"/>
      <c r="AR690" s="15"/>
      <c r="AS690" s="12"/>
      <c r="AT690" s="15"/>
      <c r="AU690" s="12"/>
      <c r="AV690" s="148"/>
      <c r="AW690" s="14" t="str">
        <f t="shared" si="1204"/>
        <v/>
      </c>
      <c r="AX690" s="14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Y690" s="14" t="str">
        <f t="shared" si="1205"/>
        <v/>
      </c>
    </row>
    <row r="691" spans="1:51">
      <c r="A691" s="1">
        <f>输入错误检查!A690</f>
        <v>0</v>
      </c>
      <c r="B691" s="218" t="str">
        <f>IF(赛果!A88="","",赛果!A88)</f>
        <v/>
      </c>
      <c r="C691" s="218" t="str">
        <f>IF(赛果!B88="","",赛果!B88)</f>
        <v/>
      </c>
      <c r="D691" s="218" t="str">
        <f>IF(赛果!C88="","",赛果!C88)</f>
        <v/>
      </c>
      <c r="E691" s="218" t="str">
        <f>IF(赛果!D88="","",赛果!D88)</f>
        <v/>
      </c>
      <c r="F691" s="218" t="str">
        <f>IF(赛果!E88="","",赛果!E88)</f>
        <v/>
      </c>
      <c r="G691" s="8">
        <v>1</v>
      </c>
      <c r="H691" s="14" t="s">
        <v>75</v>
      </c>
      <c r="I691" s="14" t="str">
        <f t="shared" si="1202"/>
        <v/>
      </c>
      <c r="J691" s="14" t="str">
        <f t="shared" si="1203"/>
        <v/>
      </c>
      <c r="K691" s="15"/>
      <c r="L691" s="220"/>
      <c r="M691" s="221">
        <f>S691+S692</f>
        <v>0</v>
      </c>
      <c r="N691" s="221">
        <f>T691+T692</f>
        <v>0</v>
      </c>
      <c r="O691" s="222">
        <f t="shared" si="1287"/>
        <v>0</v>
      </c>
      <c r="P691" s="223">
        <f t="shared" si="1288"/>
        <v>0</v>
      </c>
      <c r="Q691" s="223">
        <f t="shared" si="1289"/>
        <v>0</v>
      </c>
      <c r="R691" s="223">
        <f t="shared" si="1290"/>
        <v>0</v>
      </c>
      <c r="S691" s="13"/>
      <c r="T691" s="13"/>
      <c r="U691" s="14" t="str">
        <f t="shared" si="1266"/>
        <v/>
      </c>
      <c r="V691" s="14" t="str" cm="1">
        <f t="array" ref="V691">_xlfn.IFS(S691+T691=0,"",S691&gt;T691,IF(I691="主",IF(S691=5,4,3),IF(S691=5,0,1)),S691&lt;T691,IF(I691="主",IF(T691=5,0,1),IF(T691=5,4,3)),S691=T691,2)</f>
        <v/>
      </c>
      <c r="W691" s="19"/>
      <c r="X691" s="19"/>
      <c r="Y691" s="224"/>
      <c r="Z691" s="225"/>
      <c r="AA691" s="225"/>
      <c r="AB691" s="225"/>
      <c r="AC691" s="225"/>
      <c r="AD691" s="225"/>
      <c r="AE691" s="225"/>
      <c r="AF691" s="225"/>
      <c r="AG691" s="226"/>
      <c r="AH691" s="227"/>
      <c r="AI691" s="227"/>
      <c r="AJ691" s="227"/>
      <c r="AK691" s="196"/>
      <c r="AL691" s="192"/>
      <c r="AM691" s="230"/>
      <c r="AN691" s="231"/>
      <c r="AO691" s="232"/>
      <c r="AP691" s="233"/>
      <c r="AQ691" s="234"/>
      <c r="AR691" s="15"/>
      <c r="AS691" s="234"/>
      <c r="AT691" s="15"/>
      <c r="AU691" s="234"/>
      <c r="AV691" s="142"/>
      <c r="AW691" s="14" t="str">
        <f t="shared" si="1204"/>
        <v/>
      </c>
      <c r="AX691" s="14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Y691" s="14" t="str">
        <f t="shared" si="1205"/>
        <v/>
      </c>
    </row>
    <row r="692" spans="1:51">
      <c r="A692" s="1">
        <f>输入错误检查!A691</f>
        <v>0</v>
      </c>
      <c r="B692" s="218" t="str">
        <f t="shared" ref="B692:B698" si="1293">B691</f>
        <v/>
      </c>
      <c r="C692" s="218" t="str">
        <f t="shared" ref="C692:C698" si="1294">C691</f>
        <v/>
      </c>
      <c r="D692" s="218" t="str">
        <f t="shared" ref="D692:D698" si="1295">D691</f>
        <v/>
      </c>
      <c r="E692" s="218" t="str">
        <f t="shared" ref="E692:E698" si="1296">E691</f>
        <v/>
      </c>
      <c r="F692" s="218" t="str">
        <f t="shared" ref="F692:F698" si="1297">F691</f>
        <v/>
      </c>
      <c r="G692" s="8">
        <v>1</v>
      </c>
      <c r="H692" s="14" t="s">
        <v>88</v>
      </c>
      <c r="I692" s="14" t="str">
        <f t="shared" si="1202"/>
        <v/>
      </c>
      <c r="J692" s="14" t="str">
        <f t="shared" si="1203"/>
        <v/>
      </c>
      <c r="K692" s="15"/>
      <c r="L692" s="258"/>
      <c r="M692" s="221"/>
      <c r="N692" s="221"/>
      <c r="O692" s="222"/>
      <c r="P692" s="235"/>
      <c r="Q692" s="235"/>
      <c r="R692" s="235"/>
      <c r="S692" s="13"/>
      <c r="T692" s="13"/>
      <c r="U692" s="14" t="str">
        <f t="shared" si="1266"/>
        <v/>
      </c>
      <c r="V692" s="14" t="str" cm="1">
        <f t="array" ref="V692">_xlfn.IFS(S692+T692=0,"",S692&gt;T692,IF(I692="主",IF(S692=5,4,3),IF(S692=5,0,1)),S692&lt;T692,IF(I692="主",IF(T692=5,0,1),IF(T692=5,4,3)),S692=T692,2)</f>
        <v/>
      </c>
      <c r="W692" s="19" t="str">
        <f>IF(W691="","",W691)</f>
        <v/>
      </c>
      <c r="X692" s="19" t="str">
        <f>IF(X691="","",X691)</f>
        <v/>
      </c>
      <c r="Y692" s="236"/>
      <c r="Z692" s="237"/>
      <c r="AA692" s="238"/>
      <c r="AB692" s="238"/>
      <c r="AC692" s="238"/>
      <c r="AD692" s="238"/>
      <c r="AE692" s="238"/>
      <c r="AF692" s="238"/>
      <c r="AG692" s="226"/>
      <c r="AH692" s="227"/>
      <c r="AI692" s="227"/>
      <c r="AJ692" s="227"/>
      <c r="AK692" s="196"/>
      <c r="AL692" s="192"/>
      <c r="AM692" s="239"/>
      <c r="AN692" s="240"/>
      <c r="AO692" s="241"/>
      <c r="AP692" s="233"/>
      <c r="AQ692" s="234"/>
      <c r="AR692" s="15"/>
      <c r="AS692" s="234"/>
      <c r="AT692" s="15"/>
      <c r="AU692" s="234"/>
      <c r="AV692" s="142"/>
      <c r="AW692" s="14" t="str">
        <f t="shared" si="1204"/>
        <v/>
      </c>
      <c r="AX692" s="14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Y692" s="14" t="str">
        <f t="shared" si="1205"/>
        <v/>
      </c>
    </row>
    <row r="693" spans="1:51">
      <c r="A693" s="1">
        <f>输入错误检查!A692</f>
        <v>0</v>
      </c>
      <c r="B693" s="218" t="str">
        <f t="shared" si="1293"/>
        <v/>
      </c>
      <c r="C693" s="218" t="str">
        <f t="shared" si="1294"/>
        <v/>
      </c>
      <c r="D693" s="218" t="str">
        <f t="shared" si="1295"/>
        <v/>
      </c>
      <c r="E693" s="218" t="str">
        <f t="shared" si="1296"/>
        <v/>
      </c>
      <c r="F693" s="218" t="str">
        <f t="shared" si="1297"/>
        <v/>
      </c>
      <c r="G693" s="8">
        <v>2</v>
      </c>
      <c r="H693" s="14" t="s">
        <v>75</v>
      </c>
      <c r="I693" s="14" t="str">
        <f t="shared" si="1202"/>
        <v/>
      </c>
      <c r="J693" s="14" t="str">
        <f t="shared" si="1203"/>
        <v/>
      </c>
      <c r="K693" s="13"/>
      <c r="L693" s="220"/>
      <c r="M693" s="221">
        <f>S693+S694</f>
        <v>0</v>
      </c>
      <c r="N693" s="221">
        <f>T693+T694</f>
        <v>0</v>
      </c>
      <c r="O693" s="222">
        <f t="shared" ref="O693:O697" si="1298">M693+N693</f>
        <v>0</v>
      </c>
      <c r="P693" s="223">
        <f t="shared" ref="P693:P697" si="1299">IF(M693&gt;N693,1,0)</f>
        <v>0</v>
      </c>
      <c r="Q693" s="223">
        <f t="shared" ref="Q693:Q697" si="1300">IF(M693+N693=0,0,IF(M693=N693,1,0))</f>
        <v>0</v>
      </c>
      <c r="R693" s="223">
        <f t="shared" ref="R693:R697" si="1301">IF(M693&lt;N693,1,0)</f>
        <v>0</v>
      </c>
      <c r="S693" s="13"/>
      <c r="T693" s="13"/>
      <c r="U693" s="14" t="str">
        <f t="shared" si="1266"/>
        <v/>
      </c>
      <c r="V693" s="14" t="str" cm="1">
        <f t="array" ref="V693">_xlfn.IFS(S693+T693=0,"",S693&gt;T693,IF(I693="主",IF(S693=5,4,3),IF(S693=5,0,1)),S693&lt;T693,IF(I693="主",IF(T693=5,0,1),IF(T693=5,4,3)),S693=T693,2)</f>
        <v/>
      </c>
      <c r="W693" s="19"/>
      <c r="X693" s="19"/>
      <c r="Y693" s="242" t="str">
        <f>IF($K693="","",IF($K693=$K691,AP691,AP692))</f>
        <v/>
      </c>
      <c r="Z693" s="243" t="str">
        <f>IF($K693="","",IF($K693=$K691,AQ691,AQ692))</f>
        <v/>
      </c>
      <c r="AA693" s="244" t="str">
        <f>IF($K693="","",IF($K693=$K691,AS691,AS692))</f>
        <v/>
      </c>
      <c r="AB693" s="238"/>
      <c r="AC693" s="238"/>
      <c r="AD693" s="238"/>
      <c r="AE693" s="238"/>
      <c r="AF693" s="238"/>
      <c r="AG693" s="226"/>
      <c r="AH693" s="245" t="str">
        <f t="shared" ref="AH693:AH697" si="1302">IF($K693="","",IF($K693=$K691,AV691,AV692))</f>
        <v/>
      </c>
      <c r="AI693" s="227"/>
      <c r="AJ693" s="227"/>
      <c r="AK693" s="196"/>
      <c r="AL693" s="13"/>
      <c r="AM693" s="277"/>
      <c r="AN693" s="247"/>
      <c r="AO693" s="241"/>
      <c r="AP693" s="233"/>
      <c r="AQ693" s="234"/>
      <c r="AR693" s="15"/>
      <c r="AS693" s="234"/>
      <c r="AT693" s="15"/>
      <c r="AU693" s="234"/>
      <c r="AV693" s="9"/>
      <c r="AW693" s="14" t="str">
        <f t="shared" si="1204"/>
        <v/>
      </c>
      <c r="AX693" s="14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AY693" s="14" t="str">
        <f t="shared" si="1205"/>
        <v/>
      </c>
    </row>
    <row r="694" spans="1:51">
      <c r="A694" s="1">
        <f>输入错误检查!A693</f>
        <v>0</v>
      </c>
      <c r="B694" s="218" t="str">
        <f t="shared" si="1293"/>
        <v/>
      </c>
      <c r="C694" s="218" t="str">
        <f t="shared" si="1294"/>
        <v/>
      </c>
      <c r="D694" s="218" t="str">
        <f t="shared" si="1295"/>
        <v/>
      </c>
      <c r="E694" s="218" t="str">
        <f t="shared" si="1296"/>
        <v/>
      </c>
      <c r="F694" s="218" t="str">
        <f t="shared" si="1297"/>
        <v/>
      </c>
      <c r="G694" s="8">
        <v>2</v>
      </c>
      <c r="H694" s="14" t="s">
        <v>88</v>
      </c>
      <c r="I694" s="14" t="str">
        <f t="shared" si="1202"/>
        <v/>
      </c>
      <c r="J694" s="14" t="str">
        <f t="shared" si="1203"/>
        <v/>
      </c>
      <c r="K694" s="15"/>
      <c r="L694" s="258"/>
      <c r="M694" s="221"/>
      <c r="N694" s="221"/>
      <c r="O694" s="222"/>
      <c r="P694" s="235"/>
      <c r="Q694" s="235"/>
      <c r="R694" s="235"/>
      <c r="S694" s="13"/>
      <c r="T694" s="13"/>
      <c r="U694" s="14" t="str">
        <f t="shared" si="1266"/>
        <v/>
      </c>
      <c r="V694" s="14" t="str" cm="1">
        <f t="array" ref="V694">_xlfn.IFS(S694+T694=0,"",S694&gt;T694,IF(I694="主",IF(S694=5,4,3),IF(S694=5,0,1)),S694&lt;T694,IF(I694="主",IF(T694=5,0,1),IF(T694=5,4,3)),S694=T694,2)</f>
        <v/>
      </c>
      <c r="W694" s="19" t="str">
        <f>IF(W693="","",W693)</f>
        <v/>
      </c>
      <c r="X694" s="19" t="str">
        <f>IF(X693="","",X693)</f>
        <v/>
      </c>
      <c r="Y694" s="242" t="str">
        <f>IF($K694="","",IF($K694=$K692,AP692,AP691))</f>
        <v/>
      </c>
      <c r="Z694" s="243" t="str">
        <f>IF($K694="","",IF($K694=$K692,AQ692,AQ691))</f>
        <v/>
      </c>
      <c r="AA694" s="244" t="str">
        <f>IF($K694="","",IF($K694=$K692,AS692,AS691))</f>
        <v/>
      </c>
      <c r="AB694" s="237"/>
      <c r="AC694" s="237"/>
      <c r="AD694" s="238"/>
      <c r="AE694" s="238"/>
      <c r="AF694" s="238"/>
      <c r="AG694" s="226"/>
      <c r="AH694" s="245" t="str">
        <f t="shared" ref="AH694:AH698" si="1303">IF($K694="","",IF($K694=$K692,AV692,AV691))</f>
        <v/>
      </c>
      <c r="AI694" s="227"/>
      <c r="AJ694" s="227"/>
      <c r="AK694" s="196"/>
      <c r="AL694" s="13"/>
      <c r="AM694" s="192"/>
      <c r="AN694" s="239"/>
      <c r="AO694" s="241"/>
      <c r="AP694" s="233"/>
      <c r="AQ694" s="234"/>
      <c r="AR694" s="15"/>
      <c r="AS694" s="234"/>
      <c r="AT694" s="15"/>
      <c r="AU694" s="234"/>
      <c r="AV694" s="142"/>
      <c r="AW694" s="14" t="str">
        <f t="shared" si="1204"/>
        <v/>
      </c>
      <c r="AX694" s="14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AY694" s="14" t="str">
        <f t="shared" si="1205"/>
        <v/>
      </c>
    </row>
    <row r="695" spans="1:51">
      <c r="A695" s="1">
        <f>输入错误检查!A694</f>
        <v>0</v>
      </c>
      <c r="B695" s="218" t="str">
        <f t="shared" si="1293"/>
        <v/>
      </c>
      <c r="C695" s="218" t="str">
        <f t="shared" si="1294"/>
        <v/>
      </c>
      <c r="D695" s="218" t="str">
        <f t="shared" si="1295"/>
        <v/>
      </c>
      <c r="E695" s="218" t="str">
        <f t="shared" si="1296"/>
        <v/>
      </c>
      <c r="F695" s="218" t="str">
        <f t="shared" si="1297"/>
        <v/>
      </c>
      <c r="G695" s="8">
        <v>3</v>
      </c>
      <c r="H695" s="14" t="s">
        <v>75</v>
      </c>
      <c r="I695" s="14" t="str">
        <f t="shared" si="1202"/>
        <v/>
      </c>
      <c r="J695" s="14" t="str">
        <f t="shared" si="1203"/>
        <v/>
      </c>
      <c r="K695" s="13"/>
      <c r="L695" s="258"/>
      <c r="M695" s="221">
        <f>S695+S696</f>
        <v>0</v>
      </c>
      <c r="N695" s="221">
        <f>T695+T696</f>
        <v>0</v>
      </c>
      <c r="O695" s="222">
        <f t="shared" si="1298"/>
        <v>0</v>
      </c>
      <c r="P695" s="223">
        <f t="shared" si="1299"/>
        <v>0</v>
      </c>
      <c r="Q695" s="223">
        <f t="shared" si="1300"/>
        <v>0</v>
      </c>
      <c r="R695" s="223">
        <f t="shared" si="1301"/>
        <v>0</v>
      </c>
      <c r="S695" s="13"/>
      <c r="T695" s="13"/>
      <c r="U695" s="14" t="str">
        <f t="shared" si="1266"/>
        <v/>
      </c>
      <c r="V695" s="14" t="str" cm="1">
        <f t="array" ref="V695">_xlfn.IFS(S695+T695=0,"",S695&gt;T695,IF(I695="主",IF(S695=5,4,3),IF(S695=5,0,1)),S695&lt;T695,IF(I695="主",IF(T695=5,0,1),IF(T695=5,4,3)),S695=T695,2)</f>
        <v/>
      </c>
      <c r="W695" s="255"/>
      <c r="X695" s="19"/>
      <c r="Y695" s="248" t="str">
        <f>IF($K695="","",IF($K695=$K693,AP693,AP694))</f>
        <v/>
      </c>
      <c r="Z695" s="248" t="str">
        <f>IF($K695="","",IF($K695=$K693,AQ693,AQ694))</f>
        <v/>
      </c>
      <c r="AA695" s="244" t="str">
        <f>IF($K695="","",IF($K695=$K693,AS693,AS694))</f>
        <v/>
      </c>
      <c r="AB695" s="248" t="str">
        <f>IF($K695="","",IF($K695=$K693,Y693,Y694))</f>
        <v/>
      </c>
      <c r="AC695" s="249" t="str">
        <f>IF($K695="","",IF($K695=$K693,Z693,Z694))</f>
        <v/>
      </c>
      <c r="AD695" s="250" t="str">
        <f>IF($K695="","",IF($K695=$K693,AA693,AA694))</f>
        <v/>
      </c>
      <c r="AE695" s="238"/>
      <c r="AF695" s="238"/>
      <c r="AG695" s="226"/>
      <c r="AH695" s="245" t="str">
        <f t="shared" si="1302"/>
        <v/>
      </c>
      <c r="AI695" s="251" t="str">
        <f>IF($K695="","",IF($K695=$K693,AH693,AH694))</f>
        <v/>
      </c>
      <c r="AJ695" s="227"/>
      <c r="AK695" s="196"/>
      <c r="AL695" s="13"/>
      <c r="AM695" s="13"/>
      <c r="AN695" s="277"/>
      <c r="AO695" s="252"/>
      <c r="AP695" s="278"/>
      <c r="AQ695" s="257"/>
      <c r="AR695" s="13"/>
      <c r="AS695" s="257"/>
      <c r="AT695" s="13"/>
      <c r="AU695" s="257"/>
      <c r="AV695" s="9"/>
      <c r="AW695" s="14" t="str">
        <f t="shared" si="1204"/>
        <v/>
      </c>
      <c r="AX695" s="14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AY695" s="14" t="str">
        <f t="shared" si="1205"/>
        <v/>
      </c>
    </row>
    <row r="696" spans="1:51">
      <c r="A696" s="1">
        <f>输入错误检查!A695</f>
        <v>0</v>
      </c>
      <c r="B696" s="218" t="str">
        <f t="shared" si="1293"/>
        <v/>
      </c>
      <c r="C696" s="218" t="str">
        <f t="shared" si="1294"/>
        <v/>
      </c>
      <c r="D696" s="218" t="str">
        <f t="shared" si="1295"/>
        <v/>
      </c>
      <c r="E696" s="218" t="str">
        <f t="shared" si="1296"/>
        <v/>
      </c>
      <c r="F696" s="218" t="str">
        <f t="shared" si="1297"/>
        <v/>
      </c>
      <c r="G696" s="8">
        <v>3</v>
      </c>
      <c r="H696" s="14" t="s">
        <v>88</v>
      </c>
      <c r="I696" s="14" t="str">
        <f t="shared" si="1202"/>
        <v/>
      </c>
      <c r="J696" s="14" t="str">
        <f t="shared" si="1203"/>
        <v/>
      </c>
      <c r="K696" s="13"/>
      <c r="L696" s="258"/>
      <c r="M696" s="221"/>
      <c r="N696" s="221"/>
      <c r="O696" s="222"/>
      <c r="P696" s="235"/>
      <c r="Q696" s="235"/>
      <c r="R696" s="235"/>
      <c r="S696" s="13"/>
      <c r="T696" s="13"/>
      <c r="U696" s="14" t="str">
        <f t="shared" si="1266"/>
        <v/>
      </c>
      <c r="V696" s="14" t="str" cm="1">
        <f t="array" ref="V696">_xlfn.IFS(S696+T696=0,"",S696&gt;T696,IF(I696="主",IF(S696=5,4,3),IF(S696=5,0,1)),S696&lt;T696,IF(I696="主",IF(T696=5,0,1),IF(T696=5,4,3)),S696=T696,2)</f>
        <v/>
      </c>
      <c r="W696" s="255"/>
      <c r="X696" s="19" t="str">
        <f>IF(X695="","",X695)</f>
        <v/>
      </c>
      <c r="Y696" s="248" t="str">
        <f>IF($K696="","",IF($K696=$K694,AP694,AP693))</f>
        <v/>
      </c>
      <c r="Z696" s="248" t="str">
        <f>IF($K696="","",IF($K696=$K694,AQ694,AQ693))</f>
        <v/>
      </c>
      <c r="AA696" s="244" t="str">
        <f>IF($K696="","",IF($K696=$K694,AS694,AS693))</f>
        <v/>
      </c>
      <c r="AB696" s="248" t="str">
        <f>IF($K696="","",IF($K696=$K694,Y694,Y693))</f>
        <v/>
      </c>
      <c r="AC696" s="249" t="str">
        <f>IF($K696="","",IF($K696=$K694,Z694,Z693))</f>
        <v/>
      </c>
      <c r="AD696" s="250" t="str">
        <f>IF($K696="","",IF($K696=$K694,AA694,AA693))</f>
        <v/>
      </c>
      <c r="AE696" s="237"/>
      <c r="AF696" s="237"/>
      <c r="AG696" s="270"/>
      <c r="AH696" s="245" t="str">
        <f t="shared" si="1303"/>
        <v/>
      </c>
      <c r="AI696" s="251" t="str">
        <f>IF($K696="","",IF($K696=$K694,AH694,AH693))</f>
        <v/>
      </c>
      <c r="AJ696" s="227"/>
      <c r="AK696" s="196"/>
      <c r="AL696" s="13"/>
      <c r="AM696" s="13"/>
      <c r="AN696" s="192"/>
      <c r="AO696" s="254"/>
      <c r="AP696" s="278"/>
      <c r="AQ696" s="257"/>
      <c r="AR696" s="13"/>
      <c r="AS696" s="257"/>
      <c r="AT696" s="13"/>
      <c r="AU696" s="257"/>
      <c r="AV696" s="9"/>
      <c r="AW696" s="14" t="str">
        <f t="shared" si="1204"/>
        <v/>
      </c>
      <c r="AX696" s="14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Y696" s="14" t="str">
        <f t="shared" si="1205"/>
        <v/>
      </c>
    </row>
    <row r="697" spans="1:51">
      <c r="A697" s="1">
        <f>输入错误检查!A696</f>
        <v>0</v>
      </c>
      <c r="B697" s="218" t="str">
        <f t="shared" si="1293"/>
        <v/>
      </c>
      <c r="C697" s="218" t="str">
        <f t="shared" si="1294"/>
        <v/>
      </c>
      <c r="D697" s="218" t="str">
        <f t="shared" si="1295"/>
        <v/>
      </c>
      <c r="E697" s="218" t="str">
        <f t="shared" si="1296"/>
        <v/>
      </c>
      <c r="F697" s="218" t="str">
        <f t="shared" si="1297"/>
        <v/>
      </c>
      <c r="G697" s="8" t="s">
        <v>114</v>
      </c>
      <c r="H697" s="14" t="s">
        <v>75</v>
      </c>
      <c r="I697" s="14" t="str">
        <f t="shared" si="1202"/>
        <v/>
      </c>
      <c r="J697" s="14" t="str">
        <f t="shared" si="1203"/>
        <v/>
      </c>
      <c r="K697" s="13"/>
      <c r="L697" s="258"/>
      <c r="M697" s="221">
        <f>S697+S698</f>
        <v>0</v>
      </c>
      <c r="N697" s="221">
        <f>T697+T698</f>
        <v>0</v>
      </c>
      <c r="O697" s="222">
        <f t="shared" si="1298"/>
        <v>0</v>
      </c>
      <c r="P697" s="223">
        <f t="shared" si="1299"/>
        <v>0</v>
      </c>
      <c r="Q697" s="223">
        <f t="shared" si="1300"/>
        <v>0</v>
      </c>
      <c r="R697" s="223">
        <f t="shared" si="1301"/>
        <v>0</v>
      </c>
      <c r="S697" s="13"/>
      <c r="T697" s="13"/>
      <c r="U697" s="14" t="str">
        <f t="shared" si="1266"/>
        <v/>
      </c>
      <c r="V697" s="14" t="str" cm="1">
        <f t="array" ref="V697">_xlfn.IFS(S697+T697=0,"",S697&gt;T697,IF(I697="主",IF(S697=5,4,3),IF(S697=5,0,1)),S697&lt;T697,IF(I697="主",IF(T697=5,0,1),IF(T697=5,4,3)),S697=T697,2)</f>
        <v/>
      </c>
      <c r="W697" s="255"/>
      <c r="X697" s="19"/>
      <c r="Y697" s="248" t="str">
        <f>IF($K697="","",IF($K697=$K695,AP695,AP696))</f>
        <v/>
      </c>
      <c r="Z697" s="248" t="str">
        <f>IF($K697="","",IF($K697=$K695,AQ695,AQ696))</f>
        <v/>
      </c>
      <c r="AA697" s="244" t="str">
        <f>IF($K697="","",IF($K697=$K695,AS695,AS696))</f>
        <v/>
      </c>
      <c r="AB697" s="242" t="str">
        <f t="shared" ref="AB697:AG697" si="1304">IF($K697="","",IF($K697=$K695,Y695,Y696))</f>
        <v/>
      </c>
      <c r="AC697" s="242" t="str">
        <f t="shared" si="1304"/>
        <v/>
      </c>
      <c r="AD697" s="249" t="str">
        <f t="shared" si="1304"/>
        <v/>
      </c>
      <c r="AE697" s="242" t="str">
        <f t="shared" si="1304"/>
        <v/>
      </c>
      <c r="AF697" s="242" t="str">
        <f t="shared" si="1304"/>
        <v/>
      </c>
      <c r="AG697" s="242" t="str">
        <f t="shared" si="1304"/>
        <v/>
      </c>
      <c r="AH697" s="245" t="str">
        <f t="shared" si="1302"/>
        <v/>
      </c>
      <c r="AI697" s="251" t="str">
        <f>IF($K697="","",IF($K697=$K695,AH695,AH696))</f>
        <v/>
      </c>
      <c r="AJ697" s="251" t="str">
        <f>IF($K697="","",IF($K697=$K695,AI695,AI696))</f>
        <v/>
      </c>
      <c r="AK697" s="13"/>
      <c r="AL697" s="13"/>
      <c r="AM697" s="13"/>
      <c r="AN697" s="13"/>
      <c r="AO697" s="256"/>
      <c r="AP697" s="257"/>
      <c r="AQ697" s="257"/>
      <c r="AR697" s="13"/>
      <c r="AS697" s="257"/>
      <c r="AT697" s="13"/>
      <c r="AU697" s="257"/>
      <c r="AV697" s="9"/>
      <c r="AW697" s="14" t="str">
        <f t="shared" si="1204"/>
        <v/>
      </c>
      <c r="AX697" s="14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Y697" s="14" t="str">
        <f t="shared" si="1205"/>
        <v/>
      </c>
    </row>
    <row r="698" spans="1:51">
      <c r="A698" s="1">
        <f>输入错误检查!A697</f>
        <v>0</v>
      </c>
      <c r="B698" s="218" t="str">
        <f t="shared" si="1293"/>
        <v/>
      </c>
      <c r="C698" s="218" t="str">
        <f t="shared" si="1294"/>
        <v/>
      </c>
      <c r="D698" s="218" t="str">
        <f t="shared" si="1295"/>
        <v/>
      </c>
      <c r="E698" s="218" t="str">
        <f t="shared" si="1296"/>
        <v/>
      </c>
      <c r="F698" s="218" t="str">
        <f t="shared" si="1297"/>
        <v/>
      </c>
      <c r="G698" s="8" t="s">
        <v>114</v>
      </c>
      <c r="H698" s="14" t="s">
        <v>88</v>
      </c>
      <c r="I698" s="14" t="str">
        <f t="shared" si="1202"/>
        <v/>
      </c>
      <c r="J698" s="14" t="str">
        <f t="shared" si="1203"/>
        <v/>
      </c>
      <c r="K698" s="13"/>
      <c r="L698" s="258"/>
      <c r="M698" s="221"/>
      <c r="N698" s="221"/>
      <c r="O698" s="222"/>
      <c r="P698" s="235"/>
      <c r="Q698" s="235"/>
      <c r="R698" s="235"/>
      <c r="S698" s="13"/>
      <c r="T698" s="13"/>
      <c r="U698" s="14" t="str">
        <f t="shared" si="1266"/>
        <v/>
      </c>
      <c r="V698" s="14" t="str" cm="1">
        <f t="array" ref="V698">_xlfn.IFS(S698+T698=0,"",S698&gt;T698,IF(I698="主",IF(S698=5,4,3),IF(S698=5,0,1)),S698&lt;T698,IF(I698="主",IF(T698=5,0,1),IF(T698=5,4,3)),S698=T698,2)</f>
        <v/>
      </c>
      <c r="W698" s="255"/>
      <c r="X698" s="19" t="str">
        <f>IF(X697="","",X697)</f>
        <v/>
      </c>
      <c r="Y698" s="248" t="str">
        <f>IF($K698="","",IF($K698=$K696,AP696,AP695))</f>
        <v/>
      </c>
      <c r="Z698" s="248" t="str">
        <f>IF($K698="","",IF($K698=$K696,AQ696,AQ695))</f>
        <v/>
      </c>
      <c r="AA698" s="244" t="str">
        <f>IF($K698="","",IF($K698=$K696,AS696,AS695))</f>
        <v/>
      </c>
      <c r="AB698" s="242" t="str">
        <f t="shared" ref="AB698:AG698" si="1305">IF($K698="","",IF($K698=$K696,Y696,Y695))</f>
        <v/>
      </c>
      <c r="AC698" s="242" t="str">
        <f t="shared" si="1305"/>
        <v/>
      </c>
      <c r="AD698" s="249" t="str">
        <f t="shared" si="1305"/>
        <v/>
      </c>
      <c r="AE698" s="242" t="str">
        <f t="shared" si="1305"/>
        <v/>
      </c>
      <c r="AF698" s="242" t="str">
        <f t="shared" si="1305"/>
        <v/>
      </c>
      <c r="AG698" s="242" t="str">
        <f t="shared" si="1305"/>
        <v/>
      </c>
      <c r="AH698" s="245" t="str">
        <f t="shared" si="1303"/>
        <v/>
      </c>
      <c r="AI698" s="251" t="str">
        <f>IF($K698="","",IF($K698=$K696,AH696,AH695))</f>
        <v/>
      </c>
      <c r="AJ698" s="251" t="str">
        <f>IF($K698="","",IF($K698=$K696,AI696,AI695))</f>
        <v/>
      </c>
      <c r="AK698" s="13"/>
      <c r="AL698" s="13"/>
      <c r="AM698" s="13"/>
      <c r="AN698" s="13"/>
      <c r="AO698" s="13"/>
      <c r="AP698" s="257"/>
      <c r="AQ698" s="257"/>
      <c r="AR698" s="13"/>
      <c r="AS698" s="257"/>
      <c r="AT698" s="13"/>
      <c r="AU698" s="257"/>
      <c r="AV698" s="9"/>
      <c r="AW698" s="14" t="str">
        <f t="shared" si="1204"/>
        <v/>
      </c>
      <c r="AX698" s="14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Y698" s="14" t="str">
        <f t="shared" si="1205"/>
        <v/>
      </c>
    </row>
    <row r="699" spans="1:51">
      <c r="A699" s="1">
        <f>输入错误检查!A698</f>
        <v>0</v>
      </c>
      <c r="B699" s="218" t="str">
        <f>IF(赛果!A89="","",赛果!A89)</f>
        <v/>
      </c>
      <c r="C699" s="218" t="str">
        <f>IF(赛果!B89="","",赛果!B89)</f>
        <v/>
      </c>
      <c r="D699" s="218" t="str">
        <f>IF(赛果!C89="","",赛果!C89)</f>
        <v/>
      </c>
      <c r="E699" s="218" t="str">
        <f>IF(赛果!D89="","",赛果!D89)</f>
        <v/>
      </c>
      <c r="F699" s="218" t="str">
        <f>IF(赛果!E89="","",赛果!E89)</f>
        <v/>
      </c>
      <c r="G699" s="8">
        <v>1</v>
      </c>
      <c r="H699" s="14" t="s">
        <v>75</v>
      </c>
      <c r="I699" s="14" t="str">
        <f t="shared" si="1202"/>
        <v/>
      </c>
      <c r="J699" s="14" t="str">
        <f t="shared" si="1203"/>
        <v/>
      </c>
      <c r="K699" s="279"/>
      <c r="L699" s="260"/>
      <c r="M699" s="221">
        <f>S699+S700</f>
        <v>0</v>
      </c>
      <c r="N699" s="221">
        <f>T699+T700</f>
        <v>0</v>
      </c>
      <c r="O699" s="222">
        <f t="shared" ref="O699:O703" si="1306">M699+N699</f>
        <v>0</v>
      </c>
      <c r="P699" s="223">
        <f t="shared" ref="P699:P703" si="1307">IF(M699&gt;N699,1,0)</f>
        <v>0</v>
      </c>
      <c r="Q699" s="223">
        <f t="shared" ref="Q699:Q703" si="1308">IF(M699+N699=0,0,IF(M699=N699,1,0))</f>
        <v>0</v>
      </c>
      <c r="R699" s="223">
        <f t="shared" ref="R699:R703" si="1309">IF(M699&lt;N699,1,0)</f>
        <v>0</v>
      </c>
      <c r="S699" s="10"/>
      <c r="T699" s="10"/>
      <c r="U699" s="14" t="str">
        <f t="shared" si="1266"/>
        <v/>
      </c>
      <c r="V699" s="14" t="str" cm="1">
        <f t="array" ref="V699">_xlfn.IFS(S699+T699=0,"",S699&gt;T699,IF(I699="主",IF(S699=5,4,3),IF(S699=5,0,1)),S699&lt;T699,IF(I699="主",IF(T699=5,0,1),IF(T699=5,4,3)),S699=T699,2)</f>
        <v/>
      </c>
      <c r="W699" s="261"/>
      <c r="X699" s="261"/>
      <c r="Y699" s="224"/>
      <c r="Z699" s="225"/>
      <c r="AA699" s="225"/>
      <c r="AB699" s="225"/>
      <c r="AC699" s="225"/>
      <c r="AD699" s="225"/>
      <c r="AE699" s="225"/>
      <c r="AF699" s="225"/>
      <c r="AG699" s="226"/>
      <c r="AH699" s="227"/>
      <c r="AI699" s="227"/>
      <c r="AJ699" s="227"/>
      <c r="AK699" s="262"/>
      <c r="AL699" s="263"/>
      <c r="AM699" s="224"/>
      <c r="AN699" s="225"/>
      <c r="AO699" s="264"/>
      <c r="AP699" s="265"/>
      <c r="AQ699" s="12"/>
      <c r="AR699" s="15"/>
      <c r="AS699" s="12"/>
      <c r="AT699" s="15"/>
      <c r="AU699" s="12"/>
      <c r="AV699" s="148"/>
      <c r="AW699" s="14" t="str">
        <f t="shared" si="1204"/>
        <v/>
      </c>
      <c r="AX699" s="14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Y699" s="14" t="str">
        <f t="shared" si="1205"/>
        <v/>
      </c>
    </row>
    <row r="700" spans="1:51">
      <c r="A700" s="1">
        <f>输入错误检查!A699</f>
        <v>0</v>
      </c>
      <c r="B700" s="218" t="str">
        <f t="shared" ref="B700:B706" si="1310">B699</f>
        <v/>
      </c>
      <c r="C700" s="218" t="str">
        <f t="shared" ref="C700:C706" si="1311">C699</f>
        <v/>
      </c>
      <c r="D700" s="218" t="str">
        <f t="shared" ref="D700:D706" si="1312">D699</f>
        <v/>
      </c>
      <c r="E700" s="218" t="str">
        <f t="shared" ref="E700:E706" si="1313">E699</f>
        <v/>
      </c>
      <c r="F700" s="218" t="str">
        <f t="shared" ref="F700:F706" si="1314">F699</f>
        <v/>
      </c>
      <c r="G700" s="8">
        <v>1</v>
      </c>
      <c r="H700" s="14" t="s">
        <v>88</v>
      </c>
      <c r="I700" s="14" t="str">
        <f t="shared" si="1202"/>
        <v/>
      </c>
      <c r="J700" s="14" t="str">
        <f t="shared" si="1203"/>
        <v/>
      </c>
      <c r="K700" s="279"/>
      <c r="L700" s="260"/>
      <c r="M700" s="221"/>
      <c r="N700" s="221"/>
      <c r="O700" s="222"/>
      <c r="P700" s="235"/>
      <c r="Q700" s="235"/>
      <c r="R700" s="235"/>
      <c r="S700" s="10"/>
      <c r="T700" s="10"/>
      <c r="U700" s="14" t="str">
        <f t="shared" si="1266"/>
        <v/>
      </c>
      <c r="V700" s="14" t="str" cm="1">
        <f t="array" ref="V700">_xlfn.IFS(S700+T700=0,"",S700&gt;T700,IF(I700="主",IF(S700=5,4,3),IF(S700=5,0,1)),S700&lt;T700,IF(I700="主",IF(T700=5,0,1),IF(T700=5,4,3)),S700=T700,2)</f>
        <v/>
      </c>
      <c r="W700" s="261" t="str">
        <f>IF(W699="","",W699)</f>
        <v/>
      </c>
      <c r="X700" s="261" t="str">
        <f>IF(X699="","",X699)</f>
        <v/>
      </c>
      <c r="Y700" s="236"/>
      <c r="Z700" s="237"/>
      <c r="AA700" s="238"/>
      <c r="AB700" s="238"/>
      <c r="AC700" s="238"/>
      <c r="AD700" s="238"/>
      <c r="AE700" s="238"/>
      <c r="AF700" s="238"/>
      <c r="AG700" s="226"/>
      <c r="AH700" s="227"/>
      <c r="AI700" s="227"/>
      <c r="AJ700" s="227"/>
      <c r="AK700" s="262"/>
      <c r="AL700" s="263"/>
      <c r="AM700" s="236"/>
      <c r="AN700" s="238"/>
      <c r="AO700" s="227"/>
      <c r="AP700" s="265"/>
      <c r="AQ700" s="12"/>
      <c r="AR700" s="15"/>
      <c r="AS700" s="12"/>
      <c r="AT700" s="15"/>
      <c r="AU700" s="12"/>
      <c r="AV700" s="148"/>
      <c r="AW700" s="14" t="str">
        <f t="shared" si="1204"/>
        <v/>
      </c>
      <c r="AX700" s="14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Y700" s="14" t="str">
        <f t="shared" si="1205"/>
        <v/>
      </c>
    </row>
    <row r="701" spans="1:51">
      <c r="A701" s="1">
        <f>输入错误检查!A700</f>
        <v>0</v>
      </c>
      <c r="B701" s="218" t="str">
        <f t="shared" si="1310"/>
        <v/>
      </c>
      <c r="C701" s="218" t="str">
        <f t="shared" si="1311"/>
        <v/>
      </c>
      <c r="D701" s="218" t="str">
        <f t="shared" si="1312"/>
        <v/>
      </c>
      <c r="E701" s="218" t="str">
        <f t="shared" si="1313"/>
        <v/>
      </c>
      <c r="F701" s="218" t="str">
        <f t="shared" si="1314"/>
        <v/>
      </c>
      <c r="G701" s="8">
        <v>2</v>
      </c>
      <c r="H701" s="14" t="s">
        <v>75</v>
      </c>
      <c r="I701" s="14" t="str">
        <f t="shared" si="1202"/>
        <v/>
      </c>
      <c r="J701" s="14" t="str">
        <f t="shared" si="1203"/>
        <v/>
      </c>
      <c r="K701" s="279"/>
      <c r="L701" s="260"/>
      <c r="M701" s="221">
        <f>S701+S702</f>
        <v>0</v>
      </c>
      <c r="N701" s="221">
        <f>T701+T702</f>
        <v>0</v>
      </c>
      <c r="O701" s="222">
        <f t="shared" si="1306"/>
        <v>0</v>
      </c>
      <c r="P701" s="223">
        <f t="shared" si="1307"/>
        <v>0</v>
      </c>
      <c r="Q701" s="223">
        <f t="shared" si="1308"/>
        <v>0</v>
      </c>
      <c r="R701" s="223">
        <f t="shared" si="1309"/>
        <v>0</v>
      </c>
      <c r="S701" s="10"/>
      <c r="T701" s="10"/>
      <c r="U701" s="14" t="str">
        <f t="shared" si="1266"/>
        <v/>
      </c>
      <c r="V701" s="14" t="str" cm="1">
        <f t="array" ref="V701">_xlfn.IFS(S701+T701=0,"",S701&gt;T701,IF(I701="主",IF(S701=5,4,3),IF(S701=5,0,1)),S701&lt;T701,IF(I701="主",IF(T701=5,0,1),IF(T701=5,4,3)),S701=T701,2)</f>
        <v/>
      </c>
      <c r="W701" s="261"/>
      <c r="X701" s="261"/>
      <c r="Y701" s="242" t="str">
        <f>IF($K701="","",IF($K701=$K699,AP699,AP700))</f>
        <v/>
      </c>
      <c r="Z701" s="243" t="str">
        <f>IF($K701="","",IF($K701=$K699,AQ699,AQ700))</f>
        <v/>
      </c>
      <c r="AA701" s="244" t="str">
        <f>IF($K701="","",IF($K701=$K699,AS699,AS700))</f>
        <v/>
      </c>
      <c r="AB701" s="238"/>
      <c r="AC701" s="238"/>
      <c r="AD701" s="238"/>
      <c r="AE701" s="238"/>
      <c r="AF701" s="238"/>
      <c r="AG701" s="226"/>
      <c r="AH701" s="245" t="str">
        <f t="shared" ref="AH701:AH705" si="1315">IF($K701="","",IF($K701=$K699,AV699,AV700))</f>
        <v/>
      </c>
      <c r="AI701" s="227"/>
      <c r="AJ701" s="227"/>
      <c r="AK701" s="262"/>
      <c r="AL701" s="10"/>
      <c r="AM701" s="266"/>
      <c r="AN701" s="267"/>
      <c r="AO701" s="227"/>
      <c r="AP701" s="265"/>
      <c r="AQ701" s="12"/>
      <c r="AR701" s="15"/>
      <c r="AS701" s="12"/>
      <c r="AT701" s="15"/>
      <c r="AU701" s="12"/>
      <c r="AV701" s="148"/>
      <c r="AW701" s="14" t="str">
        <f t="shared" si="1204"/>
        <v/>
      </c>
      <c r="AX701" s="14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Y701" s="14" t="str">
        <f t="shared" si="1205"/>
        <v/>
      </c>
    </row>
    <row r="702" spans="1:51">
      <c r="A702" s="1">
        <f>输入错误检查!A701</f>
        <v>0</v>
      </c>
      <c r="B702" s="218" t="str">
        <f t="shared" si="1310"/>
        <v/>
      </c>
      <c r="C702" s="218" t="str">
        <f t="shared" si="1311"/>
        <v/>
      </c>
      <c r="D702" s="218" t="str">
        <f t="shared" si="1312"/>
        <v/>
      </c>
      <c r="E702" s="218" t="str">
        <f t="shared" si="1313"/>
        <v/>
      </c>
      <c r="F702" s="218" t="str">
        <f t="shared" si="1314"/>
        <v/>
      </c>
      <c r="G702" s="8">
        <v>2</v>
      </c>
      <c r="H702" s="14" t="s">
        <v>88</v>
      </c>
      <c r="I702" s="14" t="str">
        <f t="shared" si="1202"/>
        <v/>
      </c>
      <c r="J702" s="14" t="str">
        <f t="shared" si="1203"/>
        <v/>
      </c>
      <c r="K702" s="279"/>
      <c r="L702" s="260"/>
      <c r="M702" s="221"/>
      <c r="N702" s="221"/>
      <c r="O702" s="222"/>
      <c r="P702" s="235"/>
      <c r="Q702" s="235"/>
      <c r="R702" s="235"/>
      <c r="S702" s="10"/>
      <c r="T702" s="10"/>
      <c r="U702" s="14" t="str">
        <f t="shared" si="1266"/>
        <v/>
      </c>
      <c r="V702" s="14" t="str" cm="1">
        <f t="array" ref="V702">_xlfn.IFS(S702+T702=0,"",S702&gt;T702,IF(I702="主",IF(S702=5,4,3),IF(S702=5,0,1)),S702&lt;T702,IF(I702="主",IF(T702=5,0,1),IF(T702=5,4,3)),S702=T702,2)</f>
        <v/>
      </c>
      <c r="W702" s="261" t="str">
        <f>IF(W701="","",W701)</f>
        <v/>
      </c>
      <c r="X702" s="261" t="str">
        <f>IF(X701="","",X701)</f>
        <v/>
      </c>
      <c r="Y702" s="242" t="str">
        <f>IF($K702="","",IF($K702=$K700,AP700,AP699))</f>
        <v/>
      </c>
      <c r="Z702" s="243" t="str">
        <f>IF($K702="","",IF($K702=$K700,AQ700,AQ699))</f>
        <v/>
      </c>
      <c r="AA702" s="244" t="str">
        <f>IF($K702="","",IF($K702=$K700,AS700,AS699))</f>
        <v/>
      </c>
      <c r="AB702" s="237"/>
      <c r="AC702" s="237"/>
      <c r="AD702" s="238"/>
      <c r="AE702" s="238"/>
      <c r="AF702" s="238"/>
      <c r="AG702" s="226"/>
      <c r="AH702" s="245" t="str">
        <f t="shared" ref="AH702:AH706" si="1316">IF($K702="","",IF($K702=$K700,AV700,AV699))</f>
        <v/>
      </c>
      <c r="AI702" s="227"/>
      <c r="AJ702" s="227"/>
      <c r="AK702" s="262"/>
      <c r="AL702" s="10"/>
      <c r="AM702" s="263"/>
      <c r="AN702" s="236"/>
      <c r="AO702" s="227"/>
      <c r="AP702" s="265"/>
      <c r="AQ702" s="12"/>
      <c r="AR702" s="15"/>
      <c r="AS702" s="12"/>
      <c r="AT702" s="15"/>
      <c r="AU702" s="12"/>
      <c r="AV702" s="148"/>
      <c r="AW702" s="14" t="str">
        <f t="shared" si="1204"/>
        <v/>
      </c>
      <c r="AX702" s="14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Y702" s="14" t="str">
        <f t="shared" si="1205"/>
        <v/>
      </c>
    </row>
    <row r="703" spans="1:51">
      <c r="A703" s="1">
        <f>输入错误检查!A702</f>
        <v>0</v>
      </c>
      <c r="B703" s="218" t="str">
        <f t="shared" si="1310"/>
        <v/>
      </c>
      <c r="C703" s="218" t="str">
        <f t="shared" si="1311"/>
        <v/>
      </c>
      <c r="D703" s="218" t="str">
        <f t="shared" si="1312"/>
        <v/>
      </c>
      <c r="E703" s="218" t="str">
        <f t="shared" si="1313"/>
        <v/>
      </c>
      <c r="F703" s="218" t="str">
        <f t="shared" si="1314"/>
        <v/>
      </c>
      <c r="G703" s="8">
        <v>3</v>
      </c>
      <c r="H703" s="14" t="s">
        <v>75</v>
      </c>
      <c r="I703" s="14" t="str">
        <f t="shared" si="1202"/>
        <v/>
      </c>
      <c r="J703" s="14" t="str">
        <f t="shared" si="1203"/>
        <v/>
      </c>
      <c r="K703" s="279"/>
      <c r="L703" s="260"/>
      <c r="M703" s="221">
        <f>S703+S704</f>
        <v>0</v>
      </c>
      <c r="N703" s="221">
        <f>T703+T704</f>
        <v>0</v>
      </c>
      <c r="O703" s="222">
        <f t="shared" si="1306"/>
        <v>0</v>
      </c>
      <c r="P703" s="223">
        <f t="shared" si="1307"/>
        <v>0</v>
      </c>
      <c r="Q703" s="223">
        <f t="shared" si="1308"/>
        <v>0</v>
      </c>
      <c r="R703" s="223">
        <f t="shared" si="1309"/>
        <v>0</v>
      </c>
      <c r="S703" s="10"/>
      <c r="T703" s="10"/>
      <c r="U703" s="14" t="str">
        <f t="shared" si="1266"/>
        <v/>
      </c>
      <c r="V703" s="14" t="str" cm="1">
        <f t="array" ref="V703">_xlfn.IFS(S703+T703=0,"",S703&gt;T703,IF(I703="主",IF(S703=5,4,3),IF(S703=5,0,1)),S703&lt;T703,IF(I703="主",IF(T703=5,0,1),IF(T703=5,4,3)),S703=T703,2)</f>
        <v/>
      </c>
      <c r="W703" s="275"/>
      <c r="X703" s="261"/>
      <c r="Y703" s="248" t="str">
        <f>IF($K703="","",IF($K703=$K701,AP701,AP702))</f>
        <v/>
      </c>
      <c r="Z703" s="248" t="str">
        <f>IF($K703="","",IF($K703=$K701,AQ701,AQ702))</f>
        <v/>
      </c>
      <c r="AA703" s="244" t="str">
        <f>IF($K703="","",IF($K703=$K701,AS701,AS702))</f>
        <v/>
      </c>
      <c r="AB703" s="248" t="str">
        <f>IF($K703="","",IF($K703=$K701,Y701,Y702))</f>
        <v/>
      </c>
      <c r="AC703" s="249" t="str">
        <f>IF($K703="","",IF($K703=$K701,Z701,Z702))</f>
        <v/>
      </c>
      <c r="AD703" s="250" t="str">
        <f>IF($K703="","",IF($K703=$K701,AA701,AA702))</f>
        <v/>
      </c>
      <c r="AE703" s="238"/>
      <c r="AF703" s="238"/>
      <c r="AG703" s="226"/>
      <c r="AH703" s="245" t="str">
        <f t="shared" si="1315"/>
        <v/>
      </c>
      <c r="AI703" s="251" t="str">
        <f>IF($K703="","",IF($K703=$K701,AH701,AH702))</f>
        <v/>
      </c>
      <c r="AJ703" s="227"/>
      <c r="AK703" s="262"/>
      <c r="AL703" s="10"/>
      <c r="AM703" s="10"/>
      <c r="AN703" s="266"/>
      <c r="AO703" s="269"/>
      <c r="AP703" s="265"/>
      <c r="AQ703" s="12"/>
      <c r="AR703" s="15"/>
      <c r="AS703" s="12"/>
      <c r="AT703" s="15"/>
      <c r="AU703" s="12"/>
      <c r="AV703" s="148"/>
      <c r="AW703" s="14" t="str">
        <f t="shared" si="1204"/>
        <v/>
      </c>
      <c r="AX703" s="14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Y703" s="14" t="str">
        <f t="shared" si="1205"/>
        <v/>
      </c>
    </row>
    <row r="704" spans="1:51">
      <c r="A704" s="1">
        <f>输入错误检查!A703</f>
        <v>0</v>
      </c>
      <c r="B704" s="218" t="str">
        <f t="shared" si="1310"/>
        <v/>
      </c>
      <c r="C704" s="218" t="str">
        <f t="shared" si="1311"/>
        <v/>
      </c>
      <c r="D704" s="218" t="str">
        <f t="shared" si="1312"/>
        <v/>
      </c>
      <c r="E704" s="218" t="str">
        <f t="shared" si="1313"/>
        <v/>
      </c>
      <c r="F704" s="218" t="str">
        <f t="shared" si="1314"/>
        <v/>
      </c>
      <c r="G704" s="8">
        <v>3</v>
      </c>
      <c r="H704" s="14" t="s">
        <v>88</v>
      </c>
      <c r="I704" s="14" t="str">
        <f t="shared" si="1202"/>
        <v/>
      </c>
      <c r="J704" s="14" t="str">
        <f t="shared" si="1203"/>
        <v/>
      </c>
      <c r="K704" s="279"/>
      <c r="L704" s="260"/>
      <c r="M704" s="221"/>
      <c r="N704" s="221"/>
      <c r="O704" s="222"/>
      <c r="P704" s="235"/>
      <c r="Q704" s="235"/>
      <c r="R704" s="235"/>
      <c r="S704" s="10"/>
      <c r="T704" s="10"/>
      <c r="U704" s="14" t="str">
        <f t="shared" si="1266"/>
        <v/>
      </c>
      <c r="V704" s="14" t="str" cm="1">
        <f t="array" ref="V704">_xlfn.IFS(S704+T704=0,"",S704&gt;T704,IF(I704="主",IF(S704=5,4,3),IF(S704=5,0,1)),S704&lt;T704,IF(I704="主",IF(T704=5,0,1),IF(T704=5,4,3)),S704=T704,2)</f>
        <v/>
      </c>
      <c r="W704" s="275"/>
      <c r="X704" s="261" t="str">
        <f>IF(X703="","",X703)</f>
        <v/>
      </c>
      <c r="Y704" s="248" t="str">
        <f>IF($K704="","",IF($K704=$K702,AP702,AP701))</f>
        <v/>
      </c>
      <c r="Z704" s="248" t="str">
        <f>IF($K704="","",IF($K704=$K702,AQ702,AQ701))</f>
        <v/>
      </c>
      <c r="AA704" s="244" t="str">
        <f>IF($K704="","",IF($K704=$K702,AS702,AS701))</f>
        <v/>
      </c>
      <c r="AB704" s="248" t="str">
        <f>IF($K704="","",IF($K704=$K702,Y702,Y701))</f>
        <v/>
      </c>
      <c r="AC704" s="249" t="str">
        <f>IF($K704="","",IF($K704=$K702,Z702,Z701))</f>
        <v/>
      </c>
      <c r="AD704" s="250" t="str">
        <f>IF($K704="","",IF($K704=$K702,AA702,AA701))</f>
        <v/>
      </c>
      <c r="AE704" s="237"/>
      <c r="AF704" s="237"/>
      <c r="AG704" s="270"/>
      <c r="AH704" s="245" t="str">
        <f t="shared" si="1316"/>
        <v/>
      </c>
      <c r="AI704" s="251" t="str">
        <f>IF($K704="","",IF($K704=$K702,AH702,AH701))</f>
        <v/>
      </c>
      <c r="AJ704" s="227"/>
      <c r="AK704" s="262"/>
      <c r="AL704" s="10"/>
      <c r="AM704" s="10"/>
      <c r="AN704" s="263"/>
      <c r="AO704" s="272"/>
      <c r="AP704" s="265"/>
      <c r="AQ704" s="12"/>
      <c r="AR704" s="15"/>
      <c r="AS704" s="12"/>
      <c r="AT704" s="15"/>
      <c r="AU704" s="12"/>
      <c r="AV704" s="148"/>
      <c r="AW704" s="14" t="str">
        <f t="shared" si="1204"/>
        <v/>
      </c>
      <c r="AX704" s="14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Y704" s="14" t="str">
        <f t="shared" si="1205"/>
        <v/>
      </c>
    </row>
    <row r="705" spans="1:51">
      <c r="A705" s="1">
        <f>输入错误检查!A704</f>
        <v>0</v>
      </c>
      <c r="B705" s="218" t="str">
        <f t="shared" si="1310"/>
        <v/>
      </c>
      <c r="C705" s="218" t="str">
        <f t="shared" si="1311"/>
        <v/>
      </c>
      <c r="D705" s="218" t="str">
        <f t="shared" si="1312"/>
        <v/>
      </c>
      <c r="E705" s="218" t="str">
        <f t="shared" si="1313"/>
        <v/>
      </c>
      <c r="F705" s="218" t="str">
        <f t="shared" si="1314"/>
        <v/>
      </c>
      <c r="G705" s="8" t="s">
        <v>114</v>
      </c>
      <c r="H705" s="14" t="s">
        <v>75</v>
      </c>
      <c r="I705" s="14" t="str">
        <f t="shared" si="1202"/>
        <v/>
      </c>
      <c r="J705" s="14" t="str">
        <f t="shared" si="1203"/>
        <v/>
      </c>
      <c r="K705" s="10"/>
      <c r="L705" s="274"/>
      <c r="M705" s="221">
        <f>S705+S706</f>
        <v>0</v>
      </c>
      <c r="N705" s="221">
        <f>T705+T706</f>
        <v>0</v>
      </c>
      <c r="O705" s="222">
        <f t="shared" ref="O705:O709" si="1317">M705+N705</f>
        <v>0</v>
      </c>
      <c r="P705" s="223">
        <f t="shared" ref="P705:P709" si="1318">IF(M705&gt;N705,1,0)</f>
        <v>0</v>
      </c>
      <c r="Q705" s="223">
        <f t="shared" ref="Q705:Q709" si="1319">IF(M705+N705=0,0,IF(M705=N705,1,0))</f>
        <v>0</v>
      </c>
      <c r="R705" s="223">
        <f t="shared" ref="R705:R709" si="1320">IF(M705&lt;N705,1,0)</f>
        <v>0</v>
      </c>
      <c r="S705" s="10"/>
      <c r="T705" s="10"/>
      <c r="U705" s="14" t="str">
        <f t="shared" si="1266"/>
        <v/>
      </c>
      <c r="V705" s="14" t="str" cm="1">
        <f t="array" ref="V705">_xlfn.IFS(S705+T705=0,"",S705&gt;T705,IF(I705="主",IF(S705=5,4,3),IF(S705=5,0,1)),S705&lt;T705,IF(I705="主",IF(T705=5,0,1),IF(T705=5,4,3)),S705=T705,2)</f>
        <v/>
      </c>
      <c r="W705" s="275"/>
      <c r="X705" s="261"/>
      <c r="Y705" s="248" t="str">
        <f>IF($K705="","",IF($K705=$K703,AP703,AP704))</f>
        <v/>
      </c>
      <c r="Z705" s="248" t="str">
        <f>IF($K705="","",IF($K705=$K703,AQ703,AQ704))</f>
        <v/>
      </c>
      <c r="AA705" s="244" t="str">
        <f>IF($K705="","",IF($K705=$K703,AS703,AS704))</f>
        <v/>
      </c>
      <c r="AB705" s="242" t="str">
        <f t="shared" ref="AB705:AG705" si="1321">IF($K705="","",IF($K705=$K703,Y703,Y704))</f>
        <v/>
      </c>
      <c r="AC705" s="242" t="str">
        <f t="shared" si="1321"/>
        <v/>
      </c>
      <c r="AD705" s="249" t="str">
        <f t="shared" si="1321"/>
        <v/>
      </c>
      <c r="AE705" s="242" t="str">
        <f t="shared" si="1321"/>
        <v/>
      </c>
      <c r="AF705" s="242" t="str">
        <f t="shared" si="1321"/>
        <v/>
      </c>
      <c r="AG705" s="242" t="str">
        <f t="shared" si="1321"/>
        <v/>
      </c>
      <c r="AH705" s="245" t="str">
        <f t="shared" si="1315"/>
        <v/>
      </c>
      <c r="AI705" s="251" t="str">
        <f>IF($K705="","",IF($K705=$K703,AH703,AH704))</f>
        <v/>
      </c>
      <c r="AJ705" s="251" t="str">
        <f>IF($K705="","",IF($K705=$K703,AI703,AI704))</f>
        <v/>
      </c>
      <c r="AK705" s="10"/>
      <c r="AL705" s="10"/>
      <c r="AM705" s="10"/>
      <c r="AN705" s="10"/>
      <c r="AO705" s="276"/>
      <c r="AP705" s="265"/>
      <c r="AQ705" s="12"/>
      <c r="AR705" s="15"/>
      <c r="AS705" s="12"/>
      <c r="AT705" s="15"/>
      <c r="AU705" s="12"/>
      <c r="AV705" s="148"/>
      <c r="AW705" s="14" t="str">
        <f t="shared" si="1204"/>
        <v/>
      </c>
      <c r="AX705" s="14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Y705" s="14" t="str">
        <f t="shared" si="1205"/>
        <v/>
      </c>
    </row>
    <row r="706" spans="1:51">
      <c r="A706" s="1">
        <f>输入错误检查!A705</f>
        <v>0</v>
      </c>
      <c r="B706" s="218" t="str">
        <f t="shared" si="1310"/>
        <v/>
      </c>
      <c r="C706" s="218" t="str">
        <f t="shared" si="1311"/>
        <v/>
      </c>
      <c r="D706" s="218" t="str">
        <f t="shared" si="1312"/>
        <v/>
      </c>
      <c r="E706" s="218" t="str">
        <f t="shared" si="1313"/>
        <v/>
      </c>
      <c r="F706" s="218" t="str">
        <f t="shared" si="1314"/>
        <v/>
      </c>
      <c r="G706" s="8" t="s">
        <v>114</v>
      </c>
      <c r="H706" s="14" t="s">
        <v>88</v>
      </c>
      <c r="I706" s="14" t="str">
        <f t="shared" si="1202"/>
        <v/>
      </c>
      <c r="J706" s="14" t="str">
        <f t="shared" si="1203"/>
        <v/>
      </c>
      <c r="K706" s="10"/>
      <c r="L706" s="274"/>
      <c r="M706" s="221"/>
      <c r="N706" s="221"/>
      <c r="O706" s="222"/>
      <c r="P706" s="235"/>
      <c r="Q706" s="235"/>
      <c r="R706" s="235"/>
      <c r="S706" s="10"/>
      <c r="T706" s="10"/>
      <c r="U706" s="14" t="str">
        <f t="shared" si="1266"/>
        <v/>
      </c>
      <c r="V706" s="14" t="str" cm="1">
        <f t="array" ref="V706">_xlfn.IFS(S706+T706=0,"",S706&gt;T706,IF(I706="主",IF(S706=5,4,3),IF(S706=5,0,1)),S706&lt;T706,IF(I706="主",IF(T706=5,0,1),IF(T706=5,4,3)),S706=T706,2)</f>
        <v/>
      </c>
      <c r="W706" s="275"/>
      <c r="X706" s="261" t="str">
        <f>IF(X705="","",X705)</f>
        <v/>
      </c>
      <c r="Y706" s="248" t="str">
        <f>IF($K706="","",IF($K706=$K704,AP704,AP703))</f>
        <v/>
      </c>
      <c r="Z706" s="248" t="str">
        <f>IF($K706="","",IF($K706=$K704,AQ704,AQ703))</f>
        <v/>
      </c>
      <c r="AA706" s="244" t="str">
        <f>IF($K706="","",IF($K706=$K704,AS704,AS703))</f>
        <v/>
      </c>
      <c r="AB706" s="242" t="str">
        <f t="shared" ref="AB706:AG706" si="1322">IF($K706="","",IF($K706=$K704,Y704,Y703))</f>
        <v/>
      </c>
      <c r="AC706" s="242" t="str">
        <f t="shared" si="1322"/>
        <v/>
      </c>
      <c r="AD706" s="249" t="str">
        <f t="shared" si="1322"/>
        <v/>
      </c>
      <c r="AE706" s="242" t="str">
        <f t="shared" si="1322"/>
        <v/>
      </c>
      <c r="AF706" s="242" t="str">
        <f t="shared" si="1322"/>
        <v/>
      </c>
      <c r="AG706" s="242" t="str">
        <f t="shared" si="1322"/>
        <v/>
      </c>
      <c r="AH706" s="245" t="str">
        <f t="shared" si="1316"/>
        <v/>
      </c>
      <c r="AI706" s="251" t="str">
        <f>IF($K706="","",IF($K706=$K704,AH704,AH703))</f>
        <v/>
      </c>
      <c r="AJ706" s="251" t="str">
        <f>IF($K706="","",IF($K706=$K704,AI704,AI703))</f>
        <v/>
      </c>
      <c r="AK706" s="10"/>
      <c r="AL706" s="10"/>
      <c r="AM706" s="10"/>
      <c r="AN706" s="10"/>
      <c r="AO706" s="10"/>
      <c r="AP706" s="265"/>
      <c r="AQ706" s="12"/>
      <c r="AR706" s="15"/>
      <c r="AS706" s="12"/>
      <c r="AT706" s="15"/>
      <c r="AU706" s="12"/>
      <c r="AV706" s="148"/>
      <c r="AW706" s="14" t="str">
        <f t="shared" si="1204"/>
        <v/>
      </c>
      <c r="AX706" s="14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Y706" s="14" t="str">
        <f t="shared" si="1205"/>
        <v/>
      </c>
    </row>
    <row r="707" spans="1:51">
      <c r="A707" s="1">
        <f>输入错误检查!A706</f>
        <v>0</v>
      </c>
      <c r="B707" s="218" t="str">
        <f>IF(赛果!A90="","",赛果!A90)</f>
        <v/>
      </c>
      <c r="C707" s="218" t="str">
        <f>IF(赛果!B90="","",赛果!B90)</f>
        <v/>
      </c>
      <c r="D707" s="218" t="str">
        <f>IF(赛果!C90="","",赛果!C90)</f>
        <v/>
      </c>
      <c r="E707" s="218" t="str">
        <f>IF(赛果!D90="","",赛果!D90)</f>
        <v/>
      </c>
      <c r="F707" s="218" t="str">
        <f>IF(赛果!E90="","",赛果!E90)</f>
        <v/>
      </c>
      <c r="G707" s="8">
        <v>1</v>
      </c>
      <c r="H707" s="14" t="s">
        <v>75</v>
      </c>
      <c r="I707" s="14" t="str">
        <f t="shared" ref="I707:I722" si="1323">IF(K707="","",IF(K707=E707,"主","客"))</f>
        <v/>
      </c>
      <c r="J707" s="14" t="str">
        <f t="shared" ref="J707:J722" si="1324">IF(K707="","",IF(K707=E707,F707,E707))</f>
        <v/>
      </c>
      <c r="K707" s="15"/>
      <c r="L707" s="220"/>
      <c r="M707" s="221">
        <f>S707+S708</f>
        <v>0</v>
      </c>
      <c r="N707" s="221">
        <f>T707+T708</f>
        <v>0</v>
      </c>
      <c r="O707" s="222">
        <f t="shared" si="1317"/>
        <v>0</v>
      </c>
      <c r="P707" s="223">
        <f t="shared" si="1318"/>
        <v>0</v>
      </c>
      <c r="Q707" s="223">
        <f t="shared" si="1319"/>
        <v>0</v>
      </c>
      <c r="R707" s="223">
        <f t="shared" si="1320"/>
        <v>0</v>
      </c>
      <c r="S707" s="13"/>
      <c r="T707" s="13"/>
      <c r="U707" s="14" t="str">
        <f t="shared" ref="U707:U722" si="1325">_xlfn.IFS(S707+T707=0,"",S707&gt;T707,IF(I707="主","屠","人"),S707&lt;T707,IF(I707="主","人","屠"),S707=T707,"平")</f>
        <v/>
      </c>
      <c r="V707" s="14" t="str" cm="1">
        <f t="array" ref="V707">_xlfn.IFS(S707+T707=0,"",S707&gt;T707,IF(I707="主",IF(S707=5,4,3),IF(S707=5,0,1)),S707&lt;T707,IF(I707="主",IF(T707=5,0,1),IF(T707=5,4,3)),S707=T707,2)</f>
        <v/>
      </c>
      <c r="W707" s="19"/>
      <c r="X707" s="19"/>
      <c r="Y707" s="224"/>
      <c r="Z707" s="225"/>
      <c r="AA707" s="225"/>
      <c r="AB707" s="225"/>
      <c r="AC707" s="225"/>
      <c r="AD707" s="225"/>
      <c r="AE707" s="225"/>
      <c r="AF707" s="225"/>
      <c r="AG707" s="226"/>
      <c r="AH707" s="227"/>
      <c r="AI707" s="227"/>
      <c r="AJ707" s="227"/>
      <c r="AK707" s="196"/>
      <c r="AL707" s="192"/>
      <c r="AM707" s="230"/>
      <c r="AN707" s="231"/>
      <c r="AO707" s="232"/>
      <c r="AP707" s="233"/>
      <c r="AQ707" s="234"/>
      <c r="AR707" s="15"/>
      <c r="AS707" s="234"/>
      <c r="AT707" s="15"/>
      <c r="AU707" s="234"/>
      <c r="AV707" s="142"/>
      <c r="AW707" s="14" t="str">
        <f t="shared" ref="AW707:AW722" si="1326">_xlfn.IFS(AX707="","",AX707=E707,"主",AX707=F707,"客")</f>
        <v/>
      </c>
      <c r="AX707" s="14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AY707" s="14" t="str">
        <f t="shared" ref="AY707:AY722" si="1327">_xlfn.IFS(AX707="","",AX707=E707,F707,AX707=F707,E707)</f>
        <v/>
      </c>
    </row>
    <row r="708" spans="1:51">
      <c r="A708" s="1">
        <f>输入错误检查!A707</f>
        <v>0</v>
      </c>
      <c r="B708" s="218" t="str">
        <f t="shared" ref="B708:B714" si="1328">B707</f>
        <v/>
      </c>
      <c r="C708" s="218" t="str">
        <f t="shared" ref="C708:C714" si="1329">C707</f>
        <v/>
      </c>
      <c r="D708" s="218" t="str">
        <f t="shared" ref="D708:D714" si="1330">D707</f>
        <v/>
      </c>
      <c r="E708" s="218" t="str">
        <f t="shared" ref="E708:E714" si="1331">E707</f>
        <v/>
      </c>
      <c r="F708" s="218" t="str">
        <f t="shared" ref="F708:F714" si="1332">F707</f>
        <v/>
      </c>
      <c r="G708" s="8">
        <v>1</v>
      </c>
      <c r="H708" s="14" t="s">
        <v>88</v>
      </c>
      <c r="I708" s="14" t="str">
        <f t="shared" si="1323"/>
        <v/>
      </c>
      <c r="J708" s="14" t="str">
        <f t="shared" si="1324"/>
        <v/>
      </c>
      <c r="K708" s="15"/>
      <c r="L708" s="258"/>
      <c r="M708" s="221"/>
      <c r="N708" s="221"/>
      <c r="O708" s="222"/>
      <c r="P708" s="235"/>
      <c r="Q708" s="235"/>
      <c r="R708" s="235"/>
      <c r="S708" s="13"/>
      <c r="T708" s="13"/>
      <c r="U708" s="14" t="str">
        <f t="shared" si="1325"/>
        <v/>
      </c>
      <c r="V708" s="14" t="str" cm="1">
        <f t="array" ref="V708">_xlfn.IFS(S708+T708=0,"",S708&gt;T708,IF(I708="主",IF(S708=5,4,3),IF(S708=5,0,1)),S708&lt;T708,IF(I708="主",IF(T708=5,0,1),IF(T708=5,4,3)),S708=T708,2)</f>
        <v/>
      </c>
      <c r="W708" s="19" t="str">
        <f>IF(W707="","",W707)</f>
        <v/>
      </c>
      <c r="X708" s="19" t="str">
        <f>IF(X707="","",X707)</f>
        <v/>
      </c>
      <c r="Y708" s="236"/>
      <c r="Z708" s="237"/>
      <c r="AA708" s="238"/>
      <c r="AB708" s="238"/>
      <c r="AC708" s="238"/>
      <c r="AD708" s="238"/>
      <c r="AE708" s="238"/>
      <c r="AF708" s="238"/>
      <c r="AG708" s="226"/>
      <c r="AH708" s="227"/>
      <c r="AI708" s="227"/>
      <c r="AJ708" s="227"/>
      <c r="AK708" s="196"/>
      <c r="AL708" s="192"/>
      <c r="AM708" s="239"/>
      <c r="AN708" s="240"/>
      <c r="AO708" s="241"/>
      <c r="AP708" s="233"/>
      <c r="AQ708" s="234"/>
      <c r="AR708" s="15"/>
      <c r="AS708" s="234"/>
      <c r="AT708" s="15"/>
      <c r="AU708" s="234"/>
      <c r="AV708" s="142"/>
      <c r="AW708" s="14" t="str">
        <f t="shared" si="1326"/>
        <v/>
      </c>
      <c r="AX708" s="14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AY708" s="14" t="str">
        <f t="shared" si="1327"/>
        <v/>
      </c>
    </row>
    <row r="709" spans="1:51">
      <c r="A709" s="1">
        <f>输入错误检查!A708</f>
        <v>0</v>
      </c>
      <c r="B709" s="218" t="str">
        <f t="shared" si="1328"/>
        <v/>
      </c>
      <c r="C709" s="218" t="str">
        <f t="shared" si="1329"/>
        <v/>
      </c>
      <c r="D709" s="218" t="str">
        <f t="shared" si="1330"/>
        <v/>
      </c>
      <c r="E709" s="218" t="str">
        <f t="shared" si="1331"/>
        <v/>
      </c>
      <c r="F709" s="218" t="str">
        <f t="shared" si="1332"/>
        <v/>
      </c>
      <c r="G709" s="8">
        <v>2</v>
      </c>
      <c r="H709" s="14" t="s">
        <v>75</v>
      </c>
      <c r="I709" s="14" t="str">
        <f t="shared" si="1323"/>
        <v/>
      </c>
      <c r="J709" s="14" t="str">
        <f t="shared" si="1324"/>
        <v/>
      </c>
      <c r="K709" s="13"/>
      <c r="L709" s="220"/>
      <c r="M709" s="221">
        <f>S709+S710</f>
        <v>0</v>
      </c>
      <c r="N709" s="221">
        <f>T709+T710</f>
        <v>0</v>
      </c>
      <c r="O709" s="222">
        <f t="shared" si="1317"/>
        <v>0</v>
      </c>
      <c r="P709" s="223">
        <f t="shared" si="1318"/>
        <v>0</v>
      </c>
      <c r="Q709" s="223">
        <f t="shared" si="1319"/>
        <v>0</v>
      </c>
      <c r="R709" s="223">
        <f t="shared" si="1320"/>
        <v>0</v>
      </c>
      <c r="S709" s="13"/>
      <c r="T709" s="13"/>
      <c r="U709" s="14" t="str">
        <f t="shared" si="1325"/>
        <v/>
      </c>
      <c r="V709" s="14" t="str" cm="1">
        <f t="array" ref="V709">_xlfn.IFS(S709+T709=0,"",S709&gt;T709,IF(I709="主",IF(S709=5,4,3),IF(S709=5,0,1)),S709&lt;T709,IF(I709="主",IF(T709=5,0,1),IF(T709=5,4,3)),S709=T709,2)</f>
        <v/>
      </c>
      <c r="W709" s="19"/>
      <c r="X709" s="19"/>
      <c r="Y709" s="242" t="str">
        <f>IF($K709="","",IF($K709=$K707,AP707,AP708))</f>
        <v/>
      </c>
      <c r="Z709" s="243" t="str">
        <f>IF($K709="","",IF($K709=$K707,AQ707,AQ708))</f>
        <v/>
      </c>
      <c r="AA709" s="244" t="str">
        <f>IF($K709="","",IF($K709=$K707,AS707,AS708))</f>
        <v/>
      </c>
      <c r="AB709" s="238"/>
      <c r="AC709" s="238"/>
      <c r="AD709" s="238"/>
      <c r="AE709" s="238"/>
      <c r="AF709" s="238"/>
      <c r="AG709" s="226"/>
      <c r="AH709" s="245" t="str">
        <f t="shared" ref="AH709:AH713" si="1333">IF($K709="","",IF($K709=$K707,AV707,AV708))</f>
        <v/>
      </c>
      <c r="AI709" s="227"/>
      <c r="AJ709" s="227"/>
      <c r="AK709" s="196"/>
      <c r="AL709" s="13"/>
      <c r="AM709" s="277"/>
      <c r="AN709" s="247"/>
      <c r="AO709" s="241"/>
      <c r="AP709" s="233"/>
      <c r="AQ709" s="234"/>
      <c r="AR709" s="15"/>
      <c r="AS709" s="234"/>
      <c r="AT709" s="15"/>
      <c r="AU709" s="234"/>
      <c r="AV709" s="9"/>
      <c r="AW709" s="14" t="str">
        <f t="shared" si="1326"/>
        <v/>
      </c>
      <c r="AX709" s="14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Y709" s="14" t="str">
        <f t="shared" si="1327"/>
        <v/>
      </c>
    </row>
    <row r="710" spans="1:51">
      <c r="A710" s="1">
        <f>输入错误检查!A709</f>
        <v>0</v>
      </c>
      <c r="B710" s="218" t="str">
        <f t="shared" si="1328"/>
        <v/>
      </c>
      <c r="C710" s="218" t="str">
        <f t="shared" si="1329"/>
        <v/>
      </c>
      <c r="D710" s="218" t="str">
        <f t="shared" si="1330"/>
        <v/>
      </c>
      <c r="E710" s="218" t="str">
        <f t="shared" si="1331"/>
        <v/>
      </c>
      <c r="F710" s="218" t="str">
        <f t="shared" si="1332"/>
        <v/>
      </c>
      <c r="G710" s="8">
        <v>2</v>
      </c>
      <c r="H710" s="14" t="s">
        <v>88</v>
      </c>
      <c r="I710" s="14" t="str">
        <f t="shared" si="1323"/>
        <v/>
      </c>
      <c r="J710" s="14" t="str">
        <f t="shared" si="1324"/>
        <v/>
      </c>
      <c r="K710" s="15"/>
      <c r="L710" s="258"/>
      <c r="M710" s="221"/>
      <c r="N710" s="221"/>
      <c r="O710" s="222"/>
      <c r="P710" s="235"/>
      <c r="Q710" s="235"/>
      <c r="R710" s="235"/>
      <c r="S710" s="13"/>
      <c r="T710" s="13"/>
      <c r="U710" s="14" t="str">
        <f t="shared" si="1325"/>
        <v/>
      </c>
      <c r="V710" s="14" t="str" cm="1">
        <f t="array" ref="V710">_xlfn.IFS(S710+T710=0,"",S710&gt;T710,IF(I710="主",IF(S710=5,4,3),IF(S710=5,0,1)),S710&lt;T710,IF(I710="主",IF(T710=5,0,1),IF(T710=5,4,3)),S710=T710,2)</f>
        <v/>
      </c>
      <c r="W710" s="19" t="str">
        <f>IF(W709="","",W709)</f>
        <v/>
      </c>
      <c r="X710" s="19" t="str">
        <f>IF(X709="","",X709)</f>
        <v/>
      </c>
      <c r="Y710" s="242" t="str">
        <f>IF($K710="","",IF($K710=$K708,AP708,AP707))</f>
        <v/>
      </c>
      <c r="Z710" s="243" t="str">
        <f>IF($K710="","",IF($K710=$K708,AQ708,AQ707))</f>
        <v/>
      </c>
      <c r="AA710" s="244" t="str">
        <f>IF($K710="","",IF($K710=$K708,AS708,AS707))</f>
        <v/>
      </c>
      <c r="AB710" s="237"/>
      <c r="AC710" s="237"/>
      <c r="AD710" s="238"/>
      <c r="AE710" s="238"/>
      <c r="AF710" s="238"/>
      <c r="AG710" s="226"/>
      <c r="AH710" s="245" t="str">
        <f t="shared" ref="AH710:AH714" si="1334">IF($K710="","",IF($K710=$K708,AV708,AV707))</f>
        <v/>
      </c>
      <c r="AI710" s="227"/>
      <c r="AJ710" s="227"/>
      <c r="AK710" s="196"/>
      <c r="AL710" s="13"/>
      <c r="AM710" s="192"/>
      <c r="AN710" s="239"/>
      <c r="AO710" s="241"/>
      <c r="AP710" s="233"/>
      <c r="AQ710" s="234"/>
      <c r="AR710" s="15"/>
      <c r="AS710" s="234"/>
      <c r="AT710" s="15"/>
      <c r="AU710" s="234"/>
      <c r="AV710" s="142"/>
      <c r="AW710" s="14" t="str">
        <f t="shared" si="1326"/>
        <v/>
      </c>
      <c r="AX710" s="14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Y710" s="14" t="str">
        <f t="shared" si="1327"/>
        <v/>
      </c>
    </row>
    <row r="711" spans="1:51">
      <c r="A711" s="1">
        <f>输入错误检查!A710</f>
        <v>0</v>
      </c>
      <c r="B711" s="218" t="str">
        <f t="shared" si="1328"/>
        <v/>
      </c>
      <c r="C711" s="218" t="str">
        <f t="shared" si="1329"/>
        <v/>
      </c>
      <c r="D711" s="218" t="str">
        <f t="shared" si="1330"/>
        <v/>
      </c>
      <c r="E711" s="218" t="str">
        <f t="shared" si="1331"/>
        <v/>
      </c>
      <c r="F711" s="218" t="str">
        <f t="shared" si="1332"/>
        <v/>
      </c>
      <c r="G711" s="8">
        <v>3</v>
      </c>
      <c r="H711" s="14" t="s">
        <v>75</v>
      </c>
      <c r="I711" s="14" t="str">
        <f t="shared" si="1323"/>
        <v/>
      </c>
      <c r="J711" s="14" t="str">
        <f t="shared" si="1324"/>
        <v/>
      </c>
      <c r="K711" s="13"/>
      <c r="L711" s="258"/>
      <c r="M711" s="221">
        <f>S711+S712</f>
        <v>0</v>
      </c>
      <c r="N711" s="221">
        <f>T711+T712</f>
        <v>0</v>
      </c>
      <c r="O711" s="222">
        <f t="shared" ref="O711:O715" si="1335">M711+N711</f>
        <v>0</v>
      </c>
      <c r="P711" s="223">
        <f t="shared" ref="P711:P715" si="1336">IF(M711&gt;N711,1,0)</f>
        <v>0</v>
      </c>
      <c r="Q711" s="223">
        <f t="shared" ref="Q711:Q715" si="1337">IF(M711+N711=0,0,IF(M711=N711,1,0))</f>
        <v>0</v>
      </c>
      <c r="R711" s="223">
        <f t="shared" ref="R711:R715" si="1338">IF(M711&lt;N711,1,0)</f>
        <v>0</v>
      </c>
      <c r="S711" s="13"/>
      <c r="T711" s="13"/>
      <c r="U711" s="14" t="str">
        <f t="shared" si="1325"/>
        <v/>
      </c>
      <c r="V711" s="14" t="str" cm="1">
        <f t="array" ref="V711">_xlfn.IFS(S711+T711=0,"",S711&gt;T711,IF(I711="主",IF(S711=5,4,3),IF(S711=5,0,1)),S711&lt;T711,IF(I711="主",IF(T711=5,0,1),IF(T711=5,4,3)),S711=T711,2)</f>
        <v/>
      </c>
      <c r="W711" s="255"/>
      <c r="X711" s="19"/>
      <c r="Y711" s="248" t="str">
        <f>IF($K711="","",IF($K711=$K709,AP709,AP710))</f>
        <v/>
      </c>
      <c r="Z711" s="248" t="str">
        <f>IF($K711="","",IF($K711=$K709,AQ709,AQ710))</f>
        <v/>
      </c>
      <c r="AA711" s="244" t="str">
        <f>IF($K711="","",IF($K711=$K709,AS709,AS710))</f>
        <v/>
      </c>
      <c r="AB711" s="248" t="str">
        <f>IF($K711="","",IF($K711=$K709,Y709,Y710))</f>
        <v/>
      </c>
      <c r="AC711" s="249" t="str">
        <f>IF($K711="","",IF($K711=$K709,Z709,Z710))</f>
        <v/>
      </c>
      <c r="AD711" s="250" t="str">
        <f>IF($K711="","",IF($K711=$K709,AA709,AA710))</f>
        <v/>
      </c>
      <c r="AE711" s="238"/>
      <c r="AF711" s="238"/>
      <c r="AG711" s="226"/>
      <c r="AH711" s="245" t="str">
        <f t="shared" si="1333"/>
        <v/>
      </c>
      <c r="AI711" s="251" t="str">
        <f>IF($K711="","",IF($K711=$K709,AH709,AH710))</f>
        <v/>
      </c>
      <c r="AJ711" s="227"/>
      <c r="AK711" s="196"/>
      <c r="AL711" s="13"/>
      <c r="AM711" s="13"/>
      <c r="AN711" s="277"/>
      <c r="AO711" s="252"/>
      <c r="AP711" s="278"/>
      <c r="AQ711" s="257"/>
      <c r="AR711" s="13"/>
      <c r="AS711" s="257"/>
      <c r="AT711" s="13"/>
      <c r="AU711" s="257"/>
      <c r="AV711" s="9"/>
      <c r="AW711" s="14" t="str">
        <f t="shared" si="1326"/>
        <v/>
      </c>
      <c r="AX711" s="14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Y711" s="14" t="str">
        <f t="shared" si="1327"/>
        <v/>
      </c>
    </row>
    <row r="712" spans="1:51">
      <c r="A712" s="1">
        <f>输入错误检查!A711</f>
        <v>0</v>
      </c>
      <c r="B712" s="218" t="str">
        <f t="shared" si="1328"/>
        <v/>
      </c>
      <c r="C712" s="218" t="str">
        <f t="shared" si="1329"/>
        <v/>
      </c>
      <c r="D712" s="218" t="str">
        <f t="shared" si="1330"/>
        <v/>
      </c>
      <c r="E712" s="218" t="str">
        <f t="shared" si="1331"/>
        <v/>
      </c>
      <c r="F712" s="218" t="str">
        <f t="shared" si="1332"/>
        <v/>
      </c>
      <c r="G712" s="8">
        <v>3</v>
      </c>
      <c r="H712" s="14" t="s">
        <v>88</v>
      </c>
      <c r="I712" s="14" t="str">
        <f t="shared" si="1323"/>
        <v/>
      </c>
      <c r="J712" s="14" t="str">
        <f t="shared" si="1324"/>
        <v/>
      </c>
      <c r="K712" s="13"/>
      <c r="L712" s="258"/>
      <c r="M712" s="221"/>
      <c r="N712" s="221"/>
      <c r="O712" s="222"/>
      <c r="P712" s="235"/>
      <c r="Q712" s="235"/>
      <c r="R712" s="235"/>
      <c r="S712" s="13"/>
      <c r="T712" s="13"/>
      <c r="U712" s="14" t="str">
        <f t="shared" si="1325"/>
        <v/>
      </c>
      <c r="V712" s="14" t="str" cm="1">
        <f t="array" ref="V712">_xlfn.IFS(S712+T712=0,"",S712&gt;T712,IF(I712="主",IF(S712=5,4,3),IF(S712=5,0,1)),S712&lt;T712,IF(I712="主",IF(T712=5,0,1),IF(T712=5,4,3)),S712=T712,2)</f>
        <v/>
      </c>
      <c r="W712" s="255"/>
      <c r="X712" s="19" t="str">
        <f>IF(X711="","",X711)</f>
        <v/>
      </c>
      <c r="Y712" s="248" t="str">
        <f>IF($K712="","",IF($K712=$K710,AP710,AP709))</f>
        <v/>
      </c>
      <c r="Z712" s="248" t="str">
        <f>IF($K712="","",IF($K712=$K710,AQ710,AQ709))</f>
        <v/>
      </c>
      <c r="AA712" s="244" t="str">
        <f>IF($K712="","",IF($K712=$K710,AS710,AS709))</f>
        <v/>
      </c>
      <c r="AB712" s="248" t="str">
        <f>IF($K712="","",IF($K712=$K710,Y710,Y709))</f>
        <v/>
      </c>
      <c r="AC712" s="249" t="str">
        <f>IF($K712="","",IF($K712=$K710,Z710,Z709))</f>
        <v/>
      </c>
      <c r="AD712" s="250" t="str">
        <f>IF($K712="","",IF($K712=$K710,AA710,AA709))</f>
        <v/>
      </c>
      <c r="AE712" s="237"/>
      <c r="AF712" s="237"/>
      <c r="AG712" s="270"/>
      <c r="AH712" s="245" t="str">
        <f t="shared" si="1334"/>
        <v/>
      </c>
      <c r="AI712" s="251" t="str">
        <f>IF($K712="","",IF($K712=$K710,AH710,AH709))</f>
        <v/>
      </c>
      <c r="AJ712" s="227"/>
      <c r="AK712" s="196"/>
      <c r="AL712" s="13"/>
      <c r="AM712" s="13"/>
      <c r="AN712" s="192"/>
      <c r="AO712" s="254"/>
      <c r="AP712" s="278"/>
      <c r="AQ712" s="257"/>
      <c r="AR712" s="13"/>
      <c r="AS712" s="257"/>
      <c r="AT712" s="13"/>
      <c r="AU712" s="257"/>
      <c r="AV712" s="9"/>
      <c r="AW712" s="14" t="str">
        <f t="shared" si="1326"/>
        <v/>
      </c>
      <c r="AX712" s="14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Y712" s="14" t="str">
        <f t="shared" si="1327"/>
        <v/>
      </c>
    </row>
    <row r="713" spans="1:51">
      <c r="A713" s="1">
        <f>输入错误检查!A712</f>
        <v>0</v>
      </c>
      <c r="B713" s="218" t="str">
        <f t="shared" si="1328"/>
        <v/>
      </c>
      <c r="C713" s="218" t="str">
        <f t="shared" si="1329"/>
        <v/>
      </c>
      <c r="D713" s="218" t="str">
        <f t="shared" si="1330"/>
        <v/>
      </c>
      <c r="E713" s="218" t="str">
        <f t="shared" si="1331"/>
        <v/>
      </c>
      <c r="F713" s="218" t="str">
        <f t="shared" si="1332"/>
        <v/>
      </c>
      <c r="G713" s="8" t="s">
        <v>114</v>
      </c>
      <c r="H713" s="14" t="s">
        <v>75</v>
      </c>
      <c r="I713" s="14" t="str">
        <f t="shared" si="1323"/>
        <v/>
      </c>
      <c r="J713" s="14" t="str">
        <f t="shared" si="1324"/>
        <v/>
      </c>
      <c r="K713" s="13"/>
      <c r="L713" s="258"/>
      <c r="M713" s="221">
        <f>S713+S714</f>
        <v>0</v>
      </c>
      <c r="N713" s="221">
        <f>T713+T714</f>
        <v>0</v>
      </c>
      <c r="O713" s="222">
        <f t="shared" si="1335"/>
        <v>0</v>
      </c>
      <c r="P713" s="223">
        <f t="shared" si="1336"/>
        <v>0</v>
      </c>
      <c r="Q713" s="223">
        <f t="shared" si="1337"/>
        <v>0</v>
      </c>
      <c r="R713" s="223">
        <f t="shared" si="1338"/>
        <v>0</v>
      </c>
      <c r="S713" s="13"/>
      <c r="T713" s="13"/>
      <c r="U713" s="14" t="str">
        <f t="shared" si="1325"/>
        <v/>
      </c>
      <c r="V713" s="14" t="str" cm="1">
        <f t="array" ref="V713">_xlfn.IFS(S713+T713=0,"",S713&gt;T713,IF(I713="主",IF(S713=5,4,3),IF(S713=5,0,1)),S713&lt;T713,IF(I713="主",IF(T713=5,0,1),IF(T713=5,4,3)),S713=T713,2)</f>
        <v/>
      </c>
      <c r="W713" s="255"/>
      <c r="X713" s="19"/>
      <c r="Y713" s="248" t="str">
        <f>IF($K713="","",IF($K713=$K711,AP711,AP712))</f>
        <v/>
      </c>
      <c r="Z713" s="248" t="str">
        <f>IF($K713="","",IF($K713=$K711,AQ711,AQ712))</f>
        <v/>
      </c>
      <c r="AA713" s="244" t="str">
        <f>IF($K713="","",IF($K713=$K711,AS711,AS712))</f>
        <v/>
      </c>
      <c r="AB713" s="242" t="str">
        <f t="shared" ref="AB713:AG713" si="1339">IF($K713="","",IF($K713=$K711,Y711,Y712))</f>
        <v/>
      </c>
      <c r="AC713" s="242" t="str">
        <f t="shared" si="1339"/>
        <v/>
      </c>
      <c r="AD713" s="249" t="str">
        <f t="shared" si="1339"/>
        <v/>
      </c>
      <c r="AE713" s="242" t="str">
        <f t="shared" si="1339"/>
        <v/>
      </c>
      <c r="AF713" s="242" t="str">
        <f t="shared" si="1339"/>
        <v/>
      </c>
      <c r="AG713" s="242" t="str">
        <f t="shared" si="1339"/>
        <v/>
      </c>
      <c r="AH713" s="245" t="str">
        <f t="shared" si="1333"/>
        <v/>
      </c>
      <c r="AI713" s="251" t="str">
        <f>IF($K713="","",IF($K713=$K711,AH711,AH712))</f>
        <v/>
      </c>
      <c r="AJ713" s="251" t="str">
        <f>IF($K713="","",IF($K713=$K711,AI711,AI712))</f>
        <v/>
      </c>
      <c r="AK713" s="13"/>
      <c r="AL713" s="13"/>
      <c r="AM713" s="13"/>
      <c r="AN713" s="13"/>
      <c r="AO713" s="256"/>
      <c r="AP713" s="257"/>
      <c r="AQ713" s="257"/>
      <c r="AR713" s="13"/>
      <c r="AS713" s="257"/>
      <c r="AT713" s="13"/>
      <c r="AU713" s="257"/>
      <c r="AV713" s="9"/>
      <c r="AW713" s="14" t="str">
        <f t="shared" si="1326"/>
        <v/>
      </c>
      <c r="AX713" s="14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Y713" s="14" t="str">
        <f t="shared" si="1327"/>
        <v/>
      </c>
    </row>
    <row r="714" spans="1:51">
      <c r="A714" s="1">
        <f>输入错误检查!A713</f>
        <v>0</v>
      </c>
      <c r="B714" s="218" t="str">
        <f t="shared" si="1328"/>
        <v/>
      </c>
      <c r="C714" s="218" t="str">
        <f t="shared" si="1329"/>
        <v/>
      </c>
      <c r="D714" s="218" t="str">
        <f t="shared" si="1330"/>
        <v/>
      </c>
      <c r="E714" s="218" t="str">
        <f t="shared" si="1331"/>
        <v/>
      </c>
      <c r="F714" s="218" t="str">
        <f t="shared" si="1332"/>
        <v/>
      </c>
      <c r="G714" s="8" t="s">
        <v>114</v>
      </c>
      <c r="H714" s="14" t="s">
        <v>88</v>
      </c>
      <c r="I714" s="14" t="str">
        <f t="shared" si="1323"/>
        <v/>
      </c>
      <c r="J714" s="14" t="str">
        <f t="shared" si="1324"/>
        <v/>
      </c>
      <c r="K714" s="13"/>
      <c r="L714" s="258"/>
      <c r="M714" s="221"/>
      <c r="N714" s="221"/>
      <c r="O714" s="222"/>
      <c r="P714" s="235"/>
      <c r="Q714" s="235"/>
      <c r="R714" s="235"/>
      <c r="S714" s="13"/>
      <c r="T714" s="13"/>
      <c r="U714" s="14" t="str">
        <f t="shared" si="1325"/>
        <v/>
      </c>
      <c r="V714" s="14" t="str" cm="1">
        <f t="array" ref="V714">_xlfn.IFS(S714+T714=0,"",S714&gt;T714,IF(I714="主",IF(S714=5,4,3),IF(S714=5,0,1)),S714&lt;T714,IF(I714="主",IF(T714=5,0,1),IF(T714=5,4,3)),S714=T714,2)</f>
        <v/>
      </c>
      <c r="W714" s="255"/>
      <c r="X714" s="19" t="str">
        <f>IF(X713="","",X713)</f>
        <v/>
      </c>
      <c r="Y714" s="248" t="str">
        <f>IF($K714="","",IF($K714=$K712,AP712,AP711))</f>
        <v/>
      </c>
      <c r="Z714" s="248" t="str">
        <f>IF($K714="","",IF($K714=$K712,AQ712,AQ711))</f>
        <v/>
      </c>
      <c r="AA714" s="244" t="str">
        <f>IF($K714="","",IF($K714=$K712,AS712,AS711))</f>
        <v/>
      </c>
      <c r="AB714" s="242" t="str">
        <f t="shared" ref="AB714:AG714" si="1340">IF($K714="","",IF($K714=$K712,Y712,Y711))</f>
        <v/>
      </c>
      <c r="AC714" s="242" t="str">
        <f t="shared" si="1340"/>
        <v/>
      </c>
      <c r="AD714" s="249" t="str">
        <f t="shared" si="1340"/>
        <v/>
      </c>
      <c r="AE714" s="242" t="str">
        <f t="shared" si="1340"/>
        <v/>
      </c>
      <c r="AF714" s="242" t="str">
        <f t="shared" si="1340"/>
        <v/>
      </c>
      <c r="AG714" s="242" t="str">
        <f t="shared" si="1340"/>
        <v/>
      </c>
      <c r="AH714" s="245" t="str">
        <f t="shared" si="1334"/>
        <v/>
      </c>
      <c r="AI714" s="251" t="str">
        <f>IF($K714="","",IF($K714=$K712,AH712,AH711))</f>
        <v/>
      </c>
      <c r="AJ714" s="251" t="str">
        <f>IF($K714="","",IF($K714=$K712,AI712,AI711))</f>
        <v/>
      </c>
      <c r="AK714" s="13"/>
      <c r="AL714" s="13"/>
      <c r="AM714" s="13"/>
      <c r="AN714" s="13"/>
      <c r="AO714" s="13"/>
      <c r="AP714" s="257"/>
      <c r="AQ714" s="257"/>
      <c r="AR714" s="13"/>
      <c r="AS714" s="257"/>
      <c r="AT714" s="13"/>
      <c r="AU714" s="257"/>
      <c r="AV714" s="9"/>
      <c r="AW714" s="14" t="str">
        <f t="shared" si="1326"/>
        <v/>
      </c>
      <c r="AX714" s="14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Y714" s="14" t="str">
        <f t="shared" si="1327"/>
        <v/>
      </c>
    </row>
    <row r="715" spans="1:51">
      <c r="A715" s="1">
        <f>输入错误检查!A714</f>
        <v>0</v>
      </c>
      <c r="B715" s="218" t="str">
        <f>IF(赛果!A91="","",赛果!A91)</f>
        <v/>
      </c>
      <c r="C715" s="218" t="str">
        <f>IF(赛果!B91="","",赛果!B91)</f>
        <v/>
      </c>
      <c r="D715" s="218" t="str">
        <f>IF(赛果!C91="","",赛果!C91)</f>
        <v/>
      </c>
      <c r="E715" s="218" t="str">
        <f>IF(赛果!D91="","",赛果!D91)</f>
        <v/>
      </c>
      <c r="F715" s="218" t="str">
        <f>IF(赛果!E91="","",赛果!E91)</f>
        <v/>
      </c>
      <c r="G715" s="8">
        <v>1</v>
      </c>
      <c r="H715" s="14" t="s">
        <v>75</v>
      </c>
      <c r="I715" s="14" t="str">
        <f t="shared" si="1323"/>
        <v/>
      </c>
      <c r="J715" s="14" t="str">
        <f t="shared" si="1324"/>
        <v/>
      </c>
      <c r="K715" s="279"/>
      <c r="L715" s="260"/>
      <c r="M715" s="221">
        <f>S715+S716</f>
        <v>0</v>
      </c>
      <c r="N715" s="221">
        <f>T715+T716</f>
        <v>0</v>
      </c>
      <c r="O715" s="222">
        <f t="shared" si="1335"/>
        <v>0</v>
      </c>
      <c r="P715" s="223">
        <f t="shared" si="1336"/>
        <v>0</v>
      </c>
      <c r="Q715" s="223">
        <f t="shared" si="1337"/>
        <v>0</v>
      </c>
      <c r="R715" s="223">
        <f t="shared" si="1338"/>
        <v>0</v>
      </c>
      <c r="S715" s="10"/>
      <c r="T715" s="10"/>
      <c r="U715" s="14" t="str">
        <f t="shared" si="1325"/>
        <v/>
      </c>
      <c r="V715" s="14" t="str" cm="1">
        <f t="array" ref="V715">_xlfn.IFS(S715+T715=0,"",S715&gt;T715,IF(I715="主",IF(S715=5,4,3),IF(S715=5,0,1)),S715&lt;T715,IF(I715="主",IF(T715=5,0,1),IF(T715=5,4,3)),S715=T715,2)</f>
        <v/>
      </c>
      <c r="W715" s="261"/>
      <c r="X715" s="261"/>
      <c r="Y715" s="224"/>
      <c r="Z715" s="225"/>
      <c r="AA715" s="225"/>
      <c r="AB715" s="225"/>
      <c r="AC715" s="225"/>
      <c r="AD715" s="225"/>
      <c r="AE715" s="225"/>
      <c r="AF715" s="225"/>
      <c r="AG715" s="226"/>
      <c r="AH715" s="227"/>
      <c r="AI715" s="227"/>
      <c r="AJ715" s="227"/>
      <c r="AK715" s="262"/>
      <c r="AL715" s="263"/>
      <c r="AM715" s="224"/>
      <c r="AN715" s="225"/>
      <c r="AO715" s="264"/>
      <c r="AP715" s="265"/>
      <c r="AQ715" s="12"/>
      <c r="AR715" s="15"/>
      <c r="AS715" s="12"/>
      <c r="AT715" s="15"/>
      <c r="AU715" s="12"/>
      <c r="AV715" s="148"/>
      <c r="AW715" s="14" t="str">
        <f t="shared" si="1326"/>
        <v/>
      </c>
      <c r="AX715" s="14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Y715" s="14" t="str">
        <f t="shared" si="1327"/>
        <v/>
      </c>
    </row>
    <row r="716" spans="1:51">
      <c r="A716" s="1">
        <f>输入错误检查!A715</f>
        <v>0</v>
      </c>
      <c r="B716" s="218" t="str">
        <f t="shared" ref="B716:B722" si="1341">B715</f>
        <v/>
      </c>
      <c r="C716" s="218" t="str">
        <f t="shared" ref="C716:C722" si="1342">C715</f>
        <v/>
      </c>
      <c r="D716" s="218" t="str">
        <f t="shared" ref="D716:D722" si="1343">D715</f>
        <v/>
      </c>
      <c r="E716" s="218" t="str">
        <f t="shared" ref="E716:E722" si="1344">E715</f>
        <v/>
      </c>
      <c r="F716" s="218" t="str">
        <f t="shared" ref="F716:F722" si="1345">F715</f>
        <v/>
      </c>
      <c r="G716" s="8">
        <v>1</v>
      </c>
      <c r="H716" s="14" t="s">
        <v>88</v>
      </c>
      <c r="I716" s="14" t="str">
        <f t="shared" si="1323"/>
        <v/>
      </c>
      <c r="J716" s="14" t="str">
        <f t="shared" si="1324"/>
        <v/>
      </c>
      <c r="K716" s="279"/>
      <c r="L716" s="260"/>
      <c r="M716" s="221"/>
      <c r="N716" s="221"/>
      <c r="O716" s="222"/>
      <c r="P716" s="235"/>
      <c r="Q716" s="235"/>
      <c r="R716" s="235"/>
      <c r="S716" s="10"/>
      <c r="T716" s="10"/>
      <c r="U716" s="14" t="str">
        <f t="shared" si="1325"/>
        <v/>
      </c>
      <c r="V716" s="14" t="str" cm="1">
        <f t="array" ref="V716">_xlfn.IFS(S716+T716=0,"",S716&gt;T716,IF(I716="主",IF(S716=5,4,3),IF(S716=5,0,1)),S716&lt;T716,IF(I716="主",IF(T716=5,0,1),IF(T716=5,4,3)),S716=T716,2)</f>
        <v/>
      </c>
      <c r="W716" s="261" t="str">
        <f>IF(W715="","",W715)</f>
        <v/>
      </c>
      <c r="X716" s="261" t="str">
        <f>IF(X715="","",X715)</f>
        <v/>
      </c>
      <c r="Y716" s="236"/>
      <c r="Z716" s="237"/>
      <c r="AA716" s="238"/>
      <c r="AB716" s="238"/>
      <c r="AC716" s="238"/>
      <c r="AD716" s="238"/>
      <c r="AE716" s="238"/>
      <c r="AF716" s="238"/>
      <c r="AG716" s="226"/>
      <c r="AH716" s="227"/>
      <c r="AI716" s="227"/>
      <c r="AJ716" s="227"/>
      <c r="AK716" s="262"/>
      <c r="AL716" s="263"/>
      <c r="AM716" s="236"/>
      <c r="AN716" s="238"/>
      <c r="AO716" s="227"/>
      <c r="AP716" s="265"/>
      <c r="AQ716" s="12"/>
      <c r="AR716" s="15"/>
      <c r="AS716" s="12"/>
      <c r="AT716" s="15"/>
      <c r="AU716" s="12"/>
      <c r="AV716" s="148"/>
      <c r="AW716" s="14" t="str">
        <f t="shared" si="1326"/>
        <v/>
      </c>
      <c r="AX716" s="14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Y716" s="14" t="str">
        <f t="shared" si="1327"/>
        <v/>
      </c>
    </row>
    <row r="717" spans="1:51">
      <c r="A717" s="1">
        <f>输入错误检查!A716</f>
        <v>0</v>
      </c>
      <c r="B717" s="218" t="str">
        <f t="shared" si="1341"/>
        <v/>
      </c>
      <c r="C717" s="218" t="str">
        <f t="shared" si="1342"/>
        <v/>
      </c>
      <c r="D717" s="218" t="str">
        <f t="shared" si="1343"/>
        <v/>
      </c>
      <c r="E717" s="218" t="str">
        <f t="shared" si="1344"/>
        <v/>
      </c>
      <c r="F717" s="218" t="str">
        <f t="shared" si="1345"/>
        <v/>
      </c>
      <c r="G717" s="8">
        <v>2</v>
      </c>
      <c r="H717" s="14" t="s">
        <v>75</v>
      </c>
      <c r="I717" s="14" t="str">
        <f t="shared" si="1323"/>
        <v/>
      </c>
      <c r="J717" s="14" t="str">
        <f t="shared" si="1324"/>
        <v/>
      </c>
      <c r="K717" s="279"/>
      <c r="L717" s="260"/>
      <c r="M717" s="221">
        <f>S717+S718</f>
        <v>0</v>
      </c>
      <c r="N717" s="221">
        <f>T717+T718</f>
        <v>0</v>
      </c>
      <c r="O717" s="222">
        <f t="shared" ref="O717:O721" si="1346">M717+N717</f>
        <v>0</v>
      </c>
      <c r="P717" s="223">
        <f t="shared" ref="P717:P721" si="1347">IF(M717&gt;N717,1,0)</f>
        <v>0</v>
      </c>
      <c r="Q717" s="223">
        <f t="shared" ref="Q717:Q721" si="1348">IF(M717+N717=0,0,IF(M717=N717,1,0))</f>
        <v>0</v>
      </c>
      <c r="R717" s="223">
        <f t="shared" ref="R717:R721" si="1349">IF(M717&lt;N717,1,0)</f>
        <v>0</v>
      </c>
      <c r="S717" s="10"/>
      <c r="T717" s="10"/>
      <c r="U717" s="14" t="str">
        <f t="shared" si="1325"/>
        <v/>
      </c>
      <c r="V717" s="14" t="str" cm="1">
        <f t="array" ref="V717">_xlfn.IFS(S717+T717=0,"",S717&gt;T717,IF(I717="主",IF(S717=5,4,3),IF(S717=5,0,1)),S717&lt;T717,IF(I717="主",IF(T717=5,0,1),IF(T717=5,4,3)),S717=T717,2)</f>
        <v/>
      </c>
      <c r="W717" s="261"/>
      <c r="X717" s="261"/>
      <c r="Y717" s="242" t="str">
        <f>IF($K717="","",IF($K717=$K715,AP715,AP716))</f>
        <v/>
      </c>
      <c r="Z717" s="243" t="str">
        <f>IF($K717="","",IF($K717=$K715,AQ715,AQ716))</f>
        <v/>
      </c>
      <c r="AA717" s="244" t="str">
        <f>IF($K717="","",IF($K717=$K715,AS715,AS716))</f>
        <v/>
      </c>
      <c r="AB717" s="238"/>
      <c r="AC717" s="238"/>
      <c r="AD717" s="238"/>
      <c r="AE717" s="238"/>
      <c r="AF717" s="238"/>
      <c r="AG717" s="226"/>
      <c r="AH717" s="245" t="str">
        <f t="shared" ref="AH717:AH721" si="1350">IF($K717="","",IF($K717=$K715,AV715,AV716))</f>
        <v/>
      </c>
      <c r="AI717" s="227"/>
      <c r="AJ717" s="227"/>
      <c r="AK717" s="262"/>
      <c r="AL717" s="10"/>
      <c r="AM717" s="266"/>
      <c r="AN717" s="267"/>
      <c r="AO717" s="227"/>
      <c r="AP717" s="265"/>
      <c r="AQ717" s="12"/>
      <c r="AR717" s="15"/>
      <c r="AS717" s="12"/>
      <c r="AT717" s="15"/>
      <c r="AU717" s="12"/>
      <c r="AV717" s="148"/>
      <c r="AW717" s="14" t="str">
        <f t="shared" si="1326"/>
        <v/>
      </c>
      <c r="AX717" s="14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AY717" s="14" t="str">
        <f t="shared" si="1327"/>
        <v/>
      </c>
    </row>
    <row r="718" spans="1:51">
      <c r="A718" s="1">
        <f>输入错误检查!A717</f>
        <v>0</v>
      </c>
      <c r="B718" s="218" t="str">
        <f t="shared" si="1341"/>
        <v/>
      </c>
      <c r="C718" s="218" t="str">
        <f t="shared" si="1342"/>
        <v/>
      </c>
      <c r="D718" s="218" t="str">
        <f t="shared" si="1343"/>
        <v/>
      </c>
      <c r="E718" s="218" t="str">
        <f t="shared" si="1344"/>
        <v/>
      </c>
      <c r="F718" s="218" t="str">
        <f t="shared" si="1345"/>
        <v/>
      </c>
      <c r="G718" s="8">
        <v>2</v>
      </c>
      <c r="H718" s="14" t="s">
        <v>88</v>
      </c>
      <c r="I718" s="14" t="str">
        <f t="shared" si="1323"/>
        <v/>
      </c>
      <c r="J718" s="14" t="str">
        <f t="shared" si="1324"/>
        <v/>
      </c>
      <c r="K718" s="279"/>
      <c r="L718" s="260"/>
      <c r="M718" s="221"/>
      <c r="N718" s="221"/>
      <c r="O718" s="222"/>
      <c r="P718" s="235"/>
      <c r="Q718" s="235"/>
      <c r="R718" s="235"/>
      <c r="S718" s="10"/>
      <c r="T718" s="10"/>
      <c r="U718" s="14" t="str">
        <f t="shared" si="1325"/>
        <v/>
      </c>
      <c r="V718" s="14" t="str" cm="1">
        <f t="array" ref="V718">_xlfn.IFS(S718+T718=0,"",S718&gt;T718,IF(I718="主",IF(S718=5,4,3),IF(S718=5,0,1)),S718&lt;T718,IF(I718="主",IF(T718=5,0,1),IF(T718=5,4,3)),S718=T718,2)</f>
        <v/>
      </c>
      <c r="W718" s="261" t="str">
        <f>IF(W717="","",W717)</f>
        <v/>
      </c>
      <c r="X718" s="261" t="str">
        <f>IF(X717="","",X717)</f>
        <v/>
      </c>
      <c r="Y718" s="242" t="str">
        <f>IF($K718="","",IF($K718=$K716,AP716,AP715))</f>
        <v/>
      </c>
      <c r="Z718" s="243" t="str">
        <f>IF($K718="","",IF($K718=$K716,AQ716,AQ715))</f>
        <v/>
      </c>
      <c r="AA718" s="244" t="str">
        <f>IF($K718="","",IF($K718=$K716,AS716,AS715))</f>
        <v/>
      </c>
      <c r="AB718" s="237"/>
      <c r="AC718" s="237"/>
      <c r="AD718" s="238"/>
      <c r="AE718" s="238"/>
      <c r="AF718" s="238"/>
      <c r="AG718" s="226"/>
      <c r="AH718" s="245" t="str">
        <f t="shared" ref="AH718:AH722" si="1351">IF($K718="","",IF($K718=$K716,AV716,AV715))</f>
        <v/>
      </c>
      <c r="AI718" s="227"/>
      <c r="AJ718" s="227"/>
      <c r="AK718" s="262"/>
      <c r="AL718" s="10"/>
      <c r="AM718" s="263"/>
      <c r="AN718" s="236"/>
      <c r="AO718" s="227"/>
      <c r="AP718" s="265"/>
      <c r="AQ718" s="12"/>
      <c r="AR718" s="15"/>
      <c r="AS718" s="12"/>
      <c r="AT718" s="15"/>
      <c r="AU718" s="12"/>
      <c r="AV718" s="148"/>
      <c r="AW718" s="14" t="str">
        <f t="shared" si="1326"/>
        <v/>
      </c>
      <c r="AX718" s="14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Y718" s="14" t="str">
        <f t="shared" si="1327"/>
        <v/>
      </c>
    </row>
    <row r="719" spans="1:51">
      <c r="A719" s="1">
        <f>输入错误检查!A718</f>
        <v>0</v>
      </c>
      <c r="B719" s="218" t="str">
        <f t="shared" si="1341"/>
        <v/>
      </c>
      <c r="C719" s="218" t="str">
        <f t="shared" si="1342"/>
        <v/>
      </c>
      <c r="D719" s="218" t="str">
        <f t="shared" si="1343"/>
        <v/>
      </c>
      <c r="E719" s="218" t="str">
        <f t="shared" si="1344"/>
        <v/>
      </c>
      <c r="F719" s="218" t="str">
        <f t="shared" si="1345"/>
        <v/>
      </c>
      <c r="G719" s="8">
        <v>3</v>
      </c>
      <c r="H719" s="14" t="s">
        <v>75</v>
      </c>
      <c r="I719" s="14" t="str">
        <f t="shared" si="1323"/>
        <v/>
      </c>
      <c r="J719" s="14" t="str">
        <f t="shared" si="1324"/>
        <v/>
      </c>
      <c r="K719" s="279"/>
      <c r="L719" s="260"/>
      <c r="M719" s="221">
        <f>S719+S720</f>
        <v>0</v>
      </c>
      <c r="N719" s="221">
        <f>T719+T720</f>
        <v>0</v>
      </c>
      <c r="O719" s="222">
        <f t="shared" si="1346"/>
        <v>0</v>
      </c>
      <c r="P719" s="223">
        <f t="shared" si="1347"/>
        <v>0</v>
      </c>
      <c r="Q719" s="223">
        <f t="shared" si="1348"/>
        <v>0</v>
      </c>
      <c r="R719" s="223">
        <f t="shared" si="1349"/>
        <v>0</v>
      </c>
      <c r="S719" s="10"/>
      <c r="T719" s="10"/>
      <c r="U719" s="14" t="str">
        <f t="shared" si="1325"/>
        <v/>
      </c>
      <c r="V719" s="14" t="str" cm="1">
        <f t="array" ref="V719">_xlfn.IFS(S719+T719=0,"",S719&gt;T719,IF(I719="主",IF(S719=5,4,3),IF(S719=5,0,1)),S719&lt;T719,IF(I719="主",IF(T719=5,0,1),IF(T719=5,4,3)),S719=T719,2)</f>
        <v/>
      </c>
      <c r="W719" s="275"/>
      <c r="X719" s="261"/>
      <c r="Y719" s="248" t="str">
        <f>IF($K719="","",IF($K719=$K717,AP717,AP718))</f>
        <v/>
      </c>
      <c r="Z719" s="248" t="str">
        <f>IF($K719="","",IF($K719=$K717,AQ717,AQ718))</f>
        <v/>
      </c>
      <c r="AA719" s="244" t="str">
        <f>IF($K719="","",IF($K719=$K717,AS717,AS718))</f>
        <v/>
      </c>
      <c r="AB719" s="248" t="str">
        <f>IF($K719="","",IF($K719=$K717,Y717,Y718))</f>
        <v/>
      </c>
      <c r="AC719" s="249" t="str">
        <f>IF($K719="","",IF($K719=$K717,Z717,Z718))</f>
        <v/>
      </c>
      <c r="AD719" s="250" t="str">
        <f>IF($K719="","",IF($K719=$K717,AA717,AA718))</f>
        <v/>
      </c>
      <c r="AE719" s="238"/>
      <c r="AF719" s="238"/>
      <c r="AG719" s="226"/>
      <c r="AH719" s="245" t="str">
        <f t="shared" si="1350"/>
        <v/>
      </c>
      <c r="AI719" s="251" t="str">
        <f>IF($K719="","",IF($K719=$K717,AH717,AH718))</f>
        <v/>
      </c>
      <c r="AJ719" s="227"/>
      <c r="AK719" s="262"/>
      <c r="AL719" s="10"/>
      <c r="AM719" s="10"/>
      <c r="AN719" s="266"/>
      <c r="AO719" s="269"/>
      <c r="AP719" s="265"/>
      <c r="AQ719" s="12"/>
      <c r="AR719" s="15"/>
      <c r="AS719" s="12"/>
      <c r="AT719" s="15"/>
      <c r="AU719" s="12"/>
      <c r="AV719" s="148"/>
      <c r="AW719" s="14" t="str">
        <f t="shared" si="1326"/>
        <v/>
      </c>
      <c r="AX719" s="14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Y719" s="14" t="str">
        <f t="shared" si="1327"/>
        <v/>
      </c>
    </row>
    <row r="720" spans="1:51">
      <c r="A720" s="1">
        <f>输入错误检查!A719</f>
        <v>0</v>
      </c>
      <c r="B720" s="218" t="str">
        <f t="shared" si="1341"/>
        <v/>
      </c>
      <c r="C720" s="218" t="str">
        <f t="shared" si="1342"/>
        <v/>
      </c>
      <c r="D720" s="218" t="str">
        <f t="shared" si="1343"/>
        <v/>
      </c>
      <c r="E720" s="218" t="str">
        <f t="shared" si="1344"/>
        <v/>
      </c>
      <c r="F720" s="218" t="str">
        <f t="shared" si="1345"/>
        <v/>
      </c>
      <c r="G720" s="8">
        <v>3</v>
      </c>
      <c r="H720" s="14" t="s">
        <v>88</v>
      </c>
      <c r="I720" s="14" t="str">
        <f t="shared" si="1323"/>
        <v/>
      </c>
      <c r="J720" s="14" t="str">
        <f t="shared" si="1324"/>
        <v/>
      </c>
      <c r="K720" s="279"/>
      <c r="L720" s="260"/>
      <c r="M720" s="221"/>
      <c r="N720" s="221"/>
      <c r="O720" s="222"/>
      <c r="P720" s="235"/>
      <c r="Q720" s="235"/>
      <c r="R720" s="235"/>
      <c r="S720" s="10"/>
      <c r="T720" s="10"/>
      <c r="U720" s="14" t="str">
        <f t="shared" si="1325"/>
        <v/>
      </c>
      <c r="V720" s="14" t="str" cm="1">
        <f t="array" ref="V720">_xlfn.IFS(S720+T720=0,"",S720&gt;T720,IF(I720="主",IF(S720=5,4,3),IF(S720=5,0,1)),S720&lt;T720,IF(I720="主",IF(T720=5,0,1),IF(T720=5,4,3)),S720=T720,2)</f>
        <v/>
      </c>
      <c r="W720" s="275"/>
      <c r="X720" s="261" t="str">
        <f>IF(X719="","",X719)</f>
        <v/>
      </c>
      <c r="Y720" s="248" t="str">
        <f>IF($K720="","",IF($K720=$K718,AP718,AP717))</f>
        <v/>
      </c>
      <c r="Z720" s="248" t="str">
        <f>IF($K720="","",IF($K720=$K718,AQ718,AQ717))</f>
        <v/>
      </c>
      <c r="AA720" s="244" t="str">
        <f>IF($K720="","",IF($K720=$K718,AS718,AS717))</f>
        <v/>
      </c>
      <c r="AB720" s="248" t="str">
        <f>IF($K720="","",IF($K720=$K718,Y718,Y717))</f>
        <v/>
      </c>
      <c r="AC720" s="249" t="str">
        <f>IF($K720="","",IF($K720=$K718,Z718,Z717))</f>
        <v/>
      </c>
      <c r="AD720" s="250" t="str">
        <f>IF($K720="","",IF($K720=$K718,AA718,AA717))</f>
        <v/>
      </c>
      <c r="AE720" s="237"/>
      <c r="AF720" s="237"/>
      <c r="AG720" s="270"/>
      <c r="AH720" s="245" t="str">
        <f t="shared" si="1351"/>
        <v/>
      </c>
      <c r="AI720" s="251" t="str">
        <f>IF($K720="","",IF($K720=$K718,AH718,AH717))</f>
        <v/>
      </c>
      <c r="AJ720" s="227"/>
      <c r="AK720" s="262"/>
      <c r="AL720" s="10"/>
      <c r="AM720" s="10"/>
      <c r="AN720" s="263"/>
      <c r="AO720" s="272"/>
      <c r="AP720" s="265"/>
      <c r="AQ720" s="12"/>
      <c r="AR720" s="15"/>
      <c r="AS720" s="12"/>
      <c r="AT720" s="15"/>
      <c r="AU720" s="12"/>
      <c r="AV720" s="148"/>
      <c r="AW720" s="14" t="str">
        <f t="shared" si="1326"/>
        <v/>
      </c>
      <c r="AX720" s="14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Y720" s="14" t="str">
        <f t="shared" si="1327"/>
        <v/>
      </c>
    </row>
    <row r="721" spans="1:51">
      <c r="A721" s="1">
        <f>输入错误检查!A720</f>
        <v>0</v>
      </c>
      <c r="B721" s="218" t="str">
        <f t="shared" si="1341"/>
        <v/>
      </c>
      <c r="C721" s="218" t="str">
        <f t="shared" si="1342"/>
        <v/>
      </c>
      <c r="D721" s="218" t="str">
        <f t="shared" si="1343"/>
        <v/>
      </c>
      <c r="E721" s="218" t="str">
        <f t="shared" si="1344"/>
        <v/>
      </c>
      <c r="F721" s="218" t="str">
        <f t="shared" si="1345"/>
        <v/>
      </c>
      <c r="G721" s="8" t="s">
        <v>114</v>
      </c>
      <c r="H721" s="14" t="s">
        <v>75</v>
      </c>
      <c r="I721" s="14" t="str">
        <f t="shared" si="1323"/>
        <v/>
      </c>
      <c r="J721" s="14" t="str">
        <f t="shared" si="1324"/>
        <v/>
      </c>
      <c r="K721" s="10"/>
      <c r="L721" s="274"/>
      <c r="M721" s="221">
        <f>S721+S722</f>
        <v>0</v>
      </c>
      <c r="N721" s="221">
        <f>T721+T722</f>
        <v>0</v>
      </c>
      <c r="O721" s="222">
        <f t="shared" si="1346"/>
        <v>0</v>
      </c>
      <c r="P721" s="223">
        <f t="shared" si="1347"/>
        <v>0</v>
      </c>
      <c r="Q721" s="223">
        <f t="shared" si="1348"/>
        <v>0</v>
      </c>
      <c r="R721" s="223">
        <f t="shared" si="1349"/>
        <v>0</v>
      </c>
      <c r="S721" s="10"/>
      <c r="T721" s="10"/>
      <c r="U721" s="14" t="str">
        <f t="shared" si="1325"/>
        <v/>
      </c>
      <c r="V721" s="14" t="str" cm="1">
        <f t="array" ref="V721">_xlfn.IFS(S721+T721=0,"",S721&gt;T721,IF(I721="主",IF(S721=5,4,3),IF(S721=5,0,1)),S721&lt;T721,IF(I721="主",IF(T721=5,0,1),IF(T721=5,4,3)),S721=T721,2)</f>
        <v/>
      </c>
      <c r="W721" s="275"/>
      <c r="X721" s="261"/>
      <c r="Y721" s="248" t="str">
        <f>IF($K721="","",IF($K721=$K719,AP719,AP720))</f>
        <v/>
      </c>
      <c r="Z721" s="248" t="str">
        <f>IF($K721="","",IF($K721=$K719,AQ719,AQ720))</f>
        <v/>
      </c>
      <c r="AA721" s="244" t="str">
        <f>IF($K721="","",IF($K721=$K719,AS719,AS720))</f>
        <v/>
      </c>
      <c r="AB721" s="242" t="str">
        <f t="shared" ref="AB721:AG721" si="1352">IF($K721="","",IF($K721=$K719,Y719,Y720))</f>
        <v/>
      </c>
      <c r="AC721" s="242" t="str">
        <f t="shared" si="1352"/>
        <v/>
      </c>
      <c r="AD721" s="249" t="str">
        <f t="shared" si="1352"/>
        <v/>
      </c>
      <c r="AE721" s="242" t="str">
        <f t="shared" si="1352"/>
        <v/>
      </c>
      <c r="AF721" s="242" t="str">
        <f t="shared" si="1352"/>
        <v/>
      </c>
      <c r="AG721" s="242" t="str">
        <f t="shared" si="1352"/>
        <v/>
      </c>
      <c r="AH721" s="245" t="str">
        <f t="shared" si="1350"/>
        <v/>
      </c>
      <c r="AI721" s="251" t="str">
        <f>IF($K721="","",IF($K721=$K719,AH719,AH720))</f>
        <v/>
      </c>
      <c r="AJ721" s="251" t="str">
        <f>IF($K721="","",IF($K721=$K719,AI719,AI720))</f>
        <v/>
      </c>
      <c r="AK721" s="10"/>
      <c r="AL721" s="10"/>
      <c r="AM721" s="10"/>
      <c r="AN721" s="10"/>
      <c r="AO721" s="276"/>
      <c r="AP721" s="265"/>
      <c r="AQ721" s="12"/>
      <c r="AR721" s="15"/>
      <c r="AS721" s="12"/>
      <c r="AT721" s="15"/>
      <c r="AU721" s="12"/>
      <c r="AV721" s="148"/>
      <c r="AW721" s="14" t="str">
        <f t="shared" si="1326"/>
        <v/>
      </c>
      <c r="AX721" s="14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Y721" s="14" t="str">
        <f t="shared" si="1327"/>
        <v/>
      </c>
    </row>
    <row r="722" spans="1:51">
      <c r="A722" s="1">
        <f>输入错误检查!A721</f>
        <v>0</v>
      </c>
      <c r="B722" s="218" t="str">
        <f t="shared" si="1341"/>
        <v/>
      </c>
      <c r="C722" s="218" t="str">
        <f t="shared" si="1342"/>
        <v/>
      </c>
      <c r="D722" s="218" t="str">
        <f t="shared" si="1343"/>
        <v/>
      </c>
      <c r="E722" s="218" t="str">
        <f t="shared" si="1344"/>
        <v/>
      </c>
      <c r="F722" s="218" t="str">
        <f t="shared" si="1345"/>
        <v/>
      </c>
      <c r="G722" s="8" t="s">
        <v>114</v>
      </c>
      <c r="H722" s="14" t="s">
        <v>88</v>
      </c>
      <c r="I722" s="14" t="str">
        <f t="shared" si="1323"/>
        <v/>
      </c>
      <c r="J722" s="14" t="str">
        <f t="shared" si="1324"/>
        <v/>
      </c>
      <c r="K722" s="10"/>
      <c r="L722" s="274"/>
      <c r="M722" s="221"/>
      <c r="N722" s="221"/>
      <c r="O722" s="222"/>
      <c r="P722" s="235"/>
      <c r="Q722" s="235"/>
      <c r="R722" s="235"/>
      <c r="S722" s="10"/>
      <c r="T722" s="10"/>
      <c r="U722" s="14" t="str">
        <f t="shared" si="1325"/>
        <v/>
      </c>
      <c r="V722" s="14" t="str" cm="1">
        <f t="array" ref="V722">_xlfn.IFS(S722+T722=0,"",S722&gt;T722,IF(I722="主",IF(S722=5,4,3),IF(S722=5,0,1)),S722&lt;T722,IF(I722="主",IF(T722=5,0,1),IF(T722=5,4,3)),S722=T722,2)</f>
        <v/>
      </c>
      <c r="W722" s="275"/>
      <c r="X722" s="261" t="str">
        <f>IF(X721="","",X721)</f>
        <v/>
      </c>
      <c r="Y722" s="248" t="str">
        <f>IF($K722="","",IF($K722=$K720,AP720,AP719))</f>
        <v/>
      </c>
      <c r="Z722" s="248" t="str">
        <f>IF($K722="","",IF($K722=$K720,AQ720,AQ719))</f>
        <v/>
      </c>
      <c r="AA722" s="244" t="str">
        <f>IF($K722="","",IF($K722=$K720,AS720,AS719))</f>
        <v/>
      </c>
      <c r="AB722" s="242" t="str">
        <f t="shared" ref="AB722:AG722" si="1353">IF($K722="","",IF($K722=$K720,Y720,Y719))</f>
        <v/>
      </c>
      <c r="AC722" s="242" t="str">
        <f t="shared" si="1353"/>
        <v/>
      </c>
      <c r="AD722" s="249" t="str">
        <f t="shared" si="1353"/>
        <v/>
      </c>
      <c r="AE722" s="242" t="str">
        <f t="shared" si="1353"/>
        <v/>
      </c>
      <c r="AF722" s="242" t="str">
        <f t="shared" si="1353"/>
        <v/>
      </c>
      <c r="AG722" s="242" t="str">
        <f t="shared" si="1353"/>
        <v/>
      </c>
      <c r="AH722" s="245" t="str">
        <f t="shared" si="1351"/>
        <v/>
      </c>
      <c r="AI722" s="251" t="str">
        <f>IF($K722="","",IF($K722=$K720,AH720,AH719))</f>
        <v/>
      </c>
      <c r="AJ722" s="251" t="str">
        <f>IF($K722="","",IF($K722=$K720,AI720,AI719))</f>
        <v/>
      </c>
      <c r="AK722" s="10"/>
      <c r="AL722" s="10"/>
      <c r="AM722" s="10"/>
      <c r="AN722" s="10"/>
      <c r="AO722" s="10"/>
      <c r="AP722" s="265"/>
      <c r="AQ722" s="12"/>
      <c r="AR722" s="15"/>
      <c r="AS722" s="12"/>
      <c r="AT722" s="15"/>
      <c r="AU722" s="12"/>
      <c r="AV722" s="148"/>
      <c r="AW722" s="14" t="str">
        <f t="shared" si="1326"/>
        <v/>
      </c>
      <c r="AX722" s="14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AY722" s="14" t="str">
        <f t="shared" si="1327"/>
        <v/>
      </c>
    </row>
  </sheetData>
  <sheetProtection formatCells="0" insertHyperlinks="0" autoFilter="0"/>
  <protectedRanges>
    <protectedRange sqref="AK3:AV722" name="区域4"/>
    <protectedRange sqref="W3:X722" name="区域3"/>
    <protectedRange sqref="S3:T42 S43:S50 T43:T50 S51:S58 T51:T58 S59:S66 T59:T66 S67:T138 S147:T722 T139:T146 S139:S146" name="区域2"/>
    <protectedRange sqref="K3:L722" name="区域1"/>
    <protectedRange sqref="B99:F722 B91:F98 B75:F90 B67:F74 B3:F34 B35:F66" name="区域5"/>
  </protectedRanges>
  <mergeCells count="2167">
    <mergeCell ref="M2:N2"/>
    <mergeCell ref="P2:R2"/>
    <mergeCell ref="Y2:AG2"/>
    <mergeCell ref="AH2:AJ2"/>
    <mergeCell ref="AK2:AL2"/>
    <mergeCell ref="AM2:AO2"/>
    <mergeCell ref="AP2:AQ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conditionalFormatting sqref="A3:A722">
    <cfRule type="cellIs" dxfId="0" priority="1" operator="greaterThanOrEqual">
      <formula>1</formula>
    </cfRule>
  </conditionalFormatting>
  <dataValidations count="2">
    <dataValidation allowBlank="1" showErrorMessage="1" sqref="AP2:AP194 AP196:AP1048576 K2:L1048576 W2:X1048576 AK2:AO1048576 AQ2:AV1048576" errorStyle="information"/>
    <dataValidation type="whole" operator="lessThanOrEqual" showInputMessage="1" showErrorMessage="1" sqref="S113:T118 S209:T214 S305:T310 S401:T406 S497:T502 S593:T598 S689:T694 S27:T42 S59:T74 S91:T106 S123:T138 S155:T170 S187:T202 S219:T234 S251:T266 S283:T298 S315:T330 S347:T362 S379:T394 S411:T426 S443:T458 S475:T490 S507:T522 S539:T554 S571:T586 S603:T618 S635:T650 S667:T682 S49:T54 S145:T150 S241:T246 S337:T342 S433:T438 S529:T534 S625:T630 S81:T86 S177:T182 S273:T278 S369:T374 S465:T470 S561:T566 S657:T662 S11:T22 S3:T6 S699:T710 S715:T722">
      <formula1>5</formula1>
    </dataValidation>
  </dataValidations>
  <pageMargins left="0.75" right="0.75" top="1" bottom="1" header="0.5" footer="0.5"/>
  <headerFooter/>
  <ignoredErrors>
    <ignoredError sqref="B12:F18 B20:F26 B28:F34 B36:F42 B44:F50 B52:F58 B60:F66 B68:D68 F68 B69:F74 B76:F82 B84:F90 B92:F98 B100:F106 B108:F114 B116:F122 B124:F130 B132:F138 B140:F146 B148:F154 B156:F162 B164:F170 B172:F178 B180:F186 B188:F194 B196:F202 B204:F210 B212:F218 B220:F226 B228:F234 B236:F242 B244:F250 B252:F258 B260:F266 B268:F274 B276:F282 B284:F290 B292:F298 B300:F306 B308:F314 B316:F722" formula="1"/>
  </ignoredErrors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773"/>
  <sheetViews>
    <sheetView workbookViewId="0">
      <pane xSplit="1" ySplit="2" topLeftCell="BF277" activePane="bottomRight" state="frozen"/>
      <selection/>
      <selection pane="topRight"/>
      <selection pane="bottomLeft"/>
      <selection pane="bottomRight" activeCell="BF1" sqref="BF$1:BG$1048576"/>
    </sheetView>
  </sheetViews>
  <sheetFormatPr defaultColWidth="9" defaultRowHeight="14.25"/>
  <cols>
    <col min="1" max="6" width="5.625" style="1" customWidth="1"/>
    <col min="7" max="7" width="3.625" style="1" customWidth="1"/>
    <col min="8" max="8" width="5.625" style="1" hidden="1" customWidth="1"/>
    <col min="9" max="11" width="9" style="1" hidden="1" customWidth="1"/>
    <col min="12" max="12" width="9" style="1"/>
    <col min="13" max="13" width="5.625" style="1" customWidth="1"/>
    <col min="14" max="15" width="5.625" style="168" customWidth="1"/>
    <col min="16" max="16" width="9" style="1" hidden="1" customWidth="1"/>
    <col min="17" max="17" width="9" style="1"/>
    <col min="18" max="20" width="5.625" style="1" customWidth="1"/>
    <col min="21" max="21" width="9" style="1" hidden="1" customWidth="1"/>
    <col min="22" max="22" width="9" style="1"/>
    <col min="23" max="25" width="5.625" style="1" customWidth="1"/>
    <col min="26" max="26" width="9" style="1" hidden="1" customWidth="1"/>
    <col min="27" max="27" width="9" style="1"/>
    <col min="28" max="30" width="5.625" style="1" customWidth="1"/>
    <col min="31" max="32" width="9" style="1" hidden="1" customWidth="1"/>
    <col min="33" max="33" width="9" style="1"/>
    <col min="34" max="36" width="5.625" style="1" customWidth="1"/>
    <col min="37" max="50" width="9" style="1"/>
    <col min="53" max="53" width="9" style="1"/>
    <col min="54" max="54" width="9" style="169"/>
    <col min="55" max="55" width="9" customWidth="1"/>
    <col min="56" max="56" width="7.75" customWidth="1"/>
    <col min="57" max="57" width="9" style="1"/>
    <col min="58" max="59" width="9" style="1" hidden="1" customWidth="1"/>
    <col min="60" max="16384" width="9" style="1"/>
  </cols>
  <sheetData>
    <row r="1" s="166" customFormat="1" ht="19.5" customHeight="1" spans="1:59">
      <c r="D1" s="170" t="s">
        <v>190</v>
      </c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1" t="s">
        <v>191</v>
      </c>
      <c r="AF1" s="171"/>
      <c r="AG1" s="171"/>
      <c r="AH1" s="171"/>
      <c r="AI1" s="171"/>
      <c r="AJ1" s="171"/>
      <c r="AK1" s="171"/>
      <c r="AL1" s="171"/>
      <c r="AM1" s="172" t="s">
        <v>192</v>
      </c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4"/>
      <c r="BB1" s="175"/>
    </row>
    <row r="2" s="167" customFormat="1" ht="42.75" spans="1:59">
      <c r="A2" s="176" t="s">
        <v>40</v>
      </c>
      <c r="B2" s="177" t="s">
        <v>193</v>
      </c>
      <c r="C2" s="177"/>
      <c r="D2" s="3" t="s">
        <v>43</v>
      </c>
      <c r="E2" s="178" t="s">
        <v>44</v>
      </c>
      <c r="F2" s="178" t="s">
        <v>45</v>
      </c>
      <c r="G2" s="3" t="s">
        <v>46</v>
      </c>
      <c r="H2" s="3" t="s">
        <v>47</v>
      </c>
      <c r="I2" s="3" t="s">
        <v>59</v>
      </c>
      <c r="J2" s="3" t="s">
        <v>49</v>
      </c>
      <c r="K2" s="179" t="s">
        <v>194</v>
      </c>
      <c r="L2" s="179" t="s">
        <v>195</v>
      </c>
      <c r="M2" s="180" t="s">
        <v>196</v>
      </c>
      <c r="N2" s="180" t="s">
        <v>197</v>
      </c>
      <c r="O2" s="180" t="s">
        <v>198</v>
      </c>
      <c r="P2" s="179" t="s">
        <v>199</v>
      </c>
      <c r="Q2" s="179" t="s">
        <v>200</v>
      </c>
      <c r="R2" s="181" t="s">
        <v>201</v>
      </c>
      <c r="S2" s="181" t="s">
        <v>197</v>
      </c>
      <c r="T2" s="181" t="s">
        <v>198</v>
      </c>
      <c r="U2" s="179" t="s">
        <v>202</v>
      </c>
      <c r="V2" s="179" t="s">
        <v>203</v>
      </c>
      <c r="W2" s="181" t="s">
        <v>204</v>
      </c>
      <c r="X2" s="181" t="s">
        <v>197</v>
      </c>
      <c r="Y2" s="181" t="s">
        <v>198</v>
      </c>
      <c r="Z2" s="179" t="s">
        <v>205</v>
      </c>
      <c r="AA2" s="179" t="s">
        <v>206</v>
      </c>
      <c r="AB2" s="181" t="s">
        <v>207</v>
      </c>
      <c r="AC2" s="181" t="s">
        <v>197</v>
      </c>
      <c r="AD2" s="181" t="s">
        <v>198</v>
      </c>
      <c r="AE2" s="182" t="s">
        <v>50</v>
      </c>
      <c r="AF2" s="182" t="s">
        <v>208</v>
      </c>
      <c r="AG2" s="182" t="s">
        <v>69</v>
      </c>
      <c r="AH2" s="181" t="s">
        <v>209</v>
      </c>
      <c r="AI2" s="181" t="s">
        <v>197</v>
      </c>
      <c r="AJ2" s="181" t="s">
        <v>198</v>
      </c>
      <c r="AK2" s="183" t="s">
        <v>210</v>
      </c>
      <c r="AL2" s="184" t="s">
        <v>211</v>
      </c>
      <c r="AM2" s="4" t="s">
        <v>212</v>
      </c>
      <c r="AN2" s="5" t="s">
        <v>213</v>
      </c>
      <c r="AO2" s="5" t="s">
        <v>214</v>
      </c>
      <c r="AP2" s="185" t="s">
        <v>215</v>
      </c>
      <c r="AQ2" s="5" t="s">
        <v>216</v>
      </c>
      <c r="AR2" s="5" t="s">
        <v>217</v>
      </c>
      <c r="AS2" s="6" t="s">
        <v>218</v>
      </c>
      <c r="AT2" s="185" t="s">
        <v>215</v>
      </c>
      <c r="AU2" s="6" t="s">
        <v>219</v>
      </c>
      <c r="AV2" s="5" t="s">
        <v>220</v>
      </c>
      <c r="AW2" s="5" t="s">
        <v>221</v>
      </c>
      <c r="AX2" s="5" t="s">
        <v>215</v>
      </c>
      <c r="AY2" s="5" t="s">
        <v>222</v>
      </c>
      <c r="AZ2" s="5" t="s">
        <v>223</v>
      </c>
      <c r="BA2" s="7" t="s">
        <v>224</v>
      </c>
      <c r="BB2" s="186" t="s">
        <v>225</v>
      </c>
      <c r="BC2" s="187" t="s">
        <v>226</v>
      </c>
      <c r="BD2" s="187" t="s">
        <v>227</v>
      </c>
      <c r="BE2" s="188"/>
      <c r="BF2" s="6" t="s">
        <v>228</v>
      </c>
      <c r="BG2" s="6" t="s">
        <v>229</v>
      </c>
    </row>
    <row r="3" spans="1:59">
      <c r="A3" s="1">
        <f>输入错误检查!C2</f>
        <v>0</v>
      </c>
      <c r="B3" s="14">
        <f>原始数据!B3</f>
        <v>4</v>
      </c>
      <c r="C3" s="14">
        <f>原始数据!C3</f>
        <v>11</v>
      </c>
      <c r="D3" s="8">
        <f>原始数据!D3</f>
        <v>12</v>
      </c>
      <c r="E3" s="8" t="str">
        <f>原始数据!E3</f>
        <v>AXIZ</v>
      </c>
      <c r="F3" s="8" t="str">
        <f>原始数据!F3</f>
        <v>TE</v>
      </c>
      <c r="G3" s="8">
        <f>原始数据!G3</f>
        <v>1</v>
      </c>
      <c r="H3" s="8" t="str">
        <f>原始数据!H3</f>
        <v>上</v>
      </c>
      <c r="I3" s="8" t="str">
        <f>IF(原始数据!X3="","",原始数据!X3)</f>
        <v>里奥的回忆</v>
      </c>
      <c r="J3" s="8" t="str">
        <f>原始数据!J3</f>
        <v>AXIZ</v>
      </c>
      <c r="K3" s="142" t="str">
        <f>IF(赛后数据!$M3="","",_xlfn.IFS(L3=赛后数据!$N3,赛后数据!$M3,L3=赛后数据!$V3,赛后数据!$U3,L3=赛后数据!$AD3,赛后数据!$AC3,L3=赛后数据!$AL3,赛后数据!$AK3))</f>
        <v>takakou</v>
      </c>
      <c r="L3" s="9" t="str">
        <f>IF(原始数据!AP3="","",原始数据!AP3)</f>
        <v>大副</v>
      </c>
      <c r="M3" s="13">
        <v>6</v>
      </c>
      <c r="N3" s="189" t="s">
        <v>230</v>
      </c>
      <c r="O3" s="189" t="s">
        <v>231</v>
      </c>
      <c r="P3" s="142" t="str">
        <f>IF(赛后数据!$M3="","",_xlfn.IFS(Q3=赛后数据!$N3,赛后数据!$M3,Q3=赛后数据!$V3,赛后数据!$U3,Q3=赛后数据!$AD3,赛后数据!$AC3,Q3=赛后数据!$AL3,赛后数据!$AK3))</f>
        <v>tuna</v>
      </c>
      <c r="Q3" s="9" t="str">
        <f>IF(原始数据!AQ3="","",原始数据!AQ3)</f>
        <v>飞行家</v>
      </c>
      <c r="R3" s="13">
        <v>8</v>
      </c>
      <c r="S3" s="15" t="s">
        <v>232</v>
      </c>
      <c r="T3" s="15" t="s">
        <v>231</v>
      </c>
      <c r="U3" s="142" t="str">
        <f>IF(赛后数据!$M3="","",_xlfn.IFS(V3=赛后数据!$N3,赛后数据!$M3,V3=赛后数据!$V3,赛后数据!$U3,V3=赛后数据!$AD3,赛后数据!$AC3,V3=赛后数据!$AL3,赛后数据!$AK3))</f>
        <v>nyan</v>
      </c>
      <c r="V3" s="9" t="str">
        <f>IF(原始数据!AS3="","",原始数据!AS3)</f>
        <v>咒术师</v>
      </c>
      <c r="W3" s="13">
        <v>4</v>
      </c>
      <c r="X3" s="15" t="s">
        <v>233</v>
      </c>
      <c r="Y3" s="15" t="s">
        <v>232</v>
      </c>
      <c r="Z3" s="142" t="str">
        <f>IF(赛后数据!$M3="","",_xlfn.IFS(AA3=赛后数据!$N3,赛后数据!$M3,AA3=赛后数据!$V3,赛后数据!$U3,AA3=赛后数据!$AD3,赛后数据!$AC3,AA3=赛后数据!$AL3,赛后数据!$AK3))</f>
        <v>atto</v>
      </c>
      <c r="AA3" s="9" t="str">
        <f>IF(原始数据!AU3="","",原始数据!AU3)</f>
        <v>冒险家</v>
      </c>
      <c r="AB3" s="13">
        <v>5</v>
      </c>
      <c r="AC3" s="15" t="s">
        <v>231</v>
      </c>
      <c r="AD3" s="15" t="s">
        <v>233</v>
      </c>
      <c r="AE3" s="9" t="str">
        <f>IF(原始数据!K3="","",原始数据!K3)</f>
        <v>TE</v>
      </c>
      <c r="AF3" s="9" t="str">
        <f>IF(原始数据!L3="","",原始数据!L3)</f>
        <v>ppei</v>
      </c>
      <c r="AG3" s="9" t="str">
        <f>IF(原始数据!AV3="","",原始数据!AV3)</f>
        <v>跛脚羊</v>
      </c>
      <c r="AH3" s="13">
        <v>7</v>
      </c>
      <c r="AI3" s="190" t="s">
        <v>234</v>
      </c>
      <c r="AJ3" s="15" t="s">
        <v>235</v>
      </c>
      <c r="AK3" s="15" t="s">
        <v>236</v>
      </c>
      <c r="AL3" s="15" t="s">
        <v>237</v>
      </c>
      <c r="AM3" s="142" t="s">
        <v>238</v>
      </c>
      <c r="AN3" s="9">
        <v>0</v>
      </c>
      <c r="AO3" s="9">
        <v>10</v>
      </c>
      <c r="AP3" s="142" t="s">
        <v>239</v>
      </c>
      <c r="AQ3" s="10">
        <v>0</v>
      </c>
      <c r="AR3" s="10">
        <v>59</v>
      </c>
      <c r="AS3" s="11">
        <v>163</v>
      </c>
      <c r="AT3" s="11"/>
      <c r="AU3" s="12">
        <v>390</v>
      </c>
      <c r="AV3" s="12">
        <v>3</v>
      </c>
      <c r="AW3" s="12">
        <v>22</v>
      </c>
      <c r="AX3" s="12"/>
      <c r="AY3" s="191">
        <v>5</v>
      </c>
      <c r="AZ3" s="191">
        <v>15</v>
      </c>
      <c r="BA3" s="192"/>
      <c r="BB3" s="193"/>
      <c r="BC3" s="20">
        <f>AQ3*60+AR3-AN3*60-AO3</f>
        <v>49</v>
      </c>
      <c r="BD3" s="20">
        <f>IF(AV3="","",AV3*60+AW3-200)</f>
        <v>2</v>
      </c>
      <c r="BF3" s="194">
        <v>6</v>
      </c>
      <c r="BG3" s="151">
        <v>47</v>
      </c>
    </row>
    <row r="4" spans="1:59">
      <c r="A4" s="1">
        <f>输入错误检查!C3</f>
        <v>0</v>
      </c>
      <c r="B4" s="14">
        <f>原始数据!B4</f>
        <v>4</v>
      </c>
      <c r="C4" s="14">
        <f>原始数据!C4</f>
        <v>11</v>
      </c>
      <c r="D4" s="8">
        <f>原始数据!D4</f>
        <v>12</v>
      </c>
      <c r="E4" s="8" t="str">
        <f>原始数据!E4</f>
        <v>AXIZ</v>
      </c>
      <c r="F4" s="8" t="str">
        <f>原始数据!F4</f>
        <v>TE</v>
      </c>
      <c r="G4" s="8">
        <f>原始数据!G4</f>
        <v>1</v>
      </c>
      <c r="H4" s="8" t="str">
        <f>原始数据!H4</f>
        <v>下</v>
      </c>
      <c r="I4" s="8" t="str">
        <f>IF(原始数据!X4="","",原始数据!X4)</f>
        <v>里奥的回忆</v>
      </c>
      <c r="J4" s="8" t="str">
        <f>原始数据!J4</f>
        <v>TE</v>
      </c>
      <c r="K4" s="142" t="str">
        <f>IF(赛后数据!$M4="","",_xlfn.IFS(L4=赛后数据!$N4,赛后数据!$M4,L4=赛后数据!$V4,赛后数据!$U4,L4=赛后数据!$AD4,赛后数据!$AC4,L4=赛后数据!$AL4,赛后数据!$AK4))</f>
        <v>yihua</v>
      </c>
      <c r="L4" s="9" t="str">
        <f>IF(原始数据!AP4="","",原始数据!AP4)</f>
        <v>冒险家</v>
      </c>
      <c r="M4" s="13">
        <v>8</v>
      </c>
      <c r="N4" s="189" t="s">
        <v>232</v>
      </c>
      <c r="O4" s="189" t="s">
        <v>231</v>
      </c>
      <c r="P4" s="142" t="str">
        <f>IF(赛后数据!$M4="","",_xlfn.IFS(Q4=赛后数据!$N4,赛后数据!$M4,Q4=赛后数据!$V4,赛后数据!$U4,Q4=赛后数据!$AD4,赛后数据!$AC4,Q4=赛后数据!$AL4,赛后数据!$AK4))</f>
        <v>libao</v>
      </c>
      <c r="Q4" s="9" t="str">
        <f>IF(原始数据!AQ4="","",原始数据!AQ4)</f>
        <v>入殓师</v>
      </c>
      <c r="R4" s="13">
        <v>5</v>
      </c>
      <c r="S4" s="15" t="s">
        <v>232</v>
      </c>
      <c r="T4" s="15" t="s">
        <v>233</v>
      </c>
      <c r="U4" s="142" t="str">
        <f>IF(赛后数据!$M4="","",_xlfn.IFS(V4=赛后数据!$N4,赛后数据!$M4,V4=赛后数据!$V4,赛后数据!$U4,V4=赛后数据!$AD4,赛后数据!$AC4,V4=赛后数据!$AL4,赛后数据!$AK4))</f>
        <v>maom</v>
      </c>
      <c r="V4" s="9" t="str">
        <f>IF(原始数据!AS4="","",原始数据!AS4)</f>
        <v>木偶师</v>
      </c>
      <c r="W4" s="13">
        <v>4</v>
      </c>
      <c r="X4" s="15" t="s">
        <v>231</v>
      </c>
      <c r="Y4" s="15" t="s">
        <v>233</v>
      </c>
      <c r="Z4" s="142" t="str">
        <f>IF(赛后数据!$M4="","",_xlfn.IFS(AA4=赛后数据!$N4,赛后数据!$M4,AA4=赛后数据!$V4,赛后数据!$U4,AA4=赛后数据!$AD4,赛后数据!$AC4,AA4=赛后数据!$AL4,赛后数据!$AK4))</f>
        <v>yangy</v>
      </c>
      <c r="AA4" s="9" t="str">
        <f>IF(原始数据!AU4="","",原始数据!AU4)</f>
        <v>心理学家</v>
      </c>
      <c r="AB4" s="13">
        <v>6</v>
      </c>
      <c r="AC4" s="15" t="s">
        <v>231</v>
      </c>
      <c r="AD4" s="15" t="s">
        <v>233</v>
      </c>
      <c r="AE4" s="9" t="str">
        <f>IF(原始数据!K4="","",原始数据!K4)</f>
        <v>AXIZ</v>
      </c>
      <c r="AF4" s="9" t="str">
        <f>IF(原始数据!L4="","",原始数据!L4)</f>
        <v>kakiri</v>
      </c>
      <c r="AG4" s="9" t="str">
        <f>IF(原始数据!AV4="","",原始数据!AV4)</f>
        <v>跛脚羊</v>
      </c>
      <c r="AH4" s="13">
        <v>7</v>
      </c>
      <c r="AI4" s="15" t="s">
        <v>234</v>
      </c>
      <c r="AJ4" s="15" t="s">
        <v>235</v>
      </c>
      <c r="AK4" s="15" t="s">
        <v>237</v>
      </c>
      <c r="AL4" s="15" t="s">
        <v>240</v>
      </c>
      <c r="AM4" s="142" t="s">
        <v>241</v>
      </c>
      <c r="AN4" s="9">
        <v>0</v>
      </c>
      <c r="AO4" s="9">
        <v>20</v>
      </c>
      <c r="AP4" s="142" t="s">
        <v>242</v>
      </c>
      <c r="AQ4" s="10">
        <v>0</v>
      </c>
      <c r="AR4" s="10">
        <v>58</v>
      </c>
      <c r="AS4" s="10">
        <v>145</v>
      </c>
      <c r="AT4" s="10"/>
      <c r="AU4" s="16">
        <v>426</v>
      </c>
      <c r="AV4" s="16">
        <v>3</v>
      </c>
      <c r="AW4" s="16">
        <v>22</v>
      </c>
      <c r="AX4" s="16"/>
      <c r="AY4" s="191">
        <v>5</v>
      </c>
      <c r="AZ4" s="191">
        <v>21</v>
      </c>
      <c r="BA4" s="192"/>
      <c r="BB4" s="193"/>
      <c r="BC4" s="20">
        <f t="shared" ref="BC4:BC67" si="0">AQ4*60+AR4-AN4*60-AO4</f>
        <v>38</v>
      </c>
      <c r="BD4" s="20">
        <f t="shared" ref="BD4:BD67" si="1">IF(AV4="","",AV4*60+AW4-200)</f>
        <v>2</v>
      </c>
      <c r="BF4" s="194">
        <v>6</v>
      </c>
      <c r="BG4" s="151">
        <v>12</v>
      </c>
    </row>
    <row r="5" spans="1:59">
      <c r="A5" s="1">
        <f>输入错误检查!C4</f>
        <v>0</v>
      </c>
      <c r="B5" s="14">
        <f>原始数据!B5</f>
        <v>4</v>
      </c>
      <c r="C5" s="14">
        <f>原始数据!C5</f>
        <v>11</v>
      </c>
      <c r="D5" s="8">
        <f>原始数据!D5</f>
        <v>12</v>
      </c>
      <c r="E5" s="8" t="str">
        <f>原始数据!E5</f>
        <v>AXIZ</v>
      </c>
      <c r="F5" s="8" t="str">
        <f>原始数据!F5</f>
        <v>TE</v>
      </c>
      <c r="G5" s="8">
        <f>原始数据!G5</f>
        <v>2</v>
      </c>
      <c r="H5" s="8" t="str">
        <f>原始数据!H5</f>
        <v>上</v>
      </c>
      <c r="I5" s="8" t="str">
        <f>IF(原始数据!X5="","",原始数据!X5)</f>
        <v>唐人街</v>
      </c>
      <c r="J5" s="8" t="str">
        <f>原始数据!J5</f>
        <v>TE</v>
      </c>
      <c r="K5" s="142" t="str">
        <f>IF(赛后数据!$M5="","",_xlfn.IFS(L5=赛后数据!$N5,赛后数据!$M5,L5=赛后数据!$V5,赛后数据!$U5,L5=赛后数据!$AD5,赛后数据!$AC5,L5=赛后数据!$AL5,赛后数据!$AK5))</f>
        <v>libao</v>
      </c>
      <c r="L5" s="9" t="str">
        <f>IF(原始数据!AP5="","",原始数据!AP5)</f>
        <v>病患</v>
      </c>
      <c r="M5" s="13">
        <v>1</v>
      </c>
      <c r="N5" s="189" t="s">
        <v>232</v>
      </c>
      <c r="O5" s="189" t="s">
        <v>233</v>
      </c>
      <c r="P5" s="142" t="str">
        <f>IF(赛后数据!$M5="","",_xlfn.IFS(Q5=赛后数据!$N5,赛后数据!$M5,Q5=赛后数据!$V5,赛后数据!$U5,Q5=赛后数据!$AD5,赛后数据!$AC5,Q5=赛后数据!$AL5,赛后数据!$AK5))</f>
        <v>yangy</v>
      </c>
      <c r="Q5" s="9" t="str">
        <f>IF(原始数据!AQ5="","",原始数据!AQ5)</f>
        <v>作曲家</v>
      </c>
      <c r="R5" s="13">
        <v>9</v>
      </c>
      <c r="S5" s="15" t="s">
        <v>232</v>
      </c>
      <c r="T5" s="15" t="s">
        <v>233</v>
      </c>
      <c r="U5" s="142" t="str">
        <f>IF(赛后数据!$M5="","",_xlfn.IFS(V5=赛后数据!$N5,赛后数据!$M5,V5=赛后数据!$V5,赛后数据!$U5,V5=赛后数据!$AD5,赛后数据!$AC5,V5=赛后数据!$AL5,赛后数据!$AK5))</f>
        <v>yihua</v>
      </c>
      <c r="V5" s="9" t="str">
        <f>IF(原始数据!AS5="","",原始数据!AS5)</f>
        <v>大副</v>
      </c>
      <c r="W5" s="13">
        <v>4</v>
      </c>
      <c r="X5" s="15" t="s">
        <v>230</v>
      </c>
      <c r="Y5" s="15" t="s">
        <v>231</v>
      </c>
      <c r="Z5" s="142" t="str">
        <f>IF(赛后数据!$M5="","",_xlfn.IFS(AA5=赛后数据!$N5,赛后数据!$M5,AA5=赛后数据!$V5,赛后数据!$U5,AA5=赛后数据!$AD5,赛后数据!$AC5,AA5=赛后数据!$AL5,赛后数据!$AK5))</f>
        <v>maom</v>
      </c>
      <c r="AA5" s="9" t="str">
        <f>IF(原始数据!AU5="","",原始数据!AU5)</f>
        <v>哭泣小丑</v>
      </c>
      <c r="AB5" s="13">
        <v>6</v>
      </c>
      <c r="AC5" s="15" t="s">
        <v>231</v>
      </c>
      <c r="AD5" s="15" t="s">
        <v>233</v>
      </c>
      <c r="AE5" s="9" t="str">
        <f>IF(原始数据!K5="","",原始数据!K5)</f>
        <v>AXIZ</v>
      </c>
      <c r="AF5" s="9" t="str">
        <f>IF(原始数据!L5="","",原始数据!L5)</f>
        <v>kakiri</v>
      </c>
      <c r="AG5" s="9" t="str">
        <f>IF(原始数据!AV5="","",原始数据!AV5)</f>
        <v>小丑</v>
      </c>
      <c r="AH5" s="13">
        <v>8</v>
      </c>
      <c r="AI5" s="15" t="s">
        <v>243</v>
      </c>
      <c r="AJ5" s="15" t="s">
        <v>235</v>
      </c>
      <c r="AK5" s="15" t="s">
        <v>237</v>
      </c>
      <c r="AL5" s="15" t="s">
        <v>244</v>
      </c>
      <c r="AM5" s="142" t="s">
        <v>245</v>
      </c>
      <c r="AN5" s="9">
        <v>0</v>
      </c>
      <c r="AO5" s="9">
        <v>25</v>
      </c>
      <c r="AP5" s="142" t="s">
        <v>239</v>
      </c>
      <c r="AQ5" s="10">
        <v>1</v>
      </c>
      <c r="AR5" s="10">
        <v>3</v>
      </c>
      <c r="AS5" s="10">
        <v>152</v>
      </c>
      <c r="AT5" s="10"/>
      <c r="AU5" s="16">
        <v>365</v>
      </c>
      <c r="AV5" s="16">
        <v>3</v>
      </c>
      <c r="AW5" s="16">
        <v>21</v>
      </c>
      <c r="AX5" s="16"/>
      <c r="AY5" s="191"/>
      <c r="AZ5" s="191" t="s">
        <v>246</v>
      </c>
      <c r="BA5" s="192"/>
      <c r="BB5" s="193"/>
      <c r="BC5" s="20">
        <f t="shared" si="0"/>
        <v>38</v>
      </c>
      <c r="BD5" s="20">
        <f t="shared" si="1"/>
        <v>1</v>
      </c>
      <c r="BF5" s="194">
        <v>8</v>
      </c>
      <c r="BG5" s="151">
        <v>0</v>
      </c>
    </row>
    <row r="6" spans="1:59">
      <c r="A6" s="1">
        <f>输入错误检查!C5</f>
        <v>0</v>
      </c>
      <c r="B6" s="14">
        <f>原始数据!B6</f>
        <v>4</v>
      </c>
      <c r="C6" s="14">
        <f>原始数据!C6</f>
        <v>11</v>
      </c>
      <c r="D6" s="8">
        <f>原始数据!D6</f>
        <v>12</v>
      </c>
      <c r="E6" s="8" t="str">
        <f>原始数据!E6</f>
        <v>AXIZ</v>
      </c>
      <c r="F6" s="8" t="str">
        <f>原始数据!F6</f>
        <v>TE</v>
      </c>
      <c r="G6" s="8">
        <f>原始数据!G6</f>
        <v>2</v>
      </c>
      <c r="H6" s="8" t="str">
        <f>原始数据!H6</f>
        <v>下</v>
      </c>
      <c r="I6" s="8" t="str">
        <f>IF(原始数据!X6="","",原始数据!X6)</f>
        <v>唐人街</v>
      </c>
      <c r="J6" s="8" t="str">
        <f>原始数据!J6</f>
        <v>AXIZ</v>
      </c>
      <c r="K6" s="142" t="str">
        <f>IF(赛后数据!$M6="","",_xlfn.IFS(L6=赛后数据!$N6,赛后数据!$M6,L6=赛后数据!$V6,赛后数据!$U6,L6=赛后数据!$AD6,赛后数据!$AC6,L6=赛后数据!$AL6,赛后数据!$AK6))</f>
        <v>takakou</v>
      </c>
      <c r="L6" s="9" t="str">
        <f>IF(原始数据!AP6="","",原始数据!AP6)</f>
        <v>野人</v>
      </c>
      <c r="M6" s="13">
        <v>4</v>
      </c>
      <c r="N6" s="189" t="s">
        <v>230</v>
      </c>
      <c r="O6" s="189" t="s">
        <v>231</v>
      </c>
      <c r="P6" s="142" t="str">
        <f>IF(赛后数据!$M6="","",_xlfn.IFS(Q6=赛后数据!$N6,赛后数据!$M6,Q6=赛后数据!$V6,赛后数据!$U6,Q6=赛后数据!$AD6,赛后数据!$AC6,Q6=赛后数据!$AL6,赛后数据!$AK6))</f>
        <v>atto</v>
      </c>
      <c r="Q6" s="9" t="str">
        <f>IF(原始数据!AQ6="","",原始数据!AQ6)</f>
        <v>囚徒</v>
      </c>
      <c r="R6" s="13">
        <v>8</v>
      </c>
      <c r="S6" s="15" t="s">
        <v>232</v>
      </c>
      <c r="T6" s="15" t="s">
        <v>233</v>
      </c>
      <c r="U6" s="142" t="str">
        <f>IF(赛后数据!$M6="","",_xlfn.IFS(V6=赛后数据!$N6,赛后数据!$M6,V6=赛后数据!$V6,赛后数据!$U6,V6=赛后数据!$AD6,赛后数据!$AC6,V6=赛后数据!$AL6,赛后数据!$AK6))</f>
        <v>nyan</v>
      </c>
      <c r="V6" s="9" t="str">
        <f>IF(原始数据!AS6="","",原始数据!AS6)</f>
        <v>空军</v>
      </c>
      <c r="W6" s="13">
        <v>9</v>
      </c>
      <c r="X6" s="15" t="s">
        <v>232</v>
      </c>
      <c r="Y6" s="15" t="s">
        <v>233</v>
      </c>
      <c r="Z6" s="142" t="str">
        <f>IF(赛后数据!$M6="","",_xlfn.IFS(AA6=赛后数据!$N6,赛后数据!$M6,AA6=赛后数据!$V6,赛后数据!$U6,AA6=赛后数据!$AD6,赛后数据!$AC6,AA6=赛后数据!$AL6,赛后数据!$AK6))</f>
        <v>tuna</v>
      </c>
      <c r="AA6" s="9" t="str">
        <f>IF(原始数据!AU6="","",原始数据!AU6)</f>
        <v>木偶师</v>
      </c>
      <c r="AB6" s="13">
        <v>5</v>
      </c>
      <c r="AC6" s="15" t="s">
        <v>230</v>
      </c>
      <c r="AD6" s="15" t="s">
        <v>233</v>
      </c>
      <c r="AE6" s="9" t="str">
        <f>IF(原始数据!K6="","",原始数据!K6)</f>
        <v>TE</v>
      </c>
      <c r="AF6" s="9" t="str">
        <f>IF(原始数据!L6="","",原始数据!L6)</f>
        <v>ppei</v>
      </c>
      <c r="AG6" s="9" t="str">
        <f>IF(原始数据!AV6="","",原始数据!AV6)</f>
        <v>歌剧演员</v>
      </c>
      <c r="AH6" s="13">
        <v>1</v>
      </c>
      <c r="AI6" s="15" t="s">
        <v>234</v>
      </c>
      <c r="AJ6" s="15" t="s">
        <v>244</v>
      </c>
      <c r="AK6" s="15" t="s">
        <v>247</v>
      </c>
      <c r="AL6" s="15" t="s">
        <v>237</v>
      </c>
      <c r="AM6" s="142" t="s">
        <v>248</v>
      </c>
      <c r="AN6" s="9">
        <v>1</v>
      </c>
      <c r="AO6" s="9">
        <v>47</v>
      </c>
      <c r="AP6" s="142" t="s">
        <v>249</v>
      </c>
      <c r="AQ6" s="10">
        <v>2</v>
      </c>
      <c r="AR6" s="10">
        <v>5</v>
      </c>
      <c r="AS6" s="10">
        <v>240</v>
      </c>
      <c r="AT6" s="10"/>
      <c r="AU6" s="16">
        <v>390</v>
      </c>
      <c r="AV6" s="16">
        <v>3</v>
      </c>
      <c r="AW6" s="16">
        <v>21</v>
      </c>
      <c r="AX6" s="16"/>
      <c r="AY6" s="191">
        <v>4</v>
      </c>
      <c r="AZ6" s="191">
        <v>28</v>
      </c>
      <c r="BA6" s="192"/>
      <c r="BB6" s="193"/>
      <c r="BC6" s="20">
        <f t="shared" si="0"/>
        <v>18</v>
      </c>
      <c r="BD6" s="20">
        <f t="shared" si="1"/>
        <v>1</v>
      </c>
      <c r="BF6" s="194">
        <v>5</v>
      </c>
      <c r="BG6" s="151">
        <v>41</v>
      </c>
    </row>
    <row r="7" spans="1:59">
      <c r="A7" s="1">
        <f>输入错误检查!C6</f>
        <v>0</v>
      </c>
      <c r="B7" s="14">
        <f>原始数据!B7</f>
        <v>4</v>
      </c>
      <c r="C7" s="14">
        <f>原始数据!C7</f>
        <v>11</v>
      </c>
      <c r="D7" s="8">
        <f>原始数据!D7</f>
        <v>12</v>
      </c>
      <c r="E7" s="8" t="str">
        <f>原始数据!E7</f>
        <v>AXIZ</v>
      </c>
      <c r="F7" s="8" t="str">
        <f>原始数据!F7</f>
        <v>TE</v>
      </c>
      <c r="G7" s="8">
        <f>原始数据!G7</f>
        <v>3</v>
      </c>
      <c r="H7" s="8" t="str">
        <f>原始数据!H7</f>
        <v>上</v>
      </c>
      <c r="I7" s="8" t="str">
        <f>IF(原始数据!X7="","",原始数据!X7)</f>
        <v>红教堂</v>
      </c>
      <c r="J7" s="8" t="str">
        <f>原始数据!J7</f>
        <v>AXIZ</v>
      </c>
      <c r="K7" s="142" t="str">
        <f>IF(赛后数据!$M7="","",_xlfn.IFS(L7=赛后数据!$N7,赛后数据!$M7,L7=赛后数据!$V7,赛后数据!$U7,L7=赛后数据!$AD7,赛后数据!$AC7,L7=赛后数据!$AL7,赛后数据!$AK7))</f>
        <v>atto</v>
      </c>
      <c r="L7" s="9" t="str">
        <f>IF(原始数据!AP7="","",原始数据!AP7)</f>
        <v>先知</v>
      </c>
      <c r="M7" s="13">
        <v>5</v>
      </c>
      <c r="N7" s="189" t="s">
        <v>232</v>
      </c>
      <c r="O7" s="189" t="s">
        <v>233</v>
      </c>
      <c r="P7" s="142" t="str">
        <f>IF(赛后数据!$M7="","",_xlfn.IFS(Q7=赛后数据!$N7,赛后数据!$M7,Q7=赛后数据!$V7,赛后数据!$U7,Q7=赛后数据!$AD7,赛后数据!$AC7,Q7=赛后数据!$AL7,赛后数据!$AK7))</f>
        <v>nyan</v>
      </c>
      <c r="Q7" s="9" t="str">
        <f>IF(原始数据!AQ7="","",原始数据!AQ7)</f>
        <v>古董商</v>
      </c>
      <c r="R7" s="13">
        <v>6</v>
      </c>
      <c r="S7" s="15" t="s">
        <v>232</v>
      </c>
      <c r="T7" s="15" t="s">
        <v>233</v>
      </c>
      <c r="U7" s="142" t="str">
        <f>IF(赛后数据!$M7="","",_xlfn.IFS(V7=赛后数据!$N7,赛后数据!$M7,V7=赛后数据!$V7,赛后数据!$U7,V7=赛后数据!$AD7,赛后数据!$AC7,V7=赛后数据!$AL7,赛后数据!$AK7))</f>
        <v>takakou</v>
      </c>
      <c r="V7" s="9" t="str">
        <f>IF(原始数据!AS7="","",原始数据!AS7)</f>
        <v>佣兵</v>
      </c>
      <c r="W7" s="13">
        <v>4</v>
      </c>
      <c r="X7" s="15" t="s">
        <v>230</v>
      </c>
      <c r="Y7" s="15" t="s">
        <v>231</v>
      </c>
      <c r="Z7" s="142" t="str">
        <f>IF(赛后数据!$M7="","",_xlfn.IFS(AA7=赛后数据!$N7,赛后数据!$M7,AA7=赛后数据!$V7,赛后数据!$U7,AA7=赛后数据!$AD7,赛后数据!$AC7,AA7=赛后数据!$AL7,赛后数据!$AK7))</f>
        <v>tuna</v>
      </c>
      <c r="AA7" s="9" t="str">
        <f>IF(原始数据!AU7="","",原始数据!AU7)</f>
        <v>火灾调查员</v>
      </c>
      <c r="AB7" s="13">
        <v>8</v>
      </c>
      <c r="AC7" s="15" t="s">
        <v>232</v>
      </c>
      <c r="AD7" s="15" t="s">
        <v>233</v>
      </c>
      <c r="AE7" s="9" t="str">
        <f>IF(原始数据!K7="","",原始数据!K7)</f>
        <v>TE</v>
      </c>
      <c r="AF7" s="9" t="str">
        <f>IF(原始数据!L7="","",原始数据!L7)</f>
        <v>ppei</v>
      </c>
      <c r="AG7" s="9" t="str">
        <f>IF(原始数据!AV7="","",原始数据!AV7)</f>
        <v>鹿头</v>
      </c>
      <c r="AH7" s="13">
        <v>3</v>
      </c>
      <c r="AI7" s="15" t="s">
        <v>234</v>
      </c>
      <c r="AJ7" s="15" t="s">
        <v>235</v>
      </c>
      <c r="AK7" s="15" t="s">
        <v>237</v>
      </c>
      <c r="AL7" s="15" t="s">
        <v>240</v>
      </c>
      <c r="AM7" s="142" t="s">
        <v>248</v>
      </c>
      <c r="AN7" s="9">
        <v>0</v>
      </c>
      <c r="AO7" s="9">
        <v>7</v>
      </c>
      <c r="AP7" s="142" t="s">
        <v>239</v>
      </c>
      <c r="AQ7" s="10">
        <v>1</v>
      </c>
      <c r="AR7" s="10">
        <v>0</v>
      </c>
      <c r="AS7" s="10">
        <v>172</v>
      </c>
      <c r="AT7" s="10"/>
      <c r="AU7" s="16">
        <v>413</v>
      </c>
      <c r="AV7" s="16">
        <v>3</v>
      </c>
      <c r="AW7" s="16">
        <v>21</v>
      </c>
      <c r="AX7" s="16"/>
      <c r="AY7" s="191">
        <v>5</v>
      </c>
      <c r="AZ7" s="191">
        <v>30</v>
      </c>
      <c r="BA7" s="192"/>
      <c r="BB7" s="193"/>
      <c r="BC7" s="20">
        <f t="shared" si="0"/>
        <v>53</v>
      </c>
      <c r="BD7" s="20">
        <f t="shared" si="1"/>
        <v>1</v>
      </c>
      <c r="BF7" s="194">
        <v>6</v>
      </c>
      <c r="BG7" s="151">
        <v>32</v>
      </c>
    </row>
    <row r="8" spans="1:59">
      <c r="A8" s="1">
        <f>输入错误检查!C7</f>
        <v>0</v>
      </c>
      <c r="B8" s="14">
        <f>原始数据!B8</f>
        <v>4</v>
      </c>
      <c r="C8" s="14">
        <f>原始数据!C8</f>
        <v>11</v>
      </c>
      <c r="D8" s="8">
        <f>原始数据!D8</f>
        <v>12</v>
      </c>
      <c r="E8" s="8" t="str">
        <f>原始数据!E8</f>
        <v>AXIZ</v>
      </c>
      <c r="F8" s="8" t="str">
        <f>原始数据!F8</f>
        <v>TE</v>
      </c>
      <c r="G8" s="8">
        <f>原始数据!G8</f>
        <v>3</v>
      </c>
      <c r="H8" s="8" t="str">
        <f>原始数据!H8</f>
        <v>下</v>
      </c>
      <c r="I8" s="8" t="str">
        <f>IF(原始数据!X8="","",原始数据!X8)</f>
        <v>红教堂</v>
      </c>
      <c r="J8" s="8" t="str">
        <f>原始数据!J8</f>
        <v>TE</v>
      </c>
      <c r="K8" s="142" t="str">
        <f>IF(赛后数据!$M8="","",_xlfn.IFS(L8=赛后数据!$N8,赛后数据!$M8,L8=赛后数据!$V8,赛后数据!$U8,L8=赛后数据!$AD8,赛后数据!$AC8,L8=赛后数据!$AL8,赛后数据!$AK8))</f>
        <v>yihua</v>
      </c>
      <c r="L8" s="9" t="str">
        <f>IF(原始数据!AP8="","",原始数据!AP8)</f>
        <v>佣兵</v>
      </c>
      <c r="M8" s="13">
        <v>8</v>
      </c>
      <c r="N8" s="189" t="s">
        <v>230</v>
      </c>
      <c r="O8" s="189" t="s">
        <v>231</v>
      </c>
      <c r="P8" s="142" t="str">
        <f>IF(赛后数据!$M8="","",_xlfn.IFS(Q8=赛后数据!$N8,赛后数据!$M8,Q8=赛后数据!$V8,赛后数据!$U8,Q8=赛后数据!$AD8,赛后数据!$AC8,Q8=赛后数据!$AL8,赛后数据!$AK8))</f>
        <v>maom</v>
      </c>
      <c r="Q8" s="9" t="str">
        <f>IF(原始数据!AQ8="","",原始数据!AQ8)</f>
        <v>小说家</v>
      </c>
      <c r="R8" s="13">
        <v>2</v>
      </c>
      <c r="S8" s="15" t="s">
        <v>231</v>
      </c>
      <c r="T8" s="15" t="s">
        <v>232</v>
      </c>
      <c r="U8" s="142" t="str">
        <f>IF(赛后数据!$M8="","",_xlfn.IFS(V8=赛后数据!$N8,赛后数据!$M8,V8=赛后数据!$V8,赛后数据!$U8,V8=赛后数据!$AD8,赛后数据!$AC8,V8=赛后数据!$AL8,赛后数据!$AK8))</f>
        <v>libao</v>
      </c>
      <c r="V8" s="9" t="str">
        <f>IF(原始数据!AS8="","",原始数据!AS8)</f>
        <v>杂技演员</v>
      </c>
      <c r="W8" s="13">
        <v>6</v>
      </c>
      <c r="X8" s="15" t="s">
        <v>230</v>
      </c>
      <c r="Y8" s="15" t="s">
        <v>231</v>
      </c>
      <c r="Z8" s="142" t="str">
        <f>IF(赛后数据!$M8="","",_xlfn.IFS(AA8=赛后数据!$N8,赛后数据!$M8,AA8=赛后数据!$V8,赛后数据!$U8,AA8=赛后数据!$AD8,赛后数据!$AC8,AA8=赛后数据!$AL8,赛后数据!$AK8))</f>
        <v>yangy</v>
      </c>
      <c r="AA8" s="9" t="str">
        <f>IF(原始数据!AU8="","",原始数据!AU8)</f>
        <v>邮差</v>
      </c>
      <c r="AB8" s="13">
        <v>5</v>
      </c>
      <c r="AC8" s="15" t="s">
        <v>230</v>
      </c>
      <c r="AD8" s="15" t="s">
        <v>233</v>
      </c>
      <c r="AE8" s="9" t="str">
        <f>IF(原始数据!K8="","",原始数据!K8)</f>
        <v>AXIZ</v>
      </c>
      <c r="AF8" s="9" t="str">
        <f>IF(原始数据!L8="","",原始数据!L8)</f>
        <v>kakaka</v>
      </c>
      <c r="AG8" s="9" t="str">
        <f>IF(原始数据!AV8="","",原始数据!AV8)</f>
        <v>歌剧演员</v>
      </c>
      <c r="AH8" s="13">
        <v>3</v>
      </c>
      <c r="AI8" s="15" t="s">
        <v>250</v>
      </c>
      <c r="AJ8" s="15" t="s">
        <v>235</v>
      </c>
      <c r="AK8" s="15" t="s">
        <v>237</v>
      </c>
      <c r="AL8" s="15" t="s">
        <v>244</v>
      </c>
      <c r="AM8" s="142" t="s">
        <v>245</v>
      </c>
      <c r="AN8" s="9">
        <v>0</v>
      </c>
      <c r="AO8" s="9">
        <v>9</v>
      </c>
      <c r="AP8" s="142" t="s">
        <v>239</v>
      </c>
      <c r="AQ8" s="10">
        <v>0</v>
      </c>
      <c r="AR8" s="10">
        <v>39</v>
      </c>
      <c r="AS8" s="10">
        <v>80</v>
      </c>
      <c r="AT8" s="10"/>
      <c r="AU8" s="16">
        <v>315</v>
      </c>
      <c r="AV8" s="16">
        <v>3</v>
      </c>
      <c r="AW8" s="16">
        <v>21</v>
      </c>
      <c r="AX8" s="16"/>
      <c r="AY8" s="191"/>
      <c r="AZ8" s="191" t="s">
        <v>246</v>
      </c>
      <c r="BA8" s="192"/>
      <c r="BB8" s="193"/>
      <c r="BC8" s="20">
        <f t="shared" si="0"/>
        <v>30</v>
      </c>
      <c r="BD8" s="20">
        <f t="shared" si="1"/>
        <v>1</v>
      </c>
      <c r="BF8" s="194">
        <v>7</v>
      </c>
      <c r="BG8" s="151">
        <v>40</v>
      </c>
    </row>
    <row r="9" spans="1:59">
      <c r="A9" s="1">
        <f>输入错误检查!C8</f>
        <v>0</v>
      </c>
      <c r="B9" s="14">
        <f>原始数据!B9</f>
        <v>4</v>
      </c>
      <c r="C9" s="14">
        <f>原始数据!C9</f>
        <v>11</v>
      </c>
      <c r="D9" s="8">
        <f>原始数据!D9</f>
        <v>12</v>
      </c>
      <c r="E9" s="8" t="str">
        <f>原始数据!E9</f>
        <v>AXIZ</v>
      </c>
      <c r="F9" s="8" t="str">
        <f>原始数据!F9</f>
        <v>TE</v>
      </c>
      <c r="G9" s="8" t="str">
        <f>原始数据!G9</f>
        <v>加</v>
      </c>
      <c r="H9" s="8" t="str">
        <f>原始数据!H9</f>
        <v>上</v>
      </c>
      <c r="I9" s="8" t="str">
        <f>IF(原始数据!X9="","",原始数据!X9)</f>
        <v/>
      </c>
      <c r="J9" s="8" t="str">
        <f>原始数据!J9</f>
        <v/>
      </c>
      <c r="K9" s="142" t="str">
        <f>IF(赛后数据!$M9="","",_xlfn.IFS(L9=赛后数据!$N9,赛后数据!$M9,L9=赛后数据!$V9,赛后数据!$U9,L9=赛后数据!$AD9,赛后数据!$AC9,L9=赛后数据!$AL9,赛后数据!$AK9))</f>
        <v/>
      </c>
      <c r="L9" s="9" t="str">
        <f>IF(原始数据!AP9="","",原始数据!AP9)</f>
        <v/>
      </c>
      <c r="M9" s="13"/>
      <c r="N9" s="195"/>
      <c r="O9" s="195"/>
      <c r="P9" s="142" t="str">
        <f>IF(赛后数据!$M9="","",_xlfn.IFS(Q9=赛后数据!$N9,赛后数据!$M9,Q9=赛后数据!$V9,赛后数据!$U9,Q9=赛后数据!$AD9,赛后数据!$AC9,Q9=赛后数据!$AL9,赛后数据!$AK9))</f>
        <v/>
      </c>
      <c r="Q9" s="9" t="str">
        <f>IF(原始数据!AQ9="","",原始数据!AQ9)</f>
        <v/>
      </c>
      <c r="R9" s="13"/>
      <c r="S9" s="13"/>
      <c r="T9" s="13"/>
      <c r="U9" s="142" t="str">
        <f>IF(赛后数据!$M9="","",_xlfn.IFS(V9=赛后数据!$N9,赛后数据!$M9,V9=赛后数据!$V9,赛后数据!$U9,V9=赛后数据!$AD9,赛后数据!$AC9,V9=赛后数据!$AL9,赛后数据!$AK9))</f>
        <v/>
      </c>
      <c r="V9" s="9" t="str">
        <f>IF(原始数据!AS9="","",原始数据!AS9)</f>
        <v/>
      </c>
      <c r="W9" s="13"/>
      <c r="X9" s="13"/>
      <c r="Y9" s="13"/>
      <c r="Z9" s="142" t="str">
        <f>IF(赛后数据!$M9="","",_xlfn.IFS(AA9=赛后数据!$N9,赛后数据!$M9,AA9=赛后数据!$V9,赛后数据!$U9,AA9=赛后数据!$AD9,赛后数据!$AC9,AA9=赛后数据!$AL9,赛后数据!$AK9))</f>
        <v/>
      </c>
      <c r="AA9" s="9" t="str">
        <f>IF(原始数据!AU9="","",原始数据!AU9)</f>
        <v/>
      </c>
      <c r="AB9" s="13"/>
      <c r="AC9" s="13"/>
      <c r="AD9" s="13"/>
      <c r="AE9" s="9" t="str">
        <f>IF(原始数据!K9="","",原始数据!K9)</f>
        <v/>
      </c>
      <c r="AF9" s="9" t="str">
        <f>IF(原始数据!L9="","",原始数据!L9)</f>
        <v/>
      </c>
      <c r="AG9" s="9" t="str">
        <f>IF(原始数据!AV9="","",原始数据!AV9)</f>
        <v/>
      </c>
      <c r="AH9" s="13"/>
      <c r="AI9" s="13"/>
      <c r="AJ9" s="13"/>
      <c r="AK9" s="15"/>
      <c r="AL9" s="15"/>
      <c r="AM9" s="9"/>
      <c r="AN9" s="9"/>
      <c r="AO9" s="9"/>
      <c r="AP9" s="9"/>
      <c r="AQ9" s="10"/>
      <c r="AR9" s="10"/>
      <c r="AS9" s="10"/>
      <c r="AT9" s="10"/>
      <c r="AU9" s="16"/>
      <c r="AV9" s="16"/>
      <c r="AW9" s="16"/>
      <c r="AX9" s="16"/>
      <c r="AY9" s="191"/>
      <c r="AZ9" s="191"/>
      <c r="BA9" s="192"/>
      <c r="BB9" s="193"/>
      <c r="BC9" s="20">
        <f t="shared" si="0"/>
        <v>0</v>
      </c>
      <c r="BD9" s="20" t="str">
        <f t="shared" si="1"/>
        <v/>
      </c>
      <c r="BF9" s="196"/>
      <c r="BG9" s="13"/>
    </row>
    <row r="10" spans="1:59">
      <c r="A10" s="1">
        <f>输入错误检查!C9</f>
        <v>0</v>
      </c>
      <c r="B10" s="14">
        <f>原始数据!B10</f>
        <v>4</v>
      </c>
      <c r="C10" s="14">
        <f>原始数据!C10</f>
        <v>11</v>
      </c>
      <c r="D10" s="8">
        <f>原始数据!D10</f>
        <v>12</v>
      </c>
      <c r="E10" s="8" t="str">
        <f>原始数据!E10</f>
        <v>AXIZ</v>
      </c>
      <c r="F10" s="8" t="str">
        <f>原始数据!F10</f>
        <v>TE</v>
      </c>
      <c r="G10" s="8" t="str">
        <f>原始数据!G10</f>
        <v>加</v>
      </c>
      <c r="H10" s="8" t="str">
        <f>原始数据!H10</f>
        <v>下</v>
      </c>
      <c r="I10" s="8" t="str">
        <f>IF(原始数据!X10="","",原始数据!X10)</f>
        <v/>
      </c>
      <c r="J10" s="8" t="str">
        <f>原始数据!J10</f>
        <v/>
      </c>
      <c r="K10" s="142" t="str">
        <f>IF(赛后数据!$M10="","",_xlfn.IFS(L10=赛后数据!$N10,赛后数据!$M10,L10=赛后数据!$V10,赛后数据!$U10,L10=赛后数据!$AD10,赛后数据!$AC10,L10=赛后数据!$AL10,赛后数据!$AK10))</f>
        <v/>
      </c>
      <c r="L10" s="9" t="str">
        <f>IF(原始数据!AP10="","",原始数据!AP10)</f>
        <v/>
      </c>
      <c r="M10" s="13"/>
      <c r="N10" s="195"/>
      <c r="O10" s="195"/>
      <c r="P10" s="142" t="str">
        <f>IF(赛后数据!$M10="","",_xlfn.IFS(Q10=赛后数据!$N10,赛后数据!$M10,Q10=赛后数据!$V10,赛后数据!$U10,Q10=赛后数据!$AD10,赛后数据!$AC10,Q10=赛后数据!$AL10,赛后数据!$AK10))</f>
        <v/>
      </c>
      <c r="Q10" s="9" t="str">
        <f>IF(原始数据!AQ10="","",原始数据!AQ10)</f>
        <v/>
      </c>
      <c r="R10" s="13"/>
      <c r="S10" s="13"/>
      <c r="T10" s="13"/>
      <c r="U10" s="142" t="str">
        <f>IF(赛后数据!$M10="","",_xlfn.IFS(V10=赛后数据!$N10,赛后数据!$M10,V10=赛后数据!$V10,赛后数据!$U10,V10=赛后数据!$AD10,赛后数据!$AC10,V10=赛后数据!$AL10,赛后数据!$AK10))</f>
        <v/>
      </c>
      <c r="V10" s="9" t="str">
        <f>IF(原始数据!AS10="","",原始数据!AS10)</f>
        <v/>
      </c>
      <c r="W10" s="13"/>
      <c r="X10" s="13"/>
      <c r="Y10" s="13"/>
      <c r="Z10" s="142" t="str">
        <f>IF(赛后数据!$M10="","",_xlfn.IFS(AA10=赛后数据!$N10,赛后数据!$M10,AA10=赛后数据!$V10,赛后数据!$U10,AA10=赛后数据!$AD10,赛后数据!$AC10,AA10=赛后数据!$AL10,赛后数据!$AK10))</f>
        <v/>
      </c>
      <c r="AA10" s="9" t="str">
        <f>IF(原始数据!AU10="","",原始数据!AU10)</f>
        <v/>
      </c>
      <c r="AB10" s="13"/>
      <c r="AC10" s="13"/>
      <c r="AD10" s="13"/>
      <c r="AE10" s="9" t="str">
        <f>IF(原始数据!K10="","",原始数据!K10)</f>
        <v/>
      </c>
      <c r="AF10" s="9" t="str">
        <f>IF(原始数据!L10="","",原始数据!L10)</f>
        <v/>
      </c>
      <c r="AG10" s="9" t="str">
        <f>IF(原始数据!AV10="","",原始数据!AV10)</f>
        <v/>
      </c>
      <c r="AH10" s="13"/>
      <c r="AI10" s="13"/>
      <c r="AJ10" s="13"/>
      <c r="AK10" s="15"/>
      <c r="AL10" s="15"/>
      <c r="AM10" s="9"/>
      <c r="AN10" s="9"/>
      <c r="AO10" s="9"/>
      <c r="AP10" s="9"/>
      <c r="AQ10" s="10"/>
      <c r="AR10" s="10"/>
      <c r="AS10" s="10"/>
      <c r="AT10" s="10"/>
      <c r="AU10" s="16"/>
      <c r="AV10" s="16"/>
      <c r="AW10" s="16"/>
      <c r="AX10" s="16"/>
      <c r="AY10" s="191"/>
      <c r="AZ10" s="191"/>
      <c r="BA10" s="192"/>
      <c r="BB10" s="193"/>
      <c r="BC10" s="20">
        <f t="shared" si="0"/>
        <v>0</v>
      </c>
      <c r="BD10" s="20" t="str">
        <f t="shared" si="1"/>
        <v/>
      </c>
      <c r="BF10" s="196"/>
      <c r="BG10" s="13"/>
    </row>
    <row r="11" spans="1:59">
      <c r="A11" s="1">
        <f>输入错误检查!C10</f>
        <v>0</v>
      </c>
      <c r="B11" s="14">
        <f>原始数据!B11</f>
        <v>4</v>
      </c>
      <c r="C11" s="14">
        <f>原始数据!C11</f>
        <v>11</v>
      </c>
      <c r="D11" s="8">
        <f>原始数据!D11</f>
        <v>14</v>
      </c>
      <c r="E11" s="8" t="str">
        <f>原始数据!E11</f>
        <v>RVL</v>
      </c>
      <c r="F11" s="8" t="str">
        <f>原始数据!F11</f>
        <v>FT</v>
      </c>
      <c r="G11" s="8">
        <f>原始数据!G11</f>
        <v>1</v>
      </c>
      <c r="H11" s="8" t="str">
        <f>原始数据!H11</f>
        <v>上</v>
      </c>
      <c r="I11" s="8" t="str">
        <f>IF(原始数据!X11="","",原始数据!X11)</f>
        <v>永眠镇</v>
      </c>
      <c r="J11" s="8" t="str">
        <f>原始数据!J11</f>
        <v>RVL</v>
      </c>
      <c r="K11" s="142" t="str">
        <f>IF(赛后数据!$M11="","",_xlfn.IFS(L11=赛后数据!$N11,赛后数据!$M11,L11=赛后数据!$V11,赛后数据!$U11,L11=赛后数据!$AD11,赛后数据!$AC11,L11=赛后数据!$AL11,赛后数据!$AK11))</f>
        <v>schmiddy</v>
      </c>
      <c r="L11" s="9" t="str">
        <f>IF(原始数据!AP11="","",原始数据!AP11)</f>
        <v>入殓师</v>
      </c>
      <c r="M11" s="13">
        <v>6</v>
      </c>
      <c r="N11" s="189" t="s">
        <v>232</v>
      </c>
      <c r="O11" s="189" t="s">
        <v>233</v>
      </c>
      <c r="P11" s="142" t="str">
        <f>IF(赛后数据!$M11="","",_xlfn.IFS(Q11=赛后数据!$N11,赛后数据!$M11,Q11=赛后数据!$V11,赛后数据!$U11,Q11=赛后数据!$AD11,赛后数据!$AC11,Q11=赛后数据!$AL11,赛后数据!$AK11))</f>
        <v>rolend</v>
      </c>
      <c r="Q11" s="9" t="str">
        <f>IF(原始数据!AQ11="","",原始数据!AQ11)</f>
        <v>守墓人</v>
      </c>
      <c r="R11" s="13">
        <v>5</v>
      </c>
      <c r="S11" s="15" t="s">
        <v>230</v>
      </c>
      <c r="T11" s="15" t="s">
        <v>231</v>
      </c>
      <c r="U11" s="142" t="str">
        <f>IF(赛后数据!$M11="","",_xlfn.IFS(V11=赛后数据!$N11,赛后数据!$M11,V11=赛后数据!$V11,赛后数据!$U11,V11=赛后数据!$AD11,赛后数据!$AC11,V11=赛后数据!$AL11,赛后数据!$AK11))</f>
        <v>green</v>
      </c>
      <c r="V11" s="9" t="str">
        <f>IF(原始数据!AS11="","",原始数据!AS11)</f>
        <v>木偶师</v>
      </c>
      <c r="W11" s="13">
        <v>8</v>
      </c>
      <c r="X11" s="15" t="s">
        <v>231</v>
      </c>
      <c r="Y11" s="15" t="s">
        <v>233</v>
      </c>
      <c r="Z11" s="142" t="str">
        <f>IF(赛后数据!$M11="","",_xlfn.IFS(AA11=赛后数据!$N11,赛后数据!$M11,AA11=赛后数据!$V11,赛后数据!$U11,AA11=赛后数据!$AD11,赛后数据!$AC11,AA11=赛后数据!$AL11,赛后数据!$AK11))</f>
        <v>yinl</v>
      </c>
      <c r="AA11" s="9" t="str">
        <f>IF(原始数据!AU11="","",原始数据!AU11)</f>
        <v>空军</v>
      </c>
      <c r="AB11" s="13">
        <v>2</v>
      </c>
      <c r="AC11" s="15" t="s">
        <v>232</v>
      </c>
      <c r="AD11" s="15" t="s">
        <v>233</v>
      </c>
      <c r="AE11" s="9" t="str">
        <f>IF(原始数据!K11="","",原始数据!K11)</f>
        <v>FT</v>
      </c>
      <c r="AF11" s="9" t="str">
        <f>IF(原始数据!L11="","",原始数据!L11)</f>
        <v>heshen</v>
      </c>
      <c r="AG11" s="9" t="str">
        <f>IF(原始数据!AV11="","",原始数据!AV11)</f>
        <v>跛脚羊</v>
      </c>
      <c r="AH11" s="13">
        <v>4</v>
      </c>
      <c r="AI11" s="190" t="s">
        <v>234</v>
      </c>
      <c r="AJ11" s="15" t="s">
        <v>235</v>
      </c>
      <c r="AK11" s="15" t="s">
        <v>247</v>
      </c>
      <c r="AL11" s="15" t="s">
        <v>240</v>
      </c>
      <c r="AM11" s="142" t="s">
        <v>251</v>
      </c>
      <c r="AN11" s="9">
        <v>0</v>
      </c>
      <c r="AO11" s="9">
        <v>6</v>
      </c>
      <c r="AP11" s="142" t="s">
        <v>252</v>
      </c>
      <c r="AQ11" s="10">
        <v>1</v>
      </c>
      <c r="AR11" s="10">
        <v>2</v>
      </c>
      <c r="AS11" s="11">
        <v>162</v>
      </c>
      <c r="AT11" s="11"/>
      <c r="AU11" s="12">
        <v>350</v>
      </c>
      <c r="AV11" s="12">
        <v>3</v>
      </c>
      <c r="AW11" s="12">
        <v>21</v>
      </c>
      <c r="AX11" s="12"/>
      <c r="AY11" s="197" t="s">
        <v>246</v>
      </c>
      <c r="AZ11" s="198"/>
      <c r="BA11" s="13"/>
      <c r="BC11" s="20">
        <f t="shared" si="0"/>
        <v>56</v>
      </c>
      <c r="BD11" s="20">
        <f t="shared" si="1"/>
        <v>1</v>
      </c>
    </row>
    <row r="12" spans="1:59">
      <c r="A12" s="1">
        <f>输入错误检查!C11</f>
        <v>0</v>
      </c>
      <c r="B12" s="14">
        <f>原始数据!B12</f>
        <v>4</v>
      </c>
      <c r="C12" s="14">
        <f>原始数据!C12</f>
        <v>11</v>
      </c>
      <c r="D12" s="8">
        <f>原始数据!D12</f>
        <v>14</v>
      </c>
      <c r="E12" s="8" t="str">
        <f>原始数据!E12</f>
        <v>RVL</v>
      </c>
      <c r="F12" s="8" t="str">
        <f>原始数据!F12</f>
        <v>FT</v>
      </c>
      <c r="G12" s="8">
        <f>原始数据!G12</f>
        <v>1</v>
      </c>
      <c r="H12" s="8" t="str">
        <f>原始数据!H12</f>
        <v>下</v>
      </c>
      <c r="I12" s="8" t="str">
        <f>IF(原始数据!X12="","",原始数据!X12)</f>
        <v>永眠镇</v>
      </c>
      <c r="J12" s="8" t="str">
        <f>原始数据!J12</f>
        <v>FT</v>
      </c>
      <c r="K12" s="142" t="str">
        <f>IF(赛后数据!$M12="","",_xlfn.IFS(L12=赛后数据!$N12,赛后数据!$M12,L12=赛后数据!$V12,赛后数据!$U12,L12=赛后数据!$AD12,赛后数据!$AC12,L12=赛后数据!$AL12,赛后数据!$AK12))</f>
        <v>miniblue</v>
      </c>
      <c r="L12" s="9" t="str">
        <f>IF(原始数据!AP12="","",原始数据!AP12)</f>
        <v>大副</v>
      </c>
      <c r="M12" s="13">
        <v>5</v>
      </c>
      <c r="N12" s="189" t="s">
        <v>230</v>
      </c>
      <c r="O12" s="189" t="s">
        <v>231</v>
      </c>
      <c r="P12" s="142" t="str">
        <f>IF(赛后数据!$M12="","",_xlfn.IFS(Q12=赛后数据!$N12,赛后数据!$M12,Q12=赛后数据!$V12,赛后数据!$U12,Q12=赛后数据!$AD12,赛后数据!$AC12,Q12=赛后数据!$AL12,赛后数据!$AK12))</f>
        <v>shadow</v>
      </c>
      <c r="Q12" s="9" t="str">
        <f>IF(原始数据!AQ12="","",原始数据!AQ12)</f>
        <v>祭司</v>
      </c>
      <c r="R12" s="13">
        <v>6</v>
      </c>
      <c r="S12" s="15" t="s">
        <v>231</v>
      </c>
      <c r="T12" s="15" t="s">
        <v>233</v>
      </c>
      <c r="U12" s="142" t="str">
        <f>IF(赛后数据!$M12="","",_xlfn.IFS(V12=赛后数据!$N12,赛后数据!$M12,V12=赛后数据!$V12,赛后数据!$U12,V12=赛后数据!$AD12,赛后数据!$AC12,V12=赛后数据!$AL12,赛后数据!$AK12))</f>
        <v>kuga</v>
      </c>
      <c r="V12" s="9" t="str">
        <f>IF(原始数据!AS12="","",原始数据!AS12)</f>
        <v>飞行家</v>
      </c>
      <c r="W12" s="13">
        <v>8</v>
      </c>
      <c r="X12" s="15" t="s">
        <v>232</v>
      </c>
      <c r="Y12" s="15" t="s">
        <v>233</v>
      </c>
      <c r="Z12" s="142" t="str">
        <f>IF(赛后数据!$M12="","",_xlfn.IFS(AA12=赛后数据!$N12,赛后数据!$M12,AA12=赛后数据!$V12,赛后数据!$U12,AA12=赛后数据!$AD12,赛后数据!$AC12,AA12=赛后数据!$AL12,赛后数据!$AK12))</f>
        <v>ahd</v>
      </c>
      <c r="AA12" s="9" t="str">
        <f>IF(原始数据!AU12="","",原始数据!AU12)</f>
        <v>心理学家</v>
      </c>
      <c r="AB12" s="13">
        <v>3</v>
      </c>
      <c r="AC12" s="15" t="s">
        <v>231</v>
      </c>
      <c r="AD12" s="15" t="s">
        <v>233</v>
      </c>
      <c r="AE12" s="9" t="str">
        <f>IF(原始数据!K12="","",原始数据!K12)</f>
        <v>RVL</v>
      </c>
      <c r="AF12" s="9" t="str">
        <f>IF(原始数据!L12="","",原始数据!L12)</f>
        <v>sprintzer</v>
      </c>
      <c r="AG12" s="9" t="str">
        <f>IF(原始数据!AV12="","",原始数据!AV12)</f>
        <v>跛脚羊</v>
      </c>
      <c r="AH12" s="13">
        <v>4</v>
      </c>
      <c r="AI12" s="15" t="s">
        <v>234</v>
      </c>
      <c r="AJ12" s="15" t="s">
        <v>235</v>
      </c>
      <c r="AK12" s="15" t="s">
        <v>247</v>
      </c>
      <c r="AL12" s="15" t="s">
        <v>240</v>
      </c>
      <c r="AM12" s="142" t="s">
        <v>253</v>
      </c>
      <c r="AN12" s="9">
        <v>0</v>
      </c>
      <c r="AO12" s="9">
        <v>11</v>
      </c>
      <c r="AP12" s="142" t="s">
        <v>254</v>
      </c>
      <c r="AQ12" s="10">
        <v>1</v>
      </c>
      <c r="AR12" s="10">
        <v>36</v>
      </c>
      <c r="AS12" s="10">
        <v>236</v>
      </c>
      <c r="AT12" s="10"/>
      <c r="AU12" s="16">
        <v>460</v>
      </c>
      <c r="AV12" s="16">
        <v>3</v>
      </c>
      <c r="AW12" s="16">
        <v>21</v>
      </c>
      <c r="AX12" s="16"/>
      <c r="AY12" s="191">
        <v>3</v>
      </c>
      <c r="AZ12" s="191">
        <v>42</v>
      </c>
      <c r="BA12" s="13"/>
      <c r="BC12" s="20">
        <f t="shared" si="0"/>
        <v>85</v>
      </c>
      <c r="BD12" s="20">
        <f t="shared" si="1"/>
        <v>1</v>
      </c>
    </row>
    <row r="13" spans="1:59">
      <c r="A13" s="1">
        <f>输入错误检查!C12</f>
        <v>0</v>
      </c>
      <c r="B13" s="14">
        <f>原始数据!B13</f>
        <v>4</v>
      </c>
      <c r="C13" s="14">
        <f>原始数据!C13</f>
        <v>11</v>
      </c>
      <c r="D13" s="8">
        <f>原始数据!D13</f>
        <v>14</v>
      </c>
      <c r="E13" s="8" t="str">
        <f>原始数据!E13</f>
        <v>RVL</v>
      </c>
      <c r="F13" s="8" t="str">
        <f>原始数据!F13</f>
        <v>FT</v>
      </c>
      <c r="G13" s="8">
        <f>原始数据!G13</f>
        <v>2</v>
      </c>
      <c r="H13" s="8" t="str">
        <f>原始数据!H13</f>
        <v>上</v>
      </c>
      <c r="I13" s="8" t="str">
        <f>IF(原始数据!X13="","",原始数据!X13)</f>
        <v>唐人街</v>
      </c>
      <c r="J13" s="8" t="str">
        <f>原始数据!J13</f>
        <v>FT</v>
      </c>
      <c r="K13" s="142" t="str">
        <f>IF(赛后数据!$M13="","",_xlfn.IFS(L13=赛后数据!$N13,赛后数据!$M13,L13=赛后数据!$V13,赛后数据!$U13,L13=赛后数据!$AD13,赛后数据!$AC13,L13=赛后数据!$AL13,赛后数据!$AK13))</f>
        <v>miniblue</v>
      </c>
      <c r="L13" s="9" t="str">
        <f>IF(原始数据!AP13="","",原始数据!AP13)</f>
        <v>佣兵</v>
      </c>
      <c r="M13" s="13">
        <v>5</v>
      </c>
      <c r="N13" s="189" t="s">
        <v>230</v>
      </c>
      <c r="O13" s="189" t="s">
        <v>231</v>
      </c>
      <c r="P13" s="142" t="str">
        <f>IF(赛后数据!$M13="","",_xlfn.IFS(Q13=赛后数据!$N13,赛后数据!$M13,Q13=赛后数据!$V13,赛后数据!$U13,Q13=赛后数据!$AD13,赛后数据!$AC13,Q13=赛后数据!$AL13,赛后数据!$AK13))</f>
        <v>shadow</v>
      </c>
      <c r="Q13" s="9" t="str">
        <f>IF(原始数据!AQ13="","",原始数据!AQ13)</f>
        <v>空军</v>
      </c>
      <c r="R13" s="13">
        <v>8</v>
      </c>
      <c r="S13" s="15" t="s">
        <v>230</v>
      </c>
      <c r="T13" s="15" t="s">
        <v>233</v>
      </c>
      <c r="U13" s="142" t="str">
        <f>IF(赛后数据!$M13="","",_xlfn.IFS(V13=赛后数据!$N13,赛后数据!$M13,V13=赛后数据!$V13,赛后数据!$U13,V13=赛后数据!$AD13,赛后数据!$AC13,V13=赛后数据!$AL13,赛后数据!$AK13))</f>
        <v>kuga</v>
      </c>
      <c r="V13" s="9" t="str">
        <f>IF(原始数据!AS13="","",原始数据!AS13)</f>
        <v>火灾调查员</v>
      </c>
      <c r="W13" s="13">
        <v>2</v>
      </c>
      <c r="X13" s="15" t="s">
        <v>231</v>
      </c>
      <c r="Y13" s="15" t="s">
        <v>233</v>
      </c>
      <c r="Z13" s="142" t="str">
        <f>IF(赛后数据!$M13="","",_xlfn.IFS(AA13=赛后数据!$N13,赛后数据!$M13,AA13=赛后数据!$V13,赛后数据!$U13,AA13=赛后数据!$AD13,赛后数据!$AC13,AA13=赛后数据!$AL13,赛后数据!$AK13))</f>
        <v>ahd</v>
      </c>
      <c r="AA13" s="9" t="str">
        <f>IF(原始数据!AU13="","",原始数据!AU13)</f>
        <v>入殓师</v>
      </c>
      <c r="AB13" s="13">
        <v>9</v>
      </c>
      <c r="AC13" s="15" t="s">
        <v>232</v>
      </c>
      <c r="AD13" s="15" t="s">
        <v>233</v>
      </c>
      <c r="AE13" s="9" t="str">
        <f>IF(原始数据!K13="","",原始数据!K13)</f>
        <v>RVL</v>
      </c>
      <c r="AF13" s="9" t="str">
        <f>IF(原始数据!L13="","",原始数据!L13)</f>
        <v>sprintzer</v>
      </c>
      <c r="AG13" s="9" t="str">
        <f>IF(原始数据!AV13="","",原始数据!AV13)</f>
        <v>歌剧演员</v>
      </c>
      <c r="AH13" s="13">
        <v>1</v>
      </c>
      <c r="AI13" s="15" t="s">
        <v>234</v>
      </c>
      <c r="AJ13" s="15" t="s">
        <v>235</v>
      </c>
      <c r="AK13" s="15" t="s">
        <v>247</v>
      </c>
      <c r="AL13" s="15" t="s">
        <v>240</v>
      </c>
      <c r="AM13" s="142" t="s">
        <v>253</v>
      </c>
      <c r="AN13" s="9">
        <v>0</v>
      </c>
      <c r="AO13" s="9">
        <v>7</v>
      </c>
      <c r="AP13" s="142" t="s">
        <v>255</v>
      </c>
      <c r="AQ13" s="10">
        <v>0</v>
      </c>
      <c r="AR13" s="10">
        <v>33</v>
      </c>
      <c r="AS13" s="10">
        <v>93</v>
      </c>
      <c r="AT13" s="10"/>
      <c r="AU13" s="16">
        <v>277</v>
      </c>
      <c r="AV13" s="16">
        <v>3</v>
      </c>
      <c r="AW13" s="16">
        <v>21</v>
      </c>
      <c r="AX13" s="16"/>
      <c r="AY13" s="197" t="s">
        <v>246</v>
      </c>
      <c r="AZ13" s="198"/>
      <c r="BA13" s="13"/>
      <c r="BC13" s="20">
        <f t="shared" si="0"/>
        <v>26</v>
      </c>
      <c r="BD13" s="20">
        <f t="shared" si="1"/>
        <v>1</v>
      </c>
    </row>
    <row r="14" spans="1:59">
      <c r="A14" s="1">
        <f>输入错误检查!C13</f>
        <v>0</v>
      </c>
      <c r="B14" s="14">
        <f>原始数据!B14</f>
        <v>4</v>
      </c>
      <c r="C14" s="14">
        <f>原始数据!C14</f>
        <v>11</v>
      </c>
      <c r="D14" s="8">
        <f>原始数据!D14</f>
        <v>14</v>
      </c>
      <c r="E14" s="8" t="str">
        <f>原始数据!E14</f>
        <v>RVL</v>
      </c>
      <c r="F14" s="8" t="str">
        <f>原始数据!F14</f>
        <v>FT</v>
      </c>
      <c r="G14" s="8">
        <f>原始数据!G14</f>
        <v>2</v>
      </c>
      <c r="H14" s="8" t="str">
        <f>原始数据!H14</f>
        <v>下</v>
      </c>
      <c r="I14" s="8" t="str">
        <f>IF(原始数据!X14="","",原始数据!X14)</f>
        <v>唐人街</v>
      </c>
      <c r="J14" s="8" t="str">
        <f>原始数据!J14</f>
        <v>RVL</v>
      </c>
      <c r="K14" s="142" t="str">
        <f>IF(赛后数据!$M14="","",_xlfn.IFS(L14=赛后数据!$N14,赛后数据!$M14,L14=赛后数据!$V14,赛后数据!$U14,L14=赛后数据!$AD14,赛后数据!$AC14,L14=赛后数据!$AL14,赛后数据!$AK14))</f>
        <v>schmiddy</v>
      </c>
      <c r="L14" s="9" t="str">
        <f>IF(原始数据!AP14="","",原始数据!AP14)</f>
        <v>火灾调查员</v>
      </c>
      <c r="M14" s="13">
        <v>5</v>
      </c>
      <c r="N14" s="189" t="s">
        <v>231</v>
      </c>
      <c r="O14" s="189" t="s">
        <v>233</v>
      </c>
      <c r="P14" s="142" t="str">
        <f>IF(赛后数据!$M14="","",_xlfn.IFS(Q14=赛后数据!$N14,赛后数据!$M14,Q14=赛后数据!$V14,赛后数据!$U14,Q14=赛后数据!$AD14,赛后数据!$AC14,Q14=赛后数据!$AL14,赛后数据!$AK14))</f>
        <v>rolend</v>
      </c>
      <c r="Q14" s="9" t="str">
        <f>IF(原始数据!AQ14="","",原始数据!AQ14)</f>
        <v>大副</v>
      </c>
      <c r="R14" s="13">
        <v>2</v>
      </c>
      <c r="S14" s="15" t="s">
        <v>230</v>
      </c>
      <c r="T14" s="15" t="s">
        <v>231</v>
      </c>
      <c r="U14" s="142" t="str">
        <f>IF(赛后数据!$M14="","",_xlfn.IFS(V14=赛后数据!$N14,赛后数据!$M14,V14=赛后数据!$V14,赛后数据!$U14,V14=赛后数据!$AD14,赛后数据!$AC14,V14=赛后数据!$AL14,赛后数据!$AK14))</f>
        <v>yinl</v>
      </c>
      <c r="V14" s="9" t="str">
        <f>IF(原始数据!AS14="","",原始数据!AS14)</f>
        <v>囚徒</v>
      </c>
      <c r="W14" s="13">
        <v>9</v>
      </c>
      <c r="X14" s="15" t="s">
        <v>232</v>
      </c>
      <c r="Y14" s="15" t="s">
        <v>233</v>
      </c>
      <c r="Z14" s="142" t="str">
        <f>IF(赛后数据!$M14="","",_xlfn.IFS(AA14=赛后数据!$N14,赛后数据!$M14,AA14=赛后数据!$V14,赛后数据!$U14,AA14=赛后数据!$AD14,赛后数据!$AC14,AA14=赛后数据!$AL14,赛后数据!$AK14))</f>
        <v>green</v>
      </c>
      <c r="AA14" s="9" t="str">
        <f>IF(原始数据!AU14="","",原始数据!AU14)</f>
        <v>心理学家</v>
      </c>
      <c r="AB14" s="13">
        <v>4</v>
      </c>
      <c r="AC14" s="15" t="s">
        <v>230</v>
      </c>
      <c r="AD14" s="15" t="s">
        <v>233</v>
      </c>
      <c r="AE14" s="9" t="str">
        <f>IF(原始数据!K14="","",原始数据!K14)</f>
        <v>FT</v>
      </c>
      <c r="AF14" s="9" t="str">
        <f>IF(原始数据!L14="","",原始数据!L14)</f>
        <v>miao</v>
      </c>
      <c r="AG14" s="9" t="str">
        <f>IF(原始数据!AV14="","",原始数据!AV14)</f>
        <v>歌剧演员</v>
      </c>
      <c r="AH14" s="13">
        <v>1</v>
      </c>
      <c r="AI14" s="15" t="s">
        <v>234</v>
      </c>
      <c r="AJ14" s="15" t="s">
        <v>235</v>
      </c>
      <c r="AK14" s="15" t="s">
        <v>237</v>
      </c>
      <c r="AL14" s="15" t="s">
        <v>240</v>
      </c>
      <c r="AM14" s="142" t="s">
        <v>256</v>
      </c>
      <c r="AN14" s="9">
        <v>0</v>
      </c>
      <c r="AO14" s="9">
        <v>11</v>
      </c>
      <c r="AP14" s="142" t="s">
        <v>255</v>
      </c>
      <c r="AQ14" s="10">
        <v>1</v>
      </c>
      <c r="AR14" s="10">
        <v>2</v>
      </c>
      <c r="AS14" s="10">
        <v>160</v>
      </c>
      <c r="AT14" s="10"/>
      <c r="AU14" s="16">
        <v>438</v>
      </c>
      <c r="AV14" s="16">
        <v>3</v>
      </c>
      <c r="AW14" s="16">
        <v>21</v>
      </c>
      <c r="AX14" s="16"/>
      <c r="AY14" s="191">
        <v>5</v>
      </c>
      <c r="AZ14" s="191">
        <v>19</v>
      </c>
      <c r="BA14" s="13"/>
      <c r="BC14" s="20">
        <f t="shared" si="0"/>
        <v>51</v>
      </c>
      <c r="BD14" s="20">
        <f t="shared" si="1"/>
        <v>1</v>
      </c>
    </row>
    <row r="15" spans="1:59">
      <c r="A15" s="1">
        <f>输入错误检查!C14</f>
        <v>0</v>
      </c>
      <c r="B15" s="14">
        <f>原始数据!B15</f>
        <v>4</v>
      </c>
      <c r="C15" s="14">
        <f>原始数据!C15</f>
        <v>11</v>
      </c>
      <c r="D15" s="8">
        <f>原始数据!D15</f>
        <v>14</v>
      </c>
      <c r="E15" s="8" t="str">
        <f>原始数据!E15</f>
        <v>RVL</v>
      </c>
      <c r="F15" s="8" t="str">
        <f>原始数据!F15</f>
        <v>FT</v>
      </c>
      <c r="G15" s="8">
        <f>原始数据!G15</f>
        <v>3</v>
      </c>
      <c r="H15" s="8" t="str">
        <f>原始数据!H15</f>
        <v>上</v>
      </c>
      <c r="I15" s="8" t="str">
        <f>IF(原始数据!X15="","",原始数据!X15)</f>
        <v>湖景村</v>
      </c>
      <c r="J15" s="8" t="str">
        <f>原始数据!J15</f>
        <v>RVL</v>
      </c>
      <c r="K15" s="142" t="str">
        <f>IF(赛后数据!$M15="","",_xlfn.IFS(L15=赛后数据!$N15,赛后数据!$M15,L15=赛后数据!$V15,赛后数据!$U15,L15=赛后数据!$AD15,赛后数据!$AC15,L15=赛后数据!$AL15,赛后数据!$AK15))</f>
        <v>rolend</v>
      </c>
      <c r="L15" s="9" t="str">
        <f>IF(原始数据!AP15="","",原始数据!AP15)</f>
        <v>佣兵</v>
      </c>
      <c r="M15" s="13">
        <v>7</v>
      </c>
      <c r="N15" s="189" t="s">
        <v>230</v>
      </c>
      <c r="O15" s="189" t="s">
        <v>231</v>
      </c>
      <c r="P15" s="142" t="str">
        <f>IF(赛后数据!$M15="","",_xlfn.IFS(Q15=赛后数据!$N15,赛后数据!$M15,Q15=赛后数据!$V15,赛后数据!$U15,Q15=赛后数据!$AD15,赛后数据!$AC15,Q15=赛后数据!$AL15,赛后数据!$AK15))</f>
        <v>yinl</v>
      </c>
      <c r="Q15" s="9" t="str">
        <f>IF(原始数据!AQ15="","",原始数据!AQ15)</f>
        <v>空军</v>
      </c>
      <c r="R15" s="13">
        <v>2</v>
      </c>
      <c r="S15" s="15" t="s">
        <v>230</v>
      </c>
      <c r="T15" s="15" t="s">
        <v>233</v>
      </c>
      <c r="U15" s="142" t="str">
        <f>IF(赛后数据!$M15="","",_xlfn.IFS(V15=赛后数据!$N15,赛后数据!$M15,V15=赛后数据!$V15,赛后数据!$U15,V15=赛后数据!$AD15,赛后数据!$AC15,V15=赛后数据!$AL15,赛后数据!$AK15))</f>
        <v>schmiddy</v>
      </c>
      <c r="V15" s="9" t="str">
        <f>IF(原始数据!AS15="","",原始数据!AS15)</f>
        <v>心理学家</v>
      </c>
      <c r="W15" s="13">
        <v>5</v>
      </c>
      <c r="X15" s="15" t="s">
        <v>230</v>
      </c>
      <c r="Y15" s="15" t="s">
        <v>233</v>
      </c>
      <c r="Z15" s="142" t="str">
        <f>IF(赛后数据!$M15="","",_xlfn.IFS(AA15=赛后数据!$N15,赛后数据!$M15,AA15=赛后数据!$V15,赛后数据!$U15,AA15=赛后数据!$AD15,赛后数据!$AC15,AA15=赛后数据!$AL15,赛后数据!$AK15))</f>
        <v>green</v>
      </c>
      <c r="AA15" s="9" t="str">
        <f>IF(原始数据!AU15="","",原始数据!AU15)</f>
        <v>机械师</v>
      </c>
      <c r="AB15" s="13">
        <v>8</v>
      </c>
      <c r="AC15" s="15" t="s">
        <v>232</v>
      </c>
      <c r="AD15" s="15" t="s">
        <v>233</v>
      </c>
      <c r="AE15" s="9" t="str">
        <f>IF(原始数据!K15="","",原始数据!K15)</f>
        <v>FT</v>
      </c>
      <c r="AF15" s="9" t="str">
        <f>IF(原始数据!L15="","",原始数据!L15)</f>
        <v>miao</v>
      </c>
      <c r="AG15" s="9" t="str">
        <f>IF(原始数据!AV15="","",原始数据!AV15)</f>
        <v>红夫人</v>
      </c>
      <c r="AH15" s="13">
        <v>6</v>
      </c>
      <c r="AI15" s="15" t="s">
        <v>234</v>
      </c>
      <c r="AJ15" s="15" t="s">
        <v>235</v>
      </c>
      <c r="AK15" s="15" t="s">
        <v>237</v>
      </c>
      <c r="AL15" s="15" t="s">
        <v>247</v>
      </c>
      <c r="AM15" s="142" t="s">
        <v>251</v>
      </c>
      <c r="AN15" s="9">
        <v>0</v>
      </c>
      <c r="AO15" s="9">
        <v>5</v>
      </c>
      <c r="AP15" s="142" t="s">
        <v>252</v>
      </c>
      <c r="AQ15" s="10">
        <v>0</v>
      </c>
      <c r="AR15" s="10">
        <v>49</v>
      </c>
      <c r="AS15" s="10">
        <v>113</v>
      </c>
      <c r="AT15" s="10"/>
      <c r="AU15" s="16">
        <v>340</v>
      </c>
      <c r="AV15" s="16">
        <v>3</v>
      </c>
      <c r="AW15" s="16">
        <v>21</v>
      </c>
      <c r="AX15" s="16"/>
      <c r="AY15" s="191">
        <v>6</v>
      </c>
      <c r="AZ15" s="191">
        <v>54</v>
      </c>
      <c r="BA15" s="13"/>
      <c r="BC15" s="20">
        <f t="shared" si="0"/>
        <v>44</v>
      </c>
      <c r="BD15" s="20">
        <f t="shared" si="1"/>
        <v>1</v>
      </c>
    </row>
    <row r="16" spans="1:59">
      <c r="A16" s="1">
        <f>输入错误检查!C15</f>
        <v>0</v>
      </c>
      <c r="B16" s="14">
        <f>原始数据!B16</f>
        <v>4</v>
      </c>
      <c r="C16" s="14">
        <f>原始数据!C16</f>
        <v>11</v>
      </c>
      <c r="D16" s="8">
        <f>原始数据!D16</f>
        <v>14</v>
      </c>
      <c r="E16" s="8" t="str">
        <f>原始数据!E16</f>
        <v>RVL</v>
      </c>
      <c r="F16" s="8" t="str">
        <f>原始数据!F16</f>
        <v>FT</v>
      </c>
      <c r="G16" s="8">
        <f>原始数据!G16</f>
        <v>3</v>
      </c>
      <c r="H16" s="8" t="str">
        <f>原始数据!H16</f>
        <v>下</v>
      </c>
      <c r="I16" s="8" t="str">
        <f>IF(原始数据!X16="","",原始数据!X16)</f>
        <v>湖景村</v>
      </c>
      <c r="J16" s="8" t="str">
        <f>原始数据!J16</f>
        <v>FT</v>
      </c>
      <c r="K16" s="142" t="str">
        <f>IF(赛后数据!$M16="","",_xlfn.IFS(L16=赛后数据!$N16,赛后数据!$M16,L16=赛后数据!$V16,赛后数据!$U16,L16=赛后数据!$AD16,赛后数据!$AC16,L16=赛后数据!$AL16,赛后数据!$AK16))</f>
        <v>shadow</v>
      </c>
      <c r="L16" s="9" t="str">
        <f>IF(原始数据!AP16="","",原始数据!AP16)</f>
        <v>心理学家</v>
      </c>
      <c r="M16" s="13">
        <v>5</v>
      </c>
      <c r="N16" s="189" t="s">
        <v>232</v>
      </c>
      <c r="O16" s="189" t="s">
        <v>233</v>
      </c>
      <c r="P16" s="142" t="str">
        <f>IF(赛后数据!$M16="","",_xlfn.IFS(Q16=赛后数据!$N16,赛后数据!$M16,Q16=赛后数据!$V16,赛后数据!$U16,Q16=赛后数据!$AD16,赛后数据!$AC16,Q16=赛后数据!$AL16,赛后数据!$AK16))</f>
        <v>kuga</v>
      </c>
      <c r="Q16" s="9" t="str">
        <f>IF(原始数据!AQ16="","",原始数据!AQ16)</f>
        <v>杂技演员</v>
      </c>
      <c r="R16" s="13">
        <v>2</v>
      </c>
      <c r="S16" s="15" t="s">
        <v>232</v>
      </c>
      <c r="T16" s="15" t="s">
        <v>231</v>
      </c>
      <c r="U16" s="142" t="str">
        <f>IF(赛后数据!$M16="","",_xlfn.IFS(V16=赛后数据!$N16,赛后数据!$M16,V16=赛后数据!$V16,赛后数据!$U16,V16=赛后数据!$AD16,赛后数据!$AC16,V16=赛后数据!$AL16,赛后数据!$AK16))</f>
        <v>ahd</v>
      </c>
      <c r="V16" s="9" t="str">
        <f>IF(原始数据!AS16="","",原始数据!AS16)</f>
        <v>入殓师</v>
      </c>
      <c r="W16" s="13">
        <v>8</v>
      </c>
      <c r="X16" s="15" t="s">
        <v>232</v>
      </c>
      <c r="Y16" s="15" t="s">
        <v>233</v>
      </c>
      <c r="Z16" s="142" t="str">
        <f>IF(赛后数据!$M16="","",_xlfn.IFS(AA16=赛后数据!$N16,赛后数据!$M16,AA16=赛后数据!$V16,赛后数据!$U16,AA16=赛后数据!$AD16,赛后数据!$AC16,AA16=赛后数据!$AL16,赛后数据!$AK16))</f>
        <v>miniblue</v>
      </c>
      <c r="AA16" s="9" t="str">
        <f>IF(原始数据!AU16="","",原始数据!AU16)</f>
        <v>野人</v>
      </c>
      <c r="AB16" s="13">
        <v>11</v>
      </c>
      <c r="AC16" s="15" t="s">
        <v>230</v>
      </c>
      <c r="AD16" s="15" t="s">
        <v>231</v>
      </c>
      <c r="AE16" s="9" t="str">
        <f>IF(原始数据!K16="","",原始数据!K16)</f>
        <v>RVL</v>
      </c>
      <c r="AF16" s="9" t="str">
        <f>IF(原始数据!L16="","",原始数据!L16)</f>
        <v>sprintzer</v>
      </c>
      <c r="AG16" s="9" t="str">
        <f>IF(原始数据!AV16="","",原始数据!AV16)</f>
        <v>梦之女巫</v>
      </c>
      <c r="AH16" s="13">
        <v>6</v>
      </c>
      <c r="AI16" s="15" t="s">
        <v>234</v>
      </c>
      <c r="AJ16" s="15" t="s">
        <v>235</v>
      </c>
      <c r="AK16" s="15" t="s">
        <v>257</v>
      </c>
      <c r="AL16" s="15" t="s">
        <v>237</v>
      </c>
      <c r="AM16" s="142" t="s">
        <v>253</v>
      </c>
      <c r="AN16" s="9">
        <v>0</v>
      </c>
      <c r="AO16" s="9">
        <v>17</v>
      </c>
      <c r="AP16" s="142" t="s">
        <v>258</v>
      </c>
      <c r="AQ16" s="10">
        <v>0</v>
      </c>
      <c r="AR16" s="10">
        <v>53</v>
      </c>
      <c r="AS16" s="10">
        <v>144</v>
      </c>
      <c r="AT16" s="10"/>
      <c r="AU16" s="16">
        <v>317</v>
      </c>
      <c r="AV16" s="16">
        <v>3</v>
      </c>
      <c r="AW16" s="16">
        <v>21</v>
      </c>
      <c r="AX16" s="16"/>
      <c r="AY16" s="191">
        <v>6</v>
      </c>
      <c r="AZ16" s="191">
        <v>27</v>
      </c>
      <c r="BA16" s="13"/>
      <c r="BC16" s="20">
        <f t="shared" si="0"/>
        <v>36</v>
      </c>
      <c r="BD16" s="20">
        <f t="shared" si="1"/>
        <v>1</v>
      </c>
    </row>
    <row r="17" spans="1:59">
      <c r="A17" s="1">
        <f>输入错误检查!C16</f>
        <v>0</v>
      </c>
      <c r="B17" s="14">
        <f>原始数据!B17</f>
        <v>4</v>
      </c>
      <c r="C17" s="14">
        <f>原始数据!C17</f>
        <v>11</v>
      </c>
      <c r="D17" s="8">
        <f>原始数据!D17</f>
        <v>14</v>
      </c>
      <c r="E17" s="8" t="str">
        <f>原始数据!E17</f>
        <v>RVL</v>
      </c>
      <c r="F17" s="8" t="str">
        <f>原始数据!F17</f>
        <v>FT</v>
      </c>
      <c r="G17" s="8" t="str">
        <f>原始数据!G17</f>
        <v>加</v>
      </c>
      <c r="H17" s="8" t="str">
        <f>原始数据!H17</f>
        <v>上</v>
      </c>
      <c r="I17" s="8" t="str">
        <f>IF(原始数据!X17="","",原始数据!X17)</f>
        <v/>
      </c>
      <c r="J17" s="8" t="str">
        <f>原始数据!J17</f>
        <v/>
      </c>
      <c r="K17" s="142" t="str">
        <f>IF(赛后数据!$M17="","",_xlfn.IFS(L17=赛后数据!$N17,赛后数据!$M17,L17=赛后数据!$V17,赛后数据!$U17,L17=赛后数据!$AD17,赛后数据!$AC17,L17=赛后数据!$AL17,赛后数据!$AK17))</f>
        <v/>
      </c>
      <c r="L17" s="9" t="str">
        <f>IF(原始数据!AP17="","",原始数据!AP17)</f>
        <v/>
      </c>
      <c r="M17" s="13"/>
      <c r="N17" s="195"/>
      <c r="O17" s="195"/>
      <c r="P17" s="142" t="str">
        <f>IF(赛后数据!$M17="","",_xlfn.IFS(Q17=赛后数据!$N17,赛后数据!$M17,Q17=赛后数据!$V17,赛后数据!$U17,Q17=赛后数据!$AD17,赛后数据!$AC17,Q17=赛后数据!$AL17,赛后数据!$AK17))</f>
        <v/>
      </c>
      <c r="Q17" s="9" t="str">
        <f>IF(原始数据!AQ17="","",原始数据!AQ17)</f>
        <v/>
      </c>
      <c r="R17" s="13"/>
      <c r="S17" s="13"/>
      <c r="T17" s="13"/>
      <c r="U17" s="142" t="str">
        <f>IF(赛后数据!$M17="","",_xlfn.IFS(V17=赛后数据!$N17,赛后数据!$M17,V17=赛后数据!$V17,赛后数据!$U17,V17=赛后数据!$AD17,赛后数据!$AC17,V17=赛后数据!$AL17,赛后数据!$AK17))</f>
        <v/>
      </c>
      <c r="V17" s="9" t="str">
        <f>IF(原始数据!AS17="","",原始数据!AS17)</f>
        <v/>
      </c>
      <c r="W17" s="13"/>
      <c r="X17" s="13"/>
      <c r="Y17" s="13"/>
      <c r="Z17" s="142" t="str">
        <f>IF(赛后数据!$M17="","",_xlfn.IFS(AA17=赛后数据!$N17,赛后数据!$M17,AA17=赛后数据!$V17,赛后数据!$U17,AA17=赛后数据!$AD17,赛后数据!$AC17,AA17=赛后数据!$AL17,赛后数据!$AK17))</f>
        <v/>
      </c>
      <c r="AA17" s="9" t="str">
        <f>IF(原始数据!AU17="","",原始数据!AU17)</f>
        <v/>
      </c>
      <c r="AB17" s="13"/>
      <c r="AC17" s="13"/>
      <c r="AD17" s="13"/>
      <c r="AE17" s="9" t="str">
        <f>IF(原始数据!K17="","",原始数据!K17)</f>
        <v/>
      </c>
      <c r="AF17" s="9" t="str">
        <f>IF(原始数据!L17="","",原始数据!L17)</f>
        <v/>
      </c>
      <c r="AG17" s="9" t="str">
        <f>IF(原始数据!AV17="","",原始数据!AV17)</f>
        <v/>
      </c>
      <c r="AH17" s="13"/>
      <c r="AI17" s="13"/>
      <c r="AJ17" s="13"/>
      <c r="AK17" s="15"/>
      <c r="AL17" s="15"/>
      <c r="AM17" s="9"/>
      <c r="AN17" s="9"/>
      <c r="AO17" s="9"/>
      <c r="AP17" s="9"/>
      <c r="AQ17" s="10"/>
      <c r="AR17" s="10"/>
      <c r="AS17" s="10"/>
      <c r="AT17" s="10"/>
      <c r="AU17" s="16"/>
      <c r="AV17" s="16"/>
      <c r="AW17" s="16"/>
      <c r="AX17" s="16"/>
      <c r="AY17" s="191"/>
      <c r="AZ17" s="191"/>
      <c r="BA17" s="13"/>
      <c r="BC17" s="20">
        <f t="shared" si="0"/>
        <v>0</v>
      </c>
      <c r="BD17" s="20" t="str">
        <f t="shared" si="1"/>
        <v/>
      </c>
    </row>
    <row r="18" spans="1:59">
      <c r="A18" s="1">
        <f>输入错误检查!C17</f>
        <v>0</v>
      </c>
      <c r="B18" s="14">
        <f>原始数据!B18</f>
        <v>4</v>
      </c>
      <c r="C18" s="14">
        <f>原始数据!C18</f>
        <v>11</v>
      </c>
      <c r="D18" s="8">
        <f>原始数据!D18</f>
        <v>14</v>
      </c>
      <c r="E18" s="8" t="str">
        <f>原始数据!E18</f>
        <v>RVL</v>
      </c>
      <c r="F18" s="8" t="str">
        <f>原始数据!F18</f>
        <v>FT</v>
      </c>
      <c r="G18" s="8" t="str">
        <f>原始数据!G18</f>
        <v>加</v>
      </c>
      <c r="H18" s="8" t="str">
        <f>原始数据!H18</f>
        <v>下</v>
      </c>
      <c r="I18" s="8" t="str">
        <f>IF(原始数据!X18="","",原始数据!X18)</f>
        <v/>
      </c>
      <c r="J18" s="8" t="str">
        <f>原始数据!J18</f>
        <v/>
      </c>
      <c r="K18" s="142" t="str">
        <f>IF(赛后数据!$M18="","",_xlfn.IFS(L18=赛后数据!$N18,赛后数据!$M18,L18=赛后数据!$V18,赛后数据!$U18,L18=赛后数据!$AD18,赛后数据!$AC18,L18=赛后数据!$AL18,赛后数据!$AK18))</f>
        <v/>
      </c>
      <c r="L18" s="9" t="str">
        <f>IF(原始数据!AP18="","",原始数据!AP18)</f>
        <v/>
      </c>
      <c r="M18" s="13"/>
      <c r="N18" s="195"/>
      <c r="O18" s="195"/>
      <c r="P18" s="142" t="str">
        <f>IF(赛后数据!$M18="","",_xlfn.IFS(Q18=赛后数据!$N18,赛后数据!$M18,Q18=赛后数据!$V18,赛后数据!$U18,Q18=赛后数据!$AD18,赛后数据!$AC18,Q18=赛后数据!$AL18,赛后数据!$AK18))</f>
        <v/>
      </c>
      <c r="Q18" s="9" t="str">
        <f>IF(原始数据!AQ18="","",原始数据!AQ18)</f>
        <v/>
      </c>
      <c r="R18" s="13"/>
      <c r="S18" s="13"/>
      <c r="T18" s="13"/>
      <c r="U18" s="142" t="str">
        <f>IF(赛后数据!$M18="","",_xlfn.IFS(V18=赛后数据!$N18,赛后数据!$M18,V18=赛后数据!$V18,赛后数据!$U18,V18=赛后数据!$AD18,赛后数据!$AC18,V18=赛后数据!$AL18,赛后数据!$AK18))</f>
        <v/>
      </c>
      <c r="V18" s="9" t="str">
        <f>IF(原始数据!AS18="","",原始数据!AS18)</f>
        <v/>
      </c>
      <c r="W18" s="13"/>
      <c r="X18" s="13"/>
      <c r="Y18" s="13"/>
      <c r="Z18" s="142" t="str">
        <f>IF(赛后数据!$M18="","",_xlfn.IFS(AA18=赛后数据!$N18,赛后数据!$M18,AA18=赛后数据!$V18,赛后数据!$U18,AA18=赛后数据!$AD18,赛后数据!$AC18,AA18=赛后数据!$AL18,赛后数据!$AK18))</f>
        <v/>
      </c>
      <c r="AA18" s="9" t="str">
        <f>IF(原始数据!AU18="","",原始数据!AU18)</f>
        <v/>
      </c>
      <c r="AB18" s="13"/>
      <c r="AC18" s="13"/>
      <c r="AD18" s="13"/>
      <c r="AE18" s="9" t="str">
        <f>IF(原始数据!K18="","",原始数据!K18)</f>
        <v/>
      </c>
      <c r="AF18" s="9" t="str">
        <f>IF(原始数据!L18="","",原始数据!L18)</f>
        <v/>
      </c>
      <c r="AG18" s="9" t="str">
        <f>IF(原始数据!AV18="","",原始数据!AV18)</f>
        <v/>
      </c>
      <c r="AH18" s="13"/>
      <c r="AI18" s="13"/>
      <c r="AJ18" s="13"/>
      <c r="AK18" s="15"/>
      <c r="AL18" s="15"/>
      <c r="AM18" s="9"/>
      <c r="AN18" s="9"/>
      <c r="AO18" s="9"/>
      <c r="AP18" s="9"/>
      <c r="AQ18" s="10"/>
      <c r="AR18" s="10"/>
      <c r="AS18" s="10"/>
      <c r="AT18" s="10"/>
      <c r="AU18" s="16"/>
      <c r="AV18" s="16"/>
      <c r="AW18" s="16"/>
      <c r="AX18" s="16"/>
      <c r="AY18" s="191"/>
      <c r="AZ18" s="191"/>
      <c r="BA18" s="13"/>
      <c r="BC18" s="20">
        <f t="shared" si="0"/>
        <v>0</v>
      </c>
      <c r="BD18" s="20" t="str">
        <f t="shared" si="1"/>
        <v/>
      </c>
    </row>
    <row r="19" spans="1:59">
      <c r="A19" s="1">
        <f>输入错误检查!C18</f>
        <v>0</v>
      </c>
      <c r="B19" s="14">
        <f>原始数据!B19</f>
        <v>4</v>
      </c>
      <c r="C19" s="14">
        <f>原始数据!C19</f>
        <v>11</v>
      </c>
      <c r="D19" s="8">
        <f>原始数据!D19</f>
        <v>16</v>
      </c>
      <c r="E19" s="8" t="str">
        <f>原始数据!E19</f>
        <v>ZZZ</v>
      </c>
      <c r="F19" s="8" t="str">
        <f>原始数据!F19</f>
        <v>RD</v>
      </c>
      <c r="G19" s="8">
        <f>原始数据!G19</f>
        <v>1</v>
      </c>
      <c r="H19" s="8" t="str">
        <f>原始数据!H19</f>
        <v>上</v>
      </c>
      <c r="I19" s="8" t="str">
        <f>IF(原始数据!X19="","",原始数据!X19)</f>
        <v>永眠镇</v>
      </c>
      <c r="J19" s="8" t="str">
        <f>原始数据!J19</f>
        <v>ZZZ</v>
      </c>
      <c r="K19" s="142" t="str">
        <f>IF(赛后数据!$M19="","",_xlfn.IFS(L19=赛后数据!$N19,赛后数据!$M19,L19=赛后数据!$V19,赛后数据!$U19,L19=赛后数据!$AD19,赛后数据!$AC19,L19=赛后数据!$AL19,赛后数据!$AK19))</f>
        <v>ouo</v>
      </c>
      <c r="L19" s="9" t="str">
        <f>IF(原始数据!AP19="","",原始数据!AP19)</f>
        <v>空军</v>
      </c>
      <c r="M19" s="13">
        <v>8</v>
      </c>
      <c r="N19" s="189" t="s">
        <v>232</v>
      </c>
      <c r="O19" s="189" t="s">
        <v>233</v>
      </c>
      <c r="P19" s="142" t="str">
        <f>IF(赛后数据!$M19="","",_xlfn.IFS(Q19=赛后数据!$N19,赛后数据!$M19,Q19=赛后数据!$V19,赛后数据!$U19,Q19=赛后数据!$AD19,赛后数据!$AC19,Q19=赛后数据!$AL19,赛后数据!$AK19))</f>
        <v>nn</v>
      </c>
      <c r="Q19" s="9" t="str">
        <f>IF(原始数据!AQ19="","",原始数据!AQ19)</f>
        <v>骑士</v>
      </c>
      <c r="R19" s="13">
        <v>6</v>
      </c>
      <c r="S19" s="15" t="s">
        <v>232</v>
      </c>
      <c r="T19" s="15" t="s">
        <v>233</v>
      </c>
      <c r="U19" s="142" t="str">
        <f>IF(赛后数据!$M19="","",_xlfn.IFS(V19=赛后数据!$N19,赛后数据!$M19,V19=赛后数据!$V19,赛后数据!$U19,V19=赛后数据!$AD19,赛后数据!$AC19,V19=赛后数据!$AL19,赛后数据!$AK19))</f>
        <v>ego</v>
      </c>
      <c r="V19" s="9" t="str">
        <f>IF(原始数据!AS19="","",原始数据!AS19)</f>
        <v>入殓师</v>
      </c>
      <c r="W19" s="13">
        <v>2</v>
      </c>
      <c r="X19" s="15" t="s">
        <v>232</v>
      </c>
      <c r="Y19" s="15" t="s">
        <v>230</v>
      </c>
      <c r="Z19" s="142" t="str">
        <f>IF(赛后数据!$M19="","",_xlfn.IFS(AA19=赛后数据!$N19,赛后数据!$M19,AA19=赛后数据!$V19,赛后数据!$U19,AA19=赛后数据!$AD19,赛后数据!$AC19,AA19=赛后数据!$AL19,赛后数据!$AK19))</f>
        <v>nana</v>
      </c>
      <c r="AA19" s="9" t="str">
        <f>IF(原始数据!AU19="","",原始数据!AU19)</f>
        <v>园丁</v>
      </c>
      <c r="AB19" s="13">
        <v>5</v>
      </c>
      <c r="AC19" s="15" t="s">
        <v>231</v>
      </c>
      <c r="AD19" s="15" t="s">
        <v>233</v>
      </c>
      <c r="AE19" s="9" t="str">
        <f>IF(原始数据!K19="","",原始数据!K19)</f>
        <v>RD</v>
      </c>
      <c r="AF19" s="9" t="str">
        <f>IF(原始数据!L19="","",原始数据!L19)</f>
        <v>hajimi</v>
      </c>
      <c r="AG19" s="9" t="str">
        <f>IF(原始数据!AV19="","",原始数据!AV19)</f>
        <v>喧嚣</v>
      </c>
      <c r="AH19" s="13">
        <v>4</v>
      </c>
      <c r="AI19" s="190" t="s">
        <v>234</v>
      </c>
      <c r="AJ19" s="15" t="s">
        <v>243</v>
      </c>
      <c r="AK19" s="15" t="s">
        <v>259</v>
      </c>
      <c r="AL19" s="15" t="s">
        <v>260</v>
      </c>
      <c r="AM19" s="142" t="s">
        <v>261</v>
      </c>
      <c r="AN19" s="9">
        <v>0</v>
      </c>
      <c r="AO19" s="9">
        <v>7</v>
      </c>
      <c r="AP19" s="142" t="s">
        <v>262</v>
      </c>
      <c r="AQ19" s="10">
        <v>0</v>
      </c>
      <c r="AR19" s="10">
        <v>41</v>
      </c>
      <c r="AS19" s="11">
        <v>96</v>
      </c>
      <c r="AT19" s="11"/>
      <c r="AU19" s="12">
        <v>305</v>
      </c>
      <c r="AV19" s="12">
        <v>3</v>
      </c>
      <c r="AW19" s="12">
        <v>19</v>
      </c>
      <c r="AX19" s="12"/>
      <c r="AY19" s="191" t="s">
        <v>246</v>
      </c>
      <c r="AZ19" s="191"/>
      <c r="BA19" s="13"/>
      <c r="BC19" s="20">
        <f t="shared" si="0"/>
        <v>34</v>
      </c>
      <c r="BD19" s="20">
        <f t="shared" si="1"/>
        <v>-1</v>
      </c>
      <c r="BF19" s="1">
        <v>6</v>
      </c>
      <c r="BG19" s="1">
        <v>6</v>
      </c>
    </row>
    <row r="20" spans="1:59">
      <c r="A20" s="1">
        <f>输入错误检查!C19</f>
        <v>0</v>
      </c>
      <c r="B20" s="14">
        <f>原始数据!B20</f>
        <v>4</v>
      </c>
      <c r="C20" s="14">
        <f>原始数据!C20</f>
        <v>11</v>
      </c>
      <c r="D20" s="8">
        <f>原始数据!D20</f>
        <v>16</v>
      </c>
      <c r="E20" s="8" t="str">
        <f>原始数据!E20</f>
        <v>ZZZ</v>
      </c>
      <c r="F20" s="8" t="str">
        <f>原始数据!F20</f>
        <v>RD</v>
      </c>
      <c r="G20" s="8">
        <f>原始数据!G20</f>
        <v>1</v>
      </c>
      <c r="H20" s="8" t="str">
        <f>原始数据!H20</f>
        <v>下</v>
      </c>
      <c r="I20" s="8" t="str">
        <f>IF(原始数据!X20="","",原始数据!X20)</f>
        <v>永眠镇</v>
      </c>
      <c r="J20" s="8" t="str">
        <f>原始数据!J20</f>
        <v>RD</v>
      </c>
      <c r="K20" s="142" t="str">
        <f>IF(赛后数据!$M20="","",_xlfn.IFS(L20=赛后数据!$N20,赛后数据!$M20,L20=赛后数据!$V20,赛后数据!$U20,L20=赛后数据!$AD20,赛后数据!$AC20,L20=赛后数据!$AL20,赛后数据!$AK20))</f>
        <v>zhengkai</v>
      </c>
      <c r="L20" s="9" t="str">
        <f>IF(原始数据!AP20="","",原始数据!AP20)</f>
        <v>守墓人</v>
      </c>
      <c r="M20" s="13">
        <v>5</v>
      </c>
      <c r="N20" s="189" t="s">
        <v>230</v>
      </c>
      <c r="O20" s="189" t="s">
        <v>231</v>
      </c>
      <c r="P20" s="142" t="str">
        <f>IF(赛后数据!$M20="","",_xlfn.IFS(Q20=赛后数据!$N20,赛后数据!$M20,Q20=赛后数据!$V20,赛后数据!$U20,Q20=赛后数据!$AD20,赛后数据!$AC20,Q20=赛后数据!$AL20,赛后数据!$AK20))</f>
        <v>pinpin</v>
      </c>
      <c r="Q20" s="9" t="str">
        <f>IF(原始数据!AQ20="","",原始数据!AQ20)</f>
        <v>古董商</v>
      </c>
      <c r="R20" s="13">
        <v>8</v>
      </c>
      <c r="S20" s="15" t="s">
        <v>232</v>
      </c>
      <c r="T20" s="15" t="s">
        <v>230</v>
      </c>
      <c r="U20" s="142" t="str">
        <f>IF(赛后数据!$M20="","",_xlfn.IFS(V20=赛后数据!$N20,赛后数据!$M20,V20=赛后数据!$V20,赛后数据!$U20,V20=赛后数据!$AD20,赛后数据!$AC20,V20=赛后数据!$AL20,赛后数据!$AK20))</f>
        <v>huanxue</v>
      </c>
      <c r="V20" s="9" t="str">
        <f>IF(原始数据!AS20="","",原始数据!AS20)</f>
        <v>飞行家</v>
      </c>
      <c r="W20" s="13">
        <v>3</v>
      </c>
      <c r="X20" s="15" t="s">
        <v>232</v>
      </c>
      <c r="Y20" s="15" t="s">
        <v>231</v>
      </c>
      <c r="Z20" s="142" t="str">
        <f>IF(赛后数据!$M20="","",_xlfn.IFS(AA20=赛后数据!$N20,赛后数据!$M20,AA20=赛后数据!$V20,赛后数据!$U20,AA20=赛后数据!$AD20,赛后数据!$AC20,AA20=赛后数据!$AL20,赛后数据!$AK20))</f>
        <v>cy</v>
      </c>
      <c r="AA20" s="9" t="str">
        <f>IF(原始数据!AU20="","",原始数据!AU20)</f>
        <v>入殓师</v>
      </c>
      <c r="AB20" s="13">
        <v>6</v>
      </c>
      <c r="AC20" s="15" t="s">
        <v>232</v>
      </c>
      <c r="AD20" s="15" t="s">
        <v>233</v>
      </c>
      <c r="AE20" s="9" t="str">
        <f>IF(原始数据!K20="","",原始数据!K20)</f>
        <v>ZZZ</v>
      </c>
      <c r="AF20" s="9" t="str">
        <f>IF(原始数据!L20="","",原始数据!L20)</f>
        <v>mz</v>
      </c>
      <c r="AG20" s="9" t="str">
        <f>IF(原始数据!AV20="","",原始数据!AV20)</f>
        <v>歌剧演员</v>
      </c>
      <c r="AH20" s="13">
        <v>9</v>
      </c>
      <c r="AI20" s="15" t="s">
        <v>234</v>
      </c>
      <c r="AJ20" s="15" t="s">
        <v>235</v>
      </c>
      <c r="AK20" s="15" t="s">
        <v>247</v>
      </c>
      <c r="AL20" s="15" t="s">
        <v>240</v>
      </c>
      <c r="AM20" s="142" t="s">
        <v>263</v>
      </c>
      <c r="AN20" s="9">
        <v>0</v>
      </c>
      <c r="AO20" s="9">
        <v>50</v>
      </c>
      <c r="AP20" s="142" t="s">
        <v>264</v>
      </c>
      <c r="AQ20" s="10">
        <v>1</v>
      </c>
      <c r="AR20" s="10">
        <v>50</v>
      </c>
      <c r="AS20" s="10">
        <v>313</v>
      </c>
      <c r="AT20" s="10"/>
      <c r="AU20" s="16">
        <v>431</v>
      </c>
      <c r="AV20" s="16">
        <v>3</v>
      </c>
      <c r="AW20" s="16">
        <v>21</v>
      </c>
      <c r="AX20" s="16"/>
      <c r="AY20" s="191">
        <v>5</v>
      </c>
      <c r="AZ20" s="191">
        <v>24</v>
      </c>
      <c r="BA20" s="13"/>
      <c r="BC20" s="20">
        <f t="shared" si="0"/>
        <v>60</v>
      </c>
      <c r="BD20" s="20">
        <f t="shared" si="1"/>
        <v>1</v>
      </c>
      <c r="BF20" s="1">
        <v>7</v>
      </c>
      <c r="BG20" s="1">
        <v>5</v>
      </c>
    </row>
    <row r="21" spans="1:59">
      <c r="A21" s="1">
        <f>输入错误检查!C20</f>
        <v>0</v>
      </c>
      <c r="B21" s="14">
        <f>原始数据!B21</f>
        <v>4</v>
      </c>
      <c r="C21" s="14">
        <f>原始数据!C21</f>
        <v>11</v>
      </c>
      <c r="D21" s="8">
        <f>原始数据!D21</f>
        <v>16</v>
      </c>
      <c r="E21" s="8" t="str">
        <f>原始数据!E21</f>
        <v>ZZZ</v>
      </c>
      <c r="F21" s="8" t="str">
        <f>原始数据!F21</f>
        <v>RD</v>
      </c>
      <c r="G21" s="8">
        <f>原始数据!G21</f>
        <v>2</v>
      </c>
      <c r="H21" s="8" t="str">
        <f>原始数据!H21</f>
        <v>上</v>
      </c>
      <c r="I21" s="8" t="str">
        <f>IF(原始数据!X21="","",原始数据!X21)</f>
        <v>湖景村</v>
      </c>
      <c r="J21" s="8" t="str">
        <f>原始数据!J21</f>
        <v>ZZZ</v>
      </c>
      <c r="K21" s="142" t="str">
        <f>IF(赛后数据!$M21="","",_xlfn.IFS(L21=赛后数据!$N21,赛后数据!$M21,L21=赛后数据!$V21,赛后数据!$U21,L21=赛后数据!$AD21,赛后数据!$AC21,L21=赛后数据!$AL21,赛后数据!$AK21))</f>
        <v>ouo</v>
      </c>
      <c r="L21" s="9" t="str">
        <f>IF(原始数据!AP21="","",原始数据!AP21)</f>
        <v>舞女</v>
      </c>
      <c r="M21" s="13">
        <v>8</v>
      </c>
      <c r="N21" s="189" t="s">
        <v>232</v>
      </c>
      <c r="O21" s="189" t="s">
        <v>230</v>
      </c>
      <c r="P21" s="142" t="str">
        <f>IF(赛后数据!$M21="","",_xlfn.IFS(Q21=赛后数据!$N21,赛后数据!$M21,Q21=赛后数据!$V21,赛后数据!$U21,Q21=赛后数据!$AD21,赛后数据!$AC21,Q21=赛后数据!$AL21,赛后数据!$AK21))</f>
        <v>nn</v>
      </c>
      <c r="Q21" s="9" t="str">
        <f>IF(原始数据!AQ21="","",原始数据!AQ21)</f>
        <v>魔术师</v>
      </c>
      <c r="R21" s="13">
        <v>5</v>
      </c>
      <c r="S21" s="15" t="s">
        <v>232</v>
      </c>
      <c r="T21" s="15" t="s">
        <v>233</v>
      </c>
      <c r="U21" s="142" t="str">
        <f>IF(赛后数据!$M21="","",_xlfn.IFS(V21=赛后数据!$N21,赛后数据!$M21,V21=赛后数据!$V21,赛后数据!$U21,V21=赛后数据!$AD21,赛后数据!$AC21,V21=赛后数据!$AL21,赛后数据!$AK21))</f>
        <v>ego</v>
      </c>
      <c r="V21" s="9" t="str">
        <f>IF(原始数据!AS21="","",原始数据!AS21)</f>
        <v>机械师</v>
      </c>
      <c r="W21" s="13">
        <v>2</v>
      </c>
      <c r="X21" s="15" t="s">
        <v>232</v>
      </c>
      <c r="Y21" s="15" t="s">
        <v>233</v>
      </c>
      <c r="Z21" s="142" t="str">
        <f>IF(赛后数据!$M21="","",_xlfn.IFS(AA21=赛后数据!$N21,赛后数据!$M21,AA21=赛后数据!$V21,赛后数据!$U21,AA21=赛后数据!$AD21,赛后数据!$AC21,AA21=赛后数据!$AL21,赛后数据!$AK21))</f>
        <v>nana</v>
      </c>
      <c r="AA21" s="9" t="str">
        <f>IF(原始数据!AU21="","",原始数据!AU21)</f>
        <v>守墓人</v>
      </c>
      <c r="AB21" s="13">
        <v>6</v>
      </c>
      <c r="AC21" s="15" t="s">
        <v>230</v>
      </c>
      <c r="AD21" s="15" t="s">
        <v>231</v>
      </c>
      <c r="AE21" s="9" t="str">
        <f>IF(原始数据!K21="","",原始数据!K21)</f>
        <v>RD</v>
      </c>
      <c r="AF21" s="9" t="str">
        <f>IF(原始数据!L21="","",原始数据!L21)</f>
        <v>binbin</v>
      </c>
      <c r="AG21" s="9" t="str">
        <f>IF(原始数据!AV21="","",原始数据!AV21)</f>
        <v>跛脚羊</v>
      </c>
      <c r="AH21" s="13">
        <v>4</v>
      </c>
      <c r="AI21" s="15" t="s">
        <v>234</v>
      </c>
      <c r="AJ21" s="15" t="s">
        <v>235</v>
      </c>
      <c r="AK21" s="15" t="s">
        <v>247</v>
      </c>
      <c r="AL21" s="15" t="s">
        <v>237</v>
      </c>
      <c r="AM21" s="142" t="s">
        <v>265</v>
      </c>
      <c r="AN21" s="9">
        <v>0</v>
      </c>
      <c r="AO21" s="9">
        <v>44</v>
      </c>
      <c r="AP21" s="142" t="s">
        <v>264</v>
      </c>
      <c r="AQ21" s="10">
        <v>1</v>
      </c>
      <c r="AR21" s="10">
        <v>12</v>
      </c>
      <c r="AS21" s="10">
        <v>188</v>
      </c>
      <c r="AT21" s="10"/>
      <c r="AU21" s="16">
        <v>426</v>
      </c>
      <c r="AV21" s="16">
        <v>3</v>
      </c>
      <c r="AW21" s="16">
        <v>21</v>
      </c>
      <c r="AX21" s="16"/>
      <c r="AY21" s="191">
        <v>9</v>
      </c>
      <c r="AZ21" s="191">
        <v>7</v>
      </c>
      <c r="BA21" s="13"/>
      <c r="BC21" s="20">
        <f t="shared" si="0"/>
        <v>28</v>
      </c>
      <c r="BD21" s="20">
        <f t="shared" si="1"/>
        <v>1</v>
      </c>
      <c r="BF21" s="1">
        <v>10</v>
      </c>
      <c r="BG21" s="1">
        <v>1</v>
      </c>
    </row>
    <row r="22" spans="1:59">
      <c r="A22" s="1">
        <f>输入错误检查!C21</f>
        <v>0</v>
      </c>
      <c r="B22" s="14">
        <f>原始数据!B22</f>
        <v>4</v>
      </c>
      <c r="C22" s="14">
        <f>原始数据!C22</f>
        <v>11</v>
      </c>
      <c r="D22" s="8">
        <f>原始数据!D22</f>
        <v>16</v>
      </c>
      <c r="E22" s="8" t="str">
        <f>原始数据!E22</f>
        <v>ZZZ</v>
      </c>
      <c r="F22" s="8" t="str">
        <f>原始数据!F22</f>
        <v>RD</v>
      </c>
      <c r="G22" s="8">
        <f>原始数据!G22</f>
        <v>2</v>
      </c>
      <c r="H22" s="8" t="str">
        <f>原始数据!H22</f>
        <v>下</v>
      </c>
      <c r="I22" s="8" t="str">
        <f>IF(原始数据!X22="","",原始数据!X22)</f>
        <v>湖景村</v>
      </c>
      <c r="J22" s="8" t="str">
        <f>原始数据!J22</f>
        <v>RD</v>
      </c>
      <c r="K22" s="142" t="str">
        <f>IF(赛后数据!$M22="","",_xlfn.IFS(L22=赛后数据!$N22,赛后数据!$M22,L22=赛后数据!$V22,赛后数据!$U22,L22=赛后数据!$AD22,赛后数据!$AC22,L22=赛后数据!$AL22,赛后数据!$AK22))</f>
        <v>cy</v>
      </c>
      <c r="L22" s="9" t="str">
        <f>IF(原始数据!AP22="","",原始数据!AP22)</f>
        <v>大副</v>
      </c>
      <c r="M22" s="13">
        <v>7</v>
      </c>
      <c r="N22" s="189" t="s">
        <v>230</v>
      </c>
      <c r="O22" s="189" t="s">
        <v>231</v>
      </c>
      <c r="P22" s="142" t="str">
        <f>IF(赛后数据!$M22="","",_xlfn.IFS(Q22=赛后数据!$N22,赛后数据!$M22,Q22=赛后数据!$V22,赛后数据!$U22,Q22=赛后数据!$AD22,赛后数据!$AC22,Q22=赛后数据!$AL22,赛后数据!$AK22))</f>
        <v>meimei</v>
      </c>
      <c r="Q22" s="9" t="str">
        <f>IF(原始数据!AQ22="","",原始数据!AQ22)</f>
        <v>心理学家</v>
      </c>
      <c r="R22" s="13">
        <v>8</v>
      </c>
      <c r="S22" s="15" t="s">
        <v>231</v>
      </c>
      <c r="T22" s="15" t="s">
        <v>233</v>
      </c>
      <c r="U22" s="142" t="str">
        <f>IF(赛后数据!$M22="","",_xlfn.IFS(V22=赛后数据!$N22,赛后数据!$M22,V22=赛后数据!$V22,赛后数据!$U22,V22=赛后数据!$AD22,赛后数据!$AC22,V22=赛后数据!$AL22,赛后数据!$AK22))</f>
        <v>pinpin</v>
      </c>
      <c r="V22" s="9" t="str">
        <f>IF(原始数据!AS22="","",原始数据!AS22)</f>
        <v>先知</v>
      </c>
      <c r="W22" s="13">
        <v>2</v>
      </c>
      <c r="X22" s="15" t="s">
        <v>232</v>
      </c>
      <c r="Y22" s="15" t="s">
        <v>233</v>
      </c>
      <c r="Z22" s="142" t="str">
        <f>IF(赛后数据!$M22="","",_xlfn.IFS(AA22=赛后数据!$N22,赛后数据!$M22,AA22=赛后数据!$V22,赛后数据!$U22,AA22=赛后数据!$AD22,赛后数据!$AC22,AA22=赛后数据!$AL22,赛后数据!$AK22))</f>
        <v>huanxue</v>
      </c>
      <c r="AA22" s="9" t="str">
        <f>IF(原始数据!AU22="","",原始数据!AU22)</f>
        <v>教授</v>
      </c>
      <c r="AB22" s="13">
        <v>5</v>
      </c>
      <c r="AC22" s="15" t="s">
        <v>232</v>
      </c>
      <c r="AD22" s="15" t="s">
        <v>230</v>
      </c>
      <c r="AE22" s="9" t="str">
        <f>IF(原始数据!K22="","",原始数据!K22)</f>
        <v>ZZZ</v>
      </c>
      <c r="AF22" s="9" t="str">
        <f>IF(原始数据!L22="","",原始数据!L22)</f>
        <v>mz</v>
      </c>
      <c r="AG22" s="9" t="str">
        <f>IF(原始数据!AV22="","",原始数据!AV22)</f>
        <v>记录员</v>
      </c>
      <c r="AH22" s="13">
        <v>1</v>
      </c>
      <c r="AI22" s="15" t="s">
        <v>234</v>
      </c>
      <c r="AJ22" s="15" t="s">
        <v>235</v>
      </c>
      <c r="AK22" s="15" t="s">
        <v>237</v>
      </c>
      <c r="AL22" s="15" t="s">
        <v>240</v>
      </c>
      <c r="AM22" s="142" t="s">
        <v>266</v>
      </c>
      <c r="AN22" s="9">
        <v>0</v>
      </c>
      <c r="AO22" s="9">
        <v>10</v>
      </c>
      <c r="AP22" s="142" t="s">
        <v>267</v>
      </c>
      <c r="AQ22" s="10">
        <v>1</v>
      </c>
      <c r="AR22" s="10">
        <v>40</v>
      </c>
      <c r="AS22" s="10">
        <v>279</v>
      </c>
      <c r="AT22" s="10"/>
      <c r="AU22" s="16">
        <v>412</v>
      </c>
      <c r="AV22" s="16">
        <v>3</v>
      </c>
      <c r="AW22" s="16">
        <v>21</v>
      </c>
      <c r="AX22" s="16"/>
      <c r="AY22" s="191">
        <v>5</v>
      </c>
      <c r="AZ22" s="191">
        <v>16</v>
      </c>
      <c r="BA22" s="13"/>
      <c r="BC22" s="20">
        <f t="shared" si="0"/>
        <v>90</v>
      </c>
      <c r="BD22" s="20">
        <f t="shared" si="1"/>
        <v>1</v>
      </c>
      <c r="BF22" s="1">
        <v>6</v>
      </c>
      <c r="BG22" s="1">
        <v>58</v>
      </c>
    </row>
    <row r="23" spans="1:59">
      <c r="A23" s="1">
        <f>输入错误检查!C22</f>
        <v>0</v>
      </c>
      <c r="B23" s="14">
        <f>原始数据!B23</f>
        <v>4</v>
      </c>
      <c r="C23" s="14">
        <f>原始数据!C23</f>
        <v>11</v>
      </c>
      <c r="D23" s="8">
        <f>原始数据!D23</f>
        <v>16</v>
      </c>
      <c r="E23" s="8" t="str">
        <f>原始数据!E23</f>
        <v>ZZZ</v>
      </c>
      <c r="F23" s="8" t="str">
        <f>原始数据!F23</f>
        <v>RD</v>
      </c>
      <c r="G23" s="8">
        <f>原始数据!G23</f>
        <v>3</v>
      </c>
      <c r="H23" s="8" t="str">
        <f>原始数据!H23</f>
        <v>上</v>
      </c>
      <c r="I23" s="8" t="str">
        <f>IF(原始数据!X23="","",原始数据!X23)</f>
        <v/>
      </c>
      <c r="J23" s="8" t="str">
        <f>原始数据!J23</f>
        <v/>
      </c>
      <c r="K23" s="142" t="str">
        <f>IF(赛后数据!$M23="","",_xlfn.IFS(L23=赛后数据!$N23,赛后数据!$M23,L23=赛后数据!$V23,赛后数据!$U23,L23=赛后数据!$AD23,赛后数据!$AC23,L23=赛后数据!$AL23,赛后数据!$AK23))</f>
        <v/>
      </c>
      <c r="L23" s="9" t="str">
        <f>IF(原始数据!AP23="","",原始数据!AP23)</f>
        <v/>
      </c>
      <c r="M23" s="13"/>
      <c r="N23" s="195"/>
      <c r="O23" s="195"/>
      <c r="P23" s="142" t="str">
        <f>IF(赛后数据!$M23="","",_xlfn.IFS(Q23=赛后数据!$N23,赛后数据!$M23,Q23=赛后数据!$V23,赛后数据!$U23,Q23=赛后数据!$AD23,赛后数据!$AC23,Q23=赛后数据!$AL23,赛后数据!$AK23))</f>
        <v/>
      </c>
      <c r="Q23" s="9" t="str">
        <f>IF(原始数据!AQ23="","",原始数据!AQ23)</f>
        <v/>
      </c>
      <c r="R23" s="13"/>
      <c r="S23" s="13"/>
      <c r="T23" s="13"/>
      <c r="U23" s="142" t="str">
        <f>IF(赛后数据!$M23="","",_xlfn.IFS(V23=赛后数据!$N23,赛后数据!$M23,V23=赛后数据!$V23,赛后数据!$U23,V23=赛后数据!$AD23,赛后数据!$AC23,V23=赛后数据!$AL23,赛后数据!$AK23))</f>
        <v/>
      </c>
      <c r="V23" s="9" t="str">
        <f>IF(原始数据!AS23="","",原始数据!AS23)</f>
        <v/>
      </c>
      <c r="W23" s="13"/>
      <c r="X23" s="13"/>
      <c r="Y23" s="13"/>
      <c r="Z23" s="142" t="str">
        <f>IF(赛后数据!$M23="","",_xlfn.IFS(AA23=赛后数据!$N23,赛后数据!$M23,AA23=赛后数据!$V23,赛后数据!$U23,AA23=赛后数据!$AD23,赛后数据!$AC23,AA23=赛后数据!$AL23,赛后数据!$AK23))</f>
        <v/>
      </c>
      <c r="AA23" s="9" t="str">
        <f>IF(原始数据!AU23="","",原始数据!AU23)</f>
        <v/>
      </c>
      <c r="AB23" s="13"/>
      <c r="AC23" s="13"/>
      <c r="AD23" s="13"/>
      <c r="AE23" s="9" t="str">
        <f>IF(原始数据!K23="","",原始数据!K23)</f>
        <v/>
      </c>
      <c r="AF23" s="9" t="str">
        <f>IF(原始数据!L23="","",原始数据!L23)</f>
        <v/>
      </c>
      <c r="AG23" s="9" t="str">
        <f>IF(原始数据!AV23="","",原始数据!AV23)</f>
        <v/>
      </c>
      <c r="AH23" s="13"/>
      <c r="AI23" s="13"/>
      <c r="AJ23" s="13"/>
      <c r="AK23" s="15"/>
      <c r="AL23" s="15"/>
      <c r="AM23" s="9"/>
      <c r="AN23" s="9"/>
      <c r="AO23" s="9"/>
      <c r="AP23" s="9"/>
      <c r="AQ23" s="10"/>
      <c r="AR23" s="10"/>
      <c r="AS23" s="10"/>
      <c r="AT23" s="10"/>
      <c r="AU23" s="16"/>
      <c r="AV23" s="16"/>
      <c r="AW23" s="16"/>
      <c r="AX23" s="16"/>
      <c r="AY23" s="191"/>
      <c r="AZ23" s="191"/>
      <c r="BA23" s="13"/>
      <c r="BC23" s="20">
        <f t="shared" si="0"/>
        <v>0</v>
      </c>
      <c r="BD23" s="20" t="str">
        <f t="shared" si="1"/>
        <v/>
      </c>
    </row>
    <row r="24" spans="1:59">
      <c r="A24" s="1">
        <f>输入错误检查!C23</f>
        <v>0</v>
      </c>
      <c r="B24" s="14">
        <f>原始数据!B24</f>
        <v>4</v>
      </c>
      <c r="C24" s="14">
        <f>原始数据!C24</f>
        <v>11</v>
      </c>
      <c r="D24" s="8">
        <f>原始数据!D24</f>
        <v>16</v>
      </c>
      <c r="E24" s="8" t="str">
        <f>原始数据!E24</f>
        <v>ZZZ</v>
      </c>
      <c r="F24" s="8" t="str">
        <f>原始数据!F24</f>
        <v>RD</v>
      </c>
      <c r="G24" s="8">
        <f>原始数据!G24</f>
        <v>3</v>
      </c>
      <c r="H24" s="8" t="str">
        <f>原始数据!H24</f>
        <v>下</v>
      </c>
      <c r="I24" s="8" t="str">
        <f>IF(原始数据!X24="","",原始数据!X24)</f>
        <v/>
      </c>
      <c r="J24" s="8" t="str">
        <f>原始数据!J24</f>
        <v/>
      </c>
      <c r="K24" s="142" t="str">
        <f>IF(赛后数据!$M24="","",_xlfn.IFS(L24=赛后数据!$N24,赛后数据!$M24,L24=赛后数据!$V24,赛后数据!$U24,L24=赛后数据!$AD24,赛后数据!$AC24,L24=赛后数据!$AL24,赛后数据!$AK24))</f>
        <v/>
      </c>
      <c r="L24" s="9" t="str">
        <f>IF(原始数据!AP24="","",原始数据!AP24)</f>
        <v/>
      </c>
      <c r="M24" s="13"/>
      <c r="N24" s="195"/>
      <c r="O24" s="195"/>
      <c r="P24" s="142" t="str">
        <f>IF(赛后数据!$M24="","",_xlfn.IFS(Q24=赛后数据!$N24,赛后数据!$M24,Q24=赛后数据!$V24,赛后数据!$U24,Q24=赛后数据!$AD24,赛后数据!$AC24,Q24=赛后数据!$AL24,赛后数据!$AK24))</f>
        <v/>
      </c>
      <c r="Q24" s="9" t="str">
        <f>IF(原始数据!AQ24="","",原始数据!AQ24)</f>
        <v/>
      </c>
      <c r="R24" s="13"/>
      <c r="S24" s="13"/>
      <c r="T24" s="13"/>
      <c r="U24" s="142" t="str">
        <f>IF(赛后数据!$M24="","",_xlfn.IFS(V24=赛后数据!$N24,赛后数据!$M24,V24=赛后数据!$V24,赛后数据!$U24,V24=赛后数据!$AD24,赛后数据!$AC24,V24=赛后数据!$AL24,赛后数据!$AK24))</f>
        <v/>
      </c>
      <c r="V24" s="9" t="str">
        <f>IF(原始数据!AS24="","",原始数据!AS24)</f>
        <v/>
      </c>
      <c r="W24" s="13"/>
      <c r="X24" s="13"/>
      <c r="Y24" s="13"/>
      <c r="Z24" s="142" t="str">
        <f>IF(赛后数据!$M24="","",_xlfn.IFS(AA24=赛后数据!$N24,赛后数据!$M24,AA24=赛后数据!$V24,赛后数据!$U24,AA24=赛后数据!$AD24,赛后数据!$AC24,AA24=赛后数据!$AL24,赛后数据!$AK24))</f>
        <v/>
      </c>
      <c r="AA24" s="9" t="str">
        <f>IF(原始数据!AU24="","",原始数据!AU24)</f>
        <v/>
      </c>
      <c r="AB24" s="13"/>
      <c r="AC24" s="13"/>
      <c r="AD24" s="13"/>
      <c r="AE24" s="9" t="str">
        <f>IF(原始数据!K24="","",原始数据!K24)</f>
        <v/>
      </c>
      <c r="AF24" s="9" t="str">
        <f>IF(原始数据!L24="","",原始数据!L24)</f>
        <v/>
      </c>
      <c r="AG24" s="9" t="str">
        <f>IF(原始数据!AV24="","",原始数据!AV24)</f>
        <v/>
      </c>
      <c r="AH24" s="13"/>
      <c r="AI24" s="13"/>
      <c r="AJ24" s="13"/>
      <c r="AK24" s="15"/>
      <c r="AL24" s="15"/>
      <c r="AM24" s="9"/>
      <c r="AN24" s="9"/>
      <c r="AO24" s="9"/>
      <c r="AP24" s="9"/>
      <c r="AQ24" s="10"/>
      <c r="AR24" s="10"/>
      <c r="AS24" s="10"/>
      <c r="AT24" s="10"/>
      <c r="AU24" s="16"/>
      <c r="AV24" s="16"/>
      <c r="AW24" s="16"/>
      <c r="AX24" s="16"/>
      <c r="AY24" s="191"/>
      <c r="AZ24" s="191"/>
      <c r="BA24" s="13"/>
      <c r="BC24" s="20">
        <f t="shared" si="0"/>
        <v>0</v>
      </c>
      <c r="BD24" s="20" t="str">
        <f t="shared" si="1"/>
        <v/>
      </c>
    </row>
    <row r="25" spans="1:59">
      <c r="A25" s="1">
        <f>输入错误检查!C24</f>
        <v>0</v>
      </c>
      <c r="B25" s="14">
        <f>原始数据!B25</f>
        <v>4</v>
      </c>
      <c r="C25" s="14">
        <f>原始数据!C25</f>
        <v>11</v>
      </c>
      <c r="D25" s="8">
        <f>原始数据!D25</f>
        <v>16</v>
      </c>
      <c r="E25" s="8" t="str">
        <f>原始数据!E25</f>
        <v>ZZZ</v>
      </c>
      <c r="F25" s="8" t="str">
        <f>原始数据!F25</f>
        <v>RD</v>
      </c>
      <c r="G25" s="8" t="str">
        <f>原始数据!G25</f>
        <v>加</v>
      </c>
      <c r="H25" s="8" t="str">
        <f>原始数据!H25</f>
        <v>上</v>
      </c>
      <c r="I25" s="8" t="str">
        <f>IF(原始数据!X25="","",原始数据!X25)</f>
        <v/>
      </c>
      <c r="J25" s="8" t="str">
        <f>原始数据!J25</f>
        <v/>
      </c>
      <c r="K25" s="142" t="str">
        <f>IF(赛后数据!$M25="","",_xlfn.IFS(L25=赛后数据!$N25,赛后数据!$M25,L25=赛后数据!$V25,赛后数据!$U25,L25=赛后数据!$AD25,赛后数据!$AC25,L25=赛后数据!$AL25,赛后数据!$AK25))</f>
        <v/>
      </c>
      <c r="L25" s="9" t="str">
        <f>IF(原始数据!AP25="","",原始数据!AP25)</f>
        <v/>
      </c>
      <c r="M25" s="13"/>
      <c r="N25" s="195"/>
      <c r="O25" s="195"/>
      <c r="P25" s="142" t="str">
        <f>IF(赛后数据!$M25="","",_xlfn.IFS(Q25=赛后数据!$N25,赛后数据!$M25,Q25=赛后数据!$V25,赛后数据!$U25,Q25=赛后数据!$AD25,赛后数据!$AC25,Q25=赛后数据!$AL25,赛后数据!$AK25))</f>
        <v/>
      </c>
      <c r="Q25" s="9" t="str">
        <f>IF(原始数据!AQ25="","",原始数据!AQ25)</f>
        <v/>
      </c>
      <c r="R25" s="13"/>
      <c r="S25" s="13"/>
      <c r="T25" s="13"/>
      <c r="U25" s="142" t="str">
        <f>IF(赛后数据!$M25="","",_xlfn.IFS(V25=赛后数据!$N25,赛后数据!$M25,V25=赛后数据!$V25,赛后数据!$U25,V25=赛后数据!$AD25,赛后数据!$AC25,V25=赛后数据!$AL25,赛后数据!$AK25))</f>
        <v/>
      </c>
      <c r="V25" s="9" t="str">
        <f>IF(原始数据!AS25="","",原始数据!AS25)</f>
        <v/>
      </c>
      <c r="W25" s="13"/>
      <c r="X25" s="13"/>
      <c r="Y25" s="13"/>
      <c r="Z25" s="142" t="str">
        <f>IF(赛后数据!$M25="","",_xlfn.IFS(AA25=赛后数据!$N25,赛后数据!$M25,AA25=赛后数据!$V25,赛后数据!$U25,AA25=赛后数据!$AD25,赛后数据!$AC25,AA25=赛后数据!$AL25,赛后数据!$AK25))</f>
        <v/>
      </c>
      <c r="AA25" s="9" t="str">
        <f>IF(原始数据!AU25="","",原始数据!AU25)</f>
        <v/>
      </c>
      <c r="AB25" s="13"/>
      <c r="AC25" s="13"/>
      <c r="AD25" s="13"/>
      <c r="AE25" s="9" t="str">
        <f>IF(原始数据!K25="","",原始数据!K25)</f>
        <v/>
      </c>
      <c r="AF25" s="9" t="str">
        <f>IF(原始数据!L25="","",原始数据!L25)</f>
        <v/>
      </c>
      <c r="AG25" s="9" t="str">
        <f>IF(原始数据!AV25="","",原始数据!AV25)</f>
        <v/>
      </c>
      <c r="AH25" s="13"/>
      <c r="AI25" s="13"/>
      <c r="AJ25" s="13"/>
      <c r="AK25" s="15"/>
      <c r="AL25" s="15"/>
      <c r="AM25" s="9"/>
      <c r="AN25" s="9"/>
      <c r="AO25" s="9"/>
      <c r="AP25" s="9"/>
      <c r="AQ25" s="10"/>
      <c r="AR25" s="10"/>
      <c r="AS25" s="10"/>
      <c r="AT25" s="10"/>
      <c r="AU25" s="16"/>
      <c r="AV25" s="16"/>
      <c r="AW25" s="16"/>
      <c r="AX25" s="16"/>
      <c r="AY25" s="191"/>
      <c r="AZ25" s="191"/>
      <c r="BA25" s="13"/>
      <c r="BC25" s="20">
        <f t="shared" si="0"/>
        <v>0</v>
      </c>
      <c r="BD25" s="20" t="str">
        <f t="shared" si="1"/>
        <v/>
      </c>
    </row>
    <row r="26" spans="1:59">
      <c r="A26" s="1">
        <f>输入错误检查!C25</f>
        <v>0</v>
      </c>
      <c r="B26" s="14">
        <f>原始数据!B26</f>
        <v>4</v>
      </c>
      <c r="C26" s="14">
        <f>原始数据!C26</f>
        <v>11</v>
      </c>
      <c r="D26" s="8">
        <f>原始数据!D26</f>
        <v>16</v>
      </c>
      <c r="E26" s="8" t="str">
        <f>原始数据!E26</f>
        <v>ZZZ</v>
      </c>
      <c r="F26" s="8" t="str">
        <f>原始数据!F26</f>
        <v>RD</v>
      </c>
      <c r="G26" s="8" t="str">
        <f>原始数据!G26</f>
        <v>加</v>
      </c>
      <c r="H26" s="8" t="str">
        <f>原始数据!H26</f>
        <v>下</v>
      </c>
      <c r="I26" s="8" t="str">
        <f>IF(原始数据!X26="","",原始数据!X26)</f>
        <v/>
      </c>
      <c r="J26" s="8" t="str">
        <f>原始数据!J26</f>
        <v/>
      </c>
      <c r="K26" s="142" t="str">
        <f>IF(赛后数据!$M26="","",_xlfn.IFS(L26=赛后数据!$N26,赛后数据!$M26,L26=赛后数据!$V26,赛后数据!$U26,L26=赛后数据!$AD26,赛后数据!$AC26,L26=赛后数据!$AL26,赛后数据!$AK26))</f>
        <v/>
      </c>
      <c r="L26" s="9" t="str">
        <f>IF(原始数据!AP26="","",原始数据!AP26)</f>
        <v/>
      </c>
      <c r="M26" s="13"/>
      <c r="N26" s="195"/>
      <c r="O26" s="195"/>
      <c r="P26" s="142" t="str">
        <f>IF(赛后数据!$M26="","",_xlfn.IFS(Q26=赛后数据!$N26,赛后数据!$M26,Q26=赛后数据!$V26,赛后数据!$U26,Q26=赛后数据!$AD26,赛后数据!$AC26,Q26=赛后数据!$AL26,赛后数据!$AK26))</f>
        <v/>
      </c>
      <c r="Q26" s="9" t="str">
        <f>IF(原始数据!AQ26="","",原始数据!AQ26)</f>
        <v/>
      </c>
      <c r="R26" s="13"/>
      <c r="S26" s="13"/>
      <c r="T26" s="13"/>
      <c r="U26" s="142" t="str">
        <f>IF(赛后数据!$M26="","",_xlfn.IFS(V26=赛后数据!$N26,赛后数据!$M26,V26=赛后数据!$V26,赛后数据!$U26,V26=赛后数据!$AD26,赛后数据!$AC26,V26=赛后数据!$AL26,赛后数据!$AK26))</f>
        <v/>
      </c>
      <c r="V26" s="9" t="str">
        <f>IF(原始数据!AS26="","",原始数据!AS26)</f>
        <v/>
      </c>
      <c r="W26" s="13"/>
      <c r="X26" s="13"/>
      <c r="Y26" s="13"/>
      <c r="Z26" s="142" t="str">
        <f>IF(赛后数据!$M26="","",_xlfn.IFS(AA26=赛后数据!$N26,赛后数据!$M26,AA26=赛后数据!$V26,赛后数据!$U26,AA26=赛后数据!$AD26,赛后数据!$AC26,AA26=赛后数据!$AL26,赛后数据!$AK26))</f>
        <v/>
      </c>
      <c r="AA26" s="9" t="str">
        <f>IF(原始数据!AU26="","",原始数据!AU26)</f>
        <v/>
      </c>
      <c r="AB26" s="13"/>
      <c r="AC26" s="13"/>
      <c r="AD26" s="13"/>
      <c r="AE26" s="9" t="str">
        <f>IF(原始数据!K26="","",原始数据!K26)</f>
        <v/>
      </c>
      <c r="AF26" s="9" t="str">
        <f>IF(原始数据!L26="","",原始数据!L26)</f>
        <v/>
      </c>
      <c r="AG26" s="9" t="str">
        <f>IF(原始数据!AV26="","",原始数据!AV26)</f>
        <v/>
      </c>
      <c r="AH26" s="13"/>
      <c r="AI26" s="13"/>
      <c r="AJ26" s="13"/>
      <c r="AK26" s="15"/>
      <c r="AL26" s="15"/>
      <c r="AM26" s="9"/>
      <c r="AN26" s="9"/>
      <c r="AO26" s="9"/>
      <c r="AP26" s="9"/>
      <c r="AQ26" s="10"/>
      <c r="AR26" s="10"/>
      <c r="AS26" s="10"/>
      <c r="AT26" s="10"/>
      <c r="AU26" s="16"/>
      <c r="AV26" s="16"/>
      <c r="AW26" s="16"/>
      <c r="AX26" s="16"/>
      <c r="AY26" s="191"/>
      <c r="AZ26" s="191"/>
      <c r="BA26" s="13"/>
      <c r="BC26" s="20">
        <f t="shared" si="0"/>
        <v>0</v>
      </c>
      <c r="BD26" s="20" t="str">
        <f t="shared" si="1"/>
        <v/>
      </c>
    </row>
    <row r="27" spans="1:59">
      <c r="A27" s="1">
        <f>输入错误检查!C26</f>
        <v>0</v>
      </c>
      <c r="B27" s="14">
        <f>原始数据!B27</f>
        <v>4</v>
      </c>
      <c r="C27" s="14">
        <f>原始数据!C27</f>
        <v>11</v>
      </c>
      <c r="D27" s="8">
        <f>原始数据!D27</f>
        <v>18</v>
      </c>
      <c r="E27" s="8" t="str">
        <f>原始数据!E27</f>
        <v>GG</v>
      </c>
      <c r="F27" s="8" t="str">
        <f>原始数据!F27</f>
        <v>RC</v>
      </c>
      <c r="G27" s="8">
        <f>原始数据!G27</f>
        <v>1</v>
      </c>
      <c r="H27" s="8" t="str">
        <f>原始数据!H27</f>
        <v>上</v>
      </c>
      <c r="I27" s="8" t="str">
        <f>IF(原始数据!X27="","",原始数据!X27)</f>
        <v>唐人街</v>
      </c>
      <c r="J27" s="8" t="str">
        <f>原始数据!J27</f>
        <v>RC</v>
      </c>
      <c r="K27" s="142" t="str">
        <f>IF(赛后数据!$M27="","",_xlfn.IFS(L27=赛后数据!$N27,赛后数据!$M27,L27=赛后数据!$V27,赛后数据!$U27,L27=赛后数据!$AD27,赛后数据!$AC27,L27=赛后数据!$AL27,赛后数据!$AK27))</f>
        <v>soba</v>
      </c>
      <c r="L27" s="9" t="str">
        <f>IF(原始数据!AP27="","",原始数据!AP27)</f>
        <v>祭司</v>
      </c>
      <c r="M27" s="13">
        <v>5</v>
      </c>
      <c r="N27" s="189" t="s">
        <v>232</v>
      </c>
      <c r="O27" s="189" t="s">
        <v>233</v>
      </c>
      <c r="P27" s="142" t="str">
        <f>IF(赛后数据!$M27="","",_xlfn.IFS(Q27=赛后数据!$N27,赛后数据!$M27,Q27=赛后数据!$V27,赛后数据!$U27,Q27=赛后数据!$AD27,赛后数据!$AC27,Q27=赛后数据!$AL27,赛后数据!$AK27))</f>
        <v>raolie</v>
      </c>
      <c r="Q27" s="9" t="str">
        <f>IF(原始数据!AQ27="","",原始数据!AQ27)</f>
        <v>律师</v>
      </c>
      <c r="R27" s="13">
        <v>8</v>
      </c>
      <c r="S27" s="15" t="s">
        <v>232</v>
      </c>
      <c r="T27" s="15" t="s">
        <v>233</v>
      </c>
      <c r="U27" s="142" t="str">
        <f>IF(赛后数据!$M27="","",_xlfn.IFS(V27=赛后数据!$N27,赛后数据!$M27,V27=赛后数据!$V27,赛后数据!$U27,V27=赛后数据!$AD27,赛后数据!$AC27,V27=赛后数据!$AL27,赛后数据!$AK27))</f>
        <v>city</v>
      </c>
      <c r="V27" s="9" t="str">
        <f>IF(原始数据!AS27="","",原始数据!AS27)</f>
        <v>大副</v>
      </c>
      <c r="W27" s="13">
        <v>9</v>
      </c>
      <c r="X27" s="15" t="s">
        <v>231</v>
      </c>
      <c r="Y27" s="15" t="s">
        <v>230</v>
      </c>
      <c r="Z27" s="142" t="str">
        <f>IF(赛后数据!$M27="","",_xlfn.IFS(AA27=赛后数据!$N27,赛后数据!$M27,AA27=赛后数据!$V27,赛后数据!$U27,AA27=赛后数据!$AD27,赛后数据!$AC27,AA27=赛后数据!$AL27,赛后数据!$AK27))</f>
        <v>kirye</v>
      </c>
      <c r="AA27" s="9" t="str">
        <f>IF(原始数据!AU27="","",原始数据!AU27)</f>
        <v>飞行家</v>
      </c>
      <c r="AB27" s="15">
        <v>4</v>
      </c>
      <c r="AC27" s="15" t="s">
        <v>232</v>
      </c>
      <c r="AD27" s="15" t="s">
        <v>230</v>
      </c>
      <c r="AE27" s="9" t="str">
        <f>IF(原始数据!K27="","",原始数据!K27)</f>
        <v>GG</v>
      </c>
      <c r="AF27" s="9" t="str">
        <f>IF(原始数据!L27="","",原始数据!L27)</f>
        <v>xawm</v>
      </c>
      <c r="AG27" s="9" t="str">
        <f>IF(原始数据!AV27="","",原始数据!AV27)</f>
        <v>跛脚羊</v>
      </c>
      <c r="AH27" s="13">
        <v>7</v>
      </c>
      <c r="AI27" s="190" t="s">
        <v>234</v>
      </c>
      <c r="AJ27" s="15" t="s">
        <v>235</v>
      </c>
      <c r="AK27" s="15" t="s">
        <v>247</v>
      </c>
      <c r="AL27" s="15" t="s">
        <v>268</v>
      </c>
      <c r="AM27" s="142" t="s">
        <v>269</v>
      </c>
      <c r="AN27" s="9">
        <v>0</v>
      </c>
      <c r="AO27" s="9">
        <v>12</v>
      </c>
      <c r="AP27" s="142" t="s">
        <v>270</v>
      </c>
      <c r="AQ27" s="10">
        <v>0</v>
      </c>
      <c r="AR27" s="10">
        <v>21</v>
      </c>
      <c r="AS27" s="11">
        <v>22</v>
      </c>
      <c r="AT27" s="11"/>
      <c r="AU27" s="12">
        <v>217</v>
      </c>
      <c r="AV27" s="12">
        <v>3</v>
      </c>
      <c r="AW27" s="12">
        <v>21</v>
      </c>
      <c r="AX27" s="12"/>
      <c r="AY27" s="191" t="s">
        <v>246</v>
      </c>
      <c r="AZ27" s="191"/>
      <c r="BA27" s="13"/>
      <c r="BC27" s="20">
        <f t="shared" si="0"/>
        <v>9</v>
      </c>
      <c r="BD27" s="20">
        <f t="shared" si="1"/>
        <v>1</v>
      </c>
      <c r="BF27" s="1">
        <v>7</v>
      </c>
      <c r="BG27" s="1">
        <v>38</v>
      </c>
    </row>
    <row r="28" spans="1:59">
      <c r="A28" s="1">
        <f>输入错误检查!C27</f>
        <v>0</v>
      </c>
      <c r="B28" s="14">
        <f>原始数据!B28</f>
        <v>4</v>
      </c>
      <c r="C28" s="14">
        <f>原始数据!C28</f>
        <v>11</v>
      </c>
      <c r="D28" s="8">
        <f>原始数据!D28</f>
        <v>18</v>
      </c>
      <c r="E28" s="8" t="str">
        <f>原始数据!E28</f>
        <v>GG</v>
      </c>
      <c r="F28" s="8" t="str">
        <f>原始数据!F28</f>
        <v>RC</v>
      </c>
      <c r="G28" s="8">
        <f>原始数据!G28</f>
        <v>1</v>
      </c>
      <c r="H28" s="8" t="str">
        <f>原始数据!H28</f>
        <v>下</v>
      </c>
      <c r="I28" s="8" t="str">
        <f>IF(原始数据!X28="","",原始数据!X28)</f>
        <v>唐人街</v>
      </c>
      <c r="J28" s="8" t="str">
        <f>原始数据!J28</f>
        <v>GG</v>
      </c>
      <c r="K28" s="142">
        <f>IF(赛后数据!$M28="","",_xlfn.IFS(L28=赛后数据!$N28,赛后数据!$M28,L28=赛后数据!$V28,赛后数据!$U28,L28=赛后数据!$AD28,赛后数据!$AC28,L28=赛后数据!$AL28,赛后数据!$AK28))</f>
        <v>18</v>
      </c>
      <c r="L28" s="9" t="str">
        <f>IF(原始数据!AP28="","",原始数据!AP28)</f>
        <v>冒险家</v>
      </c>
      <c r="M28" s="13">
        <v>8</v>
      </c>
      <c r="N28" s="189" t="s">
        <v>232</v>
      </c>
      <c r="O28" s="189" t="s">
        <v>233</v>
      </c>
      <c r="P28" s="142" t="str">
        <f>IF(赛后数据!$M28="","",_xlfn.IFS(Q28=赛后数据!$N28,赛后数据!$M28,Q28=赛后数据!$V28,赛后数据!$U28,Q28=赛后数据!$AD28,赛后数据!$AC28,Q28=赛后数据!$AL28,赛后数据!$AK28))</f>
        <v>kucao</v>
      </c>
      <c r="Q28" s="9" t="str">
        <f>IF(原始数据!AQ28="","",原始数据!AQ28)</f>
        <v>大副</v>
      </c>
      <c r="R28" s="13">
        <v>2</v>
      </c>
      <c r="S28" s="15" t="s">
        <v>231</v>
      </c>
      <c r="T28" s="15" t="s">
        <v>230</v>
      </c>
      <c r="U28" s="142" t="str">
        <f>IF(赛后数据!$M28="","",_xlfn.IFS(V28=赛后数据!$N28,赛后数据!$M28,V28=赛后数据!$V28,赛后数据!$U28,V28=赛后数据!$AD28,赛后数据!$AC28,V28=赛后数据!$AL28,赛后数据!$AK28))</f>
        <v>tx</v>
      </c>
      <c r="V28" s="9" t="str">
        <f>IF(原始数据!AS28="","",原始数据!AS28)</f>
        <v>先知</v>
      </c>
      <c r="W28" s="15">
        <v>5</v>
      </c>
      <c r="X28" s="15" t="s">
        <v>233</v>
      </c>
      <c r="Y28" s="15" t="s">
        <v>232</v>
      </c>
      <c r="Z28" s="142" t="str">
        <f>IF(赛后数据!$M28="","",_xlfn.IFS(AA28=赛后数据!$N28,赛后数据!$M28,AA28=赛后数据!$V28,赛后数据!$U28,AA28=赛后数据!$AD28,赛后数据!$AC28,AA28=赛后数据!$AL28,赛后数据!$AK28))</f>
        <v>ppxia</v>
      </c>
      <c r="AA28" s="9" t="str">
        <f>IF(原始数据!AU28="","",原始数据!AU28)</f>
        <v>心理学家</v>
      </c>
      <c r="AB28" s="13">
        <v>9</v>
      </c>
      <c r="AC28" s="15" t="s">
        <v>231</v>
      </c>
      <c r="AD28" s="15" t="s">
        <v>233</v>
      </c>
      <c r="AE28" s="9" t="str">
        <f>IF(原始数据!K28="","",原始数据!K28)</f>
        <v>RC</v>
      </c>
      <c r="AF28" s="9" t="str">
        <f>IF(原始数据!L28="","",原始数据!L28)</f>
        <v>aka</v>
      </c>
      <c r="AG28" s="9" t="str">
        <f>IF(原始数据!AV28="","",原始数据!AV28)</f>
        <v>隐士</v>
      </c>
      <c r="AH28" s="13">
        <v>1</v>
      </c>
      <c r="AI28" s="15" t="s">
        <v>243</v>
      </c>
      <c r="AJ28" s="15" t="s">
        <v>235</v>
      </c>
      <c r="AK28" s="15" t="s">
        <v>240</v>
      </c>
      <c r="AL28" s="15" t="s">
        <v>244</v>
      </c>
      <c r="AM28" s="142">
        <v>18</v>
      </c>
      <c r="AN28" s="9">
        <v>1</v>
      </c>
      <c r="AO28" s="9">
        <v>49</v>
      </c>
      <c r="AP28" s="142" t="s">
        <v>271</v>
      </c>
      <c r="AQ28" s="10">
        <v>3</v>
      </c>
      <c r="AR28" s="10">
        <v>13</v>
      </c>
      <c r="AS28" s="10">
        <v>363</v>
      </c>
      <c r="AT28" s="11" t="s">
        <v>272</v>
      </c>
      <c r="AU28" s="16">
        <v>374</v>
      </c>
      <c r="AV28" s="16">
        <v>3</v>
      </c>
      <c r="AW28" s="16">
        <v>21</v>
      </c>
      <c r="AX28" s="16"/>
      <c r="AY28" s="191">
        <v>5</v>
      </c>
      <c r="AZ28" s="191">
        <v>48</v>
      </c>
      <c r="BA28" s="13"/>
      <c r="BC28" s="20">
        <f t="shared" si="0"/>
        <v>84</v>
      </c>
      <c r="BD28" s="20">
        <f t="shared" si="1"/>
        <v>1</v>
      </c>
      <c r="BF28" s="1">
        <v>7</v>
      </c>
      <c r="BG28" s="1">
        <v>42</v>
      </c>
    </row>
    <row r="29" spans="1:59">
      <c r="A29" s="1">
        <f>输入错误检查!C28</f>
        <v>0</v>
      </c>
      <c r="B29" s="14">
        <f>原始数据!B29</f>
        <v>4</v>
      </c>
      <c r="C29" s="14">
        <f>原始数据!C29</f>
        <v>11</v>
      </c>
      <c r="D29" s="8">
        <f>原始数据!D29</f>
        <v>18</v>
      </c>
      <c r="E29" s="8" t="str">
        <f>原始数据!E29</f>
        <v>GG</v>
      </c>
      <c r="F29" s="8" t="str">
        <f>原始数据!F29</f>
        <v>RC</v>
      </c>
      <c r="G29" s="8">
        <f>原始数据!G29</f>
        <v>2</v>
      </c>
      <c r="H29" s="8" t="str">
        <f>原始数据!H29</f>
        <v>上</v>
      </c>
      <c r="I29" s="8" t="str">
        <f>IF(原始数据!X29="","",原始数据!X29)</f>
        <v>月亮河公园</v>
      </c>
      <c r="J29" s="8" t="str">
        <f>原始数据!J29</f>
        <v>RC</v>
      </c>
      <c r="K29" s="142" t="str">
        <f>IF(赛后数据!$M29="","",_xlfn.IFS(L29=赛后数据!$N29,赛后数据!$M29,L29=赛后数据!$V29,赛后数据!$U29,L29=赛后数据!$AD29,赛后数据!$AC29,L29=赛后数据!$AL29,赛后数据!$AK29))</f>
        <v>raolie</v>
      </c>
      <c r="L29" s="9" t="str">
        <f>IF(原始数据!AP29="","",原始数据!AP29)</f>
        <v>木偶师</v>
      </c>
      <c r="M29" s="13">
        <v>12</v>
      </c>
      <c r="N29" s="189" t="s">
        <v>233</v>
      </c>
      <c r="O29" s="189" t="s">
        <v>230</v>
      </c>
      <c r="P29" s="142" t="str">
        <f>IF(赛后数据!$M29="","",_xlfn.IFS(Q29=赛后数据!$N29,赛后数据!$M29,Q29=赛后数据!$V29,赛后数据!$U29,Q29=赛后数据!$AD29,赛后数据!$AC29,Q29=赛后数据!$AL29,赛后数据!$AK29))</f>
        <v>kirye</v>
      </c>
      <c r="Q29" s="9" t="str">
        <f>IF(原始数据!AQ29="","",原始数据!AQ29)</f>
        <v>杂技演员</v>
      </c>
      <c r="R29" s="13">
        <v>9</v>
      </c>
      <c r="S29" s="15" t="s">
        <v>233</v>
      </c>
      <c r="T29" s="15" t="s">
        <v>230</v>
      </c>
      <c r="U29" s="142" t="str">
        <f>IF(赛后数据!$M29="","",_xlfn.IFS(V29=赛后数据!$N29,赛后数据!$M29,V29=赛后数据!$V29,赛后数据!$U29,V29=赛后数据!$AD29,赛后数据!$AC29,V29=赛后数据!$AL29,赛后数据!$AK29))</f>
        <v>city</v>
      </c>
      <c r="V29" s="9" t="str">
        <f>IF(原始数据!AS29="","",原始数据!AS29)</f>
        <v>野人</v>
      </c>
      <c r="W29" s="13">
        <v>2</v>
      </c>
      <c r="X29" s="15" t="s">
        <v>231</v>
      </c>
      <c r="Y29" s="15" t="s">
        <v>230</v>
      </c>
      <c r="Z29" s="142" t="str">
        <f>IF(赛后数据!$M29="","",_xlfn.IFS(AA29=赛后数据!$N29,赛后数据!$M29,AA29=赛后数据!$V29,赛后数据!$U29,AA29=赛后数据!$AD29,赛后数据!$AC29,AA29=赛后数据!$AL29,赛后数据!$AK29))</f>
        <v>soba</v>
      </c>
      <c r="AA29" s="9" t="str">
        <f>IF(原始数据!AU29="","",原始数据!AU29)</f>
        <v>幸运儿</v>
      </c>
      <c r="AB29" s="13">
        <v>11</v>
      </c>
      <c r="AC29" s="15" t="s">
        <v>232</v>
      </c>
      <c r="AD29" s="15" t="s">
        <v>230</v>
      </c>
      <c r="AE29" s="9" t="str">
        <f>IF(原始数据!K29="","",原始数据!K29)</f>
        <v>GG</v>
      </c>
      <c r="AF29" s="9" t="str">
        <f>IF(原始数据!L29="","",原始数据!L29)</f>
        <v>xawm</v>
      </c>
      <c r="AG29" s="9" t="str">
        <f>IF(原始数据!AV29="","",原始数据!AV29)</f>
        <v>歌剧演员</v>
      </c>
      <c r="AH29" s="13">
        <v>10</v>
      </c>
      <c r="AI29" s="15" t="s">
        <v>234</v>
      </c>
      <c r="AJ29" s="15" t="s">
        <v>235</v>
      </c>
      <c r="AK29" s="15" t="s">
        <v>237</v>
      </c>
      <c r="AL29" s="15" t="s">
        <v>240</v>
      </c>
      <c r="AM29" s="142" t="s">
        <v>273</v>
      </c>
      <c r="AN29" s="9">
        <v>0</v>
      </c>
      <c r="AO29" s="9">
        <v>56</v>
      </c>
      <c r="AP29" s="142" t="s">
        <v>274</v>
      </c>
      <c r="AQ29" s="10">
        <v>1</v>
      </c>
      <c r="AR29" s="10">
        <v>32</v>
      </c>
      <c r="AS29" s="10">
        <v>178</v>
      </c>
      <c r="AT29" s="10"/>
      <c r="AU29" s="16">
        <v>351</v>
      </c>
      <c r="AV29" s="16">
        <v>3</v>
      </c>
      <c r="AW29" s="16">
        <v>21</v>
      </c>
      <c r="AX29" s="16"/>
      <c r="AY29" s="191">
        <v>5</v>
      </c>
      <c r="AZ29" s="191">
        <v>44</v>
      </c>
      <c r="BA29" s="13"/>
      <c r="BC29" s="20">
        <f t="shared" si="0"/>
        <v>36</v>
      </c>
      <c r="BD29" s="20">
        <f t="shared" si="1"/>
        <v>1</v>
      </c>
      <c r="BF29" s="1">
        <v>6</v>
      </c>
      <c r="BG29" s="1">
        <v>38</v>
      </c>
    </row>
    <row r="30" spans="1:59">
      <c r="A30" s="1">
        <f>输入错误检查!C29</f>
        <v>0</v>
      </c>
      <c r="B30" s="14">
        <f>原始数据!B30</f>
        <v>4</v>
      </c>
      <c r="C30" s="14">
        <f>原始数据!C30</f>
        <v>11</v>
      </c>
      <c r="D30" s="8">
        <f>原始数据!D30</f>
        <v>18</v>
      </c>
      <c r="E30" s="8" t="str">
        <f>原始数据!E30</f>
        <v>GG</v>
      </c>
      <c r="F30" s="8" t="str">
        <f>原始数据!F30</f>
        <v>RC</v>
      </c>
      <c r="G30" s="8">
        <f>原始数据!G30</f>
        <v>2</v>
      </c>
      <c r="H30" s="8" t="str">
        <f>原始数据!H30</f>
        <v>下</v>
      </c>
      <c r="I30" s="8" t="str">
        <f>IF(原始数据!X30="","",原始数据!X30)</f>
        <v>月亮河公园</v>
      </c>
      <c r="J30" s="8" t="str">
        <f>原始数据!J30</f>
        <v>GG</v>
      </c>
      <c r="K30" s="142" t="str">
        <f>IF(赛后数据!$M30="","",_xlfn.IFS(L30=赛后数据!$N30,赛后数据!$M30,L30=赛后数据!$V30,赛后数据!$U30,L30=赛后数据!$AD30,赛后数据!$AC30,L30=赛后数据!$AL30,赛后数据!$AK30))</f>
        <v>kucao</v>
      </c>
      <c r="L30" s="9" t="str">
        <f>IF(原始数据!AP30="","",原始数据!AP30)</f>
        <v>佣兵</v>
      </c>
      <c r="M30" s="13">
        <v>2</v>
      </c>
      <c r="N30" s="189" t="s">
        <v>231</v>
      </c>
      <c r="O30" s="189" t="s">
        <v>230</v>
      </c>
      <c r="P30" s="142">
        <f>IF(赛后数据!$M30="","",_xlfn.IFS(Q30=赛后数据!$N30,赛后数据!$M30,Q30=赛后数据!$V30,赛后数据!$U30,Q30=赛后数据!$AD30,赛后数据!$AC30,Q30=赛后数据!$AL30,赛后数据!$AK30))</f>
        <v>18</v>
      </c>
      <c r="Q30" s="9" t="str">
        <f>IF(原始数据!AQ30="","",原始数据!AQ30)</f>
        <v>入殓师</v>
      </c>
      <c r="R30" s="13">
        <v>11</v>
      </c>
      <c r="S30" s="15" t="s">
        <v>233</v>
      </c>
      <c r="T30" s="15" t="s">
        <v>230</v>
      </c>
      <c r="U30" s="142" t="str">
        <f>IF(赛后数据!$M30="","",_xlfn.IFS(V30=赛后数据!$N30,赛后数据!$M30,V30=赛后数据!$V30,赛后数据!$U30,V30=赛后数据!$AD30,赛后数据!$AC30,V30=赛后数据!$AL30,赛后数据!$AK30))</f>
        <v>ppxia</v>
      </c>
      <c r="V30" s="9" t="str">
        <f>IF(原始数据!AS30="","",原始数据!AS30)</f>
        <v>空军</v>
      </c>
      <c r="W30" s="13">
        <v>4</v>
      </c>
      <c r="X30" s="15" t="s">
        <v>232</v>
      </c>
      <c r="Y30" s="15" t="s">
        <v>230</v>
      </c>
      <c r="Z30" s="142" t="str">
        <f>IF(赛后数据!$M30="","",_xlfn.IFS(AA30=赛后数据!$N30,赛后数据!$M30,AA30=赛后数据!$V30,赛后数据!$U30,AA30=赛后数据!$AD30,赛后数据!$AC30,AA30=赛后数据!$AL30,赛后数据!$AK30))</f>
        <v>tx</v>
      </c>
      <c r="AA30" s="9" t="str">
        <f>IF(原始数据!AU30="","",原始数据!AU30)</f>
        <v>心理学家</v>
      </c>
      <c r="AB30" s="13">
        <v>9</v>
      </c>
      <c r="AC30" s="15" t="s">
        <v>231</v>
      </c>
      <c r="AD30" s="15" t="s">
        <v>233</v>
      </c>
      <c r="AE30" s="9" t="str">
        <f>IF(原始数据!K30="","",原始数据!K30)</f>
        <v>RC</v>
      </c>
      <c r="AF30" s="9" t="str">
        <f>IF(原始数据!L30="","",原始数据!L30)</f>
        <v>aka</v>
      </c>
      <c r="AG30" s="9" t="str">
        <f>IF(原始数据!AV30="","",原始数据!AV30)</f>
        <v>喧嚣</v>
      </c>
      <c r="AH30" s="13">
        <v>10</v>
      </c>
      <c r="AI30" s="15" t="s">
        <v>234</v>
      </c>
      <c r="AJ30" s="15" t="s">
        <v>243</v>
      </c>
      <c r="AK30" s="15" t="s">
        <v>247</v>
      </c>
      <c r="AL30" s="15" t="s">
        <v>275</v>
      </c>
      <c r="AM30" s="142" t="s">
        <v>276</v>
      </c>
      <c r="AN30" s="9">
        <v>0</v>
      </c>
      <c r="AO30" s="9">
        <v>3</v>
      </c>
      <c r="AP30" s="142" t="s">
        <v>277</v>
      </c>
      <c r="AQ30" s="10">
        <v>1</v>
      </c>
      <c r="AR30" s="10">
        <v>9</v>
      </c>
      <c r="AS30" s="10">
        <v>183</v>
      </c>
      <c r="AT30" s="10"/>
      <c r="AU30" s="16">
        <v>281</v>
      </c>
      <c r="AV30" s="16">
        <v>3</v>
      </c>
      <c r="AW30" s="16">
        <v>21</v>
      </c>
      <c r="AX30" s="16"/>
      <c r="AY30" s="191" t="s">
        <v>246</v>
      </c>
      <c r="AZ30" s="191"/>
      <c r="BA30" s="13"/>
      <c r="BC30" s="20">
        <f t="shared" si="0"/>
        <v>66</v>
      </c>
      <c r="BD30" s="20">
        <f t="shared" si="1"/>
        <v>1</v>
      </c>
      <c r="BF30" s="1">
        <v>7</v>
      </c>
      <c r="BG30" s="1">
        <v>5</v>
      </c>
    </row>
    <row r="31" spans="1:59">
      <c r="A31" s="1">
        <f>输入错误检查!C30</f>
        <v>0</v>
      </c>
      <c r="B31" s="14">
        <f>原始数据!B31</f>
        <v>4</v>
      </c>
      <c r="C31" s="14">
        <f>原始数据!C31</f>
        <v>11</v>
      </c>
      <c r="D31" s="8">
        <f>原始数据!D31</f>
        <v>18</v>
      </c>
      <c r="E31" s="8" t="str">
        <f>原始数据!E31</f>
        <v>GG</v>
      </c>
      <c r="F31" s="8" t="str">
        <f>原始数据!F31</f>
        <v>RC</v>
      </c>
      <c r="G31" s="8">
        <f>原始数据!G31</f>
        <v>3</v>
      </c>
      <c r="H31" s="8" t="str">
        <f>原始数据!H31</f>
        <v>上</v>
      </c>
      <c r="I31" s="8" t="str">
        <f>IF(原始数据!X31="","",原始数据!X31)</f>
        <v>军工厂</v>
      </c>
      <c r="J31" s="8" t="str">
        <f>原始数据!J31</f>
        <v>RC</v>
      </c>
      <c r="K31" s="142" t="str">
        <f>IF(赛后数据!$M31="","",_xlfn.IFS(L31=赛后数据!$N31,赛后数据!$M31,L31=赛后数据!$V31,赛后数据!$U31,L31=赛后数据!$AD31,赛后数据!$AC31,L31=赛后数据!$AL31,赛后数据!$AK31))</f>
        <v>monop</v>
      </c>
      <c r="L31" s="9" t="str">
        <f>IF(原始数据!AP31="","",原始数据!AP31)</f>
        <v>佣兵</v>
      </c>
      <c r="M31" s="13">
        <v>8</v>
      </c>
      <c r="N31" s="189" t="s">
        <v>231</v>
      </c>
      <c r="O31" s="189" t="s">
        <v>230</v>
      </c>
      <c r="P31" s="142" t="str">
        <f>IF(赛后数据!$M31="","",_xlfn.IFS(Q31=赛后数据!$N31,赛后数据!$M31,Q31=赛后数据!$V31,赛后数据!$U31,Q31=赛后数据!$AD31,赛后数据!$AC31,Q31=赛后数据!$AL31,赛后数据!$AK31))</f>
        <v>kirye</v>
      </c>
      <c r="Q31" s="9" t="str">
        <f>IF(原始数据!AQ31="","",原始数据!AQ31)</f>
        <v>火灾调查员</v>
      </c>
      <c r="R31" s="13">
        <v>6</v>
      </c>
      <c r="S31" s="15" t="s">
        <v>231</v>
      </c>
      <c r="T31" s="15" t="s">
        <v>230</v>
      </c>
      <c r="U31" s="142" t="str">
        <f>IF(赛后数据!$M31="","",_xlfn.IFS(V31=赛后数据!$N31,赛后数据!$M31,V31=赛后数据!$V31,赛后数据!$U31,V31=赛后数据!$AD31,赛后数据!$AC31,V31=赛后数据!$AL31,赛后数据!$AK31))</f>
        <v>soba</v>
      </c>
      <c r="V31" s="9" t="str">
        <f>IF(原始数据!AS31="","",原始数据!AS31)</f>
        <v>冒险家</v>
      </c>
      <c r="W31" s="13">
        <v>9</v>
      </c>
      <c r="X31" s="15" t="s">
        <v>232</v>
      </c>
      <c r="Y31" s="15" t="s">
        <v>230</v>
      </c>
      <c r="Z31" s="142" t="str">
        <f>IF(赛后数据!$M31="","",_xlfn.IFS(AA31=赛后数据!$N31,赛后数据!$M31,AA31=赛后数据!$V31,赛后数据!$U31,AA31=赛后数据!$AD31,赛后数据!$AC31,AA31=赛后数据!$AL31,赛后数据!$AK31))</f>
        <v>raolie</v>
      </c>
      <c r="AA31" s="9" t="str">
        <f>IF(原始数据!AU31="","",原始数据!AU31)</f>
        <v>囚徒</v>
      </c>
      <c r="AB31" s="13">
        <v>5</v>
      </c>
      <c r="AC31" s="15" t="s">
        <v>232</v>
      </c>
      <c r="AD31" s="15" t="s">
        <v>233</v>
      </c>
      <c r="AE31" s="9" t="str">
        <f>IF(原始数据!K31="","",原始数据!K31)</f>
        <v>GG</v>
      </c>
      <c r="AF31" s="9" t="str">
        <f>IF(原始数据!L31="","",原始数据!L31)</f>
        <v>xawm</v>
      </c>
      <c r="AG31" s="9" t="str">
        <f>IF(原始数据!AV31="","",原始数据!AV31)</f>
        <v>时空之影</v>
      </c>
      <c r="AH31" s="13">
        <v>4</v>
      </c>
      <c r="AI31" s="15" t="s">
        <v>234</v>
      </c>
      <c r="AJ31" s="15" t="s">
        <v>235</v>
      </c>
      <c r="AK31" s="15" t="s">
        <v>237</v>
      </c>
      <c r="AL31" s="15" t="s">
        <v>275</v>
      </c>
      <c r="AM31" s="142" t="s">
        <v>278</v>
      </c>
      <c r="AN31" s="9">
        <v>0</v>
      </c>
      <c r="AO31" s="9">
        <v>31</v>
      </c>
      <c r="AP31" s="142" t="s">
        <v>279</v>
      </c>
      <c r="AQ31" s="10">
        <v>1</v>
      </c>
      <c r="AR31" s="10">
        <v>46</v>
      </c>
      <c r="AS31" s="10">
        <v>166</v>
      </c>
      <c r="AT31" s="11" t="s">
        <v>280</v>
      </c>
      <c r="AU31" s="16">
        <v>355</v>
      </c>
      <c r="AV31" s="16">
        <v>3</v>
      </c>
      <c r="AW31" s="16">
        <v>21</v>
      </c>
      <c r="AX31" s="16"/>
      <c r="AY31" s="191">
        <v>4</v>
      </c>
      <c r="AZ31" s="191">
        <v>21</v>
      </c>
      <c r="BA31" s="13"/>
      <c r="BC31" s="20">
        <f t="shared" si="0"/>
        <v>75</v>
      </c>
      <c r="BD31" s="20">
        <f t="shared" si="1"/>
        <v>1</v>
      </c>
      <c r="BF31" s="1">
        <v>5</v>
      </c>
      <c r="BG31" s="1">
        <v>10</v>
      </c>
    </row>
    <row r="32" spans="1:59">
      <c r="A32" s="1">
        <f>输入错误检查!C31</f>
        <v>0</v>
      </c>
      <c r="B32" s="14">
        <f>原始数据!B32</f>
        <v>4</v>
      </c>
      <c r="C32" s="14">
        <f>原始数据!C32</f>
        <v>11</v>
      </c>
      <c r="D32" s="8">
        <f>原始数据!D32</f>
        <v>18</v>
      </c>
      <c r="E32" s="8" t="str">
        <f>原始数据!E32</f>
        <v>GG</v>
      </c>
      <c r="F32" s="8" t="str">
        <f>原始数据!F32</f>
        <v>RC</v>
      </c>
      <c r="G32" s="8">
        <f>原始数据!G32</f>
        <v>3</v>
      </c>
      <c r="H32" s="8" t="str">
        <f>原始数据!H32</f>
        <v>下</v>
      </c>
      <c r="I32" s="8" t="str">
        <f>IF(原始数据!X32="","",原始数据!X32)</f>
        <v>军工厂</v>
      </c>
      <c r="J32" s="8" t="str">
        <f>原始数据!J32</f>
        <v>GG</v>
      </c>
      <c r="K32" s="142" t="str">
        <f>IF(赛后数据!$M32="","",_xlfn.IFS(L32=赛后数据!$N32,赛后数据!$M32,L32=赛后数据!$V32,赛后数据!$U32,L32=赛后数据!$AD32,赛后数据!$AC32,L32=赛后数据!$AL32,赛后数据!$AK32))</f>
        <v>ppxia</v>
      </c>
      <c r="L32" s="9" t="str">
        <f>IF(原始数据!AP32="","",原始数据!AP32)</f>
        <v>古董商</v>
      </c>
      <c r="M32" s="13">
        <v>6</v>
      </c>
      <c r="N32" s="189" t="s">
        <v>233</v>
      </c>
      <c r="O32" s="189" t="s">
        <v>230</v>
      </c>
      <c r="P32" s="142" t="str">
        <f>IF(赛后数据!$M32="","",_xlfn.IFS(Q32=赛后数据!$N32,赛后数据!$M32,Q32=赛后数据!$V32,赛后数据!$U32,Q32=赛后数据!$AD32,赛后数据!$AC32,Q32=赛后数据!$AL32,赛后数据!$AK32))</f>
        <v>tx</v>
      </c>
      <c r="Q32" s="9" t="str">
        <f>IF(原始数据!AQ32="","",原始数据!AQ32)</f>
        <v>心理学家</v>
      </c>
      <c r="R32" s="13">
        <v>5</v>
      </c>
      <c r="S32" s="15" t="s">
        <v>231</v>
      </c>
      <c r="T32" s="15" t="s">
        <v>230</v>
      </c>
      <c r="U32" s="142">
        <f>IF(赛后数据!$M32="","",_xlfn.IFS(V32=赛后数据!$N32,赛后数据!$M32,V32=赛后数据!$V32,赛后数据!$U32,V32=赛后数据!$AD32,赛后数据!$AC32,V32=赛后数据!$AL32,赛后数据!$AK32))</f>
        <v>18</v>
      </c>
      <c r="V32" s="9" t="str">
        <f>IF(原始数据!AS32="","",原始数据!AS32)</f>
        <v>飞行家</v>
      </c>
      <c r="W32" s="15">
        <v>8</v>
      </c>
      <c r="X32" s="15" t="s">
        <v>233</v>
      </c>
      <c r="Y32" s="15" t="s">
        <v>230</v>
      </c>
      <c r="Z32" s="142" t="str">
        <f>IF(赛后数据!$M32="","",_xlfn.IFS(AA32=赛后数据!$N32,赛后数据!$M32,AA32=赛后数据!$V32,赛后数据!$U32,AA32=赛后数据!$AD32,赛后数据!$AC32,AA32=赛后数据!$AL32,赛后数据!$AK32))</f>
        <v>kucao</v>
      </c>
      <c r="AA32" s="9" t="str">
        <f>IF(原始数据!AU32="","",原始数据!AU32)</f>
        <v>骑士</v>
      </c>
      <c r="AB32" s="13">
        <v>2</v>
      </c>
      <c r="AC32" s="15" t="s">
        <v>231</v>
      </c>
      <c r="AD32" s="15" t="s">
        <v>230</v>
      </c>
      <c r="AE32" s="9" t="str">
        <f>IF(原始数据!K32="","",原始数据!K32)</f>
        <v>RC</v>
      </c>
      <c r="AF32" s="9" t="str">
        <f>IF(原始数据!L32="","",原始数据!L32)</f>
        <v>aka</v>
      </c>
      <c r="AG32" s="9" t="str">
        <f>IF(原始数据!AV32="","",原始数据!AV32)</f>
        <v>使徒</v>
      </c>
      <c r="AH32" s="15">
        <v>1</v>
      </c>
      <c r="AI32" s="15" t="s">
        <v>234</v>
      </c>
      <c r="AJ32" s="15" t="s">
        <v>235</v>
      </c>
      <c r="AK32" s="15" t="s">
        <v>268</v>
      </c>
      <c r="AL32" s="15" t="s">
        <v>240</v>
      </c>
      <c r="AM32" s="142" t="s">
        <v>281</v>
      </c>
      <c r="AN32" s="9">
        <v>0</v>
      </c>
      <c r="AO32" s="9">
        <v>17</v>
      </c>
      <c r="AP32" s="142" t="s">
        <v>282</v>
      </c>
      <c r="AQ32" s="10">
        <v>1</v>
      </c>
      <c r="AR32" s="10">
        <v>40</v>
      </c>
      <c r="AS32" s="10">
        <v>282</v>
      </c>
      <c r="AT32" s="10"/>
      <c r="AU32" s="16">
        <v>473</v>
      </c>
      <c r="AV32" s="16">
        <v>3</v>
      </c>
      <c r="AW32" s="16">
        <v>21</v>
      </c>
      <c r="AX32" s="16"/>
      <c r="AY32" s="191">
        <v>3</v>
      </c>
      <c r="AZ32" s="191">
        <v>37</v>
      </c>
      <c r="BA32" s="13"/>
      <c r="BC32" s="20">
        <f t="shared" si="0"/>
        <v>83</v>
      </c>
      <c r="BD32" s="20">
        <f t="shared" si="1"/>
        <v>1</v>
      </c>
      <c r="BF32" s="1">
        <v>4</v>
      </c>
      <c r="BG32" s="1">
        <v>42</v>
      </c>
    </row>
    <row r="33" spans="1:59">
      <c r="A33" s="1">
        <f>输入错误检查!C32</f>
        <v>0</v>
      </c>
      <c r="B33" s="14">
        <f>原始数据!B33</f>
        <v>4</v>
      </c>
      <c r="C33" s="14">
        <f>原始数据!C33</f>
        <v>11</v>
      </c>
      <c r="D33" s="8">
        <f>原始数据!D33</f>
        <v>18</v>
      </c>
      <c r="E33" s="8" t="str">
        <f>原始数据!E33</f>
        <v>GG</v>
      </c>
      <c r="F33" s="8" t="str">
        <f>原始数据!F33</f>
        <v>RC</v>
      </c>
      <c r="G33" s="8" t="str">
        <f>原始数据!G33</f>
        <v>加</v>
      </c>
      <c r="H33" s="8" t="str">
        <f>原始数据!H33</f>
        <v>上</v>
      </c>
      <c r="I33" s="8" t="str">
        <f>IF(原始数据!X33="","",原始数据!X33)</f>
        <v>永眠镇</v>
      </c>
      <c r="J33" s="8" t="str">
        <f>原始数据!J33</f>
        <v>GG</v>
      </c>
      <c r="K33" s="142" t="str">
        <f>IF(赛后数据!$M33="","",_xlfn.IFS(L33=赛后数据!$N33,赛后数据!$M33,L33=赛后数据!$V33,赛后数据!$U33,L33=赛后数据!$AD33,赛后数据!$AC33,L33=赛后数据!$AL33,赛后数据!$AK33))</f>
        <v>kucao</v>
      </c>
      <c r="L33" s="9" t="str">
        <f>IF(原始数据!AP33="","",原始数据!AP33)</f>
        <v>野人</v>
      </c>
      <c r="M33" s="13">
        <v>8</v>
      </c>
      <c r="N33" s="189" t="s">
        <v>231</v>
      </c>
      <c r="O33" s="189" t="s">
        <v>230</v>
      </c>
      <c r="P33" s="142" t="str">
        <f>IF(赛后数据!$M33="","",_xlfn.IFS(Q33=赛后数据!$N33,赛后数据!$M33,Q33=赛后数据!$V33,赛后数据!$U33,Q33=赛后数据!$AD33,赛后数据!$AC33,Q33=赛后数据!$AL33,赛后数据!$AK33))</f>
        <v>tx</v>
      </c>
      <c r="Q33" s="9" t="str">
        <f>IF(原始数据!AQ33="","",原始数据!AQ33)</f>
        <v>囚徒</v>
      </c>
      <c r="R33" s="13">
        <v>6</v>
      </c>
      <c r="S33" s="15" t="s">
        <v>232</v>
      </c>
      <c r="T33" s="15" t="s">
        <v>233</v>
      </c>
      <c r="U33" s="142">
        <f>IF(赛后数据!$M33="","",_xlfn.IFS(V33=赛后数据!$N33,赛后数据!$M33,V33=赛后数据!$V33,赛后数据!$U33,V33=赛后数据!$AD33,赛后数据!$AC33,V33=赛后数据!$AL33,赛后数据!$AK33))</f>
        <v>18</v>
      </c>
      <c r="V33" s="9" t="str">
        <f>IF(原始数据!AS33="","",原始数据!AS33)</f>
        <v>杂技演员</v>
      </c>
      <c r="W33" s="13">
        <v>3</v>
      </c>
      <c r="X33" s="15" t="s">
        <v>231</v>
      </c>
      <c r="Y33" s="15" t="s">
        <v>233</v>
      </c>
      <c r="Z33" s="142" t="str">
        <f>IF(赛后数据!$M33="","",_xlfn.IFS(AA33=赛后数据!$N33,赛后数据!$M33,AA33=赛后数据!$V33,赛后数据!$U33,AA33=赛后数据!$AD33,赛后数据!$AC33,AA33=赛后数据!$AL33,赛后数据!$AK33))</f>
        <v>ppxia</v>
      </c>
      <c r="AA33" s="9" t="str">
        <f>IF(原始数据!AU33="","",原始数据!AU33)</f>
        <v>幸运儿</v>
      </c>
      <c r="AB33" s="13">
        <v>5</v>
      </c>
      <c r="AC33" s="15" t="s">
        <v>233</v>
      </c>
      <c r="AD33" s="15" t="s">
        <v>230</v>
      </c>
      <c r="AE33" s="9" t="str">
        <f>IF(原始数据!K33="","",原始数据!K33)</f>
        <v>RC</v>
      </c>
      <c r="AF33" s="9" t="str">
        <f>IF(原始数据!L33="","",原始数据!L33)</f>
        <v>aka</v>
      </c>
      <c r="AG33" s="9" t="str">
        <f>IF(原始数据!AV33="","",原始数据!AV33)</f>
        <v>歌剧演员</v>
      </c>
      <c r="AH33" s="15">
        <v>10</v>
      </c>
      <c r="AI33" s="15" t="s">
        <v>234</v>
      </c>
      <c r="AJ33" s="15" t="s">
        <v>235</v>
      </c>
      <c r="AK33" s="15" t="s">
        <v>247</v>
      </c>
      <c r="AL33" s="15" t="s">
        <v>240</v>
      </c>
      <c r="AM33" s="142" t="s">
        <v>276</v>
      </c>
      <c r="AN33" s="9">
        <v>0</v>
      </c>
      <c r="AO33" s="9">
        <v>10</v>
      </c>
      <c r="AP33" s="142" t="s">
        <v>239</v>
      </c>
      <c r="AQ33" s="10">
        <v>0</v>
      </c>
      <c r="AR33" s="10">
        <v>59</v>
      </c>
      <c r="AS33" s="10">
        <v>120</v>
      </c>
      <c r="AT33" s="10"/>
      <c r="AU33" s="16">
        <v>382</v>
      </c>
      <c r="AV33" s="16">
        <v>3</v>
      </c>
      <c r="AW33" s="16">
        <v>21</v>
      </c>
      <c r="AX33" s="16"/>
      <c r="AY33" s="191">
        <v>6</v>
      </c>
      <c r="AZ33" s="191">
        <v>37</v>
      </c>
      <c r="BA33" s="13"/>
      <c r="BC33" s="20">
        <f t="shared" si="0"/>
        <v>49</v>
      </c>
      <c r="BD33" s="20">
        <f t="shared" si="1"/>
        <v>1</v>
      </c>
      <c r="BF33" s="1">
        <v>8</v>
      </c>
      <c r="BG33" s="1">
        <v>14</v>
      </c>
    </row>
    <row r="34" spans="1:59">
      <c r="A34" s="1">
        <f>输入错误检查!C33</f>
        <v>0</v>
      </c>
      <c r="B34" s="14">
        <f>原始数据!B34</f>
        <v>4</v>
      </c>
      <c r="C34" s="14">
        <f>原始数据!C34</f>
        <v>11</v>
      </c>
      <c r="D34" s="8">
        <f>原始数据!D34</f>
        <v>18</v>
      </c>
      <c r="E34" s="8" t="str">
        <f>原始数据!E34</f>
        <v>GG</v>
      </c>
      <c r="F34" s="8" t="str">
        <f>原始数据!F34</f>
        <v>RC</v>
      </c>
      <c r="G34" s="8" t="str">
        <f>原始数据!G34</f>
        <v>加</v>
      </c>
      <c r="H34" s="8" t="str">
        <f>原始数据!H34</f>
        <v>下</v>
      </c>
      <c r="I34" s="8" t="str">
        <f>IF(原始数据!X34="","",原始数据!X34)</f>
        <v>永眠镇</v>
      </c>
      <c r="J34" s="8" t="str">
        <f>原始数据!J34</f>
        <v>RC</v>
      </c>
      <c r="K34" s="142" t="str">
        <f>IF(赛后数据!$M34="","",_xlfn.IFS(L34=赛后数据!$N34,赛后数据!$M34,L34=赛后数据!$V34,赛后数据!$U34,L34=赛后数据!$AD34,赛后数据!$AC34,L34=赛后数据!$AL34,赛后数据!$AK34))</f>
        <v>soba</v>
      </c>
      <c r="L34" s="9" t="str">
        <f>IF(原始数据!AP34="","",原始数据!AP34)</f>
        <v>入殓师</v>
      </c>
      <c r="M34" s="13">
        <v>6</v>
      </c>
      <c r="N34" s="189" t="s">
        <v>233</v>
      </c>
      <c r="O34" s="189" t="s">
        <v>230</v>
      </c>
      <c r="P34" s="142" t="str">
        <f>IF(赛后数据!$M34="","",_xlfn.IFS(Q34=赛后数据!$N34,赛后数据!$M34,Q34=赛后数据!$V34,赛后数据!$U34,Q34=赛后数据!$AD34,赛后数据!$AC34,Q34=赛后数据!$AL34,赛后数据!$AK34))</f>
        <v>monop</v>
      </c>
      <c r="Q34" s="9" t="str">
        <f>IF(原始数据!AQ34="","",原始数据!AQ34)</f>
        <v>前锋</v>
      </c>
      <c r="R34" s="13">
        <v>5</v>
      </c>
      <c r="S34" s="15" t="s">
        <v>232</v>
      </c>
      <c r="T34" s="15" t="s">
        <v>231</v>
      </c>
      <c r="U34" s="142" t="str">
        <f>IF(赛后数据!$M34="","",_xlfn.IFS(V34=赛后数据!$N34,赛后数据!$M34,V34=赛后数据!$V34,赛后数据!$U34,V34=赛后数据!$AD34,赛后数据!$AC34,V34=赛后数据!$AL34,赛后数据!$AK34))</f>
        <v>raolie</v>
      </c>
      <c r="V34" s="9" t="str">
        <f>IF(原始数据!AS34="","",原始数据!AS34)</f>
        <v>舞女</v>
      </c>
      <c r="W34" s="13">
        <v>8</v>
      </c>
      <c r="X34" s="15" t="s">
        <v>232</v>
      </c>
      <c r="Y34" s="15" t="s">
        <v>230</v>
      </c>
      <c r="Z34" s="142" t="str">
        <f>IF(赛后数据!$M34="","",_xlfn.IFS(AA34=赛后数据!$N34,赛后数据!$M34,AA34=赛后数据!$V34,赛后数据!$U34,AA34=赛后数据!$AD34,赛后数据!$AC34,AA34=赛后数据!$AL34,赛后数据!$AK34))</f>
        <v>kirye</v>
      </c>
      <c r="AA34" s="9" t="str">
        <f>IF(原始数据!AU34="","",原始数据!AU34)</f>
        <v>病患</v>
      </c>
      <c r="AB34" s="13">
        <v>2</v>
      </c>
      <c r="AC34" s="15" t="s">
        <v>233</v>
      </c>
      <c r="AD34" s="15" t="s">
        <v>230</v>
      </c>
      <c r="AE34" s="9" t="str">
        <f>IF(原始数据!K34="","",原始数据!K34)</f>
        <v>GG</v>
      </c>
      <c r="AF34" s="9" t="str">
        <f>IF(原始数据!L34="","",原始数据!L34)</f>
        <v>xawm</v>
      </c>
      <c r="AG34" s="9" t="str">
        <f>IF(原始数据!AV34="","",原始数据!AV34)</f>
        <v>鹿头</v>
      </c>
      <c r="AH34" s="15">
        <v>4</v>
      </c>
      <c r="AI34" s="15" t="s">
        <v>234</v>
      </c>
      <c r="AJ34" s="15" t="s">
        <v>235</v>
      </c>
      <c r="AK34" s="15" t="s">
        <v>268</v>
      </c>
      <c r="AL34" s="15" t="s">
        <v>257</v>
      </c>
      <c r="AM34" s="142" t="s">
        <v>278</v>
      </c>
      <c r="AN34" s="9">
        <v>0</v>
      </c>
      <c r="AO34" s="9">
        <v>13</v>
      </c>
      <c r="AP34" s="142" t="s">
        <v>239</v>
      </c>
      <c r="AQ34" s="10">
        <v>1</v>
      </c>
      <c r="AR34" s="10">
        <v>0</v>
      </c>
      <c r="AS34" s="10">
        <v>131</v>
      </c>
      <c r="AT34" s="10"/>
      <c r="AU34" s="16">
        <v>393</v>
      </c>
      <c r="AV34" s="16">
        <v>3</v>
      </c>
      <c r="AW34" s="16">
        <v>21</v>
      </c>
      <c r="AX34" s="16"/>
      <c r="AY34" s="191" t="s">
        <v>246</v>
      </c>
      <c r="AZ34" s="191"/>
      <c r="BA34" s="13"/>
      <c r="BC34" s="20">
        <f t="shared" si="0"/>
        <v>47</v>
      </c>
      <c r="BD34" s="20">
        <f t="shared" si="1"/>
        <v>1</v>
      </c>
      <c r="BF34" s="1">
        <v>7</v>
      </c>
      <c r="BG34" s="1">
        <v>17</v>
      </c>
    </row>
    <row r="35" spans="1:59">
      <c r="A35" s="1">
        <f>输入错误检查!C34</f>
        <v>0</v>
      </c>
      <c r="B35" s="14">
        <f>原始数据!B35</f>
        <v>4</v>
      </c>
      <c r="C35" s="14">
        <f>原始数据!C35</f>
        <v>12</v>
      </c>
      <c r="D35" s="8">
        <f>原始数据!D35</f>
        <v>12</v>
      </c>
      <c r="E35" s="8" t="str">
        <f>原始数据!E35</f>
        <v>DOU5</v>
      </c>
      <c r="F35" s="8" t="str">
        <f>原始数据!F35</f>
        <v>AWG</v>
      </c>
      <c r="G35" s="8">
        <f>原始数据!G35</f>
        <v>1</v>
      </c>
      <c r="H35" s="8" t="str">
        <f>原始数据!H35</f>
        <v>上</v>
      </c>
      <c r="I35" s="8" t="str">
        <f>IF(原始数据!X35="","",原始数据!X35)</f>
        <v>里奥的回忆</v>
      </c>
      <c r="J35" s="8" t="str">
        <f>原始数据!J35</f>
        <v>DOU5</v>
      </c>
      <c r="K35" s="142" t="str">
        <f>IF(赛后数据!$M35="","",_xlfn.IFS(L35=赛后数据!$N35,赛后数据!$M35,L35=赛后数据!$V35,赛后数据!$U35,L35=赛后数据!$AD35,赛后数据!$AC35,L35=赛后数据!$AL35,赛后数据!$AK35))</f>
        <v>silverzhi</v>
      </c>
      <c r="L35" s="9" t="str">
        <f>IF(原始数据!AP35="","",原始数据!AP35)</f>
        <v>冒险家</v>
      </c>
      <c r="M35" s="13">
        <v>5</v>
      </c>
      <c r="N35" s="189" t="s">
        <v>233</v>
      </c>
      <c r="O35" s="189" t="s">
        <v>230</v>
      </c>
      <c r="P35" s="142" t="str">
        <f>IF(赛后数据!$M35="","",_xlfn.IFS(Q35=赛后数据!$N35,赛后数据!$M35,Q35=赛后数据!$V35,赛后数据!$U35,Q35=赛后数据!$AD35,赛后数据!$AC35,Q35=赛后数据!$AL35,赛后数据!$AK35))</f>
        <v>czai</v>
      </c>
      <c r="Q35" s="9" t="str">
        <f>IF(原始数据!AQ35="","",原始数据!AQ35)</f>
        <v>古董商</v>
      </c>
      <c r="R35" s="13">
        <v>8</v>
      </c>
      <c r="S35" s="15" t="s">
        <v>232</v>
      </c>
      <c r="T35" s="15" t="s">
        <v>231</v>
      </c>
      <c r="U35" s="142" t="str">
        <f>IF(赛后数据!$M35="","",_xlfn.IFS(V35=赛后数据!$N35,赛后数据!$M35,V35=赛后数据!$V35,赛后数据!$U35,V35=赛后数据!$AD35,赛后数据!$AC35,V35=赛后数据!$AL35,赛后数据!$AK35))</f>
        <v>chen</v>
      </c>
      <c r="V35" s="9" t="str">
        <f>IF(原始数据!AS35="","",原始数据!AS35)</f>
        <v>飞行家</v>
      </c>
      <c r="W35" s="13">
        <v>4</v>
      </c>
      <c r="X35" s="15" t="s">
        <v>232</v>
      </c>
      <c r="Y35" s="15" t="s">
        <v>231</v>
      </c>
      <c r="Z35" s="142" t="str">
        <f>IF(赛后数据!$M35="","",_xlfn.IFS(AA35=赛后数据!$N35,赛后数据!$M35,AA35=赛后数据!$V35,赛后数据!$U35,AA35=赛后数据!$AD35,赛后数据!$AC35,AA35=赛后数据!$AL35,赛后数据!$AK35))</f>
        <v>nan</v>
      </c>
      <c r="AA35" s="9" t="str">
        <f>IF(原始数据!AU35="","",原始数据!AU35)</f>
        <v>前锋</v>
      </c>
      <c r="AB35" s="13">
        <v>6</v>
      </c>
      <c r="AC35" s="15" t="s">
        <v>232</v>
      </c>
      <c r="AD35" s="15" t="s">
        <v>231</v>
      </c>
      <c r="AE35" s="9" t="str">
        <f>IF(原始数据!K35="","",原始数据!K35)</f>
        <v>AWG</v>
      </c>
      <c r="AF35" s="9" t="str">
        <f>IF(原始数据!L35="","",原始数据!L35)</f>
        <v>brontal</v>
      </c>
      <c r="AG35" s="9" t="str">
        <f>IF(原始数据!AV35="","",原始数据!AV35)</f>
        <v>喧嚣</v>
      </c>
      <c r="AH35" s="13">
        <v>7</v>
      </c>
      <c r="AI35" s="190" t="s">
        <v>234</v>
      </c>
      <c r="AJ35" s="15" t="s">
        <v>243</v>
      </c>
      <c r="AK35" s="15" t="s">
        <v>236</v>
      </c>
      <c r="AL35" s="15" t="s">
        <v>283</v>
      </c>
      <c r="AM35" s="142" t="s">
        <v>284</v>
      </c>
      <c r="AN35" s="9">
        <v>0</v>
      </c>
      <c r="AO35" s="9">
        <v>10</v>
      </c>
      <c r="AP35" s="142" t="s">
        <v>239</v>
      </c>
      <c r="AQ35" s="10">
        <v>1</v>
      </c>
      <c r="AR35" s="11">
        <v>5</v>
      </c>
      <c r="AS35" s="11">
        <v>121</v>
      </c>
      <c r="AT35" s="11" t="s">
        <v>285</v>
      </c>
      <c r="AU35" s="12">
        <v>400</v>
      </c>
      <c r="AV35" s="12">
        <v>3</v>
      </c>
      <c r="AW35" s="12">
        <v>21</v>
      </c>
      <c r="AX35" s="12" t="s">
        <v>286</v>
      </c>
      <c r="AY35" s="191">
        <v>4</v>
      </c>
      <c r="AZ35" s="191">
        <v>56</v>
      </c>
      <c r="BA35" s="13"/>
      <c r="BC35" s="20">
        <f t="shared" si="0"/>
        <v>55</v>
      </c>
      <c r="BD35" s="20">
        <f t="shared" si="1"/>
        <v>1</v>
      </c>
      <c r="BF35" s="1">
        <v>6</v>
      </c>
      <c r="BG35" s="1">
        <v>16</v>
      </c>
    </row>
    <row r="36" spans="1:59">
      <c r="A36" s="1">
        <f>输入错误检查!C35</f>
        <v>0</v>
      </c>
      <c r="B36" s="14">
        <f>原始数据!B36</f>
        <v>4</v>
      </c>
      <c r="C36" s="14">
        <f>原始数据!C36</f>
        <v>12</v>
      </c>
      <c r="D36" s="8">
        <f>原始数据!D36</f>
        <v>12</v>
      </c>
      <c r="E36" s="8" t="str">
        <f>原始数据!E36</f>
        <v>DOU5</v>
      </c>
      <c r="F36" s="8" t="str">
        <f>原始数据!F36</f>
        <v>AWG</v>
      </c>
      <c r="G36" s="8">
        <f>原始数据!G36</f>
        <v>1</v>
      </c>
      <c r="H36" s="8" t="str">
        <f>原始数据!H36</f>
        <v>下</v>
      </c>
      <c r="I36" s="8" t="str">
        <f>IF(原始数据!X36="","",原始数据!X36)</f>
        <v>里奥的回忆</v>
      </c>
      <c r="J36" s="8" t="str">
        <f>原始数据!J36</f>
        <v>AWG</v>
      </c>
      <c r="K36" s="142" t="str">
        <f>IF(赛后数据!$M36="","",_xlfn.IFS(L36=赛后数据!$N36,赛后数据!$M36,L36=赛后数据!$V36,赛后数据!$U36,L36=赛后数据!$AD36,赛后数据!$AC36,L36=赛后数据!$AL36,赛后数据!$AK36))</f>
        <v>aez</v>
      </c>
      <c r="L36" s="9" t="str">
        <f>IF(原始数据!AP36="","",原始数据!AP36)</f>
        <v>守墓人</v>
      </c>
      <c r="M36" s="13">
        <v>6</v>
      </c>
      <c r="N36" s="189" t="s">
        <v>231</v>
      </c>
      <c r="O36" s="189" t="s">
        <v>230</v>
      </c>
      <c r="P36" s="142" t="str">
        <f>IF(赛后数据!$M36="","",_xlfn.IFS(Q36=赛后数据!$N36,赛后数据!$M36,Q36=赛后数据!$V36,赛后数据!$U36,Q36=赛后数据!$AD36,赛后数据!$AC36,Q36=赛后数据!$AL36,赛后数据!$AK36))</f>
        <v>kaeru</v>
      </c>
      <c r="Q36" s="9" t="str">
        <f>IF(原始数据!AQ36="","",原始数据!AQ36)</f>
        <v>木偶师</v>
      </c>
      <c r="R36" s="13">
        <v>4</v>
      </c>
      <c r="S36" s="15" t="s">
        <v>232</v>
      </c>
      <c r="T36" s="15" t="s">
        <v>231</v>
      </c>
      <c r="U36" s="142" t="str">
        <f>IF(赛后数据!$M36="","",_xlfn.IFS(V36=赛后数据!$N36,赛后数据!$M36,V36=赛后数据!$V36,赛后数据!$U36,V36=赛后数据!$AD36,赛后数据!$AC36,V36=赛后数据!$AL36,赛后数据!$AK36))</f>
        <v>nameko</v>
      </c>
      <c r="V36" s="9" t="str">
        <f>IF(原始数据!AS36="","",原始数据!AS36)</f>
        <v>咒术师</v>
      </c>
      <c r="W36" s="13">
        <v>5</v>
      </c>
      <c r="X36" s="189" t="s">
        <v>232</v>
      </c>
      <c r="Y36" s="189" t="s">
        <v>233</v>
      </c>
      <c r="Z36" s="142" t="str">
        <f>IF(赛后数据!$M36="","",_xlfn.IFS(AA36=赛后数据!$N36,赛后数据!$M36,AA36=赛后数据!$V36,赛后数据!$U36,AA36=赛后数据!$AD36,赛后数据!$AC36,AA36=赛后数据!$AL36,赛后数据!$AK36))</f>
        <v>batoru</v>
      </c>
      <c r="AA36" s="9" t="str">
        <f>IF(原始数据!AU36="","",原始数据!AU36)</f>
        <v>杂技演员</v>
      </c>
      <c r="AB36" s="13">
        <v>8</v>
      </c>
      <c r="AC36" s="15" t="s">
        <v>232</v>
      </c>
      <c r="AD36" s="15" t="s">
        <v>231</v>
      </c>
      <c r="AE36" s="9" t="str">
        <f>IF(原始数据!K36="","",原始数据!K36)</f>
        <v>DOU5</v>
      </c>
      <c r="AF36" s="9" t="str">
        <f>IF(原始数据!L36="","",原始数据!L36)</f>
        <v>yan</v>
      </c>
      <c r="AG36" s="142" t="s">
        <v>87</v>
      </c>
      <c r="AH36" s="13">
        <v>7</v>
      </c>
      <c r="AI36" s="15" t="s">
        <v>234</v>
      </c>
      <c r="AJ36" s="15" t="s">
        <v>235</v>
      </c>
      <c r="AK36" s="15" t="s">
        <v>247</v>
      </c>
      <c r="AL36" s="15" t="s">
        <v>240</v>
      </c>
      <c r="AM36" s="142" t="s">
        <v>287</v>
      </c>
      <c r="AN36" s="9">
        <v>0</v>
      </c>
      <c r="AO36" s="9">
        <v>25</v>
      </c>
      <c r="AP36" s="142" t="s">
        <v>239</v>
      </c>
      <c r="AQ36" s="10">
        <v>1</v>
      </c>
      <c r="AR36" s="10">
        <v>10</v>
      </c>
      <c r="AS36" s="10">
        <f>60+69+58</f>
        <v>187</v>
      </c>
      <c r="AT36" s="10"/>
      <c r="AU36" s="16">
        <f>356+39+6</f>
        <v>401</v>
      </c>
      <c r="AV36" s="16">
        <v>3</v>
      </c>
      <c r="AW36" s="16">
        <v>21</v>
      </c>
      <c r="AX36" s="16"/>
      <c r="AY36" s="191">
        <v>6</v>
      </c>
      <c r="AZ36" s="191">
        <v>53</v>
      </c>
      <c r="BA36" s="13"/>
      <c r="BC36" s="20">
        <f t="shared" si="0"/>
        <v>45</v>
      </c>
      <c r="BD36" s="20">
        <f t="shared" si="1"/>
        <v>1</v>
      </c>
      <c r="BF36" s="1">
        <v>7</v>
      </c>
      <c r="BG36" s="1">
        <v>32</v>
      </c>
    </row>
    <row r="37" spans="1:59">
      <c r="A37" s="1">
        <f>输入错误检查!C36</f>
        <v>0</v>
      </c>
      <c r="B37" s="14">
        <f>原始数据!B37</f>
        <v>4</v>
      </c>
      <c r="C37" s="14">
        <f>原始数据!C37</f>
        <v>12</v>
      </c>
      <c r="D37" s="8">
        <f>原始数据!D37</f>
        <v>12</v>
      </c>
      <c r="E37" s="8" t="str">
        <f>原始数据!E37</f>
        <v>DOU5</v>
      </c>
      <c r="F37" s="8" t="str">
        <f>原始数据!F37</f>
        <v>AWG</v>
      </c>
      <c r="G37" s="8">
        <f>原始数据!G37</f>
        <v>2</v>
      </c>
      <c r="H37" s="8" t="str">
        <f>原始数据!H37</f>
        <v>上</v>
      </c>
      <c r="I37" s="8" t="str">
        <f>IF(原始数据!X37="","",原始数据!X37)</f>
        <v>月亮河公园</v>
      </c>
      <c r="J37" s="8" t="str">
        <f>原始数据!J37</f>
        <v>AWG</v>
      </c>
      <c r="K37" s="142" t="str">
        <f>IF(赛后数据!$M37="","",_xlfn.IFS(L37=赛后数据!$N37,赛后数据!$M37,L37=赛后数据!$V37,赛后数据!$U37,L37=赛后数据!$AD37,赛后数据!$AC37,L37=赛后数据!$AL37,赛后数据!$AK37))</f>
        <v>aez</v>
      </c>
      <c r="L37" s="9" t="str">
        <f>IF(原始数据!AP37="","",原始数据!AP37)</f>
        <v>大副</v>
      </c>
      <c r="M37" s="13">
        <v>10</v>
      </c>
      <c r="N37" s="189" t="s">
        <v>231</v>
      </c>
      <c r="O37" s="189" t="s">
        <v>230</v>
      </c>
      <c r="P37" s="142" t="str">
        <f>IF(赛后数据!$M37="","",_xlfn.IFS(Q37=赛后数据!$N37,赛后数据!$M37,Q37=赛后数据!$V37,赛后数据!$U37,Q37=赛后数据!$AD37,赛后数据!$AC37,Q37=赛后数据!$AL37,赛后数据!$AK37))</f>
        <v>nameko</v>
      </c>
      <c r="Q37" s="9" t="str">
        <f>IF(原始数据!AQ37="","",原始数据!AQ37)</f>
        <v>古董商</v>
      </c>
      <c r="R37" s="13">
        <v>7</v>
      </c>
      <c r="S37" s="15" t="s">
        <v>232</v>
      </c>
      <c r="T37" s="15" t="s">
        <v>230</v>
      </c>
      <c r="U37" s="142" t="str">
        <f>IF(赛后数据!$M37="","",_xlfn.IFS(V37=赛后数据!$N37,赛后数据!$M37,V37=赛后数据!$V37,赛后数据!$U37,V37=赛后数据!$AD37,赛后数据!$AC37,V37=赛后数据!$AL37,赛后数据!$AK37))</f>
        <v>batoru</v>
      </c>
      <c r="V37" s="9" t="str">
        <f>IF(原始数据!AS37="","",原始数据!AS37)</f>
        <v>飞行家</v>
      </c>
      <c r="W37" s="13">
        <v>2</v>
      </c>
      <c r="X37" s="15" t="s">
        <v>232</v>
      </c>
      <c r="Y37" s="15" t="s">
        <v>231</v>
      </c>
      <c r="Z37" s="142" t="str">
        <f>IF(赛后数据!$M37="","",_xlfn.IFS(AA37=赛后数据!$N37,赛后数据!$M37,AA37=赛后数据!$V37,赛后数据!$U37,AA37=赛后数据!$AD37,赛后数据!$AC37,AA37=赛后数据!$AL37,赛后数据!$AK37))</f>
        <v>kaeru</v>
      </c>
      <c r="AA37" s="9" t="str">
        <f>IF(原始数据!AU37="","",原始数据!AU37)</f>
        <v>心理学家</v>
      </c>
      <c r="AB37" s="13">
        <v>11</v>
      </c>
      <c r="AC37" s="15" t="s">
        <v>232</v>
      </c>
      <c r="AD37" s="15" t="s">
        <v>230</v>
      </c>
      <c r="AE37" s="9" t="str">
        <f>IF(原始数据!K37="","",原始数据!K37)</f>
        <v>DOU5</v>
      </c>
      <c r="AF37" s="9" t="str">
        <f>IF(原始数据!L37="","",原始数据!L37)</f>
        <v>yan</v>
      </c>
      <c r="AG37" s="9" t="str">
        <f>IF(原始数据!AV37="","",原始数据!AV37)</f>
        <v>时空之影</v>
      </c>
      <c r="AH37" s="13">
        <v>12</v>
      </c>
      <c r="AI37" s="15" t="s">
        <v>243</v>
      </c>
      <c r="AJ37" s="15" t="s">
        <v>235</v>
      </c>
      <c r="AK37" s="15" t="s">
        <v>237</v>
      </c>
      <c r="AL37" s="15" t="s">
        <v>244</v>
      </c>
      <c r="AM37" s="142" t="s">
        <v>288</v>
      </c>
      <c r="AN37" s="9">
        <v>0</v>
      </c>
      <c r="AO37" s="9">
        <v>11</v>
      </c>
      <c r="AP37" s="142" t="s">
        <v>289</v>
      </c>
      <c r="AQ37" s="10">
        <v>1</v>
      </c>
      <c r="AR37" s="10">
        <v>21</v>
      </c>
      <c r="AS37" s="10">
        <f>92+37+76</f>
        <v>205</v>
      </c>
      <c r="AT37" s="10"/>
      <c r="AU37" s="16">
        <f>270+32+89</f>
        <v>391</v>
      </c>
      <c r="AV37" s="16">
        <v>3</v>
      </c>
      <c r="AW37" s="16">
        <v>21</v>
      </c>
      <c r="AX37" s="16"/>
      <c r="AY37" s="191">
        <v>6</v>
      </c>
      <c r="AZ37" s="191">
        <v>26</v>
      </c>
      <c r="BA37" s="13"/>
      <c r="BC37" s="20">
        <f t="shared" si="0"/>
        <v>70</v>
      </c>
      <c r="BD37" s="20">
        <f t="shared" si="1"/>
        <v>1</v>
      </c>
      <c r="BF37" s="1">
        <v>7</v>
      </c>
      <c r="BG37" s="1">
        <v>32</v>
      </c>
    </row>
    <row r="38" spans="1:59">
      <c r="A38" s="1">
        <f>输入错误检查!C37</f>
        <v>0</v>
      </c>
      <c r="B38" s="14">
        <f>原始数据!B38</f>
        <v>4</v>
      </c>
      <c r="C38" s="14">
        <f>原始数据!C38</f>
        <v>12</v>
      </c>
      <c r="D38" s="8">
        <f>原始数据!D38</f>
        <v>12</v>
      </c>
      <c r="E38" s="8" t="str">
        <f>原始数据!E38</f>
        <v>DOU5</v>
      </c>
      <c r="F38" s="8" t="str">
        <f>原始数据!F38</f>
        <v>AWG</v>
      </c>
      <c r="G38" s="8">
        <f>原始数据!G38</f>
        <v>2</v>
      </c>
      <c r="H38" s="8" t="str">
        <f>原始数据!H38</f>
        <v>下</v>
      </c>
      <c r="I38" s="8" t="str">
        <f>IF(原始数据!X38="","",原始数据!X38)</f>
        <v>月亮河公园</v>
      </c>
      <c r="J38" s="8" t="str">
        <f>原始数据!J38</f>
        <v>DOU5</v>
      </c>
      <c r="K38" s="142" t="str">
        <f>IF(赛后数据!$M38="","",_xlfn.IFS(L38=赛后数据!$N38,赛后数据!$M38,L38=赛后数据!$V38,赛后数据!$U38,L38=赛后数据!$AD38,赛后数据!$AC38,L38=赛后数据!$AL38,赛后数据!$AK38))</f>
        <v>silverzhi</v>
      </c>
      <c r="L38" s="9" t="str">
        <f>IF(原始数据!AP38="","",原始数据!AP38)</f>
        <v>病患</v>
      </c>
      <c r="M38" s="13">
        <v>9</v>
      </c>
      <c r="N38" s="189" t="s">
        <v>233</v>
      </c>
      <c r="O38" s="189" t="s">
        <v>230</v>
      </c>
      <c r="P38" s="142" t="str">
        <f>IF(赛后数据!$M38="","",_xlfn.IFS(Q38=赛后数据!$N38,赛后数据!$M38,Q38=赛后数据!$V38,赛后数据!$U38,Q38=赛后数据!$AD38,赛后数据!$AC38,Q38=赛后数据!$AL38,赛后数据!$AK38))</f>
        <v>nan</v>
      </c>
      <c r="Q38" s="9" t="str">
        <f>IF(原始数据!AQ38="","",原始数据!AQ38)</f>
        <v>野人</v>
      </c>
      <c r="R38" s="13">
        <v>2</v>
      </c>
      <c r="S38" s="189" t="s">
        <v>231</v>
      </c>
      <c r="T38" s="189" t="s">
        <v>230</v>
      </c>
      <c r="U38" s="142" t="str">
        <f>IF(赛后数据!$M38="","",_xlfn.IFS(V38=赛后数据!$N38,赛后数据!$M38,V38=赛后数据!$V38,赛后数据!$U38,V38=赛后数据!$AD38,赛后数据!$AC38,V38=赛后数据!$AL38,赛后数据!$AK38))</f>
        <v>chen</v>
      </c>
      <c r="V38" s="9" t="str">
        <f>IF(原始数据!AS38="","",原始数据!AS38)</f>
        <v>调酒师</v>
      </c>
      <c r="W38" s="13">
        <v>4</v>
      </c>
      <c r="X38" s="15" t="s">
        <v>232</v>
      </c>
      <c r="Y38" s="15" t="s">
        <v>230</v>
      </c>
      <c r="Z38" s="142" t="str">
        <f>IF(赛后数据!$M38="","",_xlfn.IFS(AA38=赛后数据!$N38,赛后数据!$M38,AA38=赛后数据!$V38,赛后数据!$U38,AA38=赛后数据!$AD38,赛后数据!$AC38,AA38=赛后数据!$AL38,赛后数据!$AK38))</f>
        <v>czai</v>
      </c>
      <c r="AA38" s="9" t="str">
        <f>IF(原始数据!AU38="","",原始数据!AU38)</f>
        <v>杂技演员</v>
      </c>
      <c r="AB38" s="13">
        <v>11</v>
      </c>
      <c r="AC38" s="15" t="s">
        <v>232</v>
      </c>
      <c r="AD38" s="15" t="s">
        <v>231</v>
      </c>
      <c r="AE38" s="9" t="str">
        <f>IF(原始数据!K38="","",原始数据!K38)</f>
        <v>AWG</v>
      </c>
      <c r="AF38" s="9" t="str">
        <f>IF(原始数据!L38="","",原始数据!L38)</f>
        <v>brontal</v>
      </c>
      <c r="AG38" s="9" t="str">
        <f>IF(原始数据!AV38="","",原始数据!AV38)</f>
        <v>歌剧演员</v>
      </c>
      <c r="AH38" s="13">
        <v>10</v>
      </c>
      <c r="AI38" s="15" t="s">
        <v>234</v>
      </c>
      <c r="AJ38" s="15" t="s">
        <v>235</v>
      </c>
      <c r="AK38" s="15" t="s">
        <v>237</v>
      </c>
      <c r="AL38" s="15" t="s">
        <v>240</v>
      </c>
      <c r="AM38" s="142" t="s">
        <v>290</v>
      </c>
      <c r="AN38" s="9">
        <v>0</v>
      </c>
      <c r="AO38" s="9">
        <v>6</v>
      </c>
      <c r="AP38" s="142" t="s">
        <v>239</v>
      </c>
      <c r="AQ38" s="10">
        <v>1</v>
      </c>
      <c r="AR38" s="10">
        <v>23</v>
      </c>
      <c r="AS38" s="10">
        <v>241</v>
      </c>
      <c r="AT38" s="10"/>
      <c r="AU38" s="16">
        <f>391+64</f>
        <v>455</v>
      </c>
      <c r="AV38" s="16">
        <v>3</v>
      </c>
      <c r="AW38" s="16">
        <v>21</v>
      </c>
      <c r="AX38" s="16"/>
      <c r="AY38" s="191">
        <v>3</v>
      </c>
      <c r="AZ38" s="191">
        <v>59</v>
      </c>
      <c r="BA38" s="13"/>
      <c r="BC38" s="20">
        <f t="shared" si="0"/>
        <v>77</v>
      </c>
      <c r="BD38" s="20">
        <f t="shared" si="1"/>
        <v>1</v>
      </c>
      <c r="BF38" s="1">
        <v>5</v>
      </c>
      <c r="BG38" s="1">
        <v>18</v>
      </c>
    </row>
    <row r="39" spans="1:59">
      <c r="A39" s="1">
        <f>输入错误检查!C38</f>
        <v>0</v>
      </c>
      <c r="B39" s="14">
        <f>原始数据!B39</f>
        <v>4</v>
      </c>
      <c r="C39" s="14">
        <f>原始数据!C39</f>
        <v>12</v>
      </c>
      <c r="D39" s="8">
        <f>原始数据!D39</f>
        <v>12</v>
      </c>
      <c r="E39" s="8" t="str">
        <f>原始数据!E39</f>
        <v>DOU5</v>
      </c>
      <c r="F39" s="8" t="str">
        <f>原始数据!F39</f>
        <v>AWG</v>
      </c>
      <c r="G39" s="8">
        <f>原始数据!G39</f>
        <v>3</v>
      </c>
      <c r="H39" s="8" t="str">
        <f>原始数据!H39</f>
        <v>上</v>
      </c>
      <c r="I39" s="8" t="str">
        <f>IF(原始数据!X39="","",原始数据!X39)</f>
        <v/>
      </c>
      <c r="J39" s="8" t="str">
        <f>原始数据!J39</f>
        <v/>
      </c>
      <c r="K39" s="142" t="str">
        <f>IF(赛后数据!$M39="","",_xlfn.IFS(L39=赛后数据!$N39,赛后数据!$M39,L39=赛后数据!$V39,赛后数据!$U39,L39=赛后数据!$AD39,赛后数据!$AC39,L39=赛后数据!$AL39,赛后数据!$AK39))</f>
        <v/>
      </c>
      <c r="L39" s="9" t="str">
        <f>IF(原始数据!AP39="","",原始数据!AP39)</f>
        <v/>
      </c>
      <c r="M39" s="13"/>
      <c r="N39" s="195"/>
      <c r="O39" s="195"/>
      <c r="P39" s="142" t="str">
        <f>IF(赛后数据!$M39="","",_xlfn.IFS(Q39=赛后数据!$N39,赛后数据!$M39,Q39=赛后数据!$V39,赛后数据!$U39,Q39=赛后数据!$AD39,赛后数据!$AC39,Q39=赛后数据!$AL39,赛后数据!$AK39))</f>
        <v/>
      </c>
      <c r="Q39" s="9" t="str">
        <f>IF(原始数据!AQ39="","",原始数据!AQ39)</f>
        <v/>
      </c>
      <c r="R39" s="13"/>
      <c r="S39" s="13"/>
      <c r="T39" s="13"/>
      <c r="U39" s="142" t="str">
        <f>IF(赛后数据!$M39="","",_xlfn.IFS(V39=赛后数据!$N39,赛后数据!$M39,V39=赛后数据!$V39,赛后数据!$U39,V39=赛后数据!$AD39,赛后数据!$AC39,V39=赛后数据!$AL39,赛后数据!$AK39))</f>
        <v/>
      </c>
      <c r="V39" s="9" t="str">
        <f>IF(原始数据!AS39="","",原始数据!AS39)</f>
        <v/>
      </c>
      <c r="W39" s="13"/>
      <c r="X39" s="13"/>
      <c r="Y39" s="13"/>
      <c r="Z39" s="142" t="str">
        <f>IF(赛后数据!$M39="","",_xlfn.IFS(AA39=赛后数据!$N39,赛后数据!$M39,AA39=赛后数据!$V39,赛后数据!$U39,AA39=赛后数据!$AD39,赛后数据!$AC39,AA39=赛后数据!$AL39,赛后数据!$AK39))</f>
        <v/>
      </c>
      <c r="AA39" s="9" t="str">
        <f>IF(原始数据!AU39="","",原始数据!AU39)</f>
        <v/>
      </c>
      <c r="AB39" s="13"/>
      <c r="AC39" s="13"/>
      <c r="AD39" s="13"/>
      <c r="AE39" s="9" t="str">
        <f>IF(原始数据!K39="","",原始数据!K39)</f>
        <v/>
      </c>
      <c r="AF39" s="9" t="str">
        <f>IF(原始数据!L39="","",原始数据!L39)</f>
        <v/>
      </c>
      <c r="AG39" s="9" t="str">
        <f>IF(原始数据!AV39="","",原始数据!AV39)</f>
        <v/>
      </c>
      <c r="AH39" s="13"/>
      <c r="AI39" s="13"/>
      <c r="AJ39" s="13"/>
      <c r="AK39" s="15"/>
      <c r="AL39" s="15"/>
      <c r="AM39" s="9"/>
      <c r="AN39" s="9"/>
      <c r="AO39" s="9"/>
      <c r="AP39" s="9"/>
      <c r="AQ39" s="10"/>
      <c r="AR39" s="10"/>
      <c r="AS39" s="10"/>
      <c r="AT39" s="10"/>
      <c r="AU39" s="16"/>
      <c r="AV39" s="16"/>
      <c r="AW39" s="16"/>
      <c r="AX39" s="16"/>
      <c r="AY39" s="191"/>
      <c r="AZ39" s="191"/>
      <c r="BA39" s="13"/>
      <c r="BC39" s="20">
        <f t="shared" si="0"/>
        <v>0</v>
      </c>
      <c r="BD39" s="20" t="str">
        <f t="shared" si="1"/>
        <v/>
      </c>
    </row>
    <row r="40" spans="1:59">
      <c r="A40" s="1">
        <f>输入错误检查!C39</f>
        <v>0</v>
      </c>
      <c r="B40" s="14">
        <f>原始数据!B40</f>
        <v>4</v>
      </c>
      <c r="C40" s="14">
        <f>原始数据!C40</f>
        <v>12</v>
      </c>
      <c r="D40" s="8">
        <f>原始数据!D40</f>
        <v>12</v>
      </c>
      <c r="E40" s="8" t="str">
        <f>原始数据!E40</f>
        <v>DOU5</v>
      </c>
      <c r="F40" s="8" t="str">
        <f>原始数据!F40</f>
        <v>AWG</v>
      </c>
      <c r="G40" s="8">
        <f>原始数据!G40</f>
        <v>3</v>
      </c>
      <c r="H40" s="8" t="str">
        <f>原始数据!H40</f>
        <v>下</v>
      </c>
      <c r="I40" s="8" t="str">
        <f>IF(原始数据!X40="","",原始数据!X40)</f>
        <v/>
      </c>
      <c r="J40" s="8" t="str">
        <f>原始数据!J40</f>
        <v/>
      </c>
      <c r="K40" s="142" t="str">
        <f>IF(赛后数据!$M40="","",_xlfn.IFS(L40=赛后数据!$N40,赛后数据!$M40,L40=赛后数据!$V40,赛后数据!$U40,L40=赛后数据!$AD40,赛后数据!$AC40,L40=赛后数据!$AL40,赛后数据!$AK40))</f>
        <v/>
      </c>
      <c r="L40" s="9" t="str">
        <f>IF(原始数据!AP40="","",原始数据!AP40)</f>
        <v/>
      </c>
      <c r="M40" s="13"/>
      <c r="N40" s="195"/>
      <c r="O40" s="195"/>
      <c r="P40" s="142" t="str">
        <f>IF(赛后数据!$M40="","",_xlfn.IFS(Q40=赛后数据!$N40,赛后数据!$M40,Q40=赛后数据!$V40,赛后数据!$U40,Q40=赛后数据!$AD40,赛后数据!$AC40,Q40=赛后数据!$AL40,赛后数据!$AK40))</f>
        <v/>
      </c>
      <c r="Q40" s="9" t="str">
        <f>IF(原始数据!AQ40="","",原始数据!AQ40)</f>
        <v/>
      </c>
      <c r="R40" s="13"/>
      <c r="S40" s="13"/>
      <c r="T40" s="13"/>
      <c r="U40" s="142" t="str">
        <f>IF(赛后数据!$M40="","",_xlfn.IFS(V40=赛后数据!$N40,赛后数据!$M40,V40=赛后数据!$V40,赛后数据!$U40,V40=赛后数据!$AD40,赛后数据!$AC40,V40=赛后数据!$AL40,赛后数据!$AK40))</f>
        <v/>
      </c>
      <c r="V40" s="9" t="str">
        <f>IF(原始数据!AS40="","",原始数据!AS40)</f>
        <v/>
      </c>
      <c r="W40" s="13"/>
      <c r="X40" s="13"/>
      <c r="Y40" s="13"/>
      <c r="Z40" s="142" t="str">
        <f>IF(赛后数据!$M40="","",_xlfn.IFS(AA40=赛后数据!$N40,赛后数据!$M40,AA40=赛后数据!$V40,赛后数据!$U40,AA40=赛后数据!$AD40,赛后数据!$AC40,AA40=赛后数据!$AL40,赛后数据!$AK40))</f>
        <v/>
      </c>
      <c r="AA40" s="9" t="str">
        <f>IF(原始数据!AU40="","",原始数据!AU40)</f>
        <v/>
      </c>
      <c r="AB40" s="13"/>
      <c r="AC40" s="13"/>
      <c r="AD40" s="13"/>
      <c r="AE40" s="9" t="str">
        <f>IF(原始数据!K40="","",原始数据!K40)</f>
        <v/>
      </c>
      <c r="AF40" s="9" t="str">
        <f>IF(原始数据!L40="","",原始数据!L40)</f>
        <v/>
      </c>
      <c r="AG40" s="9" t="str">
        <f>IF(原始数据!AV40="","",原始数据!AV40)</f>
        <v/>
      </c>
      <c r="AH40" s="13"/>
      <c r="AI40" s="13"/>
      <c r="AJ40" s="13"/>
      <c r="AK40" s="15"/>
      <c r="AL40" s="15"/>
      <c r="AM40" s="9"/>
      <c r="AN40" s="9"/>
      <c r="AO40" s="9"/>
      <c r="AP40" s="9"/>
      <c r="AQ40" s="10"/>
      <c r="AR40" s="10"/>
      <c r="AS40" s="10"/>
      <c r="AT40" s="10"/>
      <c r="AU40" s="16"/>
      <c r="AV40" s="16"/>
      <c r="AW40" s="16"/>
      <c r="AX40" s="16"/>
      <c r="AY40" s="191"/>
      <c r="AZ40" s="191"/>
      <c r="BA40" s="13"/>
      <c r="BC40" s="20">
        <f t="shared" si="0"/>
        <v>0</v>
      </c>
      <c r="BD40" s="20" t="str">
        <f t="shared" si="1"/>
        <v/>
      </c>
    </row>
    <row r="41" spans="1:59">
      <c r="A41" s="1">
        <f>输入错误检查!C40</f>
        <v>0</v>
      </c>
      <c r="B41" s="14">
        <f>原始数据!B41</f>
        <v>4</v>
      </c>
      <c r="C41" s="14">
        <f>原始数据!C41</f>
        <v>12</v>
      </c>
      <c r="D41" s="8">
        <f>原始数据!D41</f>
        <v>12</v>
      </c>
      <c r="E41" s="8" t="str">
        <f>原始数据!E41</f>
        <v>DOU5</v>
      </c>
      <c r="F41" s="8" t="str">
        <f>原始数据!F41</f>
        <v>AWG</v>
      </c>
      <c r="G41" s="8" t="str">
        <f>原始数据!G41</f>
        <v>加</v>
      </c>
      <c r="H41" s="8" t="str">
        <f>原始数据!H41</f>
        <v>上</v>
      </c>
      <c r="I41" s="8" t="str">
        <f>IF(原始数据!X41="","",原始数据!X41)</f>
        <v/>
      </c>
      <c r="J41" s="8" t="str">
        <f>原始数据!J41</f>
        <v/>
      </c>
      <c r="K41" s="142" t="str">
        <f>IF(赛后数据!$M41="","",_xlfn.IFS(L41=赛后数据!$N41,赛后数据!$M41,L41=赛后数据!$V41,赛后数据!$U41,L41=赛后数据!$AD41,赛后数据!$AC41,L41=赛后数据!$AL41,赛后数据!$AK41))</f>
        <v/>
      </c>
      <c r="L41" s="9" t="str">
        <f>IF(原始数据!AP41="","",原始数据!AP41)</f>
        <v/>
      </c>
      <c r="M41" s="13"/>
      <c r="N41" s="195"/>
      <c r="O41" s="195"/>
      <c r="P41" s="142" t="str">
        <f>IF(赛后数据!$M41="","",_xlfn.IFS(Q41=赛后数据!$N41,赛后数据!$M41,Q41=赛后数据!$V41,赛后数据!$U41,Q41=赛后数据!$AD41,赛后数据!$AC41,Q41=赛后数据!$AL41,赛后数据!$AK41))</f>
        <v/>
      </c>
      <c r="Q41" s="9" t="str">
        <f>IF(原始数据!AQ41="","",原始数据!AQ41)</f>
        <v/>
      </c>
      <c r="R41" s="13"/>
      <c r="S41" s="13"/>
      <c r="T41" s="13"/>
      <c r="U41" s="142" t="str">
        <f>IF(赛后数据!$M41="","",_xlfn.IFS(V41=赛后数据!$N41,赛后数据!$M41,V41=赛后数据!$V41,赛后数据!$U41,V41=赛后数据!$AD41,赛后数据!$AC41,V41=赛后数据!$AL41,赛后数据!$AK41))</f>
        <v/>
      </c>
      <c r="V41" s="9" t="str">
        <f>IF(原始数据!AS41="","",原始数据!AS41)</f>
        <v/>
      </c>
      <c r="W41" s="13"/>
      <c r="X41" s="13"/>
      <c r="Y41" s="13"/>
      <c r="Z41" s="142" t="str">
        <f>IF(赛后数据!$M41="","",_xlfn.IFS(AA41=赛后数据!$N41,赛后数据!$M41,AA41=赛后数据!$V41,赛后数据!$U41,AA41=赛后数据!$AD41,赛后数据!$AC41,AA41=赛后数据!$AL41,赛后数据!$AK41))</f>
        <v/>
      </c>
      <c r="AA41" s="9" t="str">
        <f>IF(原始数据!AU41="","",原始数据!AU41)</f>
        <v/>
      </c>
      <c r="AB41" s="13"/>
      <c r="AC41" s="13"/>
      <c r="AD41" s="13"/>
      <c r="AE41" s="9" t="str">
        <f>IF(原始数据!K41="","",原始数据!K41)</f>
        <v/>
      </c>
      <c r="AF41" s="9" t="str">
        <f>IF(原始数据!L41="","",原始数据!L41)</f>
        <v/>
      </c>
      <c r="AG41" s="9" t="str">
        <f>IF(原始数据!AV41="","",原始数据!AV41)</f>
        <v/>
      </c>
      <c r="AH41" s="13"/>
      <c r="AI41" s="13"/>
      <c r="AJ41" s="13"/>
      <c r="AK41" s="15"/>
      <c r="AL41" s="15"/>
      <c r="AM41" s="9"/>
      <c r="AN41" s="9"/>
      <c r="AO41" s="9"/>
      <c r="AP41" s="9"/>
      <c r="AQ41" s="10"/>
      <c r="AR41" s="10"/>
      <c r="AS41" s="10"/>
      <c r="AT41" s="10"/>
      <c r="AU41" s="16"/>
      <c r="AV41" s="16"/>
      <c r="AW41" s="16"/>
      <c r="AX41" s="16"/>
      <c r="AY41" s="191"/>
      <c r="AZ41" s="191"/>
      <c r="BA41" s="13"/>
      <c r="BC41" s="20">
        <f t="shared" si="0"/>
        <v>0</v>
      </c>
      <c r="BD41" s="20" t="str">
        <f t="shared" si="1"/>
        <v/>
      </c>
    </row>
    <row r="42" spans="1:59">
      <c r="A42" s="1">
        <f>输入错误检查!C41</f>
        <v>0</v>
      </c>
      <c r="B42" s="14">
        <f>原始数据!B42</f>
        <v>4</v>
      </c>
      <c r="C42" s="14">
        <f>原始数据!C42</f>
        <v>12</v>
      </c>
      <c r="D42" s="8">
        <f>原始数据!D42</f>
        <v>12</v>
      </c>
      <c r="E42" s="8" t="str">
        <f>原始数据!E42</f>
        <v>DOU5</v>
      </c>
      <c r="F42" s="8" t="str">
        <f>原始数据!F42</f>
        <v>AWG</v>
      </c>
      <c r="G42" s="8" t="str">
        <f>原始数据!G42</f>
        <v>加</v>
      </c>
      <c r="H42" s="8" t="str">
        <f>原始数据!H42</f>
        <v>下</v>
      </c>
      <c r="I42" s="8" t="str">
        <f>IF(原始数据!X42="","",原始数据!X42)</f>
        <v/>
      </c>
      <c r="J42" s="8" t="str">
        <f>原始数据!J42</f>
        <v/>
      </c>
      <c r="K42" s="142" t="str">
        <f>IF(赛后数据!$M42="","",_xlfn.IFS(L42=赛后数据!$N42,赛后数据!$M42,L42=赛后数据!$V42,赛后数据!$U42,L42=赛后数据!$AD42,赛后数据!$AC42,L42=赛后数据!$AL42,赛后数据!$AK42))</f>
        <v/>
      </c>
      <c r="L42" s="9" t="str">
        <f>IF(原始数据!AP42="","",原始数据!AP42)</f>
        <v/>
      </c>
      <c r="M42" s="13"/>
      <c r="N42" s="195"/>
      <c r="O42" s="195"/>
      <c r="P42" s="142" t="str">
        <f>IF(赛后数据!$M42="","",_xlfn.IFS(Q42=赛后数据!$N42,赛后数据!$M42,Q42=赛后数据!$V42,赛后数据!$U42,Q42=赛后数据!$AD42,赛后数据!$AC42,Q42=赛后数据!$AL42,赛后数据!$AK42))</f>
        <v/>
      </c>
      <c r="Q42" s="9" t="str">
        <f>IF(原始数据!AQ42="","",原始数据!AQ42)</f>
        <v/>
      </c>
      <c r="R42" s="13"/>
      <c r="S42" s="13"/>
      <c r="T42" s="13"/>
      <c r="U42" s="142" t="str">
        <f>IF(赛后数据!$M42="","",_xlfn.IFS(V42=赛后数据!$N42,赛后数据!$M42,V42=赛后数据!$V42,赛后数据!$U42,V42=赛后数据!$AD42,赛后数据!$AC42,V42=赛后数据!$AL42,赛后数据!$AK42))</f>
        <v/>
      </c>
      <c r="V42" s="9" t="str">
        <f>IF(原始数据!AS42="","",原始数据!AS42)</f>
        <v/>
      </c>
      <c r="W42" s="13"/>
      <c r="X42" s="13"/>
      <c r="Y42" s="13"/>
      <c r="Z42" s="142" t="str">
        <f>IF(赛后数据!$M42="","",_xlfn.IFS(AA42=赛后数据!$N42,赛后数据!$M42,AA42=赛后数据!$V42,赛后数据!$U42,AA42=赛后数据!$AD42,赛后数据!$AC42,AA42=赛后数据!$AL42,赛后数据!$AK42))</f>
        <v/>
      </c>
      <c r="AA42" s="9" t="str">
        <f>IF(原始数据!AU42="","",原始数据!AU42)</f>
        <v/>
      </c>
      <c r="AB42" s="13"/>
      <c r="AC42" s="13"/>
      <c r="AD42" s="13"/>
      <c r="AE42" s="9" t="str">
        <f>IF(原始数据!K42="","",原始数据!K42)</f>
        <v/>
      </c>
      <c r="AF42" s="9" t="str">
        <f>IF(原始数据!L42="","",原始数据!L42)</f>
        <v/>
      </c>
      <c r="AG42" s="9" t="str">
        <f>IF(原始数据!AV42="","",原始数据!AV42)</f>
        <v/>
      </c>
      <c r="AH42" s="13"/>
      <c r="AI42" s="13"/>
      <c r="AJ42" s="13"/>
      <c r="AK42" s="15"/>
      <c r="AL42" s="15"/>
      <c r="AM42" s="9"/>
      <c r="AN42" s="9"/>
      <c r="AO42" s="9"/>
      <c r="AP42" s="9"/>
      <c r="AQ42" s="10"/>
      <c r="AR42" s="10"/>
      <c r="AS42" s="10"/>
      <c r="AT42" s="10"/>
      <c r="AU42" s="16"/>
      <c r="AV42" s="16"/>
      <c r="AW42" s="16"/>
      <c r="AX42" s="16"/>
      <c r="AY42" s="191"/>
      <c r="AZ42" s="191"/>
      <c r="BA42" s="13"/>
      <c r="BC42" s="20">
        <f t="shared" si="0"/>
        <v>0</v>
      </c>
      <c r="BD42" s="20" t="str">
        <f t="shared" si="1"/>
        <v/>
      </c>
    </row>
    <row r="43" spans="1:59">
      <c r="A43" s="1">
        <f>输入错误检查!C42</f>
        <v>0</v>
      </c>
      <c r="B43" s="14">
        <f>原始数据!B43</f>
        <v>4</v>
      </c>
      <c r="C43" s="14">
        <f>原始数据!C43</f>
        <v>12</v>
      </c>
      <c r="D43" s="8">
        <f>原始数据!D43</f>
        <v>14</v>
      </c>
      <c r="E43" s="8" t="str">
        <f>原始数据!E43</f>
        <v>WOLVES</v>
      </c>
      <c r="F43" s="8" t="str">
        <f>原始数据!F43</f>
        <v>OMNI</v>
      </c>
      <c r="G43" s="8">
        <f>原始数据!G43</f>
        <v>1</v>
      </c>
      <c r="H43" s="8" t="str">
        <f>原始数据!H43</f>
        <v>上</v>
      </c>
      <c r="I43" s="8" t="str">
        <f>IF(原始数据!X43="","",原始数据!X43)</f>
        <v>永眠镇</v>
      </c>
      <c r="J43" s="8" t="str">
        <f>原始数据!J43</f>
        <v>OMNI</v>
      </c>
      <c r="K43" s="142" t="str">
        <f>IF(赛后数据!$M43="","",_xlfn.IFS(L43=赛后数据!$N43,赛后数据!$M43,L43=赛后数据!$V43,赛后数据!$U43,L43=赛后数据!$AD43,赛后数据!$AC43,L43=赛后数据!$AL43,赛后数据!$AK43))</f>
        <v>juan</v>
      </c>
      <c r="L43" s="9" t="str">
        <f>IF(原始数据!AP43="","",原始数据!AP43)</f>
        <v>大副</v>
      </c>
      <c r="M43" s="13">
        <v>5</v>
      </c>
      <c r="N43" s="189" t="s">
        <v>230</v>
      </c>
      <c r="O43" s="189" t="s">
        <v>231</v>
      </c>
      <c r="P43" s="142" t="str">
        <f>IF(赛后数据!$M43="","",_xlfn.IFS(Q43=赛后数据!$N43,赛后数据!$M43,Q43=赛后数据!$V43,赛后数据!$U43,Q43=赛后数据!$AD43,赛后数据!$AC43,Q43=赛后数据!$AL43,赛后数据!$AK43))</f>
        <v>aqua</v>
      </c>
      <c r="Q43" s="9" t="str">
        <f>IF(原始数据!AQ43="","",原始数据!AQ43)</f>
        <v>心理学家</v>
      </c>
      <c r="R43" s="13">
        <v>6</v>
      </c>
      <c r="S43" s="15" t="s">
        <v>231</v>
      </c>
      <c r="T43" s="15" t="s">
        <v>233</v>
      </c>
      <c r="U43" s="142" t="str">
        <f>IF(赛后数据!$M43="","",_xlfn.IFS(V43=赛后数据!$N43,赛后数据!$M43,V43=赛后数据!$V43,赛后数据!$U43,V43=赛后数据!$AD43,赛后数据!$AC43,V43=赛后数据!$AL43,赛后数据!$AK43))</f>
        <v>fluff</v>
      </c>
      <c r="V43" s="9" t="str">
        <f>IF(原始数据!AS43="","",原始数据!AS43)</f>
        <v>杂技演员</v>
      </c>
      <c r="W43" s="13">
        <v>8</v>
      </c>
      <c r="X43" s="15" t="s">
        <v>232</v>
      </c>
      <c r="Y43" s="15" t="s">
        <v>233</v>
      </c>
      <c r="Z43" s="142" t="str">
        <f>IF(赛后数据!$M43="","",_xlfn.IFS(AA43=赛后数据!$N43,赛后数据!$M43,AA43=赛后数据!$V43,赛后数据!$U43,AA43=赛后数据!$AD43,赛后数据!$AC43,AA43=赛后数据!$AL43,赛后数据!$AK43))</f>
        <v>layz</v>
      </c>
      <c r="AA43" s="9" t="str">
        <f>IF(原始数据!AU43="","",原始数据!AU43)</f>
        <v>飞行家</v>
      </c>
      <c r="AB43" s="13">
        <v>2</v>
      </c>
      <c r="AC43" s="15" t="s">
        <v>231</v>
      </c>
      <c r="AD43" s="15" t="s">
        <v>232</v>
      </c>
      <c r="AE43" s="9" t="str">
        <f>IF(原始数据!K43="","",原始数据!K43)</f>
        <v>WOLVES</v>
      </c>
      <c r="AF43" s="9" t="str">
        <f>IF(原始数据!L43="","",原始数据!L43)</f>
        <v>choai</v>
      </c>
      <c r="AG43" s="9" t="str">
        <f>IF(原始数据!AV43="","",原始数据!AV43)</f>
        <v>跛脚羊</v>
      </c>
      <c r="AH43" s="13">
        <v>9</v>
      </c>
      <c r="AI43" s="190" t="s">
        <v>234</v>
      </c>
      <c r="AJ43" s="15" t="s">
        <v>235</v>
      </c>
      <c r="AK43" s="15" t="s">
        <v>247</v>
      </c>
      <c r="AL43" s="15" t="s">
        <v>240</v>
      </c>
      <c r="AM43" s="142" t="s">
        <v>291</v>
      </c>
      <c r="AN43" s="9">
        <v>0</v>
      </c>
      <c r="AO43" s="9">
        <v>7</v>
      </c>
      <c r="AP43" s="142" t="s">
        <v>239</v>
      </c>
      <c r="AQ43" s="10">
        <v>1</v>
      </c>
      <c r="AR43" s="10">
        <v>15</v>
      </c>
      <c r="AS43" s="11">
        <v>229</v>
      </c>
      <c r="AT43" s="11"/>
      <c r="AU43" s="199">
        <v>397</v>
      </c>
      <c r="AV43" s="199">
        <v>3</v>
      </c>
      <c r="AW43" s="199">
        <v>21</v>
      </c>
      <c r="AX43" s="12"/>
      <c r="AY43" s="191"/>
      <c r="AZ43" s="191" t="s">
        <v>246</v>
      </c>
      <c r="BA43" s="13"/>
      <c r="BC43" s="20">
        <f t="shared" si="0"/>
        <v>68</v>
      </c>
      <c r="BD43" s="20">
        <f t="shared" si="1"/>
        <v>1</v>
      </c>
      <c r="BF43" s="1">
        <v>8</v>
      </c>
      <c r="BG43" s="1">
        <v>30</v>
      </c>
    </row>
    <row r="44" spans="1:59">
      <c r="A44" s="1">
        <f>输入错误检查!C43</f>
        <v>0</v>
      </c>
      <c r="B44" s="14">
        <f>原始数据!B44</f>
        <v>4</v>
      </c>
      <c r="C44" s="14">
        <f>原始数据!C44</f>
        <v>12</v>
      </c>
      <c r="D44" s="8">
        <f>原始数据!D44</f>
        <v>14</v>
      </c>
      <c r="E44" s="8" t="str">
        <f>原始数据!E44</f>
        <v>WOLVES</v>
      </c>
      <c r="F44" s="8" t="str">
        <f>原始数据!F44</f>
        <v>OMNI</v>
      </c>
      <c r="G44" s="8">
        <f>原始数据!G44</f>
        <v>1</v>
      </c>
      <c r="H44" s="8" t="str">
        <f>原始数据!H44</f>
        <v>下</v>
      </c>
      <c r="I44" s="8" t="str">
        <f>IF(原始数据!X44="","",原始数据!X44)</f>
        <v>永眠镇</v>
      </c>
      <c r="J44" s="8" t="str">
        <f>原始数据!J44</f>
        <v>WOLVES</v>
      </c>
      <c r="K44" s="142" t="str">
        <f>IF(赛后数据!$M44="","",_xlfn.IFS(L44=赛后数据!$N44,赛后数据!$M44,L44=赛后数据!$V44,赛后数据!$U44,L44=赛后数据!$AD44,赛后数据!$AC44,L44=赛后数据!$AL44,赛后数据!$AK44))</f>
        <v>xmx</v>
      </c>
      <c r="L44" s="9" t="str">
        <f>IF(原始数据!AP44="","",原始数据!AP44)</f>
        <v>守墓人</v>
      </c>
      <c r="M44" s="13">
        <v>5</v>
      </c>
      <c r="N44" s="189" t="s">
        <v>230</v>
      </c>
      <c r="O44" s="189" t="s">
        <v>231</v>
      </c>
      <c r="P44" s="142" t="str">
        <f>IF(赛后数据!$M44="","",_xlfn.IFS(Q44=赛后数据!$N44,赛后数据!$M44,Q44=赛后数据!$V44,赛后数据!$U44,Q44=赛后数据!$AD44,赛后数据!$AC44,Q44=赛后数据!$AL44,赛后数据!$AK44))</f>
        <v>dking</v>
      </c>
      <c r="Q44" s="9" t="str">
        <f>IF(原始数据!AQ44="","",原始数据!AQ44)</f>
        <v>木偶师</v>
      </c>
      <c r="R44" s="13">
        <v>8</v>
      </c>
      <c r="S44" s="15" t="s">
        <v>230</v>
      </c>
      <c r="T44" s="15" t="s">
        <v>233</v>
      </c>
      <c r="U44" s="142" t="str">
        <f>IF(赛后数据!$M44="","",_xlfn.IFS(V44=赛后数据!$N44,赛后数据!$M44,V44=赛后数据!$V44,赛后数据!$U44,V44=赛后数据!$AD44,赛后数据!$AC44,V44=赛后数据!$AL44,赛后数据!$AK44))</f>
        <v>jelly</v>
      </c>
      <c r="V44" s="9" t="str">
        <f>IF(原始数据!AS44="","",原始数据!AS44)</f>
        <v>杂技演员</v>
      </c>
      <c r="W44" s="13">
        <v>2</v>
      </c>
      <c r="X44" s="15" t="s">
        <v>231</v>
      </c>
      <c r="Y44" s="15" t="s">
        <v>233</v>
      </c>
      <c r="Z44" s="142">
        <f>IF(赛后数据!$M44="","",_xlfn.IFS(AA44=赛后数据!$N44,赛后数据!$M44,AA44=赛后数据!$V44,赛后数据!$U44,AA44=赛后数据!$AD44,赛后数据!$AC44,AA44=赛后数据!$AL44,赛后数据!$AK44))</f>
        <v>487</v>
      </c>
      <c r="AA44" s="9" t="str">
        <f>IF(原始数据!AU44="","",原始数据!AU44)</f>
        <v>祭司</v>
      </c>
      <c r="AB44" s="13">
        <v>6</v>
      </c>
      <c r="AC44" s="15" t="s">
        <v>231</v>
      </c>
      <c r="AD44" s="15" t="s">
        <v>232</v>
      </c>
      <c r="AE44" s="9" t="str">
        <f>IF(原始数据!K44="","",原始数据!K44)</f>
        <v>OMNI</v>
      </c>
      <c r="AF44" s="9" t="str">
        <f>IF(原始数据!L44="","",原始数据!L44)</f>
        <v>pitstoper</v>
      </c>
      <c r="AG44" s="9" t="str">
        <f>IF(原始数据!AV44="","",原始数据!AV44)</f>
        <v>时空之影</v>
      </c>
      <c r="AH44" s="13">
        <v>4</v>
      </c>
      <c r="AI44" s="15" t="s">
        <v>235</v>
      </c>
      <c r="AJ44" s="15" t="s">
        <v>243</v>
      </c>
      <c r="AK44" s="15" t="s">
        <v>237</v>
      </c>
      <c r="AL44" s="15" t="s">
        <v>244</v>
      </c>
      <c r="AM44" s="9">
        <v>487</v>
      </c>
      <c r="AN44" s="9">
        <v>0</v>
      </c>
      <c r="AO44" s="9">
        <v>59</v>
      </c>
      <c r="AP44" s="142" t="s">
        <v>289</v>
      </c>
      <c r="AQ44" s="10">
        <v>3</v>
      </c>
      <c r="AR44" s="10">
        <v>16</v>
      </c>
      <c r="AS44" s="10">
        <v>424</v>
      </c>
      <c r="AT44" s="10"/>
      <c r="AU44" s="200">
        <v>431</v>
      </c>
      <c r="AV44" s="200">
        <v>3</v>
      </c>
      <c r="AW44" s="200">
        <v>22</v>
      </c>
      <c r="AX44" s="16"/>
      <c r="AY44" s="191">
        <v>5</v>
      </c>
      <c r="AZ44" s="191">
        <v>19</v>
      </c>
      <c r="BA44" s="13"/>
      <c r="BC44" s="20">
        <f t="shared" si="0"/>
        <v>137</v>
      </c>
      <c r="BD44" s="20">
        <f t="shared" si="1"/>
        <v>2</v>
      </c>
      <c r="BF44" s="1">
        <v>6</v>
      </c>
      <c r="BG44" s="1">
        <v>58</v>
      </c>
    </row>
    <row r="45" spans="1:59">
      <c r="A45" s="1">
        <f>输入错误检查!C44</f>
        <v>1</v>
      </c>
      <c r="B45" s="14">
        <f>原始数据!B45</f>
        <v>4</v>
      </c>
      <c r="C45" s="14">
        <f>原始数据!C45</f>
        <v>12</v>
      </c>
      <c r="D45" s="8">
        <f>原始数据!D45</f>
        <v>14</v>
      </c>
      <c r="E45" s="8" t="str">
        <f>原始数据!E45</f>
        <v>WOLVES</v>
      </c>
      <c r="F45" s="8" t="str">
        <f>原始数据!F45</f>
        <v>OMNI</v>
      </c>
      <c r="G45" s="8">
        <f>原始数据!G45</f>
        <v>2</v>
      </c>
      <c r="H45" s="8" t="str">
        <f>原始数据!H45</f>
        <v>上</v>
      </c>
      <c r="I45" s="8" t="str">
        <f>IF(原始数据!X45="","",原始数据!X45)</f>
        <v>红教堂</v>
      </c>
      <c r="J45" s="8" t="str">
        <f>原始数据!J45</f>
        <v>OMNI</v>
      </c>
      <c r="K45" s="142" t="str">
        <f>IF(赛后数据!$M45="","",_xlfn.IFS(L45=赛后数据!$N45,赛后数据!$M45,L45=赛后数据!$V45,赛后数据!$U45,L45=赛后数据!$AD45,赛后数据!$AC45,L45=赛后数据!$AL45,赛后数据!$AK45))</f>
        <v>fluff</v>
      </c>
      <c r="L45" s="9" t="str">
        <f>IF(原始数据!AP45="","",原始数据!AP45)</f>
        <v>小说家</v>
      </c>
      <c r="M45" s="13">
        <v>6</v>
      </c>
      <c r="N45" s="189" t="s">
        <v>230</v>
      </c>
      <c r="O45" s="189" t="s">
        <v>233</v>
      </c>
      <c r="P45" s="142" t="str">
        <f>IF(赛后数据!$M45="","",_xlfn.IFS(Q45=赛后数据!$N45,赛后数据!$M45,Q45=赛后数据!$V45,赛后数据!$U45,Q45=赛后数据!$AD45,赛后数据!$AC45,Q45=赛后数据!$AL45,赛后数据!$AK45))</f>
        <v>aqua</v>
      </c>
      <c r="Q45" s="9" t="str">
        <f>IF(原始数据!AQ45="","",原始数据!AQ45)</f>
        <v>木偶师</v>
      </c>
      <c r="R45" s="13">
        <v>4</v>
      </c>
      <c r="S45" s="15" t="s">
        <v>230</v>
      </c>
      <c r="T45" s="15" t="s">
        <v>233</v>
      </c>
      <c r="U45" s="142" t="str">
        <f>IF(赛后数据!$M45="","",_xlfn.IFS(V45=赛后数据!$N45,赛后数据!$M45,V45=赛后数据!$V45,赛后数据!$U45,V45=赛后数据!$AD45,赛后数据!$AC45,V45=赛后数据!$AL45,赛后数据!$AK45))</f>
        <v>layz</v>
      </c>
      <c r="V45" s="9" t="str">
        <f>IF(原始数据!AS45="","",原始数据!AS45)</f>
        <v>园丁</v>
      </c>
      <c r="W45" s="13">
        <v>2</v>
      </c>
      <c r="X45" s="15" t="s">
        <v>231</v>
      </c>
      <c r="Y45" s="15" t="s">
        <v>233</v>
      </c>
      <c r="Z45" s="142" t="str">
        <f>IF(赛后数据!$M45="","",_xlfn.IFS(AA45=赛后数据!$N45,赛后数据!$M45,AA45=赛后数据!$V45,赛后数据!$U45,AA45=赛后数据!$AD45,赛后数据!$AC45,AA45=赛后数据!$AL45,赛后数据!$AK45))</f>
        <v>juan</v>
      </c>
      <c r="AA45" s="9" t="str">
        <f>IF(原始数据!AU45="","",原始数据!AU45)</f>
        <v>守墓人</v>
      </c>
      <c r="AB45" s="13">
        <v>8</v>
      </c>
      <c r="AC45" s="15" t="s">
        <v>230</v>
      </c>
      <c r="AD45" s="15" t="s">
        <v>231</v>
      </c>
      <c r="AE45" s="9" t="str">
        <f>IF(原始数据!K45="","",原始数据!K45)</f>
        <v>WOLVES</v>
      </c>
      <c r="AF45" s="9" t="str">
        <f>IF(原始数据!L45="","",原始数据!L45)</f>
        <v>choai</v>
      </c>
      <c r="AG45" s="9" t="str">
        <f>IF(原始数据!AV45="","",原始数据!AV45)</f>
        <v>时空之影</v>
      </c>
      <c r="AH45" s="13">
        <v>3</v>
      </c>
      <c r="AI45" s="15" t="s">
        <v>235</v>
      </c>
      <c r="AJ45" s="15" t="s">
        <v>243</v>
      </c>
      <c r="AK45" s="15" t="s">
        <v>237</v>
      </c>
      <c r="AL45" s="15" t="s">
        <v>244</v>
      </c>
      <c r="AM45" s="142" t="s">
        <v>292</v>
      </c>
      <c r="AN45" s="9">
        <v>1</v>
      </c>
      <c r="AO45" s="9">
        <v>10</v>
      </c>
      <c r="AP45" s="142" t="s">
        <v>289</v>
      </c>
      <c r="AQ45" s="10">
        <v>1</v>
      </c>
      <c r="AR45" s="10">
        <v>41</v>
      </c>
      <c r="AS45" s="10">
        <v>190</v>
      </c>
      <c r="AT45" s="10"/>
      <c r="AU45" s="200">
        <v>319</v>
      </c>
      <c r="AV45" s="200">
        <v>3</v>
      </c>
      <c r="AW45" s="200">
        <v>21</v>
      </c>
      <c r="AX45" s="16"/>
      <c r="AY45" s="191"/>
      <c r="AZ45" s="191" t="s">
        <v>246</v>
      </c>
      <c r="BA45" s="13"/>
      <c r="BC45" s="20">
        <f t="shared" si="0"/>
        <v>31</v>
      </c>
      <c r="BD45" s="20">
        <f t="shared" si="1"/>
        <v>1</v>
      </c>
      <c r="BF45" s="1">
        <v>8</v>
      </c>
      <c r="BG45" s="1">
        <v>14</v>
      </c>
    </row>
    <row r="46" spans="1:59">
      <c r="A46" s="1">
        <f>输入错误检查!C45</f>
        <v>0</v>
      </c>
      <c r="B46" s="14">
        <f>原始数据!B46</f>
        <v>4</v>
      </c>
      <c r="C46" s="14">
        <f>原始数据!C46</f>
        <v>12</v>
      </c>
      <c r="D46" s="8">
        <f>原始数据!D46</f>
        <v>14</v>
      </c>
      <c r="E46" s="8" t="str">
        <f>原始数据!E46</f>
        <v>WOLVES</v>
      </c>
      <c r="F46" s="8" t="str">
        <f>原始数据!F46</f>
        <v>OMNI</v>
      </c>
      <c r="G46" s="8">
        <f>原始数据!G46</f>
        <v>2</v>
      </c>
      <c r="H46" s="8" t="str">
        <f>原始数据!H46</f>
        <v>下</v>
      </c>
      <c r="I46" s="8" t="str">
        <f>IF(原始数据!X46="","",原始数据!X46)</f>
        <v>红教堂</v>
      </c>
      <c r="J46" s="8" t="str">
        <f>原始数据!J46</f>
        <v>WOLVES</v>
      </c>
      <c r="K46" s="142">
        <f>IF(赛后数据!$M46="","",_xlfn.IFS(L46=赛后数据!$N46,赛后数据!$M46,L46=赛后数据!$V46,赛后数据!$U46,L46=赛后数据!$AD46,赛后数据!$AC46,L46=赛后数据!$AL46,赛后数据!$AK46))</f>
        <v>487</v>
      </c>
      <c r="L46" s="9" t="str">
        <f>IF(原始数据!AP46="","",原始数据!AP46)</f>
        <v>先知</v>
      </c>
      <c r="M46" s="13">
        <v>6</v>
      </c>
      <c r="N46" s="189" t="s">
        <v>232</v>
      </c>
      <c r="O46" s="189" t="s">
        <v>233</v>
      </c>
      <c r="P46" s="142" t="str">
        <f>IF(赛后数据!$M46="","",_xlfn.IFS(Q46=赛后数据!$N46,赛后数据!$M46,Q46=赛后数据!$V46,赛后数据!$U46,Q46=赛后数据!$AD46,赛后数据!$AC46,Q46=赛后数据!$AL46,赛后数据!$AK46))</f>
        <v>dking</v>
      </c>
      <c r="Q46" s="9" t="str">
        <f>IF(原始数据!AQ46="","",原始数据!AQ46)</f>
        <v>古董商</v>
      </c>
      <c r="R46" s="13">
        <v>8</v>
      </c>
      <c r="S46" s="15" t="s">
        <v>230</v>
      </c>
      <c r="T46" s="15" t="s">
        <v>232</v>
      </c>
      <c r="U46" s="142" t="str">
        <f>IF(赛后数据!$M46="","",_xlfn.IFS(V46=赛后数据!$N46,赛后数据!$M46,V46=赛后数据!$V46,赛后数据!$U46,V46=赛后数据!$AD46,赛后数据!$AC46,V46=赛后数据!$AL46,赛后数据!$AK46))</f>
        <v>xmx</v>
      </c>
      <c r="V46" s="9" t="str">
        <f>IF(原始数据!AS46="","",原始数据!AS46)</f>
        <v>野人</v>
      </c>
      <c r="W46" s="13">
        <v>5</v>
      </c>
      <c r="X46" s="15" t="s">
        <v>230</v>
      </c>
      <c r="Y46" s="15" t="s">
        <v>231</v>
      </c>
      <c r="Z46" s="142" t="str">
        <f>IF(赛后数据!$M46="","",_xlfn.IFS(AA46=赛后数据!$N46,赛后数据!$M46,AA46=赛后数据!$V46,赛后数据!$U46,AA46=赛后数据!$AD46,赛后数据!$AC46,AA46=赛后数据!$AL46,赛后数据!$AK46))</f>
        <v>jelly</v>
      </c>
      <c r="AA46" s="9" t="str">
        <f>IF(原始数据!AU46="","",原始数据!AU46)</f>
        <v>入殓师</v>
      </c>
      <c r="AB46" s="13">
        <v>4</v>
      </c>
      <c r="AC46" s="15" t="s">
        <v>230</v>
      </c>
      <c r="AD46" s="15" t="s">
        <v>232</v>
      </c>
      <c r="AE46" s="9" t="str">
        <f>IF(原始数据!K46="","",原始数据!K46)</f>
        <v>OMNI</v>
      </c>
      <c r="AF46" s="9" t="str">
        <f>IF(原始数据!L46="","",原始数据!L46)</f>
        <v>pitstoper</v>
      </c>
      <c r="AG46" s="9" t="str">
        <f>IF(原始数据!AV46="","",原始数据!AV46)</f>
        <v>跛脚羊</v>
      </c>
      <c r="AH46" s="13">
        <v>7</v>
      </c>
      <c r="AI46" s="15" t="s">
        <v>234</v>
      </c>
      <c r="AJ46" s="15" t="s">
        <v>235</v>
      </c>
      <c r="AK46" s="15" t="s">
        <v>257</v>
      </c>
      <c r="AL46" s="15" t="s">
        <v>240</v>
      </c>
      <c r="AM46" s="142" t="s">
        <v>293</v>
      </c>
      <c r="AN46" s="9">
        <v>0</v>
      </c>
      <c r="AO46" s="9">
        <v>24</v>
      </c>
      <c r="AP46" s="142" t="s">
        <v>242</v>
      </c>
      <c r="AQ46" s="10">
        <v>0</v>
      </c>
      <c r="AR46" s="10">
        <v>55</v>
      </c>
      <c r="AS46" s="10">
        <v>126</v>
      </c>
      <c r="AT46" s="10"/>
      <c r="AU46" s="200">
        <v>430</v>
      </c>
      <c r="AV46" s="200">
        <v>3</v>
      </c>
      <c r="AW46" s="200">
        <v>21</v>
      </c>
      <c r="AX46" s="16"/>
      <c r="AY46" s="191">
        <v>5</v>
      </c>
      <c r="AZ46" s="191">
        <v>40</v>
      </c>
      <c r="BA46" s="13"/>
      <c r="BC46" s="20">
        <f t="shared" si="0"/>
        <v>31</v>
      </c>
      <c r="BD46" s="20">
        <f t="shared" si="1"/>
        <v>1</v>
      </c>
      <c r="BF46" s="1">
        <v>6</v>
      </c>
      <c r="BG46" s="1">
        <v>35</v>
      </c>
    </row>
    <row r="47" spans="1:59">
      <c r="A47" s="1">
        <f>输入错误检查!C46</f>
        <v>0</v>
      </c>
      <c r="B47" s="14">
        <f>原始数据!B47</f>
        <v>4</v>
      </c>
      <c r="C47" s="14">
        <f>原始数据!C47</f>
        <v>12</v>
      </c>
      <c r="D47" s="8">
        <f>原始数据!D47</f>
        <v>14</v>
      </c>
      <c r="E47" s="8" t="str">
        <f>原始数据!E47</f>
        <v>WOLVES</v>
      </c>
      <c r="F47" s="8" t="str">
        <f>原始数据!F47</f>
        <v>OMNI</v>
      </c>
      <c r="G47" s="8">
        <f>原始数据!G47</f>
        <v>3</v>
      </c>
      <c r="H47" s="8" t="str">
        <f>原始数据!H47</f>
        <v>上</v>
      </c>
      <c r="I47" s="8" t="str">
        <f>IF(原始数据!X47="","",原始数据!X47)</f>
        <v/>
      </c>
      <c r="J47" s="8" t="str">
        <f>原始数据!J47</f>
        <v/>
      </c>
      <c r="K47" s="142" t="str">
        <f>IF(赛后数据!$M47="","",_xlfn.IFS(L47=赛后数据!$N47,赛后数据!$M47,L47=赛后数据!$V47,赛后数据!$U47,L47=赛后数据!$AD47,赛后数据!$AC47,L47=赛后数据!$AL47,赛后数据!$AK47))</f>
        <v/>
      </c>
      <c r="L47" s="9" t="str">
        <f>IF(原始数据!AP47="","",原始数据!AP47)</f>
        <v/>
      </c>
      <c r="M47" s="13"/>
      <c r="N47" s="195"/>
      <c r="O47" s="195"/>
      <c r="P47" s="142" t="str">
        <f>IF(赛后数据!$M47="","",_xlfn.IFS(Q47=赛后数据!$N47,赛后数据!$M47,Q47=赛后数据!$V47,赛后数据!$U47,Q47=赛后数据!$AD47,赛后数据!$AC47,Q47=赛后数据!$AL47,赛后数据!$AK47))</f>
        <v/>
      </c>
      <c r="Q47" s="9" t="str">
        <f>IF(原始数据!AQ47="","",原始数据!AQ47)</f>
        <v/>
      </c>
      <c r="R47" s="13"/>
      <c r="S47" s="13"/>
      <c r="T47" s="13"/>
      <c r="U47" s="142" t="str">
        <f>IF(赛后数据!$M47="","",_xlfn.IFS(V47=赛后数据!$N47,赛后数据!$M47,V47=赛后数据!$V47,赛后数据!$U47,V47=赛后数据!$AD47,赛后数据!$AC47,V47=赛后数据!$AL47,赛后数据!$AK47))</f>
        <v/>
      </c>
      <c r="V47" s="9" t="str">
        <f>IF(原始数据!AS47="","",原始数据!AS47)</f>
        <v/>
      </c>
      <c r="W47" s="13"/>
      <c r="X47" s="13"/>
      <c r="Y47" s="13"/>
      <c r="Z47" s="142" t="str">
        <f>IF(赛后数据!$M47="","",_xlfn.IFS(AA47=赛后数据!$N47,赛后数据!$M47,AA47=赛后数据!$V47,赛后数据!$U47,AA47=赛后数据!$AD47,赛后数据!$AC47,AA47=赛后数据!$AL47,赛后数据!$AK47))</f>
        <v/>
      </c>
      <c r="AA47" s="9" t="str">
        <f>IF(原始数据!AU47="","",原始数据!AU47)</f>
        <v/>
      </c>
      <c r="AB47" s="13"/>
      <c r="AC47" s="13"/>
      <c r="AD47" s="13"/>
      <c r="AE47" s="9" t="str">
        <f>IF(原始数据!K47="","",原始数据!K47)</f>
        <v/>
      </c>
      <c r="AF47" s="9" t="str">
        <f>IF(原始数据!L47="","",原始数据!L47)</f>
        <v/>
      </c>
      <c r="AG47" s="9" t="str">
        <f>IF(原始数据!AV47="","",原始数据!AV47)</f>
        <v/>
      </c>
      <c r="AH47" s="13"/>
      <c r="AI47" s="13"/>
      <c r="AJ47" s="13"/>
      <c r="AK47" s="15"/>
      <c r="AL47" s="15"/>
      <c r="AM47" s="9"/>
      <c r="AN47" s="9"/>
      <c r="AO47" s="9"/>
      <c r="AP47" s="9"/>
      <c r="AQ47" s="10"/>
      <c r="AR47" s="10"/>
      <c r="AS47" s="10"/>
      <c r="AT47" s="10"/>
      <c r="AU47" s="16"/>
      <c r="AV47" s="16"/>
      <c r="AW47" s="16"/>
      <c r="AX47" s="16"/>
      <c r="AY47" s="191"/>
      <c r="AZ47" s="191"/>
      <c r="BA47" s="13"/>
      <c r="BC47" s="20">
        <f t="shared" si="0"/>
        <v>0</v>
      </c>
      <c r="BD47" s="20" t="str">
        <f t="shared" si="1"/>
        <v/>
      </c>
    </row>
    <row r="48" spans="1:59">
      <c r="A48" s="1">
        <f>输入错误检查!C47</f>
        <v>0</v>
      </c>
      <c r="B48" s="14">
        <f>原始数据!B48</f>
        <v>4</v>
      </c>
      <c r="C48" s="14">
        <f>原始数据!C48</f>
        <v>12</v>
      </c>
      <c r="D48" s="8">
        <f>原始数据!D48</f>
        <v>14</v>
      </c>
      <c r="E48" s="8" t="str">
        <f>原始数据!E48</f>
        <v>WOLVES</v>
      </c>
      <c r="F48" s="8" t="str">
        <f>原始数据!F48</f>
        <v>OMNI</v>
      </c>
      <c r="G48" s="8">
        <f>原始数据!G48</f>
        <v>3</v>
      </c>
      <c r="H48" s="8" t="str">
        <f>原始数据!H48</f>
        <v>下</v>
      </c>
      <c r="I48" s="8" t="str">
        <f>IF(原始数据!X48="","",原始数据!X48)</f>
        <v/>
      </c>
      <c r="J48" s="8" t="str">
        <f>原始数据!J48</f>
        <v/>
      </c>
      <c r="K48" s="142" t="str">
        <f>IF(赛后数据!$M48="","",_xlfn.IFS(L48=赛后数据!$N48,赛后数据!$M48,L48=赛后数据!$V48,赛后数据!$U48,L48=赛后数据!$AD48,赛后数据!$AC48,L48=赛后数据!$AL48,赛后数据!$AK48))</f>
        <v/>
      </c>
      <c r="L48" s="9" t="str">
        <f>IF(原始数据!AP48="","",原始数据!AP48)</f>
        <v/>
      </c>
      <c r="M48" s="13"/>
      <c r="N48" s="195"/>
      <c r="O48" s="195"/>
      <c r="P48" s="142" t="str">
        <f>IF(赛后数据!$M48="","",_xlfn.IFS(Q48=赛后数据!$N48,赛后数据!$M48,Q48=赛后数据!$V48,赛后数据!$U48,Q48=赛后数据!$AD48,赛后数据!$AC48,Q48=赛后数据!$AL48,赛后数据!$AK48))</f>
        <v/>
      </c>
      <c r="Q48" s="9" t="str">
        <f>IF(原始数据!AQ48="","",原始数据!AQ48)</f>
        <v/>
      </c>
      <c r="R48" s="13"/>
      <c r="S48" s="13"/>
      <c r="T48" s="13"/>
      <c r="U48" s="142" t="str">
        <f>IF(赛后数据!$M48="","",_xlfn.IFS(V48=赛后数据!$N48,赛后数据!$M48,V48=赛后数据!$V48,赛后数据!$U48,V48=赛后数据!$AD48,赛后数据!$AC48,V48=赛后数据!$AL48,赛后数据!$AK48))</f>
        <v/>
      </c>
      <c r="V48" s="9" t="str">
        <f>IF(原始数据!AS48="","",原始数据!AS48)</f>
        <v/>
      </c>
      <c r="W48" s="13"/>
      <c r="X48" s="13"/>
      <c r="Y48" s="13"/>
      <c r="Z48" s="142" t="str">
        <f>IF(赛后数据!$M48="","",_xlfn.IFS(AA48=赛后数据!$N48,赛后数据!$M48,AA48=赛后数据!$V48,赛后数据!$U48,AA48=赛后数据!$AD48,赛后数据!$AC48,AA48=赛后数据!$AL48,赛后数据!$AK48))</f>
        <v/>
      </c>
      <c r="AA48" s="9" t="str">
        <f>IF(原始数据!AU48="","",原始数据!AU48)</f>
        <v/>
      </c>
      <c r="AB48" s="13"/>
      <c r="AC48" s="13"/>
      <c r="AD48" s="13"/>
      <c r="AE48" s="9" t="str">
        <f>IF(原始数据!K48="","",原始数据!K48)</f>
        <v/>
      </c>
      <c r="AF48" s="9" t="str">
        <f>IF(原始数据!L48="","",原始数据!L48)</f>
        <v/>
      </c>
      <c r="AG48" s="9" t="str">
        <f>IF(原始数据!AV48="","",原始数据!AV48)</f>
        <v/>
      </c>
      <c r="AH48" s="13"/>
      <c r="AI48" s="13"/>
      <c r="AJ48" s="13"/>
      <c r="AK48" s="15"/>
      <c r="AL48" s="15"/>
      <c r="AM48" s="9"/>
      <c r="AN48" s="9"/>
      <c r="AO48" s="9"/>
      <c r="AP48" s="9"/>
      <c r="AQ48" s="10"/>
      <c r="AR48" s="10"/>
      <c r="AS48" s="10"/>
      <c r="AT48" s="10"/>
      <c r="AU48" s="16"/>
      <c r="AV48" s="16"/>
      <c r="AW48" s="16"/>
      <c r="AX48" s="16"/>
      <c r="AY48" s="191"/>
      <c r="AZ48" s="191"/>
      <c r="BA48" s="13"/>
      <c r="BC48" s="20">
        <f t="shared" si="0"/>
        <v>0</v>
      </c>
      <c r="BD48" s="20" t="str">
        <f t="shared" si="1"/>
        <v/>
      </c>
    </row>
    <row r="49" spans="1:59">
      <c r="A49" s="1">
        <f>输入错误检查!C48</f>
        <v>0</v>
      </c>
      <c r="B49" s="14">
        <f>原始数据!B49</f>
        <v>4</v>
      </c>
      <c r="C49" s="14">
        <f>原始数据!C49</f>
        <v>12</v>
      </c>
      <c r="D49" s="8">
        <f>原始数据!D49</f>
        <v>14</v>
      </c>
      <c r="E49" s="8" t="str">
        <f>原始数据!E49</f>
        <v>WOLVES</v>
      </c>
      <c r="F49" s="8" t="str">
        <f>原始数据!F49</f>
        <v>OMNI</v>
      </c>
      <c r="G49" s="8" t="str">
        <f>原始数据!G49</f>
        <v>加</v>
      </c>
      <c r="H49" s="8" t="str">
        <f>原始数据!H49</f>
        <v>上</v>
      </c>
      <c r="I49" s="8" t="str">
        <f>IF(原始数据!X49="","",原始数据!X49)</f>
        <v/>
      </c>
      <c r="J49" s="8" t="str">
        <f>原始数据!J49</f>
        <v/>
      </c>
      <c r="K49" s="142" t="str">
        <f>IF(赛后数据!$M49="","",_xlfn.IFS(L49=赛后数据!$N49,赛后数据!$M49,L49=赛后数据!$V49,赛后数据!$U49,L49=赛后数据!$AD49,赛后数据!$AC49,L49=赛后数据!$AL49,赛后数据!$AK49))</f>
        <v/>
      </c>
      <c r="L49" s="9" t="str">
        <f>IF(原始数据!AP49="","",原始数据!AP49)</f>
        <v/>
      </c>
      <c r="M49" s="13"/>
      <c r="N49" s="195"/>
      <c r="O49" s="195"/>
      <c r="P49" s="142" t="str">
        <f>IF(赛后数据!$M49="","",_xlfn.IFS(Q49=赛后数据!$N49,赛后数据!$M49,Q49=赛后数据!$V49,赛后数据!$U49,Q49=赛后数据!$AD49,赛后数据!$AC49,Q49=赛后数据!$AL49,赛后数据!$AK49))</f>
        <v/>
      </c>
      <c r="Q49" s="9" t="str">
        <f>IF(原始数据!AQ49="","",原始数据!AQ49)</f>
        <v/>
      </c>
      <c r="R49" s="13"/>
      <c r="S49" s="13"/>
      <c r="T49" s="13"/>
      <c r="U49" s="142" t="str">
        <f>IF(赛后数据!$M49="","",_xlfn.IFS(V49=赛后数据!$N49,赛后数据!$M49,V49=赛后数据!$V49,赛后数据!$U49,V49=赛后数据!$AD49,赛后数据!$AC49,V49=赛后数据!$AL49,赛后数据!$AK49))</f>
        <v/>
      </c>
      <c r="V49" s="9" t="str">
        <f>IF(原始数据!AS49="","",原始数据!AS49)</f>
        <v/>
      </c>
      <c r="W49" s="13"/>
      <c r="X49" s="13"/>
      <c r="Y49" s="13"/>
      <c r="Z49" s="142" t="str">
        <f>IF(赛后数据!$M49="","",_xlfn.IFS(AA49=赛后数据!$N49,赛后数据!$M49,AA49=赛后数据!$V49,赛后数据!$U49,AA49=赛后数据!$AD49,赛后数据!$AC49,AA49=赛后数据!$AL49,赛后数据!$AK49))</f>
        <v/>
      </c>
      <c r="AA49" s="9" t="str">
        <f>IF(原始数据!AU49="","",原始数据!AU49)</f>
        <v/>
      </c>
      <c r="AB49" s="13"/>
      <c r="AC49" s="13"/>
      <c r="AD49" s="13"/>
      <c r="AE49" s="9" t="str">
        <f>IF(原始数据!K49="","",原始数据!K49)</f>
        <v/>
      </c>
      <c r="AF49" s="9" t="str">
        <f>IF(原始数据!L49="","",原始数据!L49)</f>
        <v/>
      </c>
      <c r="AG49" s="9" t="str">
        <f>IF(原始数据!AV49="","",原始数据!AV49)</f>
        <v/>
      </c>
      <c r="AH49" s="13"/>
      <c r="AI49" s="13"/>
      <c r="AJ49" s="13"/>
      <c r="AK49" s="15"/>
      <c r="AL49" s="15"/>
      <c r="AM49" s="9"/>
      <c r="AN49" s="9"/>
      <c r="AO49" s="9"/>
      <c r="AP49" s="9"/>
      <c r="AQ49" s="10"/>
      <c r="AR49" s="10"/>
      <c r="AS49" s="10"/>
      <c r="AT49" s="10"/>
      <c r="AU49" s="16"/>
      <c r="AV49" s="16"/>
      <c r="AW49" s="16"/>
      <c r="AX49" s="16"/>
      <c r="AY49" s="191"/>
      <c r="AZ49" s="191"/>
      <c r="BA49" s="13"/>
      <c r="BC49" s="20">
        <f t="shared" si="0"/>
        <v>0</v>
      </c>
      <c r="BD49" s="20" t="str">
        <f t="shared" si="1"/>
        <v/>
      </c>
    </row>
    <row r="50" spans="1:59">
      <c r="A50" s="1">
        <f>输入错误检查!C49</f>
        <v>0</v>
      </c>
      <c r="B50" s="14">
        <f>原始数据!B50</f>
        <v>4</v>
      </c>
      <c r="C50" s="14">
        <f>原始数据!C50</f>
        <v>12</v>
      </c>
      <c r="D50" s="8">
        <f>原始数据!D50</f>
        <v>14</v>
      </c>
      <c r="E50" s="8" t="str">
        <f>原始数据!E50</f>
        <v>WOLVES</v>
      </c>
      <c r="F50" s="8" t="str">
        <f>原始数据!F50</f>
        <v>OMNI</v>
      </c>
      <c r="G50" s="8" t="str">
        <f>原始数据!G50</f>
        <v>加</v>
      </c>
      <c r="H50" s="8" t="str">
        <f>原始数据!H50</f>
        <v>下</v>
      </c>
      <c r="I50" s="8" t="str">
        <f>IF(原始数据!X50="","",原始数据!X50)</f>
        <v/>
      </c>
      <c r="J50" s="8" t="str">
        <f>原始数据!J50</f>
        <v/>
      </c>
      <c r="K50" s="142" t="str">
        <f>IF(赛后数据!$M50="","",_xlfn.IFS(L50=赛后数据!$N50,赛后数据!$M50,L50=赛后数据!$V50,赛后数据!$U50,L50=赛后数据!$AD50,赛后数据!$AC50,L50=赛后数据!$AL50,赛后数据!$AK50))</f>
        <v/>
      </c>
      <c r="L50" s="9" t="str">
        <f>IF(原始数据!AP50="","",原始数据!AP50)</f>
        <v/>
      </c>
      <c r="M50" s="13"/>
      <c r="N50" s="195"/>
      <c r="O50" s="195"/>
      <c r="P50" s="142" t="str">
        <f>IF(赛后数据!$M50="","",_xlfn.IFS(Q50=赛后数据!$N50,赛后数据!$M50,Q50=赛后数据!$V50,赛后数据!$U50,Q50=赛后数据!$AD50,赛后数据!$AC50,Q50=赛后数据!$AL50,赛后数据!$AK50))</f>
        <v/>
      </c>
      <c r="Q50" s="9" t="str">
        <f>IF(原始数据!AQ50="","",原始数据!AQ50)</f>
        <v/>
      </c>
      <c r="R50" s="13"/>
      <c r="S50" s="13"/>
      <c r="T50" s="13"/>
      <c r="U50" s="142" t="str">
        <f>IF(赛后数据!$M50="","",_xlfn.IFS(V50=赛后数据!$N50,赛后数据!$M50,V50=赛后数据!$V50,赛后数据!$U50,V50=赛后数据!$AD50,赛后数据!$AC50,V50=赛后数据!$AL50,赛后数据!$AK50))</f>
        <v/>
      </c>
      <c r="V50" s="9" t="str">
        <f>IF(原始数据!AS50="","",原始数据!AS50)</f>
        <v/>
      </c>
      <c r="W50" s="13"/>
      <c r="X50" s="13"/>
      <c r="Y50" s="13"/>
      <c r="Z50" s="142" t="str">
        <f>IF(赛后数据!$M50="","",_xlfn.IFS(AA50=赛后数据!$N50,赛后数据!$M50,AA50=赛后数据!$V50,赛后数据!$U50,AA50=赛后数据!$AD50,赛后数据!$AC50,AA50=赛后数据!$AL50,赛后数据!$AK50))</f>
        <v/>
      </c>
      <c r="AA50" s="9" t="str">
        <f>IF(原始数据!AU50="","",原始数据!AU50)</f>
        <v/>
      </c>
      <c r="AB50" s="13"/>
      <c r="AC50" s="13"/>
      <c r="AD50" s="13"/>
      <c r="AE50" s="9" t="str">
        <f>IF(原始数据!K50="","",原始数据!K50)</f>
        <v/>
      </c>
      <c r="AF50" s="9" t="str">
        <f>IF(原始数据!L50="","",原始数据!L50)</f>
        <v/>
      </c>
      <c r="AG50" s="9" t="str">
        <f>IF(原始数据!AV50="","",原始数据!AV50)</f>
        <v/>
      </c>
      <c r="AH50" s="13"/>
      <c r="AI50" s="13"/>
      <c r="AJ50" s="13"/>
      <c r="AK50" s="15"/>
      <c r="AL50" s="15"/>
      <c r="AM50" s="9"/>
      <c r="AN50" s="9"/>
      <c r="AO50" s="9"/>
      <c r="AP50" s="9"/>
      <c r="AQ50" s="10"/>
      <c r="AR50" s="10"/>
      <c r="AS50" s="10"/>
      <c r="AT50" s="10"/>
      <c r="AU50" s="16"/>
      <c r="AV50" s="16"/>
      <c r="AW50" s="16"/>
      <c r="AX50" s="16"/>
      <c r="AY50" s="191"/>
      <c r="AZ50" s="191"/>
      <c r="BA50" s="13"/>
      <c r="BC50" s="20">
        <f t="shared" si="0"/>
        <v>0</v>
      </c>
      <c r="BD50" s="20" t="str">
        <f t="shared" si="1"/>
        <v/>
      </c>
    </row>
    <row r="51" spans="1:59">
      <c r="A51" s="1">
        <f>输入错误检查!C50</f>
        <v>0</v>
      </c>
      <c r="B51" s="14">
        <f>原始数据!B51</f>
        <v>4</v>
      </c>
      <c r="C51" s="14">
        <f>原始数据!C51</f>
        <v>12</v>
      </c>
      <c r="D51" s="8">
        <f>原始数据!D51</f>
        <v>16</v>
      </c>
      <c r="E51" s="8" t="str">
        <f>原始数据!E51</f>
        <v>ACT</v>
      </c>
      <c r="F51" s="8" t="str">
        <f>原始数据!F51</f>
        <v>ZETA</v>
      </c>
      <c r="G51" s="8">
        <f>原始数据!G51</f>
        <v>1</v>
      </c>
      <c r="H51" s="8" t="str">
        <f>原始数据!H51</f>
        <v>上</v>
      </c>
      <c r="I51" s="8" t="str">
        <f>IF(原始数据!X51="","",原始数据!X51)</f>
        <v>永眠镇</v>
      </c>
      <c r="J51" s="8" t="str">
        <f>原始数据!J51</f>
        <v>ACT</v>
      </c>
      <c r="K51" s="142" t="str">
        <f>IF(赛后数据!$M51="","",_xlfn.IFS(L51=赛后数据!$N51,赛后数据!$M51,L51=赛后数据!$V51,赛后数据!$U51,L51=赛后数据!$AD51,赛后数据!$AC51,L51=赛后数据!$AL51,赛后数据!$AK51))</f>
        <v>eleven</v>
      </c>
      <c r="L51" s="9" t="str">
        <f>IF(原始数据!AP51="","",原始数据!AP51)</f>
        <v>大副</v>
      </c>
      <c r="M51" s="13">
        <v>5</v>
      </c>
      <c r="N51" s="189" t="s">
        <v>230</v>
      </c>
      <c r="O51" s="189" t="s">
        <v>231</v>
      </c>
      <c r="P51" s="142" t="str">
        <f>IF(赛后数据!$M51="","",_xlfn.IFS(Q51=赛后数据!$N51,赛后数据!$M51,Q51=赛后数据!$V51,赛后数据!$U51,Q51=赛后数据!$AD51,赛后数据!$AC51,Q51=赛后数据!$AL51,赛后数据!$AK51))</f>
        <v>xy</v>
      </c>
      <c r="Q51" s="9" t="str">
        <f>IF(原始数据!AQ51="","",原始数据!AQ51)</f>
        <v>古董商</v>
      </c>
      <c r="R51" s="13">
        <v>4</v>
      </c>
      <c r="S51" s="15" t="s">
        <v>232</v>
      </c>
      <c r="T51" s="15" t="s">
        <v>233</v>
      </c>
      <c r="U51" s="142" t="str">
        <f>IF(赛后数据!$M51="","",_xlfn.IFS(V51=赛后数据!$N51,赛后数据!$M51,V51=赛后数据!$V51,赛后数据!$U51,V51=赛后数据!$AD51,赛后数据!$AC51,V51=赛后数据!$AL51,赛后数据!$AK51))</f>
        <v>xen</v>
      </c>
      <c r="V51" s="9" t="str">
        <f>IF(原始数据!AS51="","",原始数据!AS51)</f>
        <v>木偶师</v>
      </c>
      <c r="W51" s="13">
        <v>6</v>
      </c>
      <c r="X51" s="15" t="s">
        <v>231</v>
      </c>
      <c r="Y51" s="15" t="s">
        <v>233</v>
      </c>
      <c r="Z51" s="142" t="str">
        <f>IF(赛后数据!$M51="","",_xlfn.IFS(AA51=赛后数据!$N51,赛后数据!$M51,AA51=赛后数据!$V51,赛后数据!$U51,AA51=赛后数据!$AD51,赛后数据!$AC51,AA51=赛后数据!$AL51,赛后数据!$AK51))</f>
        <v>gougou</v>
      </c>
      <c r="AA51" s="9" t="str">
        <f>IF(原始数据!AU51="","",原始数据!AU51)</f>
        <v>火灾调查员</v>
      </c>
      <c r="AB51" s="13">
        <v>3</v>
      </c>
      <c r="AC51" s="15" t="s">
        <v>232</v>
      </c>
      <c r="AD51" s="15" t="s">
        <v>233</v>
      </c>
      <c r="AE51" s="9" t="str">
        <f>IF(原始数据!K51="","",原始数据!K51)</f>
        <v>ZETA</v>
      </c>
      <c r="AF51" s="9" t="str">
        <f>IF(原始数据!L51="","",原始数据!L51)</f>
        <v>peter</v>
      </c>
      <c r="AG51" s="9" t="str">
        <f>IF(原始数据!AV51="","",原始数据!AV51)</f>
        <v>喧嚣</v>
      </c>
      <c r="AH51" s="13">
        <v>1</v>
      </c>
      <c r="AI51" s="190" t="s">
        <v>234</v>
      </c>
      <c r="AJ51" s="15" t="s">
        <v>243</v>
      </c>
      <c r="AK51" s="15" t="s">
        <v>247</v>
      </c>
      <c r="AL51" s="15" t="s">
        <v>268</v>
      </c>
      <c r="AM51" s="142" t="s">
        <v>294</v>
      </c>
      <c r="AN51" s="9">
        <v>0</v>
      </c>
      <c r="AO51" s="9">
        <v>9</v>
      </c>
      <c r="AP51" s="142" t="s">
        <v>239</v>
      </c>
      <c r="AQ51" s="10">
        <v>1</v>
      </c>
      <c r="AR51" s="10">
        <v>22</v>
      </c>
      <c r="AS51" s="11">
        <v>258</v>
      </c>
      <c r="AT51" s="11"/>
      <c r="AU51" s="12">
        <v>393</v>
      </c>
      <c r="AV51" s="12">
        <v>3</v>
      </c>
      <c r="AW51" s="12">
        <v>21</v>
      </c>
      <c r="AX51" s="201"/>
      <c r="AY51" s="197" t="s">
        <v>246</v>
      </c>
      <c r="AZ51" s="202"/>
      <c r="BA51" s="198"/>
      <c r="BB51" s="24"/>
      <c r="BC51" s="20">
        <f t="shared" si="0"/>
        <v>73</v>
      </c>
      <c r="BD51" s="20">
        <f t="shared" si="1"/>
        <v>1</v>
      </c>
      <c r="BF51" s="1">
        <v>7</v>
      </c>
      <c r="BG51" s="1">
        <v>35</v>
      </c>
    </row>
    <row r="52" spans="1:59">
      <c r="A52" s="1">
        <f>输入错误检查!C51</f>
        <v>0</v>
      </c>
      <c r="B52" s="14">
        <f>原始数据!B52</f>
        <v>4</v>
      </c>
      <c r="C52" s="14">
        <f>原始数据!C52</f>
        <v>12</v>
      </c>
      <c r="D52" s="8">
        <f>原始数据!D52</f>
        <v>16</v>
      </c>
      <c r="E52" s="8" t="str">
        <f>原始数据!E52</f>
        <v>ACT</v>
      </c>
      <c r="F52" s="8" t="str">
        <f>原始数据!F52</f>
        <v>ZETA</v>
      </c>
      <c r="G52" s="8">
        <f>原始数据!G52</f>
        <v>1</v>
      </c>
      <c r="H52" s="8" t="str">
        <f>原始数据!H52</f>
        <v>下</v>
      </c>
      <c r="I52" s="8" t="str">
        <f>IF(原始数据!X52="","",原始数据!X52)</f>
        <v>永眠镇</v>
      </c>
      <c r="J52" s="8" t="str">
        <f>原始数据!J52</f>
        <v>ZETA</v>
      </c>
      <c r="K52" s="142" t="str">
        <f>IF(赛后数据!$M52="","",_xlfn.IFS(L52=赛后数据!$N52,赛后数据!$M52,L52=赛后数据!$V52,赛后数据!$U52,L52=赛后数据!$AD52,赛后数据!$AC52,L52=赛后数据!$AL52,赛后数据!$AK52))</f>
        <v>shinami</v>
      </c>
      <c r="L52" s="9" t="str">
        <f>IF(原始数据!AP52="","",原始数据!AP52)</f>
        <v>空军</v>
      </c>
      <c r="M52" s="13">
        <v>5</v>
      </c>
      <c r="N52" s="189" t="s">
        <v>232</v>
      </c>
      <c r="O52" s="189" t="s">
        <v>230</v>
      </c>
      <c r="P52" s="142" t="str">
        <f>IF(赛后数据!$M52="","",_xlfn.IFS(Q52=赛后数据!$N52,赛后数据!$M52,Q52=赛后数据!$V52,赛后数据!$U52,Q52=赛后数据!$AD52,赛后数据!$AC52,Q52=赛后数据!$AL52,赛后数据!$AK52))</f>
        <v>hametu</v>
      </c>
      <c r="Q52" s="9" t="str">
        <f>IF(原始数据!AQ52="","",原始数据!AQ52)</f>
        <v>木偶师</v>
      </c>
      <c r="R52" s="13">
        <v>2</v>
      </c>
      <c r="S52" s="15" t="s">
        <v>230</v>
      </c>
      <c r="T52" s="15" t="s">
        <v>231</v>
      </c>
      <c r="U52" s="142" t="str">
        <f>IF(赛后数据!$M52="","",_xlfn.IFS(V52=赛后数据!$N52,赛后数据!$M52,V52=赛后数据!$V52,赛后数据!$U52,V52=赛后数据!$AD52,赛后数据!$AC52,V52=赛后数据!$AL52,赛后数据!$AK52))</f>
        <v>dolisu</v>
      </c>
      <c r="V52" s="9" t="str">
        <f>IF(原始数据!AS52="","",原始数据!AS52)</f>
        <v>小说家</v>
      </c>
      <c r="W52" s="13">
        <v>8</v>
      </c>
      <c r="X52" s="15" t="s">
        <v>232</v>
      </c>
      <c r="Y52" s="15" t="s">
        <v>231</v>
      </c>
      <c r="Z52" s="142" t="str">
        <f>IF(赛后数据!$M52="","",_xlfn.IFS(AA52=赛后数据!$N52,赛后数据!$M52,AA52=赛后数据!$V52,赛后数据!$U52,AA52=赛后数据!$AD52,赛后数据!$AC52,AA52=赛后数据!$AL52,赛后数据!$AK52))</f>
        <v>kznk</v>
      </c>
      <c r="AA52" s="9" t="str">
        <f>IF(原始数据!AU52="","",原始数据!AU52)</f>
        <v>飞行家</v>
      </c>
      <c r="AB52" s="13">
        <v>6</v>
      </c>
      <c r="AC52" s="15" t="s">
        <v>232</v>
      </c>
      <c r="AD52" s="15" t="s">
        <v>231</v>
      </c>
      <c r="AE52" s="9" t="str">
        <f>IF(原始数据!K52="","",原始数据!K52)</f>
        <v>ACT</v>
      </c>
      <c r="AF52" s="9" t="str">
        <f>IF(原始数据!L52="","",原始数据!L52)</f>
        <v>zz9</v>
      </c>
      <c r="AG52" s="9" t="str">
        <f>IF(原始数据!AV52="","",原始数据!AV52)</f>
        <v>喧嚣</v>
      </c>
      <c r="AH52" s="13">
        <v>3</v>
      </c>
      <c r="AI52" s="15" t="s">
        <v>234</v>
      </c>
      <c r="AJ52" s="15" t="s">
        <v>243</v>
      </c>
      <c r="AK52" s="15" t="s">
        <v>260</v>
      </c>
      <c r="AL52" s="15" t="s">
        <v>240</v>
      </c>
      <c r="AM52" s="142" t="s">
        <v>295</v>
      </c>
      <c r="AN52" s="9">
        <v>0</v>
      </c>
      <c r="AO52" s="9">
        <v>6</v>
      </c>
      <c r="AP52" s="142" t="s">
        <v>239</v>
      </c>
      <c r="AQ52" s="10">
        <v>1</v>
      </c>
      <c r="AR52" s="10">
        <v>5</v>
      </c>
      <c r="AS52" s="10">
        <v>200</v>
      </c>
      <c r="AT52" s="10"/>
      <c r="AU52" s="16">
        <v>427</v>
      </c>
      <c r="AV52" s="16">
        <v>3</v>
      </c>
      <c r="AW52" s="16">
        <v>21</v>
      </c>
      <c r="AX52" s="16"/>
      <c r="AY52" s="191">
        <v>4</v>
      </c>
      <c r="AZ52" s="191">
        <v>58</v>
      </c>
      <c r="BA52" s="13"/>
      <c r="BC52" s="20">
        <f t="shared" si="0"/>
        <v>59</v>
      </c>
      <c r="BD52" s="20">
        <f t="shared" si="1"/>
        <v>1</v>
      </c>
      <c r="BF52" s="1">
        <v>6</v>
      </c>
      <c r="BG52" s="1">
        <v>33</v>
      </c>
    </row>
    <row r="53" spans="1:59">
      <c r="A53" s="1">
        <f>输入错误检查!C52</f>
        <v>0</v>
      </c>
      <c r="B53" s="14">
        <f>原始数据!B53</f>
        <v>4</v>
      </c>
      <c r="C53" s="14">
        <f>原始数据!C53</f>
        <v>12</v>
      </c>
      <c r="D53" s="8">
        <f>原始数据!D53</f>
        <v>16</v>
      </c>
      <c r="E53" s="8" t="str">
        <f>原始数据!E53</f>
        <v>ACT</v>
      </c>
      <c r="F53" s="8" t="str">
        <f>原始数据!F53</f>
        <v>ZETA</v>
      </c>
      <c r="G53" s="8">
        <f>原始数据!G53</f>
        <v>2</v>
      </c>
      <c r="H53" s="8" t="str">
        <f>原始数据!H53</f>
        <v>上</v>
      </c>
      <c r="I53" s="8" t="str">
        <f>IF(原始数据!X53="","",原始数据!X53)</f>
        <v>唐人街</v>
      </c>
      <c r="J53" s="8" t="str">
        <f>原始数据!J53</f>
        <v>ZETA</v>
      </c>
      <c r="K53" s="142" t="str">
        <f>IF(赛后数据!$M53="","",_xlfn.IFS(L53=赛后数据!$N53,赛后数据!$M53,L53=赛后数据!$V53,赛后数据!$U53,L53=赛后数据!$AD53,赛后数据!$AC53,L53=赛后数据!$AL53,赛后数据!$AK53))</f>
        <v>hametu</v>
      </c>
      <c r="L53" s="9" t="str">
        <f>IF(原始数据!AP53="","",原始数据!AP53)</f>
        <v>骑士</v>
      </c>
      <c r="M53" s="13">
        <v>9</v>
      </c>
      <c r="N53" s="189" t="s">
        <v>230</v>
      </c>
      <c r="O53" s="189" t="s">
        <v>233</v>
      </c>
      <c r="P53" s="142" t="str">
        <f>IF(赛后数据!$M53="","",_xlfn.IFS(Q53=赛后数据!$N53,赛后数据!$M53,Q53=赛后数据!$V53,赛后数据!$U53,Q53=赛后数据!$AD53,赛后数据!$AC53,Q53=赛后数据!$AL53,赛后数据!$AK53))</f>
        <v>dolisu</v>
      </c>
      <c r="Q53" s="9" t="str">
        <f>IF(原始数据!AQ53="","",原始数据!AQ53)</f>
        <v>魔术师</v>
      </c>
      <c r="R53" s="13">
        <v>4</v>
      </c>
      <c r="S53" s="15" t="s">
        <v>232</v>
      </c>
      <c r="T53" s="15" t="s">
        <v>233</v>
      </c>
      <c r="U53" s="142" t="str">
        <f>IF(赛后数据!$M53="","",_xlfn.IFS(V53=赛后数据!$N53,赛后数据!$M53,V53=赛后数据!$V53,赛后数据!$U53,V53=赛后数据!$AD53,赛后数据!$AC53,V53=赛后数据!$AL53,赛后数据!$AK53))</f>
        <v>shinami</v>
      </c>
      <c r="V53" s="9" t="str">
        <f>IF(原始数据!AS53="","",原始数据!AS53)</f>
        <v>佣兵</v>
      </c>
      <c r="W53" s="13">
        <v>2</v>
      </c>
      <c r="X53" s="15" t="s">
        <v>230</v>
      </c>
      <c r="Y53" s="15" t="s">
        <v>231</v>
      </c>
      <c r="Z53" s="142" t="str">
        <f>IF(赛后数据!$M53="","",_xlfn.IFS(AA53=赛后数据!$N53,赛后数据!$M53,AA53=赛后数据!$V53,赛后数据!$U53,AA53=赛后数据!$AD53,赛后数据!$AC53,AA53=赛后数据!$AL53,赛后数据!$AK53))</f>
        <v>kznk</v>
      </c>
      <c r="AA53" s="9" t="str">
        <f>IF(原始数据!AU53="","",原始数据!AU53)</f>
        <v>画家</v>
      </c>
      <c r="AB53" s="13">
        <v>1</v>
      </c>
      <c r="AC53" s="15" t="s">
        <v>232</v>
      </c>
      <c r="AD53" s="15" t="s">
        <v>233</v>
      </c>
      <c r="AE53" s="9" t="str">
        <f>IF(原始数据!K53="","",原始数据!K53)</f>
        <v>ACT</v>
      </c>
      <c r="AF53" s="9" t="str">
        <f>IF(原始数据!L53="","",原始数据!L53)</f>
        <v>zz9</v>
      </c>
      <c r="AG53" s="9" t="str">
        <f>IF(原始数据!AV53="","",原始数据!AV53)</f>
        <v>时空之影</v>
      </c>
      <c r="AH53" s="13">
        <v>5</v>
      </c>
      <c r="AI53" s="15" t="s">
        <v>243</v>
      </c>
      <c r="AJ53" s="15" t="s">
        <v>235</v>
      </c>
      <c r="AK53" s="15" t="s">
        <v>237</v>
      </c>
      <c r="AL53" s="15" t="s">
        <v>244</v>
      </c>
      <c r="AM53" s="142" t="s">
        <v>296</v>
      </c>
      <c r="AN53" s="9">
        <v>0</v>
      </c>
      <c r="AO53" s="9">
        <v>15</v>
      </c>
      <c r="AP53" s="142" t="s">
        <v>289</v>
      </c>
      <c r="AQ53" s="10">
        <v>2</v>
      </c>
      <c r="AR53" s="10">
        <v>4</v>
      </c>
      <c r="AS53" s="10">
        <v>278</v>
      </c>
      <c r="AT53" s="10"/>
      <c r="AU53" s="16">
        <v>448</v>
      </c>
      <c r="AV53" s="16">
        <v>3</v>
      </c>
      <c r="AW53" s="16">
        <v>21</v>
      </c>
      <c r="AX53" s="16"/>
      <c r="AY53" s="191">
        <v>4</v>
      </c>
      <c r="AZ53" s="191">
        <v>49</v>
      </c>
      <c r="BA53" s="13"/>
      <c r="BC53" s="20">
        <f t="shared" si="0"/>
        <v>109</v>
      </c>
      <c r="BD53" s="20">
        <f t="shared" si="1"/>
        <v>1</v>
      </c>
      <c r="BF53" s="1">
        <v>6</v>
      </c>
      <c r="BG53" s="1">
        <v>45</v>
      </c>
    </row>
    <row r="54" spans="1:59">
      <c r="A54" s="1">
        <f>输入错误检查!C53</f>
        <v>0</v>
      </c>
      <c r="B54" s="14">
        <f>原始数据!B54</f>
        <v>4</v>
      </c>
      <c r="C54" s="14">
        <f>原始数据!C54</f>
        <v>12</v>
      </c>
      <c r="D54" s="8">
        <f>原始数据!D54</f>
        <v>16</v>
      </c>
      <c r="E54" s="8" t="str">
        <f>原始数据!E54</f>
        <v>ACT</v>
      </c>
      <c r="F54" s="8" t="str">
        <f>原始数据!F54</f>
        <v>ZETA</v>
      </c>
      <c r="G54" s="8">
        <f>原始数据!G54</f>
        <v>2</v>
      </c>
      <c r="H54" s="8" t="str">
        <f>原始数据!H54</f>
        <v>下</v>
      </c>
      <c r="I54" s="8" t="str">
        <f>IF(原始数据!X54="","",原始数据!X54)</f>
        <v>唐人街</v>
      </c>
      <c r="J54" s="8" t="str">
        <f>原始数据!J54</f>
        <v>ACT</v>
      </c>
      <c r="K54" s="142" t="str">
        <f>IF(赛后数据!$M54="","",_xlfn.IFS(L54=赛后数据!$N54,赛后数据!$M54,L54=赛后数据!$V54,赛后数据!$U54,L54=赛后数据!$AD54,赛后数据!$AC54,L54=赛后数据!$AL54,赛后数据!$AK54))</f>
        <v>gougou</v>
      </c>
      <c r="L54" s="9" t="str">
        <f>IF(原始数据!AP54="","",原始数据!AP54)</f>
        <v>火灾调查员</v>
      </c>
      <c r="M54" s="13">
        <v>4</v>
      </c>
      <c r="N54" s="189" t="s">
        <v>232</v>
      </c>
      <c r="O54" s="189" t="s">
        <v>230</v>
      </c>
      <c r="P54" s="142" t="str">
        <f>IF(赛后数据!$M54="","",_xlfn.IFS(Q54=赛后数据!$N54,赛后数据!$M54,Q54=赛后数据!$V54,赛后数据!$U54,Q54=赛后数据!$AD54,赛后数据!$AC54,Q54=赛后数据!$AL54,赛后数据!$AK54))</f>
        <v>xen</v>
      </c>
      <c r="Q54" s="9" t="str">
        <f>IF(原始数据!AQ54="","",原始数据!AQ54)</f>
        <v>小说家</v>
      </c>
      <c r="R54" s="13">
        <v>2</v>
      </c>
      <c r="S54" s="15" t="s">
        <v>232</v>
      </c>
      <c r="T54" s="15" t="s">
        <v>230</v>
      </c>
      <c r="U54" s="142" t="str">
        <f>IF(赛后数据!$M54="","",_xlfn.IFS(V54=赛后数据!$N54,赛后数据!$M54,V54=赛后数据!$V54,赛后数据!$U54,V54=赛后数据!$AD54,赛后数据!$AC54,V54=赛后数据!$AL54,赛后数据!$AK54))</f>
        <v>xy</v>
      </c>
      <c r="V54" s="9" t="str">
        <f>IF(原始数据!AS54="","",原始数据!AS54)</f>
        <v>飞行家</v>
      </c>
      <c r="W54" s="13">
        <v>6</v>
      </c>
      <c r="X54" s="15" t="s">
        <v>231</v>
      </c>
      <c r="Y54" s="15" t="s">
        <v>232</v>
      </c>
      <c r="Z54" s="142" t="str">
        <f>IF(赛后数据!$M54="","",_xlfn.IFS(AA54=赛后数据!$N54,赛后数据!$M54,AA54=赛后数据!$V54,赛后数据!$U54,AA54=赛后数据!$AD54,赛后数据!$AC54,AA54=赛后数据!$AL54,赛后数据!$AK54))</f>
        <v>eleven</v>
      </c>
      <c r="AA54" s="9" t="str">
        <f>IF(原始数据!AU54="","",原始数据!AU54)</f>
        <v>园丁</v>
      </c>
      <c r="AB54" s="13">
        <v>5</v>
      </c>
      <c r="AC54" s="15" t="s">
        <v>230</v>
      </c>
      <c r="AD54" s="15" t="s">
        <v>231</v>
      </c>
      <c r="AE54" s="9" t="str">
        <f>IF(原始数据!K54="","",原始数据!K54)</f>
        <v>ZETA</v>
      </c>
      <c r="AF54" s="9" t="str">
        <f>IF(原始数据!L54="","",原始数据!L54)</f>
        <v>peter</v>
      </c>
      <c r="AG54" s="9" t="str">
        <f>IF(原始数据!AV54="","",原始数据!AV54)</f>
        <v>跛脚羊</v>
      </c>
      <c r="AH54" s="13">
        <v>8</v>
      </c>
      <c r="AI54" s="15" t="s">
        <v>234</v>
      </c>
      <c r="AJ54" s="15" t="s">
        <v>235</v>
      </c>
      <c r="AK54" s="15" t="s">
        <v>236</v>
      </c>
      <c r="AL54" s="15" t="s">
        <v>237</v>
      </c>
      <c r="AM54" s="142" t="s">
        <v>297</v>
      </c>
      <c r="AN54" s="9">
        <v>0</v>
      </c>
      <c r="AO54" s="9">
        <v>5</v>
      </c>
      <c r="AP54" s="142" t="s">
        <v>252</v>
      </c>
      <c r="AQ54" s="10">
        <v>0</v>
      </c>
      <c r="AR54" s="10">
        <v>48</v>
      </c>
      <c r="AS54" s="10">
        <v>112</v>
      </c>
      <c r="AT54" s="10"/>
      <c r="AU54" s="16">
        <v>390</v>
      </c>
      <c r="AV54" s="16">
        <v>3</v>
      </c>
      <c r="AW54" s="16">
        <v>21</v>
      </c>
      <c r="AX54" s="203"/>
      <c r="AY54" s="197" t="s">
        <v>246</v>
      </c>
      <c r="AZ54" s="198"/>
      <c r="BA54" s="15" t="s">
        <v>298</v>
      </c>
      <c r="BB54" s="24"/>
      <c r="BC54" s="20">
        <f t="shared" si="0"/>
        <v>43</v>
      </c>
      <c r="BD54" s="20">
        <f t="shared" si="1"/>
        <v>1</v>
      </c>
      <c r="BF54" s="1">
        <v>6</v>
      </c>
      <c r="BG54" s="1">
        <v>15</v>
      </c>
    </row>
    <row r="55" spans="1:59">
      <c r="A55" s="1">
        <f>输入错误检查!C54</f>
        <v>0</v>
      </c>
      <c r="B55" s="14">
        <f>原始数据!B55</f>
        <v>4</v>
      </c>
      <c r="C55" s="14">
        <f>原始数据!C55</f>
        <v>12</v>
      </c>
      <c r="D55" s="8">
        <f>原始数据!D55</f>
        <v>16</v>
      </c>
      <c r="E55" s="8" t="str">
        <f>原始数据!E55</f>
        <v>ACT</v>
      </c>
      <c r="F55" s="8" t="str">
        <f>原始数据!F55</f>
        <v>ZETA</v>
      </c>
      <c r="G55" s="8">
        <f>原始数据!G55</f>
        <v>3</v>
      </c>
      <c r="H55" s="8" t="str">
        <f>原始数据!H55</f>
        <v>上</v>
      </c>
      <c r="I55" s="8" t="str">
        <f>IF(原始数据!X55="","",原始数据!X55)</f>
        <v/>
      </c>
      <c r="J55" s="8" t="str">
        <f>原始数据!J55</f>
        <v/>
      </c>
      <c r="K55" s="142" t="str">
        <f>IF(赛后数据!$M55="","",_xlfn.IFS(L55=赛后数据!$N55,赛后数据!$M55,L55=赛后数据!$V55,赛后数据!$U55,L55=赛后数据!$AD55,赛后数据!$AC55,L55=赛后数据!$AL55,赛后数据!$AK55))</f>
        <v/>
      </c>
      <c r="L55" s="9" t="str">
        <f>IF(原始数据!AP55="","",原始数据!AP55)</f>
        <v/>
      </c>
      <c r="M55" s="13"/>
      <c r="N55" s="195"/>
      <c r="O55" s="195"/>
      <c r="P55" s="142" t="str">
        <f>IF(赛后数据!$M55="","",_xlfn.IFS(Q55=赛后数据!$N55,赛后数据!$M55,Q55=赛后数据!$V55,赛后数据!$U55,Q55=赛后数据!$AD55,赛后数据!$AC55,Q55=赛后数据!$AL55,赛后数据!$AK55))</f>
        <v/>
      </c>
      <c r="Q55" s="9" t="str">
        <f>IF(原始数据!AQ55="","",原始数据!AQ55)</f>
        <v/>
      </c>
      <c r="R55" s="13"/>
      <c r="S55" s="13"/>
      <c r="T55" s="13"/>
      <c r="U55" s="142" t="str">
        <f>IF(赛后数据!$M55="","",_xlfn.IFS(V55=赛后数据!$N55,赛后数据!$M55,V55=赛后数据!$V55,赛后数据!$U55,V55=赛后数据!$AD55,赛后数据!$AC55,V55=赛后数据!$AL55,赛后数据!$AK55))</f>
        <v/>
      </c>
      <c r="V55" s="9" t="str">
        <f>IF(原始数据!AS55="","",原始数据!AS55)</f>
        <v/>
      </c>
      <c r="W55" s="13"/>
      <c r="X55" s="13"/>
      <c r="Y55" s="13"/>
      <c r="Z55" s="142" t="str">
        <f>IF(赛后数据!$M55="","",_xlfn.IFS(AA55=赛后数据!$N55,赛后数据!$M55,AA55=赛后数据!$V55,赛后数据!$U55,AA55=赛后数据!$AD55,赛后数据!$AC55,AA55=赛后数据!$AL55,赛后数据!$AK55))</f>
        <v/>
      </c>
      <c r="AA55" s="9" t="str">
        <f>IF(原始数据!AU55="","",原始数据!AU55)</f>
        <v/>
      </c>
      <c r="AB55" s="13"/>
      <c r="AC55" s="13"/>
      <c r="AD55" s="13"/>
      <c r="AE55" s="9" t="str">
        <f>IF(原始数据!K55="","",原始数据!K55)</f>
        <v/>
      </c>
      <c r="AF55" s="9" t="str">
        <f>IF(原始数据!L55="","",原始数据!L55)</f>
        <v/>
      </c>
      <c r="AG55" s="9" t="str">
        <f>IF(原始数据!AV55="","",原始数据!AV55)</f>
        <v/>
      </c>
      <c r="AH55" s="13"/>
      <c r="AI55" s="13"/>
      <c r="AJ55" s="13"/>
      <c r="AK55" s="15"/>
      <c r="AL55" s="15"/>
      <c r="AM55" s="9"/>
      <c r="AN55" s="9"/>
      <c r="AO55" s="9"/>
      <c r="AP55" s="9"/>
      <c r="AQ55" s="10"/>
      <c r="AR55" s="10"/>
      <c r="AS55" s="10"/>
      <c r="AT55" s="10"/>
      <c r="AU55" s="16"/>
      <c r="AV55" s="16"/>
      <c r="AW55" s="16"/>
      <c r="AX55" s="16"/>
      <c r="AY55" s="191"/>
      <c r="AZ55" s="191"/>
      <c r="BA55" s="13"/>
      <c r="BC55" s="20">
        <f t="shared" si="0"/>
        <v>0</v>
      </c>
      <c r="BD55" s="20" t="str">
        <f t="shared" si="1"/>
        <v/>
      </c>
    </row>
    <row r="56" spans="1:59">
      <c r="A56" s="1">
        <f>输入错误检查!C55</f>
        <v>0</v>
      </c>
      <c r="B56" s="14">
        <f>原始数据!B56</f>
        <v>4</v>
      </c>
      <c r="C56" s="14">
        <f>原始数据!C56</f>
        <v>12</v>
      </c>
      <c r="D56" s="8">
        <f>原始数据!D56</f>
        <v>16</v>
      </c>
      <c r="E56" s="8" t="str">
        <f>原始数据!E56</f>
        <v>ACT</v>
      </c>
      <c r="F56" s="8" t="str">
        <f>原始数据!F56</f>
        <v>ZETA</v>
      </c>
      <c r="G56" s="8">
        <f>原始数据!G56</f>
        <v>3</v>
      </c>
      <c r="H56" s="8" t="str">
        <f>原始数据!H56</f>
        <v>下</v>
      </c>
      <c r="I56" s="8" t="str">
        <f>IF(原始数据!X56="","",原始数据!X56)</f>
        <v/>
      </c>
      <c r="J56" s="8" t="str">
        <f>原始数据!J56</f>
        <v/>
      </c>
      <c r="K56" s="142" t="str">
        <f>IF(赛后数据!$M56="","",_xlfn.IFS(L56=赛后数据!$N56,赛后数据!$M56,L56=赛后数据!$V56,赛后数据!$U56,L56=赛后数据!$AD56,赛后数据!$AC56,L56=赛后数据!$AL56,赛后数据!$AK56))</f>
        <v/>
      </c>
      <c r="L56" s="9" t="str">
        <f>IF(原始数据!AP56="","",原始数据!AP56)</f>
        <v/>
      </c>
      <c r="M56" s="13"/>
      <c r="N56" s="195"/>
      <c r="O56" s="195"/>
      <c r="P56" s="142" t="str">
        <f>IF(赛后数据!$M56="","",_xlfn.IFS(Q56=赛后数据!$N56,赛后数据!$M56,Q56=赛后数据!$V56,赛后数据!$U56,Q56=赛后数据!$AD56,赛后数据!$AC56,Q56=赛后数据!$AL56,赛后数据!$AK56))</f>
        <v/>
      </c>
      <c r="Q56" s="9" t="str">
        <f>IF(原始数据!AQ56="","",原始数据!AQ56)</f>
        <v/>
      </c>
      <c r="R56" s="13"/>
      <c r="S56" s="13"/>
      <c r="T56" s="13"/>
      <c r="U56" s="142" t="str">
        <f>IF(赛后数据!$M56="","",_xlfn.IFS(V56=赛后数据!$N56,赛后数据!$M56,V56=赛后数据!$V56,赛后数据!$U56,V56=赛后数据!$AD56,赛后数据!$AC56,V56=赛后数据!$AL56,赛后数据!$AK56))</f>
        <v/>
      </c>
      <c r="V56" s="9" t="str">
        <f>IF(原始数据!AS56="","",原始数据!AS56)</f>
        <v/>
      </c>
      <c r="W56" s="13"/>
      <c r="X56" s="13"/>
      <c r="Y56" s="13"/>
      <c r="Z56" s="142" t="str">
        <f>IF(赛后数据!$M56="","",_xlfn.IFS(AA56=赛后数据!$N56,赛后数据!$M56,AA56=赛后数据!$V56,赛后数据!$U56,AA56=赛后数据!$AD56,赛后数据!$AC56,AA56=赛后数据!$AL56,赛后数据!$AK56))</f>
        <v/>
      </c>
      <c r="AA56" s="9" t="str">
        <f>IF(原始数据!AU56="","",原始数据!AU56)</f>
        <v/>
      </c>
      <c r="AB56" s="13"/>
      <c r="AC56" s="13"/>
      <c r="AD56" s="13"/>
      <c r="AE56" s="9" t="str">
        <f>IF(原始数据!K56="","",原始数据!K56)</f>
        <v/>
      </c>
      <c r="AF56" s="9" t="str">
        <f>IF(原始数据!L56="","",原始数据!L56)</f>
        <v/>
      </c>
      <c r="AG56" s="9" t="str">
        <f>IF(原始数据!AV56="","",原始数据!AV56)</f>
        <v/>
      </c>
      <c r="AH56" s="13"/>
      <c r="AI56" s="13"/>
      <c r="AJ56" s="13"/>
      <c r="AK56" s="15"/>
      <c r="AL56" s="15"/>
      <c r="AM56" s="9"/>
      <c r="AN56" s="9"/>
      <c r="AO56" s="9"/>
      <c r="AP56" s="9"/>
      <c r="AQ56" s="10"/>
      <c r="AR56" s="10"/>
      <c r="AS56" s="10"/>
      <c r="AT56" s="10"/>
      <c r="AU56" s="16"/>
      <c r="AV56" s="16"/>
      <c r="AW56" s="16"/>
      <c r="AX56" s="16"/>
      <c r="AY56" s="191"/>
      <c r="AZ56" s="191"/>
      <c r="BA56" s="13"/>
      <c r="BC56" s="20">
        <f t="shared" si="0"/>
        <v>0</v>
      </c>
      <c r="BD56" s="20" t="str">
        <f t="shared" si="1"/>
        <v/>
      </c>
    </row>
    <row r="57" spans="1:59">
      <c r="A57" s="1">
        <f>输入错误检查!C56</f>
        <v>0</v>
      </c>
      <c r="B57" s="14">
        <f>原始数据!B57</f>
        <v>4</v>
      </c>
      <c r="C57" s="14">
        <f>原始数据!C57</f>
        <v>12</v>
      </c>
      <c r="D57" s="8">
        <f>原始数据!D57</f>
        <v>16</v>
      </c>
      <c r="E57" s="8" t="str">
        <f>原始数据!E57</f>
        <v>ACT</v>
      </c>
      <c r="F57" s="8" t="str">
        <f>原始数据!F57</f>
        <v>ZETA</v>
      </c>
      <c r="G57" s="8" t="str">
        <f>原始数据!G57</f>
        <v>加</v>
      </c>
      <c r="H57" s="8" t="str">
        <f>原始数据!H57</f>
        <v>上</v>
      </c>
      <c r="I57" s="8" t="str">
        <f>IF(原始数据!X57="","",原始数据!X57)</f>
        <v/>
      </c>
      <c r="J57" s="8" t="str">
        <f>原始数据!J57</f>
        <v/>
      </c>
      <c r="K57" s="142" t="str">
        <f>IF(赛后数据!$M57="","",_xlfn.IFS(L57=赛后数据!$N57,赛后数据!$M57,L57=赛后数据!$V57,赛后数据!$U57,L57=赛后数据!$AD57,赛后数据!$AC57,L57=赛后数据!$AL57,赛后数据!$AK57))</f>
        <v/>
      </c>
      <c r="L57" s="9" t="str">
        <f>IF(原始数据!AP57="","",原始数据!AP57)</f>
        <v/>
      </c>
      <c r="M57" s="13"/>
      <c r="N57" s="195"/>
      <c r="O57" s="195"/>
      <c r="P57" s="142" t="str">
        <f>IF(赛后数据!$M57="","",_xlfn.IFS(Q57=赛后数据!$N57,赛后数据!$M57,Q57=赛后数据!$V57,赛后数据!$U57,Q57=赛后数据!$AD57,赛后数据!$AC57,Q57=赛后数据!$AL57,赛后数据!$AK57))</f>
        <v/>
      </c>
      <c r="Q57" s="9" t="str">
        <f>IF(原始数据!AQ57="","",原始数据!AQ57)</f>
        <v/>
      </c>
      <c r="R57" s="13"/>
      <c r="S57" s="13"/>
      <c r="T57" s="13"/>
      <c r="U57" s="142" t="str">
        <f>IF(赛后数据!$M57="","",_xlfn.IFS(V57=赛后数据!$N57,赛后数据!$M57,V57=赛后数据!$V57,赛后数据!$U57,V57=赛后数据!$AD57,赛后数据!$AC57,V57=赛后数据!$AL57,赛后数据!$AK57))</f>
        <v/>
      </c>
      <c r="V57" s="9" t="str">
        <f>IF(原始数据!AS57="","",原始数据!AS57)</f>
        <v/>
      </c>
      <c r="W57" s="13"/>
      <c r="X57" s="13"/>
      <c r="Y57" s="13"/>
      <c r="Z57" s="142" t="str">
        <f>IF(赛后数据!$M57="","",_xlfn.IFS(AA57=赛后数据!$N57,赛后数据!$M57,AA57=赛后数据!$V57,赛后数据!$U57,AA57=赛后数据!$AD57,赛后数据!$AC57,AA57=赛后数据!$AL57,赛后数据!$AK57))</f>
        <v/>
      </c>
      <c r="AA57" s="9" t="str">
        <f>IF(原始数据!AU57="","",原始数据!AU57)</f>
        <v/>
      </c>
      <c r="AB57" s="13"/>
      <c r="AC57" s="13"/>
      <c r="AD57" s="13"/>
      <c r="AE57" s="9" t="str">
        <f>IF(原始数据!K57="","",原始数据!K57)</f>
        <v/>
      </c>
      <c r="AF57" s="9" t="str">
        <f>IF(原始数据!L57="","",原始数据!L57)</f>
        <v/>
      </c>
      <c r="AG57" s="9" t="str">
        <f>IF(原始数据!AV57="","",原始数据!AV57)</f>
        <v/>
      </c>
      <c r="AH57" s="13"/>
      <c r="AI57" s="13"/>
      <c r="AJ57" s="13"/>
      <c r="AK57" s="15"/>
      <c r="AL57" s="15"/>
      <c r="AM57" s="9"/>
      <c r="AN57" s="9"/>
      <c r="AO57" s="9"/>
      <c r="AP57" s="9"/>
      <c r="AQ57" s="10"/>
      <c r="AR57" s="10"/>
      <c r="AS57" s="10"/>
      <c r="AT57" s="10"/>
      <c r="AU57" s="16"/>
      <c r="AV57" s="16"/>
      <c r="AW57" s="16"/>
      <c r="AX57" s="16"/>
      <c r="AY57" s="191"/>
      <c r="AZ57" s="191"/>
      <c r="BA57" s="13"/>
      <c r="BC57" s="20">
        <f t="shared" si="0"/>
        <v>0</v>
      </c>
      <c r="BD57" s="20" t="str">
        <f t="shared" si="1"/>
        <v/>
      </c>
    </row>
    <row r="58" spans="1:59">
      <c r="A58" s="1">
        <f>输入错误检查!C57</f>
        <v>0</v>
      </c>
      <c r="B58" s="14">
        <f>原始数据!B58</f>
        <v>4</v>
      </c>
      <c r="C58" s="14">
        <f>原始数据!C58</f>
        <v>12</v>
      </c>
      <c r="D58" s="8">
        <f>原始数据!D58</f>
        <v>16</v>
      </c>
      <c r="E58" s="8" t="str">
        <f>原始数据!E58</f>
        <v>ACT</v>
      </c>
      <c r="F58" s="8" t="str">
        <f>原始数据!F58</f>
        <v>ZETA</v>
      </c>
      <c r="G58" s="8" t="str">
        <f>原始数据!G58</f>
        <v>加</v>
      </c>
      <c r="H58" s="8" t="str">
        <f>原始数据!H58</f>
        <v>下</v>
      </c>
      <c r="I58" s="8" t="str">
        <f>IF(原始数据!X58="","",原始数据!X58)</f>
        <v/>
      </c>
      <c r="J58" s="8" t="str">
        <f>原始数据!J58</f>
        <v/>
      </c>
      <c r="K58" s="142" t="str">
        <f>IF(赛后数据!$M58="","",_xlfn.IFS(L58=赛后数据!$N58,赛后数据!$M58,L58=赛后数据!$V58,赛后数据!$U58,L58=赛后数据!$AD58,赛后数据!$AC58,L58=赛后数据!$AL58,赛后数据!$AK58))</f>
        <v/>
      </c>
      <c r="L58" s="9" t="str">
        <f>IF(原始数据!AP58="","",原始数据!AP58)</f>
        <v/>
      </c>
      <c r="M58" s="13"/>
      <c r="N58" s="195"/>
      <c r="O58" s="195"/>
      <c r="P58" s="142" t="str">
        <f>IF(赛后数据!$M58="","",_xlfn.IFS(Q58=赛后数据!$N58,赛后数据!$M58,Q58=赛后数据!$V58,赛后数据!$U58,Q58=赛后数据!$AD58,赛后数据!$AC58,Q58=赛后数据!$AL58,赛后数据!$AK58))</f>
        <v/>
      </c>
      <c r="Q58" s="9" t="str">
        <f>IF(原始数据!AQ58="","",原始数据!AQ58)</f>
        <v/>
      </c>
      <c r="R58" s="13"/>
      <c r="S58" s="13"/>
      <c r="T58" s="13"/>
      <c r="U58" s="142" t="str">
        <f>IF(赛后数据!$M58="","",_xlfn.IFS(V58=赛后数据!$N58,赛后数据!$M58,V58=赛后数据!$V58,赛后数据!$U58,V58=赛后数据!$AD58,赛后数据!$AC58,V58=赛后数据!$AL58,赛后数据!$AK58))</f>
        <v/>
      </c>
      <c r="V58" s="9" t="str">
        <f>IF(原始数据!AS58="","",原始数据!AS58)</f>
        <v/>
      </c>
      <c r="W58" s="13"/>
      <c r="X58" s="13"/>
      <c r="Y58" s="13"/>
      <c r="Z58" s="142" t="str">
        <f>IF(赛后数据!$M58="","",_xlfn.IFS(AA58=赛后数据!$N58,赛后数据!$M58,AA58=赛后数据!$V58,赛后数据!$U58,AA58=赛后数据!$AD58,赛后数据!$AC58,AA58=赛后数据!$AL58,赛后数据!$AK58))</f>
        <v/>
      </c>
      <c r="AA58" s="9" t="str">
        <f>IF(原始数据!AU58="","",原始数据!AU58)</f>
        <v/>
      </c>
      <c r="AB58" s="13"/>
      <c r="AC58" s="13"/>
      <c r="AD58" s="13"/>
      <c r="AE58" s="9" t="str">
        <f>IF(原始数据!K58="","",原始数据!K58)</f>
        <v/>
      </c>
      <c r="AF58" s="9" t="str">
        <f>IF(原始数据!L58="","",原始数据!L58)</f>
        <v/>
      </c>
      <c r="AG58" s="9" t="str">
        <f>IF(原始数据!AV58="","",原始数据!AV58)</f>
        <v/>
      </c>
      <c r="AH58" s="13"/>
      <c r="AI58" s="13"/>
      <c r="AJ58" s="13"/>
      <c r="AK58" s="15"/>
      <c r="AL58" s="15"/>
      <c r="AM58" s="9"/>
      <c r="AN58" s="9"/>
      <c r="AO58" s="9"/>
      <c r="AP58" s="9"/>
      <c r="AQ58" s="10"/>
      <c r="AR58" s="10"/>
      <c r="AS58" s="10"/>
      <c r="AT58" s="10"/>
      <c r="AU58" s="16"/>
      <c r="AV58" s="16"/>
      <c r="AW58" s="16"/>
      <c r="AX58" s="16"/>
      <c r="AY58" s="191"/>
      <c r="AZ58" s="191"/>
      <c r="BA58" s="13"/>
      <c r="BC58" s="20">
        <f t="shared" si="0"/>
        <v>0</v>
      </c>
      <c r="BD58" s="20" t="str">
        <f t="shared" si="1"/>
        <v/>
      </c>
    </row>
    <row r="59" spans="1:59">
      <c r="A59" s="1">
        <f>输入错误检查!C58</f>
        <v>0</v>
      </c>
      <c r="B59" s="14">
        <f>原始数据!B59</f>
        <v>4</v>
      </c>
      <c r="C59" s="14">
        <f>原始数据!C59</f>
        <v>12</v>
      </c>
      <c r="D59" s="8">
        <f>原始数据!D59</f>
        <v>18</v>
      </c>
      <c r="E59" s="8" t="str">
        <f>原始数据!E59</f>
        <v>FL</v>
      </c>
      <c r="F59" s="8" t="str">
        <f>原始数据!F59</f>
        <v>WBG</v>
      </c>
      <c r="G59" s="8">
        <f>原始数据!G59</f>
        <v>1</v>
      </c>
      <c r="H59" s="8" t="str">
        <f>原始数据!H59</f>
        <v>上</v>
      </c>
      <c r="I59" s="8" t="str">
        <f>IF(原始数据!X59="","",原始数据!X59)</f>
        <v>军工厂</v>
      </c>
      <c r="J59" s="8" t="str">
        <f>原始数据!J59</f>
        <v>FL</v>
      </c>
      <c r="K59" s="142" t="str">
        <f>IF(赛后数据!$M59="","",_xlfn.IFS(L59=赛后数据!$N59,赛后数据!$M59,L59=赛后数据!$V59,赛后数据!$U59,L59=赛后数据!$AD59,赛后数据!$AC59,L59=赛后数据!$AL59,赛后数据!$AK59))</f>
        <v>sasori</v>
      </c>
      <c r="L59" s="9" t="str">
        <f>IF(原始数据!AP59="","",原始数据!AP59)</f>
        <v>空军</v>
      </c>
      <c r="M59" s="13">
        <v>6</v>
      </c>
      <c r="N59" s="189" t="s">
        <v>231</v>
      </c>
      <c r="O59" s="189" t="s">
        <v>233</v>
      </c>
      <c r="P59" s="142" t="str">
        <f>IF(赛后数据!$M59="","",_xlfn.IFS(Q59=赛后数据!$N59,赛后数据!$M59,Q59=赛后数据!$V59,赛后数据!$U59,Q59=赛后数据!$AD59,赛后数据!$AC59,Q59=赛后数据!$AL59,赛后数据!$AK59))</f>
        <v>yuto</v>
      </c>
      <c r="Q59" s="9" t="str">
        <f>IF(原始数据!AQ59="","",原始数据!AQ59)</f>
        <v>木偶师</v>
      </c>
      <c r="R59" s="13">
        <v>2</v>
      </c>
      <c r="S59" s="15" t="s">
        <v>230</v>
      </c>
      <c r="T59" s="15" t="s">
        <v>233</v>
      </c>
      <c r="U59" s="142" t="str">
        <f>IF(赛后数据!$M59="","",_xlfn.IFS(V59=赛后数据!$N59,赛后数据!$M59,V59=赛后数据!$V59,赛后数据!$U59,V59=赛后数据!$AD59,赛后数据!$AC59,V59=赛后数据!$AL59,赛后数据!$AK59))</f>
        <v>maeken</v>
      </c>
      <c r="V59" s="9" t="str">
        <f>IF(原始数据!AS59="","",原始数据!AS59)</f>
        <v>守墓人</v>
      </c>
      <c r="W59" s="13">
        <v>5</v>
      </c>
      <c r="X59" s="15" t="s">
        <v>230</v>
      </c>
      <c r="Y59" s="15" t="s">
        <v>231</v>
      </c>
      <c r="Z59" s="142">
        <f>IF(赛后数据!$M59="","",_xlfn.IFS(AA59=赛后数据!$N59,赛后数据!$M59,AA59=赛后数据!$V59,赛后数据!$U59,AA59=赛后数据!$AD59,赛后数据!$AC59,AA59=赛后数据!$AL59,赛后数据!$AK59))</f>
        <v>520</v>
      </c>
      <c r="AA59" s="9" t="str">
        <f>IF(原始数据!AU59="","",原始数据!AU59)</f>
        <v>飞行家</v>
      </c>
      <c r="AB59" s="13">
        <v>8</v>
      </c>
      <c r="AC59" s="15" t="s">
        <v>232</v>
      </c>
      <c r="AD59" s="15" t="s">
        <v>231</v>
      </c>
      <c r="AE59" s="9" t="str">
        <f>IF(原始数据!K59="","",原始数据!K59)</f>
        <v>WBG</v>
      </c>
      <c r="AF59" s="9" t="str">
        <f>IF(原始数据!L59="","",原始数据!L59)</f>
        <v>alex</v>
      </c>
      <c r="AG59" s="9" t="str">
        <f>IF(原始数据!AV59="","",原始数据!AV59)</f>
        <v>喧嚣</v>
      </c>
      <c r="AH59" s="13">
        <v>3</v>
      </c>
      <c r="AI59" s="190" t="s">
        <v>234</v>
      </c>
      <c r="AJ59" s="15" t="s">
        <v>243</v>
      </c>
      <c r="AK59" s="15" t="s">
        <v>236</v>
      </c>
      <c r="AL59" s="15" t="s">
        <v>268</v>
      </c>
      <c r="AM59" s="142" t="s">
        <v>299</v>
      </c>
      <c r="AN59" s="9">
        <v>0</v>
      </c>
      <c r="AO59" s="9">
        <v>14</v>
      </c>
      <c r="AP59" s="142" t="s">
        <v>262</v>
      </c>
      <c r="AQ59" s="10">
        <v>1</v>
      </c>
      <c r="AR59" s="10">
        <v>6</v>
      </c>
      <c r="AS59" s="11">
        <v>190</v>
      </c>
      <c r="AT59" s="11"/>
      <c r="AU59" s="12"/>
      <c r="AV59" s="12"/>
      <c r="AW59" s="12"/>
      <c r="AX59" s="12"/>
      <c r="AY59" s="191"/>
      <c r="AZ59" s="191"/>
      <c r="BA59" s="15" t="s">
        <v>298</v>
      </c>
      <c r="BB59" s="24"/>
      <c r="BC59" s="20">
        <f t="shared" si="0"/>
        <v>52</v>
      </c>
      <c r="BD59" s="20" t="str">
        <f t="shared" si="1"/>
        <v/>
      </c>
    </row>
    <row r="60" spans="1:59">
      <c r="A60" s="1">
        <f>输入错误检查!C59</f>
        <v>0</v>
      </c>
      <c r="B60" s="14">
        <f>原始数据!B60</f>
        <v>4</v>
      </c>
      <c r="C60" s="14">
        <f>原始数据!C60</f>
        <v>12</v>
      </c>
      <c r="D60" s="8">
        <f>原始数据!D60</f>
        <v>18</v>
      </c>
      <c r="E60" s="8" t="str">
        <f>原始数据!E60</f>
        <v>FL</v>
      </c>
      <c r="F60" s="8" t="str">
        <f>原始数据!F60</f>
        <v>WBG</v>
      </c>
      <c r="G60" s="8">
        <f>原始数据!G60</f>
        <v>1</v>
      </c>
      <c r="H60" s="8" t="str">
        <f>原始数据!H60</f>
        <v>下</v>
      </c>
      <c r="I60" s="8" t="str">
        <f>IF(原始数据!X60="","",原始数据!X60)</f>
        <v>军工厂</v>
      </c>
      <c r="J60" s="8" t="str">
        <f>原始数据!J60</f>
        <v>WBG</v>
      </c>
      <c r="K60" s="142" t="str">
        <f>IF(赛后数据!$M60="","",_xlfn.IFS(L60=赛后数据!$N60,赛后数据!$M60,L60=赛后数据!$V60,赛后数据!$U60,L60=赛后数据!$AD60,赛后数据!$AC60,L60=赛后数据!$AL60,赛后数据!$AK60))</f>
        <v>persica</v>
      </c>
      <c r="L60" s="9" t="str">
        <f>IF(原始数据!AP60="","",原始数据!AP60)</f>
        <v>先知</v>
      </c>
      <c r="M60" s="13">
        <v>2</v>
      </c>
      <c r="N60" s="189" t="s">
        <v>233</v>
      </c>
      <c r="O60" s="189" t="s">
        <v>232</v>
      </c>
      <c r="P60" s="142" t="str">
        <f>IF(赛后数据!$M60="","",_xlfn.IFS(Q60=赛后数据!$N60,赛后数据!$M60,Q60=赛后数据!$V60,赛后数据!$U60,Q60=赛后数据!$AD60,赛后数据!$AC60,Q60=赛后数据!$AL60,赛后数据!$AK60))</f>
        <v>huiyi</v>
      </c>
      <c r="Q60" s="9" t="str">
        <f>IF(原始数据!AQ60="","",原始数据!AQ60)</f>
        <v>大副</v>
      </c>
      <c r="R60" s="13">
        <v>6</v>
      </c>
      <c r="S60" s="15" t="s">
        <v>231</v>
      </c>
      <c r="T60" s="15" t="s">
        <v>230</v>
      </c>
      <c r="U60" s="142" t="str">
        <f>IF(赛后数据!$M60="","",_xlfn.IFS(V60=赛后数据!$N60,赛后数据!$M60,V60=赛后数据!$V60,赛后数据!$U60,V60=赛后数据!$AD60,赛后数据!$AC60,V60=赛后数据!$AL60,赛后数据!$AK60))</f>
        <v>huan</v>
      </c>
      <c r="V60" s="9" t="str">
        <f>IF(原始数据!AS60="","",原始数据!AS60)</f>
        <v>入殓师</v>
      </c>
      <c r="W60" s="13">
        <v>8</v>
      </c>
      <c r="X60" s="15" t="s">
        <v>232</v>
      </c>
      <c r="Y60" s="15" t="s">
        <v>233</v>
      </c>
      <c r="Z60" s="142" t="str">
        <f>IF(赛后数据!$M60="","",_xlfn.IFS(AA60=赛后数据!$N60,赛后数据!$M60,AA60=赛后数据!$V60,赛后数据!$U60,AA60=赛后数据!$AD60,赛后数据!$AC60,AA60=赛后数据!$AL60,赛后数据!$AK60))</f>
        <v>guoker</v>
      </c>
      <c r="AA60" s="9" t="str">
        <f>IF(原始数据!AU60="","",原始数据!AU60)</f>
        <v>教授</v>
      </c>
      <c r="AB60" s="13">
        <v>5</v>
      </c>
      <c r="AC60" s="15" t="s">
        <v>232</v>
      </c>
      <c r="AD60" s="15" t="s">
        <v>231</v>
      </c>
      <c r="AE60" s="9" t="str">
        <f>IF(原始数据!K60="","",原始数据!K60)</f>
        <v>FL</v>
      </c>
      <c r="AF60" s="9" t="str">
        <f>IF(原始数据!L60="","",原始数据!L60)</f>
        <v>hasha</v>
      </c>
      <c r="AG60" s="9" t="str">
        <f>IF(原始数据!AV60="","",原始数据!AV60)</f>
        <v>跛脚羊</v>
      </c>
      <c r="AH60" s="13">
        <v>4</v>
      </c>
      <c r="AI60" s="15" t="s">
        <v>234</v>
      </c>
      <c r="AJ60" s="15" t="s">
        <v>235</v>
      </c>
      <c r="AK60" s="15" t="s">
        <v>236</v>
      </c>
      <c r="AL60" s="15" t="s">
        <v>275</v>
      </c>
      <c r="AM60" s="9"/>
      <c r="AN60" s="9"/>
      <c r="AO60" s="9"/>
      <c r="AP60" s="9"/>
      <c r="AQ60" s="10"/>
      <c r="AR60" s="10"/>
      <c r="AS60" s="10"/>
      <c r="AT60" s="10"/>
      <c r="AU60" s="16"/>
      <c r="AV60" s="16"/>
      <c r="AW60" s="16"/>
      <c r="AX60" s="16"/>
      <c r="AY60" s="191"/>
      <c r="AZ60" s="191"/>
      <c r="BA60" s="13"/>
      <c r="BC60" s="20">
        <f t="shared" si="0"/>
        <v>0</v>
      </c>
      <c r="BD60" s="20" t="str">
        <f t="shared" si="1"/>
        <v/>
      </c>
    </row>
    <row r="61" spans="1:59">
      <c r="A61" s="1">
        <f>输入错误检查!C60</f>
        <v>0</v>
      </c>
      <c r="B61" s="14">
        <f>原始数据!B61</f>
        <v>4</v>
      </c>
      <c r="C61" s="14">
        <f>原始数据!C61</f>
        <v>12</v>
      </c>
      <c r="D61" s="8">
        <f>原始数据!D61</f>
        <v>18</v>
      </c>
      <c r="E61" s="8" t="str">
        <f>原始数据!E61</f>
        <v>FL</v>
      </c>
      <c r="F61" s="8" t="str">
        <f>原始数据!F61</f>
        <v>WBG</v>
      </c>
      <c r="G61" s="8">
        <f>原始数据!G61</f>
        <v>2</v>
      </c>
      <c r="H61" s="8" t="str">
        <f>原始数据!H61</f>
        <v>上</v>
      </c>
      <c r="I61" s="8" t="str">
        <f>IF(原始数据!X61="","",原始数据!X61)</f>
        <v>里奥的回忆</v>
      </c>
      <c r="J61" s="8" t="str">
        <f>原始数据!J61</f>
        <v>WBG</v>
      </c>
      <c r="K61" s="142" t="str">
        <f>IF(赛后数据!$M61="","",_xlfn.IFS(L61=赛后数据!$N61,赛后数据!$M61,L61=赛后数据!$V61,赛后数据!$U61,L61=赛后数据!$AD61,赛后数据!$AC61,L61=赛后数据!$AL61,赛后数据!$AK61))</f>
        <v>huiyi</v>
      </c>
      <c r="L61" s="9" t="str">
        <f>IF(原始数据!AP61="","",原始数据!AP61)</f>
        <v>佣兵</v>
      </c>
      <c r="M61" s="13">
        <v>6</v>
      </c>
      <c r="N61" s="189" t="s">
        <v>231</v>
      </c>
      <c r="O61" s="189" t="s">
        <v>230</v>
      </c>
      <c r="P61" s="142" t="str">
        <f>IF(赛后数据!$M61="","",_xlfn.IFS(Q61=赛后数据!$N61,赛后数据!$M61,Q61=赛后数据!$V61,赛后数据!$U61,Q61=赛后数据!$AD61,赛后数据!$AC61,Q61=赛后数据!$AL61,赛后数据!$AK61))</f>
        <v>persica</v>
      </c>
      <c r="Q61" s="9" t="str">
        <f>IF(原始数据!AQ61="","",原始数据!AQ61)</f>
        <v>囚徒</v>
      </c>
      <c r="R61" s="13">
        <v>8</v>
      </c>
      <c r="S61" s="15" t="s">
        <v>232</v>
      </c>
      <c r="T61" s="15" t="s">
        <v>233</v>
      </c>
      <c r="U61" s="142" t="str">
        <f>IF(赛后数据!$M61="","",_xlfn.IFS(V61=赛后数据!$N61,赛后数据!$M61,V61=赛后数据!$V61,赛后数据!$U61,V61=赛后数据!$AD61,赛后数据!$AC61,V61=赛后数据!$AL61,赛后数据!$AK61))</f>
        <v>guoker</v>
      </c>
      <c r="V61" s="9" t="str">
        <f>IF(原始数据!AS61="","",原始数据!AS61)</f>
        <v>心理学家</v>
      </c>
      <c r="W61" s="13">
        <v>5</v>
      </c>
      <c r="X61" s="15" t="s">
        <v>230</v>
      </c>
      <c r="Y61" s="15" t="s">
        <v>233</v>
      </c>
      <c r="Z61" s="142" t="str">
        <f>IF(赛后数据!$M61="","",_xlfn.IFS(AA61=赛后数据!$N61,赛后数据!$M61,AA61=赛后数据!$V61,赛后数据!$U61,AA61=赛后数据!$AD61,赛后数据!$AC61,AA61=赛后数据!$AL61,赛后数据!$AK61))</f>
        <v>huan</v>
      </c>
      <c r="AA61" s="9" t="str">
        <f>IF(原始数据!AU61="","",原始数据!AU61)</f>
        <v>哭泣小丑</v>
      </c>
      <c r="AB61" s="13">
        <v>4</v>
      </c>
      <c r="AC61" s="15" t="s">
        <v>232</v>
      </c>
      <c r="AD61" s="15" t="s">
        <v>230</v>
      </c>
      <c r="AE61" s="9" t="str">
        <f>IF(原始数据!K61="","",原始数据!K61)</f>
        <v>FL</v>
      </c>
      <c r="AF61" s="9" t="str">
        <f>IF(原始数据!L61="","",原始数据!L61)</f>
        <v>hasha</v>
      </c>
      <c r="AG61" s="9" t="str">
        <f>IF(原始数据!AV61="","",原始数据!AV61)</f>
        <v>时空之影</v>
      </c>
      <c r="AH61" s="13">
        <v>7</v>
      </c>
      <c r="AI61" s="15" t="s">
        <v>235</v>
      </c>
      <c r="AJ61" s="15" t="s">
        <v>243</v>
      </c>
      <c r="AK61" s="15" t="s">
        <v>237</v>
      </c>
      <c r="AL61" s="15" t="s">
        <v>244</v>
      </c>
      <c r="AM61" s="9"/>
      <c r="AN61" s="9"/>
      <c r="AO61" s="9"/>
      <c r="AP61" s="9"/>
      <c r="AQ61" s="10"/>
      <c r="AR61" s="10"/>
      <c r="AS61" s="10"/>
      <c r="AT61" s="10"/>
      <c r="AU61" s="16"/>
      <c r="AV61" s="16"/>
      <c r="AW61" s="16"/>
      <c r="AX61" s="16"/>
      <c r="AY61" s="191"/>
      <c r="AZ61" s="191"/>
      <c r="BA61" s="13"/>
      <c r="BC61" s="20">
        <f t="shared" si="0"/>
        <v>0</v>
      </c>
      <c r="BD61" s="20" t="str">
        <f t="shared" si="1"/>
        <v/>
      </c>
    </row>
    <row r="62" spans="1:59">
      <c r="A62" s="1">
        <f>输入错误检查!C61</f>
        <v>0</v>
      </c>
      <c r="B62" s="14">
        <f>原始数据!B62</f>
        <v>4</v>
      </c>
      <c r="C62" s="14">
        <f>原始数据!C62</f>
        <v>12</v>
      </c>
      <c r="D62" s="8">
        <f>原始数据!D62</f>
        <v>18</v>
      </c>
      <c r="E62" s="8" t="str">
        <f>原始数据!E62</f>
        <v>FL</v>
      </c>
      <c r="F62" s="8" t="str">
        <f>原始数据!F62</f>
        <v>WBG</v>
      </c>
      <c r="G62" s="8">
        <f>原始数据!G62</f>
        <v>2</v>
      </c>
      <c r="H62" s="8" t="str">
        <f>原始数据!H62</f>
        <v>下</v>
      </c>
      <c r="I62" s="8" t="str">
        <f>IF(原始数据!X62="","",原始数据!X62)</f>
        <v>里奥的回忆</v>
      </c>
      <c r="J62" s="8" t="str">
        <f>原始数据!J62</f>
        <v>FL</v>
      </c>
      <c r="K62" s="142" t="str">
        <f>IF(赛后数据!$M62="","",_xlfn.IFS(L62=赛后数据!$N62,赛后数据!$M62,L62=赛后数据!$V62,赛后数据!$U62,L62=赛后数据!$AD62,赛后数据!$AC62,L62=赛后数据!$AL62,赛后数据!$AK62))</f>
        <v>maeken</v>
      </c>
      <c r="L62" s="9" t="str">
        <f>IF(原始数据!AP62="","",原始数据!AP62)</f>
        <v>野人</v>
      </c>
      <c r="M62" s="13">
        <v>6</v>
      </c>
      <c r="N62" s="189" t="s">
        <v>230</v>
      </c>
      <c r="O62" s="189" t="s">
        <v>231</v>
      </c>
      <c r="P62" s="142" t="str">
        <f>IF(赛后数据!$M62="","",_xlfn.IFS(Q62=赛后数据!$N62,赛后数据!$M62,Q62=赛后数据!$V62,赛后数据!$U62,Q62=赛后数据!$AD62,赛后数据!$AC62,Q62=赛后数据!$AL62,赛后数据!$AK62))</f>
        <v>sasori</v>
      </c>
      <c r="Q62" s="9" t="str">
        <f>IF(原始数据!AQ62="","",原始数据!AQ62)</f>
        <v>囚徒</v>
      </c>
      <c r="R62" s="13">
        <v>8</v>
      </c>
      <c r="S62" s="15" t="s">
        <v>230</v>
      </c>
      <c r="T62" s="15" t="s">
        <v>233</v>
      </c>
      <c r="U62" s="142">
        <f>IF(赛后数据!$M62="","",_xlfn.IFS(V62=赛后数据!$N62,赛后数据!$M62,V62=赛后数据!$V62,赛后数据!$U62,V62=赛后数据!$AD62,赛后数据!$AC62,V62=赛后数据!$AL62,赛后数据!$AK62))</f>
        <v>520</v>
      </c>
      <c r="V62" s="9" t="str">
        <f>IF(原始数据!AS62="","",原始数据!AS62)</f>
        <v>杂技演员</v>
      </c>
      <c r="W62" s="13">
        <v>2</v>
      </c>
      <c r="X62" s="15" t="s">
        <v>230</v>
      </c>
      <c r="Y62" s="15" t="s">
        <v>233</v>
      </c>
      <c r="Z62" s="142" t="str">
        <f>IF(赛后数据!$M62="","",_xlfn.IFS(AA62=赛后数据!$N62,赛后数据!$M62,AA62=赛后数据!$V62,赛后数据!$U62,AA62=赛后数据!$AD62,赛后数据!$AC62,AA62=赛后数据!$AL62,赛后数据!$AK62))</f>
        <v>yuto</v>
      </c>
      <c r="AA62" s="9" t="str">
        <f>IF(原始数据!AU62="","",原始数据!AU62)</f>
        <v>魔术师</v>
      </c>
      <c r="AB62" s="13">
        <v>5</v>
      </c>
      <c r="AC62" s="15" t="s">
        <v>230</v>
      </c>
      <c r="AD62" s="15" t="s">
        <v>233</v>
      </c>
      <c r="AE62" s="9" t="str">
        <f>IF(原始数据!K62="","",原始数据!K62)</f>
        <v>WBG</v>
      </c>
      <c r="AF62" s="9" t="str">
        <f>IF(原始数据!L62="","",原始数据!L62)</f>
        <v>alex</v>
      </c>
      <c r="AG62" s="9" t="str">
        <f>IF(原始数据!AV62="","",原始数据!AV62)</f>
        <v>歌剧演员</v>
      </c>
      <c r="AH62" s="13">
        <v>3</v>
      </c>
      <c r="AI62" s="15" t="s">
        <v>234</v>
      </c>
      <c r="AJ62" s="15" t="s">
        <v>235</v>
      </c>
      <c r="AK62" s="15" t="s">
        <v>237</v>
      </c>
      <c r="AL62" s="15" t="s">
        <v>240</v>
      </c>
      <c r="AM62" s="9"/>
      <c r="AN62" s="9"/>
      <c r="AO62" s="9"/>
      <c r="AP62" s="9"/>
      <c r="AQ62" s="10"/>
      <c r="AR62" s="10"/>
      <c r="AS62" s="10"/>
      <c r="AT62" s="10"/>
      <c r="AU62" s="16"/>
      <c r="AV62" s="16"/>
      <c r="AW62" s="16"/>
      <c r="AX62" s="16"/>
      <c r="AY62" s="191"/>
      <c r="AZ62" s="191"/>
      <c r="BA62" s="13"/>
      <c r="BC62" s="20">
        <f t="shared" si="0"/>
        <v>0</v>
      </c>
      <c r="BD62" s="20" t="str">
        <f t="shared" si="1"/>
        <v/>
      </c>
    </row>
    <row r="63" spans="1:59">
      <c r="A63" s="1">
        <f>输入错误检查!C62</f>
        <v>0</v>
      </c>
      <c r="B63" s="14">
        <f>原始数据!B63</f>
        <v>4</v>
      </c>
      <c r="C63" s="14">
        <f>原始数据!C63</f>
        <v>12</v>
      </c>
      <c r="D63" s="8">
        <f>原始数据!D63</f>
        <v>18</v>
      </c>
      <c r="E63" s="8" t="str">
        <f>原始数据!E63</f>
        <v>FL</v>
      </c>
      <c r="F63" s="8" t="str">
        <f>原始数据!F63</f>
        <v>WBG</v>
      </c>
      <c r="G63" s="8">
        <f>原始数据!G63</f>
        <v>3</v>
      </c>
      <c r="H63" s="8" t="str">
        <f>原始数据!H63</f>
        <v>上</v>
      </c>
      <c r="I63" s="8" t="str">
        <f>IF(原始数据!X63="","",原始数据!X63)</f>
        <v/>
      </c>
      <c r="J63" s="8" t="str">
        <f>原始数据!J63</f>
        <v/>
      </c>
      <c r="K63" s="142" t="str">
        <f>IF(赛后数据!$M63="","",_xlfn.IFS(L63=赛后数据!$N63,赛后数据!$M63,L63=赛后数据!$V63,赛后数据!$U63,L63=赛后数据!$AD63,赛后数据!$AC63,L63=赛后数据!$AL63,赛后数据!$AK63))</f>
        <v/>
      </c>
      <c r="L63" s="9" t="str">
        <f>IF(原始数据!AP63="","",原始数据!AP63)</f>
        <v/>
      </c>
      <c r="M63" s="13"/>
      <c r="N63" s="195"/>
      <c r="O63" s="195"/>
      <c r="P63" s="142" t="str">
        <f>IF(赛后数据!$M63="","",_xlfn.IFS(Q63=赛后数据!$N63,赛后数据!$M63,Q63=赛后数据!$V63,赛后数据!$U63,Q63=赛后数据!$AD63,赛后数据!$AC63,Q63=赛后数据!$AL63,赛后数据!$AK63))</f>
        <v/>
      </c>
      <c r="Q63" s="9" t="str">
        <f>IF(原始数据!AQ63="","",原始数据!AQ63)</f>
        <v/>
      </c>
      <c r="R63" s="13"/>
      <c r="S63" s="13"/>
      <c r="T63" s="13"/>
      <c r="U63" s="142" t="str">
        <f>IF(赛后数据!$M63="","",_xlfn.IFS(V63=赛后数据!$N63,赛后数据!$M63,V63=赛后数据!$V63,赛后数据!$U63,V63=赛后数据!$AD63,赛后数据!$AC63,V63=赛后数据!$AL63,赛后数据!$AK63))</f>
        <v/>
      </c>
      <c r="V63" s="9" t="str">
        <f>IF(原始数据!AS63="","",原始数据!AS63)</f>
        <v/>
      </c>
      <c r="W63" s="13"/>
      <c r="X63" s="13"/>
      <c r="Y63" s="13"/>
      <c r="Z63" s="142" t="str">
        <f>IF(赛后数据!$M63="","",_xlfn.IFS(AA63=赛后数据!$N63,赛后数据!$M63,AA63=赛后数据!$V63,赛后数据!$U63,AA63=赛后数据!$AD63,赛后数据!$AC63,AA63=赛后数据!$AL63,赛后数据!$AK63))</f>
        <v/>
      </c>
      <c r="AA63" s="9" t="str">
        <f>IF(原始数据!AU63="","",原始数据!AU63)</f>
        <v/>
      </c>
      <c r="AB63" s="13"/>
      <c r="AC63" s="13"/>
      <c r="AD63" s="13"/>
      <c r="AE63" s="9" t="str">
        <f>IF(原始数据!K63="","",原始数据!K63)</f>
        <v/>
      </c>
      <c r="AF63" s="9" t="str">
        <f>IF(原始数据!L63="","",原始数据!L63)</f>
        <v/>
      </c>
      <c r="AG63" s="9" t="str">
        <f>IF(原始数据!AV63="","",原始数据!AV63)</f>
        <v/>
      </c>
      <c r="AH63" s="13"/>
      <c r="AI63" s="13"/>
      <c r="AJ63" s="13"/>
      <c r="AK63" s="15"/>
      <c r="AL63" s="15"/>
      <c r="AM63" s="9"/>
      <c r="AN63" s="9"/>
      <c r="AO63" s="9"/>
      <c r="AP63" s="9"/>
      <c r="AQ63" s="10"/>
      <c r="AR63" s="10"/>
      <c r="AS63" s="10"/>
      <c r="AT63" s="10"/>
      <c r="AU63" s="16"/>
      <c r="AV63" s="16"/>
      <c r="AW63" s="16"/>
      <c r="AX63" s="16"/>
      <c r="AY63" s="191"/>
      <c r="AZ63" s="191"/>
      <c r="BA63" s="13"/>
      <c r="BC63" s="20">
        <f t="shared" si="0"/>
        <v>0</v>
      </c>
      <c r="BD63" s="20" t="str">
        <f t="shared" si="1"/>
        <v/>
      </c>
    </row>
    <row r="64" spans="1:59">
      <c r="A64" s="1">
        <f>输入错误检查!C63</f>
        <v>0</v>
      </c>
      <c r="B64" s="14">
        <f>原始数据!B64</f>
        <v>4</v>
      </c>
      <c r="C64" s="14">
        <f>原始数据!C64</f>
        <v>12</v>
      </c>
      <c r="D64" s="8">
        <f>原始数据!D64</f>
        <v>18</v>
      </c>
      <c r="E64" s="8" t="str">
        <f>原始数据!E64</f>
        <v>FL</v>
      </c>
      <c r="F64" s="8" t="str">
        <f>原始数据!F64</f>
        <v>WBG</v>
      </c>
      <c r="G64" s="8">
        <f>原始数据!G64</f>
        <v>3</v>
      </c>
      <c r="H64" s="8" t="str">
        <f>原始数据!H64</f>
        <v>下</v>
      </c>
      <c r="I64" s="8" t="str">
        <f>IF(原始数据!X64="","",原始数据!X64)</f>
        <v/>
      </c>
      <c r="J64" s="8" t="str">
        <f>原始数据!J64</f>
        <v/>
      </c>
      <c r="K64" s="142" t="str">
        <f>IF(赛后数据!$M64="","",_xlfn.IFS(L64=赛后数据!$N64,赛后数据!$M64,L64=赛后数据!$V64,赛后数据!$U64,L64=赛后数据!$AD64,赛后数据!$AC64,L64=赛后数据!$AL64,赛后数据!$AK64))</f>
        <v/>
      </c>
      <c r="L64" s="9" t="str">
        <f>IF(原始数据!AP64="","",原始数据!AP64)</f>
        <v/>
      </c>
      <c r="M64" s="13"/>
      <c r="N64" s="195"/>
      <c r="O64" s="195"/>
      <c r="P64" s="142" t="str">
        <f>IF(赛后数据!$M64="","",_xlfn.IFS(Q64=赛后数据!$N64,赛后数据!$M64,Q64=赛后数据!$V64,赛后数据!$U64,Q64=赛后数据!$AD64,赛后数据!$AC64,Q64=赛后数据!$AL64,赛后数据!$AK64))</f>
        <v/>
      </c>
      <c r="Q64" s="9" t="str">
        <f>IF(原始数据!AQ64="","",原始数据!AQ64)</f>
        <v/>
      </c>
      <c r="R64" s="13"/>
      <c r="S64" s="13"/>
      <c r="T64" s="13"/>
      <c r="U64" s="142" t="str">
        <f>IF(赛后数据!$M64="","",_xlfn.IFS(V64=赛后数据!$N64,赛后数据!$M64,V64=赛后数据!$V64,赛后数据!$U64,V64=赛后数据!$AD64,赛后数据!$AC64,V64=赛后数据!$AL64,赛后数据!$AK64))</f>
        <v/>
      </c>
      <c r="V64" s="9" t="str">
        <f>IF(原始数据!AS64="","",原始数据!AS64)</f>
        <v/>
      </c>
      <c r="W64" s="13"/>
      <c r="X64" s="13"/>
      <c r="Y64" s="13"/>
      <c r="Z64" s="142" t="str">
        <f>IF(赛后数据!$M64="","",_xlfn.IFS(AA64=赛后数据!$N64,赛后数据!$M64,AA64=赛后数据!$V64,赛后数据!$U64,AA64=赛后数据!$AD64,赛后数据!$AC64,AA64=赛后数据!$AL64,赛后数据!$AK64))</f>
        <v/>
      </c>
      <c r="AA64" s="9" t="str">
        <f>IF(原始数据!AU64="","",原始数据!AU64)</f>
        <v/>
      </c>
      <c r="AB64" s="13"/>
      <c r="AC64" s="13"/>
      <c r="AD64" s="13"/>
      <c r="AE64" s="9" t="str">
        <f>IF(原始数据!K64="","",原始数据!K64)</f>
        <v/>
      </c>
      <c r="AF64" s="9" t="str">
        <f>IF(原始数据!L64="","",原始数据!L64)</f>
        <v/>
      </c>
      <c r="AG64" s="9" t="str">
        <f>IF(原始数据!AV64="","",原始数据!AV64)</f>
        <v/>
      </c>
      <c r="AH64" s="13"/>
      <c r="AI64" s="13"/>
      <c r="AJ64" s="13"/>
      <c r="AK64" s="15"/>
      <c r="AL64" s="15"/>
      <c r="AM64" s="9"/>
      <c r="AN64" s="9"/>
      <c r="AO64" s="9"/>
      <c r="AP64" s="9"/>
      <c r="AQ64" s="10"/>
      <c r="AR64" s="10"/>
      <c r="AS64" s="10"/>
      <c r="AT64" s="10"/>
      <c r="AU64" s="16"/>
      <c r="AV64" s="16"/>
      <c r="AW64" s="16"/>
      <c r="AX64" s="16"/>
      <c r="AY64" s="191"/>
      <c r="AZ64" s="191"/>
      <c r="BA64" s="13"/>
      <c r="BC64" s="20">
        <f t="shared" si="0"/>
        <v>0</v>
      </c>
      <c r="BD64" s="20" t="str">
        <f t="shared" si="1"/>
        <v/>
      </c>
    </row>
    <row r="65" spans="1:56">
      <c r="A65" s="1">
        <f>输入错误检查!C64</f>
        <v>0</v>
      </c>
      <c r="B65" s="14">
        <f>原始数据!B65</f>
        <v>4</v>
      </c>
      <c r="C65" s="14">
        <f>原始数据!C65</f>
        <v>12</v>
      </c>
      <c r="D65" s="8">
        <f>原始数据!D65</f>
        <v>18</v>
      </c>
      <c r="E65" s="8" t="str">
        <f>原始数据!E65</f>
        <v>FL</v>
      </c>
      <c r="F65" s="8" t="str">
        <f>原始数据!F65</f>
        <v>WBG</v>
      </c>
      <c r="G65" s="8" t="str">
        <f>原始数据!G65</f>
        <v>加</v>
      </c>
      <c r="H65" s="8" t="str">
        <f>原始数据!H65</f>
        <v>上</v>
      </c>
      <c r="I65" s="8" t="str">
        <f>IF(原始数据!X65="","",原始数据!X65)</f>
        <v/>
      </c>
      <c r="J65" s="8" t="str">
        <f>原始数据!J65</f>
        <v/>
      </c>
      <c r="K65" s="142" t="str">
        <f>IF(赛后数据!$M65="","",_xlfn.IFS(L65=赛后数据!$N65,赛后数据!$M65,L65=赛后数据!$V65,赛后数据!$U65,L65=赛后数据!$AD65,赛后数据!$AC65,L65=赛后数据!$AL65,赛后数据!$AK65))</f>
        <v/>
      </c>
      <c r="L65" s="9" t="str">
        <f>IF(原始数据!AP65="","",原始数据!AP65)</f>
        <v/>
      </c>
      <c r="M65" s="13"/>
      <c r="N65" s="195"/>
      <c r="O65" s="195"/>
      <c r="P65" s="142" t="str">
        <f>IF(赛后数据!$M65="","",_xlfn.IFS(Q65=赛后数据!$N65,赛后数据!$M65,Q65=赛后数据!$V65,赛后数据!$U65,Q65=赛后数据!$AD65,赛后数据!$AC65,Q65=赛后数据!$AL65,赛后数据!$AK65))</f>
        <v/>
      </c>
      <c r="Q65" s="9" t="str">
        <f>IF(原始数据!AQ65="","",原始数据!AQ65)</f>
        <v/>
      </c>
      <c r="R65" s="13"/>
      <c r="S65" s="13"/>
      <c r="T65" s="13"/>
      <c r="U65" s="142" t="str">
        <f>IF(赛后数据!$M65="","",_xlfn.IFS(V65=赛后数据!$N65,赛后数据!$M65,V65=赛后数据!$V65,赛后数据!$U65,V65=赛后数据!$AD65,赛后数据!$AC65,V65=赛后数据!$AL65,赛后数据!$AK65))</f>
        <v/>
      </c>
      <c r="V65" s="9" t="str">
        <f>IF(原始数据!AS65="","",原始数据!AS65)</f>
        <v/>
      </c>
      <c r="W65" s="13"/>
      <c r="X65" s="13"/>
      <c r="Y65" s="13"/>
      <c r="Z65" s="142" t="str">
        <f>IF(赛后数据!$M65="","",_xlfn.IFS(AA65=赛后数据!$N65,赛后数据!$M65,AA65=赛后数据!$V65,赛后数据!$U65,AA65=赛后数据!$AD65,赛后数据!$AC65,AA65=赛后数据!$AL65,赛后数据!$AK65))</f>
        <v/>
      </c>
      <c r="AA65" s="9" t="str">
        <f>IF(原始数据!AU65="","",原始数据!AU65)</f>
        <v/>
      </c>
      <c r="AB65" s="13"/>
      <c r="AC65" s="13"/>
      <c r="AD65" s="13"/>
      <c r="AE65" s="9" t="str">
        <f>IF(原始数据!K65="","",原始数据!K65)</f>
        <v/>
      </c>
      <c r="AF65" s="9" t="str">
        <f>IF(原始数据!L65="","",原始数据!L65)</f>
        <v/>
      </c>
      <c r="AG65" s="9" t="str">
        <f>IF(原始数据!AV65="","",原始数据!AV65)</f>
        <v/>
      </c>
      <c r="AH65" s="13"/>
      <c r="AI65" s="13"/>
      <c r="AJ65" s="13"/>
      <c r="AK65" s="15"/>
      <c r="AL65" s="15"/>
      <c r="AM65" s="9"/>
      <c r="AN65" s="9"/>
      <c r="AO65" s="9"/>
      <c r="AP65" s="9"/>
      <c r="AQ65" s="10"/>
      <c r="AR65" s="10"/>
      <c r="AS65" s="10"/>
      <c r="AT65" s="10"/>
      <c r="AU65" s="16"/>
      <c r="AV65" s="16"/>
      <c r="AW65" s="16"/>
      <c r="AX65" s="16"/>
      <c r="AY65" s="191"/>
      <c r="AZ65" s="191"/>
      <c r="BA65" s="13"/>
      <c r="BC65" s="20">
        <f t="shared" si="0"/>
        <v>0</v>
      </c>
      <c r="BD65" s="20" t="str">
        <f t="shared" si="1"/>
        <v/>
      </c>
    </row>
    <row r="66" spans="1:56">
      <c r="A66" s="1">
        <f>输入错误检查!C65</f>
        <v>0</v>
      </c>
      <c r="B66" s="14">
        <f>原始数据!B66</f>
        <v>4</v>
      </c>
      <c r="C66" s="14">
        <f>原始数据!C66</f>
        <v>12</v>
      </c>
      <c r="D66" s="8">
        <f>原始数据!D66</f>
        <v>18</v>
      </c>
      <c r="E66" s="8" t="str">
        <f>原始数据!E66</f>
        <v>FL</v>
      </c>
      <c r="F66" s="8" t="str">
        <f>原始数据!F66</f>
        <v>WBG</v>
      </c>
      <c r="G66" s="8" t="str">
        <f>原始数据!G66</f>
        <v>加</v>
      </c>
      <c r="H66" s="8" t="str">
        <f>原始数据!H66</f>
        <v>下</v>
      </c>
      <c r="I66" s="8" t="str">
        <f>IF(原始数据!X66="","",原始数据!X66)</f>
        <v/>
      </c>
      <c r="J66" s="8" t="str">
        <f>原始数据!J66</f>
        <v/>
      </c>
      <c r="K66" s="142" t="str">
        <f>IF(赛后数据!$M66="","",_xlfn.IFS(L66=赛后数据!$N66,赛后数据!$M66,L66=赛后数据!$V66,赛后数据!$U66,L66=赛后数据!$AD66,赛后数据!$AC66,L66=赛后数据!$AL66,赛后数据!$AK66))</f>
        <v/>
      </c>
      <c r="L66" s="9" t="str">
        <f>IF(原始数据!AP66="","",原始数据!AP66)</f>
        <v/>
      </c>
      <c r="M66" s="13"/>
      <c r="N66" s="195"/>
      <c r="O66" s="195"/>
      <c r="P66" s="142" t="str">
        <f>IF(赛后数据!$M66="","",_xlfn.IFS(Q66=赛后数据!$N66,赛后数据!$M66,Q66=赛后数据!$V66,赛后数据!$U66,Q66=赛后数据!$AD66,赛后数据!$AC66,Q66=赛后数据!$AL66,赛后数据!$AK66))</f>
        <v/>
      </c>
      <c r="Q66" s="9" t="str">
        <f>IF(原始数据!AQ66="","",原始数据!AQ66)</f>
        <v/>
      </c>
      <c r="R66" s="13"/>
      <c r="S66" s="13"/>
      <c r="T66" s="13"/>
      <c r="U66" s="142" t="str">
        <f>IF(赛后数据!$M66="","",_xlfn.IFS(V66=赛后数据!$N66,赛后数据!$M66,V66=赛后数据!$V66,赛后数据!$U66,V66=赛后数据!$AD66,赛后数据!$AC66,V66=赛后数据!$AL66,赛后数据!$AK66))</f>
        <v/>
      </c>
      <c r="V66" s="9" t="str">
        <f>IF(原始数据!AS66="","",原始数据!AS66)</f>
        <v/>
      </c>
      <c r="W66" s="13"/>
      <c r="X66" s="13"/>
      <c r="Y66" s="13"/>
      <c r="Z66" s="142" t="str">
        <f>IF(赛后数据!$M66="","",_xlfn.IFS(AA66=赛后数据!$N66,赛后数据!$M66,AA66=赛后数据!$V66,赛后数据!$U66,AA66=赛后数据!$AD66,赛后数据!$AC66,AA66=赛后数据!$AL66,赛后数据!$AK66))</f>
        <v/>
      </c>
      <c r="AA66" s="9" t="str">
        <f>IF(原始数据!AU66="","",原始数据!AU66)</f>
        <v/>
      </c>
      <c r="AB66" s="13"/>
      <c r="AC66" s="13"/>
      <c r="AD66" s="13"/>
      <c r="AE66" s="9" t="str">
        <f>IF(原始数据!K66="","",原始数据!K66)</f>
        <v/>
      </c>
      <c r="AF66" s="9" t="str">
        <f>IF(原始数据!L66="","",原始数据!L66)</f>
        <v/>
      </c>
      <c r="AG66" s="9" t="str">
        <f>IF(原始数据!AV66="","",原始数据!AV66)</f>
        <v/>
      </c>
      <c r="AH66" s="13"/>
      <c r="AI66" s="13"/>
      <c r="AJ66" s="13"/>
      <c r="AK66" s="15"/>
      <c r="AL66" s="15"/>
      <c r="AM66" s="9"/>
      <c r="AN66" s="9"/>
      <c r="AO66" s="9"/>
      <c r="AP66" s="9"/>
      <c r="AQ66" s="10"/>
      <c r="AR66" s="10"/>
      <c r="AS66" s="10"/>
      <c r="AT66" s="10"/>
      <c r="AU66" s="16"/>
      <c r="AV66" s="16"/>
      <c r="AW66" s="16"/>
      <c r="AX66" s="16"/>
      <c r="AY66" s="191"/>
      <c r="AZ66" s="191"/>
      <c r="BA66" s="13"/>
      <c r="BC66" s="20">
        <f t="shared" si="0"/>
        <v>0</v>
      </c>
      <c r="BD66" s="20" t="str">
        <f t="shared" si="1"/>
        <v/>
      </c>
    </row>
    <row r="67" spans="1:56">
      <c r="A67" s="1">
        <f>输入错误检查!C66</f>
        <v>0</v>
      </c>
      <c r="B67" s="14">
        <f>原始数据!B67</f>
        <v>4</v>
      </c>
      <c r="C67" s="14">
        <f>原始数据!C67</f>
        <v>13</v>
      </c>
      <c r="D67" s="8">
        <f>原始数据!D67</f>
        <v>12</v>
      </c>
      <c r="E67" s="8" t="str">
        <f>原始数据!E67</f>
        <v>ITZY</v>
      </c>
      <c r="F67" s="8" t="str">
        <f>原始数据!F67</f>
        <v>AXIZ</v>
      </c>
      <c r="G67" s="8">
        <f>原始数据!G67</f>
        <v>1</v>
      </c>
      <c r="H67" s="8" t="str">
        <f>原始数据!H67</f>
        <v>上</v>
      </c>
      <c r="I67" s="8" t="str">
        <f>IF(原始数据!X67="","",原始数据!X67)</f>
        <v>里奥的回忆</v>
      </c>
      <c r="J67" s="8" t="str">
        <f>原始数据!J67</f>
        <v>AXIZ</v>
      </c>
      <c r="K67" s="142" t="str">
        <f>IF(赛后数据!$M67="","",_xlfn.IFS(L67=赛后数据!$N67,赛后数据!$M67,L67=赛后数据!$V67,赛后数据!$U67,L67=赛后数据!$AD67,赛后数据!$AC67,L67=赛后数据!$AL67,赛后数据!$AK67))</f>
        <v>atto</v>
      </c>
      <c r="L67" s="9" t="str">
        <f>IF(原始数据!AP67="","",原始数据!AP67)</f>
        <v>冒险家</v>
      </c>
      <c r="M67" s="13">
        <v>8</v>
      </c>
      <c r="N67" s="189" t="s">
        <v>232</v>
      </c>
      <c r="O67" s="189" t="s">
        <v>233</v>
      </c>
      <c r="P67" s="142" t="str">
        <f>IF(赛后数据!$M67="","",_xlfn.IFS(Q67=赛后数据!$N67,赛后数据!$M67,Q67=赛后数据!$V67,赛后数据!$U67,Q67=赛后数据!$AD67,赛后数据!$AC67,Q67=赛后数据!$AL67,赛后数据!$AK67))</f>
        <v>nyan</v>
      </c>
      <c r="Q67" s="9" t="str">
        <f>IF(原始数据!AQ67="","",原始数据!AQ67)</f>
        <v>古董商</v>
      </c>
      <c r="R67" s="13">
        <v>6</v>
      </c>
      <c r="S67" s="15" t="s">
        <v>233</v>
      </c>
      <c r="T67" s="15" t="s">
        <v>231</v>
      </c>
      <c r="U67" s="142" t="str">
        <f>IF(赛后数据!$M67="","",_xlfn.IFS(V67=赛后数据!$N67,赛后数据!$M67,V67=赛后数据!$V67,赛后数据!$U67,V67=赛后数据!$AD67,赛后数据!$AC67,V67=赛后数据!$AL67,赛后数据!$AK67))</f>
        <v>takakou</v>
      </c>
      <c r="V67" s="9" t="str">
        <f>IF(原始数据!AS67="","",原始数据!AS67)</f>
        <v>骑士</v>
      </c>
      <c r="W67" s="13">
        <v>5</v>
      </c>
      <c r="X67" s="15" t="s">
        <v>232</v>
      </c>
      <c r="Y67" s="15" t="s">
        <v>231</v>
      </c>
      <c r="Z67" s="142" t="str">
        <f>IF(赛后数据!$M67="","",_xlfn.IFS(AA67=赛后数据!$N67,赛后数据!$M67,AA67=赛后数据!$V67,赛后数据!$U67,AA67=赛后数据!$AD67,赛后数据!$AC67,AA67=赛后数据!$AL67,赛后数据!$AK67))</f>
        <v>tuna</v>
      </c>
      <c r="AA67" s="9" t="str">
        <f>IF(原始数据!AU67="","",原始数据!AU67)</f>
        <v>木偶师</v>
      </c>
      <c r="AB67" s="13">
        <v>4</v>
      </c>
      <c r="AC67" s="15" t="s">
        <v>233</v>
      </c>
      <c r="AD67" s="15" t="s">
        <v>231</v>
      </c>
      <c r="AE67" s="9" t="str">
        <f>IF(原始数据!K67="","",原始数据!K67)</f>
        <v>ITZY</v>
      </c>
      <c r="AF67" s="9" t="str">
        <f>IF(原始数据!L67="","",原始数据!L67)</f>
        <v>bailu</v>
      </c>
      <c r="AG67" s="9" t="str">
        <f>IF(原始数据!AV67="","",原始数据!AV67)</f>
        <v>喧嚣</v>
      </c>
      <c r="AH67" s="13">
        <v>7</v>
      </c>
      <c r="AI67" s="190" t="s">
        <v>243</v>
      </c>
      <c r="AJ67" s="15" t="s">
        <v>234</v>
      </c>
      <c r="AK67" s="15" t="s">
        <v>260</v>
      </c>
      <c r="AL67" s="15" t="s">
        <v>240</v>
      </c>
      <c r="AM67" s="142" t="s">
        <v>300</v>
      </c>
      <c r="AN67" s="9"/>
      <c r="AO67" s="9"/>
      <c r="AP67" s="9"/>
      <c r="AQ67" s="10">
        <v>1</v>
      </c>
      <c r="AR67" s="10">
        <v>13</v>
      </c>
      <c r="AS67" s="11">
        <v>228</v>
      </c>
      <c r="AT67" s="11"/>
      <c r="AU67" s="12">
        <v>419</v>
      </c>
      <c r="AV67" s="12">
        <v>3</v>
      </c>
      <c r="AW67" s="12">
        <v>22</v>
      </c>
      <c r="AX67" s="12"/>
      <c r="AY67" s="191">
        <v>4</v>
      </c>
      <c r="AZ67" s="191">
        <v>18</v>
      </c>
      <c r="BA67" s="13"/>
      <c r="BC67" s="20">
        <f t="shared" si="0"/>
        <v>73</v>
      </c>
      <c r="BD67" s="20">
        <f t="shared" si="1"/>
        <v>2</v>
      </c>
    </row>
    <row r="68" spans="1:56">
      <c r="A68" s="1">
        <f>输入错误检查!C67</f>
        <v>0</v>
      </c>
      <c r="B68" s="14">
        <f>原始数据!B68</f>
        <v>4</v>
      </c>
      <c r="C68" s="14">
        <f>原始数据!C68</f>
        <v>13</v>
      </c>
      <c r="D68" s="8">
        <f>原始数据!D68</f>
        <v>12</v>
      </c>
      <c r="E68" s="8" t="str">
        <f>原始数据!E68</f>
        <v>ITZY</v>
      </c>
      <c r="F68" s="8" t="str">
        <f>原始数据!F68</f>
        <v>AXIZ</v>
      </c>
      <c r="G68" s="8">
        <f>原始数据!G68</f>
        <v>1</v>
      </c>
      <c r="H68" s="8" t="str">
        <f>原始数据!H68</f>
        <v>下</v>
      </c>
      <c r="I68" s="8" t="str">
        <f>IF(原始数据!X68="","",原始数据!X68)</f>
        <v>里奥的回忆</v>
      </c>
      <c r="J68" s="8" t="str">
        <f>原始数据!J68</f>
        <v>ITZY</v>
      </c>
      <c r="K68" s="142" t="str">
        <f>IF(赛后数据!$M68="","",_xlfn.IFS(L68=赛后数据!$N68,赛后数据!$M68,L68=赛后数据!$V68,赛后数据!$U68,L68=赛后数据!$AD68,赛后数据!$AC68,L68=赛后数据!$AL68,赛后数据!$AK68))</f>
        <v>fox</v>
      </c>
      <c r="L68" s="9" t="str">
        <f>IF(原始数据!AP68="","",原始数据!AP68)</f>
        <v>大副</v>
      </c>
      <c r="M68" s="13">
        <v>6</v>
      </c>
      <c r="N68" s="189" t="s">
        <v>231</v>
      </c>
      <c r="O68" s="189" t="s">
        <v>230</v>
      </c>
      <c r="P68" s="142" t="str">
        <f>IF(赛后数据!$M68="","",_xlfn.IFS(Q68=赛后数据!$N68,赛后数据!$M68,Q68=赛后数据!$V68,赛后数据!$U68,Q68=赛后数据!$AD68,赛后数据!$AC68,Q68=赛后数据!$AL68,赛后数据!$AK68))</f>
        <v>clover</v>
      </c>
      <c r="Q68" s="9" t="str">
        <f>IF(原始数据!AQ68="","",原始数据!AQ68)</f>
        <v>古董商</v>
      </c>
      <c r="R68" s="13">
        <v>2</v>
      </c>
      <c r="S68" s="15" t="s">
        <v>232</v>
      </c>
      <c r="T68" s="15" t="s">
        <v>233</v>
      </c>
      <c r="U68" s="142" t="str">
        <f>IF(赛后数据!$M68="","",_xlfn.IFS(V68=赛后数据!$N68,赛后数据!$M68,V68=赛后数据!$V68,赛后数据!$U68,V68=赛后数据!$AD68,赛后数据!$AC68,V68=赛后数据!$AL68,赛后数据!$AK68))</f>
        <v>zyan</v>
      </c>
      <c r="V68" s="9" t="str">
        <f>IF(原始数据!AS68="","",原始数据!AS68)</f>
        <v>木偶师</v>
      </c>
      <c r="W68" s="13">
        <v>8</v>
      </c>
      <c r="X68" s="15" t="s">
        <v>231</v>
      </c>
      <c r="Y68" s="15" t="s">
        <v>230</v>
      </c>
      <c r="Z68" s="142" t="str">
        <f>IF(赛后数据!$M68="","",_xlfn.IFS(AA68=赛后数据!$N68,赛后数据!$M68,AA68=赛后数据!$V68,赛后数据!$U68,AA68=赛后数据!$AD68,赛后数据!$AC68,AA68=赛后数据!$AL68,赛后数据!$AK68))</f>
        <v>dahai</v>
      </c>
      <c r="AA68" s="9" t="str">
        <f>IF(原始数据!AU68="","",原始数据!AU68)</f>
        <v>舞女</v>
      </c>
      <c r="AB68" s="13">
        <v>5</v>
      </c>
      <c r="AC68" s="15" t="s">
        <v>232</v>
      </c>
      <c r="AD68" s="15" t="s">
        <v>231</v>
      </c>
      <c r="AE68" s="9" t="str">
        <f>IF(原始数据!K68="","",原始数据!K68)</f>
        <v>AXIZ</v>
      </c>
      <c r="AF68" s="9" t="str">
        <f>IF(原始数据!L68="","",原始数据!L68)</f>
        <v>kakiri</v>
      </c>
      <c r="AG68" s="9" t="str">
        <f>IF(原始数据!AV68="","",原始数据!AV68)</f>
        <v>喧嚣</v>
      </c>
      <c r="AH68" s="13">
        <v>4</v>
      </c>
      <c r="AI68" s="15" t="s">
        <v>243</v>
      </c>
      <c r="AJ68" s="15" t="s">
        <v>234</v>
      </c>
      <c r="AK68" s="15" t="s">
        <v>260</v>
      </c>
      <c r="AL68" s="15" t="s">
        <v>240</v>
      </c>
      <c r="AM68" s="142" t="s">
        <v>301</v>
      </c>
      <c r="AN68" s="9"/>
      <c r="AO68" s="9"/>
      <c r="AP68" s="9"/>
      <c r="AQ68" s="10">
        <v>0</v>
      </c>
      <c r="AR68" s="10">
        <v>51</v>
      </c>
      <c r="AS68" s="10">
        <v>132</v>
      </c>
      <c r="AT68" s="10"/>
      <c r="AU68" s="16">
        <v>415</v>
      </c>
      <c r="AV68" s="16">
        <v>3</v>
      </c>
      <c r="AW68" s="16">
        <v>21</v>
      </c>
      <c r="AX68" s="16"/>
      <c r="AY68" s="191">
        <v>4</v>
      </c>
      <c r="AZ68" s="191">
        <v>26</v>
      </c>
      <c r="BA68" s="13"/>
      <c r="BC68" s="20">
        <f t="shared" ref="BC68:BC131" si="2">AQ68*60+AR68-AN68*60-AO68</f>
        <v>51</v>
      </c>
      <c r="BD68" s="20">
        <f t="shared" ref="BD68:BD131" si="3">IF(AV68="","",AV68*60+AW68-200)</f>
        <v>1</v>
      </c>
    </row>
    <row r="69" spans="1:56">
      <c r="A69" s="1">
        <f>输入错误检查!C68</f>
        <v>0</v>
      </c>
      <c r="B69" s="14">
        <f>原始数据!B69</f>
        <v>4</v>
      </c>
      <c r="C69" s="14">
        <f>原始数据!C69</f>
        <v>13</v>
      </c>
      <c r="D69" s="8">
        <f>原始数据!D69</f>
        <v>12</v>
      </c>
      <c r="E69" s="8" t="str">
        <f>原始数据!E69</f>
        <v>ITZY</v>
      </c>
      <c r="F69" s="8" t="str">
        <f>原始数据!F69</f>
        <v>AXIZ</v>
      </c>
      <c r="G69" s="8">
        <f>原始数据!G69</f>
        <v>2</v>
      </c>
      <c r="H69" s="8" t="str">
        <f>原始数据!H69</f>
        <v>上</v>
      </c>
      <c r="I69" s="8" t="str">
        <f>IF(原始数据!X69="","",原始数据!X69)</f>
        <v>湖景村</v>
      </c>
      <c r="J69" s="8" t="str">
        <f>原始数据!J69</f>
        <v>ITZY</v>
      </c>
      <c r="K69" s="142" t="str">
        <f>IF(赛后数据!$M69="","",_xlfn.IFS(L69=赛后数据!$N69,赛后数据!$M69,L69=赛后数据!$V69,赛后数据!$U69,L69=赛后数据!$AD69,赛后数据!$AC69,L69=赛后数据!$AL69,赛后数据!$AK69))</f>
        <v>fox</v>
      </c>
      <c r="L69" s="9" t="str">
        <f>IF(原始数据!AP69="","",原始数据!AP69)</f>
        <v>野人</v>
      </c>
      <c r="M69" s="13">
        <v>7</v>
      </c>
      <c r="N69" s="189" t="s">
        <v>231</v>
      </c>
      <c r="O69" s="189" t="s">
        <v>230</v>
      </c>
      <c r="P69" s="142" t="str">
        <f>IF(赛后数据!$M69="","",_xlfn.IFS(Q69=赛后数据!$N69,赛后数据!$M69,Q69=赛后数据!$V69,赛后数据!$U69,Q69=赛后数据!$AD69,赛后数据!$AC69,Q69=赛后数据!$AL69,赛后数据!$AK69))</f>
        <v>clover</v>
      </c>
      <c r="Q69" s="9" t="str">
        <f>IF(原始数据!AQ69="","",原始数据!AQ69)</f>
        <v>小说家</v>
      </c>
      <c r="R69" s="13">
        <v>2</v>
      </c>
      <c r="S69" s="15" t="s">
        <v>233</v>
      </c>
      <c r="T69" s="15" t="s">
        <v>230</v>
      </c>
      <c r="U69" s="142" t="str">
        <f>IF(赛后数据!$M69="","",_xlfn.IFS(V69=赛后数据!$N69,赛后数据!$M69,V69=赛后数据!$V69,赛后数据!$U69,V69=赛后数据!$AD69,赛后数据!$AC69,V69=赛后数据!$AL69,赛后数据!$AK69))</f>
        <v>zyan</v>
      </c>
      <c r="V69" s="9" t="str">
        <f>IF(原始数据!AS69="","",原始数据!AS69)</f>
        <v>调酒师</v>
      </c>
      <c r="W69" s="13">
        <v>8</v>
      </c>
      <c r="X69" s="15" t="s">
        <v>232</v>
      </c>
      <c r="Y69" s="15" t="s">
        <v>233</v>
      </c>
      <c r="Z69" s="142" t="str">
        <f>IF(赛后数据!$M69="","",_xlfn.IFS(AA69=赛后数据!$N69,赛后数据!$M69,AA69=赛后数据!$V69,赛后数据!$U69,AA69=赛后数据!$AD69,赛后数据!$AC69,AA69=赛后数据!$AL69,赛后数据!$AK69))</f>
        <v>dahai</v>
      </c>
      <c r="AA69" s="9" t="str">
        <f>IF(原始数据!AU69="","",原始数据!AU69)</f>
        <v>空军</v>
      </c>
      <c r="AB69" s="13">
        <v>5</v>
      </c>
      <c r="AC69" s="15" t="s">
        <v>232</v>
      </c>
      <c r="AD69" s="15" t="s">
        <v>233</v>
      </c>
      <c r="AE69" s="9" t="str">
        <f>IF(原始数据!K69="","",原始数据!K69)</f>
        <v>AXIZ</v>
      </c>
      <c r="AF69" s="9" t="str">
        <f>IF(原始数据!L69="","",原始数据!L69)</f>
        <v>kakiri</v>
      </c>
      <c r="AG69" s="9" t="str">
        <f>IF(原始数据!AV69="","",原始数据!AV69)</f>
        <v>蜘蛛</v>
      </c>
      <c r="AH69" s="13">
        <v>1</v>
      </c>
      <c r="AI69" s="15" t="s">
        <v>234</v>
      </c>
      <c r="AJ69" s="15" t="s">
        <v>235</v>
      </c>
      <c r="AK69" s="15" t="s">
        <v>260</v>
      </c>
      <c r="AL69" s="15" t="s">
        <v>240</v>
      </c>
      <c r="AM69" s="142" t="s">
        <v>301</v>
      </c>
      <c r="AN69" s="9"/>
      <c r="AO69" s="9"/>
      <c r="AP69" s="9"/>
      <c r="AQ69" s="10">
        <v>1</v>
      </c>
      <c r="AR69" s="10">
        <v>24</v>
      </c>
      <c r="AS69" s="10">
        <v>251</v>
      </c>
      <c r="AT69" s="10"/>
      <c r="AU69" s="16">
        <v>455</v>
      </c>
      <c r="AV69" s="16">
        <v>3</v>
      </c>
      <c r="AW69" s="16">
        <v>21</v>
      </c>
      <c r="AX69" s="16"/>
      <c r="AY69" s="191">
        <v>5</v>
      </c>
      <c r="AZ69" s="191">
        <v>31</v>
      </c>
      <c r="BA69" s="13"/>
      <c r="BC69" s="20">
        <f t="shared" si="2"/>
        <v>84</v>
      </c>
      <c r="BD69" s="20">
        <f t="shared" si="3"/>
        <v>1</v>
      </c>
    </row>
    <row r="70" spans="1:56">
      <c r="A70" s="1">
        <f>输入错误检查!C69</f>
        <v>0</v>
      </c>
      <c r="B70" s="14">
        <f>原始数据!B70</f>
        <v>4</v>
      </c>
      <c r="C70" s="14">
        <f>原始数据!C70</f>
        <v>13</v>
      </c>
      <c r="D70" s="8">
        <f>原始数据!D70</f>
        <v>12</v>
      </c>
      <c r="E70" s="8" t="str">
        <f>原始数据!E70</f>
        <v>ITZY</v>
      </c>
      <c r="F70" s="8" t="str">
        <f>原始数据!F70</f>
        <v>AXIZ</v>
      </c>
      <c r="G70" s="8">
        <f>原始数据!G70</f>
        <v>2</v>
      </c>
      <c r="H70" s="8" t="str">
        <f>原始数据!H70</f>
        <v>下</v>
      </c>
      <c r="I70" s="8" t="str">
        <f>IF(原始数据!X70="","",原始数据!X70)</f>
        <v>湖景村</v>
      </c>
      <c r="J70" s="8" t="str">
        <f>原始数据!J70</f>
        <v>AXIZ</v>
      </c>
      <c r="K70" s="142" t="str">
        <f>IF(赛后数据!$M70="","",_xlfn.IFS(L70=赛后数据!$N70,赛后数据!$M70,L70=赛后数据!$V70,赛后数据!$U70,L70=赛后数据!$AD70,赛后数据!$AC70,L70=赛后数据!$AL70,赛后数据!$AK70))</f>
        <v>tuna</v>
      </c>
      <c r="L70" s="9" t="str">
        <f>IF(原始数据!AP70="","",原始数据!AP70)</f>
        <v>飞行家</v>
      </c>
      <c r="M70" s="13">
        <v>8</v>
      </c>
      <c r="N70" s="189" t="s">
        <v>232</v>
      </c>
      <c r="O70" s="189" t="s">
        <v>233</v>
      </c>
      <c r="P70" s="142" t="str">
        <f>IF(赛后数据!$M70="","",_xlfn.IFS(Q70=赛后数据!$N70,赛后数据!$M70,Q70=赛后数据!$V70,赛后数据!$U70,Q70=赛后数据!$AD70,赛后数据!$AC70,Q70=赛后数据!$AL70,赛后数据!$AK70))</f>
        <v>atto</v>
      </c>
      <c r="Q70" s="9" t="str">
        <f>IF(原始数据!AQ70="","",原始数据!AQ70)</f>
        <v>心理学家</v>
      </c>
      <c r="R70" s="13">
        <v>5</v>
      </c>
      <c r="S70" s="15" t="s">
        <v>231</v>
      </c>
      <c r="T70" s="15" t="s">
        <v>233</v>
      </c>
      <c r="U70" s="142" t="str">
        <f>IF(赛后数据!$M70="","",_xlfn.IFS(V70=赛后数据!$N70,赛后数据!$M70,V70=赛后数据!$V70,赛后数据!$U70,V70=赛后数据!$AD70,赛后数据!$AC70,V70=赛后数据!$AL70,赛后数据!$AK70))</f>
        <v>nyan</v>
      </c>
      <c r="V70" s="9" t="str">
        <f>IF(原始数据!AS70="","",原始数据!AS70)</f>
        <v>空军</v>
      </c>
      <c r="W70" s="13">
        <v>2</v>
      </c>
      <c r="X70" s="15" t="s">
        <v>232</v>
      </c>
      <c r="Y70" s="15" t="s">
        <v>230</v>
      </c>
      <c r="Z70" s="142" t="str">
        <f>IF(赛后数据!$M70="","",_xlfn.IFS(AA70=赛后数据!$N70,赛后数据!$M70,AA70=赛后数据!$V70,赛后数据!$U70,AA70=赛后数据!$AD70,赛后数据!$AC70,AA70=赛后数据!$AL70,赛后数据!$AK70))</f>
        <v>takakou</v>
      </c>
      <c r="AA70" s="9" t="str">
        <f>IF(原始数据!AU70="","",原始数据!AU70)</f>
        <v>大副</v>
      </c>
      <c r="AB70" s="13">
        <v>6</v>
      </c>
      <c r="AC70" s="15" t="s">
        <v>231</v>
      </c>
      <c r="AD70" s="15" t="s">
        <v>230</v>
      </c>
      <c r="AE70" s="9" t="str">
        <f>IF(原始数据!K70="","",原始数据!K70)</f>
        <v>ITZY</v>
      </c>
      <c r="AF70" s="9" t="str">
        <f>IF(原始数据!L70="","",原始数据!L70)</f>
        <v>bailu</v>
      </c>
      <c r="AG70" s="9" t="str">
        <f>IF(原始数据!AV70="","",原始数据!AV70)</f>
        <v>歌剧演员</v>
      </c>
      <c r="AH70" s="13">
        <v>4</v>
      </c>
      <c r="AI70" s="15" t="s">
        <v>234</v>
      </c>
      <c r="AJ70" s="15" t="s">
        <v>235</v>
      </c>
      <c r="AK70" s="15" t="s">
        <v>237</v>
      </c>
      <c r="AL70" s="15" t="s">
        <v>240</v>
      </c>
      <c r="AM70" s="142" t="s">
        <v>238</v>
      </c>
      <c r="AN70" s="9"/>
      <c r="AO70" s="9"/>
      <c r="AP70" s="9"/>
      <c r="AQ70" s="10">
        <v>1</v>
      </c>
      <c r="AR70" s="10">
        <v>5</v>
      </c>
      <c r="AS70" s="10">
        <v>169</v>
      </c>
      <c r="AT70" s="10"/>
      <c r="AU70" s="16">
        <v>483</v>
      </c>
      <c r="AV70" s="16">
        <v>3</v>
      </c>
      <c r="AW70" s="16">
        <v>22</v>
      </c>
      <c r="AX70" s="16"/>
      <c r="AY70" s="191">
        <v>5</v>
      </c>
      <c r="AZ70" s="191">
        <v>29</v>
      </c>
      <c r="BA70" s="13"/>
      <c r="BC70" s="20">
        <f t="shared" si="2"/>
        <v>65</v>
      </c>
      <c r="BD70" s="20">
        <f t="shared" si="3"/>
        <v>2</v>
      </c>
    </row>
    <row r="71" spans="1:56">
      <c r="A71" s="1">
        <f>输入错误检查!C70</f>
        <v>0</v>
      </c>
      <c r="B71" s="14">
        <f>原始数据!B71</f>
        <v>4</v>
      </c>
      <c r="C71" s="14">
        <f>原始数据!C71</f>
        <v>13</v>
      </c>
      <c r="D71" s="8">
        <f>原始数据!D71</f>
        <v>12</v>
      </c>
      <c r="E71" s="8" t="str">
        <f>原始数据!E71</f>
        <v>ITZY</v>
      </c>
      <c r="F71" s="8" t="str">
        <f>原始数据!F71</f>
        <v>AXIZ</v>
      </c>
      <c r="G71" s="8">
        <f>原始数据!G71</f>
        <v>3</v>
      </c>
      <c r="H71" s="8" t="str">
        <f>原始数据!H71</f>
        <v>上</v>
      </c>
      <c r="I71" s="8" t="str">
        <f>IF(原始数据!X71="","",原始数据!X71)</f>
        <v>永眠镇</v>
      </c>
      <c r="J71" s="8" t="str">
        <f>原始数据!J71</f>
        <v>AXIZ</v>
      </c>
      <c r="K71" s="142" t="str">
        <f>IF(赛后数据!$M71="","",_xlfn.IFS(L71=赛后数据!$N71,赛后数据!$M71,L71=赛后数据!$V71,赛后数据!$U71,L71=赛后数据!$AD71,赛后数据!$AC71,L71=赛后数据!$AL71,赛后数据!$AK71))</f>
        <v>takakou</v>
      </c>
      <c r="L71" s="9" t="str">
        <f>IF(原始数据!AP71="","",原始数据!AP71)</f>
        <v>佣兵</v>
      </c>
      <c r="M71" s="13">
        <v>5</v>
      </c>
      <c r="N71" s="189" t="s">
        <v>231</v>
      </c>
      <c r="O71" s="189" t="s">
        <v>230</v>
      </c>
      <c r="P71" s="142" t="str">
        <f>IF(赛后数据!$M71="","",_xlfn.IFS(Q71=赛后数据!$N71,赛后数据!$M71,Q71=赛后数据!$V71,赛后数据!$U71,Q71=赛后数据!$AD71,赛后数据!$AC71,Q71=赛后数据!$AL71,赛后数据!$AK71))</f>
        <v>tuna</v>
      </c>
      <c r="Q71" s="9" t="str">
        <f>IF(原始数据!AQ71="","",原始数据!AQ71)</f>
        <v>祭司</v>
      </c>
      <c r="R71" s="13">
        <v>8</v>
      </c>
      <c r="S71" s="15" t="s">
        <v>232</v>
      </c>
      <c r="T71" s="15" t="s">
        <v>233</v>
      </c>
      <c r="U71" s="142" t="str">
        <f>IF(赛后数据!$M71="","",_xlfn.IFS(V71=赛后数据!$N71,赛后数据!$M71,V71=赛后数据!$V71,赛后数据!$U71,V71=赛后数据!$AD71,赛后数据!$AC71,V71=赛后数据!$AL71,赛后数据!$AK71))</f>
        <v>nyan</v>
      </c>
      <c r="V71" s="9" t="str">
        <f>IF(原始数据!AS71="","",原始数据!AS71)</f>
        <v>杂技演员</v>
      </c>
      <c r="W71" s="13">
        <v>6</v>
      </c>
      <c r="X71" s="15" t="s">
        <v>231</v>
      </c>
      <c r="Y71" s="15" t="s">
        <v>230</v>
      </c>
      <c r="Z71" s="142" t="str">
        <f>IF(赛后数据!$M71="","",_xlfn.IFS(AA71=赛后数据!$N71,赛后数据!$M71,AA71=赛后数据!$V71,赛后数据!$U71,AA71=赛后数据!$AD71,赛后数据!$AC71,AA71=赛后数据!$AL71,赛后数据!$AK71))</f>
        <v>atto</v>
      </c>
      <c r="AA71" s="9" t="str">
        <f>IF(原始数据!AU71="","",原始数据!AU71)</f>
        <v>木偶师</v>
      </c>
      <c r="AB71" s="13">
        <v>3</v>
      </c>
      <c r="AC71" s="15" t="s">
        <v>233</v>
      </c>
      <c r="AD71" s="15" t="s">
        <v>230</v>
      </c>
      <c r="AE71" s="9" t="str">
        <f>IF(原始数据!K71="","",原始数据!K71)</f>
        <v>ITZY</v>
      </c>
      <c r="AF71" s="9" t="str">
        <f>IF(原始数据!L71="","",原始数据!L71)</f>
        <v>bailu</v>
      </c>
      <c r="AG71" s="9" t="str">
        <f>IF(原始数据!AV71="","",原始数据!AV71)</f>
        <v>红蝶</v>
      </c>
      <c r="AH71" s="13">
        <v>4</v>
      </c>
      <c r="AI71" s="15" t="s">
        <v>234</v>
      </c>
      <c r="AJ71" s="15" t="s">
        <v>235</v>
      </c>
      <c r="AK71" s="15" t="s">
        <v>237</v>
      </c>
      <c r="AL71" s="15" t="s">
        <v>240</v>
      </c>
      <c r="AM71" s="142" t="s">
        <v>238</v>
      </c>
      <c r="AN71" s="9"/>
      <c r="AO71" s="9"/>
      <c r="AP71" s="9"/>
      <c r="AQ71" s="10">
        <v>1</v>
      </c>
      <c r="AR71" s="10">
        <v>14</v>
      </c>
      <c r="AS71" s="10">
        <v>233</v>
      </c>
      <c r="AT71" s="10"/>
      <c r="AU71" s="16">
        <v>478</v>
      </c>
      <c r="AV71" s="16">
        <v>3</v>
      </c>
      <c r="AW71" s="16">
        <v>21</v>
      </c>
      <c r="AX71" s="16"/>
      <c r="AY71" s="191">
        <v>4</v>
      </c>
      <c r="AZ71" s="191">
        <v>20</v>
      </c>
      <c r="BA71" s="13"/>
      <c r="BC71" s="20">
        <f t="shared" si="2"/>
        <v>74</v>
      </c>
      <c r="BD71" s="20">
        <f t="shared" si="3"/>
        <v>1</v>
      </c>
    </row>
    <row r="72" spans="1:56">
      <c r="A72" s="1">
        <f>输入错误检查!C71</f>
        <v>0</v>
      </c>
      <c r="B72" s="14">
        <f>原始数据!B72</f>
        <v>4</v>
      </c>
      <c r="C72" s="14">
        <f>原始数据!C72</f>
        <v>13</v>
      </c>
      <c r="D72" s="8">
        <f>原始数据!D72</f>
        <v>12</v>
      </c>
      <c r="E72" s="8" t="str">
        <f>原始数据!E72</f>
        <v>ITZY</v>
      </c>
      <c r="F72" s="8" t="str">
        <f>原始数据!F72</f>
        <v>AXIZ</v>
      </c>
      <c r="G72" s="8">
        <f>原始数据!G72</f>
        <v>3</v>
      </c>
      <c r="H72" s="8" t="str">
        <f>原始数据!H72</f>
        <v>下</v>
      </c>
      <c r="I72" s="8" t="str">
        <f>IF(原始数据!X72="","",原始数据!X72)</f>
        <v>永眠镇</v>
      </c>
      <c r="J72" s="8" t="str">
        <f>原始数据!J72</f>
        <v>ITZY</v>
      </c>
      <c r="K72" s="142" t="str">
        <f>IF(赛后数据!$M72="","",_xlfn.IFS(L72=赛后数据!$N72,赛后数据!$M72,L72=赛后数据!$V72,赛后数据!$U72,L72=赛后数据!$AD72,赛后数据!$AC72,L72=赛后数据!$AL72,赛后数据!$AK72))</f>
        <v>dahai</v>
      </c>
      <c r="L72" s="9" t="str">
        <f>IF(原始数据!AP72="","",原始数据!AP72)</f>
        <v>祭司</v>
      </c>
      <c r="M72" s="13">
        <v>8</v>
      </c>
      <c r="N72" s="189" t="s">
        <v>232</v>
      </c>
      <c r="O72" s="189" t="s">
        <v>231</v>
      </c>
      <c r="P72" s="142" t="str">
        <f>IF(赛后数据!$M72="","",_xlfn.IFS(Q72=赛后数据!$N72,赛后数据!$M72,Q72=赛后数据!$V72,赛后数据!$U72,Q72=赛后数据!$AD72,赛后数据!$AC72,Q72=赛后数据!$AL72,赛后数据!$AK72))</f>
        <v>clover</v>
      </c>
      <c r="Q72" s="9" t="str">
        <f>IF(原始数据!AQ72="","",原始数据!AQ72)</f>
        <v>教授</v>
      </c>
      <c r="R72" s="13">
        <v>3</v>
      </c>
      <c r="S72" s="15" t="s">
        <v>233</v>
      </c>
      <c r="T72" s="15" t="s">
        <v>230</v>
      </c>
      <c r="U72" s="142" t="str">
        <f>IF(赛后数据!$M72="","",_xlfn.IFS(V72=赛后数据!$N72,赛后数据!$M72,V72=赛后数据!$V72,赛后数据!$U72,V72=赛后数据!$AD72,赛后数据!$AC72,V72=赛后数据!$AL72,赛后数据!$AK72))</f>
        <v>zyan</v>
      </c>
      <c r="V72" s="9" t="str">
        <f>IF(原始数据!AS72="","",原始数据!AS72)</f>
        <v>先知</v>
      </c>
      <c r="W72" s="13">
        <v>6</v>
      </c>
      <c r="X72" s="15" t="s">
        <v>232</v>
      </c>
      <c r="Y72" s="15" t="s">
        <v>233</v>
      </c>
      <c r="Z72" s="142" t="str">
        <f>IF(赛后数据!$M72="","",_xlfn.IFS(AA72=赛后数据!$N72,赛后数据!$M72,AA72=赛后数据!$V72,赛后数据!$U72,AA72=赛后数据!$AD72,赛后数据!$AC72,AA72=赛后数据!$AL72,赛后数据!$AK72))</f>
        <v>fox</v>
      </c>
      <c r="AA72" s="9" t="str">
        <f>IF(原始数据!AU72="","",原始数据!AU72)</f>
        <v>前锋</v>
      </c>
      <c r="AB72" s="13">
        <v>5</v>
      </c>
      <c r="AC72" s="15" t="s">
        <v>232</v>
      </c>
      <c r="AD72" s="15" t="s">
        <v>230</v>
      </c>
      <c r="AE72" s="9" t="str">
        <f>IF(原始数据!K72="","",原始数据!K72)</f>
        <v>AXIZ</v>
      </c>
      <c r="AF72" s="9" t="str">
        <f>IF(原始数据!L72="","",原始数据!L72)</f>
        <v>kakaka</v>
      </c>
      <c r="AG72" s="9" t="str">
        <f>IF(原始数据!AV72="","",原始数据!AV72)</f>
        <v>时空之影</v>
      </c>
      <c r="AH72" s="13">
        <v>9</v>
      </c>
      <c r="AI72" s="15" t="s">
        <v>243</v>
      </c>
      <c r="AJ72" s="15" t="s">
        <v>235</v>
      </c>
      <c r="AK72" s="15" t="s">
        <v>237</v>
      </c>
      <c r="AL72" s="15" t="s">
        <v>244</v>
      </c>
      <c r="AM72" s="142" t="s">
        <v>302</v>
      </c>
      <c r="AN72" s="9"/>
      <c r="AO72" s="9"/>
      <c r="AP72" s="9"/>
      <c r="AQ72" s="10">
        <v>1</v>
      </c>
      <c r="AR72" s="10">
        <v>9</v>
      </c>
      <c r="AS72" s="10">
        <v>150</v>
      </c>
      <c r="AT72" s="10"/>
      <c r="AU72" s="16">
        <v>330</v>
      </c>
      <c r="AV72" s="16">
        <v>3</v>
      </c>
      <c r="AW72" s="16">
        <v>21</v>
      </c>
      <c r="AX72" s="16"/>
      <c r="AY72" s="191">
        <v>8</v>
      </c>
      <c r="AZ72" s="191">
        <v>9</v>
      </c>
      <c r="BA72" s="13"/>
      <c r="BC72" s="20">
        <f t="shared" si="2"/>
        <v>69</v>
      </c>
      <c r="BD72" s="20">
        <f t="shared" si="3"/>
        <v>1</v>
      </c>
    </row>
    <row r="73" spans="1:56">
      <c r="A73" s="1">
        <f>输入错误检查!C72</f>
        <v>0</v>
      </c>
      <c r="B73" s="14">
        <f>原始数据!B73</f>
        <v>4</v>
      </c>
      <c r="C73" s="14">
        <f>原始数据!C73</f>
        <v>13</v>
      </c>
      <c r="D73" s="8">
        <f>原始数据!D73</f>
        <v>12</v>
      </c>
      <c r="E73" s="8" t="str">
        <f>原始数据!E73</f>
        <v>ITZY</v>
      </c>
      <c r="F73" s="8" t="str">
        <f>原始数据!F73</f>
        <v>AXIZ</v>
      </c>
      <c r="G73" s="8" t="str">
        <f>原始数据!G73</f>
        <v>加</v>
      </c>
      <c r="H73" s="8" t="str">
        <f>原始数据!H73</f>
        <v>上</v>
      </c>
      <c r="I73" s="8" t="str">
        <f>IF(原始数据!X75="","",原始数据!X75)</f>
        <v>红教堂</v>
      </c>
      <c r="J73" s="8" t="str">
        <f>原始数据!J73</f>
        <v/>
      </c>
      <c r="K73" s="142" t="str">
        <f>IF(赛后数据!$M73="","",_xlfn.IFS(L73=赛后数据!$N73,赛后数据!$M73,L73=赛后数据!$V73,赛后数据!$U73,L73=赛后数据!$AD73,赛后数据!$AC73,L73=赛后数据!$AL73,赛后数据!$AK73))</f>
        <v/>
      </c>
      <c r="L73" s="9" t="str">
        <f>IF(原始数据!AP73="","",原始数据!AP73)</f>
        <v/>
      </c>
      <c r="M73" s="13"/>
      <c r="N73" s="195"/>
      <c r="O73" s="195"/>
      <c r="P73" s="142" t="str">
        <f>IF(赛后数据!$M73="","",_xlfn.IFS(Q73=赛后数据!$N73,赛后数据!$M73,Q73=赛后数据!$V73,赛后数据!$U73,Q73=赛后数据!$AD73,赛后数据!$AC73,Q73=赛后数据!$AL73,赛后数据!$AK73))</f>
        <v/>
      </c>
      <c r="Q73" s="9" t="str">
        <f>IF(原始数据!AQ73="","",原始数据!AQ73)</f>
        <v/>
      </c>
      <c r="R73" s="13"/>
      <c r="S73" s="13"/>
      <c r="T73" s="13"/>
      <c r="U73" s="142" t="str">
        <f>IF(赛后数据!$M73="","",_xlfn.IFS(V73=赛后数据!$N73,赛后数据!$M73,V73=赛后数据!$V73,赛后数据!$U73,V73=赛后数据!$AD73,赛后数据!$AC73,V73=赛后数据!$AL73,赛后数据!$AK73))</f>
        <v/>
      </c>
      <c r="V73" s="9" t="str">
        <f>IF(原始数据!AS73="","",原始数据!AS73)</f>
        <v/>
      </c>
      <c r="W73" s="13"/>
      <c r="X73" s="13"/>
      <c r="Y73" s="13"/>
      <c r="Z73" s="142" t="str">
        <f>IF(赛后数据!$M73="","",_xlfn.IFS(AA73=赛后数据!$N73,赛后数据!$M73,AA73=赛后数据!$V73,赛后数据!$U73,AA73=赛后数据!$AD73,赛后数据!$AC73,AA73=赛后数据!$AL73,赛后数据!$AK73))</f>
        <v/>
      </c>
      <c r="AA73" s="9" t="str">
        <f>IF(原始数据!AU73="","",原始数据!AU73)</f>
        <v/>
      </c>
      <c r="AB73" s="13"/>
      <c r="AC73" s="13"/>
      <c r="AD73" s="13"/>
      <c r="AE73" s="9" t="str">
        <f>IF(原始数据!K73="","",原始数据!K73)</f>
        <v/>
      </c>
      <c r="AF73" s="9" t="str">
        <f>IF(原始数据!L73="","",原始数据!L73)</f>
        <v/>
      </c>
      <c r="AG73" s="9" t="str">
        <f>IF(原始数据!AV73="","",原始数据!AV73)</f>
        <v/>
      </c>
      <c r="AH73" s="13"/>
      <c r="AI73" s="13"/>
      <c r="AJ73" s="13"/>
      <c r="AK73" s="15"/>
      <c r="AL73" s="15"/>
      <c r="AM73" s="9"/>
      <c r="AN73" s="9"/>
      <c r="AO73" s="9"/>
      <c r="AP73" s="9"/>
      <c r="AQ73" s="10"/>
      <c r="AR73" s="10"/>
      <c r="AS73" s="10"/>
      <c r="AT73" s="10"/>
      <c r="AU73" s="16"/>
      <c r="AV73" s="16"/>
      <c r="AW73" s="16"/>
      <c r="AX73" s="16"/>
      <c r="AY73" s="191"/>
      <c r="AZ73" s="191"/>
      <c r="BA73" s="13"/>
      <c r="BC73" s="20">
        <f t="shared" si="2"/>
        <v>0</v>
      </c>
      <c r="BD73" s="20" t="str">
        <f t="shared" si="3"/>
        <v/>
      </c>
    </row>
    <row r="74" spans="1:56">
      <c r="A74" s="1">
        <f>输入错误检查!C73</f>
        <v>0</v>
      </c>
      <c r="B74" s="14">
        <f>原始数据!B74</f>
        <v>4</v>
      </c>
      <c r="C74" s="14">
        <f>原始数据!C74</f>
        <v>13</v>
      </c>
      <c r="D74" s="8">
        <f>原始数据!D74</f>
        <v>12</v>
      </c>
      <c r="E74" s="8" t="str">
        <f>原始数据!E74</f>
        <v>ITZY</v>
      </c>
      <c r="F74" s="8" t="str">
        <f>原始数据!F74</f>
        <v>AXIZ</v>
      </c>
      <c r="G74" s="8" t="str">
        <f>原始数据!G74</f>
        <v>加</v>
      </c>
      <c r="H74" s="8" t="str">
        <f>原始数据!H74</f>
        <v>下</v>
      </c>
      <c r="I74" s="8" t="str">
        <f>IF(原始数据!X76="","",原始数据!X76)</f>
        <v>红教堂</v>
      </c>
      <c r="J74" s="8" t="str">
        <f>原始数据!J74</f>
        <v/>
      </c>
      <c r="K74" s="142" t="str">
        <f>IF(赛后数据!$M74="","",_xlfn.IFS(L74=赛后数据!$N74,赛后数据!$M74,L74=赛后数据!$V74,赛后数据!$U74,L74=赛后数据!$AD74,赛后数据!$AC74,L74=赛后数据!$AL74,赛后数据!$AK74))</f>
        <v/>
      </c>
      <c r="L74" s="9" t="str">
        <f>IF(原始数据!AP74="","",原始数据!AP74)</f>
        <v/>
      </c>
      <c r="M74" s="13"/>
      <c r="N74" s="195"/>
      <c r="O74" s="195"/>
      <c r="P74" s="142" t="str">
        <f>IF(赛后数据!$M74="","",_xlfn.IFS(Q74=赛后数据!$N74,赛后数据!$M74,Q74=赛后数据!$V74,赛后数据!$U74,Q74=赛后数据!$AD74,赛后数据!$AC74,Q74=赛后数据!$AL74,赛后数据!$AK74))</f>
        <v/>
      </c>
      <c r="Q74" s="9" t="str">
        <f>IF(原始数据!AQ74="","",原始数据!AQ74)</f>
        <v/>
      </c>
      <c r="R74" s="13"/>
      <c r="S74" s="13"/>
      <c r="T74" s="13"/>
      <c r="U74" s="142" t="str">
        <f>IF(赛后数据!$M74="","",_xlfn.IFS(V74=赛后数据!$N74,赛后数据!$M74,V74=赛后数据!$V74,赛后数据!$U74,V74=赛后数据!$AD74,赛后数据!$AC74,V74=赛后数据!$AL74,赛后数据!$AK74))</f>
        <v/>
      </c>
      <c r="V74" s="9" t="str">
        <f>IF(原始数据!AS74="","",原始数据!AS74)</f>
        <v/>
      </c>
      <c r="W74" s="13"/>
      <c r="X74" s="13"/>
      <c r="Y74" s="13"/>
      <c r="Z74" s="142" t="str">
        <f>IF(赛后数据!$M74="","",_xlfn.IFS(AA74=赛后数据!$N74,赛后数据!$M74,AA74=赛后数据!$V74,赛后数据!$U74,AA74=赛后数据!$AD74,赛后数据!$AC74,AA74=赛后数据!$AL74,赛后数据!$AK74))</f>
        <v/>
      </c>
      <c r="AA74" s="9" t="str">
        <f>IF(原始数据!AU74="","",原始数据!AU74)</f>
        <v/>
      </c>
      <c r="AB74" s="13"/>
      <c r="AC74" s="13"/>
      <c r="AD74" s="13"/>
      <c r="AE74" s="9" t="str">
        <f>IF(原始数据!K74="","",原始数据!K74)</f>
        <v/>
      </c>
      <c r="AF74" s="9" t="str">
        <f>IF(原始数据!L74="","",原始数据!L74)</f>
        <v/>
      </c>
      <c r="AG74" s="9" t="str">
        <f>IF(原始数据!AV74="","",原始数据!AV74)</f>
        <v/>
      </c>
      <c r="AH74" s="13"/>
      <c r="AI74" s="13"/>
      <c r="AJ74" s="13"/>
      <c r="AK74" s="15"/>
      <c r="AL74" s="15"/>
      <c r="AM74" s="9"/>
      <c r="AN74" s="9"/>
      <c r="AO74" s="9"/>
      <c r="AP74" s="9"/>
      <c r="AQ74" s="10"/>
      <c r="AR74" s="10"/>
      <c r="AS74" s="10"/>
      <c r="AT74" s="10"/>
      <c r="AU74" s="16"/>
      <c r="AV74" s="16"/>
      <c r="AW74" s="16"/>
      <c r="AX74" s="16"/>
      <c r="AY74" s="191"/>
      <c r="AZ74" s="191"/>
      <c r="BA74" s="13"/>
      <c r="BC74" s="20">
        <f t="shared" si="2"/>
        <v>0</v>
      </c>
      <c r="BD74" s="20" t="str">
        <f t="shared" si="3"/>
        <v/>
      </c>
    </row>
    <row r="75" spans="1:56">
      <c r="A75" s="1">
        <f>输入错误检查!C74</f>
        <v>0</v>
      </c>
      <c r="B75" s="14">
        <f>原始数据!B75</f>
        <v>4</v>
      </c>
      <c r="C75" s="14">
        <f>原始数据!C75</f>
        <v>13</v>
      </c>
      <c r="D75" s="8">
        <f>原始数据!D75</f>
        <v>14</v>
      </c>
      <c r="E75" s="8" t="str">
        <f>原始数据!E75</f>
        <v>RC</v>
      </c>
      <c r="F75" s="8" t="str">
        <f>原始数据!F75</f>
        <v>SKY</v>
      </c>
      <c r="G75" s="8">
        <f>原始数据!G75</f>
        <v>1</v>
      </c>
      <c r="H75" s="8" t="str">
        <f>原始数据!H75</f>
        <v>上</v>
      </c>
      <c r="I75" s="8" t="str">
        <f>IF(原始数据!X77="","",原始数据!X77)</f>
        <v>月亮河公园</v>
      </c>
      <c r="J75" s="8" t="str">
        <f>原始数据!J75</f>
        <v>RC</v>
      </c>
      <c r="K75" s="142" t="str">
        <f>IF(赛后数据!$M75="","",_xlfn.IFS(L75=赛后数据!$N75,赛后数据!$M75,L75=赛后数据!$V75,赛后数据!$U75,L75=赛后数据!$AD75,赛后数据!$AC75,L75=赛后数据!$AL75,赛后数据!$AK75))</f>
        <v>city</v>
      </c>
      <c r="L75" s="9" t="str">
        <f>IF(原始数据!AP75="","",原始数据!AP75)</f>
        <v>守墓人</v>
      </c>
      <c r="M75" s="13">
        <v>4</v>
      </c>
      <c r="N75" s="189" t="s">
        <v>232</v>
      </c>
      <c r="O75" s="189" t="s">
        <v>231</v>
      </c>
      <c r="P75" s="142" t="str">
        <f>IF(赛后数据!$M75="","",_xlfn.IFS(Q75=赛后数据!$N75,赛后数据!$M75,Q75=赛后数据!$V75,赛后数据!$U75,Q75=赛后数据!$AD75,赛后数据!$AC75,Q75=赛后数据!$AL75,赛后数据!$AK75))</f>
        <v>kirye</v>
      </c>
      <c r="Q75" s="9" t="str">
        <f>IF(原始数据!AQ75="","",原始数据!AQ75)</f>
        <v>飞行家</v>
      </c>
      <c r="R75" s="13">
        <v>5</v>
      </c>
      <c r="S75" s="15" t="s">
        <v>231</v>
      </c>
      <c r="T75" s="15" t="s">
        <v>233</v>
      </c>
      <c r="U75" s="142" t="str">
        <f>IF(赛后数据!$M75="","",_xlfn.IFS(V75=赛后数据!$N75,赛后数据!$M75,V75=赛后数据!$V75,赛后数据!$U75,V75=赛后数据!$AD75,赛后数据!$AC75,V75=赛后数据!$AL75,赛后数据!$AK75))</f>
        <v>raolie</v>
      </c>
      <c r="V75" s="9" t="str">
        <f>IF(原始数据!AS75="","",原始数据!AS75)</f>
        <v>小说家</v>
      </c>
      <c r="W75" s="13">
        <v>2</v>
      </c>
      <c r="X75" s="15" t="s">
        <v>232</v>
      </c>
      <c r="Y75" s="15" t="s">
        <v>233</v>
      </c>
      <c r="Z75" s="142" t="str">
        <f>IF(赛后数据!$M75="","",_xlfn.IFS(AA75=赛后数据!$N75,赛后数据!$M75,AA75=赛后数据!$V75,赛后数据!$U75,AA75=赛后数据!$AD75,赛后数据!$AC75,AA75=赛后数据!$AL75,赛后数据!$AK75))</f>
        <v>soba</v>
      </c>
      <c r="AA75" s="9" t="str">
        <f>IF(原始数据!AU75="","",原始数据!AU75)</f>
        <v>木偶师</v>
      </c>
      <c r="AB75" s="13">
        <v>8</v>
      </c>
      <c r="AC75" s="15" t="s">
        <v>230</v>
      </c>
      <c r="AD75" s="15" t="s">
        <v>233</v>
      </c>
      <c r="AE75" s="9" t="str">
        <f>IF(原始数据!K75="","",原始数据!K75)</f>
        <v>SKY</v>
      </c>
      <c r="AF75" s="9" t="str">
        <f>IF(原始数据!L75="","",原始数据!L75)</f>
        <v>hetian</v>
      </c>
      <c r="AG75" s="9" t="str">
        <f>IF(原始数据!AV75="","",原始数据!AV75)</f>
        <v>喧嚣</v>
      </c>
      <c r="AH75" s="13">
        <v>6</v>
      </c>
      <c r="AI75" s="190" t="s">
        <v>234</v>
      </c>
      <c r="AJ75" s="15" t="s">
        <v>243</v>
      </c>
      <c r="AK75" s="15" t="s">
        <v>236</v>
      </c>
      <c r="AL75" s="15" t="s">
        <v>275</v>
      </c>
      <c r="AM75" s="142" t="s">
        <v>278</v>
      </c>
      <c r="AN75" s="9">
        <v>0</v>
      </c>
      <c r="AO75" s="9">
        <v>18</v>
      </c>
      <c r="AP75" s="142"/>
      <c r="AQ75" s="10">
        <v>1</v>
      </c>
      <c r="AR75" s="10">
        <v>44</v>
      </c>
      <c r="AS75" s="11">
        <v>281</v>
      </c>
      <c r="AT75" s="11"/>
      <c r="AU75" s="12">
        <v>476</v>
      </c>
      <c r="AV75" s="12">
        <v>3</v>
      </c>
      <c r="AW75" s="12">
        <v>21</v>
      </c>
      <c r="AX75" s="12"/>
      <c r="AY75" s="191">
        <v>3</v>
      </c>
      <c r="AZ75" s="191">
        <v>33</v>
      </c>
      <c r="BA75" s="13"/>
      <c r="BC75" s="20">
        <f t="shared" si="2"/>
        <v>86</v>
      </c>
      <c r="BD75" s="20">
        <f t="shared" si="3"/>
        <v>1</v>
      </c>
    </row>
    <row r="76" spans="1:56">
      <c r="A76" s="1">
        <f>输入错误检查!C75</f>
        <v>0</v>
      </c>
      <c r="B76" s="14">
        <f>原始数据!B76</f>
        <v>4</v>
      </c>
      <c r="C76" s="14">
        <f>原始数据!C76</f>
        <v>13</v>
      </c>
      <c r="D76" s="8">
        <f>原始数据!D76</f>
        <v>14</v>
      </c>
      <c r="E76" s="8" t="str">
        <f>原始数据!E76</f>
        <v>RC</v>
      </c>
      <c r="F76" s="8" t="str">
        <f>原始数据!F76</f>
        <v>SKY</v>
      </c>
      <c r="G76" s="8">
        <f>原始数据!G76</f>
        <v>1</v>
      </c>
      <c r="H76" s="8" t="str">
        <f>原始数据!H76</f>
        <v>下</v>
      </c>
      <c r="I76" s="8" t="str">
        <f>IF(原始数据!X78="","",原始数据!X78)</f>
        <v>月亮河公园</v>
      </c>
      <c r="J76" s="8" t="str">
        <f>原始数据!J76</f>
        <v>SKY</v>
      </c>
      <c r="K76" s="142" t="str">
        <f>IF(赛后数据!$M76="","",_xlfn.IFS(L76=赛后数据!$N76,赛后数据!$M76,L76=赛后数据!$V76,赛后数据!$U76,L76=赛后数据!$AD76,赛后数据!$AC76,L76=赛后数据!$AL76,赛后数据!$AK76))</f>
        <v>yuki</v>
      </c>
      <c r="L76" s="9" t="str">
        <f>IF(原始数据!AP76="","",原始数据!AP76)</f>
        <v>先知</v>
      </c>
      <c r="M76" s="13">
        <v>5</v>
      </c>
      <c r="N76" s="189" t="s">
        <v>232</v>
      </c>
      <c r="O76" s="189" t="s">
        <v>233</v>
      </c>
      <c r="P76" s="142" t="str">
        <f>IF(赛后数据!$M76="","",_xlfn.IFS(Q76=赛后数据!$N76,赛后数据!$M76,Q76=赛后数据!$V76,赛后数据!$U76,Q76=赛后数据!$AD76,赛后数据!$AC76,Q76=赛后数据!$AL76,赛后数据!$AK76))</f>
        <v>pp</v>
      </c>
      <c r="Q76" s="9" t="str">
        <f>IF(原始数据!AQ76="","",原始数据!AQ76)</f>
        <v>守墓人</v>
      </c>
      <c r="R76" s="13">
        <v>8</v>
      </c>
      <c r="S76" s="15" t="s">
        <v>230</v>
      </c>
      <c r="T76" s="15" t="s">
        <v>231</v>
      </c>
      <c r="U76" s="142" t="str">
        <f>IF(赛后数据!$M76="","",_xlfn.IFS(V76=赛后数据!$N76,赛后数据!$M76,V76=赛后数据!$V76,赛后数据!$U76,V76=赛后数据!$AD76,赛后数据!$AC76,V76=赛后数据!$AL76,赛后数据!$AK76))</f>
        <v>neru</v>
      </c>
      <c r="V76" s="9" t="str">
        <f>IF(原始数据!AS76="","",原始数据!AS76)</f>
        <v>古董商</v>
      </c>
      <c r="W76" s="13">
        <v>2</v>
      </c>
      <c r="X76" s="15" t="s">
        <v>231</v>
      </c>
      <c r="Y76" s="15" t="s">
        <v>233</v>
      </c>
      <c r="Z76" s="142" t="str">
        <f>IF(赛后数据!$M76="","",_xlfn.IFS(AA76=赛后数据!$N76,赛后数据!$M76,AA76=赛后数据!$V76,赛后数据!$U76,AA76=赛后数据!$AD76,赛后数据!$AC76,AA76=赛后数据!$AL76,赛后数据!$AK76))</f>
        <v>panda</v>
      </c>
      <c r="AA76" s="9" t="str">
        <f>IF(原始数据!AU76="","",原始数据!AU76)</f>
        <v>火灾调查员</v>
      </c>
      <c r="AB76" s="13">
        <v>4</v>
      </c>
      <c r="AC76" s="15" t="s">
        <v>232</v>
      </c>
      <c r="AD76" s="15" t="s">
        <v>231</v>
      </c>
      <c r="AE76" s="9" t="str">
        <f>IF(原始数据!K76="","",原始数据!K76)</f>
        <v>RC</v>
      </c>
      <c r="AF76" s="9" t="str">
        <f>IF(原始数据!L76="","",原始数据!L76)</f>
        <v>aka</v>
      </c>
      <c r="AG76" s="9" t="str">
        <f>IF(原始数据!AV76="","",原始数据!AV76)</f>
        <v>喧嚣</v>
      </c>
      <c r="AH76" s="13">
        <v>6</v>
      </c>
      <c r="AI76" s="15" t="s">
        <v>234</v>
      </c>
      <c r="AJ76" s="15" t="s">
        <v>243</v>
      </c>
      <c r="AK76" s="15" t="s">
        <v>236</v>
      </c>
      <c r="AL76" s="15" t="s">
        <v>240</v>
      </c>
      <c r="AM76" s="142" t="s">
        <v>303</v>
      </c>
      <c r="AN76" s="9">
        <v>0</v>
      </c>
      <c r="AO76" s="9">
        <v>4</v>
      </c>
      <c r="AP76" s="142" t="s">
        <v>304</v>
      </c>
      <c r="AQ76" s="10">
        <v>1</v>
      </c>
      <c r="AR76" s="10">
        <v>2</v>
      </c>
      <c r="AS76" s="10">
        <v>179</v>
      </c>
      <c r="AT76" s="10"/>
      <c r="AU76" s="16">
        <v>365</v>
      </c>
      <c r="AV76" s="16">
        <v>3</v>
      </c>
      <c r="AW76" s="16">
        <v>22</v>
      </c>
      <c r="AX76" s="16"/>
      <c r="AY76" s="191"/>
      <c r="AZ76" s="191" t="s">
        <v>246</v>
      </c>
      <c r="BA76" s="13"/>
      <c r="BC76" s="20">
        <f t="shared" si="2"/>
        <v>58</v>
      </c>
      <c r="BD76" s="20">
        <f t="shared" si="3"/>
        <v>2</v>
      </c>
    </row>
    <row r="77" spans="1:56">
      <c r="A77" s="1">
        <f>输入错误检查!C76</f>
        <v>0</v>
      </c>
      <c r="B77" s="14">
        <f>原始数据!B77</f>
        <v>4</v>
      </c>
      <c r="C77" s="14">
        <f>原始数据!C77</f>
        <v>13</v>
      </c>
      <c r="D77" s="8">
        <f>原始数据!D77</f>
        <v>14</v>
      </c>
      <c r="E77" s="8" t="str">
        <f>原始数据!E77</f>
        <v>RC</v>
      </c>
      <c r="F77" s="8" t="str">
        <f>原始数据!F77</f>
        <v>SKY</v>
      </c>
      <c r="G77" s="8">
        <f>原始数据!G77</f>
        <v>2</v>
      </c>
      <c r="H77" s="8" t="str">
        <f>原始数据!H77</f>
        <v>上</v>
      </c>
      <c r="I77" s="8" t="str">
        <f>IF(原始数据!X77="","",原始数据!X77)</f>
        <v>月亮河公园</v>
      </c>
      <c r="J77" s="8" t="str">
        <f>原始数据!J77</f>
        <v>RC</v>
      </c>
      <c r="K77" s="142" t="str">
        <f>IF(赛后数据!$M77="","",_xlfn.IFS(L77=赛后数据!$N77,赛后数据!$M77,L77=赛后数据!$V77,赛后数据!$U77,L77=赛后数据!$AD77,赛后数据!$AC77,L77=赛后数据!$AL77,赛后数据!$AK77))</f>
        <v>soba</v>
      </c>
      <c r="L77" s="9" t="str">
        <f>IF(原始数据!AP77="","",原始数据!AP77)</f>
        <v>空军</v>
      </c>
      <c r="M77" s="13">
        <v>4</v>
      </c>
      <c r="N77" s="189" t="s">
        <v>232</v>
      </c>
      <c r="O77" s="189" t="s">
        <v>230</v>
      </c>
      <c r="P77" s="142" t="str">
        <f>IF(赛后数据!$M77="","",_xlfn.IFS(Q77=赛后数据!$N77,赛后数据!$M77,Q77=赛后数据!$V77,赛后数据!$U77,Q77=赛后数据!$AD77,赛后数据!$AC77,Q77=赛后数据!$AL77,赛后数据!$AK77))</f>
        <v>kirye</v>
      </c>
      <c r="Q77" s="9" t="str">
        <f>IF(原始数据!AQ77="","",原始数据!AQ77)</f>
        <v>木偶师</v>
      </c>
      <c r="R77" s="13">
        <v>1</v>
      </c>
      <c r="S77" s="15" t="s">
        <v>230</v>
      </c>
      <c r="T77" s="15" t="s">
        <v>233</v>
      </c>
      <c r="U77" s="142" t="str">
        <f>IF(赛后数据!$M77="","",_xlfn.IFS(V77=赛后数据!$N77,赛后数据!$M77,V77=赛后数据!$V77,赛后数据!$U77,V77=赛后数据!$AD77,赛后数据!$AC77,V77=赛后数据!$AL77,赛后数据!$AK77))</f>
        <v>city</v>
      </c>
      <c r="V77" s="9" t="str">
        <f>IF(原始数据!AS77="","",原始数据!AS77)</f>
        <v>大副</v>
      </c>
      <c r="W77" s="13">
        <v>2</v>
      </c>
      <c r="X77" s="15" t="s">
        <v>230</v>
      </c>
      <c r="Y77" s="15" t="s">
        <v>231</v>
      </c>
      <c r="Z77" s="142" t="str">
        <f>IF(赛后数据!$M77="","",_xlfn.IFS(AA77=赛后数据!$N77,赛后数据!$M77,AA77=赛后数据!$V77,赛后数据!$U77,AA77=赛后数据!$AD77,赛后数据!$AC77,AA77=赛后数据!$AL77,赛后数据!$AK77))</f>
        <v>raolie</v>
      </c>
      <c r="AA77" s="9" t="str">
        <f>IF(原始数据!AU77="","",原始数据!AU77)</f>
        <v>杂技演员</v>
      </c>
      <c r="AB77" s="13">
        <v>11</v>
      </c>
      <c r="AC77" s="15" t="s">
        <v>230</v>
      </c>
      <c r="AD77" s="15" t="s">
        <v>233</v>
      </c>
      <c r="AE77" s="9" t="str">
        <f>IF(原始数据!K77="","",原始数据!K77)</f>
        <v>SKY</v>
      </c>
      <c r="AF77" s="9" t="str">
        <f>IF(原始数据!L77="","",原始数据!L77)</f>
        <v>hetian</v>
      </c>
      <c r="AG77" s="9" t="str">
        <f>IF(原始数据!AV77="","",原始数据!AV77)</f>
        <v>歌剧演员</v>
      </c>
      <c r="AH77" s="13">
        <v>5</v>
      </c>
      <c r="AI77" s="15" t="s">
        <v>234</v>
      </c>
      <c r="AJ77" s="15" t="s">
        <v>235</v>
      </c>
      <c r="AK77" s="15" t="s">
        <v>237</v>
      </c>
      <c r="AL77" s="15" t="s">
        <v>240</v>
      </c>
      <c r="AM77" s="142" t="s">
        <v>269</v>
      </c>
      <c r="AN77" s="9">
        <v>0</v>
      </c>
      <c r="AO77" s="9">
        <v>7</v>
      </c>
      <c r="AP77" s="142" t="s">
        <v>239</v>
      </c>
      <c r="AQ77" s="10">
        <v>1</v>
      </c>
      <c r="AR77" s="10">
        <v>3</v>
      </c>
      <c r="AS77" s="10">
        <v>177</v>
      </c>
      <c r="AT77" s="10"/>
      <c r="AU77" s="16">
        <v>391</v>
      </c>
      <c r="AV77" s="16">
        <v>3</v>
      </c>
      <c r="AW77" s="16">
        <v>21</v>
      </c>
      <c r="AX77" s="16"/>
      <c r="AY77" s="191">
        <v>5</v>
      </c>
      <c r="AZ77" s="191">
        <v>46</v>
      </c>
      <c r="BA77" s="13"/>
      <c r="BC77" s="20">
        <f t="shared" si="2"/>
        <v>56</v>
      </c>
      <c r="BD77" s="20">
        <f t="shared" si="3"/>
        <v>1</v>
      </c>
    </row>
    <row r="78" spans="1:56">
      <c r="A78" s="1">
        <f>输入错误检查!C77</f>
        <v>0</v>
      </c>
      <c r="B78" s="14">
        <f>原始数据!B78</f>
        <v>4</v>
      </c>
      <c r="C78" s="14">
        <f>原始数据!C78</f>
        <v>13</v>
      </c>
      <c r="D78" s="8">
        <f>原始数据!D78</f>
        <v>14</v>
      </c>
      <c r="E78" s="8" t="str">
        <f>原始数据!E78</f>
        <v>RC</v>
      </c>
      <c r="F78" s="8" t="str">
        <f>原始数据!F78</f>
        <v>SKY</v>
      </c>
      <c r="G78" s="8">
        <f>原始数据!G78</f>
        <v>2</v>
      </c>
      <c r="H78" s="8" t="str">
        <f>原始数据!H78</f>
        <v>下</v>
      </c>
      <c r="I78" s="8" t="str">
        <f>IF(原始数据!X78="","",原始数据!X78)</f>
        <v>月亮河公园</v>
      </c>
      <c r="J78" s="8" t="str">
        <f>原始数据!J78</f>
        <v>SKY</v>
      </c>
      <c r="K78" s="142" t="str">
        <f>IF(赛后数据!$M78="","",_xlfn.IFS(L78=赛后数据!$N78,赛后数据!$M78,L78=赛后数据!$V78,赛后数据!$U78,L78=赛后数据!$AD78,赛后数据!$AC78,L78=赛后数据!$AL78,赛后数据!$AK78))</f>
        <v>panda</v>
      </c>
      <c r="L78" s="9" t="str">
        <f>IF(原始数据!AP78="","",原始数据!AP78)</f>
        <v>囚徒</v>
      </c>
      <c r="M78" s="13">
        <v>11</v>
      </c>
      <c r="N78" s="189" t="s">
        <v>232</v>
      </c>
      <c r="O78" s="189" t="s">
        <v>233</v>
      </c>
      <c r="P78" s="142" t="str">
        <f>IF(赛后数据!$M78="","",_xlfn.IFS(Q78=赛后数据!$N78,赛后数据!$M78,Q78=赛后数据!$V78,赛后数据!$U78,Q78=赛后数据!$AD78,赛后数据!$AC78,Q78=赛后数据!$AL78,赛后数据!$AK78))</f>
        <v>pp</v>
      </c>
      <c r="Q78" s="9" t="str">
        <f>IF(原始数据!AQ78="","",原始数据!AQ78)</f>
        <v>佣兵</v>
      </c>
      <c r="R78" s="13">
        <v>6</v>
      </c>
      <c r="S78" s="15" t="s">
        <v>231</v>
      </c>
      <c r="T78" s="15" t="s">
        <v>230</v>
      </c>
      <c r="U78" s="142" t="str">
        <f>IF(赛后数据!$M78="","",_xlfn.IFS(V78=赛后数据!$N78,赛后数据!$M78,V78=赛后数据!$V78,赛后数据!$U78,V78=赛后数据!$AD78,赛后数据!$AC78,V78=赛后数据!$AL78,赛后数据!$AK78))</f>
        <v>neru</v>
      </c>
      <c r="V78" s="9" t="str">
        <f>IF(原始数据!AS78="","",原始数据!AS78)</f>
        <v>木偶师</v>
      </c>
      <c r="W78" s="13">
        <v>5</v>
      </c>
      <c r="X78" s="15" t="s">
        <v>230</v>
      </c>
      <c r="Y78" s="15" t="s">
        <v>233</v>
      </c>
      <c r="Z78" s="142" t="str">
        <f>IF(赛后数据!$M78="","",_xlfn.IFS(AA78=赛后数据!$N78,赛后数据!$M78,AA78=赛后数据!$V78,赛后数据!$U78,AA78=赛后数据!$AD78,赛后数据!$AC78,AA78=赛后数据!$AL78,赛后数据!$AK78))</f>
        <v>yuki</v>
      </c>
      <c r="AA78" s="9" t="str">
        <f>IF(原始数据!AU78="","",原始数据!AU78)</f>
        <v>心理学家</v>
      </c>
      <c r="AB78" s="13">
        <v>7</v>
      </c>
      <c r="AC78" s="15" t="s">
        <v>231</v>
      </c>
      <c r="AD78" s="15" t="s">
        <v>233</v>
      </c>
      <c r="AE78" s="9" t="str">
        <f>IF(原始数据!K78="","",原始数据!K78)</f>
        <v>RC</v>
      </c>
      <c r="AF78" s="9" t="str">
        <f>IF(原始数据!L78="","",原始数据!L78)</f>
        <v>aka</v>
      </c>
      <c r="AG78" s="9" t="str">
        <f>IF(原始数据!AV78="","",原始数据!AV78)</f>
        <v>时空之影</v>
      </c>
      <c r="AH78" s="13">
        <v>10</v>
      </c>
      <c r="AI78" s="15" t="s">
        <v>235</v>
      </c>
      <c r="AJ78" s="15" t="s">
        <v>243</v>
      </c>
      <c r="AK78" s="15" t="s">
        <v>237</v>
      </c>
      <c r="AL78" s="15" t="s">
        <v>244</v>
      </c>
      <c r="AM78" s="142" t="s">
        <v>305</v>
      </c>
      <c r="AN78" s="9">
        <v>0</v>
      </c>
      <c r="AO78" s="9">
        <v>10</v>
      </c>
      <c r="AP78" s="142" t="s">
        <v>252</v>
      </c>
      <c r="AQ78" s="10">
        <v>1</v>
      </c>
      <c r="AR78" s="10">
        <v>2</v>
      </c>
      <c r="AS78" s="10">
        <v>158</v>
      </c>
      <c r="AT78" s="10"/>
      <c r="AU78" s="16">
        <v>432</v>
      </c>
      <c r="AV78" s="16">
        <v>3</v>
      </c>
      <c r="AW78" s="16">
        <v>21</v>
      </c>
      <c r="AX78" s="16"/>
      <c r="AY78" s="191">
        <v>8</v>
      </c>
      <c r="AZ78" s="191">
        <v>1</v>
      </c>
      <c r="BA78" s="15" t="s">
        <v>298</v>
      </c>
      <c r="BB78" s="24"/>
      <c r="BC78" s="20">
        <f t="shared" si="2"/>
        <v>52</v>
      </c>
      <c r="BD78" s="20">
        <f t="shared" si="3"/>
        <v>1</v>
      </c>
    </row>
    <row r="79" spans="1:56">
      <c r="A79" s="1">
        <f>输入错误检查!C78</f>
        <v>0</v>
      </c>
      <c r="B79" s="14">
        <f>原始数据!B79</f>
        <v>4</v>
      </c>
      <c r="C79" s="14">
        <f>原始数据!C79</f>
        <v>13</v>
      </c>
      <c r="D79" s="8">
        <f>原始数据!D79</f>
        <v>14</v>
      </c>
      <c r="E79" s="8" t="str">
        <f>原始数据!E79</f>
        <v>RC</v>
      </c>
      <c r="F79" s="8" t="str">
        <f>原始数据!F79</f>
        <v>SKY</v>
      </c>
      <c r="G79" s="8">
        <f>原始数据!G79</f>
        <v>3</v>
      </c>
      <c r="H79" s="8" t="str">
        <f>原始数据!H79</f>
        <v>上</v>
      </c>
      <c r="I79" s="8" t="str">
        <f>IF(原始数据!X79="","",原始数据!X79)</f>
        <v>永眠镇</v>
      </c>
      <c r="J79" s="8" t="str">
        <f>原始数据!J79</f>
        <v>SKY</v>
      </c>
      <c r="K79" s="142" t="str">
        <f>IF(赛后数据!$M79="","",_xlfn.IFS(L79=赛后数据!$N79,赛后数据!$M79,L79=赛后数据!$V79,赛后数据!$U79,L79=赛后数据!$AD79,赛后数据!$AC79,L79=赛后数据!$AL79,赛后数据!$AK79))</f>
        <v>panda</v>
      </c>
      <c r="L79" s="9" t="str">
        <f>IF(原始数据!AP79="","",原始数据!AP79)</f>
        <v>前锋</v>
      </c>
      <c r="M79" s="13">
        <v>6</v>
      </c>
      <c r="N79" s="189" t="s">
        <v>232</v>
      </c>
      <c r="O79" s="189" t="s">
        <v>231</v>
      </c>
      <c r="P79" s="142" t="str">
        <f>IF(赛后数据!$M79="","",_xlfn.IFS(Q79=赛后数据!$N79,赛后数据!$M79,Q79=赛后数据!$V79,赛后数据!$U79,Q79=赛后数据!$AD79,赛后数据!$AC79,Q79=赛后数据!$AL79,赛后数据!$AK79))</f>
        <v>yuki</v>
      </c>
      <c r="Q79" s="9" t="str">
        <f>IF(原始数据!AQ79="","",原始数据!AQ79)</f>
        <v>调酒师</v>
      </c>
      <c r="R79" s="13">
        <v>8</v>
      </c>
      <c r="S79" s="15" t="s">
        <v>232</v>
      </c>
      <c r="T79" s="15" t="s">
        <v>233</v>
      </c>
      <c r="U79" s="142" t="str">
        <f>IF(赛后数据!$M79="","",_xlfn.IFS(V79=赛后数据!$N79,赛后数据!$M79,V79=赛后数据!$V79,赛后数据!$U79,V79=赛后数据!$AD79,赛后数据!$AC79,V79=赛后数据!$AL79,赛后数据!$AK79))</f>
        <v>neru</v>
      </c>
      <c r="V79" s="9" t="str">
        <f>IF(原始数据!AS79="","",原始数据!AS79)</f>
        <v>教授</v>
      </c>
      <c r="W79" s="13">
        <v>5</v>
      </c>
      <c r="X79" s="15" t="s">
        <v>232</v>
      </c>
      <c r="Y79" s="15" t="s">
        <v>233</v>
      </c>
      <c r="Z79" s="142" t="str">
        <f>IF(赛后数据!$M79="","",_xlfn.IFS(AA79=赛后数据!$N79,赛后数据!$M79,AA79=赛后数据!$V79,赛后数据!$U79,AA79=赛后数据!$AD79,赛后数据!$AC79,AA79=赛后数据!$AL79,赛后数据!$AK79))</f>
        <v>pp</v>
      </c>
      <c r="AA79" s="9" t="str">
        <f>IF(原始数据!AU79="","",原始数据!AU79)</f>
        <v>杂技演员</v>
      </c>
      <c r="AB79" s="13">
        <v>3</v>
      </c>
      <c r="AC79" s="15" t="s">
        <v>232</v>
      </c>
      <c r="AD79" s="15" t="s">
        <v>231</v>
      </c>
      <c r="AE79" s="9" t="str">
        <f>IF(原始数据!K79="","",原始数据!K79)</f>
        <v>RC</v>
      </c>
      <c r="AF79" s="9" t="str">
        <f>IF(原始数据!L79="","",原始数据!L79)</f>
        <v>aka</v>
      </c>
      <c r="AG79" s="9" t="str">
        <f>IF(原始数据!AV79="","",原始数据!AV79)</f>
        <v>隐士</v>
      </c>
      <c r="AH79" s="13">
        <v>2</v>
      </c>
      <c r="AI79" s="15" t="s">
        <v>235</v>
      </c>
      <c r="AJ79" s="15" t="s">
        <v>243</v>
      </c>
      <c r="AK79" s="15" t="s">
        <v>259</v>
      </c>
      <c r="AL79" s="15" t="s">
        <v>244</v>
      </c>
      <c r="AM79" s="142" t="s">
        <v>305</v>
      </c>
      <c r="AN79" s="9">
        <v>0</v>
      </c>
      <c r="AO79" s="9">
        <v>21</v>
      </c>
      <c r="AP79" s="142" t="s">
        <v>252</v>
      </c>
      <c r="AQ79" s="10">
        <v>3</v>
      </c>
      <c r="AR79" s="10">
        <v>29</v>
      </c>
      <c r="AS79" s="10">
        <v>474</v>
      </c>
      <c r="AT79" s="10"/>
      <c r="AU79" s="16">
        <v>457</v>
      </c>
      <c r="AV79" s="16">
        <v>3</v>
      </c>
      <c r="AW79" s="16">
        <v>21</v>
      </c>
      <c r="AX79" s="16"/>
      <c r="AY79" s="191">
        <v>4</v>
      </c>
      <c r="AZ79" s="191">
        <v>50</v>
      </c>
      <c r="BA79" s="13"/>
      <c r="BC79" s="20">
        <f t="shared" si="2"/>
        <v>188</v>
      </c>
      <c r="BD79" s="20">
        <f t="shared" si="3"/>
        <v>1</v>
      </c>
    </row>
    <row r="80" spans="1:56">
      <c r="A80" s="1">
        <f>输入错误检查!C79</f>
        <v>0</v>
      </c>
      <c r="B80" s="14">
        <f>原始数据!B80</f>
        <v>4</v>
      </c>
      <c r="C80" s="14">
        <f>原始数据!C80</f>
        <v>13</v>
      </c>
      <c r="D80" s="8">
        <f>原始数据!D80</f>
        <v>14</v>
      </c>
      <c r="E80" s="8" t="str">
        <f>原始数据!E80</f>
        <v>RC</v>
      </c>
      <c r="F80" s="8" t="str">
        <f>原始数据!F80</f>
        <v>SKY</v>
      </c>
      <c r="G80" s="8">
        <f>原始数据!G80</f>
        <v>3</v>
      </c>
      <c r="H80" s="8" t="str">
        <f>原始数据!H80</f>
        <v>下</v>
      </c>
      <c r="I80" s="8" t="str">
        <f>IF(原始数据!X80="","",原始数据!X80)</f>
        <v>永眠镇</v>
      </c>
      <c r="J80" s="8" t="str">
        <f>原始数据!J80</f>
        <v>RC</v>
      </c>
      <c r="K80" s="142" t="str">
        <f>IF(赛后数据!$M80="","",_xlfn.IFS(L80=赛后数据!$N80,赛后数据!$M80,L80=赛后数据!$V80,赛后数据!$U80,L80=赛后数据!$AD80,赛后数据!$AC80,L80=赛后数据!$AL80,赛后数据!$AK80))</f>
        <v>soba</v>
      </c>
      <c r="L80" s="9" t="str">
        <f>IF(原始数据!AP80="","",原始数据!AP80)</f>
        <v>祭司</v>
      </c>
      <c r="M80" s="13">
        <v>6</v>
      </c>
      <c r="N80" s="189" t="s">
        <v>230</v>
      </c>
      <c r="O80" s="189" t="s">
        <v>233</v>
      </c>
      <c r="P80" s="142" t="str">
        <f>IF(赛后数据!$M80="","",_xlfn.IFS(Q80=赛后数据!$N80,赛后数据!$M80,Q80=赛后数据!$V80,赛后数据!$U80,Q80=赛后数据!$AD80,赛后数据!$AC80,Q80=赛后数据!$AL80,赛后数据!$AK80))</f>
        <v>monop</v>
      </c>
      <c r="Q80" s="9" t="str">
        <f>IF(原始数据!AQ80="","",原始数据!AQ80)</f>
        <v>佣兵</v>
      </c>
      <c r="R80" s="13">
        <v>8</v>
      </c>
      <c r="S80" s="15" t="s">
        <v>230</v>
      </c>
      <c r="T80" s="15" t="s">
        <v>231</v>
      </c>
      <c r="U80" s="142" t="str">
        <f>IF(赛后数据!$M80="","",_xlfn.IFS(V80=赛后数据!$N80,赛后数据!$M80,V80=赛后数据!$V80,赛后数据!$U80,V80=赛后数据!$AD80,赛后数据!$AC80,V80=赛后数据!$AL80,赛后数据!$AK80))</f>
        <v>kirye</v>
      </c>
      <c r="V80" s="9" t="str">
        <f>IF(原始数据!AS80="","",原始数据!AS80)</f>
        <v>火灾调查员</v>
      </c>
      <c r="W80" s="13">
        <v>2</v>
      </c>
      <c r="X80" s="15" t="s">
        <v>232</v>
      </c>
      <c r="Y80" s="15" t="s">
        <v>230</v>
      </c>
      <c r="Z80" s="142" t="str">
        <f>IF(赛后数据!$M80="","",_xlfn.IFS(AA80=赛后数据!$N80,赛后数据!$M80,AA80=赛后数据!$V80,赛后数据!$U80,AA80=赛后数据!$AD80,赛后数据!$AC80,AA80=赛后数据!$AL80,赛后数据!$AK80))</f>
        <v>raolie</v>
      </c>
      <c r="AA80" s="9" t="str">
        <f>IF(原始数据!AU80="","",原始数据!AU80)</f>
        <v>律师</v>
      </c>
      <c r="AB80" s="13">
        <v>5</v>
      </c>
      <c r="AC80" s="15" t="s">
        <v>232</v>
      </c>
      <c r="AD80" s="15" t="s">
        <v>230</v>
      </c>
      <c r="AE80" s="9" t="str">
        <f>IF(原始数据!K80="","",原始数据!K80)</f>
        <v>SKY</v>
      </c>
      <c r="AF80" s="9" t="str">
        <f>IF(原始数据!L80="","",原始数据!L80)</f>
        <v>hetian</v>
      </c>
      <c r="AG80" s="9" t="str">
        <f>IF(原始数据!AV80="","",原始数据!AV80)</f>
        <v>红蝶</v>
      </c>
      <c r="AH80" s="13">
        <v>4</v>
      </c>
      <c r="AI80" s="15" t="s">
        <v>234</v>
      </c>
      <c r="AJ80" s="15" t="s">
        <v>235</v>
      </c>
      <c r="AK80" s="15" t="s">
        <v>237</v>
      </c>
      <c r="AL80" s="15" t="s">
        <v>240</v>
      </c>
      <c r="AM80" s="9" t="s">
        <v>269</v>
      </c>
      <c r="AN80" s="9">
        <v>0</v>
      </c>
      <c r="AO80" s="9">
        <v>14</v>
      </c>
      <c r="AP80" s="9"/>
      <c r="AQ80" s="10">
        <v>1</v>
      </c>
      <c r="AR80" s="10">
        <v>36</v>
      </c>
      <c r="AS80" s="10">
        <v>235</v>
      </c>
      <c r="AT80" s="10"/>
      <c r="AU80" s="16">
        <v>406</v>
      </c>
      <c r="AV80" s="16">
        <v>3</v>
      </c>
      <c r="AW80" s="16">
        <v>21</v>
      </c>
      <c r="AX80" s="16"/>
      <c r="AY80" s="191">
        <v>4</v>
      </c>
      <c r="AZ80" s="191">
        <v>18</v>
      </c>
      <c r="BA80" s="13"/>
      <c r="BC80" s="20">
        <f t="shared" si="2"/>
        <v>82</v>
      </c>
      <c r="BD80" s="20">
        <f t="shared" si="3"/>
        <v>1</v>
      </c>
    </row>
    <row r="81" spans="1:59">
      <c r="A81" s="1">
        <f>输入错误检查!C80</f>
        <v>0</v>
      </c>
      <c r="B81" s="14">
        <f>原始数据!B81</f>
        <v>4</v>
      </c>
      <c r="C81" s="14">
        <f>原始数据!C81</f>
        <v>13</v>
      </c>
      <c r="D81" s="8">
        <f>原始数据!D81</f>
        <v>14</v>
      </c>
      <c r="E81" s="8" t="str">
        <f>原始数据!E81</f>
        <v>RC</v>
      </c>
      <c r="F81" s="8" t="str">
        <f>原始数据!F81</f>
        <v>SKY</v>
      </c>
      <c r="G81" s="8" t="str">
        <f>原始数据!G81</f>
        <v>加</v>
      </c>
      <c r="H81" s="8" t="str">
        <f>原始数据!H81</f>
        <v>上</v>
      </c>
      <c r="I81" s="8" t="str">
        <f>IF(原始数据!X81="","",原始数据!X81)</f>
        <v/>
      </c>
      <c r="J81" s="8" t="str">
        <f>原始数据!J81</f>
        <v/>
      </c>
      <c r="K81" s="142" t="str">
        <f>IF(赛后数据!$M81="","",_xlfn.IFS(L81=赛后数据!$N81,赛后数据!$M81,L81=赛后数据!$V81,赛后数据!$U81,L81=赛后数据!$AD81,赛后数据!$AC81,L81=赛后数据!$AL81,赛后数据!$AK81))</f>
        <v/>
      </c>
      <c r="L81" s="9" t="str">
        <f>IF(原始数据!AP81="","",原始数据!AP81)</f>
        <v/>
      </c>
      <c r="M81" s="13"/>
      <c r="N81" s="195"/>
      <c r="O81" s="195"/>
      <c r="P81" s="142" t="str">
        <f>IF(赛后数据!$M81="","",_xlfn.IFS(Q81=赛后数据!$N81,赛后数据!$M81,Q81=赛后数据!$V81,赛后数据!$U81,Q81=赛后数据!$AD81,赛后数据!$AC81,Q81=赛后数据!$AL81,赛后数据!$AK81))</f>
        <v/>
      </c>
      <c r="Q81" s="9" t="str">
        <f>IF(原始数据!AQ81="","",原始数据!AQ81)</f>
        <v/>
      </c>
      <c r="R81" s="13"/>
      <c r="S81" s="13"/>
      <c r="T81" s="13"/>
      <c r="U81" s="142" t="str">
        <f>IF(赛后数据!$M81="","",_xlfn.IFS(V81=赛后数据!$N81,赛后数据!$M81,V81=赛后数据!$V81,赛后数据!$U81,V81=赛后数据!$AD81,赛后数据!$AC81,V81=赛后数据!$AL81,赛后数据!$AK81))</f>
        <v/>
      </c>
      <c r="V81" s="9" t="str">
        <f>IF(原始数据!AS81="","",原始数据!AS81)</f>
        <v/>
      </c>
      <c r="W81" s="13"/>
      <c r="X81" s="13"/>
      <c r="Y81" s="13"/>
      <c r="Z81" s="142" t="str">
        <f>IF(赛后数据!$M81="","",_xlfn.IFS(AA81=赛后数据!$N81,赛后数据!$M81,AA81=赛后数据!$V81,赛后数据!$U81,AA81=赛后数据!$AD81,赛后数据!$AC81,AA81=赛后数据!$AL81,赛后数据!$AK81))</f>
        <v/>
      </c>
      <c r="AA81" s="9" t="str">
        <f>IF(原始数据!AU81="","",原始数据!AU81)</f>
        <v/>
      </c>
      <c r="AB81" s="13"/>
      <c r="AC81" s="13"/>
      <c r="AD81" s="13"/>
      <c r="AE81" s="9" t="str">
        <f>IF(原始数据!K81="","",原始数据!K81)</f>
        <v/>
      </c>
      <c r="AF81" s="9" t="str">
        <f>IF(原始数据!L81="","",原始数据!L81)</f>
        <v/>
      </c>
      <c r="AG81" s="9" t="str">
        <f>IF(原始数据!AV81="","",原始数据!AV81)</f>
        <v/>
      </c>
      <c r="AH81" s="13"/>
      <c r="AI81" s="13"/>
      <c r="AJ81" s="13"/>
      <c r="AK81" s="15"/>
      <c r="AL81" s="15"/>
      <c r="AM81" s="9"/>
      <c r="AN81" s="9"/>
      <c r="AO81" s="9"/>
      <c r="AP81" s="9"/>
      <c r="AQ81" s="10"/>
      <c r="AR81" s="10"/>
      <c r="AS81" s="10"/>
      <c r="AT81" s="10"/>
      <c r="AU81" s="16"/>
      <c r="AV81" s="16"/>
      <c r="AW81" s="16"/>
      <c r="AX81" s="16"/>
      <c r="AY81" s="191"/>
      <c r="AZ81" s="191"/>
      <c r="BA81" s="13"/>
      <c r="BC81" s="20">
        <f t="shared" si="2"/>
        <v>0</v>
      </c>
      <c r="BD81" s="20" t="str">
        <f t="shared" si="3"/>
        <v/>
      </c>
    </row>
    <row r="82" spans="1:59">
      <c r="A82" s="1">
        <f>输入错误检查!C81</f>
        <v>0</v>
      </c>
      <c r="B82" s="14">
        <f>原始数据!B82</f>
        <v>4</v>
      </c>
      <c r="C82" s="14">
        <f>原始数据!C82</f>
        <v>13</v>
      </c>
      <c r="D82" s="8">
        <f>原始数据!D82</f>
        <v>14</v>
      </c>
      <c r="E82" s="8" t="str">
        <f>原始数据!E82</f>
        <v>RC</v>
      </c>
      <c r="F82" s="8" t="str">
        <f>原始数据!F82</f>
        <v>SKY</v>
      </c>
      <c r="G82" s="8" t="str">
        <f>原始数据!G82</f>
        <v>加</v>
      </c>
      <c r="H82" s="8" t="str">
        <f>原始数据!H82</f>
        <v>下</v>
      </c>
      <c r="I82" s="8" t="str">
        <f>IF(原始数据!X82="","",原始数据!X82)</f>
        <v/>
      </c>
      <c r="J82" s="8" t="str">
        <f>原始数据!J82</f>
        <v/>
      </c>
      <c r="K82" s="142" t="str">
        <f>IF(赛后数据!$M82="","",_xlfn.IFS(L82=赛后数据!$N82,赛后数据!$M82,L82=赛后数据!$V82,赛后数据!$U82,L82=赛后数据!$AD82,赛后数据!$AC82,L82=赛后数据!$AL82,赛后数据!$AK82))</f>
        <v/>
      </c>
      <c r="L82" s="9" t="str">
        <f>IF(原始数据!AP82="","",原始数据!AP82)</f>
        <v/>
      </c>
      <c r="M82" s="13"/>
      <c r="N82" s="195"/>
      <c r="O82" s="195"/>
      <c r="P82" s="142" t="str">
        <f>IF(赛后数据!$M82="","",_xlfn.IFS(Q82=赛后数据!$N82,赛后数据!$M82,Q82=赛后数据!$V82,赛后数据!$U82,Q82=赛后数据!$AD82,赛后数据!$AC82,Q82=赛后数据!$AL82,赛后数据!$AK82))</f>
        <v/>
      </c>
      <c r="Q82" s="9" t="str">
        <f>IF(原始数据!AQ82="","",原始数据!AQ82)</f>
        <v/>
      </c>
      <c r="R82" s="13"/>
      <c r="S82" s="13"/>
      <c r="T82" s="13"/>
      <c r="U82" s="142" t="str">
        <f>IF(赛后数据!$M82="","",_xlfn.IFS(V82=赛后数据!$N82,赛后数据!$M82,V82=赛后数据!$V82,赛后数据!$U82,V82=赛后数据!$AD82,赛后数据!$AC82,V82=赛后数据!$AL82,赛后数据!$AK82))</f>
        <v/>
      </c>
      <c r="V82" s="9" t="str">
        <f>IF(原始数据!AS82="","",原始数据!AS82)</f>
        <v/>
      </c>
      <c r="W82" s="13"/>
      <c r="X82" s="13"/>
      <c r="Y82" s="13"/>
      <c r="Z82" s="142" t="str">
        <f>IF(赛后数据!$M82="","",_xlfn.IFS(AA82=赛后数据!$N82,赛后数据!$M82,AA82=赛后数据!$V82,赛后数据!$U82,AA82=赛后数据!$AD82,赛后数据!$AC82,AA82=赛后数据!$AL82,赛后数据!$AK82))</f>
        <v/>
      </c>
      <c r="AA82" s="9" t="str">
        <f>IF(原始数据!AU82="","",原始数据!AU82)</f>
        <v/>
      </c>
      <c r="AB82" s="13"/>
      <c r="AC82" s="13"/>
      <c r="AD82" s="13"/>
      <c r="AE82" s="9" t="str">
        <f>IF(原始数据!K82="","",原始数据!K82)</f>
        <v/>
      </c>
      <c r="AF82" s="9" t="str">
        <f>IF(原始数据!L82="","",原始数据!L82)</f>
        <v/>
      </c>
      <c r="AG82" s="9" t="str">
        <f>IF(原始数据!AV82="","",原始数据!AV82)</f>
        <v/>
      </c>
      <c r="AH82" s="13"/>
      <c r="AI82" s="13"/>
      <c r="AJ82" s="13"/>
      <c r="AK82" s="15"/>
      <c r="AL82" s="15"/>
      <c r="AM82" s="9"/>
      <c r="AN82" s="9"/>
      <c r="AO82" s="9"/>
      <c r="AP82" s="9"/>
      <c r="AQ82" s="10"/>
      <c r="AR82" s="10"/>
      <c r="AS82" s="10"/>
      <c r="AT82" s="10"/>
      <c r="AU82" s="16"/>
      <c r="AV82" s="16"/>
      <c r="AW82" s="16"/>
      <c r="AX82" s="16"/>
      <c r="AY82" s="191"/>
      <c r="AZ82" s="191"/>
      <c r="BA82" s="13"/>
      <c r="BC82" s="20">
        <f t="shared" si="2"/>
        <v>0</v>
      </c>
      <c r="BD82" s="20" t="str">
        <f t="shared" si="3"/>
        <v/>
      </c>
    </row>
    <row r="83" spans="1:59">
      <c r="A83" s="1">
        <f>输入错误检查!C82</f>
        <v>0</v>
      </c>
      <c r="B83" s="14">
        <f>原始数据!B83</f>
        <v>4</v>
      </c>
      <c r="C83" s="14">
        <f>原始数据!C83</f>
        <v>13</v>
      </c>
      <c r="D83" s="8">
        <f>原始数据!D83</f>
        <v>16</v>
      </c>
      <c r="E83" s="8" t="str">
        <f>原始数据!E83</f>
        <v>RVL</v>
      </c>
      <c r="F83" s="8" t="str">
        <f>原始数据!F83</f>
        <v>GR</v>
      </c>
      <c r="G83" s="8">
        <f>原始数据!G83</f>
        <v>1</v>
      </c>
      <c r="H83" s="8" t="str">
        <f>原始数据!H83</f>
        <v>上</v>
      </c>
      <c r="I83" s="8" t="str">
        <f>IF(原始数据!X83="","",原始数据!X83)</f>
        <v>永眠镇</v>
      </c>
      <c r="J83" s="8" t="str">
        <f>原始数据!J83</f>
        <v>RVL</v>
      </c>
      <c r="K83" s="142" t="str">
        <f>IF(赛后数据!$M83="","",_xlfn.IFS(L83=赛后数据!$N83,赛后数据!$M83,L83=赛后数据!$V83,赛后数据!$U83,L83=赛后数据!$AD83,赛后数据!$AC83,L83=赛后数据!$AL83,赛后数据!$AK83))</f>
        <v>rolend</v>
      </c>
      <c r="L83" s="9" t="str">
        <f>IF(原始数据!AP83="","",原始数据!AP83)</f>
        <v>守墓人</v>
      </c>
      <c r="M83" s="13">
        <v>8</v>
      </c>
      <c r="N83" s="189" t="s">
        <v>230</v>
      </c>
      <c r="O83" s="189" t="s">
        <v>231</v>
      </c>
      <c r="P83" s="142" t="str">
        <f>IF(赛后数据!$M83="","",_xlfn.IFS(Q83=赛后数据!$N83,赛后数据!$M83,Q83=赛后数据!$V83,赛后数据!$U83,Q83=赛后数据!$AD83,赛后数据!$AC83,Q83=赛后数据!$AL83,赛后数据!$AK83))</f>
        <v>schmiddy</v>
      </c>
      <c r="Q83" s="9" t="str">
        <f>IF(原始数据!AQ83="","",原始数据!AQ83)</f>
        <v>入殓师</v>
      </c>
      <c r="R83" s="13">
        <v>3</v>
      </c>
      <c r="S83" s="15" t="s">
        <v>232</v>
      </c>
      <c r="T83" s="15" t="s">
        <v>233</v>
      </c>
      <c r="U83" s="142" t="str">
        <f>IF(赛后数据!$M83="","",_xlfn.IFS(V83=赛后数据!$N83,赛后数据!$M83,V83=赛后数据!$V83,赛后数据!$U83,V83=赛后数据!$AD83,赛后数据!$AC83,V83=赛后数据!$AL83,赛后数据!$AK83))</f>
        <v>green</v>
      </c>
      <c r="V83" s="9" t="str">
        <f>IF(原始数据!AS83="","",原始数据!AS83)</f>
        <v>木偶师</v>
      </c>
      <c r="W83" s="13">
        <v>6</v>
      </c>
      <c r="X83" s="15" t="s">
        <v>231</v>
      </c>
      <c r="Y83" s="15" t="s">
        <v>232</v>
      </c>
      <c r="Z83" s="142" t="str">
        <f>IF(赛后数据!$M83="","",_xlfn.IFS(AA83=赛后数据!$N83,赛后数据!$M83,AA83=赛后数据!$V83,赛后数据!$U83,AA83=赛后数据!$AD83,赛后数据!$AC83,AA83=赛后数据!$AL83,赛后数据!$AK83))</f>
        <v>yinl</v>
      </c>
      <c r="AA83" s="9" t="str">
        <f>IF(原始数据!AU83="","",原始数据!AU83)</f>
        <v>舞女</v>
      </c>
      <c r="AB83" s="13">
        <v>5</v>
      </c>
      <c r="AC83" s="15" t="s">
        <v>232</v>
      </c>
      <c r="AD83" s="15" t="s">
        <v>233</v>
      </c>
      <c r="AE83" s="9" t="str">
        <f>IF(原始数据!K83="","",原始数据!K83)</f>
        <v>GR</v>
      </c>
      <c r="AF83" s="9" t="str">
        <f>IF(原始数据!L83="","",原始数据!L83)</f>
        <v>jin</v>
      </c>
      <c r="AG83" s="9" t="str">
        <f>IF(原始数据!AV83="","",原始数据!AV83)</f>
        <v>喧嚣</v>
      </c>
      <c r="AH83" s="13">
        <v>10</v>
      </c>
      <c r="AI83" s="190" t="s">
        <v>234</v>
      </c>
      <c r="AJ83" s="15" t="s">
        <v>243</v>
      </c>
      <c r="AK83" s="15" t="s">
        <v>247</v>
      </c>
      <c r="AL83" s="15" t="s">
        <v>240</v>
      </c>
      <c r="AM83" s="142" t="s">
        <v>306</v>
      </c>
      <c r="AN83" s="9">
        <v>0</v>
      </c>
      <c r="AO83" s="9">
        <v>13</v>
      </c>
      <c r="AP83" s="142" t="s">
        <v>252</v>
      </c>
      <c r="AQ83" s="10">
        <v>1</v>
      </c>
      <c r="AR83" s="204">
        <v>4</v>
      </c>
      <c r="AS83" s="11">
        <v>190</v>
      </c>
      <c r="AT83" s="11"/>
      <c r="AU83" s="12">
        <v>358</v>
      </c>
      <c r="AV83" s="12">
        <v>3</v>
      </c>
      <c r="AW83" s="12">
        <v>21</v>
      </c>
      <c r="AX83" s="12"/>
      <c r="AY83" s="191"/>
      <c r="AZ83" s="191" t="s">
        <v>246</v>
      </c>
      <c r="BA83" s="13"/>
      <c r="BC83" s="20">
        <f t="shared" si="2"/>
        <v>51</v>
      </c>
      <c r="BD83" s="20">
        <f t="shared" si="3"/>
        <v>1</v>
      </c>
      <c r="BF83" s="1">
        <v>4</v>
      </c>
      <c r="BG83" s="1">
        <v>53</v>
      </c>
    </row>
    <row r="84" spans="1:59">
      <c r="A84" s="1">
        <f>输入错误检查!C83</f>
        <v>0</v>
      </c>
      <c r="B84" s="14">
        <f>原始数据!B84</f>
        <v>4</v>
      </c>
      <c r="C84" s="14">
        <f>原始数据!C84</f>
        <v>13</v>
      </c>
      <c r="D84" s="8">
        <f>原始数据!D84</f>
        <v>16</v>
      </c>
      <c r="E84" s="8" t="str">
        <f>原始数据!E84</f>
        <v>RVL</v>
      </c>
      <c r="F84" s="8" t="str">
        <f>原始数据!F84</f>
        <v>GR</v>
      </c>
      <c r="G84" s="8">
        <f>原始数据!G84</f>
        <v>1</v>
      </c>
      <c r="H84" s="8" t="str">
        <f>原始数据!H84</f>
        <v>下</v>
      </c>
      <c r="I84" s="8" t="str">
        <f>IF(原始数据!X84="","",原始数据!X84)</f>
        <v>永眠镇</v>
      </c>
      <c r="J84" s="8" t="str">
        <f>原始数据!J84</f>
        <v>GR</v>
      </c>
      <c r="K84" s="142" t="str">
        <f>IF(赛后数据!$M84="","",_xlfn.IFS(L84=赛后数据!$N84,赛后数据!$M84,L84=赛后数据!$V84,赛后数据!$U84,L84=赛后数据!$AD84,赛后数据!$AC84,L84=赛后数据!$AL84,赛后数据!$AK84))</f>
        <v>iron</v>
      </c>
      <c r="L84" s="9" t="str">
        <f>IF(原始数据!AP84="","",原始数据!AP84)</f>
        <v>木偶师</v>
      </c>
      <c r="M84" s="13">
        <v>2</v>
      </c>
      <c r="N84" s="189" t="s">
        <v>230</v>
      </c>
      <c r="O84" s="189" t="s">
        <v>233</v>
      </c>
      <c r="P84" s="142" t="str">
        <f>IF(赛后数据!$M84="","",_xlfn.IFS(Q84=赛后数据!$N84,赛后数据!$M84,Q84=赛后数据!$V84,赛后数据!$U84,Q84=赛后数据!$AD84,赛后数据!$AC84,Q84=赛后数据!$AL84,赛后数据!$AK84))</f>
        <v>heart</v>
      </c>
      <c r="Q84" s="9" t="str">
        <f>IF(原始数据!AQ84="","",原始数据!AQ84)</f>
        <v>大副</v>
      </c>
      <c r="R84" s="13">
        <v>6</v>
      </c>
      <c r="S84" s="15" t="s">
        <v>230</v>
      </c>
      <c r="T84" s="15" t="s">
        <v>231</v>
      </c>
      <c r="U84" s="142" t="str">
        <f>IF(赛后数据!$M84="","",_xlfn.IFS(V84=赛后数据!$N84,赛后数据!$M84,V84=赛后数据!$V84,赛后数据!$U84,V84=赛后数据!$AD84,赛后数据!$AC84,V84=赛后数据!$AL84,赛后数据!$AK84))</f>
        <v>ac</v>
      </c>
      <c r="V84" s="9" t="str">
        <f>IF(原始数据!AS84="","",原始数据!AS84)</f>
        <v>舞女</v>
      </c>
      <c r="W84" s="13">
        <v>8</v>
      </c>
      <c r="X84" s="15" t="s">
        <v>231</v>
      </c>
      <c r="Y84" s="15" t="s">
        <v>232</v>
      </c>
      <c r="Z84" s="142" t="str">
        <f>IF(赛后数据!$M84="","",_xlfn.IFS(AA84=赛后数据!$N84,赛后数据!$M84,AA84=赛后数据!$V84,赛后数据!$U84,AA84=赛后数据!$AD84,赛后数据!$AC84,AA84=赛后数据!$AL84,赛后数据!$AK84))</f>
        <v>ak</v>
      </c>
      <c r="AA84" s="9" t="str">
        <f>IF(原始数据!AU84="","",原始数据!AU84)</f>
        <v>小说家</v>
      </c>
      <c r="AB84" s="13">
        <v>4</v>
      </c>
      <c r="AC84" s="15" t="s">
        <v>232</v>
      </c>
      <c r="AD84" s="15" t="s">
        <v>231</v>
      </c>
      <c r="AE84" s="9" t="str">
        <f>IF(原始数据!K84="","",原始数据!K84)</f>
        <v>RVL</v>
      </c>
      <c r="AF84" s="9" t="str">
        <f>IF(原始数据!L84="","",原始数据!L84)</f>
        <v>sprintzer</v>
      </c>
      <c r="AG84" s="9" t="str">
        <f>IF(原始数据!AV84="","",原始数据!AV84)</f>
        <v>跛脚羊</v>
      </c>
      <c r="AH84" s="13">
        <v>3</v>
      </c>
      <c r="AI84" s="15" t="s">
        <v>234</v>
      </c>
      <c r="AJ84" s="15" t="s">
        <v>235</v>
      </c>
      <c r="AK84" s="15" t="s">
        <v>260</v>
      </c>
      <c r="AL84" s="15" t="s">
        <v>240</v>
      </c>
      <c r="AM84" s="142" t="s">
        <v>307</v>
      </c>
      <c r="AN84" s="9">
        <v>0</v>
      </c>
      <c r="AO84" s="9">
        <v>29</v>
      </c>
      <c r="AP84" s="142" t="s">
        <v>239</v>
      </c>
      <c r="AQ84" s="10">
        <v>0</v>
      </c>
      <c r="AR84" s="10">
        <v>50</v>
      </c>
      <c r="AS84" s="10">
        <v>130</v>
      </c>
      <c r="AT84" s="10"/>
      <c r="AU84" s="16">
        <v>347</v>
      </c>
      <c r="AV84" s="16">
        <v>3</v>
      </c>
      <c r="AW84" s="16">
        <v>21</v>
      </c>
      <c r="AX84" s="16"/>
      <c r="AY84" s="191"/>
      <c r="AZ84" s="191" t="s">
        <v>246</v>
      </c>
      <c r="BA84" s="13"/>
      <c r="BC84" s="20">
        <f t="shared" si="2"/>
        <v>21</v>
      </c>
      <c r="BD84" s="20">
        <f t="shared" si="3"/>
        <v>1</v>
      </c>
      <c r="BF84" s="1">
        <v>7</v>
      </c>
      <c r="BG84" s="1">
        <v>17</v>
      </c>
    </row>
    <row r="85" spans="1:59">
      <c r="A85" s="1">
        <f>输入错误检查!C84</f>
        <v>0</v>
      </c>
      <c r="B85" s="14">
        <f>原始数据!B85</f>
        <v>4</v>
      </c>
      <c r="C85" s="14">
        <f>原始数据!C85</f>
        <v>13</v>
      </c>
      <c r="D85" s="8">
        <f>原始数据!D85</f>
        <v>16</v>
      </c>
      <c r="E85" s="8" t="str">
        <f>原始数据!E85</f>
        <v>RVL</v>
      </c>
      <c r="F85" s="8" t="str">
        <f>原始数据!F85</f>
        <v>GR</v>
      </c>
      <c r="G85" s="8">
        <f>原始数据!G85</f>
        <v>2</v>
      </c>
      <c r="H85" s="8" t="str">
        <f>原始数据!H85</f>
        <v>上</v>
      </c>
      <c r="I85" s="8" t="str">
        <f>IF(原始数据!X85="","",原始数据!X85)</f>
        <v>湖景村</v>
      </c>
      <c r="J85" s="8" t="str">
        <f>原始数据!J85</f>
        <v>GR</v>
      </c>
      <c r="K85" s="142" t="str">
        <f>IF(赛后数据!$M85="","",_xlfn.IFS(L85=赛后数据!$N85,赛后数据!$M85,L85=赛后数据!$V85,赛后数据!$U85,L85=赛后数据!$AD85,赛后数据!$AC85,L85=赛后数据!$AL85,赛后数据!$AK85))</f>
        <v>ac</v>
      </c>
      <c r="L85" s="9" t="str">
        <f>IF(原始数据!AP85="","",原始数据!AP85)</f>
        <v>囚徒</v>
      </c>
      <c r="M85" s="13">
        <v>5</v>
      </c>
      <c r="N85" s="189" t="s">
        <v>232</v>
      </c>
      <c r="O85" s="189" t="s">
        <v>233</v>
      </c>
      <c r="P85" s="142" t="str">
        <f>IF(赛后数据!$M85="","",_xlfn.IFS(Q85=赛后数据!$N85,赛后数据!$M85,Q85=赛后数据!$V85,赛后数据!$U85,Q85=赛后数据!$AD85,赛后数据!$AC85,Q85=赛后数据!$AL85,赛后数据!$AK85))</f>
        <v>iron</v>
      </c>
      <c r="Q85" s="9" t="str">
        <f>IF(原始数据!AQ85="","",原始数据!AQ85)</f>
        <v>哭泣小丑</v>
      </c>
      <c r="R85" s="13">
        <v>8</v>
      </c>
      <c r="S85" s="15" t="s">
        <v>230</v>
      </c>
      <c r="T85" s="15" t="s">
        <v>232</v>
      </c>
      <c r="U85" s="142" t="str">
        <f>IF(赛后数据!$M85="","",_xlfn.IFS(V85=赛后数据!$N85,赛后数据!$M85,V85=赛后数据!$V85,赛后数据!$U85,V85=赛后数据!$AD85,赛后数据!$AC85,V85=赛后数据!$AL85,赛后数据!$AK85))</f>
        <v>ak</v>
      </c>
      <c r="V85" s="9" t="str">
        <f>IF(原始数据!AS85="","",原始数据!AS85)</f>
        <v>空军</v>
      </c>
      <c r="W85" s="13">
        <v>2</v>
      </c>
      <c r="X85" s="15" t="s">
        <v>232</v>
      </c>
      <c r="Y85" s="15" t="s">
        <v>233</v>
      </c>
      <c r="Z85" s="142" t="str">
        <f>IF(赛后数据!$M85="","",_xlfn.IFS(AA85=赛后数据!$N85,赛后数据!$M85,AA85=赛后数据!$V85,赛后数据!$U85,AA85=赛后数据!$AD85,赛后数据!$AC85,AA85=赛后数据!$AL85,赛后数据!$AK85))</f>
        <v>heart</v>
      </c>
      <c r="AA85" s="9" t="str">
        <f>IF(原始数据!AU85="","",原始数据!AU85)</f>
        <v>佣兵</v>
      </c>
      <c r="AB85" s="13">
        <v>6</v>
      </c>
      <c r="AC85" s="15" t="s">
        <v>231</v>
      </c>
      <c r="AD85" s="15" t="s">
        <v>230</v>
      </c>
      <c r="AE85" s="9" t="str">
        <f>IF(原始数据!K85="","",原始数据!K85)</f>
        <v>RVL</v>
      </c>
      <c r="AF85" s="9" t="str">
        <f>IF(原始数据!L85="","",原始数据!L85)</f>
        <v>sprintzer</v>
      </c>
      <c r="AG85" s="9" t="str">
        <f>IF(原始数据!AV85="","",原始数据!AV85)</f>
        <v>歌剧演员</v>
      </c>
      <c r="AH85" s="13">
        <v>1</v>
      </c>
      <c r="AI85" s="15" t="s">
        <v>234</v>
      </c>
      <c r="AJ85" s="15" t="s">
        <v>235</v>
      </c>
      <c r="AK85" s="15" t="s">
        <v>237</v>
      </c>
      <c r="AL85" s="15" t="s">
        <v>240</v>
      </c>
      <c r="AM85" s="142" t="s">
        <v>308</v>
      </c>
      <c r="AN85" s="9">
        <v>0</v>
      </c>
      <c r="AO85" s="9">
        <v>9</v>
      </c>
      <c r="AP85" s="142" t="s">
        <v>252</v>
      </c>
      <c r="AQ85" s="10">
        <v>1</v>
      </c>
      <c r="AR85" s="10">
        <v>5</v>
      </c>
      <c r="AS85" s="10">
        <v>167</v>
      </c>
      <c r="AT85" s="10"/>
      <c r="AU85" s="16">
        <v>428</v>
      </c>
      <c r="AV85" s="16">
        <v>3</v>
      </c>
      <c r="AW85" s="16">
        <v>21</v>
      </c>
      <c r="AX85" s="16"/>
      <c r="AY85" s="191">
        <v>4</v>
      </c>
      <c r="AZ85" s="191">
        <v>47</v>
      </c>
      <c r="BA85" s="13"/>
      <c r="BC85" s="20">
        <f t="shared" si="2"/>
        <v>56</v>
      </c>
      <c r="BD85" s="20">
        <f t="shared" si="3"/>
        <v>1</v>
      </c>
      <c r="BF85" s="1">
        <v>2</v>
      </c>
      <c r="BG85" s="1">
        <v>26</v>
      </c>
    </row>
    <row r="86" spans="1:59">
      <c r="A86" s="1">
        <f>输入错误检查!C85</f>
        <v>0</v>
      </c>
      <c r="B86" s="14">
        <f>原始数据!B86</f>
        <v>4</v>
      </c>
      <c r="C86" s="14">
        <f>原始数据!C86</f>
        <v>13</v>
      </c>
      <c r="D86" s="8">
        <f>原始数据!D86</f>
        <v>16</v>
      </c>
      <c r="E86" s="8" t="str">
        <f>原始数据!E86</f>
        <v>RVL</v>
      </c>
      <c r="F86" s="8" t="str">
        <f>原始数据!F86</f>
        <v>GR</v>
      </c>
      <c r="G86" s="8">
        <f>原始数据!G86</f>
        <v>2</v>
      </c>
      <c r="H86" s="8" t="str">
        <f>原始数据!H86</f>
        <v>下</v>
      </c>
      <c r="I86" s="8" t="str">
        <f>IF(原始数据!X86="","",原始数据!X86)</f>
        <v>湖景村</v>
      </c>
      <c r="J86" s="8" t="str">
        <f>原始数据!J86</f>
        <v>RVL</v>
      </c>
      <c r="K86" s="142" t="str">
        <f>IF(赛后数据!$M86="","",_xlfn.IFS(L86=赛后数据!$N86,赛后数据!$M86,L86=赛后数据!$V86,赛后数据!$U86,L86=赛后数据!$AD86,赛后数据!$AC86,L86=赛后数据!$AL86,赛后数据!$AK86))</f>
        <v>schmiddy</v>
      </c>
      <c r="L86" s="9" t="str">
        <f>IF(原始数据!AP86="","",原始数据!AP86)</f>
        <v>火灾调查员</v>
      </c>
      <c r="M86" s="13">
        <v>5</v>
      </c>
      <c r="N86" s="189" t="s">
        <v>231</v>
      </c>
      <c r="O86" s="189" t="s">
        <v>233</v>
      </c>
      <c r="P86" s="142" t="str">
        <f>IF(赛后数据!$M86="","",_xlfn.IFS(Q86=赛后数据!$N86,赛后数据!$M86,Q86=赛后数据!$V86,赛后数据!$U86,Q86=赛后数据!$AD86,赛后数据!$AC86,Q86=赛后数据!$AL86,赛后数据!$AK86))</f>
        <v>yinl</v>
      </c>
      <c r="Q86" s="9" t="str">
        <f>IF(原始数据!AQ86="","",原始数据!AQ86)</f>
        <v>古董商</v>
      </c>
      <c r="R86" s="13">
        <v>2</v>
      </c>
      <c r="S86" s="15" t="s">
        <v>232</v>
      </c>
      <c r="T86" s="15" t="s">
        <v>233</v>
      </c>
      <c r="U86" s="142" t="str">
        <f>IF(赛后数据!$M86="","",_xlfn.IFS(V86=赛后数据!$N86,赛后数据!$M86,V86=赛后数据!$V86,赛后数据!$U86,V86=赛后数据!$AD86,赛后数据!$AC86,V86=赛后数据!$AL86,赛后数据!$AK86))</f>
        <v>rolend</v>
      </c>
      <c r="V86" s="9" t="str">
        <f>IF(原始数据!AS86="","",原始数据!AS86)</f>
        <v>佣兵</v>
      </c>
      <c r="W86" s="13">
        <v>11</v>
      </c>
      <c r="X86" s="15" t="s">
        <v>230</v>
      </c>
      <c r="Y86" s="15" t="s">
        <v>231</v>
      </c>
      <c r="Z86" s="142" t="str">
        <f>IF(赛后数据!$M86="","",_xlfn.IFS(AA86=赛后数据!$N86,赛后数据!$M86,AA86=赛后数据!$V86,赛后数据!$U86,AA86=赛后数据!$AD86,赛后数据!$AC86,AA86=赛后数据!$AL86,赛后数据!$AK86))</f>
        <v>green</v>
      </c>
      <c r="AA86" s="9" t="str">
        <f>IF(原始数据!AU86="","",原始数据!AU86)</f>
        <v>飞行家</v>
      </c>
      <c r="AB86" s="13">
        <v>8</v>
      </c>
      <c r="AC86" s="15" t="s">
        <v>230</v>
      </c>
      <c r="AD86" s="15" t="s">
        <v>233</v>
      </c>
      <c r="AE86" s="9" t="str">
        <f>IF(原始数据!K86="","",原始数据!K86)</f>
        <v>GR</v>
      </c>
      <c r="AF86" s="9" t="str">
        <f>IF(原始数据!L86="","",原始数据!L86)</f>
        <v>jin</v>
      </c>
      <c r="AG86" s="9" t="str">
        <f>IF(原始数据!AV86="","",原始数据!AV86)</f>
        <v>时空之影</v>
      </c>
      <c r="AH86" s="13">
        <v>6</v>
      </c>
      <c r="AI86" s="15" t="s">
        <v>235</v>
      </c>
      <c r="AJ86" s="15" t="s">
        <v>243</v>
      </c>
      <c r="AK86" s="15" t="s">
        <v>237</v>
      </c>
      <c r="AL86" s="15" t="s">
        <v>275</v>
      </c>
      <c r="AM86" s="142" t="s">
        <v>251</v>
      </c>
      <c r="AN86" s="9">
        <v>0</v>
      </c>
      <c r="AO86" s="9">
        <v>10</v>
      </c>
      <c r="AP86" s="142" t="s">
        <v>289</v>
      </c>
      <c r="AQ86" s="10">
        <v>1</v>
      </c>
      <c r="AR86" s="10">
        <v>28</v>
      </c>
      <c r="AS86" s="10">
        <v>201</v>
      </c>
      <c r="AT86" s="10"/>
      <c r="AU86" s="16">
        <v>411</v>
      </c>
      <c r="AV86" s="16">
        <v>3</v>
      </c>
      <c r="AW86" s="16">
        <v>21</v>
      </c>
      <c r="AX86" s="16"/>
      <c r="AY86" s="191"/>
      <c r="AZ86" s="191" t="s">
        <v>246</v>
      </c>
      <c r="BA86" s="13"/>
      <c r="BC86" s="20">
        <f t="shared" si="2"/>
        <v>78</v>
      </c>
      <c r="BD86" s="20">
        <f t="shared" si="3"/>
        <v>1</v>
      </c>
      <c r="BF86" s="1">
        <v>8</v>
      </c>
      <c r="BG86" s="1">
        <v>2</v>
      </c>
    </row>
    <row r="87" spans="1:59">
      <c r="A87" s="1">
        <f>输入错误检查!C86</f>
        <v>0</v>
      </c>
      <c r="B87" s="14">
        <f>原始数据!B87</f>
        <v>4</v>
      </c>
      <c r="C87" s="14">
        <f>原始数据!C87</f>
        <v>13</v>
      </c>
      <c r="D87" s="8">
        <f>原始数据!D87</f>
        <v>16</v>
      </c>
      <c r="E87" s="8" t="str">
        <f>原始数据!E87</f>
        <v>RVL</v>
      </c>
      <c r="F87" s="8" t="str">
        <f>原始数据!F87</f>
        <v>GR</v>
      </c>
      <c r="G87" s="8">
        <f>原始数据!G87</f>
        <v>3</v>
      </c>
      <c r="H87" s="8" t="str">
        <f>原始数据!H87</f>
        <v>上</v>
      </c>
      <c r="I87" s="8" t="str">
        <f>IF(原始数据!X87="","",原始数据!X87)</f>
        <v>唐人街</v>
      </c>
      <c r="J87" s="8" t="str">
        <f>原始数据!J87</f>
        <v>RVL</v>
      </c>
      <c r="K87" s="142" t="str">
        <f>IF(赛后数据!$M87="","",_xlfn.IFS(L87=赛后数据!$N87,赛后数据!$M87,L87=赛后数据!$V87,赛后数据!$U87,L87=赛后数据!$AD87,赛后数据!$AC87,L87=赛后数据!$AL87,赛后数据!$AK87))</f>
        <v>rolend</v>
      </c>
      <c r="L87" s="9" t="str">
        <f>IF(原始数据!AP87="","",原始数据!AP87)</f>
        <v>大副</v>
      </c>
      <c r="M87" s="13">
        <v>2</v>
      </c>
      <c r="N87" s="189" t="s">
        <v>230</v>
      </c>
      <c r="O87" s="189" t="s">
        <v>231</v>
      </c>
      <c r="P87" s="142" t="str">
        <f>IF(赛后数据!$M87="","",_xlfn.IFS(Q87=赛后数据!$N87,赛后数据!$M87,Q87=赛后数据!$V87,赛后数据!$U87,Q87=赛后数据!$AD87,赛后数据!$AC87,Q87=赛后数据!$AL87,赛后数据!$AK87))</f>
        <v>green</v>
      </c>
      <c r="Q87" s="9" t="str">
        <f>IF(原始数据!AQ87="","",原始数据!AQ87)</f>
        <v>哭泣小丑</v>
      </c>
      <c r="R87" s="13">
        <v>5</v>
      </c>
      <c r="S87" s="15" t="s">
        <v>230</v>
      </c>
      <c r="T87" s="15" t="s">
        <v>233</v>
      </c>
      <c r="U87" s="142" t="str">
        <f>IF(赛后数据!$M87="","",_xlfn.IFS(V87=赛后数据!$N87,赛后数据!$M87,V87=赛后数据!$V87,赛后数据!$U87,V87=赛后数据!$AD87,赛后数据!$AC87,V87=赛后数据!$AL87,赛后数据!$AK87))</f>
        <v>schmiddy</v>
      </c>
      <c r="V87" s="9" t="str">
        <f>IF(原始数据!AS87="","",原始数据!AS87)</f>
        <v>杂技演员</v>
      </c>
      <c r="W87" s="13">
        <v>8</v>
      </c>
      <c r="X87" s="15" t="s">
        <v>230</v>
      </c>
      <c r="Y87" s="15" t="s">
        <v>233</v>
      </c>
      <c r="Z87" s="142" t="str">
        <f>IF(赛后数据!$M87="","",_xlfn.IFS(AA87=赛后数据!$N87,赛后数据!$M87,AA87=赛后数据!$V87,赛后数据!$U87,AA87=赛后数据!$AD87,赛后数据!$AC87,AA87=赛后数据!$AL87,赛后数据!$AK87))</f>
        <v>yinl</v>
      </c>
      <c r="AA87" s="9" t="str">
        <f>IF(原始数据!AU87="","",原始数据!AU87)</f>
        <v>邮差</v>
      </c>
      <c r="AB87" s="13">
        <v>6</v>
      </c>
      <c r="AC87" s="15" t="s">
        <v>232</v>
      </c>
      <c r="AD87" s="15" t="s">
        <v>233</v>
      </c>
      <c r="AE87" s="9" t="str">
        <f>IF(原始数据!K87="","",原始数据!K87)</f>
        <v>GR</v>
      </c>
      <c r="AF87" s="9" t="str">
        <f>IF(原始数据!L87="","",原始数据!L87)</f>
        <v>jin</v>
      </c>
      <c r="AG87" s="9" t="str">
        <f>IF(原始数据!AV87="","",原始数据!AV87)</f>
        <v>蜡像师</v>
      </c>
      <c r="AH87" s="13">
        <v>9</v>
      </c>
      <c r="AI87" s="15" t="s">
        <v>234</v>
      </c>
      <c r="AJ87" s="15" t="s">
        <v>235</v>
      </c>
      <c r="AK87" s="15" t="s">
        <v>268</v>
      </c>
      <c r="AL87" s="15" t="s">
        <v>240</v>
      </c>
      <c r="AM87" s="142" t="s">
        <v>251</v>
      </c>
      <c r="AN87" s="9">
        <v>0</v>
      </c>
      <c r="AO87" s="9">
        <v>28</v>
      </c>
      <c r="AP87" s="142" t="s">
        <v>239</v>
      </c>
      <c r="AQ87" s="10">
        <v>1</v>
      </c>
      <c r="AR87" s="10">
        <v>43</v>
      </c>
      <c r="AS87" s="10">
        <v>233</v>
      </c>
      <c r="AT87" s="10"/>
      <c r="AU87" s="16">
        <v>400</v>
      </c>
      <c r="AV87" s="16">
        <v>3</v>
      </c>
      <c r="AW87" s="16">
        <v>21</v>
      </c>
      <c r="AX87" s="16"/>
      <c r="AY87" s="191">
        <v>5</v>
      </c>
      <c r="AZ87" s="191">
        <v>24</v>
      </c>
      <c r="BA87" s="13"/>
      <c r="BC87" s="20">
        <f t="shared" si="2"/>
        <v>75</v>
      </c>
      <c r="BD87" s="20">
        <f t="shared" si="3"/>
        <v>1</v>
      </c>
      <c r="BF87" s="1">
        <v>7</v>
      </c>
      <c r="BG87" s="1">
        <v>2</v>
      </c>
    </row>
    <row r="88" spans="1:59">
      <c r="A88" s="1">
        <f>输入错误检查!C87</f>
        <v>0</v>
      </c>
      <c r="B88" s="14">
        <f>原始数据!B88</f>
        <v>4</v>
      </c>
      <c r="C88" s="14">
        <f>原始数据!C88</f>
        <v>13</v>
      </c>
      <c r="D88" s="8">
        <f>原始数据!D88</f>
        <v>16</v>
      </c>
      <c r="E88" s="8" t="str">
        <f>原始数据!E88</f>
        <v>RVL</v>
      </c>
      <c r="F88" s="8" t="str">
        <f>原始数据!F88</f>
        <v>GR</v>
      </c>
      <c r="G88" s="8">
        <f>原始数据!G88</f>
        <v>3</v>
      </c>
      <c r="H88" s="8" t="str">
        <f>原始数据!H88</f>
        <v>下</v>
      </c>
      <c r="I88" s="8" t="str">
        <f>IF(原始数据!X88="","",原始数据!X88)</f>
        <v>唐人街</v>
      </c>
      <c r="J88" s="8" t="str">
        <f>原始数据!J88</f>
        <v>GR</v>
      </c>
      <c r="K88" s="142" t="str">
        <f>IF(赛后数据!$M88="","",_xlfn.IFS(L88=赛后数据!$N88,赛后数据!$M88,L88=赛后数据!$V88,赛后数据!$U88,L88=赛后数据!$AD88,赛后数据!$AC88,L88=赛后数据!$AL88,赛后数据!$AK88))</f>
        <v>heart</v>
      </c>
      <c r="L88" s="9" t="str">
        <f>IF(原始数据!AP88="","",原始数据!AP88)</f>
        <v>守墓人</v>
      </c>
      <c r="M88" s="13">
        <v>2</v>
      </c>
      <c r="N88" s="189" t="s">
        <v>231</v>
      </c>
      <c r="O88" s="189" t="s">
        <v>230</v>
      </c>
      <c r="P88" s="142" t="str">
        <f>IF(赛后数据!$M88="","",_xlfn.IFS(Q88=赛后数据!$N88,赛后数据!$M88,Q88=赛后数据!$V88,赛后数据!$U88,Q88=赛后数据!$AD88,赛后数据!$AC88,Q88=赛后数据!$AL88,赛后数据!$AK88))</f>
        <v>ak</v>
      </c>
      <c r="Q88" s="9" t="str">
        <f>IF(原始数据!AQ88="","",原始数据!AQ88)</f>
        <v>古董商</v>
      </c>
      <c r="R88" s="13">
        <v>6</v>
      </c>
      <c r="S88" s="15" t="s">
        <v>232</v>
      </c>
      <c r="T88" s="15" t="s">
        <v>233</v>
      </c>
      <c r="U88" s="142" t="str">
        <f>IF(赛后数据!$M88="","",_xlfn.IFS(V88=赛后数据!$N88,赛后数据!$M88,V88=赛后数据!$V88,赛后数据!$U88,V88=赛后数据!$AD88,赛后数据!$AC88,V88=赛后数据!$AL88,赛后数据!$AK88))</f>
        <v>ac</v>
      </c>
      <c r="V88" s="9" t="str">
        <f>IF(原始数据!AS88="","",原始数据!AS88)</f>
        <v>火灾调查员</v>
      </c>
      <c r="W88" s="13">
        <v>4</v>
      </c>
      <c r="X88" s="15" t="s">
        <v>232</v>
      </c>
      <c r="Y88" s="15" t="s">
        <v>233</v>
      </c>
      <c r="Z88" s="142" t="str">
        <f>IF(赛后数据!$M88="","",_xlfn.IFS(AA88=赛后数据!$N88,赛后数据!$M88,AA88=赛后数据!$V88,赛后数据!$U88,AA88=赛后数据!$AD88,赛后数据!$AC88,AA88=赛后数据!$AL88,赛后数据!$AK88))</f>
        <v>iron</v>
      </c>
      <c r="AA88" s="9" t="str">
        <f>IF(原始数据!AU88="","",原始数据!AU88)</f>
        <v>调酒师</v>
      </c>
      <c r="AB88" s="13">
        <v>5</v>
      </c>
      <c r="AC88" s="15" t="s">
        <v>232</v>
      </c>
      <c r="AD88" s="15" t="s">
        <v>233</v>
      </c>
      <c r="AE88" s="9" t="str">
        <f>IF(原始数据!K88="","",原始数据!K88)</f>
        <v>RVL</v>
      </c>
      <c r="AF88" s="9" t="str">
        <f>IF(原始数据!L88="","",原始数据!L88)</f>
        <v>sprintzer</v>
      </c>
      <c r="AG88" s="9" t="str">
        <f>IF(原始数据!AV88="","",原始数据!AV88)</f>
        <v>使徒</v>
      </c>
      <c r="AH88" s="13">
        <v>8</v>
      </c>
      <c r="AI88" s="15" t="s">
        <v>234</v>
      </c>
      <c r="AJ88" s="15" t="s">
        <v>235</v>
      </c>
      <c r="AK88" s="15" t="s">
        <v>237</v>
      </c>
      <c r="AL88" s="15" t="s">
        <v>240</v>
      </c>
      <c r="AM88" s="142" t="s">
        <v>307</v>
      </c>
      <c r="AN88" s="9">
        <v>1</v>
      </c>
      <c r="AO88" s="9">
        <v>45</v>
      </c>
      <c r="AP88" s="142" t="s">
        <v>252</v>
      </c>
      <c r="AQ88" s="10">
        <v>2</v>
      </c>
      <c r="AR88" s="10">
        <v>53</v>
      </c>
      <c r="AS88" s="10">
        <v>396</v>
      </c>
      <c r="AT88" s="10"/>
      <c r="AU88" s="16">
        <v>454</v>
      </c>
      <c r="AV88" s="16">
        <v>3</v>
      </c>
      <c r="AW88" s="16">
        <v>21</v>
      </c>
      <c r="AX88" s="16"/>
      <c r="AY88" s="191">
        <v>4</v>
      </c>
      <c r="AZ88" s="191">
        <v>12</v>
      </c>
      <c r="BA88" s="13"/>
      <c r="BC88" s="20">
        <f t="shared" si="2"/>
        <v>68</v>
      </c>
      <c r="BD88" s="20">
        <f t="shared" si="3"/>
        <v>1</v>
      </c>
      <c r="BF88" s="1">
        <v>5</v>
      </c>
      <c r="BG88" s="1">
        <v>18</v>
      </c>
    </row>
    <row r="89" spans="1:59">
      <c r="A89" s="1">
        <f>输入错误检查!C88</f>
        <v>0</v>
      </c>
      <c r="B89" s="14">
        <f>原始数据!B89</f>
        <v>4</v>
      </c>
      <c r="C89" s="14">
        <f>原始数据!C89</f>
        <v>13</v>
      </c>
      <c r="D89" s="8">
        <f>原始数据!D89</f>
        <v>16</v>
      </c>
      <c r="E89" s="8" t="str">
        <f>原始数据!E89</f>
        <v>RVL</v>
      </c>
      <c r="F89" s="8" t="str">
        <f>原始数据!F89</f>
        <v>GR</v>
      </c>
      <c r="G89" s="8" t="str">
        <f>原始数据!G89</f>
        <v>加</v>
      </c>
      <c r="H89" s="8" t="str">
        <f>原始数据!H89</f>
        <v>上</v>
      </c>
      <c r="I89" s="8" t="str">
        <f>IF(原始数据!X89="","",原始数据!X89)</f>
        <v/>
      </c>
      <c r="J89" s="8" t="str">
        <f>原始数据!J89</f>
        <v/>
      </c>
      <c r="K89" s="142" t="str">
        <f>IF(赛后数据!$M89="","",_xlfn.IFS(L89=赛后数据!$N89,赛后数据!$M89,L89=赛后数据!$V89,赛后数据!$U89,L89=赛后数据!$AD89,赛后数据!$AC89,L89=赛后数据!$AL89,赛后数据!$AK89))</f>
        <v/>
      </c>
      <c r="L89" s="9" t="str">
        <f>IF(原始数据!AP89="","",原始数据!AP89)</f>
        <v/>
      </c>
      <c r="M89" s="13"/>
      <c r="N89" s="195"/>
      <c r="O89" s="195"/>
      <c r="P89" s="142" t="str">
        <f>IF(赛后数据!$M89="","",_xlfn.IFS(Q89=赛后数据!$N89,赛后数据!$M89,Q89=赛后数据!$V89,赛后数据!$U89,Q89=赛后数据!$AD89,赛后数据!$AC89,Q89=赛后数据!$AL89,赛后数据!$AK89))</f>
        <v/>
      </c>
      <c r="Q89" s="9" t="str">
        <f>IF(原始数据!AQ89="","",原始数据!AQ89)</f>
        <v/>
      </c>
      <c r="R89" s="13"/>
      <c r="S89" s="13"/>
      <c r="T89" s="13"/>
      <c r="U89" s="142" t="str">
        <f>IF(赛后数据!$M89="","",_xlfn.IFS(V89=赛后数据!$N89,赛后数据!$M89,V89=赛后数据!$V89,赛后数据!$U89,V89=赛后数据!$AD89,赛后数据!$AC89,V89=赛后数据!$AL89,赛后数据!$AK89))</f>
        <v/>
      </c>
      <c r="V89" s="9" t="str">
        <f>IF(原始数据!AS89="","",原始数据!AS89)</f>
        <v/>
      </c>
      <c r="W89" s="13"/>
      <c r="X89" s="13"/>
      <c r="Y89" s="13"/>
      <c r="Z89" s="142" t="str">
        <f>IF(赛后数据!$M89="","",_xlfn.IFS(AA89=赛后数据!$N89,赛后数据!$M89,AA89=赛后数据!$V89,赛后数据!$U89,AA89=赛后数据!$AD89,赛后数据!$AC89,AA89=赛后数据!$AL89,赛后数据!$AK89))</f>
        <v/>
      </c>
      <c r="AA89" s="9" t="str">
        <f>IF(原始数据!AU89="","",原始数据!AU89)</f>
        <v/>
      </c>
      <c r="AB89" s="13"/>
      <c r="AC89" s="13"/>
      <c r="AD89" s="13"/>
      <c r="AE89" s="9" t="str">
        <f>IF(原始数据!K89="","",原始数据!K89)</f>
        <v/>
      </c>
      <c r="AF89" s="9" t="str">
        <f>IF(原始数据!L89="","",原始数据!L89)</f>
        <v/>
      </c>
      <c r="AG89" s="9" t="str">
        <f>IF(原始数据!AV89="","",原始数据!AV89)</f>
        <v/>
      </c>
      <c r="AH89" s="13"/>
      <c r="AI89" s="13"/>
      <c r="AJ89" s="13"/>
      <c r="AK89" s="15"/>
      <c r="AL89" s="15"/>
      <c r="AM89" s="9"/>
      <c r="AN89" s="9"/>
      <c r="AO89" s="9"/>
      <c r="AP89" s="9"/>
      <c r="AQ89" s="10"/>
      <c r="AR89" s="10"/>
      <c r="AS89" s="10"/>
      <c r="AT89" s="10"/>
      <c r="AU89" s="16"/>
      <c r="AV89" s="16"/>
      <c r="AW89" s="16"/>
      <c r="AX89" s="16"/>
      <c r="AY89" s="191"/>
      <c r="AZ89" s="191"/>
      <c r="BA89" s="13"/>
      <c r="BC89" s="20">
        <f t="shared" si="2"/>
        <v>0</v>
      </c>
      <c r="BD89" s="20" t="str">
        <f t="shared" si="3"/>
        <v/>
      </c>
    </row>
    <row r="90" spans="1:59">
      <c r="A90" s="1">
        <f>输入错误检查!C89</f>
        <v>0</v>
      </c>
      <c r="B90" s="14">
        <f>原始数据!B90</f>
        <v>4</v>
      </c>
      <c r="C90" s="14">
        <f>原始数据!C90</f>
        <v>13</v>
      </c>
      <c r="D90" s="8">
        <f>原始数据!D90</f>
        <v>16</v>
      </c>
      <c r="E90" s="8" t="str">
        <f>原始数据!E90</f>
        <v>RVL</v>
      </c>
      <c r="F90" s="8" t="str">
        <f>原始数据!F90</f>
        <v>GR</v>
      </c>
      <c r="G90" s="8" t="str">
        <f>原始数据!G90</f>
        <v>加</v>
      </c>
      <c r="H90" s="8" t="str">
        <f>原始数据!H90</f>
        <v>下</v>
      </c>
      <c r="I90" s="8" t="str">
        <f>IF(原始数据!X90="","",原始数据!X90)</f>
        <v/>
      </c>
      <c r="J90" s="8" t="str">
        <f>原始数据!J90</f>
        <v/>
      </c>
      <c r="K90" s="142" t="str">
        <f>IF(赛后数据!$M90="","",_xlfn.IFS(L90=赛后数据!$N90,赛后数据!$M90,L90=赛后数据!$V90,赛后数据!$U90,L90=赛后数据!$AD90,赛后数据!$AC90,L90=赛后数据!$AL90,赛后数据!$AK90))</f>
        <v/>
      </c>
      <c r="L90" s="9" t="str">
        <f>IF(原始数据!AP90="","",原始数据!AP90)</f>
        <v/>
      </c>
      <c r="M90" s="13"/>
      <c r="N90" s="195"/>
      <c r="O90" s="195"/>
      <c r="P90" s="142" t="str">
        <f>IF(赛后数据!$M90="","",_xlfn.IFS(Q90=赛后数据!$N90,赛后数据!$M90,Q90=赛后数据!$V90,赛后数据!$U90,Q90=赛后数据!$AD90,赛后数据!$AC90,Q90=赛后数据!$AL90,赛后数据!$AK90))</f>
        <v/>
      </c>
      <c r="Q90" s="9" t="str">
        <f>IF(原始数据!AQ90="","",原始数据!AQ90)</f>
        <v/>
      </c>
      <c r="R90" s="13"/>
      <c r="S90" s="13"/>
      <c r="T90" s="13"/>
      <c r="U90" s="142" t="str">
        <f>IF(赛后数据!$M90="","",_xlfn.IFS(V90=赛后数据!$N90,赛后数据!$M90,V90=赛后数据!$V90,赛后数据!$U90,V90=赛后数据!$AD90,赛后数据!$AC90,V90=赛后数据!$AL90,赛后数据!$AK90))</f>
        <v/>
      </c>
      <c r="V90" s="9" t="str">
        <f>IF(原始数据!AS90="","",原始数据!AS90)</f>
        <v/>
      </c>
      <c r="W90" s="13"/>
      <c r="X90" s="13"/>
      <c r="Y90" s="13"/>
      <c r="Z90" s="142" t="str">
        <f>IF(赛后数据!$M90="","",_xlfn.IFS(AA90=赛后数据!$N90,赛后数据!$M90,AA90=赛后数据!$V90,赛后数据!$U90,AA90=赛后数据!$AD90,赛后数据!$AC90,AA90=赛后数据!$AL90,赛后数据!$AK90))</f>
        <v/>
      </c>
      <c r="AA90" s="9" t="str">
        <f>IF(原始数据!AU90="","",原始数据!AU90)</f>
        <v/>
      </c>
      <c r="AB90" s="13"/>
      <c r="AC90" s="13"/>
      <c r="AD90" s="13"/>
      <c r="AE90" s="9" t="str">
        <f>IF(原始数据!K90="","",原始数据!K90)</f>
        <v/>
      </c>
      <c r="AF90" s="9" t="str">
        <f>IF(原始数据!L90="","",原始数据!L90)</f>
        <v/>
      </c>
      <c r="AG90" s="9" t="str">
        <f>IF(原始数据!AV90="","",原始数据!AV90)</f>
        <v/>
      </c>
      <c r="AH90" s="13"/>
      <c r="AI90" s="13"/>
      <c r="AJ90" s="13"/>
      <c r="AK90" s="15"/>
      <c r="AL90" s="15"/>
      <c r="AM90" s="9"/>
      <c r="AN90" s="9"/>
      <c r="AO90" s="9"/>
      <c r="AP90" s="9"/>
      <c r="AQ90" s="10"/>
      <c r="AR90" s="10"/>
      <c r="AS90" s="10"/>
      <c r="AT90" s="10"/>
      <c r="AU90" s="16"/>
      <c r="AV90" s="16"/>
      <c r="AW90" s="16"/>
      <c r="AX90" s="16"/>
      <c r="AY90" s="191"/>
      <c r="AZ90" s="191"/>
      <c r="BA90" s="13"/>
      <c r="BC90" s="20">
        <f t="shared" si="2"/>
        <v>0</v>
      </c>
      <c r="BD90" s="20" t="str">
        <f t="shared" si="3"/>
        <v/>
      </c>
    </row>
    <row r="91" spans="1:59">
      <c r="A91" s="1">
        <f>输入错误检查!C90</f>
        <v>0</v>
      </c>
      <c r="B91" s="14">
        <f>原始数据!B91</f>
        <v>4</v>
      </c>
      <c r="C91" s="14">
        <f>原始数据!C91</f>
        <v>13</v>
      </c>
      <c r="D91" s="8">
        <f>原始数据!D91</f>
        <v>18</v>
      </c>
      <c r="E91" s="8" t="str">
        <f>原始数据!E91</f>
        <v>RD</v>
      </c>
      <c r="F91" s="8" t="str">
        <f>原始数据!F91</f>
        <v>MRC</v>
      </c>
      <c r="G91" s="8">
        <f>原始数据!G91</f>
        <v>1</v>
      </c>
      <c r="H91" s="8" t="str">
        <f>原始数据!H91</f>
        <v>上</v>
      </c>
      <c r="I91" s="8" t="str">
        <f>IF(原始数据!X91="","",原始数据!X91)</f>
        <v>永眠镇</v>
      </c>
      <c r="J91" s="8" t="str">
        <f>原始数据!J91</f>
        <v>RD</v>
      </c>
      <c r="K91" s="142" t="str">
        <f>IF(赛后数据!$M91="","",_xlfn.IFS(L91=赛后数据!$N91,赛后数据!$M91,L91=赛后数据!$V91,赛后数据!$U91,L91=赛后数据!$AD91,赛后数据!$AC91,L91=赛后数据!$AL91,赛后数据!$AK91))</f>
        <v>zhengkai</v>
      </c>
      <c r="L91" s="9" t="str">
        <f>IF(原始数据!AP91="","",原始数据!AP91)</f>
        <v>守墓人</v>
      </c>
      <c r="M91" s="13">
        <v>6</v>
      </c>
      <c r="N91" s="189" t="s">
        <v>230</v>
      </c>
      <c r="O91" s="189" t="s">
        <v>231</v>
      </c>
      <c r="P91" s="142" t="str">
        <f>IF(赛后数据!$M91="","",_xlfn.IFS(Q91=赛后数据!$N91,赛后数据!$M91,Q91=赛后数据!$V91,赛后数据!$U91,Q91=赛后数据!$AD91,赛后数据!$AC91,Q91=赛后数据!$AL91,赛后数据!$AK91))</f>
        <v>pinpin</v>
      </c>
      <c r="Q91" s="9" t="str">
        <f>IF(原始数据!AQ91="","",原始数据!AQ91)</f>
        <v>古董商</v>
      </c>
      <c r="R91" s="13">
        <v>3</v>
      </c>
      <c r="S91" s="15" t="s">
        <v>232</v>
      </c>
      <c r="T91" s="15" t="s">
        <v>230</v>
      </c>
      <c r="U91" s="142" t="str">
        <f>IF(赛后数据!$M91="","",_xlfn.IFS(V91=赛后数据!$N91,赛后数据!$M91,V91=赛后数据!$V91,赛后数据!$U91,V91=赛后数据!$AD91,赛后数据!$AC91,V91=赛后数据!$AL91,赛后数据!$AK91))</f>
        <v>huanxue</v>
      </c>
      <c r="V91" s="9" t="str">
        <f>IF(原始数据!AS91="","",原始数据!AS91)</f>
        <v>飞行家</v>
      </c>
      <c r="W91" s="13">
        <v>5</v>
      </c>
      <c r="X91" s="15" t="s">
        <v>232</v>
      </c>
      <c r="Y91" s="15" t="s">
        <v>231</v>
      </c>
      <c r="Z91" s="142" t="str">
        <f>IF(赛后数据!$M91="","",_xlfn.IFS(AA91=赛后数据!$N91,赛后数据!$M91,AA91=赛后数据!$V91,赛后数据!$U91,AA91=赛后数据!$AD91,赛后数据!$AC91,AA91=赛后数据!$AL91,赛后数据!$AK91))</f>
        <v>cy</v>
      </c>
      <c r="AA91" s="9" t="str">
        <f>IF(原始数据!AU91="","",原始数据!AU91)</f>
        <v>园丁</v>
      </c>
      <c r="AB91" s="13">
        <v>8</v>
      </c>
      <c r="AC91" s="15" t="s">
        <v>231</v>
      </c>
      <c r="AD91" s="15" t="s">
        <v>233</v>
      </c>
      <c r="AE91" s="9" t="str">
        <f>IF(原始数据!K91="","",原始数据!K91)</f>
        <v>MRC</v>
      </c>
      <c r="AF91" s="9" t="str">
        <f>IF(原始数据!L91="","",原始数据!L91)</f>
        <v>xc</v>
      </c>
      <c r="AG91" s="9" t="str">
        <f>IF(原始数据!AV91="","",原始数据!AV91)</f>
        <v>时空之影</v>
      </c>
      <c r="AH91" s="13">
        <v>4</v>
      </c>
      <c r="AI91" s="190" t="s">
        <v>235</v>
      </c>
      <c r="AJ91" s="15" t="s">
        <v>243</v>
      </c>
      <c r="AK91" s="15" t="s">
        <v>237</v>
      </c>
      <c r="AL91" s="15" t="s">
        <v>244</v>
      </c>
      <c r="AM91" s="142" t="s">
        <v>309</v>
      </c>
      <c r="AN91" s="9">
        <v>0</v>
      </c>
      <c r="AO91" s="9">
        <v>11</v>
      </c>
      <c r="AP91" s="142" t="s">
        <v>289</v>
      </c>
      <c r="AQ91" s="10">
        <v>1</v>
      </c>
      <c r="AR91" s="10">
        <v>52</v>
      </c>
      <c r="AS91" s="11">
        <v>216</v>
      </c>
      <c r="AT91" s="11"/>
      <c r="AU91" s="12">
        <v>412</v>
      </c>
      <c r="AV91" s="12">
        <v>3</v>
      </c>
      <c r="AW91" s="12">
        <v>21</v>
      </c>
      <c r="AX91" s="12"/>
      <c r="AY91" s="191">
        <v>4</v>
      </c>
      <c r="AZ91" s="191">
        <v>52</v>
      </c>
      <c r="BA91" s="13"/>
      <c r="BC91" s="20">
        <f t="shared" si="2"/>
        <v>101</v>
      </c>
      <c r="BD91" s="20">
        <f t="shared" si="3"/>
        <v>1</v>
      </c>
      <c r="BF91" s="1">
        <v>6</v>
      </c>
      <c r="BG91" s="1">
        <v>36</v>
      </c>
    </row>
    <row r="92" spans="1:59">
      <c r="A92" s="1">
        <f>输入错误检查!C91</f>
        <v>0</v>
      </c>
      <c r="B92" s="14">
        <f>原始数据!B92</f>
        <v>4</v>
      </c>
      <c r="C92" s="14">
        <f>原始数据!C92</f>
        <v>13</v>
      </c>
      <c r="D92" s="8">
        <f>原始数据!D92</f>
        <v>18</v>
      </c>
      <c r="E92" s="8" t="str">
        <f>原始数据!E92</f>
        <v>RD</v>
      </c>
      <c r="F92" s="8" t="str">
        <f>原始数据!F92</f>
        <v>MRC</v>
      </c>
      <c r="G92" s="8">
        <f>原始数据!G92</f>
        <v>1</v>
      </c>
      <c r="H92" s="8" t="str">
        <f>原始数据!H92</f>
        <v>下</v>
      </c>
      <c r="I92" s="8" t="str">
        <f>IF(原始数据!X92="","",原始数据!X92)</f>
        <v>永眠镇</v>
      </c>
      <c r="J92" s="8" t="str">
        <f>原始数据!J92</f>
        <v>MRC</v>
      </c>
      <c r="K92" s="142" t="str">
        <f>IF(赛后数据!$M92="","",_xlfn.IFS(L92=赛后数据!$N92,赛后数据!$M92,L92=赛后数据!$V92,赛后数据!$U92,L92=赛后数据!$AD92,赛后数据!$AC92,L92=赛后数据!$AL92,赛后数据!$AK92))</f>
        <v>loveleft</v>
      </c>
      <c r="L92" s="9" t="str">
        <f>IF(原始数据!AP92="","",原始数据!AP92)</f>
        <v>守墓人</v>
      </c>
      <c r="M92" s="13">
        <v>5</v>
      </c>
      <c r="N92" s="189" t="s">
        <v>230</v>
      </c>
      <c r="O92" s="189" t="s">
        <v>231</v>
      </c>
      <c r="P92" s="142" t="str">
        <f>IF(赛后数据!$M92="","",_xlfn.IFS(Q92=赛后数据!$N92,赛后数据!$M92,Q92=赛后数据!$V92,赛后数据!$U92,Q92=赛后数据!$AD92,赛后数据!$AC92,Q92=赛后数据!$AL92,赛后数据!$AK92))</f>
        <v>nanako</v>
      </c>
      <c r="Q92" s="9" t="str">
        <f>IF(原始数据!AQ92="","",原始数据!AQ92)</f>
        <v>骑士</v>
      </c>
      <c r="R92" s="13">
        <v>2</v>
      </c>
      <c r="S92" s="15" t="s">
        <v>232</v>
      </c>
      <c r="T92" s="15" t="s">
        <v>231</v>
      </c>
      <c r="U92" s="142" t="str">
        <f>IF(赛后数据!$M92="","",_xlfn.IFS(V92=赛后数据!$N92,赛后数据!$M92,V92=赛后数据!$V92,赛后数据!$U92,V92=赛后数据!$AD92,赛后数据!$AC92,V92=赛后数据!$AL92,赛后数据!$AK92))</f>
        <v>xiaod</v>
      </c>
      <c r="V92" s="9" t="str">
        <f>IF(原始数据!AS92="","",原始数据!AS92)</f>
        <v>调香师</v>
      </c>
      <c r="W92" s="13">
        <v>6</v>
      </c>
      <c r="X92" s="15" t="s">
        <v>231</v>
      </c>
      <c r="Y92" s="15" t="s">
        <v>230</v>
      </c>
      <c r="Z92" s="142" t="str">
        <f>IF(赛后数据!$M92="","",_xlfn.IFS(AA92=赛后数据!$N92,赛后数据!$M92,AA92=赛后数据!$V92,赛后数据!$U92,AA92=赛后数据!$AD92,赛后数据!$AC92,AA92=赛后数据!$AL92,赛后数据!$AK92))</f>
        <v>huac</v>
      </c>
      <c r="AA92" s="9" t="str">
        <f>IF(原始数据!AU92="","",原始数据!AU92)</f>
        <v>飞行家</v>
      </c>
      <c r="AB92" s="13">
        <v>8</v>
      </c>
      <c r="AC92" s="15" t="s">
        <v>232</v>
      </c>
      <c r="AD92" s="15" t="s">
        <v>230</v>
      </c>
      <c r="AE92" s="9" t="str">
        <f>IF(原始数据!K92="","",原始数据!K92)</f>
        <v>RD</v>
      </c>
      <c r="AF92" s="9" t="str">
        <f>IF(原始数据!L92="","",原始数据!L92)</f>
        <v>hajimi</v>
      </c>
      <c r="AG92" s="9" t="str">
        <f>IF(原始数据!AV92="","",原始数据!AV92)</f>
        <v>喧嚣</v>
      </c>
      <c r="AH92" s="13">
        <v>3</v>
      </c>
      <c r="AI92" s="15" t="s">
        <v>234</v>
      </c>
      <c r="AJ92" s="15" t="s">
        <v>243</v>
      </c>
      <c r="AK92" s="15" t="s">
        <v>247</v>
      </c>
      <c r="AL92" s="15" t="s">
        <v>240</v>
      </c>
      <c r="AM92" s="142" t="s">
        <v>310</v>
      </c>
      <c r="AN92" s="9">
        <v>0</v>
      </c>
      <c r="AO92" s="9">
        <v>13</v>
      </c>
      <c r="AP92" s="142" t="s">
        <v>252</v>
      </c>
      <c r="AQ92" s="10">
        <v>1</v>
      </c>
      <c r="AR92" s="10">
        <v>30</v>
      </c>
      <c r="AS92" s="10">
        <v>270</v>
      </c>
      <c r="AT92" s="10"/>
      <c r="AU92" s="16">
        <v>444</v>
      </c>
      <c r="AV92" s="16">
        <v>3</v>
      </c>
      <c r="AW92" s="16">
        <v>21</v>
      </c>
      <c r="AX92" s="16"/>
      <c r="AY92" s="191">
        <v>4</v>
      </c>
      <c r="AZ92" s="191">
        <v>34</v>
      </c>
      <c r="BA92" s="13"/>
      <c r="BC92" s="20">
        <f t="shared" si="2"/>
        <v>77</v>
      </c>
      <c r="BD92" s="20">
        <f t="shared" si="3"/>
        <v>1</v>
      </c>
      <c r="BF92" s="1">
        <v>5</v>
      </c>
      <c r="BG92" s="1">
        <v>29</v>
      </c>
    </row>
    <row r="93" spans="1:59">
      <c r="A93" s="1">
        <f>输入错误检查!C92</f>
        <v>0</v>
      </c>
      <c r="B93" s="14">
        <f>原始数据!B93</f>
        <v>4</v>
      </c>
      <c r="C93" s="14">
        <f>原始数据!C93</f>
        <v>13</v>
      </c>
      <c r="D93" s="8">
        <f>原始数据!D93</f>
        <v>18</v>
      </c>
      <c r="E93" s="8" t="str">
        <f>原始数据!E93</f>
        <v>RD</v>
      </c>
      <c r="F93" s="8" t="str">
        <f>原始数据!F93</f>
        <v>MRC</v>
      </c>
      <c r="G93" s="8">
        <f>原始数据!G93</f>
        <v>2</v>
      </c>
      <c r="H93" s="8" t="str">
        <f>原始数据!H93</f>
        <v>上</v>
      </c>
      <c r="I93" s="8" t="str">
        <f>IF(原始数据!X93="","",原始数据!X93)</f>
        <v>圣心医院</v>
      </c>
      <c r="J93" s="8" t="str">
        <f>原始数据!J93</f>
        <v>RD</v>
      </c>
      <c r="K93" s="142" t="str">
        <f>IF(赛后数据!$M93="","",_xlfn.IFS(L93=赛后数据!$N93,赛后数据!$M93,L93=赛后数据!$V93,赛后数据!$U93,L93=赛后数据!$AD93,赛后数据!$AC93,L93=赛后数据!$AL93,赛后数据!$AK93))</f>
        <v>cy</v>
      </c>
      <c r="L93" s="9" t="str">
        <f>IF(原始数据!AP93="","",原始数据!AP93)</f>
        <v>入殓师</v>
      </c>
      <c r="M93" s="13">
        <v>5</v>
      </c>
      <c r="N93" s="189" t="s">
        <v>230</v>
      </c>
      <c r="O93" s="189" t="s">
        <v>233</v>
      </c>
      <c r="P93" s="142" t="str">
        <f>IF(赛后数据!$M93="","",_xlfn.IFS(Q93=赛后数据!$N93,赛后数据!$M93,Q93=赛后数据!$V93,赛后数据!$U93,Q93=赛后数据!$AD93,赛后数据!$AC93,Q93=赛后数据!$AL93,赛后数据!$AK93))</f>
        <v>zhengkai</v>
      </c>
      <c r="Q93" s="9" t="str">
        <f>IF(原始数据!AQ93="","",原始数据!AQ93)</f>
        <v>佣兵</v>
      </c>
      <c r="R93" s="13">
        <v>4</v>
      </c>
      <c r="S93" s="15" t="s">
        <v>230</v>
      </c>
      <c r="T93" s="15" t="s">
        <v>231</v>
      </c>
      <c r="U93" s="142" t="str">
        <f>IF(赛后数据!$M93="","",_xlfn.IFS(V93=赛后数据!$N93,赛后数据!$M93,V93=赛后数据!$V93,赛后数据!$U93,V93=赛后数据!$AD93,赛后数据!$AC93,V93=赛后数据!$AL93,赛后数据!$AK93))</f>
        <v>pinpin</v>
      </c>
      <c r="V93" s="9" t="str">
        <f>IF(原始数据!AS93="","",原始数据!AS93)</f>
        <v>心理学家</v>
      </c>
      <c r="W93" s="13">
        <v>2</v>
      </c>
      <c r="X93" s="15" t="s">
        <v>231</v>
      </c>
      <c r="Y93" s="15" t="s">
        <v>233</v>
      </c>
      <c r="Z93" s="142" t="str">
        <f>IF(赛后数据!$M93="","",_xlfn.IFS(AA93=赛后数据!$N93,赛后数据!$M93,AA93=赛后数据!$V93,赛后数据!$U93,AA93=赛后数据!$AD93,赛后数据!$AC93,AA93=赛后数据!$AL93,赛后数据!$AK93))</f>
        <v>huanxue</v>
      </c>
      <c r="AA93" s="9" t="str">
        <f>IF(原始数据!AU93="","",原始数据!AU93)</f>
        <v>火灾调查员</v>
      </c>
      <c r="AB93" s="13">
        <v>8</v>
      </c>
      <c r="AC93" s="15" t="s">
        <v>232</v>
      </c>
      <c r="AD93" s="15" t="s">
        <v>231</v>
      </c>
      <c r="AE93" s="9" t="str">
        <f>IF(原始数据!K93="","",原始数据!K93)</f>
        <v>MRC</v>
      </c>
      <c r="AF93" s="9" t="str">
        <f>IF(原始数据!L93="","",原始数据!L93)</f>
        <v>xc</v>
      </c>
      <c r="AG93" s="9" t="str">
        <f>IF(原始数据!AV93="","",原始数据!AV93)</f>
        <v>喧嚣</v>
      </c>
      <c r="AH93" s="13">
        <v>7</v>
      </c>
      <c r="AI93" s="15" t="s">
        <v>234</v>
      </c>
      <c r="AJ93" s="15" t="s">
        <v>243</v>
      </c>
      <c r="AK93" s="15" t="s">
        <v>247</v>
      </c>
      <c r="AL93" s="15" t="s">
        <v>236</v>
      </c>
      <c r="AM93" s="142" t="s">
        <v>263</v>
      </c>
      <c r="AN93" s="9">
        <v>0</v>
      </c>
      <c r="AO93" s="9">
        <v>6</v>
      </c>
      <c r="AP93" s="142" t="s">
        <v>311</v>
      </c>
      <c r="AQ93" s="10">
        <v>1</v>
      </c>
      <c r="AR93" s="10">
        <v>24</v>
      </c>
      <c r="AS93" s="10">
        <v>222</v>
      </c>
      <c r="AT93" s="10"/>
      <c r="AU93" s="16">
        <v>471</v>
      </c>
      <c r="AV93" s="16">
        <v>3</v>
      </c>
      <c r="AW93" s="16">
        <v>21</v>
      </c>
      <c r="AX93" s="16"/>
      <c r="AY93" s="191">
        <v>6</v>
      </c>
      <c r="AZ93" s="191">
        <v>50</v>
      </c>
      <c r="BA93" s="13"/>
      <c r="BC93" s="20">
        <f t="shared" si="2"/>
        <v>78</v>
      </c>
      <c r="BD93" s="20">
        <f t="shared" si="3"/>
        <v>1</v>
      </c>
      <c r="BF93" s="1">
        <v>8</v>
      </c>
      <c r="BG93" s="1">
        <v>15</v>
      </c>
    </row>
    <row r="94" spans="1:59">
      <c r="A94" s="1">
        <f>输入错误检查!C93</f>
        <v>0</v>
      </c>
      <c r="B94" s="14">
        <f>原始数据!B94</f>
        <v>4</v>
      </c>
      <c r="C94" s="14">
        <f>原始数据!C94</f>
        <v>13</v>
      </c>
      <c r="D94" s="8">
        <f>原始数据!D94</f>
        <v>18</v>
      </c>
      <c r="E94" s="8" t="str">
        <f>原始数据!E94</f>
        <v>RD</v>
      </c>
      <c r="F94" s="8" t="str">
        <f>原始数据!F94</f>
        <v>MRC</v>
      </c>
      <c r="G94" s="8">
        <f>原始数据!G94</f>
        <v>2</v>
      </c>
      <c r="H94" s="8" t="str">
        <f>原始数据!H94</f>
        <v>下</v>
      </c>
      <c r="I94" s="8" t="str">
        <f>IF(原始数据!X94="","",原始数据!X94)</f>
        <v>圣心医院</v>
      </c>
      <c r="J94" s="8" t="str">
        <f>原始数据!J94</f>
        <v>MRC</v>
      </c>
      <c r="K94" s="142" t="str">
        <f>IF(赛后数据!$M94="","",_xlfn.IFS(L94=赛后数据!$N94,赛后数据!$M94,L94=赛后数据!$V94,赛后数据!$U94,L94=赛后数据!$AD94,赛后数据!$AC94,L94=赛后数据!$AL94,赛后数据!$AK94))</f>
        <v>xiaod</v>
      </c>
      <c r="L94" s="9" t="str">
        <f>IF(原始数据!AP94="","",原始数据!AP94)</f>
        <v>杂技演员</v>
      </c>
      <c r="M94" s="13">
        <v>6</v>
      </c>
      <c r="N94" s="189" t="s">
        <v>231</v>
      </c>
      <c r="O94" s="189" t="s">
        <v>233</v>
      </c>
      <c r="P94" s="142" t="str">
        <f>IF(赛后数据!$M94="","",_xlfn.IFS(Q94=赛后数据!$N94,赛后数据!$M94,Q94=赛后数据!$V94,赛后数据!$U94,Q94=赛后数据!$AD94,赛后数据!$AC94,Q94=赛后数据!$AL94,赛后数据!$AK94))</f>
        <v>loveleft</v>
      </c>
      <c r="Q94" s="9" t="str">
        <f>IF(原始数据!AQ94="","",原始数据!AQ94)</f>
        <v>佣兵</v>
      </c>
      <c r="R94" s="13">
        <v>8</v>
      </c>
      <c r="S94" s="15" t="s">
        <v>231</v>
      </c>
      <c r="T94" s="15" t="s">
        <v>230</v>
      </c>
      <c r="U94" s="142" t="str">
        <f>IF(赛后数据!$M94="","",_xlfn.IFS(V94=赛后数据!$N94,赛后数据!$M94,V94=赛后数据!$V94,赛后数据!$U94,V94=赛后数据!$AD94,赛后数据!$AC94,V94=赛后数据!$AL94,赛后数据!$AK94))</f>
        <v>nanako</v>
      </c>
      <c r="V94" s="9" t="str">
        <f>IF(原始数据!AS94="","",原始数据!AS94)</f>
        <v>勘探员</v>
      </c>
      <c r="W94" s="13">
        <v>5</v>
      </c>
      <c r="X94" s="15" t="s">
        <v>232</v>
      </c>
      <c r="Y94" s="15" t="s">
        <v>233</v>
      </c>
      <c r="Z94" s="142" t="str">
        <f>IF(赛后数据!$M94="","",_xlfn.IFS(AA94=赛后数据!$N94,赛后数据!$M94,AA94=赛后数据!$V94,赛后数据!$U94,AA94=赛后数据!$AD94,赛后数据!$AC94,AA94=赛后数据!$AL94,赛后数据!$AK94))</f>
        <v>huac</v>
      </c>
      <c r="AA94" s="9" t="str">
        <f>IF(原始数据!AU94="","",原始数据!AU94)</f>
        <v>病患</v>
      </c>
      <c r="AB94" s="13">
        <v>4</v>
      </c>
      <c r="AC94" s="15" t="s">
        <v>232</v>
      </c>
      <c r="AD94" s="15" t="s">
        <v>230</v>
      </c>
      <c r="AE94" s="9" t="str">
        <f>IF(原始数据!K94="","",原始数据!K94)</f>
        <v>RD</v>
      </c>
      <c r="AF94" s="9" t="str">
        <f>IF(原始数据!L94="","",原始数据!L94)</f>
        <v>hajimi</v>
      </c>
      <c r="AG94" s="9" t="str">
        <f>IF(原始数据!AV94="","",原始数据!AV94)</f>
        <v>雕刻家</v>
      </c>
      <c r="AH94" s="13">
        <v>7</v>
      </c>
      <c r="AI94" s="15" t="s">
        <v>235</v>
      </c>
      <c r="AJ94" s="15" t="s">
        <v>243</v>
      </c>
      <c r="AK94" s="15" t="s">
        <v>236</v>
      </c>
      <c r="AL94" s="15" t="s">
        <v>244</v>
      </c>
      <c r="AM94" s="142" t="s">
        <v>310</v>
      </c>
      <c r="AN94" s="9">
        <v>0</v>
      </c>
      <c r="AO94" s="9">
        <v>13</v>
      </c>
      <c r="AP94" s="142" t="s">
        <v>239</v>
      </c>
      <c r="AQ94" s="10">
        <v>1</v>
      </c>
      <c r="AR94" s="10">
        <v>41</v>
      </c>
      <c r="AS94" s="10">
        <v>251</v>
      </c>
      <c r="AT94" s="10"/>
      <c r="AU94" s="16">
        <v>438</v>
      </c>
      <c r="AV94" s="16">
        <v>3</v>
      </c>
      <c r="AW94" s="16">
        <v>21</v>
      </c>
      <c r="AX94" s="16"/>
      <c r="AY94" s="191">
        <v>5</v>
      </c>
      <c r="AZ94" s="191">
        <v>56</v>
      </c>
      <c r="BA94" s="13"/>
      <c r="BC94" s="20">
        <f t="shared" si="2"/>
        <v>88</v>
      </c>
      <c r="BD94" s="20">
        <f t="shared" si="3"/>
        <v>1</v>
      </c>
      <c r="BF94" s="1">
        <v>6</v>
      </c>
      <c r="BG94" s="1">
        <v>51</v>
      </c>
    </row>
    <row r="95" spans="1:59">
      <c r="A95" s="1">
        <f>输入错误检查!C94</f>
        <v>0</v>
      </c>
      <c r="B95" s="14">
        <f>原始数据!B95</f>
        <v>4</v>
      </c>
      <c r="C95" s="14">
        <f>原始数据!C95</f>
        <v>13</v>
      </c>
      <c r="D95" s="8">
        <f>原始数据!D95</f>
        <v>18</v>
      </c>
      <c r="E95" s="8" t="str">
        <f>原始数据!E95</f>
        <v>RD</v>
      </c>
      <c r="F95" s="8" t="str">
        <f>原始数据!F95</f>
        <v>MRC</v>
      </c>
      <c r="G95" s="8">
        <f>原始数据!G95</f>
        <v>3</v>
      </c>
      <c r="H95" s="8" t="str">
        <f>原始数据!H95</f>
        <v>上</v>
      </c>
      <c r="I95" s="8" t="str">
        <f>IF(原始数据!X95="","",原始数据!X95)</f>
        <v>军工厂</v>
      </c>
      <c r="J95" s="8" t="str">
        <f>原始数据!J95</f>
        <v>RD</v>
      </c>
      <c r="K95" s="142" t="str">
        <f>IF(赛后数据!$M95="","",_xlfn.IFS(L95=赛后数据!$N95,赛后数据!$M95,L95=赛后数据!$V95,赛后数据!$U95,L95=赛后数据!$AD95,赛后数据!$AC95,L95=赛后数据!$AL95,赛后数据!$AK95))</f>
        <v>huanxue</v>
      </c>
      <c r="L95" s="9" t="str">
        <f>IF(原始数据!AP95="","",原始数据!AP95)</f>
        <v>骑士</v>
      </c>
      <c r="M95" s="13">
        <v>6</v>
      </c>
      <c r="N95" s="189" t="s">
        <v>230</v>
      </c>
      <c r="O95" s="189" t="s">
        <v>233</v>
      </c>
      <c r="P95" s="142" t="str">
        <f>IF(赛后数据!$M95="","",_xlfn.IFS(Q95=赛后数据!$N95,赛后数据!$M95,Q95=赛后数据!$V95,赛后数据!$U95,Q95=赛后数据!$AD95,赛后数据!$AC95,Q95=赛后数据!$AL95,赛后数据!$AK95))</f>
        <v>pinpin</v>
      </c>
      <c r="Q95" s="9" t="str">
        <f>IF(原始数据!AQ95="","",原始数据!AQ95)</f>
        <v>小说家</v>
      </c>
      <c r="R95" s="13">
        <v>5</v>
      </c>
      <c r="S95" s="15" t="s">
        <v>232</v>
      </c>
      <c r="T95" s="15" t="s">
        <v>230</v>
      </c>
      <c r="U95" s="142" t="str">
        <f>IF(赛后数据!$M95="","",_xlfn.IFS(V95=赛后数据!$N95,赛后数据!$M95,V95=赛后数据!$V95,赛后数据!$U95,V95=赛后数据!$AD95,赛后数据!$AC95,V95=赛后数据!$AL95,赛后数据!$AK95))</f>
        <v>zhengkai</v>
      </c>
      <c r="V95" s="9" t="str">
        <f>IF(原始数据!AS95="","",原始数据!AS95)</f>
        <v>木偶师</v>
      </c>
      <c r="W95" s="13">
        <v>8</v>
      </c>
      <c r="X95" s="15" t="s">
        <v>231</v>
      </c>
      <c r="Y95" s="15" t="s">
        <v>233</v>
      </c>
      <c r="Z95" s="142" t="str">
        <f>IF(赛后数据!$M95="","",_xlfn.IFS(AA95=赛后数据!$N95,赛后数据!$M95,AA95=赛后数据!$V95,赛后数据!$U95,AA95=赛后数据!$AD95,赛后数据!$AC95,AA95=赛后数据!$AL95,赛后数据!$AK95))</f>
        <v>cy</v>
      </c>
      <c r="AA95" s="9" t="str">
        <f>IF(原始数据!AU95="","",原始数据!AU95)</f>
        <v>邮差</v>
      </c>
      <c r="AB95" s="13">
        <v>2</v>
      </c>
      <c r="AC95" s="15" t="s">
        <v>232</v>
      </c>
      <c r="AD95" s="15" t="s">
        <v>233</v>
      </c>
      <c r="AE95" s="9" t="str">
        <f>IF(原始数据!K95="","",原始数据!K95)</f>
        <v>MRC</v>
      </c>
      <c r="AF95" s="9" t="str">
        <f>IF(原始数据!L95="","",原始数据!L95)</f>
        <v>xc</v>
      </c>
      <c r="AG95" s="9" t="str">
        <f>IF(原始数据!AV95="","",原始数据!AV95)</f>
        <v>使徒</v>
      </c>
      <c r="AH95" s="13">
        <v>4</v>
      </c>
      <c r="AI95" s="15" t="s">
        <v>235</v>
      </c>
      <c r="AJ95" s="15" t="s">
        <v>234</v>
      </c>
      <c r="AK95" s="15" t="s">
        <v>268</v>
      </c>
      <c r="AL95" s="15" t="s">
        <v>240</v>
      </c>
      <c r="AM95" s="142" t="s">
        <v>266</v>
      </c>
      <c r="AN95" s="9">
        <v>0</v>
      </c>
      <c r="AO95" s="9">
        <v>6</v>
      </c>
      <c r="AP95" s="142" t="s">
        <v>239</v>
      </c>
      <c r="AQ95" s="10">
        <v>1</v>
      </c>
      <c r="AR95" s="10">
        <v>38</v>
      </c>
      <c r="AS95" s="10">
        <v>273</v>
      </c>
      <c r="AT95" s="10"/>
      <c r="AU95" s="16">
        <v>411</v>
      </c>
      <c r="AV95" s="16">
        <v>3</v>
      </c>
      <c r="AW95" s="16">
        <v>21</v>
      </c>
      <c r="AX95" s="16"/>
      <c r="AY95" s="191">
        <v>5</v>
      </c>
      <c r="AZ95" s="205">
        <v>7</v>
      </c>
      <c r="BA95" s="13"/>
      <c r="BC95" s="20">
        <f t="shared" si="2"/>
        <v>92</v>
      </c>
      <c r="BD95" s="20">
        <f t="shared" si="3"/>
        <v>1</v>
      </c>
      <c r="BF95" s="1">
        <v>6</v>
      </c>
      <c r="BG95" s="1">
        <v>37</v>
      </c>
    </row>
    <row r="96" spans="1:59">
      <c r="A96" s="1">
        <f>输入错误检查!C95</f>
        <v>0</v>
      </c>
      <c r="B96" s="14">
        <f>原始数据!B96</f>
        <v>4</v>
      </c>
      <c r="C96" s="14">
        <f>原始数据!C96</f>
        <v>13</v>
      </c>
      <c r="D96" s="8">
        <f>原始数据!D96</f>
        <v>18</v>
      </c>
      <c r="E96" s="8" t="str">
        <f>原始数据!E96</f>
        <v>RD</v>
      </c>
      <c r="F96" s="8" t="str">
        <f>原始数据!F96</f>
        <v>MRC</v>
      </c>
      <c r="G96" s="8">
        <f>原始数据!G96</f>
        <v>3</v>
      </c>
      <c r="H96" s="8" t="str">
        <f>原始数据!H96</f>
        <v>下</v>
      </c>
      <c r="I96" s="8" t="str">
        <f>IF(原始数据!X96="","",原始数据!X96)</f>
        <v>军工厂</v>
      </c>
      <c r="J96" s="8" t="str">
        <f>原始数据!J96</f>
        <v>MRC</v>
      </c>
      <c r="K96" s="142" t="str">
        <f>IF(赛后数据!$M96="","",_xlfn.IFS(L96=赛后数据!$N96,赛后数据!$M96,L96=赛后数据!$V96,赛后数据!$U96,L96=赛后数据!$AD96,赛后数据!$AC96,L96=赛后数据!$AL96,赛后数据!$AK96))</f>
        <v>loveleft</v>
      </c>
      <c r="L96" s="9" t="str">
        <f>IF(原始数据!AP96="","",原始数据!AP96)</f>
        <v>大副</v>
      </c>
      <c r="M96" s="13">
        <v>5</v>
      </c>
      <c r="N96" s="189" t="s">
        <v>231</v>
      </c>
      <c r="O96" s="189" t="s">
        <v>230</v>
      </c>
      <c r="P96" s="142" t="str">
        <f>IF(赛后数据!$M96="","",_xlfn.IFS(Q96=赛后数据!$N96,赛后数据!$M96,Q96=赛后数据!$V96,赛后数据!$U96,Q96=赛后数据!$AD96,赛后数据!$AC96,Q96=赛后数据!$AL96,赛后数据!$AK96))</f>
        <v>nanako</v>
      </c>
      <c r="Q96" s="9" t="str">
        <f>IF(原始数据!AQ96="","",原始数据!AQ96)</f>
        <v>古董商</v>
      </c>
      <c r="R96" s="13">
        <v>6</v>
      </c>
      <c r="S96" s="15" t="s">
        <v>232</v>
      </c>
      <c r="T96" s="15" t="s">
        <v>230</v>
      </c>
      <c r="U96" s="142" t="str">
        <f>IF(赛后数据!$M96="","",_xlfn.IFS(V96=赛后数据!$N96,赛后数据!$M96,V96=赛后数据!$V96,赛后数据!$U96,V96=赛后数据!$AD96,赛后数据!$AC96,V96=赛后数据!$AL96,赛后数据!$AK96))</f>
        <v>huac</v>
      </c>
      <c r="V96" s="9" t="str">
        <f>IF(原始数据!AS96="","",原始数据!AS96)</f>
        <v>病患</v>
      </c>
      <c r="W96" s="13">
        <v>8</v>
      </c>
      <c r="X96" s="15" t="s">
        <v>232</v>
      </c>
      <c r="Y96" s="15" t="s">
        <v>230</v>
      </c>
      <c r="Z96" s="142" t="str">
        <f>IF(赛后数据!$M96="","",_xlfn.IFS(AA96=赛后数据!$N96,赛后数据!$M96,AA96=赛后数据!$V96,赛后数据!$U96,AA96=赛后数据!$AD96,赛后数据!$AC96,AA96=赛后数据!$AL96,赛后数据!$AK96))</f>
        <v>xiaod</v>
      </c>
      <c r="AA96" s="9" t="str">
        <f>IF(原始数据!AU96="","",原始数据!AU96)</f>
        <v>木偶师</v>
      </c>
      <c r="AB96" s="13">
        <v>2</v>
      </c>
      <c r="AC96" s="15" t="s">
        <v>230</v>
      </c>
      <c r="AD96" s="15" t="s">
        <v>233</v>
      </c>
      <c r="AE96" s="9" t="str">
        <f>IF(原始数据!K96="","",原始数据!K96)</f>
        <v>RD</v>
      </c>
      <c r="AF96" s="9" t="str">
        <f>IF(原始数据!L96="","",原始数据!L96)</f>
        <v>hajimi</v>
      </c>
      <c r="AG96" s="9" t="str">
        <f>IF(原始数据!AV96="","",原始数据!AV96)</f>
        <v>使徒</v>
      </c>
      <c r="AH96" s="13">
        <v>4</v>
      </c>
      <c r="AI96" s="15" t="s">
        <v>235</v>
      </c>
      <c r="AJ96" s="15" t="s">
        <v>234</v>
      </c>
      <c r="AK96" s="15" t="s">
        <v>268</v>
      </c>
      <c r="AL96" s="15" t="s">
        <v>275</v>
      </c>
      <c r="AM96" s="142" t="s">
        <v>312</v>
      </c>
      <c r="AN96" s="9">
        <v>0</v>
      </c>
      <c r="AO96" s="9">
        <v>14</v>
      </c>
      <c r="AP96" s="142" t="s">
        <v>239</v>
      </c>
      <c r="AQ96" s="10">
        <v>1</v>
      </c>
      <c r="AR96" s="10">
        <v>22</v>
      </c>
      <c r="AS96" s="10">
        <v>211</v>
      </c>
      <c r="AT96" s="10"/>
      <c r="AU96" s="16">
        <v>401</v>
      </c>
      <c r="AV96" s="16">
        <v>3</v>
      </c>
      <c r="AW96" s="16">
        <v>21</v>
      </c>
      <c r="AX96" s="16"/>
      <c r="AY96" s="191">
        <v>4</v>
      </c>
      <c r="AZ96" s="191">
        <v>19</v>
      </c>
      <c r="BA96" s="13"/>
      <c r="BC96" s="20">
        <f t="shared" si="2"/>
        <v>68</v>
      </c>
      <c r="BD96" s="20">
        <f t="shared" si="3"/>
        <v>1</v>
      </c>
      <c r="BF96" s="1">
        <v>5</v>
      </c>
      <c r="BG96" s="1">
        <v>34</v>
      </c>
    </row>
    <row r="97" spans="1:56">
      <c r="A97" s="1">
        <f>输入错误检查!C96</f>
        <v>0</v>
      </c>
      <c r="B97" s="14">
        <f>原始数据!B97</f>
        <v>4</v>
      </c>
      <c r="C97" s="14">
        <f>原始数据!C97</f>
        <v>13</v>
      </c>
      <c r="D97" s="8">
        <f>原始数据!D97</f>
        <v>18</v>
      </c>
      <c r="E97" s="8" t="str">
        <f>原始数据!E97</f>
        <v>RD</v>
      </c>
      <c r="F97" s="8" t="str">
        <f>原始数据!F97</f>
        <v>MRC</v>
      </c>
      <c r="G97" s="8" t="str">
        <f>原始数据!G97</f>
        <v>加</v>
      </c>
      <c r="H97" s="8" t="str">
        <f>原始数据!H97</f>
        <v>上</v>
      </c>
      <c r="I97" s="8" t="str">
        <f>IF(原始数据!X97="","",原始数据!X97)</f>
        <v/>
      </c>
      <c r="J97" s="8" t="str">
        <f>原始数据!J97</f>
        <v/>
      </c>
      <c r="K97" s="142" t="str">
        <f>IF(赛后数据!$M97="","",_xlfn.IFS(L97=赛后数据!$N97,赛后数据!$M97,L97=赛后数据!$V97,赛后数据!$U97,L97=赛后数据!$AD97,赛后数据!$AC97,L97=赛后数据!$AL97,赛后数据!$AK97))</f>
        <v/>
      </c>
      <c r="L97" s="9" t="str">
        <f>IF(原始数据!AP97="","",原始数据!AP97)</f>
        <v/>
      </c>
      <c r="M97" s="13"/>
      <c r="N97" s="195"/>
      <c r="O97" s="195"/>
      <c r="P97" s="142" t="str">
        <f>IF(赛后数据!$M97="","",_xlfn.IFS(Q97=赛后数据!$N97,赛后数据!$M97,Q97=赛后数据!$V97,赛后数据!$U97,Q97=赛后数据!$AD97,赛后数据!$AC97,Q97=赛后数据!$AL97,赛后数据!$AK97))</f>
        <v/>
      </c>
      <c r="Q97" s="9" t="str">
        <f>IF(原始数据!AQ97="","",原始数据!AQ97)</f>
        <v/>
      </c>
      <c r="R97" s="13"/>
      <c r="S97" s="13"/>
      <c r="T97" s="13"/>
      <c r="U97" s="142" t="str">
        <f>IF(赛后数据!$M97="","",_xlfn.IFS(V97=赛后数据!$N97,赛后数据!$M97,V97=赛后数据!$V97,赛后数据!$U97,V97=赛后数据!$AD97,赛后数据!$AC97,V97=赛后数据!$AL97,赛后数据!$AK97))</f>
        <v/>
      </c>
      <c r="V97" s="9" t="str">
        <f>IF(原始数据!AS97="","",原始数据!AS97)</f>
        <v/>
      </c>
      <c r="W97" s="13"/>
      <c r="X97" s="13"/>
      <c r="Y97" s="13"/>
      <c r="Z97" s="142" t="str">
        <f>IF(赛后数据!$M97="","",_xlfn.IFS(AA97=赛后数据!$N97,赛后数据!$M97,AA97=赛后数据!$V97,赛后数据!$U97,AA97=赛后数据!$AD97,赛后数据!$AC97,AA97=赛后数据!$AL97,赛后数据!$AK97))</f>
        <v/>
      </c>
      <c r="AA97" s="9" t="str">
        <f>IF(原始数据!AU97="","",原始数据!AU97)</f>
        <v/>
      </c>
      <c r="AB97" s="13"/>
      <c r="AC97" s="13"/>
      <c r="AD97" s="13"/>
      <c r="AE97" s="9" t="str">
        <f>IF(原始数据!K97="","",原始数据!K97)</f>
        <v/>
      </c>
      <c r="AF97" s="9" t="str">
        <f>IF(原始数据!L97="","",原始数据!L97)</f>
        <v/>
      </c>
      <c r="AG97" s="9" t="str">
        <f>IF(原始数据!AV97="","",原始数据!AV97)</f>
        <v/>
      </c>
      <c r="AH97" s="13"/>
      <c r="AI97" s="13"/>
      <c r="AJ97" s="13"/>
      <c r="AK97" s="15"/>
      <c r="AL97" s="15"/>
      <c r="AM97" s="9"/>
      <c r="AN97" s="9"/>
      <c r="AO97" s="9"/>
      <c r="AP97" s="9"/>
      <c r="AQ97" s="10"/>
      <c r="AR97" s="10"/>
      <c r="AS97" s="10"/>
      <c r="AT97" s="10"/>
      <c r="AU97" s="16"/>
      <c r="AV97" s="16"/>
      <c r="AW97" s="16"/>
      <c r="AX97" s="16"/>
      <c r="AY97" s="191"/>
      <c r="AZ97" s="191"/>
      <c r="BA97" s="13"/>
      <c r="BC97" s="20">
        <f t="shared" si="2"/>
        <v>0</v>
      </c>
      <c r="BD97" s="20" t="str">
        <f t="shared" si="3"/>
        <v/>
      </c>
    </row>
    <row r="98" spans="1:56">
      <c r="A98" s="1">
        <f>输入错误检查!C97</f>
        <v>0</v>
      </c>
      <c r="B98" s="14">
        <f>原始数据!B98</f>
        <v>4</v>
      </c>
      <c r="C98" s="14">
        <f>原始数据!C98</f>
        <v>13</v>
      </c>
      <c r="D98" s="8">
        <f>原始数据!D98</f>
        <v>18</v>
      </c>
      <c r="E98" s="8" t="str">
        <f>原始数据!E98</f>
        <v>RD</v>
      </c>
      <c r="F98" s="8" t="str">
        <f>原始数据!F98</f>
        <v>MRC</v>
      </c>
      <c r="G98" s="8" t="str">
        <f>原始数据!G98</f>
        <v>加</v>
      </c>
      <c r="H98" s="8" t="str">
        <f>原始数据!H98</f>
        <v>下</v>
      </c>
      <c r="I98" s="8" t="str">
        <f>IF(原始数据!X98="","",原始数据!X98)</f>
        <v/>
      </c>
      <c r="J98" s="8" t="str">
        <f>原始数据!J98</f>
        <v/>
      </c>
      <c r="K98" s="142" t="str">
        <f>IF(赛后数据!$M98="","",_xlfn.IFS(L98=赛后数据!$N98,赛后数据!$M98,L98=赛后数据!$V98,赛后数据!$U98,L98=赛后数据!$AD98,赛后数据!$AC98,L98=赛后数据!$AL98,赛后数据!$AK98))</f>
        <v/>
      </c>
      <c r="L98" s="9" t="str">
        <f>IF(原始数据!AP98="","",原始数据!AP98)</f>
        <v/>
      </c>
      <c r="M98" s="13"/>
      <c r="N98" s="195"/>
      <c r="O98" s="195"/>
      <c r="P98" s="142" t="str">
        <f>IF(赛后数据!$M98="","",_xlfn.IFS(Q98=赛后数据!$N98,赛后数据!$M98,Q98=赛后数据!$V98,赛后数据!$U98,Q98=赛后数据!$AD98,赛后数据!$AC98,Q98=赛后数据!$AL98,赛后数据!$AK98))</f>
        <v/>
      </c>
      <c r="Q98" s="9" t="str">
        <f>IF(原始数据!AQ98="","",原始数据!AQ98)</f>
        <v/>
      </c>
      <c r="R98" s="13"/>
      <c r="S98" s="13"/>
      <c r="T98" s="13"/>
      <c r="U98" s="142" t="str">
        <f>IF(赛后数据!$M98="","",_xlfn.IFS(V98=赛后数据!$N98,赛后数据!$M98,V98=赛后数据!$V98,赛后数据!$U98,V98=赛后数据!$AD98,赛后数据!$AC98,V98=赛后数据!$AL98,赛后数据!$AK98))</f>
        <v/>
      </c>
      <c r="V98" s="9" t="str">
        <f>IF(原始数据!AS98="","",原始数据!AS98)</f>
        <v/>
      </c>
      <c r="W98" s="13"/>
      <c r="X98" s="13"/>
      <c r="Y98" s="13"/>
      <c r="Z98" s="142" t="str">
        <f>IF(赛后数据!$M98="","",_xlfn.IFS(AA98=赛后数据!$N98,赛后数据!$M98,AA98=赛后数据!$V98,赛后数据!$U98,AA98=赛后数据!$AD98,赛后数据!$AC98,AA98=赛后数据!$AL98,赛后数据!$AK98))</f>
        <v/>
      </c>
      <c r="AA98" s="9" t="str">
        <f>IF(原始数据!AU98="","",原始数据!AU98)</f>
        <v/>
      </c>
      <c r="AB98" s="13"/>
      <c r="AC98" s="13"/>
      <c r="AD98" s="13"/>
      <c r="AE98" s="9" t="str">
        <f>IF(原始数据!K98="","",原始数据!K98)</f>
        <v/>
      </c>
      <c r="AF98" s="9" t="str">
        <f>IF(原始数据!L98="","",原始数据!L98)</f>
        <v/>
      </c>
      <c r="AG98" s="9" t="str">
        <f>IF(原始数据!AV98="","",原始数据!AV98)</f>
        <v/>
      </c>
      <c r="AH98" s="13"/>
      <c r="AI98" s="13"/>
      <c r="AJ98" s="13"/>
      <c r="AK98" s="15"/>
      <c r="AL98" s="15"/>
      <c r="AM98" s="9"/>
      <c r="AN98" s="9"/>
      <c r="AO98" s="9"/>
      <c r="AP98" s="9"/>
      <c r="AQ98" s="10"/>
      <c r="AR98" s="10"/>
      <c r="AS98" s="10"/>
      <c r="AT98" s="10"/>
      <c r="AU98" s="16"/>
      <c r="AV98" s="16"/>
      <c r="AW98" s="16"/>
      <c r="AX98" s="16"/>
      <c r="AY98" s="191"/>
      <c r="AZ98" s="191"/>
      <c r="BA98" s="13"/>
      <c r="BC98" s="20">
        <f t="shared" si="2"/>
        <v>0</v>
      </c>
      <c r="BD98" s="20" t="str">
        <f t="shared" si="3"/>
        <v/>
      </c>
    </row>
    <row r="99" spans="1:56">
      <c r="A99" s="1">
        <f>输入错误检查!C98</f>
        <v>0</v>
      </c>
      <c r="B99" s="14">
        <f>原始数据!B99</f>
        <v>4</v>
      </c>
      <c r="C99" s="14">
        <f>原始数据!C99</f>
        <v>14</v>
      </c>
      <c r="D99" s="8">
        <f>原始数据!D99</f>
        <v>12</v>
      </c>
      <c r="E99" s="8" t="str">
        <f>原始数据!E99</f>
        <v>AWG</v>
      </c>
      <c r="F99" s="8" t="str">
        <f>原始数据!F99</f>
        <v>TE</v>
      </c>
      <c r="G99" s="8">
        <f>原始数据!G99</f>
        <v>1</v>
      </c>
      <c r="H99" s="8" t="str">
        <f>原始数据!H99</f>
        <v>上</v>
      </c>
      <c r="I99" s="8" t="str">
        <f>IF(原始数据!X99="","",原始数据!X99)</f>
        <v>红教堂</v>
      </c>
      <c r="J99" s="8" t="str">
        <f>原始数据!J99</f>
        <v>AWG</v>
      </c>
      <c r="K99" s="142" t="str">
        <f>IF(赛后数据!$M99="","",_xlfn.IFS(L99=赛后数据!$N99,赛后数据!$M99,L99=赛后数据!$V99,赛后数据!$U99,L99=赛后数据!$AD99,赛后数据!$AC99,L99=赛后数据!$AL99,赛后数据!$AK99))</f>
        <v>aez</v>
      </c>
      <c r="L99" s="9" t="str">
        <f>IF(原始数据!AP99="","",原始数据!AP99)</f>
        <v>守墓人</v>
      </c>
      <c r="M99" s="13">
        <v>4</v>
      </c>
      <c r="N99" s="189" t="s">
        <v>230</v>
      </c>
      <c r="O99" s="189" t="s">
        <v>231</v>
      </c>
      <c r="P99" s="142" t="str">
        <f>IF(赛后数据!$M99="","",_xlfn.IFS(Q99=赛后数据!$N99,赛后数据!$M99,Q99=赛后数据!$V99,赛后数据!$U99,Q99=赛后数据!$AD99,赛后数据!$AC99,Q99=赛后数据!$AL99,赛后数据!$AK99))</f>
        <v>kaeru</v>
      </c>
      <c r="Q99" s="9" t="str">
        <f>IF(原始数据!AQ99="","",原始数据!AQ99)</f>
        <v>木偶师</v>
      </c>
      <c r="R99" s="13">
        <v>8</v>
      </c>
      <c r="S99" s="15" t="s">
        <v>232</v>
      </c>
      <c r="T99" s="15" t="s">
        <v>231</v>
      </c>
      <c r="U99" s="142" t="str">
        <f>IF(赛后数据!$M99="","",_xlfn.IFS(V99=赛后数据!$N99,赛后数据!$M99,V99=赛后数据!$V99,赛后数据!$U99,V99=赛后数据!$AD99,赛后数据!$AC99,V99=赛后数据!$AL99,赛后数据!$AK99))</f>
        <v>nameko</v>
      </c>
      <c r="V99" s="9" t="str">
        <f>IF(原始数据!AS99="","",原始数据!AS99)</f>
        <v>咒术师</v>
      </c>
      <c r="W99" s="13">
        <v>6</v>
      </c>
      <c r="X99" s="15" t="s">
        <v>232</v>
      </c>
      <c r="Y99" s="15" t="s">
        <v>233</v>
      </c>
      <c r="Z99" s="142" t="str">
        <f>IF(赛后数据!$M99="","",_xlfn.IFS(AA99=赛后数据!$N99,赛后数据!$M99,AA99=赛后数据!$V99,赛后数据!$U99,AA99=赛后数据!$AD99,赛后数据!$AC99,AA99=赛后数据!$AL99,赛后数据!$AK99))</f>
        <v>batoru</v>
      </c>
      <c r="AA99" s="9" t="str">
        <f>IF(原始数据!AU99="","",原始数据!AU99)</f>
        <v>杂技演员</v>
      </c>
      <c r="AB99" s="13">
        <v>5</v>
      </c>
      <c r="AC99" s="15" t="s">
        <v>232</v>
      </c>
      <c r="AD99" s="15" t="s">
        <v>231</v>
      </c>
      <c r="AE99" s="9" t="str">
        <f>IF(原始数据!K99="","",原始数据!K99)</f>
        <v>TE</v>
      </c>
      <c r="AF99" s="9" t="str">
        <f>IF(原始数据!L99="","",原始数据!L99)</f>
        <v>ppei</v>
      </c>
      <c r="AG99" s="9" t="str">
        <f>IF(原始数据!AV99="","",原始数据!AV99)</f>
        <v>跛脚羊</v>
      </c>
      <c r="AH99" s="13">
        <v>9</v>
      </c>
      <c r="AI99" s="15" t="s">
        <v>234</v>
      </c>
      <c r="AJ99" s="15" t="s">
        <v>235</v>
      </c>
      <c r="AK99" s="15" t="s">
        <v>236</v>
      </c>
      <c r="AL99" s="15" t="s">
        <v>240</v>
      </c>
      <c r="AM99" s="9"/>
      <c r="AN99" s="9"/>
      <c r="AO99" s="9"/>
      <c r="AP99" s="9"/>
      <c r="AQ99" s="10"/>
      <c r="AR99" s="10"/>
      <c r="AS99" s="10"/>
      <c r="AT99" s="10"/>
      <c r="AU99" s="16"/>
      <c r="AV99" s="16"/>
      <c r="AW99" s="16"/>
      <c r="AX99" s="16"/>
      <c r="AY99" s="191"/>
      <c r="AZ99" s="191"/>
      <c r="BA99" s="13"/>
      <c r="BC99" s="20">
        <f t="shared" si="2"/>
        <v>0</v>
      </c>
      <c r="BD99" s="20" t="str">
        <f t="shared" si="3"/>
        <v/>
      </c>
    </row>
    <row r="100" spans="1:56">
      <c r="A100" s="1">
        <f>输入错误检查!C99</f>
        <v>0</v>
      </c>
      <c r="B100" s="14">
        <f>原始数据!B100</f>
        <v>4</v>
      </c>
      <c r="C100" s="14">
        <f>原始数据!C100</f>
        <v>14</v>
      </c>
      <c r="D100" s="8">
        <f>原始数据!D100</f>
        <v>12</v>
      </c>
      <c r="E100" s="8" t="str">
        <f>原始数据!E100</f>
        <v>AWG</v>
      </c>
      <c r="F100" s="8" t="str">
        <f>原始数据!F100</f>
        <v>TE</v>
      </c>
      <c r="G100" s="8">
        <f>原始数据!G100</f>
        <v>1</v>
      </c>
      <c r="H100" s="8" t="str">
        <f>原始数据!H100</f>
        <v>下</v>
      </c>
      <c r="I100" s="8" t="str">
        <f>IF(原始数据!X100="","",原始数据!X100)</f>
        <v>红教堂</v>
      </c>
      <c r="J100" s="8" t="str">
        <f>原始数据!J100</f>
        <v>TE</v>
      </c>
      <c r="K100" s="142" t="str">
        <f>IF(赛后数据!$M100="","",_xlfn.IFS(L100=赛后数据!$N100,赛后数据!$M100,L100=赛后数据!$V100,赛后数据!$U100,L100=赛后数据!$AD100,赛后数据!$AC100,L100=赛后数据!$AL100,赛后数据!$AK100))</f>
        <v>yangy</v>
      </c>
      <c r="L100" s="9" t="str">
        <f>IF(原始数据!AP100="","",原始数据!AP100)</f>
        <v>先知</v>
      </c>
      <c r="M100" s="13">
        <v>5</v>
      </c>
      <c r="N100" s="189" t="s">
        <v>232</v>
      </c>
      <c r="O100" s="189" t="s">
        <v>233</v>
      </c>
      <c r="P100" s="142" t="str">
        <f>IF(赛后数据!$M100="","",_xlfn.IFS(Q100=赛后数据!$N100,赛后数据!$M100,Q100=赛后数据!$V100,赛后数据!$U100,Q100=赛后数据!$AD100,赛后数据!$AC100,Q100=赛后数据!$AL100,赛后数据!$AK100))</f>
        <v>yihua</v>
      </c>
      <c r="Q100" s="9" t="str">
        <f>IF(原始数据!AQ100="","",原始数据!AQ100)</f>
        <v>守墓人</v>
      </c>
      <c r="R100" s="13">
        <v>4</v>
      </c>
      <c r="S100" s="15" t="s">
        <v>231</v>
      </c>
      <c r="T100" s="15" t="s">
        <v>230</v>
      </c>
      <c r="U100" s="142" t="str">
        <f>IF(赛后数据!$M100="","",_xlfn.IFS(V100=赛后数据!$N100,赛后数据!$M100,V100=赛后数据!$V100,赛后数据!$U100,V100=赛后数据!$AD100,赛后数据!$AC100,V100=赛后数据!$AL100,赛后数据!$AK100))</f>
        <v>libao</v>
      </c>
      <c r="V100" s="9" t="str">
        <f>IF(原始数据!AS100="","",原始数据!AS100)</f>
        <v>飞行家</v>
      </c>
      <c r="W100" s="13">
        <v>8</v>
      </c>
      <c r="X100" s="15" t="s">
        <v>231</v>
      </c>
      <c r="Y100" s="15" t="s">
        <v>233</v>
      </c>
      <c r="Z100" s="142" t="str">
        <f>IF(赛后数据!$M100="","",_xlfn.IFS(AA100=赛后数据!$N100,赛后数据!$M100,AA100=赛后数据!$V100,赛后数据!$U100,AA100=赛后数据!$AD100,赛后数据!$AC100,AA100=赛后数据!$AL100,赛后数据!$AK100))</f>
        <v>maom</v>
      </c>
      <c r="AA100" s="9" t="str">
        <f>IF(原始数据!AU100="","",原始数据!AU100)</f>
        <v>古董商</v>
      </c>
      <c r="AB100" s="13">
        <v>6</v>
      </c>
      <c r="AC100" s="15" t="s">
        <v>231</v>
      </c>
      <c r="AD100" s="15" t="s">
        <v>233</v>
      </c>
      <c r="AE100" s="9" t="str">
        <f>IF(原始数据!K100="","",原始数据!K100)</f>
        <v>AWG</v>
      </c>
      <c r="AF100" s="9" t="str">
        <f>IF(原始数据!L100="","",原始数据!L100)</f>
        <v>brontal</v>
      </c>
      <c r="AG100" s="9" t="str">
        <f>IF(原始数据!AV100="","",原始数据!AV100)</f>
        <v>喧嚣</v>
      </c>
      <c r="AH100" s="13">
        <v>1</v>
      </c>
      <c r="AI100" s="15" t="s">
        <v>234</v>
      </c>
      <c r="AJ100" s="15" t="s">
        <v>243</v>
      </c>
      <c r="AK100" s="15" t="s">
        <v>236</v>
      </c>
      <c r="AL100" s="15" t="s">
        <v>240</v>
      </c>
      <c r="AM100" s="9"/>
      <c r="AN100" s="9"/>
      <c r="AO100" s="9"/>
      <c r="AP100" s="9"/>
      <c r="AQ100" s="10"/>
      <c r="AR100" s="10"/>
      <c r="AS100" s="10"/>
      <c r="AT100" s="10"/>
      <c r="AU100" s="16"/>
      <c r="AV100" s="16"/>
      <c r="AW100" s="16"/>
      <c r="AX100" s="16"/>
      <c r="AY100" s="191"/>
      <c r="AZ100" s="191"/>
      <c r="BA100" s="13"/>
      <c r="BC100" s="20">
        <f t="shared" si="2"/>
        <v>0</v>
      </c>
      <c r="BD100" s="20" t="str">
        <f t="shared" si="3"/>
        <v/>
      </c>
    </row>
    <row r="101" spans="1:56">
      <c r="A101" s="1">
        <f>输入错误检查!C100</f>
        <v>0</v>
      </c>
      <c r="B101" s="14">
        <f>原始数据!B101</f>
        <v>4</v>
      </c>
      <c r="C101" s="14">
        <f>原始数据!C101</f>
        <v>14</v>
      </c>
      <c r="D101" s="8">
        <f>原始数据!D101</f>
        <v>12</v>
      </c>
      <c r="E101" s="8" t="str">
        <f>原始数据!E101</f>
        <v>AWG</v>
      </c>
      <c r="F101" s="8" t="str">
        <f>原始数据!F101</f>
        <v>TE</v>
      </c>
      <c r="G101" s="8">
        <f>原始数据!G101</f>
        <v>2</v>
      </c>
      <c r="H101" s="8" t="str">
        <f>原始数据!H101</f>
        <v>上</v>
      </c>
      <c r="I101" s="8" t="str">
        <f>IF(原始数据!X101="","",原始数据!X101)</f>
        <v>湖景村</v>
      </c>
      <c r="J101" s="8" t="str">
        <f>原始数据!J101</f>
        <v>TE</v>
      </c>
      <c r="K101" s="142" t="str">
        <f>IF(赛后数据!$M101="","",_xlfn.IFS(L101=赛后数据!$N101,赛后数据!$M101,L101=赛后数据!$V101,赛后数据!$U101,L101=赛后数据!$AD101,赛后数据!$AC101,L101=赛后数据!$AL101,赛后数据!$AK101))</f>
        <v>yihua</v>
      </c>
      <c r="L101" s="9" t="str">
        <f>IF(原始数据!AP101="","",原始数据!AP101)</f>
        <v>野人</v>
      </c>
      <c r="M101" s="13">
        <v>11</v>
      </c>
      <c r="N101" s="189" t="s">
        <v>230</v>
      </c>
      <c r="O101" s="189" t="s">
        <v>231</v>
      </c>
      <c r="P101" s="142" t="str">
        <f>IF(赛后数据!$M101="","",_xlfn.IFS(Q101=赛后数据!$N101,赛后数据!$M101,Q101=赛后数据!$V101,赛后数据!$U101,Q101=赛后数据!$AD101,赛后数据!$AC101,Q101=赛后数据!$AL101,赛后数据!$AK101))</f>
        <v>maom</v>
      </c>
      <c r="Q101" s="9" t="str">
        <f>IF(原始数据!AQ101="","",原始数据!AQ101)</f>
        <v>空军</v>
      </c>
      <c r="R101" s="13">
        <v>2</v>
      </c>
      <c r="S101" s="15" t="s">
        <v>232</v>
      </c>
      <c r="T101" s="15" t="s">
        <v>233</v>
      </c>
      <c r="U101" s="142" t="str">
        <f>IF(赛后数据!$M101="","",_xlfn.IFS(V101=赛后数据!$N101,赛后数据!$M101,V101=赛后数据!$V101,赛后数据!$U101,V101=赛后数据!$AD101,赛后数据!$AC101,V101=赛后数据!$AL101,赛后数据!$AK101))</f>
        <v>libao</v>
      </c>
      <c r="V101" s="9" t="str">
        <f>IF(原始数据!AS101="","",原始数据!AS101)</f>
        <v>杂技演员</v>
      </c>
      <c r="W101" s="13">
        <v>5</v>
      </c>
      <c r="X101" s="15" t="s">
        <v>231</v>
      </c>
      <c r="Y101" s="15" t="s">
        <v>230</v>
      </c>
      <c r="Z101" s="142" t="str">
        <f>IF(赛后数据!$M101="","",_xlfn.IFS(AA101=赛后数据!$N101,赛后数据!$M101,AA101=赛后数据!$V101,赛后数据!$U101,AA101=赛后数据!$AD101,赛后数据!$AC101,AA101=赛后数据!$AL101,赛后数据!$AK101))</f>
        <v>yangy</v>
      </c>
      <c r="AA101" s="9" t="str">
        <f>IF(原始数据!AU101="","",原始数据!AU101)</f>
        <v>木偶师</v>
      </c>
      <c r="AB101" s="13">
        <v>8</v>
      </c>
      <c r="AC101" s="15" t="s">
        <v>230</v>
      </c>
      <c r="AD101" s="15" t="s">
        <v>233</v>
      </c>
      <c r="AE101" s="9" t="str">
        <f>IF(原始数据!K101="","",原始数据!K101)</f>
        <v>AWG</v>
      </c>
      <c r="AF101" s="9" t="str">
        <f>IF(原始数据!L101="","",原始数据!L101)</f>
        <v>brontal</v>
      </c>
      <c r="AG101" s="9" t="str">
        <f>IF(原始数据!AV101="","",原始数据!AV101)</f>
        <v>歌剧演员</v>
      </c>
      <c r="AH101" s="13">
        <v>4</v>
      </c>
      <c r="AI101" s="15" t="s">
        <v>234</v>
      </c>
      <c r="AJ101" s="15" t="s">
        <v>235</v>
      </c>
      <c r="AK101" s="15" t="s">
        <v>237</v>
      </c>
      <c r="AL101" s="15" t="s">
        <v>240</v>
      </c>
      <c r="AM101" s="9"/>
      <c r="AN101" s="9"/>
      <c r="AO101" s="9"/>
      <c r="AP101" s="9"/>
      <c r="AQ101" s="10"/>
      <c r="AR101" s="10"/>
      <c r="AS101" s="10"/>
      <c r="AT101" s="10"/>
      <c r="AU101" s="16"/>
      <c r="AV101" s="16"/>
      <c r="AW101" s="16"/>
      <c r="AX101" s="16"/>
      <c r="AY101" s="191"/>
      <c r="AZ101" s="191"/>
      <c r="BA101" s="13"/>
      <c r="BC101" s="20">
        <f t="shared" si="2"/>
        <v>0</v>
      </c>
      <c r="BD101" s="20" t="str">
        <f t="shared" si="3"/>
        <v/>
      </c>
    </row>
    <row r="102" spans="1:56">
      <c r="A102" s="1">
        <f>输入错误检查!C101</f>
        <v>0</v>
      </c>
      <c r="B102" s="14">
        <f>原始数据!B102</f>
        <v>4</v>
      </c>
      <c r="C102" s="14">
        <f>原始数据!C102</f>
        <v>14</v>
      </c>
      <c r="D102" s="8">
        <f>原始数据!D102</f>
        <v>12</v>
      </c>
      <c r="E102" s="8" t="str">
        <f>原始数据!E102</f>
        <v>AWG</v>
      </c>
      <c r="F102" s="8" t="str">
        <f>原始数据!F102</f>
        <v>TE</v>
      </c>
      <c r="G102" s="8">
        <f>原始数据!G102</f>
        <v>2</v>
      </c>
      <c r="H102" s="8" t="str">
        <f>原始数据!H102</f>
        <v>下</v>
      </c>
      <c r="I102" s="8" t="str">
        <f>IF(原始数据!X102="","",原始数据!X102)</f>
        <v>湖景村</v>
      </c>
      <c r="J102" s="8" t="str">
        <f>原始数据!J102</f>
        <v>AWG</v>
      </c>
      <c r="K102" s="142" t="str">
        <f>IF(赛后数据!$M102="","",_xlfn.IFS(L102=赛后数据!$N102,赛后数据!$M102,L102=赛后数据!$V102,赛后数据!$U102,L102=赛后数据!$AD102,赛后数据!$AC102,L102=赛后数据!$AL102,赛后数据!$AK102))</f>
        <v>kaeru</v>
      </c>
      <c r="L102" s="9" t="str">
        <f>IF(原始数据!AP102="","",原始数据!AP102)</f>
        <v>空军</v>
      </c>
      <c r="M102" s="13">
        <v>2</v>
      </c>
      <c r="N102" s="189" t="s">
        <v>230</v>
      </c>
      <c r="O102" s="189" t="s">
        <v>233</v>
      </c>
      <c r="P102" s="142" t="str">
        <f>IF(赛后数据!$M102="","",_xlfn.IFS(Q102=赛后数据!$N102,赛后数据!$M102,Q102=赛后数据!$V102,赛后数据!$U102,Q102=赛后数据!$AD102,赛后数据!$AC102,Q102=赛后数据!$AL102,赛后数据!$AK102))</f>
        <v>batoru</v>
      </c>
      <c r="Q102" s="9" t="str">
        <f>IF(原始数据!AQ102="","",原始数据!AQ102)</f>
        <v>杂技演员</v>
      </c>
      <c r="R102" s="13">
        <v>8</v>
      </c>
      <c r="S102" s="15" t="s">
        <v>232</v>
      </c>
      <c r="T102" s="15" t="s">
        <v>233</v>
      </c>
      <c r="U102" s="142" t="str">
        <f>IF(赛后数据!$M102="","",_xlfn.IFS(V102=赛后数据!$N102,赛后数据!$M102,V102=赛后数据!$V102,赛后数据!$U102,V102=赛后数据!$AD102,赛后数据!$AC102,V102=赛后数据!$AL102,赛后数据!$AK102))</f>
        <v>aez</v>
      </c>
      <c r="V102" s="9" t="str">
        <f>IF(原始数据!AS102="","",原始数据!AS102)</f>
        <v>大副</v>
      </c>
      <c r="W102" s="13">
        <v>6</v>
      </c>
      <c r="X102" s="15" t="s">
        <v>230</v>
      </c>
      <c r="Y102" s="15" t="s">
        <v>231</v>
      </c>
      <c r="Z102" s="142" t="str">
        <f>IF(赛后数据!$M102="","",_xlfn.IFS(AA102=赛后数据!$N102,赛后数据!$M102,AA102=赛后数据!$V102,赛后数据!$U102,AA102=赛后数据!$AD102,赛后数据!$AC102,AA102=赛后数据!$AL102,赛后数据!$AK102))</f>
        <v>nameko</v>
      </c>
      <c r="AA102" s="9" t="str">
        <f>IF(原始数据!AU102="","",原始数据!AU102)</f>
        <v>园丁</v>
      </c>
      <c r="AB102" s="13">
        <v>5</v>
      </c>
      <c r="AC102" s="15" t="s">
        <v>230</v>
      </c>
      <c r="AD102" s="15" t="s">
        <v>231</v>
      </c>
      <c r="AE102" s="9" t="str">
        <f>IF(原始数据!K102="","",原始数据!K102)</f>
        <v>TE</v>
      </c>
      <c r="AF102" s="9" t="str">
        <f>IF(原始数据!L102="","",原始数据!L102)</f>
        <v>ppei</v>
      </c>
      <c r="AG102" s="9" t="str">
        <f>IF(原始数据!AV102="","",原始数据!AV102)</f>
        <v>歌剧演员</v>
      </c>
      <c r="AH102" s="13">
        <v>4</v>
      </c>
      <c r="AI102" s="15" t="s">
        <v>235</v>
      </c>
      <c r="AJ102" s="15" t="s">
        <v>234</v>
      </c>
      <c r="AK102" s="15" t="s">
        <v>237</v>
      </c>
      <c r="AL102" s="15" t="s">
        <v>240</v>
      </c>
      <c r="AM102" s="9"/>
      <c r="AN102" s="9"/>
      <c r="AO102" s="9"/>
      <c r="AP102" s="9"/>
      <c r="AQ102" s="10"/>
      <c r="AR102" s="10"/>
      <c r="AS102" s="10"/>
      <c r="AT102" s="10"/>
      <c r="AU102" s="16"/>
      <c r="AV102" s="16"/>
      <c r="AW102" s="16"/>
      <c r="AX102" s="16"/>
      <c r="AY102" s="191"/>
      <c r="AZ102" s="191"/>
      <c r="BA102" s="13"/>
      <c r="BC102" s="20">
        <f t="shared" si="2"/>
        <v>0</v>
      </c>
      <c r="BD102" s="20" t="str">
        <f t="shared" si="3"/>
        <v/>
      </c>
    </row>
    <row r="103" spans="1:56">
      <c r="A103" s="1">
        <f>输入错误检查!C102</f>
        <v>0</v>
      </c>
      <c r="B103" s="14">
        <f>原始数据!B103</f>
        <v>4</v>
      </c>
      <c r="C103" s="14">
        <f>原始数据!C103</f>
        <v>14</v>
      </c>
      <c r="D103" s="8">
        <f>原始数据!D103</f>
        <v>12</v>
      </c>
      <c r="E103" s="8" t="str">
        <f>原始数据!E103</f>
        <v>AWG</v>
      </c>
      <c r="F103" s="8" t="str">
        <f>原始数据!F103</f>
        <v>TE</v>
      </c>
      <c r="G103" s="8">
        <f>原始数据!G103</f>
        <v>3</v>
      </c>
      <c r="H103" s="8" t="str">
        <f>原始数据!H103</f>
        <v>上</v>
      </c>
      <c r="I103" s="8" t="str">
        <f>IF(原始数据!X103="","",原始数据!X103)</f>
        <v>唐人街</v>
      </c>
      <c r="J103" s="8" t="str">
        <f>原始数据!J103</f>
        <v>TE</v>
      </c>
      <c r="K103" s="142" t="str">
        <f>IF(赛后数据!$M103="","",_xlfn.IFS(L103=赛后数据!$N103,赛后数据!$M103,L103=赛后数据!$V103,赛后数据!$U103,L103=赛后数据!$AD103,赛后数据!$AC103,L103=赛后数据!$AL103,赛后数据!$AK103))</f>
        <v>maom</v>
      </c>
      <c r="L103" s="9" t="str">
        <f>IF(原始数据!AP103="","",原始数据!AP103)</f>
        <v>心理学家</v>
      </c>
      <c r="M103" s="13">
        <v>9</v>
      </c>
      <c r="N103" s="189" t="s">
        <v>231</v>
      </c>
      <c r="O103" s="189" t="s">
        <v>233</v>
      </c>
      <c r="P103" s="142" t="str">
        <f>IF(赛后数据!$M103="","",_xlfn.IFS(Q103=赛后数据!$N103,赛后数据!$M103,Q103=赛后数据!$V103,赛后数据!$U103,Q103=赛后数据!$AD103,赛后数据!$AC103,Q103=赛后数据!$AL103,赛后数据!$AK103))</f>
        <v>libao</v>
      </c>
      <c r="Q103" s="9" t="str">
        <f>IF(原始数据!AQ103="","",原始数据!AQ103)</f>
        <v>机械师</v>
      </c>
      <c r="R103" s="13">
        <v>4</v>
      </c>
      <c r="S103" s="15" t="s">
        <v>232</v>
      </c>
      <c r="T103" s="15" t="s">
        <v>233</v>
      </c>
      <c r="U103" s="142" t="str">
        <f>IF(赛后数据!$M103="","",_xlfn.IFS(V103=赛后数据!$N103,赛后数据!$M103,V103=赛后数据!$V103,赛后数据!$U103,V103=赛后数据!$AD103,赛后数据!$AC103,V103=赛后数据!$AL103,赛后数据!$AK103))</f>
        <v>yihua</v>
      </c>
      <c r="V103" s="9" t="str">
        <f>IF(原始数据!AS103="","",原始数据!AS103)</f>
        <v>佣兵</v>
      </c>
      <c r="W103" s="13">
        <v>5</v>
      </c>
      <c r="X103" s="15" t="s">
        <v>231</v>
      </c>
      <c r="Y103" s="15" t="s">
        <v>230</v>
      </c>
      <c r="Z103" s="142" t="str">
        <f>IF(赛后数据!$M103="","",_xlfn.IFS(AA103=赛后数据!$N103,赛后数据!$M103,AA103=赛后数据!$V103,赛后数据!$U103,AA103=赛后数据!$AD103,赛后数据!$AC103,AA103=赛后数据!$AL103,赛后数据!$AK103))</f>
        <v>yangy</v>
      </c>
      <c r="AA103" s="9" t="str">
        <f>IF(原始数据!AU103="","",原始数据!AU103)</f>
        <v>舞女</v>
      </c>
      <c r="AB103" s="13">
        <v>3</v>
      </c>
      <c r="AC103" s="15" t="s">
        <v>232</v>
      </c>
      <c r="AD103" s="15" t="s">
        <v>230</v>
      </c>
      <c r="AE103" s="9" t="str">
        <f>IF(原始数据!K103="","",原始数据!K103)</f>
        <v>AWG</v>
      </c>
      <c r="AF103" s="9" t="str">
        <f>IF(原始数据!L103="","",原始数据!L103)</f>
        <v>brontal</v>
      </c>
      <c r="AG103" s="9" t="str">
        <f>IF(原始数据!AV103="","",原始数据!AV103)</f>
        <v>破轮</v>
      </c>
      <c r="AH103" s="13">
        <v>8</v>
      </c>
      <c r="AI103" s="15" t="s">
        <v>234</v>
      </c>
      <c r="AJ103" s="15" t="s">
        <v>243</v>
      </c>
      <c r="AK103" s="15" t="s">
        <v>237</v>
      </c>
      <c r="AL103" s="15" t="s">
        <v>236</v>
      </c>
      <c r="AM103" s="9"/>
      <c r="AN103" s="9"/>
      <c r="AO103" s="9"/>
      <c r="AP103" s="9"/>
      <c r="AQ103" s="10"/>
      <c r="AR103" s="10"/>
      <c r="AS103" s="10"/>
      <c r="AT103" s="10"/>
      <c r="AU103" s="16"/>
      <c r="AV103" s="16"/>
      <c r="AW103" s="16"/>
      <c r="AX103" s="16"/>
      <c r="AY103" s="191"/>
      <c r="AZ103" s="191"/>
      <c r="BA103" s="13"/>
      <c r="BC103" s="20">
        <f t="shared" si="2"/>
        <v>0</v>
      </c>
      <c r="BD103" s="20" t="str">
        <f t="shared" si="3"/>
        <v/>
      </c>
    </row>
    <row r="104" spans="1:56">
      <c r="A104" s="1">
        <f>输入错误检查!C103</f>
        <v>0</v>
      </c>
      <c r="B104" s="14">
        <f>原始数据!B104</f>
        <v>4</v>
      </c>
      <c r="C104" s="14">
        <f>原始数据!C104</f>
        <v>14</v>
      </c>
      <c r="D104" s="8">
        <f>原始数据!D104</f>
        <v>12</v>
      </c>
      <c r="E104" s="8" t="str">
        <f>原始数据!E104</f>
        <v>AWG</v>
      </c>
      <c r="F104" s="8" t="str">
        <f>原始数据!F104</f>
        <v>TE</v>
      </c>
      <c r="G104" s="8">
        <f>原始数据!G104</f>
        <v>3</v>
      </c>
      <c r="H104" s="8" t="str">
        <f>原始数据!H104</f>
        <v>下</v>
      </c>
      <c r="I104" s="8" t="str">
        <f>IF(原始数据!X104="","",原始数据!X104)</f>
        <v>唐人街</v>
      </c>
      <c r="J104" s="8" t="str">
        <f>原始数据!J104</f>
        <v>AWG</v>
      </c>
      <c r="K104" s="142" t="str">
        <f>IF(赛后数据!$M104="","",_xlfn.IFS(L104=赛后数据!$N104,赛后数据!$M104,L104=赛后数据!$V104,赛后数据!$U104,L104=赛后数据!$AD104,赛后数据!$AC104,L104=赛后数据!$AL104,赛后数据!$AK104))</f>
        <v>aez</v>
      </c>
      <c r="L104" s="9" t="str">
        <f>IF(原始数据!AP104="","",原始数据!AP104)</f>
        <v>前锋</v>
      </c>
      <c r="M104" s="13">
        <v>5</v>
      </c>
      <c r="N104" s="189" t="s">
        <v>232</v>
      </c>
      <c r="O104" s="189" t="s">
        <v>231</v>
      </c>
      <c r="P104" s="142" t="str">
        <f>IF(赛后数据!$M104="","",_xlfn.IFS(Q104=赛后数据!$N104,赛后数据!$M104,Q104=赛后数据!$V104,赛后数据!$U104,Q104=赛后数据!$AD104,赛后数据!$AC104,Q104=赛后数据!$AL104,赛后数据!$AK104))</f>
        <v>batoru</v>
      </c>
      <c r="Q104" s="9" t="str">
        <f>IF(原始数据!AQ104="","",原始数据!AQ104)</f>
        <v>哭泣小丑</v>
      </c>
      <c r="R104" s="13">
        <v>2</v>
      </c>
      <c r="S104" s="15" t="s">
        <v>230</v>
      </c>
      <c r="T104" s="15" t="s">
        <v>231</v>
      </c>
      <c r="U104" s="142" t="str">
        <f>IF(赛后数据!$M104="","",_xlfn.IFS(V104=赛后数据!$N104,赛后数据!$M104,V104=赛后数据!$V104,赛后数据!$U104,V104=赛后数据!$AD104,赛后数据!$AC104,V104=赛后数据!$AL104,赛后数据!$AK104))</f>
        <v>nameko</v>
      </c>
      <c r="V104" s="9" t="str">
        <f>IF(原始数据!AS104="","",原始数据!AS104)</f>
        <v>勘探员</v>
      </c>
      <c r="W104" s="13">
        <v>9</v>
      </c>
      <c r="X104" s="15" t="s">
        <v>232</v>
      </c>
      <c r="Y104" s="15" t="s">
        <v>231</v>
      </c>
      <c r="Z104" s="142" t="str">
        <f>IF(赛后数据!$M104="","",_xlfn.IFS(AA104=赛后数据!$N104,赛后数据!$M104,AA104=赛后数据!$V104,赛后数据!$U104,AA104=赛后数据!$AD104,赛后数据!$AC104,AA104=赛后数据!$AL104,赛后数据!$AK104))</f>
        <v>kaeru</v>
      </c>
      <c r="AA104" s="9" t="str">
        <f>IF(原始数据!AU104="","",原始数据!AU104)</f>
        <v>舞女</v>
      </c>
      <c r="AB104" s="13">
        <v>4</v>
      </c>
      <c r="AC104" s="15" t="s">
        <v>232</v>
      </c>
      <c r="AD104" s="15" t="s">
        <v>230</v>
      </c>
      <c r="AE104" s="9" t="str">
        <f>IF(原始数据!K104="","",原始数据!K104)</f>
        <v>TE</v>
      </c>
      <c r="AF104" s="9" t="str">
        <f>IF(原始数据!L104="","",原始数据!L104)</f>
        <v>ppei</v>
      </c>
      <c r="AG104" s="9" t="str">
        <f>IF(原始数据!AV104="","",原始数据!AV104)</f>
        <v>渔女</v>
      </c>
      <c r="AH104" s="13">
        <v>8</v>
      </c>
      <c r="AI104" s="15" t="s">
        <v>235</v>
      </c>
      <c r="AJ104" s="15" t="s">
        <v>244</v>
      </c>
      <c r="AK104" s="15" t="s">
        <v>237</v>
      </c>
      <c r="AL104" s="15" t="s">
        <v>244</v>
      </c>
      <c r="AM104" s="9"/>
      <c r="AN104" s="9"/>
      <c r="AO104" s="9"/>
      <c r="AP104" s="9"/>
      <c r="AQ104" s="10"/>
      <c r="AR104" s="10"/>
      <c r="AS104" s="10"/>
      <c r="AT104" s="10"/>
      <c r="AU104" s="16"/>
      <c r="AV104" s="16"/>
      <c r="AW104" s="16"/>
      <c r="AX104" s="16"/>
      <c r="AY104" s="191"/>
      <c r="AZ104" s="191"/>
      <c r="BA104" s="13"/>
      <c r="BC104" s="20">
        <f t="shared" si="2"/>
        <v>0</v>
      </c>
      <c r="BD104" s="20" t="str">
        <f t="shared" si="3"/>
        <v/>
      </c>
    </row>
    <row r="105" spans="1:56">
      <c r="A105" s="1">
        <f>输入错误检查!C104</f>
        <v>0</v>
      </c>
      <c r="B105" s="14">
        <f>原始数据!B105</f>
        <v>4</v>
      </c>
      <c r="C105" s="14">
        <f>原始数据!C105</f>
        <v>14</v>
      </c>
      <c r="D105" s="8">
        <f>原始数据!D105</f>
        <v>12</v>
      </c>
      <c r="E105" s="8" t="str">
        <f>原始数据!E105</f>
        <v>AWG</v>
      </c>
      <c r="F105" s="8" t="str">
        <f>原始数据!F105</f>
        <v>TE</v>
      </c>
      <c r="G105" s="8" t="str">
        <f>原始数据!G105</f>
        <v>加</v>
      </c>
      <c r="H105" s="8" t="str">
        <f>原始数据!H105</f>
        <v>上</v>
      </c>
      <c r="I105" s="8" t="str">
        <f>IF(原始数据!X105="","",原始数据!X105)</f>
        <v/>
      </c>
      <c r="J105" s="8" t="str">
        <f>原始数据!J105</f>
        <v/>
      </c>
      <c r="K105" s="142" t="str">
        <f>IF(赛后数据!$M105="","",_xlfn.IFS(L105=赛后数据!$N105,赛后数据!$M105,L105=赛后数据!$V105,赛后数据!$U105,L105=赛后数据!$AD105,赛后数据!$AC105,L105=赛后数据!$AL105,赛后数据!$AK105))</f>
        <v/>
      </c>
      <c r="L105" s="9" t="str">
        <f>IF(原始数据!AP105="","",原始数据!AP105)</f>
        <v/>
      </c>
      <c r="M105" s="13"/>
      <c r="N105" s="195"/>
      <c r="O105" s="195"/>
      <c r="P105" s="142" t="str">
        <f>IF(赛后数据!$M105="","",_xlfn.IFS(Q105=赛后数据!$N105,赛后数据!$M105,Q105=赛后数据!$V105,赛后数据!$U105,Q105=赛后数据!$AD105,赛后数据!$AC105,Q105=赛后数据!$AL105,赛后数据!$AK105))</f>
        <v/>
      </c>
      <c r="Q105" s="9" t="str">
        <f>IF(原始数据!AQ105="","",原始数据!AQ105)</f>
        <v/>
      </c>
      <c r="R105" s="13"/>
      <c r="S105" s="13"/>
      <c r="T105" s="13"/>
      <c r="U105" s="142" t="str">
        <f>IF(赛后数据!$M105="","",_xlfn.IFS(V105=赛后数据!$N105,赛后数据!$M105,V105=赛后数据!$V105,赛后数据!$U105,V105=赛后数据!$AD105,赛后数据!$AC105,V105=赛后数据!$AL105,赛后数据!$AK105))</f>
        <v/>
      </c>
      <c r="V105" s="9" t="str">
        <f>IF(原始数据!AS105="","",原始数据!AS105)</f>
        <v/>
      </c>
      <c r="W105" s="13"/>
      <c r="X105" s="13"/>
      <c r="Y105" s="13"/>
      <c r="Z105" s="142" t="str">
        <f>IF(赛后数据!$M105="","",_xlfn.IFS(AA105=赛后数据!$N105,赛后数据!$M105,AA105=赛后数据!$V105,赛后数据!$U105,AA105=赛后数据!$AD105,赛后数据!$AC105,AA105=赛后数据!$AL105,赛后数据!$AK105))</f>
        <v/>
      </c>
      <c r="AA105" s="9" t="str">
        <f>IF(原始数据!AU105="","",原始数据!AU105)</f>
        <v/>
      </c>
      <c r="AB105" s="13"/>
      <c r="AC105" s="13"/>
      <c r="AD105" s="13"/>
      <c r="AE105" s="9" t="str">
        <f>IF(原始数据!K105="","",原始数据!K105)</f>
        <v/>
      </c>
      <c r="AF105" s="9" t="str">
        <f>IF(原始数据!L105="","",原始数据!L105)</f>
        <v/>
      </c>
      <c r="AG105" s="9" t="str">
        <f>IF(原始数据!AV105="","",原始数据!AV105)</f>
        <v/>
      </c>
      <c r="AH105" s="13"/>
      <c r="AI105" s="13"/>
      <c r="AJ105" s="13"/>
      <c r="AK105" s="15"/>
      <c r="AL105" s="15"/>
      <c r="AM105" s="9"/>
      <c r="AN105" s="9"/>
      <c r="AO105" s="9"/>
      <c r="AP105" s="9"/>
      <c r="AQ105" s="10"/>
      <c r="AR105" s="10"/>
      <c r="AS105" s="10"/>
      <c r="AT105" s="10"/>
      <c r="AU105" s="16"/>
      <c r="AV105" s="16"/>
      <c r="AW105" s="16"/>
      <c r="AX105" s="16"/>
      <c r="AY105" s="191"/>
      <c r="AZ105" s="191"/>
      <c r="BA105" s="13"/>
      <c r="BC105" s="20">
        <f t="shared" si="2"/>
        <v>0</v>
      </c>
      <c r="BD105" s="20" t="str">
        <f t="shared" si="3"/>
        <v/>
      </c>
    </row>
    <row r="106" spans="1:56">
      <c r="A106" s="1">
        <f>输入错误检查!C105</f>
        <v>0</v>
      </c>
      <c r="B106" s="14">
        <f>原始数据!B106</f>
        <v>4</v>
      </c>
      <c r="C106" s="14">
        <f>原始数据!C106</f>
        <v>14</v>
      </c>
      <c r="D106" s="8">
        <f>原始数据!D106</f>
        <v>12</v>
      </c>
      <c r="E106" s="8" t="str">
        <f>原始数据!E106</f>
        <v>AWG</v>
      </c>
      <c r="F106" s="8" t="str">
        <f>原始数据!F106</f>
        <v>TE</v>
      </c>
      <c r="G106" s="8" t="str">
        <f>原始数据!G106</f>
        <v>加</v>
      </c>
      <c r="H106" s="8" t="str">
        <f>原始数据!H106</f>
        <v>下</v>
      </c>
      <c r="I106" s="8" t="str">
        <f>IF(原始数据!X106="","",原始数据!X106)</f>
        <v/>
      </c>
      <c r="J106" s="8" t="str">
        <f>原始数据!J106</f>
        <v/>
      </c>
      <c r="K106" s="142" t="str">
        <f>IF(赛后数据!$M106="","",_xlfn.IFS(L106=赛后数据!$N106,赛后数据!$M106,L106=赛后数据!$V106,赛后数据!$U106,L106=赛后数据!$AD106,赛后数据!$AC106,L106=赛后数据!$AL106,赛后数据!$AK106))</f>
        <v/>
      </c>
      <c r="L106" s="9" t="str">
        <f>IF(原始数据!AP106="","",原始数据!AP106)</f>
        <v/>
      </c>
      <c r="M106" s="13"/>
      <c r="N106" s="195"/>
      <c r="O106" s="195"/>
      <c r="P106" s="142" t="str">
        <f>IF(赛后数据!$M106="","",_xlfn.IFS(Q106=赛后数据!$N106,赛后数据!$M106,Q106=赛后数据!$V106,赛后数据!$U106,Q106=赛后数据!$AD106,赛后数据!$AC106,Q106=赛后数据!$AL106,赛后数据!$AK106))</f>
        <v/>
      </c>
      <c r="Q106" s="9" t="str">
        <f>IF(原始数据!AQ106="","",原始数据!AQ106)</f>
        <v/>
      </c>
      <c r="R106" s="13"/>
      <c r="S106" s="13"/>
      <c r="T106" s="13"/>
      <c r="U106" s="142" t="str">
        <f>IF(赛后数据!$M106="","",_xlfn.IFS(V106=赛后数据!$N106,赛后数据!$M106,V106=赛后数据!$V106,赛后数据!$U106,V106=赛后数据!$AD106,赛后数据!$AC106,V106=赛后数据!$AL106,赛后数据!$AK106))</f>
        <v/>
      </c>
      <c r="V106" s="9" t="str">
        <f>IF(原始数据!AS106="","",原始数据!AS106)</f>
        <v/>
      </c>
      <c r="W106" s="13"/>
      <c r="X106" s="13"/>
      <c r="Y106" s="13"/>
      <c r="Z106" s="142" t="str">
        <f>IF(赛后数据!$M106="","",_xlfn.IFS(AA106=赛后数据!$N106,赛后数据!$M106,AA106=赛后数据!$V106,赛后数据!$U106,AA106=赛后数据!$AD106,赛后数据!$AC106,AA106=赛后数据!$AL106,赛后数据!$AK106))</f>
        <v/>
      </c>
      <c r="AA106" s="9" t="str">
        <f>IF(原始数据!AU106="","",原始数据!AU106)</f>
        <v/>
      </c>
      <c r="AB106" s="13"/>
      <c r="AC106" s="13"/>
      <c r="AD106" s="13"/>
      <c r="AE106" s="9" t="str">
        <f>IF(原始数据!K106="","",原始数据!K106)</f>
        <v/>
      </c>
      <c r="AF106" s="9" t="str">
        <f>IF(原始数据!L106="","",原始数据!L106)</f>
        <v/>
      </c>
      <c r="AG106" s="9" t="str">
        <f>IF(原始数据!AV106="","",原始数据!AV106)</f>
        <v/>
      </c>
      <c r="AH106" s="13"/>
      <c r="AI106" s="13"/>
      <c r="AJ106" s="13"/>
      <c r="AK106" s="15"/>
      <c r="AL106" s="15"/>
      <c r="AM106" s="9"/>
      <c r="AN106" s="9"/>
      <c r="AO106" s="9"/>
      <c r="AP106" s="9"/>
      <c r="AQ106" s="10"/>
      <c r="AR106" s="10"/>
      <c r="AS106" s="10"/>
      <c r="AT106" s="10"/>
      <c r="AU106" s="16"/>
      <c r="AV106" s="16"/>
      <c r="AW106" s="16"/>
      <c r="AX106" s="16"/>
      <c r="AY106" s="191"/>
      <c r="AZ106" s="191"/>
      <c r="BA106" s="13"/>
      <c r="BC106" s="20">
        <f t="shared" si="2"/>
        <v>0</v>
      </c>
      <c r="BD106" s="20" t="str">
        <f t="shared" si="3"/>
        <v/>
      </c>
    </row>
    <row r="107" spans="1:56">
      <c r="A107" s="1">
        <f>输入错误检查!C106</f>
        <v>0</v>
      </c>
      <c r="B107" s="14">
        <f>原始数据!B107</f>
        <v>4</v>
      </c>
      <c r="C107" s="14">
        <f>原始数据!C107</f>
        <v>14</v>
      </c>
      <c r="D107" s="8">
        <f>原始数据!D107</f>
        <v>14</v>
      </c>
      <c r="E107" s="8" t="str">
        <f>原始数据!E107</f>
        <v>FT</v>
      </c>
      <c r="F107" s="8" t="str">
        <f>原始数据!F107</f>
        <v>FL</v>
      </c>
      <c r="G107" s="8">
        <f>原始数据!G107</f>
        <v>1</v>
      </c>
      <c r="H107" s="8" t="str">
        <f>原始数据!H107</f>
        <v>上</v>
      </c>
      <c r="I107" s="8" t="str">
        <f>IF(原始数据!X107="","",原始数据!X107)</f>
        <v>唐人街</v>
      </c>
      <c r="J107" s="8" t="str">
        <f>原始数据!J107</f>
        <v>FL</v>
      </c>
      <c r="K107" s="142">
        <f>IF(赛后数据!$M107="","",_xlfn.IFS(L107=赛后数据!$N107,赛后数据!$M107,L107=赛后数据!$V107,赛后数据!$U107,L107=赛后数据!$AD107,赛后数据!$AC107,L107=赛后数据!$AL107,赛后数据!$AK107))</f>
        <v>520</v>
      </c>
      <c r="L107" s="9" t="str">
        <f>IF(原始数据!AP107="","",原始数据!AP107)</f>
        <v>空军</v>
      </c>
      <c r="M107" s="13">
        <v>5</v>
      </c>
      <c r="N107" s="189" t="s">
        <v>232</v>
      </c>
      <c r="O107" s="189" t="s">
        <v>231</v>
      </c>
      <c r="P107" s="142" t="str">
        <f>IF(赛后数据!$M107="","",_xlfn.IFS(Q107=赛后数据!$N107,赛后数据!$M107,Q107=赛后数据!$V107,赛后数据!$U107,Q107=赛后数据!$AD107,赛后数据!$AC107,Q107=赛后数据!$AL107,赛后数据!$AK107))</f>
        <v>yuto</v>
      </c>
      <c r="Q107" s="9" t="str">
        <f>IF(原始数据!AQ107="","",原始数据!AQ107)</f>
        <v>木偶师</v>
      </c>
      <c r="R107" s="13">
        <v>9</v>
      </c>
      <c r="S107" s="15" t="s">
        <v>230</v>
      </c>
      <c r="T107" s="15" t="s">
        <v>233</v>
      </c>
      <c r="U107" s="142" t="str">
        <f>IF(赛后数据!$M107="","",_xlfn.IFS(V107=赛后数据!$N107,赛后数据!$M107,V107=赛后数据!$V107,赛后数据!$U107,V107=赛后数据!$AD107,赛后数据!$AC107,V107=赛后数据!$AL107,赛后数据!$AK107))</f>
        <v>maeken</v>
      </c>
      <c r="V107" s="9" t="str">
        <f>IF(原始数据!AS107="","",原始数据!AS107)</f>
        <v>守墓人</v>
      </c>
      <c r="W107" s="13">
        <v>8</v>
      </c>
      <c r="X107" s="15" t="s">
        <v>230</v>
      </c>
      <c r="Y107" s="15" t="s">
        <v>231</v>
      </c>
      <c r="Z107" s="142" t="str">
        <f>IF(赛后数据!$M107="","",_xlfn.IFS(AA107=赛后数据!$N107,赛后数据!$M107,AA107=赛后数据!$V107,赛后数据!$U107,AA107=赛后数据!$AD107,赛后数据!$AC107,AA107=赛后数据!$AL107,赛后数据!$AK107))</f>
        <v>sasori</v>
      </c>
      <c r="AA107" s="9" t="str">
        <f>IF(原始数据!AU107="","",原始数据!AU107)</f>
        <v>咒术师</v>
      </c>
      <c r="AB107" s="13">
        <v>4</v>
      </c>
      <c r="AC107" s="15" t="s">
        <v>232</v>
      </c>
      <c r="AD107" s="15" t="s">
        <v>233</v>
      </c>
      <c r="AE107" s="9" t="str">
        <f>IF(原始数据!K107="","",原始数据!K107)</f>
        <v>FT</v>
      </c>
      <c r="AF107" s="9" t="str">
        <f>IF(原始数据!L107="","",原始数据!L107)</f>
        <v>heshen</v>
      </c>
      <c r="AG107" s="9" t="str">
        <f>IF(原始数据!AV107="","",原始数据!AV107)</f>
        <v>喧嚣</v>
      </c>
      <c r="AH107" s="13">
        <v>6</v>
      </c>
      <c r="AI107" s="15" t="s">
        <v>234</v>
      </c>
      <c r="AJ107" s="15" t="s">
        <v>243</v>
      </c>
      <c r="AK107" s="15" t="s">
        <v>247</v>
      </c>
      <c r="AL107" s="15" t="s">
        <v>268</v>
      </c>
      <c r="AM107" s="9"/>
      <c r="AN107" s="9"/>
      <c r="AO107" s="9"/>
      <c r="AP107" s="9"/>
      <c r="AQ107" s="10"/>
      <c r="AR107" s="10"/>
      <c r="AS107" s="10"/>
      <c r="AT107" s="10"/>
      <c r="AU107" s="16"/>
      <c r="AV107" s="16"/>
      <c r="AW107" s="16"/>
      <c r="AX107" s="16"/>
      <c r="AY107" s="191"/>
      <c r="AZ107" s="191"/>
      <c r="BA107" s="13"/>
      <c r="BC107" s="20">
        <f t="shared" si="2"/>
        <v>0</v>
      </c>
      <c r="BD107" s="20" t="str">
        <f t="shared" si="3"/>
        <v/>
      </c>
    </row>
    <row r="108" spans="1:56">
      <c r="A108" s="1">
        <f>输入错误检查!C107</f>
        <v>0</v>
      </c>
      <c r="B108" s="14">
        <f>原始数据!B108</f>
        <v>4</v>
      </c>
      <c r="C108" s="14">
        <f>原始数据!C108</f>
        <v>14</v>
      </c>
      <c r="D108" s="8">
        <f>原始数据!D108</f>
        <v>14</v>
      </c>
      <c r="E108" s="8" t="str">
        <f>原始数据!E108</f>
        <v>FT</v>
      </c>
      <c r="F108" s="8" t="str">
        <f>原始数据!F108</f>
        <v>FL</v>
      </c>
      <c r="G108" s="8">
        <f>原始数据!G108</f>
        <v>1</v>
      </c>
      <c r="H108" s="8" t="str">
        <f>原始数据!H108</f>
        <v>下</v>
      </c>
      <c r="I108" s="8" t="str">
        <f>IF(原始数据!X108="","",原始数据!X108)</f>
        <v>唐人街</v>
      </c>
      <c r="J108" s="8" t="str">
        <f>原始数据!J108</f>
        <v>FT</v>
      </c>
      <c r="K108" s="142" t="str">
        <f>IF(赛后数据!$M108="","",_xlfn.IFS(L108=赛后数据!$N108,赛后数据!$M108,L108=赛后数据!$V108,赛后数据!$U108,L108=赛后数据!$AD108,赛后数据!$AC108,L108=赛后数据!$AL108,赛后数据!$AK108))</f>
        <v>miniblue</v>
      </c>
      <c r="L108" s="9" t="str">
        <f>IF(原始数据!AP108="","",原始数据!AP108)</f>
        <v>守墓人</v>
      </c>
      <c r="M108" s="13">
        <v>1</v>
      </c>
      <c r="N108" s="189" t="s">
        <v>230</v>
      </c>
      <c r="O108" s="189" t="s">
        <v>231</v>
      </c>
      <c r="P108" s="142" t="str">
        <f>IF(赛后数据!$M108="","",_xlfn.IFS(Q108=赛后数据!$N108,赛后数据!$M108,Q108=赛后数据!$V108,赛后数据!$U108,Q108=赛后数据!$AD108,赛后数据!$AC108,Q108=赛后数据!$AL108,赛后数据!$AK108))</f>
        <v>ahd</v>
      </c>
      <c r="Q108" s="9" t="str">
        <f>IF(原始数据!AQ108="","",原始数据!AQ108)</f>
        <v>木偶师</v>
      </c>
      <c r="R108" s="13">
        <v>6</v>
      </c>
      <c r="S108" s="15" t="s">
        <v>230</v>
      </c>
      <c r="T108" s="15" t="s">
        <v>231</v>
      </c>
      <c r="U108" s="142" t="str">
        <f>IF(赛后数据!$M108="","",_xlfn.IFS(V108=赛后数据!$N108,赛后数据!$M108,V108=赛后数据!$V108,赛后数据!$U108,V108=赛后数据!$AD108,赛后数据!$AC108,V108=赛后数据!$AL108,赛后数据!$AK108))</f>
        <v>shadow</v>
      </c>
      <c r="V108" s="9" t="str">
        <f>IF(原始数据!AS108="","",原始数据!AS108)</f>
        <v>古董商</v>
      </c>
      <c r="W108" s="13">
        <v>9</v>
      </c>
      <c r="X108" s="15" t="s">
        <v>231</v>
      </c>
      <c r="Y108" s="15" t="s">
        <v>233</v>
      </c>
      <c r="Z108" s="142" t="str">
        <f>IF(赛后数据!$M108="","",_xlfn.IFS(AA108=赛后数据!$N108,赛后数据!$M108,AA108=赛后数据!$V108,赛后数据!$U108,AA108=赛后数据!$AD108,赛后数据!$AC108,AA108=赛后数据!$AL108,赛后数据!$AK108))</f>
        <v>kuga</v>
      </c>
      <c r="AA108" s="9" t="str">
        <f>IF(原始数据!AU108="","",原始数据!AU108)</f>
        <v>火灾调查员</v>
      </c>
      <c r="AB108" s="13">
        <v>4</v>
      </c>
      <c r="AC108" s="15" t="s">
        <v>232</v>
      </c>
      <c r="AD108" s="15" t="s">
        <v>233</v>
      </c>
      <c r="AE108" s="9" t="str">
        <f>IF(原始数据!K108="","",原始数据!K108)</f>
        <v>FL</v>
      </c>
      <c r="AF108" s="9" t="str">
        <f>IF(原始数据!L108="","",原始数据!L108)</f>
        <v>hasha</v>
      </c>
      <c r="AG108" s="9" t="str">
        <f>IF(原始数据!AV108="","",原始数据!AV108)</f>
        <v>时空之影</v>
      </c>
      <c r="AH108" s="13">
        <v>5</v>
      </c>
      <c r="AI108" s="15" t="s">
        <v>235</v>
      </c>
      <c r="AJ108" s="15" t="s">
        <v>243</v>
      </c>
      <c r="AK108" s="15" t="s">
        <v>237</v>
      </c>
      <c r="AL108" s="15" t="s">
        <v>244</v>
      </c>
      <c r="AM108" s="9"/>
      <c r="AN108" s="9"/>
      <c r="AO108" s="9"/>
      <c r="AP108" s="9"/>
      <c r="AQ108" s="10"/>
      <c r="AR108" s="10"/>
      <c r="AS108" s="10"/>
      <c r="AT108" s="10"/>
      <c r="AU108" s="16"/>
      <c r="AV108" s="16"/>
      <c r="AW108" s="16"/>
      <c r="AX108" s="16"/>
      <c r="AY108" s="191"/>
      <c r="AZ108" s="191"/>
      <c r="BA108" s="13"/>
      <c r="BC108" s="20">
        <f t="shared" si="2"/>
        <v>0</v>
      </c>
      <c r="BD108" s="20" t="str">
        <f t="shared" si="3"/>
        <v/>
      </c>
    </row>
    <row r="109" spans="1:56">
      <c r="A109" s="1">
        <f>输入错误检查!C108</f>
        <v>0</v>
      </c>
      <c r="B109" s="14">
        <f>原始数据!B109</f>
        <v>4</v>
      </c>
      <c r="C109" s="14">
        <f>原始数据!C109</f>
        <v>14</v>
      </c>
      <c r="D109" s="8">
        <f>原始数据!D109</f>
        <v>14</v>
      </c>
      <c r="E109" s="8" t="str">
        <f>原始数据!E109</f>
        <v>FT</v>
      </c>
      <c r="F109" s="8" t="str">
        <f>原始数据!F109</f>
        <v>FL</v>
      </c>
      <c r="G109" s="8">
        <f>原始数据!G109</f>
        <v>2</v>
      </c>
      <c r="H109" s="8" t="str">
        <f>原始数据!H109</f>
        <v>上</v>
      </c>
      <c r="I109" s="8" t="str">
        <f>IF(原始数据!X109="","",原始数据!X109)</f>
        <v>红教堂</v>
      </c>
      <c r="J109" s="8" t="str">
        <f>原始数据!J109</f>
        <v>FL</v>
      </c>
      <c r="K109" s="142" t="str">
        <f>IF(赛后数据!$M109="","",_xlfn.IFS(L109=赛后数据!$N109,赛后数据!$M109,L109=赛后数据!$V109,赛后数据!$U109,L109=赛后数据!$AD109,赛后数据!$AC109,L109=赛后数据!$AL109,赛后数据!$AK109))</f>
        <v>yuto</v>
      </c>
      <c r="L109" s="9" t="str">
        <f>IF(原始数据!AP109="","",原始数据!AP109)</f>
        <v>囚徒</v>
      </c>
      <c r="M109" s="13">
        <v>2</v>
      </c>
      <c r="N109" s="189" t="s">
        <v>232</v>
      </c>
      <c r="O109" s="189" t="s">
        <v>233</v>
      </c>
      <c r="P109" s="142" t="str">
        <f>IF(赛后数据!$M109="","",_xlfn.IFS(Q109=赛后数据!$N109,赛后数据!$M109,Q109=赛后数据!$V109,赛后数据!$U109,Q109=赛后数据!$AD109,赛后数据!$AC109,Q109=赛后数据!$AL109,赛后数据!$AK109))</f>
        <v>maeken</v>
      </c>
      <c r="Q109" s="9" t="str">
        <f>IF(原始数据!AQ109="","",原始数据!AQ109)</f>
        <v>大副</v>
      </c>
      <c r="R109" s="13">
        <v>5</v>
      </c>
      <c r="S109" s="15" t="s">
        <v>230</v>
      </c>
      <c r="T109" s="15" t="s">
        <v>231</v>
      </c>
      <c r="U109" s="142">
        <f>IF(赛后数据!$M109="","",_xlfn.IFS(V109=赛后数据!$N109,赛后数据!$M109,V109=赛后数据!$V109,赛后数据!$U109,V109=赛后数据!$AD109,赛后数据!$AC109,V109=赛后数据!$AL109,赛后数据!$AK109))</f>
        <v>520</v>
      </c>
      <c r="V109" s="9" t="str">
        <f>IF(原始数据!AS109="","",原始数据!AS109)</f>
        <v>飞行家</v>
      </c>
      <c r="W109" s="13">
        <v>8</v>
      </c>
      <c r="X109" s="15" t="s">
        <v>230</v>
      </c>
      <c r="Y109" s="15" t="s">
        <v>233</v>
      </c>
      <c r="Z109" s="142" t="str">
        <f>IF(赛后数据!$M109="","",_xlfn.IFS(AA109=赛后数据!$N109,赛后数据!$M109,AA109=赛后数据!$V109,赛后数据!$U109,AA109=赛后数据!$AD109,赛后数据!$AC109,AA109=赛后数据!$AL109,赛后数据!$AK109))</f>
        <v>sasori</v>
      </c>
      <c r="AA109" s="9" t="str">
        <f>IF(原始数据!AU109="","",原始数据!AU109)</f>
        <v>园丁</v>
      </c>
      <c r="AB109" s="13">
        <v>4</v>
      </c>
      <c r="AC109" s="15" t="s">
        <v>231</v>
      </c>
      <c r="AD109" s="15" t="s">
        <v>233</v>
      </c>
      <c r="AE109" s="9" t="str">
        <f>IF(原始数据!K109="","",原始数据!K109)</f>
        <v>FT</v>
      </c>
      <c r="AF109" s="9" t="str">
        <f>IF(原始数据!L109="","",原始数据!L109)</f>
        <v>miao</v>
      </c>
      <c r="AG109" s="9" t="str">
        <f>IF(原始数据!AV109="","",原始数据!AV109)</f>
        <v>时空之影</v>
      </c>
      <c r="AH109" s="13">
        <v>3</v>
      </c>
      <c r="AI109" s="15" t="s">
        <v>235</v>
      </c>
      <c r="AJ109" s="15" t="s">
        <v>243</v>
      </c>
      <c r="AK109" s="15" t="s">
        <v>237</v>
      </c>
      <c r="AL109" s="15" t="s">
        <v>244</v>
      </c>
      <c r="AM109" s="9"/>
      <c r="AN109" s="9"/>
      <c r="AO109" s="9"/>
      <c r="AP109" s="9"/>
      <c r="AQ109" s="10"/>
      <c r="AR109" s="10"/>
      <c r="AS109" s="10"/>
      <c r="AT109" s="10"/>
      <c r="AU109" s="16"/>
      <c r="AV109" s="16"/>
      <c r="AW109" s="16"/>
      <c r="AX109" s="16"/>
      <c r="AY109" s="191"/>
      <c r="AZ109" s="191"/>
      <c r="BA109" s="13"/>
      <c r="BC109" s="20">
        <f t="shared" si="2"/>
        <v>0</v>
      </c>
      <c r="BD109" s="20" t="str">
        <f t="shared" si="3"/>
        <v/>
      </c>
    </row>
    <row r="110" spans="1:56">
      <c r="A110" s="1">
        <f>输入错误检查!C109</f>
        <v>0</v>
      </c>
      <c r="B110" s="14">
        <f>原始数据!B110</f>
        <v>4</v>
      </c>
      <c r="C110" s="14">
        <f>原始数据!C110</f>
        <v>14</v>
      </c>
      <c r="D110" s="8">
        <f>原始数据!D110</f>
        <v>14</v>
      </c>
      <c r="E110" s="8" t="str">
        <f>原始数据!E110</f>
        <v>FT</v>
      </c>
      <c r="F110" s="8" t="str">
        <f>原始数据!F110</f>
        <v>FL</v>
      </c>
      <c r="G110" s="8">
        <f>原始数据!G110</f>
        <v>2</v>
      </c>
      <c r="H110" s="8" t="str">
        <f>原始数据!H110</f>
        <v>下</v>
      </c>
      <c r="I110" s="8" t="str">
        <f>IF(原始数据!X110="","",原始数据!X110)</f>
        <v>红教堂</v>
      </c>
      <c r="J110" s="8" t="str">
        <f>原始数据!J110</f>
        <v>FT</v>
      </c>
      <c r="K110" s="142" t="str">
        <f>IF(赛后数据!$M110="","",_xlfn.IFS(L110=赛后数据!$N110,赛后数据!$M110,L110=赛后数据!$V110,赛后数据!$U110,L110=赛后数据!$AD110,赛后数据!$AC110,L110=赛后数据!$AL110,赛后数据!$AK110))</f>
        <v>ahd</v>
      </c>
      <c r="L110" s="9" t="str">
        <f>IF(原始数据!AP110="","",原始数据!AP110)</f>
        <v>先知</v>
      </c>
      <c r="M110" s="13">
        <v>4</v>
      </c>
      <c r="N110" s="189" t="s">
        <v>232</v>
      </c>
      <c r="O110" s="189" t="s">
        <v>230</v>
      </c>
      <c r="P110" s="142" t="str">
        <f>IF(赛后数据!$M110="","",_xlfn.IFS(Q110=赛后数据!$N110,赛后数据!$M110,Q110=赛后数据!$V110,赛后数据!$U110,Q110=赛后数据!$AD110,赛后数据!$AC110,Q110=赛后数据!$AL110,赛后数据!$AK110))</f>
        <v>kuga</v>
      </c>
      <c r="Q110" s="9" t="str">
        <f>IF(原始数据!AQ110="","",原始数据!AQ110)</f>
        <v>飞行家</v>
      </c>
      <c r="R110" s="13">
        <v>8</v>
      </c>
      <c r="S110" s="15" t="s">
        <v>232</v>
      </c>
      <c r="T110" s="15" t="s">
        <v>231</v>
      </c>
      <c r="U110" s="142" t="str">
        <f>IF(赛后数据!$M110="","",_xlfn.IFS(V110=赛后数据!$N110,赛后数据!$M110,V110=赛后数据!$V110,赛后数据!$U110,V110=赛后数据!$AD110,赛后数据!$AC110,V110=赛后数据!$AL110,赛后数据!$AK110))</f>
        <v>miniblue</v>
      </c>
      <c r="V110" s="9" t="str">
        <f>IF(原始数据!AS110="","",原始数据!AS110)</f>
        <v>佣兵</v>
      </c>
      <c r="W110" s="13">
        <v>5</v>
      </c>
      <c r="X110" s="15" t="s">
        <v>230</v>
      </c>
      <c r="Y110" s="15" t="s">
        <v>231</v>
      </c>
      <c r="Z110" s="142" t="str">
        <f>IF(赛后数据!$M110="","",_xlfn.IFS(AA110=赛后数据!$N110,赛后数据!$M110,AA110=赛后数据!$V110,赛后数据!$U110,AA110=赛后数据!$AD110,赛后数据!$AC110,AA110=赛后数据!$AL110,赛后数据!$AK110))</f>
        <v>shadow</v>
      </c>
      <c r="AA110" s="9" t="str">
        <f>IF(原始数据!AU110="","",原始数据!AU110)</f>
        <v>舞女</v>
      </c>
      <c r="AB110" s="13">
        <v>6</v>
      </c>
      <c r="AC110" s="15" t="s">
        <v>231</v>
      </c>
      <c r="AD110" s="15" t="s">
        <v>233</v>
      </c>
      <c r="AE110" s="9" t="str">
        <f>IF(原始数据!K110="","",原始数据!K110)</f>
        <v>FL</v>
      </c>
      <c r="AF110" s="9" t="str">
        <f>IF(原始数据!L110="","",原始数据!L110)</f>
        <v>hasha</v>
      </c>
      <c r="AG110" s="9" t="str">
        <f>IF(原始数据!AV110="","",原始数据!AV110)</f>
        <v>跛脚羊</v>
      </c>
      <c r="AH110" s="13">
        <v>8</v>
      </c>
      <c r="AI110" s="15" t="s">
        <v>234</v>
      </c>
      <c r="AJ110" s="15" t="s">
        <v>235</v>
      </c>
      <c r="AK110" s="15" t="s">
        <v>236</v>
      </c>
      <c r="AL110" s="15" t="s">
        <v>275</v>
      </c>
      <c r="AM110" s="9"/>
      <c r="AN110" s="9"/>
      <c r="AO110" s="9"/>
      <c r="AP110" s="9"/>
      <c r="AQ110" s="10"/>
      <c r="AR110" s="10"/>
      <c r="AS110" s="10"/>
      <c r="AT110" s="10"/>
      <c r="AU110" s="16"/>
      <c r="AV110" s="16"/>
      <c r="AW110" s="16"/>
      <c r="AX110" s="16"/>
      <c r="AY110" s="191"/>
      <c r="AZ110" s="191"/>
      <c r="BA110" s="13"/>
      <c r="BC110" s="20">
        <f t="shared" si="2"/>
        <v>0</v>
      </c>
      <c r="BD110" s="20" t="str">
        <f t="shared" si="3"/>
        <v/>
      </c>
    </row>
    <row r="111" spans="1:56">
      <c r="A111" s="1">
        <f>输入错误检查!C110</f>
        <v>0</v>
      </c>
      <c r="B111" s="14">
        <f>原始数据!B111</f>
        <v>4</v>
      </c>
      <c r="C111" s="14">
        <f>原始数据!C111</f>
        <v>14</v>
      </c>
      <c r="D111" s="8">
        <f>原始数据!D111</f>
        <v>14</v>
      </c>
      <c r="E111" s="8" t="str">
        <f>原始数据!E111</f>
        <v>FT</v>
      </c>
      <c r="F111" s="8" t="str">
        <f>原始数据!F111</f>
        <v>FL</v>
      </c>
      <c r="G111" s="8">
        <f>原始数据!G111</f>
        <v>3</v>
      </c>
      <c r="H111" s="8" t="str">
        <f>原始数据!H111</f>
        <v>上</v>
      </c>
      <c r="I111" s="8" t="str">
        <f>IF(原始数据!X111="","",原始数据!X111)</f>
        <v>永眠镇</v>
      </c>
      <c r="J111" s="8" t="str">
        <f>原始数据!J111</f>
        <v>FT</v>
      </c>
      <c r="K111" s="142" t="str">
        <f>IF(赛后数据!$M111="","",_xlfn.IFS(L111=赛后数据!$N111,赛后数据!$M111,L111=赛后数据!$V111,赛后数据!$U111,L111=赛后数据!$AD111,赛后数据!$AC111,L111=赛后数据!$AL111,赛后数据!$AK111))</f>
        <v>shadow</v>
      </c>
      <c r="L111" s="9" t="str">
        <f>IF(原始数据!AP111="","",原始数据!AP111)</f>
        <v>心理学家</v>
      </c>
      <c r="M111" s="13">
        <v>8</v>
      </c>
      <c r="N111" s="189" t="s">
        <v>230</v>
      </c>
      <c r="O111" s="189" t="s">
        <v>233</v>
      </c>
      <c r="P111" s="142" t="str">
        <f>IF(赛后数据!$M111="","",_xlfn.IFS(Q111=赛后数据!$N111,赛后数据!$M111,Q111=赛后数据!$V111,赛后数据!$U111,Q111=赛后数据!$AD111,赛后数据!$AC111,Q111=赛后数据!$AL111,赛后数据!$AK111))</f>
        <v>kuga</v>
      </c>
      <c r="Q111" s="9" t="str">
        <f>IF(原始数据!AQ111="","",原始数据!AQ111)</f>
        <v>杂技演员</v>
      </c>
      <c r="R111" s="13">
        <v>6</v>
      </c>
      <c r="S111" s="15" t="s">
        <v>230</v>
      </c>
      <c r="T111" s="15" t="s">
        <v>231</v>
      </c>
      <c r="U111" s="142" t="str">
        <f>IF(赛后数据!$M111="","",_xlfn.IFS(V111=赛后数据!$N111,赛后数据!$M111,V111=赛后数据!$V111,赛后数据!$U111,V111=赛后数据!$AD111,赛后数据!$AC111,V111=赛后数据!$AL111,赛后数据!$AK111))</f>
        <v>miniblue</v>
      </c>
      <c r="V111" s="9" t="str">
        <f>IF(原始数据!AS111="","",原始数据!AS111)</f>
        <v>前锋</v>
      </c>
      <c r="W111" s="13">
        <v>5</v>
      </c>
      <c r="X111" s="15" t="s">
        <v>230</v>
      </c>
      <c r="Y111" s="15" t="s">
        <v>231</v>
      </c>
      <c r="Z111" s="142" t="str">
        <f>IF(赛后数据!$M111="","",_xlfn.IFS(AA111=赛后数据!$N111,赛后数据!$M111,AA111=赛后数据!$V111,赛后数据!$U111,AA111=赛后数据!$AD111,赛后数据!$AC111,AA111=赛后数据!$AL111,赛后数据!$AK111))</f>
        <v>ahd</v>
      </c>
      <c r="AA111" s="9" t="str">
        <f>IF(原始数据!AU111="","",原始数据!AU111)</f>
        <v>调酒师</v>
      </c>
      <c r="AB111" s="13">
        <v>3</v>
      </c>
      <c r="AC111" s="15" t="s">
        <v>232</v>
      </c>
      <c r="AD111" s="15" t="s">
        <v>233</v>
      </c>
      <c r="AE111" s="9" t="str">
        <f>IF(原始数据!K111="","",原始数据!K111)</f>
        <v>FL</v>
      </c>
      <c r="AF111" s="9" t="str">
        <f>IF(原始数据!L111="","",原始数据!L111)</f>
        <v>hasha</v>
      </c>
      <c r="AG111" s="9" t="str">
        <f>IF(原始数据!AV111="","",原始数据!AV111)</f>
        <v>使徒</v>
      </c>
      <c r="AH111" s="13">
        <v>4</v>
      </c>
      <c r="AI111" s="15" t="s">
        <v>234</v>
      </c>
      <c r="AJ111" s="15" t="s">
        <v>235</v>
      </c>
      <c r="AK111" s="15" t="s">
        <v>268</v>
      </c>
      <c r="AL111" s="15" t="s">
        <v>240</v>
      </c>
      <c r="AM111" s="9"/>
      <c r="AN111" s="9"/>
      <c r="AO111" s="9"/>
      <c r="AP111" s="9"/>
      <c r="AQ111" s="10"/>
      <c r="AR111" s="10"/>
      <c r="AS111" s="10"/>
      <c r="AT111" s="10"/>
      <c r="AU111" s="16"/>
      <c r="AV111" s="16"/>
      <c r="AW111" s="16"/>
      <c r="AX111" s="16"/>
      <c r="AY111" s="191"/>
      <c r="AZ111" s="191"/>
      <c r="BA111" s="13"/>
      <c r="BC111" s="20">
        <f t="shared" si="2"/>
        <v>0</v>
      </c>
      <c r="BD111" s="20" t="str">
        <f t="shared" si="3"/>
        <v/>
      </c>
    </row>
    <row r="112" spans="1:56">
      <c r="A112" s="1">
        <f>输入错误检查!C111</f>
        <v>0</v>
      </c>
      <c r="B112" s="14">
        <f>原始数据!B112</f>
        <v>4</v>
      </c>
      <c r="C112" s="14">
        <f>原始数据!C112</f>
        <v>14</v>
      </c>
      <c r="D112" s="8">
        <f>原始数据!D112</f>
        <v>14</v>
      </c>
      <c r="E112" s="8" t="str">
        <f>原始数据!E112</f>
        <v>FT</v>
      </c>
      <c r="F112" s="8" t="str">
        <f>原始数据!F112</f>
        <v>FL</v>
      </c>
      <c r="G112" s="8">
        <f>原始数据!G112</f>
        <v>3</v>
      </c>
      <c r="H112" s="8" t="str">
        <f>原始数据!H112</f>
        <v>下</v>
      </c>
      <c r="I112" s="8" t="str">
        <f>IF(原始数据!X112="","",原始数据!X112)</f>
        <v>永眠镇</v>
      </c>
      <c r="J112" s="8" t="str">
        <f>原始数据!J112</f>
        <v>FL</v>
      </c>
      <c r="K112" s="142" t="str">
        <f>IF(赛后数据!$M112="","",_xlfn.IFS(L112=赛后数据!$N112,赛后数据!$M112,L112=赛后数据!$V112,赛后数据!$U112,L112=赛后数据!$AD112,赛后数据!$AC112,L112=赛后数据!$AL112,赛后数据!$AK112))</f>
        <v>yuto</v>
      </c>
      <c r="L112" s="9" t="str">
        <f>IF(原始数据!AP112="","",原始数据!AP112)</f>
        <v>前锋</v>
      </c>
      <c r="M112" s="13">
        <v>5</v>
      </c>
      <c r="N112" s="189" t="s">
        <v>230</v>
      </c>
      <c r="O112" s="189" t="s">
        <v>231</v>
      </c>
      <c r="P112" s="142" t="str">
        <f>IF(赛后数据!$M112="","",_xlfn.IFS(Q112=赛后数据!$N112,赛后数据!$M112,Q112=赛后数据!$V112,赛后数据!$U112,Q112=赛后数据!$AD112,赛后数据!$AC112,Q112=赛后数据!$AL112,赛后数据!$AK112))</f>
        <v>maeken</v>
      </c>
      <c r="Q112" s="9" t="str">
        <f>IF(原始数据!AQ112="","",原始数据!AQ112)</f>
        <v>邮差</v>
      </c>
      <c r="R112" s="13">
        <v>8</v>
      </c>
      <c r="S112" s="15" t="s">
        <v>232</v>
      </c>
      <c r="T112" s="15" t="s">
        <v>233</v>
      </c>
      <c r="U112" s="142" t="str">
        <f>IF(赛后数据!$M112="","",_xlfn.IFS(V112=赛后数据!$N112,赛后数据!$M112,V112=赛后数据!$V112,赛后数据!$U112,V112=赛后数据!$AD112,赛后数据!$AC112,V112=赛后数据!$AL112,赛后数据!$AK112))</f>
        <v>sasori</v>
      </c>
      <c r="V112" s="9" t="str">
        <f>IF(原始数据!AS112="","",原始数据!AS112)</f>
        <v>小说家</v>
      </c>
      <c r="W112" s="13">
        <v>6</v>
      </c>
      <c r="X112" s="15" t="s">
        <v>231</v>
      </c>
      <c r="Y112" s="15" t="s">
        <v>233</v>
      </c>
      <c r="Z112" s="142">
        <f>IF(赛后数据!$M112="","",_xlfn.IFS(AA112=赛后数据!$N112,赛后数据!$M112,AA112=赛后数据!$V112,赛后数据!$U112,AA112=赛后数据!$AD112,赛后数据!$AC112,AA112=赛后数据!$AL112,赛后数据!$AK112))</f>
        <v>520</v>
      </c>
      <c r="AA112" s="9" t="str">
        <f>IF(原始数据!AU112="","",原始数据!AU112)</f>
        <v>火灾调查员</v>
      </c>
      <c r="AB112" s="13">
        <v>2</v>
      </c>
      <c r="AC112" s="15" t="s">
        <v>232</v>
      </c>
      <c r="AD112" s="15" t="s">
        <v>230</v>
      </c>
      <c r="AE112" s="9" t="str">
        <f>IF(原始数据!K112="","",原始数据!K112)</f>
        <v>FT</v>
      </c>
      <c r="AF112" s="9" t="str">
        <f>IF(原始数据!L112="","",原始数据!L112)</f>
        <v>miao</v>
      </c>
      <c r="AG112" s="9" t="str">
        <f>IF(原始数据!AV112="","",原始数据!AV112)</f>
        <v>蜡像师</v>
      </c>
      <c r="AH112" s="13">
        <v>4</v>
      </c>
      <c r="AI112" s="15" t="s">
        <v>234</v>
      </c>
      <c r="AJ112" s="15" t="s">
        <v>235</v>
      </c>
      <c r="AK112" s="15" t="s">
        <v>260</v>
      </c>
      <c r="AL112" s="15" t="s">
        <v>268</v>
      </c>
      <c r="AM112" s="9"/>
      <c r="AN112" s="9"/>
      <c r="AO112" s="9"/>
      <c r="AP112" s="9"/>
      <c r="AQ112" s="10"/>
      <c r="AR112" s="10"/>
      <c r="AS112" s="10"/>
      <c r="AT112" s="10"/>
      <c r="AU112" s="16"/>
      <c r="AV112" s="16"/>
      <c r="AW112" s="16"/>
      <c r="AX112" s="16"/>
      <c r="AY112" s="191"/>
      <c r="AZ112" s="191"/>
      <c r="BA112" s="13"/>
      <c r="BC112" s="20">
        <f t="shared" si="2"/>
        <v>0</v>
      </c>
      <c r="BD112" s="20" t="str">
        <f t="shared" si="3"/>
        <v/>
      </c>
    </row>
    <row r="113" spans="1:59">
      <c r="A113" s="1">
        <f>输入错误检查!C112</f>
        <v>0</v>
      </c>
      <c r="B113" s="14">
        <f>原始数据!B113</f>
        <v>4</v>
      </c>
      <c r="C113" s="14">
        <f>原始数据!C113</f>
        <v>14</v>
      </c>
      <c r="D113" s="8">
        <f>原始数据!D113</f>
        <v>14</v>
      </c>
      <c r="E113" s="8" t="str">
        <f>原始数据!E113</f>
        <v>FT</v>
      </c>
      <c r="F113" s="8" t="str">
        <f>原始数据!F113</f>
        <v>FL</v>
      </c>
      <c r="G113" s="8" t="str">
        <f>原始数据!G113</f>
        <v>加</v>
      </c>
      <c r="H113" s="8" t="str">
        <f>原始数据!H113</f>
        <v>上</v>
      </c>
      <c r="I113" s="8" t="str">
        <f>IF(原始数据!X113="","",原始数据!X113)</f>
        <v/>
      </c>
      <c r="J113" s="8" t="str">
        <f>原始数据!J113</f>
        <v/>
      </c>
      <c r="K113" s="142" t="str">
        <f>IF(赛后数据!$M113="","",_xlfn.IFS(L113=赛后数据!$N113,赛后数据!$M113,L113=赛后数据!$V113,赛后数据!$U113,L113=赛后数据!$AD113,赛后数据!$AC113,L113=赛后数据!$AL113,赛后数据!$AK113))</f>
        <v/>
      </c>
      <c r="L113" s="9" t="str">
        <f>IF(原始数据!AP113="","",原始数据!AP113)</f>
        <v/>
      </c>
      <c r="M113" s="13"/>
      <c r="N113" s="195"/>
      <c r="O113" s="195"/>
      <c r="P113" s="142" t="str">
        <f>IF(赛后数据!$M113="","",_xlfn.IFS(Q113=赛后数据!$N113,赛后数据!$M113,Q113=赛后数据!$V113,赛后数据!$U113,Q113=赛后数据!$AD113,赛后数据!$AC113,Q113=赛后数据!$AL113,赛后数据!$AK113))</f>
        <v/>
      </c>
      <c r="Q113" s="9" t="str">
        <f>IF(原始数据!AQ113="","",原始数据!AQ113)</f>
        <v/>
      </c>
      <c r="R113" s="13"/>
      <c r="S113" s="13"/>
      <c r="T113" s="13"/>
      <c r="U113" s="142" t="str">
        <f>IF(赛后数据!$M113="","",_xlfn.IFS(V113=赛后数据!$N113,赛后数据!$M113,V113=赛后数据!$V113,赛后数据!$U113,V113=赛后数据!$AD113,赛后数据!$AC113,V113=赛后数据!$AL113,赛后数据!$AK113))</f>
        <v/>
      </c>
      <c r="V113" s="9" t="str">
        <f>IF(原始数据!AS113="","",原始数据!AS113)</f>
        <v/>
      </c>
      <c r="W113" s="13"/>
      <c r="X113" s="13"/>
      <c r="Y113" s="13"/>
      <c r="Z113" s="142" t="str">
        <f>IF(赛后数据!$M113="","",_xlfn.IFS(AA113=赛后数据!$N113,赛后数据!$M113,AA113=赛后数据!$V113,赛后数据!$U113,AA113=赛后数据!$AD113,赛后数据!$AC113,AA113=赛后数据!$AL113,赛后数据!$AK113))</f>
        <v/>
      </c>
      <c r="AA113" s="9" t="str">
        <f>IF(原始数据!AU113="","",原始数据!AU113)</f>
        <v/>
      </c>
      <c r="AB113" s="13"/>
      <c r="AC113" s="13"/>
      <c r="AD113" s="13"/>
      <c r="AE113" s="9" t="str">
        <f>IF(原始数据!K113="","",原始数据!K113)</f>
        <v/>
      </c>
      <c r="AF113" s="9" t="str">
        <f>IF(原始数据!L113="","",原始数据!L113)</f>
        <v/>
      </c>
      <c r="AG113" s="9" t="str">
        <f>IF(原始数据!AV113="","",原始数据!AV113)</f>
        <v/>
      </c>
      <c r="AH113" s="13"/>
      <c r="AI113" s="13"/>
      <c r="AJ113" s="13"/>
      <c r="AK113" s="13"/>
      <c r="AL113" s="13"/>
      <c r="AM113" s="9"/>
      <c r="AN113" s="9"/>
      <c r="AO113" s="9"/>
      <c r="AP113" s="9"/>
      <c r="AQ113" s="10"/>
      <c r="AR113" s="10"/>
      <c r="AS113" s="10"/>
      <c r="AT113" s="10"/>
      <c r="AU113" s="16"/>
      <c r="AV113" s="16"/>
      <c r="AW113" s="16"/>
      <c r="AX113" s="16"/>
      <c r="AY113" s="191"/>
      <c r="AZ113" s="191"/>
      <c r="BA113" s="13"/>
      <c r="BC113" s="20">
        <f t="shared" si="2"/>
        <v>0</v>
      </c>
      <c r="BD113" s="20" t="str">
        <f t="shared" si="3"/>
        <v/>
      </c>
    </row>
    <row r="114" spans="1:59">
      <c r="A114" s="1">
        <f>输入错误检查!C113</f>
        <v>0</v>
      </c>
      <c r="B114" s="14">
        <f>原始数据!B114</f>
        <v>4</v>
      </c>
      <c r="C114" s="14">
        <f>原始数据!C114</f>
        <v>14</v>
      </c>
      <c r="D114" s="8">
        <f>原始数据!D114</f>
        <v>14</v>
      </c>
      <c r="E114" s="8" t="str">
        <f>原始数据!E114</f>
        <v>FT</v>
      </c>
      <c r="F114" s="8" t="str">
        <f>原始数据!F114</f>
        <v>FL</v>
      </c>
      <c r="G114" s="8" t="str">
        <f>原始数据!G114</f>
        <v>加</v>
      </c>
      <c r="H114" s="8" t="str">
        <f>原始数据!H114</f>
        <v>下</v>
      </c>
      <c r="I114" s="8" t="str">
        <f>IF(原始数据!X114="","",原始数据!X114)</f>
        <v/>
      </c>
      <c r="J114" s="8" t="str">
        <f>原始数据!J114</f>
        <v/>
      </c>
      <c r="K114" s="142" t="str">
        <f>IF(赛后数据!$M114="","",_xlfn.IFS(L114=赛后数据!$N114,赛后数据!$M114,L114=赛后数据!$V114,赛后数据!$U114,L114=赛后数据!$AD114,赛后数据!$AC114,L114=赛后数据!$AL114,赛后数据!$AK114))</f>
        <v/>
      </c>
      <c r="L114" s="9" t="str">
        <f>IF(原始数据!AP114="","",原始数据!AP114)</f>
        <v/>
      </c>
      <c r="M114" s="13"/>
      <c r="N114" s="195"/>
      <c r="O114" s="195"/>
      <c r="P114" s="142" t="str">
        <f>IF(赛后数据!$M114="","",_xlfn.IFS(Q114=赛后数据!$N114,赛后数据!$M114,Q114=赛后数据!$V114,赛后数据!$U114,Q114=赛后数据!$AD114,赛后数据!$AC114,Q114=赛后数据!$AL114,赛后数据!$AK114))</f>
        <v/>
      </c>
      <c r="Q114" s="9" t="str">
        <f>IF(原始数据!AQ114="","",原始数据!AQ114)</f>
        <v/>
      </c>
      <c r="R114" s="13"/>
      <c r="S114" s="13"/>
      <c r="T114" s="13"/>
      <c r="U114" s="142" t="str">
        <f>IF(赛后数据!$M114="","",_xlfn.IFS(V114=赛后数据!$N114,赛后数据!$M114,V114=赛后数据!$V114,赛后数据!$U114,V114=赛后数据!$AD114,赛后数据!$AC114,V114=赛后数据!$AL114,赛后数据!$AK114))</f>
        <v/>
      </c>
      <c r="V114" s="9" t="str">
        <f>IF(原始数据!AS114="","",原始数据!AS114)</f>
        <v/>
      </c>
      <c r="W114" s="13"/>
      <c r="X114" s="13"/>
      <c r="Y114" s="13"/>
      <c r="Z114" s="142" t="str">
        <f>IF(赛后数据!$M114="","",_xlfn.IFS(AA114=赛后数据!$N114,赛后数据!$M114,AA114=赛后数据!$V114,赛后数据!$U114,AA114=赛后数据!$AD114,赛后数据!$AC114,AA114=赛后数据!$AL114,赛后数据!$AK114))</f>
        <v/>
      </c>
      <c r="AA114" s="9" t="str">
        <f>IF(原始数据!AU114="","",原始数据!AU114)</f>
        <v/>
      </c>
      <c r="AB114" s="13"/>
      <c r="AC114" s="13"/>
      <c r="AD114" s="13"/>
      <c r="AE114" s="9" t="str">
        <f>IF(原始数据!K114="","",原始数据!K114)</f>
        <v/>
      </c>
      <c r="AF114" s="9" t="str">
        <f>IF(原始数据!L114="","",原始数据!L114)</f>
        <v/>
      </c>
      <c r="AG114" s="9" t="str">
        <f>IF(原始数据!AV114="","",原始数据!AV114)</f>
        <v/>
      </c>
      <c r="AH114" s="13"/>
      <c r="AI114" s="13"/>
      <c r="AJ114" s="13"/>
      <c r="AK114" s="13"/>
      <c r="AL114" s="13"/>
      <c r="AM114" s="9"/>
      <c r="AN114" s="9"/>
      <c r="AO114" s="9"/>
      <c r="AP114" s="9"/>
      <c r="AQ114" s="10"/>
      <c r="AR114" s="10"/>
      <c r="AS114" s="10"/>
      <c r="AT114" s="10"/>
      <c r="AU114" s="16"/>
      <c r="AV114" s="16"/>
      <c r="AW114" s="16"/>
      <c r="AX114" s="16"/>
      <c r="AY114" s="191"/>
      <c r="AZ114" s="191"/>
      <c r="BA114" s="13"/>
      <c r="BC114" s="20">
        <f t="shared" si="2"/>
        <v>0</v>
      </c>
      <c r="BD114" s="20" t="str">
        <f t="shared" si="3"/>
        <v/>
      </c>
    </row>
    <row r="115" spans="1:59">
      <c r="A115" s="1">
        <f>输入错误检查!C114</f>
        <v>0</v>
      </c>
      <c r="B115" s="14">
        <f>原始数据!B115</f>
        <v>4</v>
      </c>
      <c r="C115" s="14">
        <f>原始数据!C115</f>
        <v>14</v>
      </c>
      <c r="D115" s="8">
        <f>原始数据!D115</f>
        <v>16</v>
      </c>
      <c r="E115" s="8" t="str">
        <f>原始数据!E115</f>
        <v>ZZZ</v>
      </c>
      <c r="F115" s="8" t="str">
        <f>原始数据!F115</f>
        <v>ZETA</v>
      </c>
      <c r="G115" s="8">
        <f>原始数据!G115</f>
        <v>1</v>
      </c>
      <c r="H115" s="8" t="str">
        <f>原始数据!H115</f>
        <v>上</v>
      </c>
      <c r="I115" s="8" t="str">
        <f>IF(原始数据!X115="","",原始数据!X115)</f>
        <v>红教堂</v>
      </c>
      <c r="J115" s="8" t="str">
        <f>原始数据!J115</f>
        <v>ZZZ</v>
      </c>
      <c r="K115" s="142" t="str">
        <f>IF(赛后数据!$M115="","",_xlfn.IFS(L115=赛后数据!$N115,赛后数据!$M115,L115=赛后数据!$V115,赛后数据!$U115,L115=赛后数据!$AD115,赛后数据!$AC115,L115=赛后数据!$AL115,赛后数据!$AK115))</f>
        <v>nana</v>
      </c>
      <c r="L115" s="9" t="str">
        <f>IF(原始数据!AP115="","",原始数据!AP115)</f>
        <v>大副</v>
      </c>
      <c r="M115" s="13">
        <v>4</v>
      </c>
      <c r="N115" s="189" t="s">
        <v>231</v>
      </c>
      <c r="O115" s="189" t="s">
        <v>230</v>
      </c>
      <c r="P115" s="142" t="s">
        <v>265</v>
      </c>
      <c r="Q115" s="9" t="str">
        <f>IF(原始数据!AQ115="","",原始数据!AQ115)</f>
        <v>木偶师</v>
      </c>
      <c r="R115" s="13">
        <v>8</v>
      </c>
      <c r="S115" s="15" t="s">
        <v>232</v>
      </c>
      <c r="T115" s="15" t="s">
        <v>231</v>
      </c>
      <c r="U115" s="142" t="str">
        <f>IF(赛后数据!$M115="","",_xlfn.IFS(V115=赛后数据!$N115,赛后数据!$M115,V115=赛后数据!$V115,赛后数据!$U115,V115=赛后数据!$AD115,赛后数据!$AC115,V115=赛后数据!$AL115,赛后数据!$AK115))</f>
        <v>ego</v>
      </c>
      <c r="V115" s="9" t="str">
        <f>IF(原始数据!AS115="","",原始数据!AS115)</f>
        <v>飞行家</v>
      </c>
      <c r="W115" s="13">
        <v>5</v>
      </c>
      <c r="X115" s="15" t="s">
        <v>232</v>
      </c>
      <c r="Y115" s="15" t="s">
        <v>231</v>
      </c>
      <c r="Z115" s="142" t="str">
        <f>IF(赛后数据!$M115="","",_xlfn.IFS(AA115=赛后数据!$N115,赛后数据!$M115,AA115=赛后数据!$V115,赛后数据!$U115,AA115=赛后数据!$AD115,赛后数据!$AC115,AA115=赛后数据!$AL115,赛后数据!$AK115))</f>
        <v>ouo</v>
      </c>
      <c r="AA115" s="9" t="str">
        <f>IF(原始数据!AU115="","",原始数据!AU115)</f>
        <v>入殓师</v>
      </c>
      <c r="AB115" s="13">
        <v>2</v>
      </c>
      <c r="AC115" s="15" t="s">
        <v>233</v>
      </c>
      <c r="AD115" s="15" t="s">
        <v>232</v>
      </c>
      <c r="AE115" s="9" t="str">
        <f>IF(原始数据!K115="","",原始数据!K115)</f>
        <v>ZETA</v>
      </c>
      <c r="AF115" s="9" t="str">
        <f>IF(原始数据!L115="","",原始数据!L115)</f>
        <v>peter</v>
      </c>
      <c r="AG115" s="9" t="str">
        <f>IF(原始数据!AV115="","",原始数据!AV115)</f>
        <v>跛脚羊</v>
      </c>
      <c r="AH115" s="13">
        <v>6</v>
      </c>
      <c r="AI115" s="15" t="s">
        <v>234</v>
      </c>
      <c r="AJ115" s="15" t="s">
        <v>235</v>
      </c>
      <c r="AK115" s="15" t="s">
        <v>247</v>
      </c>
      <c r="AL115" s="15" t="s">
        <v>268</v>
      </c>
      <c r="AM115" s="142" t="s">
        <v>313</v>
      </c>
      <c r="AN115" s="9"/>
      <c r="AO115" s="9"/>
      <c r="AP115" s="9"/>
      <c r="AQ115" s="10">
        <v>0</v>
      </c>
      <c r="AR115" s="10">
        <v>50</v>
      </c>
      <c r="AS115" s="10">
        <v>129</v>
      </c>
      <c r="AT115" s="10"/>
      <c r="AU115" s="16">
        <v>353</v>
      </c>
      <c r="AV115" s="16">
        <v>3</v>
      </c>
      <c r="AW115" s="16">
        <v>21</v>
      </c>
      <c r="AX115" s="16"/>
      <c r="AY115" s="191">
        <v>5</v>
      </c>
      <c r="AZ115" s="191">
        <v>13</v>
      </c>
      <c r="BA115" s="13"/>
      <c r="BC115" s="20">
        <f t="shared" si="2"/>
        <v>50</v>
      </c>
      <c r="BD115" s="20">
        <f t="shared" si="3"/>
        <v>1</v>
      </c>
      <c r="BF115" s="1">
        <v>8</v>
      </c>
      <c r="BG115" s="1">
        <v>4</v>
      </c>
    </row>
    <row r="116" spans="1:59">
      <c r="A116" s="1">
        <f>输入错误检查!C115</f>
        <v>0</v>
      </c>
      <c r="B116" s="14">
        <f>原始数据!B116</f>
        <v>4</v>
      </c>
      <c r="C116" s="14">
        <f>原始数据!C116</f>
        <v>14</v>
      </c>
      <c r="D116" s="8">
        <f>原始数据!D116</f>
        <v>16</v>
      </c>
      <c r="E116" s="8" t="str">
        <f>原始数据!E116</f>
        <v>ZZZ</v>
      </c>
      <c r="F116" s="8" t="str">
        <f>原始数据!F116</f>
        <v>ZETA</v>
      </c>
      <c r="G116" s="8">
        <f>原始数据!G116</f>
        <v>1</v>
      </c>
      <c r="H116" s="8" t="str">
        <f>原始数据!H116</f>
        <v>下</v>
      </c>
      <c r="I116" s="8" t="str">
        <f>IF(原始数据!X116="","",原始数据!X116)</f>
        <v>红教堂</v>
      </c>
      <c r="J116" s="8" t="str">
        <f>原始数据!J116</f>
        <v>ZETA</v>
      </c>
      <c r="K116" s="142" t="str">
        <f>IF(赛后数据!$M116="","",_xlfn.IFS(L116=赛后数据!$N116,赛后数据!$M116,L116=赛后数据!$V116,赛后数据!$U116,L116=赛后数据!$AD116,赛后数据!$AC116,L116=赛后数据!$AL116,赛后数据!$AK116))</f>
        <v>hametu</v>
      </c>
      <c r="L116" s="9" t="str">
        <f>IF(原始数据!AP116="","",原始数据!AP116)</f>
        <v>园丁</v>
      </c>
      <c r="M116" s="13">
        <v>2</v>
      </c>
      <c r="N116" s="189" t="s">
        <v>233</v>
      </c>
      <c r="O116" s="189" t="s">
        <v>231</v>
      </c>
      <c r="P116" s="142" t="s">
        <v>314</v>
      </c>
      <c r="Q116" s="9" t="str">
        <f>IF(原始数据!AQ116="","",原始数据!AQ116)</f>
        <v>火灾调查员</v>
      </c>
      <c r="R116" s="13">
        <v>5</v>
      </c>
      <c r="S116" s="15" t="s">
        <v>233</v>
      </c>
      <c r="T116" s="15" t="s">
        <v>230</v>
      </c>
      <c r="U116" s="142" t="str">
        <f>IF(赛后数据!$M116="","",_xlfn.IFS(V116=赛后数据!$N116,赛后数据!$M116,V116=赛后数据!$V116,赛后数据!$U116,V116=赛后数据!$AD116,赛后数据!$AC116,V116=赛后数据!$AL116,赛后数据!$AK116))</f>
        <v>kznk</v>
      </c>
      <c r="V116" s="9" t="str">
        <f>IF(原始数据!AS116="","",原始数据!AS116)</f>
        <v>杂技演员</v>
      </c>
      <c r="W116" s="13">
        <v>8</v>
      </c>
      <c r="X116" s="15" t="s">
        <v>233</v>
      </c>
      <c r="Y116" s="15" t="s">
        <v>230</v>
      </c>
      <c r="Z116" s="142" t="str">
        <f>IF(赛后数据!$M116="","",_xlfn.IFS(AA116=赛后数据!$N116,赛后数据!$M116,AA116=赛后数据!$V116,赛后数据!$U116,AA116=赛后数据!$AD116,赛后数据!$AC116,AA116=赛后数据!$AL116,赛后数据!$AK116))</f>
        <v>shinami</v>
      </c>
      <c r="AA116" s="9" t="str">
        <f>IF(原始数据!AU116="","",原始数据!AU116)</f>
        <v>大副</v>
      </c>
      <c r="AB116" s="13">
        <v>4</v>
      </c>
      <c r="AC116" s="15" t="s">
        <v>231</v>
      </c>
      <c r="AD116" s="15" t="s">
        <v>230</v>
      </c>
      <c r="AE116" s="9" t="str">
        <f>IF(原始数据!K116="","",原始数据!K116)</f>
        <v>ZZZ</v>
      </c>
      <c r="AF116" s="9" t="str">
        <f>IF(原始数据!L116="","",原始数据!L116)</f>
        <v>mz</v>
      </c>
      <c r="AG116" s="9" t="str">
        <f>IF(原始数据!AV116="","",原始数据!AV116)</f>
        <v>记录员</v>
      </c>
      <c r="AH116" s="13">
        <v>6</v>
      </c>
      <c r="AI116" s="15" t="s">
        <v>234</v>
      </c>
      <c r="AJ116" s="15" t="s">
        <v>235</v>
      </c>
      <c r="AK116" s="15" t="s">
        <v>237</v>
      </c>
      <c r="AL116" s="15" t="s">
        <v>247</v>
      </c>
      <c r="AM116" s="142" t="s">
        <v>314</v>
      </c>
      <c r="AN116" s="9"/>
      <c r="AO116" s="9"/>
      <c r="AP116" s="9"/>
      <c r="AQ116" s="10">
        <v>1</v>
      </c>
      <c r="AR116" s="10">
        <v>37</v>
      </c>
      <c r="AS116" s="10">
        <v>224</v>
      </c>
      <c r="AT116" s="10"/>
      <c r="AU116" s="16">
        <v>373</v>
      </c>
      <c r="AV116" s="16">
        <v>3</v>
      </c>
      <c r="AW116" s="16">
        <v>21</v>
      </c>
      <c r="AX116" s="16"/>
      <c r="AY116" s="191">
        <v>8</v>
      </c>
      <c r="AZ116" s="191">
        <v>55</v>
      </c>
      <c r="BA116" s="13"/>
      <c r="BC116" s="20">
        <f t="shared" si="2"/>
        <v>97</v>
      </c>
      <c r="BD116" s="20">
        <f t="shared" si="3"/>
        <v>1</v>
      </c>
      <c r="BF116" s="1">
        <v>11</v>
      </c>
      <c r="BG116" s="1">
        <v>5</v>
      </c>
    </row>
    <row r="117" spans="1:59">
      <c r="A117" s="1">
        <f>输入错误检查!C116</f>
        <v>0</v>
      </c>
      <c r="B117" s="14">
        <f>原始数据!B117</f>
        <v>4</v>
      </c>
      <c r="C117" s="14">
        <f>原始数据!C117</f>
        <v>14</v>
      </c>
      <c r="D117" s="8">
        <f>原始数据!D117</f>
        <v>16</v>
      </c>
      <c r="E117" s="8" t="str">
        <f>原始数据!E117</f>
        <v>ZZZ</v>
      </c>
      <c r="F117" s="8" t="str">
        <f>原始数据!F117</f>
        <v>ZETA</v>
      </c>
      <c r="G117" s="8">
        <f>原始数据!G117</f>
        <v>2</v>
      </c>
      <c r="H117" s="8" t="str">
        <f>原始数据!H117</f>
        <v>上</v>
      </c>
      <c r="I117" s="8" t="str">
        <f>IF(原始数据!X117="","",原始数据!X117)</f>
        <v>军工厂</v>
      </c>
      <c r="J117" s="8" t="str">
        <f>原始数据!J117</f>
        <v>ZZZ</v>
      </c>
      <c r="K117" s="142" t="str">
        <f>IF(赛后数据!$M117="","",_xlfn.IFS(L117=赛后数据!$N117,赛后数据!$M117,L117=赛后数据!$V117,赛后数据!$U117,L117=赛后数据!$AD117,赛后数据!$AC117,L117=赛后数据!$AL117,赛后数据!$AK117))</f>
        <v>nn</v>
      </c>
      <c r="L117" s="9" t="str">
        <f>IF(原始数据!AP117="","",原始数据!AP117)</f>
        <v>心理学家</v>
      </c>
      <c r="M117" s="13">
        <v>6</v>
      </c>
      <c r="N117" s="189" t="s">
        <v>233</v>
      </c>
      <c r="O117" s="189" t="s">
        <v>230</v>
      </c>
      <c r="P117" s="142" t="s">
        <v>313</v>
      </c>
      <c r="Q117" s="9" t="str">
        <f>IF(原始数据!AQ117="","",原始数据!AQ117)</f>
        <v>古董商</v>
      </c>
      <c r="R117" s="13">
        <v>2</v>
      </c>
      <c r="S117" s="15" t="s">
        <v>232</v>
      </c>
      <c r="T117" s="15" t="s">
        <v>230</v>
      </c>
      <c r="U117" s="142" t="str">
        <f>IF(赛后数据!$M117="","",_xlfn.IFS(V117=赛后数据!$N117,赛后数据!$M117,V117=赛后数据!$V117,赛后数据!$U117,V117=赛后数据!$AD117,赛后数据!$AC117,V117=赛后数据!$AL117,赛后数据!$AK117))</f>
        <v>ego</v>
      </c>
      <c r="V117" s="9" t="str">
        <f>IF(原始数据!AS117="","",原始数据!AS117)</f>
        <v>火灾调查员</v>
      </c>
      <c r="W117" s="13">
        <v>5</v>
      </c>
      <c r="X117" s="15" t="s">
        <v>232</v>
      </c>
      <c r="Y117" s="15" t="s">
        <v>230</v>
      </c>
      <c r="Z117" s="142" t="str">
        <f>IF(赛后数据!$M117="","",_xlfn.IFS(AA117=赛后数据!$N117,赛后数据!$M117,AA117=赛后数据!$V117,赛后数据!$U117,AA117=赛后数据!$AD117,赛后数据!$AC117,AA117=赛后数据!$AL117,赛后数据!$AK117))</f>
        <v>nana</v>
      </c>
      <c r="AA117" s="9" t="str">
        <f>IF(原始数据!AU117="","",原始数据!AU117)</f>
        <v>守墓人</v>
      </c>
      <c r="AB117" s="13">
        <v>8</v>
      </c>
      <c r="AC117" s="15" t="s">
        <v>231</v>
      </c>
      <c r="AD117" s="15" t="s">
        <v>230</v>
      </c>
      <c r="AE117" s="9" t="str">
        <f>IF(原始数据!K117="","",原始数据!K117)</f>
        <v>ZETA</v>
      </c>
      <c r="AF117" s="9" t="str">
        <f>IF(原始数据!L117="","",原始数据!L117)</f>
        <v>peter</v>
      </c>
      <c r="AG117" s="9" t="str">
        <f>IF(原始数据!AV117="","",原始数据!AV117)</f>
        <v>时空之影</v>
      </c>
      <c r="AH117" s="13">
        <v>3</v>
      </c>
      <c r="AI117" s="15" t="s">
        <v>243</v>
      </c>
      <c r="AJ117" s="15" t="s">
        <v>235</v>
      </c>
      <c r="AK117" s="15" t="s">
        <v>240</v>
      </c>
      <c r="AL117" s="15" t="s">
        <v>244</v>
      </c>
      <c r="AM117" s="142" t="s">
        <v>313</v>
      </c>
      <c r="AN117" s="9"/>
      <c r="AO117" s="9"/>
      <c r="AP117" s="9"/>
      <c r="AQ117" s="10">
        <v>1</v>
      </c>
      <c r="AR117" s="10">
        <v>23</v>
      </c>
      <c r="AS117" s="10">
        <v>259</v>
      </c>
      <c r="AT117" s="10"/>
      <c r="AU117" s="16">
        <v>421</v>
      </c>
      <c r="AV117" s="16">
        <v>3</v>
      </c>
      <c r="AW117" s="16">
        <v>21</v>
      </c>
      <c r="AX117" s="16"/>
      <c r="AY117" s="191">
        <v>7</v>
      </c>
      <c r="AZ117" s="191">
        <v>3</v>
      </c>
      <c r="BA117" s="13"/>
      <c r="BC117" s="20">
        <f t="shared" si="2"/>
        <v>83</v>
      </c>
      <c r="BD117" s="20">
        <f t="shared" si="3"/>
        <v>1</v>
      </c>
      <c r="BF117" s="1">
        <v>9</v>
      </c>
      <c r="BG117" s="1">
        <v>56</v>
      </c>
    </row>
    <row r="118" spans="1:59">
      <c r="A118" s="1">
        <f>输入错误检查!C117</f>
        <v>0</v>
      </c>
      <c r="B118" s="14">
        <f>原始数据!B118</f>
        <v>4</v>
      </c>
      <c r="C118" s="14">
        <f>原始数据!C118</f>
        <v>14</v>
      </c>
      <c r="D118" s="8">
        <f>原始数据!D118</f>
        <v>16</v>
      </c>
      <c r="E118" s="8" t="str">
        <f>原始数据!E118</f>
        <v>ZZZ</v>
      </c>
      <c r="F118" s="8" t="str">
        <f>原始数据!F118</f>
        <v>ZETA</v>
      </c>
      <c r="G118" s="8">
        <f>原始数据!G118</f>
        <v>2</v>
      </c>
      <c r="H118" s="8" t="str">
        <f>原始数据!H118</f>
        <v>下</v>
      </c>
      <c r="I118" s="8" t="str">
        <f>IF(原始数据!X118="","",原始数据!X118)</f>
        <v>军工厂</v>
      </c>
      <c r="J118" s="8" t="str">
        <f>原始数据!J118</f>
        <v>ZETA</v>
      </c>
      <c r="K118" s="142" t="str">
        <f>IF(赛后数据!$M118="","",_xlfn.IFS(L118=赛后数据!$N118,赛后数据!$M118,L118=赛后数据!$V118,赛后数据!$U118,L118=赛后数据!$AD118,赛后数据!$AC118,L118=赛后数据!$AL118,赛后数据!$AK118))</f>
        <v>dolisu</v>
      </c>
      <c r="L118" s="9" t="str">
        <f>IF(原始数据!AP118="","",原始数据!AP118)</f>
        <v>先知</v>
      </c>
      <c r="M118" s="13">
        <v>7</v>
      </c>
      <c r="N118" s="189" t="s">
        <v>233</v>
      </c>
      <c r="O118" s="189" t="s">
        <v>232</v>
      </c>
      <c r="P118" s="142" t="s">
        <v>296</v>
      </c>
      <c r="Q118" s="9" t="str">
        <f>IF(原始数据!AQ118="","",原始数据!AQ118)</f>
        <v>飞行家</v>
      </c>
      <c r="R118" s="13">
        <v>5</v>
      </c>
      <c r="S118" s="15" t="s">
        <v>232</v>
      </c>
      <c r="T118" s="15" t="s">
        <v>231</v>
      </c>
      <c r="U118" s="142" t="str">
        <f>IF(赛后数据!$M118="","",_xlfn.IFS(V118=赛后数据!$N118,赛后数据!$M118,V118=赛后数据!$V118,赛后数据!$U118,V118=赛后数据!$AD118,赛后数据!$AC118,V118=赛后数据!$AL118,赛后数据!$AK118))</f>
        <v>hametu</v>
      </c>
      <c r="V118" s="9" t="str">
        <f>IF(原始数据!AS118="","",原始数据!AS118)</f>
        <v>心理学家</v>
      </c>
      <c r="W118" s="13">
        <v>2</v>
      </c>
      <c r="X118" s="15" t="s">
        <v>233</v>
      </c>
      <c r="Y118" s="15" t="s">
        <v>230</v>
      </c>
      <c r="Z118" s="142" t="str">
        <f>IF(赛后数据!$M118="","",_xlfn.IFS(AA118=赛后数据!$N118,赛后数据!$M118,AA118=赛后数据!$V118,赛后数据!$U118,AA118=赛后数据!$AD118,赛后数据!$AC118,AA118=赛后数据!$AL118,赛后数据!$AK118))</f>
        <v>shinami</v>
      </c>
      <c r="AA118" s="9" t="str">
        <f>IF(原始数据!AU118="","",原始数据!AU118)</f>
        <v>守墓人</v>
      </c>
      <c r="AB118" s="13">
        <v>6</v>
      </c>
      <c r="AC118" s="15" t="s">
        <v>231</v>
      </c>
      <c r="AD118" s="15" t="s">
        <v>230</v>
      </c>
      <c r="AE118" s="9" t="str">
        <f>IF(原始数据!K118="","",原始数据!K118)</f>
        <v>ZZZ</v>
      </c>
      <c r="AF118" s="9" t="str">
        <f>IF(原始数据!L118="","",原始数据!L118)</f>
        <v>mz</v>
      </c>
      <c r="AG118" s="9" t="str">
        <f>IF(原始数据!AV118="","",原始数据!AV118)</f>
        <v>喧嚣</v>
      </c>
      <c r="AH118" s="13">
        <v>4</v>
      </c>
      <c r="AI118" s="15" t="s">
        <v>243</v>
      </c>
      <c r="AJ118" s="15" t="s">
        <v>234</v>
      </c>
      <c r="AK118" s="15" t="s">
        <v>247</v>
      </c>
      <c r="AL118" s="15" t="s">
        <v>268</v>
      </c>
      <c r="AM118" s="142" t="s">
        <v>314</v>
      </c>
      <c r="AN118" s="9"/>
      <c r="AO118" s="9"/>
      <c r="AP118" s="9"/>
      <c r="AQ118" s="10">
        <v>1</v>
      </c>
      <c r="AR118" s="10">
        <v>52</v>
      </c>
      <c r="AS118" s="10">
        <v>335</v>
      </c>
      <c r="AT118" s="10"/>
      <c r="AU118" s="12" t="s">
        <v>315</v>
      </c>
      <c r="AV118" s="16"/>
      <c r="AW118" s="16"/>
      <c r="AX118" s="16"/>
      <c r="AY118" s="191">
        <v>3</v>
      </c>
      <c r="AZ118" s="191">
        <v>14</v>
      </c>
      <c r="BA118" s="13"/>
      <c r="BC118" s="20">
        <f t="shared" si="2"/>
        <v>112</v>
      </c>
      <c r="BD118" s="20" t="str">
        <f t="shared" si="3"/>
        <v/>
      </c>
      <c r="BF118" s="1">
        <v>4</v>
      </c>
      <c r="BG118" s="1">
        <v>0</v>
      </c>
    </row>
    <row r="119" spans="1:59">
      <c r="A119" s="1">
        <f>输入错误检查!C118</f>
        <v>0</v>
      </c>
      <c r="B119" s="14">
        <f>原始数据!B119</f>
        <v>4</v>
      </c>
      <c r="C119" s="14">
        <f>原始数据!C119</f>
        <v>14</v>
      </c>
      <c r="D119" s="8">
        <f>原始数据!D119</f>
        <v>16</v>
      </c>
      <c r="E119" s="8" t="str">
        <f>原始数据!E119</f>
        <v>ZZZ</v>
      </c>
      <c r="F119" s="8" t="str">
        <f>原始数据!F119</f>
        <v>ZETA</v>
      </c>
      <c r="G119" s="8">
        <f>原始数据!G119</f>
        <v>3</v>
      </c>
      <c r="H119" s="8" t="str">
        <f>原始数据!H119</f>
        <v>上</v>
      </c>
      <c r="I119" s="8" t="str">
        <f>IF(原始数据!X119="","",原始数据!X119)</f>
        <v/>
      </c>
      <c r="J119" s="8" t="str">
        <f>原始数据!J119</f>
        <v/>
      </c>
      <c r="K119" s="142" t="str">
        <f>IF(赛后数据!$M119="","",_xlfn.IFS(L119=赛后数据!$N119,赛后数据!$M119,L119=赛后数据!$V119,赛后数据!$U119,L119=赛后数据!$AD119,赛后数据!$AC119,L119=赛后数据!$AL119,赛后数据!$AK119))</f>
        <v/>
      </c>
      <c r="L119" s="9" t="str">
        <f>IF(原始数据!AP119="","",原始数据!AP119)</f>
        <v/>
      </c>
      <c r="M119" s="13"/>
      <c r="N119" s="195"/>
      <c r="O119" s="195"/>
      <c r="P119" s="142" t="str">
        <f>IF(赛后数据!$M119="","",_xlfn.IFS(Q119=赛后数据!$N119,赛后数据!$M119,Q119=赛后数据!$V119,赛后数据!$U119,Q119=赛后数据!$AD119,赛后数据!$AC119,Q119=赛后数据!$AL119,赛后数据!$AK119))</f>
        <v/>
      </c>
      <c r="Q119" s="9" t="str">
        <f>IF(原始数据!AQ119="","",原始数据!AQ119)</f>
        <v/>
      </c>
      <c r="R119" s="13"/>
      <c r="S119" s="13"/>
      <c r="T119" s="13"/>
      <c r="U119" s="142" t="str">
        <f>IF(赛后数据!$M119="","",_xlfn.IFS(V119=赛后数据!$N119,赛后数据!$M119,V119=赛后数据!$V119,赛后数据!$U119,V119=赛后数据!$AD119,赛后数据!$AC119,V119=赛后数据!$AL119,赛后数据!$AK119))</f>
        <v/>
      </c>
      <c r="V119" s="9" t="str">
        <f>IF(原始数据!AS119="","",原始数据!AS119)</f>
        <v/>
      </c>
      <c r="W119" s="13"/>
      <c r="X119" s="13"/>
      <c r="Y119" s="13"/>
      <c r="Z119" s="142" t="str">
        <f>IF(赛后数据!$M119="","",_xlfn.IFS(AA119=赛后数据!$N119,赛后数据!$M119,AA119=赛后数据!$V119,赛后数据!$U119,AA119=赛后数据!$AD119,赛后数据!$AC119,AA119=赛后数据!$AL119,赛后数据!$AK119))</f>
        <v/>
      </c>
      <c r="AA119" s="9" t="str">
        <f>IF(原始数据!AU119="","",原始数据!AU119)</f>
        <v/>
      </c>
      <c r="AB119" s="13"/>
      <c r="AC119" s="13"/>
      <c r="AD119" s="13"/>
      <c r="AE119" s="9" t="str">
        <f>IF(原始数据!K119="","",原始数据!K119)</f>
        <v/>
      </c>
      <c r="AF119" s="9" t="str">
        <f>IF(原始数据!L119="","",原始数据!L119)</f>
        <v/>
      </c>
      <c r="AG119" s="9" t="str">
        <f>IF(原始数据!AV119="","",原始数据!AV119)</f>
        <v/>
      </c>
      <c r="AH119" s="13"/>
      <c r="AI119" s="13"/>
      <c r="AJ119" s="13"/>
      <c r="AK119" s="13"/>
      <c r="AL119" s="13"/>
      <c r="AM119" s="9"/>
      <c r="AN119" s="9"/>
      <c r="AO119" s="9"/>
      <c r="AP119" s="9"/>
      <c r="AQ119" s="10"/>
      <c r="AR119" s="10"/>
      <c r="AS119" s="10"/>
      <c r="AT119" s="10"/>
      <c r="AU119" s="16"/>
      <c r="AV119" s="16"/>
      <c r="AW119" s="16"/>
      <c r="AX119" s="16"/>
      <c r="AY119" s="191"/>
      <c r="AZ119" s="191"/>
      <c r="BA119" s="13"/>
      <c r="BC119" s="20">
        <f t="shared" si="2"/>
        <v>0</v>
      </c>
      <c r="BD119" s="20" t="str">
        <f t="shared" si="3"/>
        <v/>
      </c>
    </row>
    <row r="120" spans="1:59">
      <c r="A120" s="1">
        <f>输入错误检查!C119</f>
        <v>0</v>
      </c>
      <c r="B120" s="14">
        <f>原始数据!B120</f>
        <v>4</v>
      </c>
      <c r="C120" s="14">
        <f>原始数据!C120</f>
        <v>14</v>
      </c>
      <c r="D120" s="8">
        <f>原始数据!D120</f>
        <v>16</v>
      </c>
      <c r="E120" s="8" t="str">
        <f>原始数据!E120</f>
        <v>ZZZ</v>
      </c>
      <c r="F120" s="8" t="str">
        <f>原始数据!F120</f>
        <v>ZETA</v>
      </c>
      <c r="G120" s="8">
        <f>原始数据!G120</f>
        <v>3</v>
      </c>
      <c r="H120" s="8" t="str">
        <f>原始数据!H120</f>
        <v>下</v>
      </c>
      <c r="I120" s="8" t="str">
        <f>IF(原始数据!X120="","",原始数据!X120)</f>
        <v/>
      </c>
      <c r="J120" s="8" t="str">
        <f>原始数据!J120</f>
        <v/>
      </c>
      <c r="K120" s="142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9" t="str">
        <f>IF(原始数据!AP120="","",原始数据!AP120)</f>
        <v/>
      </c>
      <c r="M120" s="13"/>
      <c r="N120" s="195"/>
      <c r="O120" s="195"/>
      <c r="P120" s="142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9" t="str">
        <f>IF(原始数据!AQ120="","",原始数据!AQ120)</f>
        <v/>
      </c>
      <c r="R120" s="13"/>
      <c r="S120" s="13"/>
      <c r="T120" s="13"/>
      <c r="U120" s="142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9" t="str">
        <f>IF(原始数据!AS120="","",原始数据!AS120)</f>
        <v/>
      </c>
      <c r="W120" s="13"/>
      <c r="X120" s="13"/>
      <c r="Y120" s="13"/>
      <c r="Z120" s="142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9" t="str">
        <f>IF(原始数据!AU120="","",原始数据!AU120)</f>
        <v/>
      </c>
      <c r="AB120" s="13"/>
      <c r="AC120" s="13"/>
      <c r="AD120" s="13"/>
      <c r="AE120" s="9" t="str">
        <f>IF(原始数据!K120="","",原始数据!K120)</f>
        <v/>
      </c>
      <c r="AF120" s="9" t="str">
        <f>IF(原始数据!L120="","",原始数据!L120)</f>
        <v/>
      </c>
      <c r="AG120" s="9" t="str">
        <f>IF(原始数据!AV120="","",原始数据!AV120)</f>
        <v/>
      </c>
      <c r="AH120" s="13"/>
      <c r="AI120" s="13"/>
      <c r="AJ120" s="13"/>
      <c r="AK120" s="13"/>
      <c r="AL120" s="13"/>
      <c r="AM120" s="9"/>
      <c r="AN120" s="9"/>
      <c r="AO120" s="9"/>
      <c r="AP120" s="9"/>
      <c r="AQ120" s="10"/>
      <c r="AR120" s="10"/>
      <c r="AS120" s="10"/>
      <c r="AT120" s="10"/>
      <c r="AU120" s="16"/>
      <c r="AV120" s="16"/>
      <c r="AW120" s="16"/>
      <c r="AX120" s="16"/>
      <c r="AY120" s="191"/>
      <c r="AZ120" s="191"/>
      <c r="BA120" s="13"/>
      <c r="BC120" s="20">
        <f t="shared" si="2"/>
        <v>0</v>
      </c>
      <c r="BD120" s="20" t="str">
        <f t="shared" si="3"/>
        <v/>
      </c>
    </row>
    <row r="121" spans="1:59">
      <c r="A121" s="1">
        <f>输入错误检查!C120</f>
        <v>0</v>
      </c>
      <c r="B121" s="14">
        <f>原始数据!B121</f>
        <v>4</v>
      </c>
      <c r="C121" s="14">
        <f>原始数据!C121</f>
        <v>14</v>
      </c>
      <c r="D121" s="8">
        <f>原始数据!D121</f>
        <v>16</v>
      </c>
      <c r="E121" s="8" t="str">
        <f>原始数据!E121</f>
        <v>ZZZ</v>
      </c>
      <c r="F121" s="8" t="str">
        <f>原始数据!F121</f>
        <v>ZETA</v>
      </c>
      <c r="G121" s="8" t="str">
        <f>原始数据!G121</f>
        <v>加</v>
      </c>
      <c r="H121" s="8" t="str">
        <f>原始数据!H121</f>
        <v>上</v>
      </c>
      <c r="I121" s="8" t="str">
        <f>IF(原始数据!X121="","",原始数据!X121)</f>
        <v/>
      </c>
      <c r="J121" s="8" t="str">
        <f>原始数据!J121</f>
        <v/>
      </c>
      <c r="K121" s="142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9" t="str">
        <f>IF(原始数据!AP121="","",原始数据!AP121)</f>
        <v/>
      </c>
      <c r="M121" s="13"/>
      <c r="N121" s="195"/>
      <c r="O121" s="195"/>
      <c r="P121" s="142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9" t="str">
        <f>IF(原始数据!AQ121="","",原始数据!AQ121)</f>
        <v/>
      </c>
      <c r="R121" s="13"/>
      <c r="S121" s="13"/>
      <c r="T121" s="13"/>
      <c r="U121" s="142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9" t="str">
        <f>IF(原始数据!AS121="","",原始数据!AS121)</f>
        <v/>
      </c>
      <c r="W121" s="13"/>
      <c r="X121" s="13"/>
      <c r="Y121" s="13"/>
      <c r="Z121" s="142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9" t="str">
        <f>IF(原始数据!AU121="","",原始数据!AU121)</f>
        <v/>
      </c>
      <c r="AB121" s="13"/>
      <c r="AC121" s="13"/>
      <c r="AD121" s="13"/>
      <c r="AE121" s="9" t="str">
        <f>IF(原始数据!K121="","",原始数据!K121)</f>
        <v/>
      </c>
      <c r="AF121" s="9" t="str">
        <f>IF(原始数据!L121="","",原始数据!L121)</f>
        <v/>
      </c>
      <c r="AG121" s="9" t="str">
        <f>IF(原始数据!AV121="","",原始数据!AV121)</f>
        <v/>
      </c>
      <c r="AH121" s="13"/>
      <c r="AI121" s="13"/>
      <c r="AJ121" s="13"/>
      <c r="AK121" s="13"/>
      <c r="AL121" s="13"/>
      <c r="AM121" s="9"/>
      <c r="AN121" s="9"/>
      <c r="AO121" s="9"/>
      <c r="AP121" s="9"/>
      <c r="AQ121" s="10"/>
      <c r="AR121" s="10"/>
      <c r="AS121" s="10"/>
      <c r="AT121" s="10"/>
      <c r="AU121" s="16"/>
      <c r="AV121" s="16"/>
      <c r="AW121" s="16"/>
      <c r="AX121" s="16"/>
      <c r="AY121" s="191"/>
      <c r="AZ121" s="191"/>
      <c r="BA121" s="13"/>
      <c r="BC121" s="20">
        <f t="shared" si="2"/>
        <v>0</v>
      </c>
      <c r="BD121" s="20" t="str">
        <f t="shared" si="3"/>
        <v/>
      </c>
    </row>
    <row r="122" spans="1:59">
      <c r="A122" s="1">
        <f>输入错误检查!C121</f>
        <v>0</v>
      </c>
      <c r="B122" s="14">
        <f>原始数据!B122</f>
        <v>4</v>
      </c>
      <c r="C122" s="14">
        <f>原始数据!C122</f>
        <v>14</v>
      </c>
      <c r="D122" s="8">
        <f>原始数据!D122</f>
        <v>16</v>
      </c>
      <c r="E122" s="8" t="str">
        <f>原始数据!E122</f>
        <v>ZZZ</v>
      </c>
      <c r="F122" s="8" t="str">
        <f>原始数据!F122</f>
        <v>ZETA</v>
      </c>
      <c r="G122" s="8" t="str">
        <f>原始数据!G122</f>
        <v>加</v>
      </c>
      <c r="H122" s="8" t="str">
        <f>原始数据!H122</f>
        <v>下</v>
      </c>
      <c r="I122" s="8" t="str">
        <f>IF(原始数据!X122="","",原始数据!X122)</f>
        <v/>
      </c>
      <c r="J122" s="8" t="str">
        <f>原始数据!J122</f>
        <v/>
      </c>
      <c r="K122" s="142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9" t="str">
        <f>IF(原始数据!AP122="","",原始数据!AP122)</f>
        <v/>
      </c>
      <c r="M122" s="13"/>
      <c r="N122" s="195"/>
      <c r="O122" s="195"/>
      <c r="P122" s="142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9" t="str">
        <f>IF(原始数据!AQ122="","",原始数据!AQ122)</f>
        <v/>
      </c>
      <c r="R122" s="13"/>
      <c r="S122" s="13"/>
      <c r="T122" s="13"/>
      <c r="U122" s="142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9" t="str">
        <f>IF(原始数据!AS122="","",原始数据!AS122)</f>
        <v/>
      </c>
      <c r="W122" s="13"/>
      <c r="X122" s="13"/>
      <c r="Y122" s="13"/>
      <c r="Z122" s="142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9" t="str">
        <f>IF(原始数据!AU122="","",原始数据!AU122)</f>
        <v/>
      </c>
      <c r="AB122" s="13"/>
      <c r="AC122" s="13"/>
      <c r="AD122" s="13"/>
      <c r="AE122" s="9" t="str">
        <f>IF(原始数据!K122="","",原始数据!K122)</f>
        <v/>
      </c>
      <c r="AF122" s="9" t="str">
        <f>IF(原始数据!L122="","",原始数据!L122)</f>
        <v/>
      </c>
      <c r="AG122" s="9" t="str">
        <f>IF(原始数据!AV122="","",原始数据!AV122)</f>
        <v/>
      </c>
      <c r="AH122" s="13"/>
      <c r="AI122" s="13"/>
      <c r="AJ122" s="13"/>
      <c r="AK122" s="13"/>
      <c r="AL122" s="13"/>
      <c r="AM122" s="9"/>
      <c r="AN122" s="9"/>
      <c r="AO122" s="9"/>
      <c r="AP122" s="9"/>
      <c r="AQ122" s="10"/>
      <c r="AR122" s="10"/>
      <c r="AS122" s="10"/>
      <c r="AT122" s="10"/>
      <c r="AU122" s="16"/>
      <c r="AV122" s="16"/>
      <c r="AW122" s="16"/>
      <c r="AX122" s="16"/>
      <c r="AY122" s="191"/>
      <c r="AZ122" s="191"/>
      <c r="BA122" s="13"/>
      <c r="BC122" s="20">
        <f t="shared" si="2"/>
        <v>0</v>
      </c>
      <c r="BD122" s="20" t="str">
        <f t="shared" si="3"/>
        <v/>
      </c>
    </row>
    <row r="123" spans="1:59">
      <c r="A123" s="1">
        <f>输入错误检查!C122</f>
        <v>0</v>
      </c>
      <c r="B123" s="14">
        <f>原始数据!B123</f>
        <v>4</v>
      </c>
      <c r="C123" s="14">
        <f>原始数据!C123</f>
        <v>14</v>
      </c>
      <c r="D123" s="8">
        <f>原始数据!D123</f>
        <v>18</v>
      </c>
      <c r="E123" s="8" t="str">
        <f>原始数据!E123</f>
        <v>GG</v>
      </c>
      <c r="F123" s="8" t="str">
        <f>原始数据!F123</f>
        <v>OMNI</v>
      </c>
      <c r="G123" s="8">
        <f>原始数据!G123</f>
        <v>1</v>
      </c>
      <c r="H123" s="8" t="str">
        <f>原始数据!H123</f>
        <v>上</v>
      </c>
      <c r="I123" s="8" t="str">
        <f>IF(原始数据!X123="","",原始数据!X123)</f>
        <v>唐人街</v>
      </c>
      <c r="J123" s="8" t="str">
        <f>原始数据!J123</f>
        <v>OMNI</v>
      </c>
      <c r="K123" s="142" t="str">
        <f>IF(赛后数据!$M123="","",_xlfn.IFS(L123=赛后数据!$N123,赛后数据!$M123,L123=赛后数据!$V123,赛后数据!$U123,L123=赛后数据!$AD123,赛后数据!$AC123,L123=赛后数据!$AL123,赛后数据!$AK123))</f>
        <v>juan</v>
      </c>
      <c r="L123" s="142" t="s">
        <v>81</v>
      </c>
      <c r="M123" s="13">
        <v>5</v>
      </c>
      <c r="N123" s="189" t="s">
        <v>231</v>
      </c>
      <c r="O123" s="189" t="s">
        <v>230</v>
      </c>
      <c r="P123" s="142" t="s">
        <v>316</v>
      </c>
      <c r="Q123" s="142" t="s">
        <v>97</v>
      </c>
      <c r="R123" s="13">
        <v>4</v>
      </c>
      <c r="S123" s="15" t="s">
        <v>232</v>
      </c>
      <c r="T123" s="15" t="s">
        <v>230</v>
      </c>
      <c r="U123" s="142" t="str">
        <f>IF(赛后数据!$M123="","",_xlfn.IFS(V123=赛后数据!$N123,赛后数据!$M123,V123=赛后数据!$V123,赛后数据!$U123,V123=赛后数据!$AD123,赛后数据!$AC123,V123=赛后数据!$AL123,赛后数据!$AK123))</f>
        <v>aqua</v>
      </c>
      <c r="V123" s="142" t="s">
        <v>90</v>
      </c>
      <c r="W123" s="13">
        <v>2</v>
      </c>
      <c r="X123" s="15" t="s">
        <v>231</v>
      </c>
      <c r="Y123" s="15" t="s">
        <v>233</v>
      </c>
      <c r="Z123" s="142" t="str">
        <f>IF(赛后数据!$M123="","",_xlfn.IFS(AA123=赛后数据!$N123,赛后数据!$M123,AA123=赛后数据!$V123,赛后数据!$U123,AA123=赛后数据!$AD123,赛后数据!$AC123,AA123=赛后数据!$AL123,赛后数据!$AK123))</f>
        <v>fluff</v>
      </c>
      <c r="AA123" s="142" t="s">
        <v>85</v>
      </c>
      <c r="AB123" s="13">
        <v>9</v>
      </c>
      <c r="AC123" s="15" t="s">
        <v>232</v>
      </c>
      <c r="AD123" s="15" t="s">
        <v>233</v>
      </c>
      <c r="AE123" s="9" t="str">
        <f>IF(原始数据!K123="","",原始数据!K123)</f>
        <v>GG</v>
      </c>
      <c r="AF123" s="9" t="str">
        <f>IF(原始数据!L123="","",原始数据!L123)</f>
        <v>xawm</v>
      </c>
      <c r="AG123" s="9" t="str">
        <f>IF(原始数据!AV123="","",原始数据!AV123)</f>
        <v>跛脚羊</v>
      </c>
      <c r="AH123" s="13">
        <v>1</v>
      </c>
      <c r="AI123" s="15" t="s">
        <v>234</v>
      </c>
      <c r="AJ123" s="15" t="s">
        <v>235</v>
      </c>
      <c r="AK123" s="15" t="s">
        <v>247</v>
      </c>
      <c r="AL123" s="15" t="s">
        <v>236</v>
      </c>
      <c r="AM123" s="142" t="s">
        <v>317</v>
      </c>
      <c r="AN123" s="9"/>
      <c r="AO123" s="9"/>
      <c r="AP123" s="9"/>
      <c r="AQ123" s="10"/>
      <c r="AR123" s="10"/>
      <c r="AS123" s="10"/>
      <c r="AT123" s="10"/>
      <c r="AU123" s="16"/>
      <c r="AV123" s="16"/>
      <c r="AW123" s="16"/>
      <c r="AX123" s="16"/>
      <c r="AY123" s="191"/>
      <c r="AZ123" s="191"/>
      <c r="BA123" s="13"/>
      <c r="BC123" s="20">
        <f t="shared" si="2"/>
        <v>0</v>
      </c>
      <c r="BD123" s="20" t="str">
        <f t="shared" si="3"/>
        <v/>
      </c>
      <c r="BF123" s="1">
        <v>10</v>
      </c>
      <c r="BG123" s="1">
        <v>33</v>
      </c>
    </row>
    <row r="124" spans="1:59">
      <c r="A124" s="1">
        <f>输入错误检查!C123</f>
        <v>0</v>
      </c>
      <c r="B124" s="14">
        <f>原始数据!B124</f>
        <v>4</v>
      </c>
      <c r="C124" s="14">
        <f>原始数据!C124</f>
        <v>14</v>
      </c>
      <c r="D124" s="8">
        <f>原始数据!D124</f>
        <v>18</v>
      </c>
      <c r="E124" s="8" t="str">
        <f>原始数据!E124</f>
        <v>GG</v>
      </c>
      <c r="F124" s="8" t="str">
        <f>原始数据!F124</f>
        <v>OMNI</v>
      </c>
      <c r="G124" s="8">
        <f>原始数据!G124</f>
        <v>1</v>
      </c>
      <c r="H124" s="8" t="str">
        <f>原始数据!H124</f>
        <v>下</v>
      </c>
      <c r="I124" s="8" t="str">
        <f>IF(原始数据!X124="","",原始数据!X124)</f>
        <v>唐人街</v>
      </c>
      <c r="J124" s="8" t="str">
        <f>原始数据!J124</f>
        <v>GG</v>
      </c>
      <c r="K124" s="142" t="str">
        <f>IF(赛后数据!$M124="","",_xlfn.IFS(L124=赛后数据!$N124,赛后数据!$M124,L124=赛后数据!$V124,赛后数据!$U124,L124=赛后数据!$AD124,赛后数据!$AC124,L124=赛后数据!$AL124,赛后数据!$AK124))</f>
        <v>tx</v>
      </c>
      <c r="L124" s="9" t="str">
        <f>IF(原始数据!AP124="","",原始数据!AP124)</f>
        <v>先知</v>
      </c>
      <c r="M124" s="13">
        <v>8</v>
      </c>
      <c r="N124" s="189" t="s">
        <v>232</v>
      </c>
      <c r="O124" s="189" t="s">
        <v>233</v>
      </c>
      <c r="P124" s="142" t="s">
        <v>281</v>
      </c>
      <c r="Q124" s="9" t="str">
        <f>IF(原始数据!AQ124="","",原始数据!AQ124)</f>
        <v>大副</v>
      </c>
      <c r="R124" s="13">
        <v>2</v>
      </c>
      <c r="S124" s="15" t="s">
        <v>231</v>
      </c>
      <c r="T124" s="15" t="s">
        <v>230</v>
      </c>
      <c r="U124" s="142">
        <f>IF(赛后数据!$M124="","",_xlfn.IFS(V124=赛后数据!$N124,赛后数据!$M124,V124=赛后数据!$V124,赛后数据!$U124,V124=赛后数据!$AD124,赛后数据!$AC124,V124=赛后数据!$AL124,赛后数据!$AK124))</f>
        <v>18</v>
      </c>
      <c r="V124" s="9" t="str">
        <f>IF(原始数据!AS124="","",原始数据!AS124)</f>
        <v>心理学家</v>
      </c>
      <c r="W124" s="13">
        <v>5</v>
      </c>
      <c r="X124" s="15" t="s">
        <v>231</v>
      </c>
      <c r="Y124" s="15" t="s">
        <v>230</v>
      </c>
      <c r="Z124" s="142" t="str">
        <f>IF(赛后数据!$M124="","",_xlfn.IFS(AA124=赛后数据!$N124,赛后数据!$M124,AA124=赛后数据!$V124,赛后数据!$U124,AA124=赛后数据!$AD124,赛后数据!$AC124,AA124=赛后数据!$AL124,赛后数据!$AK124))</f>
        <v>ppxia</v>
      </c>
      <c r="AA124" s="9" t="str">
        <f>IF(原始数据!AU124="","",原始数据!AU124)</f>
        <v>古董商</v>
      </c>
      <c r="AB124" s="13">
        <v>9</v>
      </c>
      <c r="AC124" s="15" t="s">
        <v>231</v>
      </c>
      <c r="AD124" s="15" t="s">
        <v>233</v>
      </c>
      <c r="AE124" s="9" t="str">
        <f>IF(原始数据!K124="","",原始数据!K124)</f>
        <v>OMNI</v>
      </c>
      <c r="AF124" s="9" t="str">
        <f>IF(原始数据!L124="","",原始数据!L124)</f>
        <v>pitstoper</v>
      </c>
      <c r="AG124" s="9" t="str">
        <f>IF(原始数据!AV124="","",原始数据!AV124)</f>
        <v>喧嚣</v>
      </c>
      <c r="AH124" s="13">
        <v>1</v>
      </c>
      <c r="AI124" s="15" t="s">
        <v>243</v>
      </c>
      <c r="AJ124" s="15" t="s">
        <v>235</v>
      </c>
      <c r="AK124" s="15" t="s">
        <v>240</v>
      </c>
      <c r="AL124" s="15" t="s">
        <v>244</v>
      </c>
      <c r="AM124" s="142" t="s">
        <v>318</v>
      </c>
      <c r="AN124" s="9"/>
      <c r="AO124" s="9"/>
      <c r="AP124" s="9"/>
      <c r="AQ124" s="10"/>
      <c r="AR124" s="10"/>
      <c r="AS124" s="10"/>
      <c r="AT124" s="10"/>
      <c r="AU124" s="16"/>
      <c r="AV124" s="16"/>
      <c r="AW124" s="16"/>
      <c r="AX124" s="16"/>
      <c r="AY124" s="191"/>
      <c r="AZ124" s="191"/>
      <c r="BA124" s="13"/>
      <c r="BC124" s="20">
        <f t="shared" si="2"/>
        <v>0</v>
      </c>
      <c r="BD124" s="20" t="str">
        <f t="shared" si="3"/>
        <v/>
      </c>
    </row>
    <row r="125" spans="1:59">
      <c r="A125" s="1">
        <f>输入错误检查!C124</f>
        <v>0</v>
      </c>
      <c r="B125" s="14">
        <f>原始数据!B125</f>
        <v>4</v>
      </c>
      <c r="C125" s="14">
        <f>原始数据!C125</f>
        <v>14</v>
      </c>
      <c r="D125" s="8">
        <f>原始数据!D125</f>
        <v>18</v>
      </c>
      <c r="E125" s="8" t="str">
        <f>原始数据!E125</f>
        <v>GG</v>
      </c>
      <c r="F125" s="8" t="str">
        <f>原始数据!F125</f>
        <v>OMNI</v>
      </c>
      <c r="G125" s="8">
        <f>原始数据!G125</f>
        <v>2</v>
      </c>
      <c r="H125" s="8" t="str">
        <f>原始数据!H125</f>
        <v>上</v>
      </c>
      <c r="I125" s="8" t="str">
        <f>IF(原始数据!X125="","",原始数据!X125)</f>
        <v>永眠镇</v>
      </c>
      <c r="J125" s="8" t="str">
        <f>原始数据!J125</f>
        <v>OMNI</v>
      </c>
      <c r="K125" s="142" t="str">
        <f>IF(赛后数据!$M125="","",_xlfn.IFS(L125=赛后数据!$N125,赛后数据!$M125,L125=赛后数据!$V125,赛后数据!$U125,L125=赛后数据!$AD125,赛后数据!$AC125,L125=赛后数据!$AL125,赛后数据!$AK125))</f>
        <v>aqua</v>
      </c>
      <c r="L125" s="9" t="str">
        <f>IF(原始数据!AP125="","",原始数据!AP125)</f>
        <v>心理学家</v>
      </c>
      <c r="M125" s="13">
        <v>6</v>
      </c>
      <c r="N125" s="189" t="s">
        <v>233</v>
      </c>
      <c r="O125" s="189" t="s">
        <v>230</v>
      </c>
      <c r="P125" s="142" t="s">
        <v>317</v>
      </c>
      <c r="Q125" s="9" t="str">
        <f>IF(原始数据!AQ125="","",原始数据!AQ125)</f>
        <v>小说家</v>
      </c>
      <c r="R125" s="13">
        <v>4</v>
      </c>
      <c r="S125" s="15" t="s">
        <v>233</v>
      </c>
      <c r="T125" s="15" t="s">
        <v>230</v>
      </c>
      <c r="U125" s="142" t="str">
        <f>IF(赛后数据!$M125="","",_xlfn.IFS(V125=赛后数据!$N125,赛后数据!$M125,V125=赛后数据!$V125,赛后数据!$U125,V125=赛后数据!$AD125,赛后数据!$AC125,V125=赛后数据!$AL125,赛后数据!$AK125))</f>
        <v>layz</v>
      </c>
      <c r="V125" s="9" t="str">
        <f>IF(原始数据!AS125="","",原始数据!AS125)</f>
        <v>囚徒</v>
      </c>
      <c r="W125" s="13">
        <v>3</v>
      </c>
      <c r="X125" s="15" t="s">
        <v>232</v>
      </c>
      <c r="Y125" s="15" t="s">
        <v>233</v>
      </c>
      <c r="Z125" s="142" t="str">
        <f>IF(赛后数据!$M125="","",_xlfn.IFS(AA125=赛后数据!$N125,赛后数据!$M125,AA125=赛后数据!$V125,赛后数据!$U125,AA125=赛后数据!$AD125,赛后数据!$AC125,AA125=赛后数据!$AL125,赛后数据!$AK125))</f>
        <v>juan</v>
      </c>
      <c r="AA125" s="9" t="str">
        <f>IF(原始数据!AU125="","",原始数据!AU125)</f>
        <v>大副</v>
      </c>
      <c r="AB125" s="13">
        <v>5</v>
      </c>
      <c r="AC125" s="15" t="s">
        <v>231</v>
      </c>
      <c r="AD125" s="15" t="s">
        <v>230</v>
      </c>
      <c r="AE125" s="9" t="str">
        <f>IF(原始数据!K125="","",原始数据!K125)</f>
        <v>GG</v>
      </c>
      <c r="AF125" s="9" t="str">
        <f>IF(原始数据!L125="","",原始数据!L125)</f>
        <v>xawm</v>
      </c>
      <c r="AG125" s="9" t="str">
        <f>IF(原始数据!AV125="","",原始数据!AV125)</f>
        <v>歌剧演员</v>
      </c>
      <c r="AH125" s="13">
        <v>9</v>
      </c>
      <c r="AI125" s="15" t="s">
        <v>235</v>
      </c>
      <c r="AJ125" s="15" t="s">
        <v>234</v>
      </c>
      <c r="AK125" s="15" t="s">
        <v>237</v>
      </c>
      <c r="AL125" s="15" t="s">
        <v>240</v>
      </c>
      <c r="AM125" s="9"/>
      <c r="AN125" s="9"/>
      <c r="AO125" s="9"/>
      <c r="AP125" s="9"/>
      <c r="AQ125" s="10"/>
      <c r="AR125" s="10"/>
      <c r="AS125" s="10"/>
      <c r="AT125" s="10"/>
      <c r="AU125" s="16"/>
      <c r="AV125" s="16"/>
      <c r="AW125" s="16"/>
      <c r="AX125" s="16"/>
      <c r="AY125" s="191"/>
      <c r="AZ125" s="191"/>
      <c r="BA125" s="13"/>
      <c r="BC125" s="20">
        <f t="shared" si="2"/>
        <v>0</v>
      </c>
      <c r="BD125" s="20" t="str">
        <f t="shared" si="3"/>
        <v/>
      </c>
    </row>
    <row r="126" spans="1:59">
      <c r="A126" s="1">
        <f>输入错误检查!C125</f>
        <v>0</v>
      </c>
      <c r="B126" s="14">
        <f>原始数据!B126</f>
        <v>4</v>
      </c>
      <c r="C126" s="14">
        <f>原始数据!C126</f>
        <v>14</v>
      </c>
      <c r="D126" s="8">
        <f>原始数据!D126</f>
        <v>18</v>
      </c>
      <c r="E126" s="8" t="str">
        <f>原始数据!E126</f>
        <v>GG</v>
      </c>
      <c r="F126" s="8" t="str">
        <f>原始数据!F126</f>
        <v>OMNI</v>
      </c>
      <c r="G126" s="8">
        <f>原始数据!G126</f>
        <v>2</v>
      </c>
      <c r="H126" s="8" t="str">
        <f>原始数据!H126</f>
        <v>下</v>
      </c>
      <c r="I126" s="8" t="str">
        <f>IF(原始数据!X126="","",原始数据!X126)</f>
        <v>永眠镇</v>
      </c>
      <c r="J126" s="8" t="str">
        <f>原始数据!J126</f>
        <v>GG</v>
      </c>
      <c r="K126" s="142" t="str">
        <f>IF(赛后数据!$M126="","",_xlfn.IFS(L126=赛后数据!$N126,赛后数据!$M126,L126=赛后数据!$V126,赛后数据!$U126,L126=赛后数据!$AD126,赛后数据!$AC126,L126=赛后数据!$AL126,赛后数据!$AK126))</f>
        <v>kucao</v>
      </c>
      <c r="L126" s="9" t="str">
        <f>IF(原始数据!AP126="","",原始数据!AP126)</f>
        <v>佣兵</v>
      </c>
      <c r="M126" s="13">
        <v>5</v>
      </c>
      <c r="N126" s="189" t="s">
        <v>231</v>
      </c>
      <c r="O126" s="189" t="s">
        <v>230</v>
      </c>
      <c r="P126" s="142" t="s">
        <v>276</v>
      </c>
      <c r="Q126" s="9" t="str">
        <f>IF(原始数据!AQ126="","",原始数据!AQ126)</f>
        <v>空军</v>
      </c>
      <c r="R126" s="13">
        <v>6</v>
      </c>
      <c r="S126" s="15" t="s">
        <v>232</v>
      </c>
      <c r="T126" s="15" t="s">
        <v>233</v>
      </c>
      <c r="U126" s="142" t="str">
        <f>IF(赛后数据!$M126="","",_xlfn.IFS(V126=赛后数据!$N126,赛后数据!$M126,V126=赛后数据!$V126,赛后数据!$U126,V126=赛后数据!$AD126,赛后数据!$AC126,V126=赛后数据!$AL126,赛后数据!$AK126))</f>
        <v>ppxia</v>
      </c>
      <c r="V126" s="9" t="str">
        <f>IF(原始数据!AS126="","",原始数据!AS126)</f>
        <v>囚徒</v>
      </c>
      <c r="W126" s="13">
        <v>3</v>
      </c>
      <c r="X126" s="15" t="s">
        <v>232</v>
      </c>
      <c r="Y126" s="15" t="s">
        <v>233</v>
      </c>
      <c r="Z126" s="142">
        <f>IF(赛后数据!$M126="","",_xlfn.IFS(AA126=赛后数据!$N126,赛后数据!$M126,AA126=赛后数据!$V126,赛后数据!$U126,AA126=赛后数据!$AD126,赛后数据!$AC126,AA126=赛后数据!$AL126,赛后数据!$AK126))</f>
        <v>18</v>
      </c>
      <c r="AA126" s="9" t="str">
        <f>IF(原始数据!AU126="","",原始数据!AU126)</f>
        <v>飞行家</v>
      </c>
      <c r="AB126" s="13">
        <v>8</v>
      </c>
      <c r="AC126" s="15" t="s">
        <v>231</v>
      </c>
      <c r="AD126" s="15" t="s">
        <v>233</v>
      </c>
      <c r="AE126" s="9" t="str">
        <f>IF(原始数据!K126="","",原始数据!K126)</f>
        <v>OMNI</v>
      </c>
      <c r="AF126" s="9" t="str">
        <f>IF(原始数据!L126="","",原始数据!L126)</f>
        <v>pitstoper</v>
      </c>
      <c r="AG126" s="9" t="str">
        <f>IF(原始数据!AV126="","",原始数据!AV126)</f>
        <v>梦之女巫</v>
      </c>
      <c r="AH126" s="13">
        <v>10</v>
      </c>
      <c r="AI126" s="15" t="s">
        <v>234</v>
      </c>
      <c r="AJ126" s="15" t="s">
        <v>235</v>
      </c>
      <c r="AK126" s="15" t="s">
        <v>257</v>
      </c>
      <c r="AL126" s="15" t="s">
        <v>237</v>
      </c>
      <c r="AM126" s="142" t="s">
        <v>276</v>
      </c>
      <c r="AN126" s="9"/>
      <c r="AO126" s="9"/>
      <c r="AP126" s="9"/>
      <c r="AQ126" s="10"/>
      <c r="AR126" s="10"/>
      <c r="AS126" s="10"/>
      <c r="AT126" s="10"/>
      <c r="AU126" s="16"/>
      <c r="AV126" s="16"/>
      <c r="AW126" s="16"/>
      <c r="AX126" s="16"/>
      <c r="AY126" s="191"/>
      <c r="AZ126" s="191"/>
      <c r="BA126" s="13"/>
      <c r="BC126" s="20">
        <f t="shared" si="2"/>
        <v>0</v>
      </c>
      <c r="BD126" s="20" t="str">
        <f t="shared" si="3"/>
        <v/>
      </c>
    </row>
    <row r="127" spans="1:59">
      <c r="A127" s="1">
        <f>输入错误检查!C126</f>
        <v>0</v>
      </c>
      <c r="B127" s="14">
        <f>原始数据!B127</f>
        <v>4</v>
      </c>
      <c r="C127" s="14">
        <f>原始数据!C127</f>
        <v>14</v>
      </c>
      <c r="D127" s="8">
        <f>原始数据!D127</f>
        <v>18</v>
      </c>
      <c r="E127" s="8" t="str">
        <f>原始数据!E127</f>
        <v>GG</v>
      </c>
      <c r="F127" s="8" t="str">
        <f>原始数据!F127</f>
        <v>OMNI</v>
      </c>
      <c r="G127" s="8">
        <f>原始数据!G127</f>
        <v>3</v>
      </c>
      <c r="H127" s="8" t="str">
        <f>原始数据!H127</f>
        <v>上</v>
      </c>
      <c r="I127" s="8" t="str">
        <f>IF(原始数据!X127="","",原始数据!X127)</f>
        <v/>
      </c>
      <c r="J127" s="8" t="str">
        <f>原始数据!J127</f>
        <v/>
      </c>
      <c r="K127" s="142" t="str">
        <f>IF(赛后数据!$M127="","",_xlfn.IFS(L127=赛后数据!$N127,赛后数据!$M127,L127=赛后数据!$V127,赛后数据!$U127,L127=赛后数据!$AD127,赛后数据!$AC127,L127=赛后数据!$AL127,赛后数据!$AK127))</f>
        <v/>
      </c>
      <c r="L127" s="9" t="str">
        <f>IF(原始数据!AP127="","",原始数据!AP127)</f>
        <v/>
      </c>
      <c r="M127" s="13"/>
      <c r="N127" s="195"/>
      <c r="O127" s="195"/>
      <c r="P127" s="142" t="str">
        <f>IF(赛后数据!$M127="","",_xlfn.IFS(Q127=赛后数据!$N127,赛后数据!$M127,Q127=赛后数据!$V127,赛后数据!$U127,Q127=赛后数据!$AD127,赛后数据!$AC127,Q127=赛后数据!$AL127,赛后数据!$AK127))</f>
        <v/>
      </c>
      <c r="Q127" s="9" t="str">
        <f>IF(原始数据!AQ127="","",原始数据!AQ127)</f>
        <v/>
      </c>
      <c r="R127" s="13"/>
      <c r="S127" s="13"/>
      <c r="T127" s="13"/>
      <c r="U127" s="142" t="str">
        <f>IF(赛后数据!$M127="","",_xlfn.IFS(V127=赛后数据!$N127,赛后数据!$M127,V127=赛后数据!$V127,赛后数据!$U127,V127=赛后数据!$AD127,赛后数据!$AC127,V127=赛后数据!$AL127,赛后数据!$AK127))</f>
        <v/>
      </c>
      <c r="V127" s="9" t="str">
        <f>IF(原始数据!AS127="","",原始数据!AS127)</f>
        <v/>
      </c>
      <c r="W127" s="13"/>
      <c r="X127" s="13"/>
      <c r="Y127" s="13"/>
      <c r="Z127" s="142" t="str">
        <f>IF(赛后数据!$M127="","",_xlfn.IFS(AA127=赛后数据!$N127,赛后数据!$M127,AA127=赛后数据!$V127,赛后数据!$U127,AA127=赛后数据!$AD127,赛后数据!$AC127,AA127=赛后数据!$AL127,赛后数据!$AK127))</f>
        <v/>
      </c>
      <c r="AA127" s="9" t="str">
        <f>IF(原始数据!AU127="","",原始数据!AU127)</f>
        <v/>
      </c>
      <c r="AB127" s="13"/>
      <c r="AC127" s="13"/>
      <c r="AD127" s="13"/>
      <c r="AE127" s="9" t="str">
        <f>IF(原始数据!K127="","",原始数据!K127)</f>
        <v/>
      </c>
      <c r="AF127" s="9" t="str">
        <f>IF(原始数据!L127="","",原始数据!L127)</f>
        <v/>
      </c>
      <c r="AG127" s="9" t="str">
        <f>IF(原始数据!AV127="","",原始数据!AV127)</f>
        <v/>
      </c>
      <c r="AH127" s="13"/>
      <c r="AI127" s="13"/>
      <c r="AJ127" s="13"/>
      <c r="AK127" s="15"/>
      <c r="AL127" s="15"/>
      <c r="AM127" s="9"/>
      <c r="AN127" s="9"/>
      <c r="AO127" s="9"/>
      <c r="AP127" s="9"/>
      <c r="AQ127" s="10"/>
      <c r="AR127" s="10"/>
      <c r="AS127" s="10"/>
      <c r="AT127" s="10"/>
      <c r="AU127" s="16"/>
      <c r="AV127" s="16"/>
      <c r="AW127" s="16"/>
      <c r="AX127" s="16"/>
      <c r="AY127" s="191"/>
      <c r="AZ127" s="191"/>
      <c r="BA127" s="13"/>
      <c r="BC127" s="20">
        <f t="shared" si="2"/>
        <v>0</v>
      </c>
      <c r="BD127" s="20" t="str">
        <f t="shared" si="3"/>
        <v/>
      </c>
    </row>
    <row r="128" spans="1:59">
      <c r="A128" s="1">
        <f>输入错误检查!C127</f>
        <v>0</v>
      </c>
      <c r="B128" s="14">
        <f>原始数据!B128</f>
        <v>4</v>
      </c>
      <c r="C128" s="14">
        <f>原始数据!C128</f>
        <v>14</v>
      </c>
      <c r="D128" s="8">
        <f>原始数据!D128</f>
        <v>18</v>
      </c>
      <c r="E128" s="8" t="str">
        <f>原始数据!E128</f>
        <v>GG</v>
      </c>
      <c r="F128" s="8" t="str">
        <f>原始数据!F128</f>
        <v>OMNI</v>
      </c>
      <c r="G128" s="8">
        <f>原始数据!G128</f>
        <v>3</v>
      </c>
      <c r="H128" s="8" t="str">
        <f>原始数据!H128</f>
        <v>下</v>
      </c>
      <c r="I128" s="8" t="str">
        <f>IF(原始数据!X128="","",原始数据!X128)</f>
        <v/>
      </c>
      <c r="J128" s="8" t="str">
        <f>原始数据!J128</f>
        <v/>
      </c>
      <c r="K128" s="142" t="str">
        <f>IF(赛后数据!$M128="","",_xlfn.IFS(L128=赛后数据!$N128,赛后数据!$M128,L128=赛后数据!$V128,赛后数据!$U128,L128=赛后数据!$AD128,赛后数据!$AC128,L128=赛后数据!$AL128,赛后数据!$AK128))</f>
        <v/>
      </c>
      <c r="L128" s="9" t="str">
        <f>IF(原始数据!AP128="","",原始数据!AP128)</f>
        <v/>
      </c>
      <c r="M128" s="13"/>
      <c r="N128" s="195"/>
      <c r="O128" s="195"/>
      <c r="P128" s="142" t="str">
        <f>IF(赛后数据!$M128="","",_xlfn.IFS(Q128=赛后数据!$N128,赛后数据!$M128,Q128=赛后数据!$V128,赛后数据!$U128,Q128=赛后数据!$AD128,赛后数据!$AC128,Q128=赛后数据!$AL128,赛后数据!$AK128))</f>
        <v/>
      </c>
      <c r="Q128" s="9" t="str">
        <f>IF(原始数据!AQ128="","",原始数据!AQ128)</f>
        <v/>
      </c>
      <c r="R128" s="13"/>
      <c r="S128" s="13"/>
      <c r="T128" s="13"/>
      <c r="U128" s="142" t="str">
        <f>IF(赛后数据!$M128="","",_xlfn.IFS(V128=赛后数据!$N128,赛后数据!$M128,V128=赛后数据!$V128,赛后数据!$U128,V128=赛后数据!$AD128,赛后数据!$AC128,V128=赛后数据!$AL128,赛后数据!$AK128))</f>
        <v/>
      </c>
      <c r="V128" s="9" t="str">
        <f>IF(原始数据!AS128="","",原始数据!AS128)</f>
        <v/>
      </c>
      <c r="W128" s="13"/>
      <c r="X128" s="13"/>
      <c r="Y128" s="13"/>
      <c r="Z128" s="142" t="str">
        <f>IF(赛后数据!$M128="","",_xlfn.IFS(AA128=赛后数据!$N128,赛后数据!$M128,AA128=赛后数据!$V128,赛后数据!$U128,AA128=赛后数据!$AD128,赛后数据!$AC128,AA128=赛后数据!$AL128,赛后数据!$AK128))</f>
        <v/>
      </c>
      <c r="AA128" s="9" t="str">
        <f>IF(原始数据!AU128="","",原始数据!AU128)</f>
        <v/>
      </c>
      <c r="AB128" s="13"/>
      <c r="AC128" s="13"/>
      <c r="AD128" s="13"/>
      <c r="AE128" s="9" t="str">
        <f>IF(原始数据!K128="","",原始数据!K128)</f>
        <v/>
      </c>
      <c r="AF128" s="9" t="str">
        <f>IF(原始数据!L128="","",原始数据!L128)</f>
        <v/>
      </c>
      <c r="AG128" s="9" t="str">
        <f>IF(原始数据!AV128="","",原始数据!AV128)</f>
        <v/>
      </c>
      <c r="AH128" s="13"/>
      <c r="AI128" s="13"/>
      <c r="AJ128" s="13"/>
      <c r="AK128" s="15"/>
      <c r="AL128" s="15"/>
      <c r="AM128" s="9"/>
      <c r="AN128" s="9"/>
      <c r="AO128" s="9"/>
      <c r="AP128" s="9"/>
      <c r="AQ128" s="10"/>
      <c r="AR128" s="10"/>
      <c r="AS128" s="10"/>
      <c r="AT128" s="10"/>
      <c r="AU128" s="16"/>
      <c r="AV128" s="16"/>
      <c r="AW128" s="16"/>
      <c r="AX128" s="16"/>
      <c r="AY128" s="191"/>
      <c r="AZ128" s="191"/>
      <c r="BA128" s="13"/>
      <c r="BC128" s="20">
        <f t="shared" si="2"/>
        <v>0</v>
      </c>
      <c r="BD128" s="20" t="str">
        <f t="shared" si="3"/>
        <v/>
      </c>
    </row>
    <row r="129" spans="1:59">
      <c r="A129" s="1">
        <f>输入错误检查!C128</f>
        <v>0</v>
      </c>
      <c r="B129" s="14">
        <f>原始数据!B129</f>
        <v>4</v>
      </c>
      <c r="C129" s="14">
        <f>原始数据!C129</f>
        <v>14</v>
      </c>
      <c r="D129" s="8">
        <f>原始数据!D129</f>
        <v>18</v>
      </c>
      <c r="E129" s="8" t="str">
        <f>原始数据!E129</f>
        <v>GG</v>
      </c>
      <c r="F129" s="8" t="str">
        <f>原始数据!F129</f>
        <v>OMNI</v>
      </c>
      <c r="G129" s="8" t="str">
        <f>原始数据!G129</f>
        <v>加</v>
      </c>
      <c r="H129" s="8" t="str">
        <f>原始数据!H129</f>
        <v>上</v>
      </c>
      <c r="I129" s="8" t="str">
        <f>IF(原始数据!X129="","",原始数据!X129)</f>
        <v/>
      </c>
      <c r="J129" s="8" t="str">
        <f>原始数据!J129</f>
        <v/>
      </c>
      <c r="K129" s="142" t="str">
        <f>IF(赛后数据!$M129="","",_xlfn.IFS(L129=赛后数据!$N129,赛后数据!$M129,L129=赛后数据!$V129,赛后数据!$U129,L129=赛后数据!$AD129,赛后数据!$AC129,L129=赛后数据!$AL129,赛后数据!$AK129))</f>
        <v/>
      </c>
      <c r="L129" s="9" t="str">
        <f>IF(原始数据!AP129="","",原始数据!AP129)</f>
        <v/>
      </c>
      <c r="M129" s="13"/>
      <c r="N129" s="195"/>
      <c r="O129" s="195"/>
      <c r="P129" s="142" t="str">
        <f>IF(赛后数据!$M129="","",_xlfn.IFS(Q129=赛后数据!$N129,赛后数据!$M129,Q129=赛后数据!$V129,赛后数据!$U129,Q129=赛后数据!$AD129,赛后数据!$AC129,Q129=赛后数据!$AL129,赛后数据!$AK129))</f>
        <v/>
      </c>
      <c r="Q129" s="9" t="str">
        <f>IF(原始数据!AQ129="","",原始数据!AQ129)</f>
        <v/>
      </c>
      <c r="R129" s="13"/>
      <c r="S129" s="13"/>
      <c r="T129" s="13"/>
      <c r="U129" s="142" t="str">
        <f>IF(赛后数据!$M129="","",_xlfn.IFS(V129=赛后数据!$N129,赛后数据!$M129,V129=赛后数据!$V129,赛后数据!$U129,V129=赛后数据!$AD129,赛后数据!$AC129,V129=赛后数据!$AL129,赛后数据!$AK129))</f>
        <v/>
      </c>
      <c r="V129" s="9" t="str">
        <f>IF(原始数据!AS129="","",原始数据!AS129)</f>
        <v/>
      </c>
      <c r="W129" s="13"/>
      <c r="X129" s="13"/>
      <c r="Y129" s="13"/>
      <c r="Z129" s="142" t="str">
        <f>IF(赛后数据!$M129="","",_xlfn.IFS(AA129=赛后数据!$N129,赛后数据!$M129,AA129=赛后数据!$V129,赛后数据!$U129,AA129=赛后数据!$AD129,赛后数据!$AC129,AA129=赛后数据!$AL129,赛后数据!$AK129))</f>
        <v/>
      </c>
      <c r="AA129" s="9" t="str">
        <f>IF(原始数据!AU129="","",原始数据!AU129)</f>
        <v/>
      </c>
      <c r="AB129" s="13"/>
      <c r="AC129" s="13"/>
      <c r="AD129" s="13"/>
      <c r="AE129" s="9" t="str">
        <f>IF(原始数据!K129="","",原始数据!K129)</f>
        <v/>
      </c>
      <c r="AF129" s="9" t="str">
        <f>IF(原始数据!L129="","",原始数据!L129)</f>
        <v/>
      </c>
      <c r="AG129" s="9" t="str">
        <f>IF(原始数据!AV129="","",原始数据!AV129)</f>
        <v/>
      </c>
      <c r="AH129" s="13"/>
      <c r="AI129" s="13"/>
      <c r="AJ129" s="13"/>
      <c r="AK129" s="13"/>
      <c r="AL129" s="13"/>
      <c r="AM129" s="9"/>
      <c r="AN129" s="9"/>
      <c r="AO129" s="9"/>
      <c r="AP129" s="9"/>
      <c r="AQ129" s="10"/>
      <c r="AR129" s="10"/>
      <c r="AS129" s="10"/>
      <c r="AT129" s="10"/>
      <c r="AU129" s="16"/>
      <c r="AV129" s="16"/>
      <c r="AW129" s="16"/>
      <c r="AX129" s="16"/>
      <c r="AY129" s="191"/>
      <c r="AZ129" s="191"/>
      <c r="BA129" s="13"/>
      <c r="BC129" s="20">
        <f t="shared" si="2"/>
        <v>0</v>
      </c>
      <c r="BD129" s="20" t="str">
        <f t="shared" si="3"/>
        <v/>
      </c>
    </row>
    <row r="130" spans="1:59">
      <c r="A130" s="1">
        <f>输入错误检查!C129</f>
        <v>0</v>
      </c>
      <c r="B130" s="14">
        <f>原始数据!B130</f>
        <v>4</v>
      </c>
      <c r="C130" s="14">
        <f>原始数据!C130</f>
        <v>14</v>
      </c>
      <c r="D130" s="8">
        <f>原始数据!D130</f>
        <v>18</v>
      </c>
      <c r="E130" s="8" t="str">
        <f>原始数据!E130</f>
        <v>GG</v>
      </c>
      <c r="F130" s="8" t="str">
        <f>原始数据!F130</f>
        <v>OMNI</v>
      </c>
      <c r="G130" s="8" t="str">
        <f>原始数据!G130</f>
        <v>加</v>
      </c>
      <c r="H130" s="8" t="str">
        <f>原始数据!H130</f>
        <v>下</v>
      </c>
      <c r="I130" s="8" t="str">
        <f>IF(原始数据!X130="","",原始数据!X130)</f>
        <v/>
      </c>
      <c r="J130" s="8" t="str">
        <f>原始数据!J130</f>
        <v/>
      </c>
      <c r="K130" s="142" t="str">
        <f>IF(赛后数据!$M130="","",_xlfn.IFS(L130=赛后数据!$N130,赛后数据!$M130,L130=赛后数据!$V130,赛后数据!$U130,L130=赛后数据!$AD130,赛后数据!$AC130,L130=赛后数据!$AL130,赛后数据!$AK130))</f>
        <v/>
      </c>
      <c r="L130" s="9" t="str">
        <f>IF(原始数据!AP130="","",原始数据!AP130)</f>
        <v/>
      </c>
      <c r="M130" s="13"/>
      <c r="N130" s="195"/>
      <c r="O130" s="195"/>
      <c r="P130" s="142" t="str">
        <f>IF(赛后数据!$M130="","",_xlfn.IFS(Q130=赛后数据!$N130,赛后数据!$M130,Q130=赛后数据!$V130,赛后数据!$U130,Q130=赛后数据!$AD130,赛后数据!$AC130,Q130=赛后数据!$AL130,赛后数据!$AK130))</f>
        <v/>
      </c>
      <c r="Q130" s="9" t="str">
        <f>IF(原始数据!AQ130="","",原始数据!AQ130)</f>
        <v/>
      </c>
      <c r="R130" s="13"/>
      <c r="S130" s="13"/>
      <c r="T130" s="13"/>
      <c r="U130" s="142" t="str">
        <f>IF(赛后数据!$M130="","",_xlfn.IFS(V130=赛后数据!$N130,赛后数据!$M130,V130=赛后数据!$V130,赛后数据!$U130,V130=赛后数据!$AD130,赛后数据!$AC130,V130=赛后数据!$AL130,赛后数据!$AK130))</f>
        <v/>
      </c>
      <c r="V130" s="9" t="str">
        <f>IF(原始数据!AS130="","",原始数据!AS130)</f>
        <v/>
      </c>
      <c r="W130" s="13"/>
      <c r="X130" s="13"/>
      <c r="Y130" s="13"/>
      <c r="Z130" s="142" t="str">
        <f>IF(赛后数据!$M130="","",_xlfn.IFS(AA130=赛后数据!$N130,赛后数据!$M130,AA130=赛后数据!$V130,赛后数据!$U130,AA130=赛后数据!$AD130,赛后数据!$AC130,AA130=赛后数据!$AL130,赛后数据!$AK130))</f>
        <v/>
      </c>
      <c r="AA130" s="9" t="str">
        <f>IF(原始数据!AU130="","",原始数据!AU130)</f>
        <v/>
      </c>
      <c r="AB130" s="13"/>
      <c r="AC130" s="13"/>
      <c r="AD130" s="13"/>
      <c r="AE130" s="9" t="str">
        <f>IF(原始数据!K130="","",原始数据!K130)</f>
        <v/>
      </c>
      <c r="AF130" s="9" t="str">
        <f>IF(原始数据!L130="","",原始数据!L130)</f>
        <v/>
      </c>
      <c r="AG130" s="9" t="str">
        <f>IF(原始数据!AV130="","",原始数据!AV130)</f>
        <v/>
      </c>
      <c r="AH130" s="13"/>
      <c r="AI130" s="13"/>
      <c r="AJ130" s="13"/>
      <c r="AK130" s="13"/>
      <c r="AL130" s="13"/>
      <c r="AM130" s="9"/>
      <c r="AN130" s="9"/>
      <c r="AO130" s="9"/>
      <c r="AP130" s="9"/>
      <c r="AQ130" s="10"/>
      <c r="AR130" s="10"/>
      <c r="AS130" s="10"/>
      <c r="AT130" s="10"/>
      <c r="AU130" s="16"/>
      <c r="AV130" s="16"/>
      <c r="AW130" s="16"/>
      <c r="AX130" s="16"/>
      <c r="AY130" s="191"/>
      <c r="AZ130" s="191"/>
      <c r="BA130" s="13"/>
      <c r="BC130" s="20">
        <f t="shared" si="2"/>
        <v>0</v>
      </c>
      <c r="BD130" s="20" t="str">
        <f t="shared" si="3"/>
        <v/>
      </c>
    </row>
    <row r="131" spans="1:59">
      <c r="A131" s="1">
        <f>输入错误检查!C130</f>
        <v>0</v>
      </c>
      <c r="B131" s="14">
        <f>原始数据!B131</f>
        <v>4</v>
      </c>
      <c r="C131" s="14">
        <f>原始数据!C131</f>
        <v>15</v>
      </c>
      <c r="D131" s="8">
        <f>原始数据!D131</f>
        <v>12</v>
      </c>
      <c r="E131" s="8" t="str">
        <f>原始数据!E131</f>
        <v>ACT</v>
      </c>
      <c r="F131" s="8" t="str">
        <f>原始数据!F131</f>
        <v>MRC</v>
      </c>
      <c r="G131" s="8">
        <f>原始数据!G131</f>
        <v>1</v>
      </c>
      <c r="H131" s="8" t="str">
        <f>原始数据!H131</f>
        <v>上</v>
      </c>
      <c r="I131" s="8" t="str">
        <f>IF(原始数据!X131="","",原始数据!X131)</f>
        <v>永眠镇</v>
      </c>
      <c r="J131" s="8" t="str">
        <f>原始数据!J131</f>
        <v>ACT</v>
      </c>
      <c r="K131" s="142" t="str">
        <f>IF(赛后数据!$M131="","",_xlfn.IFS(L131=赛后数据!$N131,赛后数据!$M131,L131=赛后数据!$V131,赛后数据!$U131,L131=赛后数据!$AD131,赛后数据!$AC131,L131=赛后数据!$AL131,赛后数据!$AK131))</f>
        <v>xen</v>
      </c>
      <c r="L131" s="9" t="str">
        <f>IF(原始数据!AP131="","",原始数据!AP131)</f>
        <v>先知</v>
      </c>
      <c r="M131" s="13">
        <v>6</v>
      </c>
      <c r="N131" s="189" t="s">
        <v>232</v>
      </c>
      <c r="O131" s="189" t="s">
        <v>233</v>
      </c>
      <c r="P131" s="142" t="s">
        <v>294</v>
      </c>
      <c r="Q131" s="9" t="str">
        <f>IF(原始数据!AQ131="","",原始数据!AQ131)</f>
        <v>古董商</v>
      </c>
      <c r="R131" s="13">
        <v>4</v>
      </c>
      <c r="S131" s="15" t="s">
        <v>232</v>
      </c>
      <c r="T131" s="15" t="s">
        <v>231</v>
      </c>
      <c r="U131" s="142" t="str">
        <f>IF(赛后数据!$M131="","",_xlfn.IFS(V131=赛后数据!$N131,赛后数据!$M131,V131=赛后数据!$V131,赛后数据!$U131,V131=赛后数据!$AD131,赛后数据!$AC131,V131=赛后数据!$AL131,赛后数据!$AK131))</f>
        <v>eleven</v>
      </c>
      <c r="V131" s="9" t="str">
        <f>IF(原始数据!AS131="","",原始数据!AS131)</f>
        <v>守墓人</v>
      </c>
      <c r="W131" s="13">
        <v>5</v>
      </c>
      <c r="X131" s="15" t="s">
        <v>230</v>
      </c>
      <c r="Y131" s="15" t="s">
        <v>231</v>
      </c>
      <c r="Z131" s="142" t="str">
        <f>IF(赛后数据!$M131="","",_xlfn.IFS(AA131=赛后数据!$N131,赛后数据!$M131,AA131=赛后数据!$V131,赛后数据!$U131,AA131=赛后数据!$AD131,赛后数据!$AC131,AA131=赛后数据!$AL131,赛后数据!$AK131))</f>
        <v>gougou</v>
      </c>
      <c r="AA131" s="9" t="str">
        <f>IF(原始数据!AU131="","",原始数据!AU131)</f>
        <v>火灾调查员</v>
      </c>
      <c r="AB131" s="13">
        <v>3</v>
      </c>
      <c r="AC131" s="15" t="s">
        <v>231</v>
      </c>
      <c r="AD131" s="15" t="s">
        <v>232</v>
      </c>
      <c r="AE131" s="9" t="str">
        <f>IF(原始数据!K131="","",原始数据!K131)</f>
        <v>MRC</v>
      </c>
      <c r="AF131" s="9" t="str">
        <f>IF(原始数据!L131="","",原始数据!L131)</f>
        <v>xc</v>
      </c>
      <c r="AG131" s="9" t="str">
        <f>IF(原始数据!AV131="","",原始数据!AV131)</f>
        <v>喧嚣</v>
      </c>
      <c r="AH131" s="13">
        <v>10</v>
      </c>
      <c r="AI131" s="15" t="s">
        <v>243</v>
      </c>
      <c r="AJ131" s="15" t="s">
        <v>234</v>
      </c>
      <c r="AK131" s="15" t="s">
        <v>268</v>
      </c>
      <c r="AL131" s="15" t="s">
        <v>275</v>
      </c>
      <c r="AM131" s="142" t="s">
        <v>319</v>
      </c>
      <c r="AN131" s="9">
        <v>0</v>
      </c>
      <c r="AO131" s="9">
        <v>22</v>
      </c>
      <c r="AP131" s="142" t="s">
        <v>262</v>
      </c>
      <c r="AQ131" s="10">
        <v>1</v>
      </c>
      <c r="AR131" s="10">
        <v>33</v>
      </c>
      <c r="AS131" s="10">
        <v>265</v>
      </c>
      <c r="AT131" s="10"/>
      <c r="AU131" s="16">
        <v>424</v>
      </c>
      <c r="AV131" s="16">
        <v>3</v>
      </c>
      <c r="AW131" s="16">
        <v>21</v>
      </c>
      <c r="AX131" s="16"/>
      <c r="AY131" s="191">
        <v>4</v>
      </c>
      <c r="AZ131" s="191">
        <v>19</v>
      </c>
      <c r="BA131" s="13"/>
      <c r="BC131" s="20">
        <f t="shared" si="2"/>
        <v>71</v>
      </c>
      <c r="BD131" s="20">
        <f t="shared" si="3"/>
        <v>1</v>
      </c>
    </row>
    <row r="132" spans="1:59">
      <c r="A132" s="1">
        <f>输入错误检查!C131</f>
        <v>0</v>
      </c>
      <c r="B132" s="14">
        <f>原始数据!B132</f>
        <v>4</v>
      </c>
      <c r="C132" s="14">
        <f>原始数据!C132</f>
        <v>15</v>
      </c>
      <c r="D132" s="8">
        <f>原始数据!D132</f>
        <v>12</v>
      </c>
      <c r="E132" s="8" t="str">
        <f>原始数据!E132</f>
        <v>ACT</v>
      </c>
      <c r="F132" s="8" t="str">
        <f>原始数据!F132</f>
        <v>MRC</v>
      </c>
      <c r="G132" s="8">
        <f>原始数据!G132</f>
        <v>1</v>
      </c>
      <c r="H132" s="8" t="str">
        <f>原始数据!H132</f>
        <v>下</v>
      </c>
      <c r="I132" s="8" t="str">
        <f>IF(原始数据!X132="","",原始数据!X132)</f>
        <v>永眠镇</v>
      </c>
      <c r="J132" s="8" t="str">
        <f>原始数据!J132</f>
        <v>MRC</v>
      </c>
      <c r="K132" s="142" t="str">
        <f>IF(赛后数据!$M132="","",_xlfn.IFS(L132=赛后数据!$N132,赛后数据!$M132,L132=赛后数据!$V132,赛后数据!$U132,L132=赛后数据!$AD132,赛后数据!$AC132,L132=赛后数据!$AL132,赛后数据!$AK132))</f>
        <v>xiaod</v>
      </c>
      <c r="L132" s="9" t="str">
        <f>IF(原始数据!AP132="","",原始数据!AP132)</f>
        <v>祭司</v>
      </c>
      <c r="M132" s="13">
        <v>4</v>
      </c>
      <c r="N132" s="189" t="s">
        <v>231</v>
      </c>
      <c r="O132" s="189" t="s">
        <v>233</v>
      </c>
      <c r="P132" s="142" t="s">
        <v>310</v>
      </c>
      <c r="Q132" s="9" t="str">
        <f>IF(原始数据!AQ132="","",原始数据!AQ132)</f>
        <v>守墓人</v>
      </c>
      <c r="R132" s="13">
        <v>5</v>
      </c>
      <c r="S132" s="15" t="s">
        <v>230</v>
      </c>
      <c r="T132" s="15" t="s">
        <v>231</v>
      </c>
      <c r="U132" s="142" t="str">
        <f>IF(赛后数据!$M132="","",_xlfn.IFS(V132=赛后数据!$N132,赛后数据!$M132,V132=赛后数据!$V132,赛后数据!$U132,V132=赛后数据!$AD132,赛后数据!$AC132,V132=赛后数据!$AL132,赛后数据!$AK132))</f>
        <v>huac</v>
      </c>
      <c r="V132" s="9" t="str">
        <f>IF(原始数据!AS132="","",原始数据!AS132)</f>
        <v>木偶师</v>
      </c>
      <c r="W132" s="13">
        <v>6</v>
      </c>
      <c r="X132" s="15" t="s">
        <v>230</v>
      </c>
      <c r="Y132" s="15" t="s">
        <v>233</v>
      </c>
      <c r="Z132" s="142" t="str">
        <f>IF(赛后数据!$M132="","",_xlfn.IFS(AA132=赛后数据!$N132,赛后数据!$M132,AA132=赛后数据!$V132,赛后数据!$U132,AA132=赛后数据!$AD132,赛后数据!$AC132,AA132=赛后数据!$AL132,赛后数据!$AK132))</f>
        <v>nanako</v>
      </c>
      <c r="AA132" s="9" t="str">
        <f>IF(原始数据!AU132="","",原始数据!AU132)</f>
        <v>小说家</v>
      </c>
      <c r="AB132" s="13">
        <v>2</v>
      </c>
      <c r="AC132" s="15" t="s">
        <v>232</v>
      </c>
      <c r="AD132" s="15" t="s">
        <v>233</v>
      </c>
      <c r="AE132" s="9" t="str">
        <f>IF(原始数据!K132="","",原始数据!K132)</f>
        <v>ACT</v>
      </c>
      <c r="AF132" s="9" t="str">
        <f>IF(原始数据!L132="","",原始数据!L132)</f>
        <v>zz9</v>
      </c>
      <c r="AG132" s="9" t="str">
        <f>IF(原始数据!AV132="","",原始数据!AV132)</f>
        <v>跛脚羊</v>
      </c>
      <c r="AH132" s="13">
        <v>3</v>
      </c>
      <c r="AI132" s="15" t="s">
        <v>234</v>
      </c>
      <c r="AJ132" s="15" t="s">
        <v>235</v>
      </c>
      <c r="AK132" s="15" t="s">
        <v>260</v>
      </c>
      <c r="AL132" s="15" t="s">
        <v>240</v>
      </c>
      <c r="AM132" s="142" t="s">
        <v>320</v>
      </c>
      <c r="AN132" s="9">
        <v>0</v>
      </c>
      <c r="AO132" s="9">
        <v>51</v>
      </c>
      <c r="AP132" s="142" t="s">
        <v>321</v>
      </c>
      <c r="AQ132" s="10">
        <v>1</v>
      </c>
      <c r="AR132" s="10">
        <v>5</v>
      </c>
      <c r="AS132" s="10">
        <v>160</v>
      </c>
      <c r="AT132" s="10"/>
      <c r="AU132" s="16">
        <v>418</v>
      </c>
      <c r="AV132" s="16">
        <v>3</v>
      </c>
      <c r="AW132" s="16">
        <v>21</v>
      </c>
      <c r="AX132" s="16"/>
      <c r="AY132" s="191">
        <v>5</v>
      </c>
      <c r="AZ132" s="191">
        <v>52</v>
      </c>
      <c r="BA132" s="13"/>
      <c r="BC132" s="20">
        <f t="shared" ref="BC132:BC195" si="4">AQ132*60+AR132-AN132*60-AO132</f>
        <v>14</v>
      </c>
      <c r="BD132" s="20">
        <f t="shared" ref="BD132:BD195" si="5">IF(AV132="","",AV132*60+AW132-200)</f>
        <v>1</v>
      </c>
    </row>
    <row r="133" spans="1:59">
      <c r="A133" s="1">
        <f>输入错误检查!C132</f>
        <v>0</v>
      </c>
      <c r="B133" s="14">
        <f>原始数据!B133</f>
        <v>4</v>
      </c>
      <c r="C133" s="14">
        <f>原始数据!C133</f>
        <v>15</v>
      </c>
      <c r="D133" s="8">
        <f>原始数据!D133</f>
        <v>12</v>
      </c>
      <c r="E133" s="8" t="str">
        <f>原始数据!E133</f>
        <v>ACT</v>
      </c>
      <c r="F133" s="8" t="str">
        <f>原始数据!F133</f>
        <v>MRC</v>
      </c>
      <c r="G133" s="8">
        <f>原始数据!G133</f>
        <v>2</v>
      </c>
      <c r="H133" s="8" t="str">
        <f>原始数据!H133</f>
        <v>上</v>
      </c>
      <c r="I133" s="8" t="str">
        <f>IF(原始数据!X133="","",原始数据!X133)</f>
        <v>军工厂</v>
      </c>
      <c r="J133" s="8" t="str">
        <f>原始数据!J133</f>
        <v>ACT</v>
      </c>
      <c r="K133" s="142" t="str">
        <f>IF(赛后数据!$M133="","",_xlfn.IFS(L133=赛后数据!$N133,赛后数据!$M133,L133=赛后数据!$V133,赛后数据!$U133,L133=赛后数据!$AD133,赛后数据!$AC133,L133=赛后数据!$AL133,赛后数据!$AK133))</f>
        <v>eleven</v>
      </c>
      <c r="L133" s="9" t="str">
        <f>IF(原始数据!AP133="","",原始数据!AP133)</f>
        <v>骑士</v>
      </c>
      <c r="M133" s="13">
        <v>2</v>
      </c>
      <c r="N133" s="189" t="s">
        <v>230</v>
      </c>
      <c r="O133" s="189" t="s">
        <v>233</v>
      </c>
      <c r="P133" s="142" t="s">
        <v>322</v>
      </c>
      <c r="Q133" s="9" t="str">
        <f>IF(原始数据!AQ133="","",原始数据!AQ133)</f>
        <v>火灾调查员</v>
      </c>
      <c r="R133" s="13">
        <v>1</v>
      </c>
      <c r="S133" s="15" t="s">
        <v>230</v>
      </c>
      <c r="T133" s="15" t="s">
        <v>233</v>
      </c>
      <c r="U133" s="142" t="str">
        <f>IF(赛后数据!$M133="","",_xlfn.IFS(V133=赛后数据!$N133,赛后数据!$M133,V133=赛后数据!$V133,赛后数据!$U133,V133=赛后数据!$AD133,赛后数据!$AC133,V133=赛后数据!$AL133,赛后数据!$AK133))</f>
        <v>xy</v>
      </c>
      <c r="V133" s="9" t="str">
        <f>IF(原始数据!AS133="","",原始数据!AS133)</f>
        <v>调酒师</v>
      </c>
      <c r="W133" s="13">
        <v>9</v>
      </c>
      <c r="X133" s="15" t="s">
        <v>230</v>
      </c>
      <c r="Y133" s="15" t="s">
        <v>233</v>
      </c>
      <c r="Z133" s="142" t="str">
        <f>IF(赛后数据!$M133="","",_xlfn.IFS(AA133=赛后数据!$N133,赛后数据!$M133,AA133=赛后数据!$V133,赛后数据!$U133,AA133=赛后数据!$AD133,赛后数据!$AC133,AA133=赛后数据!$AL133,赛后数据!$AK133))</f>
        <v>xen</v>
      </c>
      <c r="AA133" s="9" t="str">
        <f>IF(原始数据!AU133="","",原始数据!AU133)</f>
        <v>杂技演员</v>
      </c>
      <c r="AB133" s="13">
        <v>7</v>
      </c>
      <c r="AC133" s="15" t="s">
        <v>231</v>
      </c>
      <c r="AD133" s="15" t="s">
        <v>233</v>
      </c>
      <c r="AE133" s="9" t="str">
        <f>IF(原始数据!K133="","",原始数据!K133)</f>
        <v>MRC</v>
      </c>
      <c r="AF133" s="9" t="str">
        <f>IF(原始数据!L133="","",原始数据!L133)</f>
        <v>xc</v>
      </c>
      <c r="AG133" s="9" t="str">
        <f>IF(原始数据!AV133="","",原始数据!AV133)</f>
        <v>时空之影</v>
      </c>
      <c r="AH133" s="13">
        <v>4</v>
      </c>
      <c r="AI133" s="15" t="s">
        <v>243</v>
      </c>
      <c r="AJ133" s="15" t="s">
        <v>235</v>
      </c>
      <c r="AK133" s="15" t="s">
        <v>237</v>
      </c>
      <c r="AL133" s="15" t="s">
        <v>244</v>
      </c>
      <c r="AM133" s="142" t="s">
        <v>319</v>
      </c>
      <c r="AN133" s="9">
        <v>0</v>
      </c>
      <c r="AO133" s="9">
        <v>11</v>
      </c>
      <c r="AP133" s="142" t="s">
        <v>289</v>
      </c>
      <c r="AQ133" s="10">
        <v>1</v>
      </c>
      <c r="AR133" s="10">
        <v>52</v>
      </c>
      <c r="AS133" s="10">
        <v>249</v>
      </c>
      <c r="AT133" s="10"/>
      <c r="AU133" s="16">
        <v>404</v>
      </c>
      <c r="AV133" s="16">
        <v>3</v>
      </c>
      <c r="AW133" s="16">
        <v>21</v>
      </c>
      <c r="AX133" s="203"/>
      <c r="AY133" s="197">
        <v>5</v>
      </c>
      <c r="AZ133" s="198">
        <v>4</v>
      </c>
      <c r="BA133" s="13"/>
      <c r="BC133" s="20">
        <f t="shared" si="4"/>
        <v>101</v>
      </c>
      <c r="BD133" s="20">
        <f t="shared" si="5"/>
        <v>1</v>
      </c>
    </row>
    <row r="134" spans="1:59">
      <c r="A134" s="1">
        <f>输入错误检查!C133</f>
        <v>0</v>
      </c>
      <c r="B134" s="14">
        <f>原始数据!B134</f>
        <v>4</v>
      </c>
      <c r="C134" s="14">
        <f>原始数据!C134</f>
        <v>15</v>
      </c>
      <c r="D134" s="8">
        <f>原始数据!D134</f>
        <v>12</v>
      </c>
      <c r="E134" s="8" t="str">
        <f>原始数据!E134</f>
        <v>ACT</v>
      </c>
      <c r="F134" s="8" t="str">
        <f>原始数据!F134</f>
        <v>MRC</v>
      </c>
      <c r="G134" s="8">
        <f>原始数据!G134</f>
        <v>2</v>
      </c>
      <c r="H134" s="8" t="str">
        <f>原始数据!H134</f>
        <v>下</v>
      </c>
      <c r="I134" s="8" t="str">
        <f>IF(原始数据!X134="","",原始数据!X134)</f>
        <v>军工厂</v>
      </c>
      <c r="J134" s="8" t="str">
        <f>原始数据!J134</f>
        <v>MRC</v>
      </c>
      <c r="K134" s="142" t="str">
        <f>IF(赛后数据!$M134="","",_xlfn.IFS(L134=赛后数据!$N134,赛后数据!$M134,L134=赛后数据!$V134,赛后数据!$U134,L134=赛后数据!$AD134,赛后数据!$AC134,L134=赛后数据!$AL134,赛后数据!$AK134))</f>
        <v>loveleft</v>
      </c>
      <c r="L134" s="9" t="str">
        <f>IF(原始数据!AP134="","",原始数据!AP134)</f>
        <v>大副</v>
      </c>
      <c r="M134" s="13">
        <v>5</v>
      </c>
      <c r="N134" s="189" t="s">
        <v>231</v>
      </c>
      <c r="O134" s="189" t="s">
        <v>230</v>
      </c>
      <c r="P134" s="142" t="s">
        <v>320</v>
      </c>
      <c r="Q134" s="9" t="str">
        <f>IF(原始数据!AQ134="","",原始数据!AQ134)</f>
        <v>火灾调查员</v>
      </c>
      <c r="R134" s="13">
        <v>8</v>
      </c>
      <c r="S134" s="15" t="s">
        <v>232</v>
      </c>
      <c r="T134" s="15" t="s">
        <v>230</v>
      </c>
      <c r="U134" s="142" t="str">
        <f>IF(赛后数据!$M134="","",_xlfn.IFS(V134=赛后数据!$N134,赛后数据!$M134,V134=赛后数据!$V134,赛后数据!$U134,V134=赛后数据!$AD134,赛后数据!$AC134,V134=赛后数据!$AL134,赛后数据!$AK134))</f>
        <v>huac</v>
      </c>
      <c r="V134" s="9" t="str">
        <f>IF(原始数据!AS134="","",原始数据!AS134)</f>
        <v>杂技演员</v>
      </c>
      <c r="W134" s="13">
        <v>2</v>
      </c>
      <c r="X134" s="15" t="s">
        <v>230</v>
      </c>
      <c r="Y134" s="15" t="s">
        <v>232</v>
      </c>
      <c r="Z134" s="142" t="str">
        <f>IF(赛后数据!$M134="","",_xlfn.IFS(AA134=赛后数据!$N134,赛后数据!$M134,AA134=赛后数据!$V134,赛后数据!$U134,AA134=赛后数据!$AD134,赛后数据!$AC134,AA134=赛后数据!$AL134,赛后数据!$AK134))</f>
        <v>xiaod</v>
      </c>
      <c r="AA134" s="9" t="str">
        <f>IF(原始数据!AU134="","",原始数据!AU134)</f>
        <v>冒险家</v>
      </c>
      <c r="AB134" s="13">
        <v>9</v>
      </c>
      <c r="AC134" s="15" t="s">
        <v>230</v>
      </c>
      <c r="AD134" s="15" t="s">
        <v>233</v>
      </c>
      <c r="AE134" s="9" t="str">
        <f>IF(原始数据!K134="","",原始数据!K134)</f>
        <v>ACT</v>
      </c>
      <c r="AF134" s="9" t="str">
        <f>IF(原始数据!L134="","",原始数据!L134)</f>
        <v>zz9</v>
      </c>
      <c r="AG134" s="9" t="str">
        <f>IF(原始数据!AV134="","",原始数据!AV134)</f>
        <v>梦之女巫</v>
      </c>
      <c r="AH134" s="13">
        <v>7</v>
      </c>
      <c r="AI134" s="15" t="s">
        <v>234</v>
      </c>
      <c r="AJ134" s="15" t="s">
        <v>235</v>
      </c>
      <c r="AK134" s="15" t="s">
        <v>257</v>
      </c>
      <c r="AL134" s="15" t="s">
        <v>237</v>
      </c>
      <c r="AM134" s="142" t="s">
        <v>310</v>
      </c>
      <c r="AN134" s="9">
        <v>0</v>
      </c>
      <c r="AO134" s="9">
        <v>14</v>
      </c>
      <c r="AP134" s="142" t="s">
        <v>323</v>
      </c>
      <c r="AQ134" s="10">
        <v>1</v>
      </c>
      <c r="AR134" s="10">
        <v>13</v>
      </c>
      <c r="AS134" s="10">
        <v>156</v>
      </c>
      <c r="AT134" s="11" t="s">
        <v>324</v>
      </c>
      <c r="AU134" s="16">
        <v>285</v>
      </c>
      <c r="AV134" s="16">
        <v>3</v>
      </c>
      <c r="AW134" s="16">
        <v>21</v>
      </c>
      <c r="AX134" s="16"/>
      <c r="AY134" s="191">
        <v>5</v>
      </c>
      <c r="AZ134" s="191">
        <v>59</v>
      </c>
      <c r="BA134" s="13"/>
      <c r="BC134" s="20">
        <f t="shared" si="4"/>
        <v>59</v>
      </c>
      <c r="BD134" s="20">
        <f t="shared" si="5"/>
        <v>1</v>
      </c>
    </row>
    <row r="135" spans="1:59">
      <c r="A135" s="1">
        <f>输入错误检查!C134</f>
        <v>0</v>
      </c>
      <c r="B135" s="14">
        <f>原始数据!B135</f>
        <v>4</v>
      </c>
      <c r="C135" s="14">
        <f>原始数据!C135</f>
        <v>15</v>
      </c>
      <c r="D135" s="8">
        <f>原始数据!D135</f>
        <v>12</v>
      </c>
      <c r="E135" s="8" t="str">
        <f>原始数据!E135</f>
        <v>ACT</v>
      </c>
      <c r="F135" s="8" t="str">
        <f>原始数据!F135</f>
        <v>MRC</v>
      </c>
      <c r="G135" s="8">
        <f>原始数据!G135</f>
        <v>3</v>
      </c>
      <c r="H135" s="8" t="str">
        <f>原始数据!H135</f>
        <v>上</v>
      </c>
      <c r="I135" s="8" t="str">
        <f>IF(原始数据!X135="","",原始数据!X135)</f>
        <v/>
      </c>
      <c r="J135" s="8" t="str">
        <f>原始数据!J135</f>
        <v/>
      </c>
      <c r="K135" s="142" t="str">
        <f>IF(赛后数据!$M135="","",_xlfn.IFS(L135=赛后数据!$N135,赛后数据!$M135,L135=赛后数据!$V135,赛后数据!$U135,L135=赛后数据!$AD135,赛后数据!$AC135,L135=赛后数据!$AL135,赛后数据!$AK135))</f>
        <v/>
      </c>
      <c r="L135" s="9" t="str">
        <f>IF(原始数据!AP135="","",原始数据!AP135)</f>
        <v/>
      </c>
      <c r="M135" s="13"/>
      <c r="N135" s="195"/>
      <c r="O135" s="195"/>
      <c r="P135" s="142" t="str">
        <f>IF(赛后数据!$M135="","",_xlfn.IFS(Q135=赛后数据!$N135,赛后数据!$M135,Q135=赛后数据!$V135,赛后数据!$U135,Q135=赛后数据!$AD135,赛后数据!$AC135,Q135=赛后数据!$AL135,赛后数据!$AK135))</f>
        <v/>
      </c>
      <c r="Q135" s="9" t="str">
        <f>IF(原始数据!AQ135="","",原始数据!AQ135)</f>
        <v/>
      </c>
      <c r="R135" s="13"/>
      <c r="S135" s="13"/>
      <c r="T135" s="13"/>
      <c r="U135" s="142" t="str">
        <f>IF(赛后数据!$M135="","",_xlfn.IFS(V135=赛后数据!$N135,赛后数据!$M135,V135=赛后数据!$V135,赛后数据!$U135,V135=赛后数据!$AD135,赛后数据!$AC135,V135=赛后数据!$AL135,赛后数据!$AK135))</f>
        <v/>
      </c>
      <c r="V135" s="9" t="str">
        <f>IF(原始数据!AS135="","",原始数据!AS135)</f>
        <v/>
      </c>
      <c r="W135" s="13"/>
      <c r="X135" s="13"/>
      <c r="Y135" s="13"/>
      <c r="Z135" s="142" t="str">
        <f>IF(赛后数据!$M135="","",_xlfn.IFS(AA135=赛后数据!$N135,赛后数据!$M135,AA135=赛后数据!$V135,赛后数据!$U135,AA135=赛后数据!$AD135,赛后数据!$AC135,AA135=赛后数据!$AL135,赛后数据!$AK135))</f>
        <v/>
      </c>
      <c r="AA135" s="9" t="str">
        <f>IF(原始数据!AU135="","",原始数据!AU135)</f>
        <v/>
      </c>
      <c r="AB135" s="13"/>
      <c r="AC135" s="13"/>
      <c r="AD135" s="13"/>
      <c r="AE135" s="9" t="str">
        <f>IF(原始数据!K135="","",原始数据!K135)</f>
        <v/>
      </c>
      <c r="AF135" s="9" t="str">
        <f>IF(原始数据!L135="","",原始数据!L135)</f>
        <v/>
      </c>
      <c r="AG135" s="9" t="str">
        <f>IF(原始数据!AV135="","",原始数据!AV135)</f>
        <v/>
      </c>
      <c r="AH135" s="13"/>
      <c r="AI135" s="13"/>
      <c r="AJ135" s="13"/>
      <c r="AK135" s="15"/>
      <c r="AL135" s="15"/>
      <c r="AM135" s="9"/>
      <c r="AN135" s="9"/>
      <c r="AO135" s="9"/>
      <c r="AP135" s="9"/>
      <c r="AQ135" s="10"/>
      <c r="AR135" s="10"/>
      <c r="AS135" s="10"/>
      <c r="AT135" s="10"/>
      <c r="AU135" s="16"/>
      <c r="AV135" s="16"/>
      <c r="AW135" s="16"/>
      <c r="AX135" s="16"/>
      <c r="AY135" s="191"/>
      <c r="AZ135" s="191"/>
      <c r="BA135" s="13"/>
      <c r="BC135" s="20">
        <f t="shared" si="4"/>
        <v>0</v>
      </c>
      <c r="BD135" s="20" t="str">
        <f t="shared" si="5"/>
        <v/>
      </c>
    </row>
    <row r="136" spans="1:59">
      <c r="A136" s="1">
        <f>输入错误检查!C135</f>
        <v>0</v>
      </c>
      <c r="B136" s="14">
        <f>原始数据!B136</f>
        <v>4</v>
      </c>
      <c r="C136" s="14">
        <f>原始数据!C136</f>
        <v>15</v>
      </c>
      <c r="D136" s="8">
        <f>原始数据!D136</f>
        <v>12</v>
      </c>
      <c r="E136" s="8" t="str">
        <f>原始数据!E136</f>
        <v>ACT</v>
      </c>
      <c r="F136" s="8" t="str">
        <f>原始数据!F136</f>
        <v>MRC</v>
      </c>
      <c r="G136" s="8">
        <f>原始数据!G136</f>
        <v>3</v>
      </c>
      <c r="H136" s="8" t="str">
        <f>原始数据!H136</f>
        <v>下</v>
      </c>
      <c r="I136" s="8" t="str">
        <f>IF(原始数据!X136="","",原始数据!X136)</f>
        <v/>
      </c>
      <c r="J136" s="8" t="str">
        <f>原始数据!J136</f>
        <v/>
      </c>
      <c r="K136" s="142" t="str">
        <f>IF(赛后数据!$M136="","",_xlfn.IFS(L136=赛后数据!$N136,赛后数据!$M136,L136=赛后数据!$V136,赛后数据!$U136,L136=赛后数据!$AD136,赛后数据!$AC136,L136=赛后数据!$AL136,赛后数据!$AK136))</f>
        <v/>
      </c>
      <c r="L136" s="9" t="str">
        <f>IF(原始数据!AP136="","",原始数据!AP136)</f>
        <v/>
      </c>
      <c r="M136" s="13"/>
      <c r="N136" s="195"/>
      <c r="O136" s="195"/>
      <c r="P136" s="142" t="str">
        <f>IF(赛后数据!$M136="","",_xlfn.IFS(Q136=赛后数据!$N136,赛后数据!$M136,Q136=赛后数据!$V136,赛后数据!$U136,Q136=赛后数据!$AD136,赛后数据!$AC136,Q136=赛后数据!$AL136,赛后数据!$AK136))</f>
        <v/>
      </c>
      <c r="Q136" s="9" t="str">
        <f>IF(原始数据!AQ136="","",原始数据!AQ136)</f>
        <v/>
      </c>
      <c r="R136" s="13"/>
      <c r="S136" s="13"/>
      <c r="T136" s="13"/>
      <c r="U136" s="142" t="str">
        <f>IF(赛后数据!$M136="","",_xlfn.IFS(V136=赛后数据!$N136,赛后数据!$M136,V136=赛后数据!$V136,赛后数据!$U136,V136=赛后数据!$AD136,赛后数据!$AC136,V136=赛后数据!$AL136,赛后数据!$AK136))</f>
        <v/>
      </c>
      <c r="V136" s="9" t="str">
        <f>IF(原始数据!AS136="","",原始数据!AS136)</f>
        <v/>
      </c>
      <c r="W136" s="13"/>
      <c r="X136" s="13"/>
      <c r="Y136" s="13"/>
      <c r="Z136" s="142" t="str">
        <f>IF(赛后数据!$M136="","",_xlfn.IFS(AA136=赛后数据!$N136,赛后数据!$M136,AA136=赛后数据!$V136,赛后数据!$U136,AA136=赛后数据!$AD136,赛后数据!$AC136,AA136=赛后数据!$AL136,赛后数据!$AK136))</f>
        <v/>
      </c>
      <c r="AA136" s="9" t="str">
        <f>IF(原始数据!AU136="","",原始数据!AU136)</f>
        <v/>
      </c>
      <c r="AB136" s="13"/>
      <c r="AC136" s="13"/>
      <c r="AD136" s="13"/>
      <c r="AE136" s="9" t="str">
        <f>IF(原始数据!K136="","",原始数据!K136)</f>
        <v/>
      </c>
      <c r="AF136" s="9" t="str">
        <f>IF(原始数据!L136="","",原始数据!L136)</f>
        <v/>
      </c>
      <c r="AG136" s="9" t="str">
        <f>IF(原始数据!AV136="","",原始数据!AV136)</f>
        <v/>
      </c>
      <c r="AH136" s="13"/>
      <c r="AI136" s="13"/>
      <c r="AJ136" s="13"/>
      <c r="AK136" s="13"/>
      <c r="AL136" s="13"/>
      <c r="AM136" s="9"/>
      <c r="AN136" s="9"/>
      <c r="AO136" s="9"/>
      <c r="AP136" s="9"/>
      <c r="AQ136" s="10"/>
      <c r="AR136" s="10"/>
      <c r="AS136" s="10"/>
      <c r="AT136" s="10"/>
      <c r="AU136" s="16"/>
      <c r="AV136" s="16"/>
      <c r="AW136" s="16"/>
      <c r="AX136" s="16"/>
      <c r="AY136" s="191"/>
      <c r="AZ136" s="191"/>
      <c r="BA136" s="13"/>
      <c r="BC136" s="20">
        <f t="shared" si="4"/>
        <v>0</v>
      </c>
      <c r="BD136" s="20" t="str">
        <f t="shared" si="5"/>
        <v/>
      </c>
    </row>
    <row r="137" spans="1:59">
      <c r="A137" s="1">
        <f>输入错误检查!C136</f>
        <v>0</v>
      </c>
      <c r="B137" s="14">
        <f>原始数据!B137</f>
        <v>4</v>
      </c>
      <c r="C137" s="14">
        <f>原始数据!C137</f>
        <v>15</v>
      </c>
      <c r="D137" s="8">
        <f>原始数据!D137</f>
        <v>12</v>
      </c>
      <c r="E137" s="8" t="str">
        <f>原始数据!E137</f>
        <v>ACT</v>
      </c>
      <c r="F137" s="8" t="str">
        <f>原始数据!F137</f>
        <v>MRC</v>
      </c>
      <c r="G137" s="8" t="str">
        <f>原始数据!G137</f>
        <v>加</v>
      </c>
      <c r="H137" s="8" t="str">
        <f>原始数据!H137</f>
        <v>上</v>
      </c>
      <c r="I137" s="8" t="str">
        <f>IF(原始数据!X137="","",原始数据!X137)</f>
        <v/>
      </c>
      <c r="J137" s="8" t="str">
        <f>原始数据!J137</f>
        <v/>
      </c>
      <c r="K137" s="142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9" t="str">
        <f>IF(原始数据!AP137="","",原始数据!AP137)</f>
        <v/>
      </c>
      <c r="M137" s="13"/>
      <c r="N137" s="195"/>
      <c r="O137" s="195"/>
      <c r="P137" s="142" t="str">
        <f>IF(赛后数据!$M137="","",_xlfn.IFS(Q137=赛后数据!$N137,赛后数据!$M137,Q137=赛后数据!$V137,赛后数据!$U137,Q137=赛后数据!$AD137,赛后数据!$AC137,Q137=赛后数据!$AL137,赛后数据!$AK137))</f>
        <v/>
      </c>
      <c r="Q137" s="9" t="str">
        <f>IF(原始数据!AQ137="","",原始数据!AQ137)</f>
        <v/>
      </c>
      <c r="R137" s="13"/>
      <c r="S137" s="13"/>
      <c r="T137" s="13"/>
      <c r="U137" s="142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9" t="str">
        <f>IF(原始数据!AS137="","",原始数据!AS137)</f>
        <v/>
      </c>
      <c r="W137" s="13"/>
      <c r="X137" s="13"/>
      <c r="Y137" s="13"/>
      <c r="Z137" s="142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9" t="str">
        <f>IF(原始数据!AU137="","",原始数据!AU137)</f>
        <v/>
      </c>
      <c r="AB137" s="13"/>
      <c r="AC137" s="13"/>
      <c r="AD137" s="13"/>
      <c r="AE137" s="9" t="str">
        <f>IF(原始数据!K137="","",原始数据!K137)</f>
        <v/>
      </c>
      <c r="AF137" s="9" t="str">
        <f>IF(原始数据!L137="","",原始数据!L137)</f>
        <v/>
      </c>
      <c r="AG137" s="9" t="str">
        <f>IF(原始数据!AV137="","",原始数据!AV137)</f>
        <v/>
      </c>
      <c r="AH137" s="13"/>
      <c r="AI137" s="13"/>
      <c r="AJ137" s="13"/>
      <c r="AK137" s="13"/>
      <c r="AL137" s="13"/>
      <c r="AM137" s="9"/>
      <c r="AN137" s="9"/>
      <c r="AO137" s="9"/>
      <c r="AP137" s="9"/>
      <c r="AQ137" s="10"/>
      <c r="AR137" s="10"/>
      <c r="AS137" s="10"/>
      <c r="AT137" s="10"/>
      <c r="AU137" s="16"/>
      <c r="AV137" s="16"/>
      <c r="AW137" s="16"/>
      <c r="AX137" s="16"/>
      <c r="AY137" s="191"/>
      <c r="AZ137" s="191"/>
      <c r="BA137" s="13"/>
      <c r="BC137" s="20">
        <f t="shared" si="4"/>
        <v>0</v>
      </c>
      <c r="BD137" s="20" t="str">
        <f t="shared" si="5"/>
        <v/>
      </c>
    </row>
    <row r="138" spans="1:59">
      <c r="A138" s="1">
        <f>输入错误检查!C137</f>
        <v>0</v>
      </c>
      <c r="B138" s="14">
        <f>原始数据!B138</f>
        <v>4</v>
      </c>
      <c r="C138" s="14">
        <f>原始数据!C138</f>
        <v>15</v>
      </c>
      <c r="D138" s="8">
        <f>原始数据!D138</f>
        <v>12</v>
      </c>
      <c r="E138" s="8" t="str">
        <f>原始数据!E138</f>
        <v>ACT</v>
      </c>
      <c r="F138" s="8" t="str">
        <f>原始数据!F138</f>
        <v>MRC</v>
      </c>
      <c r="G138" s="8" t="str">
        <f>原始数据!G138</f>
        <v>加</v>
      </c>
      <c r="H138" s="8" t="str">
        <f>原始数据!H138</f>
        <v>下</v>
      </c>
      <c r="I138" s="8" t="str">
        <f>IF(原始数据!X138="","",原始数据!X138)</f>
        <v/>
      </c>
      <c r="J138" s="8" t="str">
        <f>原始数据!J138</f>
        <v/>
      </c>
      <c r="K138" s="142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9" t="str">
        <f>IF(原始数据!AP138="","",原始数据!AP138)</f>
        <v/>
      </c>
      <c r="M138" s="13"/>
      <c r="N138" s="195"/>
      <c r="O138" s="195"/>
      <c r="P138" s="142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9" t="str">
        <f>IF(原始数据!AQ138="","",原始数据!AQ138)</f>
        <v/>
      </c>
      <c r="R138" s="13"/>
      <c r="S138" s="13"/>
      <c r="T138" s="13"/>
      <c r="U138" s="142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9" t="str">
        <f>IF(原始数据!AS138="","",原始数据!AS138)</f>
        <v/>
      </c>
      <c r="W138" s="13"/>
      <c r="X138" s="13"/>
      <c r="Y138" s="13"/>
      <c r="Z138" s="142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9" t="str">
        <f>IF(原始数据!AU138="","",原始数据!AU138)</f>
        <v/>
      </c>
      <c r="AB138" s="13"/>
      <c r="AC138" s="13"/>
      <c r="AD138" s="13"/>
      <c r="AE138" s="9" t="str">
        <f>IF(原始数据!K138="","",原始数据!K138)</f>
        <v/>
      </c>
      <c r="AF138" s="9" t="str">
        <f>IF(原始数据!L138="","",原始数据!L138)</f>
        <v/>
      </c>
      <c r="AG138" s="9" t="str">
        <f>IF(原始数据!AV138="","",原始数据!AV138)</f>
        <v/>
      </c>
      <c r="AH138" s="13"/>
      <c r="AI138" s="13"/>
      <c r="AJ138" s="13"/>
      <c r="AK138" s="13"/>
      <c r="AL138" s="13"/>
      <c r="AM138" s="9"/>
      <c r="AN138" s="9"/>
      <c r="AO138" s="9"/>
      <c r="AP138" s="9"/>
      <c r="AQ138" s="10"/>
      <c r="AR138" s="10"/>
      <c r="AS138" s="10"/>
      <c r="AT138" s="10"/>
      <c r="AU138" s="16"/>
      <c r="AV138" s="16"/>
      <c r="AW138" s="16"/>
      <c r="AX138" s="16"/>
      <c r="AY138" s="191"/>
      <c r="AZ138" s="191"/>
      <c r="BA138" s="13"/>
      <c r="BC138" s="20">
        <f t="shared" si="4"/>
        <v>0</v>
      </c>
      <c r="BD138" s="20" t="str">
        <f t="shared" si="5"/>
        <v/>
      </c>
    </row>
    <row r="139" spans="1:59">
      <c r="A139" s="1">
        <f>输入错误检查!C138</f>
        <v>0</v>
      </c>
      <c r="B139" s="14">
        <f>原始数据!B139</f>
        <v>4</v>
      </c>
      <c r="C139" s="14">
        <f>原始数据!C139</f>
        <v>15</v>
      </c>
      <c r="D139" s="8">
        <f>原始数据!D139</f>
        <v>14</v>
      </c>
      <c r="E139" s="8" t="str">
        <f>原始数据!E139</f>
        <v>WOLVES</v>
      </c>
      <c r="F139" s="8" t="str">
        <f>原始数据!F139</f>
        <v>SKY</v>
      </c>
      <c r="G139" s="8">
        <f>原始数据!G139</f>
        <v>1</v>
      </c>
      <c r="H139" s="8" t="str">
        <f>原始数据!H139</f>
        <v>上</v>
      </c>
      <c r="I139" s="8" t="str">
        <f>IF(原始数据!X139="","",原始数据!X139)</f>
        <v>永眠镇</v>
      </c>
      <c r="J139" s="8" t="str">
        <f>原始数据!J139</f>
        <v>SKY</v>
      </c>
      <c r="K139" s="142" t="str">
        <f>IF(赛后数据!$M139="","",_xlfn.IFS(L139=赛后数据!$N139,赛后数据!$M139,L139=赛后数据!$V139,赛后数据!$U139,L139=赛后数据!$AD139,赛后数据!$AC139,L139=赛后数据!$AL139,赛后数据!$AK139))</f>
        <v>panda</v>
      </c>
      <c r="L139" s="9" t="str">
        <f>IF(原始数据!AP139="","",原始数据!AP139)</f>
        <v>古董商</v>
      </c>
      <c r="M139" s="13">
        <v>5</v>
      </c>
      <c r="N139" s="189" t="s">
        <v>232</v>
      </c>
      <c r="O139" s="189" t="s">
        <v>230</v>
      </c>
      <c r="P139" s="142" t="str">
        <f>IF(赛后数据!$M139="","",_xlfn.IFS(Q139=赛后数据!$N139,赛后数据!$M139,Q139=赛后数据!$V139,赛后数据!$U139,Q139=赛后数据!$AD139,赛后数据!$AC139,Q139=赛后数据!$AL139,赛后数据!$AK139))</f>
        <v>yuki</v>
      </c>
      <c r="Q139" s="9" t="str">
        <f>IF(原始数据!AQ139="","",原始数据!AQ139)</f>
        <v>木偶师</v>
      </c>
      <c r="R139" s="13">
        <v>3</v>
      </c>
      <c r="S139" s="15" t="s">
        <v>231</v>
      </c>
      <c r="T139" s="15" t="s">
        <v>233</v>
      </c>
      <c r="U139" s="142" t="str">
        <f>IF(赛后数据!$M139="","",_xlfn.IFS(V139=赛后数据!$N139,赛后数据!$M139,V139=赛后数据!$V139,赛后数据!$U139,V139=赛后数据!$AD139,赛后数据!$AC139,V139=赛后数据!$AL139,赛后数据!$AK139))</f>
        <v>neru</v>
      </c>
      <c r="V139" s="9" t="str">
        <f>IF(原始数据!AS139="","",原始数据!AS139)</f>
        <v>飞行家</v>
      </c>
      <c r="W139" s="13">
        <v>8</v>
      </c>
      <c r="X139" s="15" t="s">
        <v>232</v>
      </c>
      <c r="Y139" s="15" t="s">
        <v>231</v>
      </c>
      <c r="Z139" s="142" t="str">
        <f>IF(赛后数据!$M139="","",_xlfn.IFS(AA139=赛后数据!$N139,赛后数据!$M139,AA139=赛后数据!$V139,赛后数据!$U139,AA139=赛后数据!$AD139,赛后数据!$AC139,AA139=赛后数据!$AL139,赛后数据!$AK139))</f>
        <v>pp</v>
      </c>
      <c r="AA139" s="9" t="str">
        <f>IF(原始数据!AU139="","",原始数据!AU139)</f>
        <v>佣兵</v>
      </c>
      <c r="AB139" s="13">
        <v>6</v>
      </c>
      <c r="AC139" s="15" t="s">
        <v>231</v>
      </c>
      <c r="AD139" s="15" t="s">
        <v>230</v>
      </c>
      <c r="AE139" s="9" t="str">
        <f>IF(原始数据!K139="","",原始数据!K139)</f>
        <v>WOLVES</v>
      </c>
      <c r="AF139" s="9" t="str">
        <f>IF(原始数据!L139="","",原始数据!L139)</f>
        <v>choai</v>
      </c>
      <c r="AG139" s="9" t="str">
        <f>IF(原始数据!AV139="","",原始数据!AV139)</f>
        <v>跛脚羊</v>
      </c>
      <c r="AH139" s="13">
        <v>4</v>
      </c>
      <c r="AI139" s="15" t="s">
        <v>234</v>
      </c>
      <c r="AJ139" s="15" t="s">
        <v>235</v>
      </c>
      <c r="AK139" s="15" t="s">
        <v>247</v>
      </c>
      <c r="AL139" s="15" t="s">
        <v>260</v>
      </c>
      <c r="AM139" s="142" t="s">
        <v>305</v>
      </c>
      <c r="AN139" s="9">
        <v>0</v>
      </c>
      <c r="AO139" s="9">
        <v>10</v>
      </c>
      <c r="AP139" s="142" t="s">
        <v>325</v>
      </c>
      <c r="AQ139" s="10">
        <v>0</v>
      </c>
      <c r="AR139" s="10">
        <v>42</v>
      </c>
      <c r="AS139" s="10">
        <v>81</v>
      </c>
      <c r="AT139" s="10"/>
      <c r="AU139" s="16">
        <v>279</v>
      </c>
      <c r="AV139" s="16">
        <v>3</v>
      </c>
      <c r="AW139" s="16">
        <v>20</v>
      </c>
      <c r="AX139" s="16"/>
      <c r="AY139" s="191" t="s">
        <v>246</v>
      </c>
      <c r="AZ139" s="191"/>
      <c r="BA139" s="13"/>
      <c r="BC139" s="20">
        <f t="shared" si="4"/>
        <v>32</v>
      </c>
      <c r="BD139" s="20">
        <f t="shared" si="5"/>
        <v>0</v>
      </c>
      <c r="BF139" s="1">
        <v>7</v>
      </c>
      <c r="BG139" s="1">
        <v>26</v>
      </c>
    </row>
    <row r="140" spans="1:59">
      <c r="A140" s="1">
        <f>输入错误检查!C139</f>
        <v>0</v>
      </c>
      <c r="B140" s="14">
        <f>原始数据!B140</f>
        <v>4</v>
      </c>
      <c r="C140" s="14">
        <f>原始数据!C140</f>
        <v>15</v>
      </c>
      <c r="D140" s="8">
        <f>原始数据!D140</f>
        <v>14</v>
      </c>
      <c r="E140" s="8" t="str">
        <f>原始数据!E140</f>
        <v>WOLVES</v>
      </c>
      <c r="F140" s="8" t="str">
        <f>原始数据!F140</f>
        <v>SKY</v>
      </c>
      <c r="G140" s="8">
        <f>原始数据!G140</f>
        <v>1</v>
      </c>
      <c r="H140" s="8" t="str">
        <f>原始数据!H140</f>
        <v>下</v>
      </c>
      <c r="I140" s="8" t="str">
        <f>IF(原始数据!X140="","",原始数据!X140)</f>
        <v>永眠镇</v>
      </c>
      <c r="J140" s="8" t="str">
        <f>原始数据!J140</f>
        <v>WOLVES</v>
      </c>
      <c r="K140" s="142">
        <f>IF(赛后数据!$M140="","",_xlfn.IFS(L140=赛后数据!$N140,赛后数据!$M140,L140=赛后数据!$V140,赛后数据!$U140,L140=赛后数据!$AD140,赛后数据!$AC140,L140=赛后数据!$AL140,赛后数据!$AK140))</f>
        <v>487</v>
      </c>
      <c r="L140" s="9" t="str">
        <f>IF(原始数据!AP140="","",原始数据!AP140)</f>
        <v>先知</v>
      </c>
      <c r="M140" s="13">
        <v>4</v>
      </c>
      <c r="N140" s="189" t="s">
        <v>232</v>
      </c>
      <c r="O140" s="189" t="s">
        <v>233</v>
      </c>
      <c r="P140" s="142" t="str">
        <f>IF(赛后数据!$M140="","",_xlfn.IFS(Q140=赛后数据!$N140,赛后数据!$M140,Q140=赛后数据!$V140,赛后数据!$U140,Q140=赛后数据!$AD140,赛后数据!$AC140,Q140=赛后数据!$AL140,赛后数据!$AK140))</f>
        <v>xmx</v>
      </c>
      <c r="Q140" s="9" t="str">
        <f>IF(原始数据!AQ140="","",原始数据!AQ140)</f>
        <v>大副</v>
      </c>
      <c r="R140" s="13">
        <v>5</v>
      </c>
      <c r="S140" s="15" t="s">
        <v>231</v>
      </c>
      <c r="T140" s="15" t="s">
        <v>230</v>
      </c>
      <c r="U140" s="142" t="str">
        <f>IF(赛后数据!$M140="","",_xlfn.IFS(V140=赛后数据!$N140,赛后数据!$M140,V140=赛后数据!$V140,赛后数据!$U140,V140=赛后数据!$AD140,赛后数据!$AC140,V140=赛后数据!$AL140,赛后数据!$AK140))</f>
        <v>jelly</v>
      </c>
      <c r="V140" s="9" t="str">
        <f>IF(原始数据!AS140="","",原始数据!AS140)</f>
        <v>杂技演员</v>
      </c>
      <c r="W140" s="13">
        <v>3</v>
      </c>
      <c r="X140" s="15" t="s">
        <v>233</v>
      </c>
      <c r="Y140" s="15" t="s">
        <v>231</v>
      </c>
      <c r="Z140" s="142" t="str">
        <f>IF(赛后数据!$M140="","",_xlfn.IFS(AA140=赛后数据!$N140,赛后数据!$M140,AA140=赛后数据!$V140,赛后数据!$U140,AA140=赛后数据!$AD140,赛后数据!$AC140,AA140=赛后数据!$AL140,赛后数据!$AK140))</f>
        <v>dking</v>
      </c>
      <c r="AA140" s="9" t="str">
        <f>IF(原始数据!AU140="","",原始数据!AU140)</f>
        <v>心理学家</v>
      </c>
      <c r="AB140" s="13">
        <v>6</v>
      </c>
      <c r="AC140" s="15" t="s">
        <v>233</v>
      </c>
      <c r="AD140" s="15" t="s">
        <v>230</v>
      </c>
      <c r="AE140" s="9" t="str">
        <f>IF(原始数据!K140="","",原始数据!K140)</f>
        <v>SKY</v>
      </c>
      <c r="AF140" s="9" t="str">
        <f>IF(原始数据!L140="","",原始数据!L140)</f>
        <v>hetian</v>
      </c>
      <c r="AG140" s="9" t="str">
        <f>IF(原始数据!AV140="","",原始数据!AV140)</f>
        <v>喧嚣</v>
      </c>
      <c r="AH140" s="13">
        <v>10</v>
      </c>
      <c r="AI140" s="15" t="s">
        <v>234</v>
      </c>
      <c r="AJ140" s="15" t="s">
        <v>243</v>
      </c>
      <c r="AK140" s="15" t="s">
        <v>247</v>
      </c>
      <c r="AL140" s="15" t="s">
        <v>240</v>
      </c>
      <c r="AM140" s="142" t="s">
        <v>326</v>
      </c>
      <c r="AN140" s="9">
        <v>0</v>
      </c>
      <c r="AO140" s="9">
        <v>17</v>
      </c>
      <c r="AP140" s="9"/>
      <c r="AQ140" s="10">
        <v>2</v>
      </c>
      <c r="AR140" s="10">
        <v>22</v>
      </c>
      <c r="AS140" s="10">
        <v>364</v>
      </c>
      <c r="AT140" s="10"/>
      <c r="AU140" s="16">
        <v>497</v>
      </c>
      <c r="AV140" s="16">
        <v>3</v>
      </c>
      <c r="AW140" s="16">
        <v>20</v>
      </c>
      <c r="AX140" s="16"/>
      <c r="AY140" s="191">
        <v>3</v>
      </c>
      <c r="AZ140" s="191">
        <v>31</v>
      </c>
      <c r="BA140" s="13"/>
      <c r="BC140" s="20">
        <f t="shared" si="4"/>
        <v>125</v>
      </c>
      <c r="BD140" s="20">
        <f t="shared" si="5"/>
        <v>0</v>
      </c>
      <c r="BF140" s="1">
        <v>4</v>
      </c>
      <c r="BG140" s="1">
        <v>18</v>
      </c>
    </row>
    <row r="141" spans="1:59">
      <c r="A141" s="1">
        <f>输入错误检查!C140</f>
        <v>0</v>
      </c>
      <c r="B141" s="14">
        <f>原始数据!B141</f>
        <v>4</v>
      </c>
      <c r="C141" s="14">
        <f>原始数据!C141</f>
        <v>15</v>
      </c>
      <c r="D141" s="8">
        <f>原始数据!D141</f>
        <v>14</v>
      </c>
      <c r="E141" s="8" t="str">
        <f>原始数据!E141</f>
        <v>WOLVES</v>
      </c>
      <c r="F141" s="8" t="str">
        <f>原始数据!F141</f>
        <v>SKY</v>
      </c>
      <c r="G141" s="8">
        <f>原始数据!G141</f>
        <v>2</v>
      </c>
      <c r="H141" s="8" t="str">
        <f>原始数据!H141</f>
        <v>上</v>
      </c>
      <c r="I141" s="8" t="str">
        <f>IF(原始数据!X141="","",原始数据!X141)</f>
        <v>月亮河公园</v>
      </c>
      <c r="J141" s="8" t="str">
        <f>原始数据!J141</f>
        <v>SKY</v>
      </c>
      <c r="K141" s="142" t="str">
        <f>IF(赛后数据!$M141="","",_xlfn.IFS(L141=赛后数据!$N141,赛后数据!$M141,L141=赛后数据!$V141,赛后数据!$U141,L141=赛后数据!$AD141,赛后数据!$AC141,L141=赛后数据!$AL141,赛后数据!$AK141))</f>
        <v>neru</v>
      </c>
      <c r="L141" s="9" t="str">
        <f>IF(原始数据!AP141="","",原始数据!AP141)</f>
        <v>先知</v>
      </c>
      <c r="M141" s="13">
        <v>11</v>
      </c>
      <c r="N141" s="189" t="s">
        <v>232</v>
      </c>
      <c r="O141" s="189" t="s">
        <v>233</v>
      </c>
      <c r="P141" s="142" t="str">
        <f>IF(赛后数据!$M141="","",_xlfn.IFS(Q141=赛后数据!$N141,赛后数据!$M141,Q141=赛后数据!$V141,赛后数据!$U141,Q141=赛后数据!$AD141,赛后数据!$AC141,Q141=赛后数据!$AL141,赛后数据!$AK141))</f>
        <v>panda</v>
      </c>
      <c r="Q141" s="9" t="str">
        <f>IF(原始数据!AQ141="","",原始数据!AQ141)</f>
        <v>病患</v>
      </c>
      <c r="R141" s="13">
        <v>9</v>
      </c>
      <c r="S141" s="15" t="s">
        <v>232</v>
      </c>
      <c r="T141" s="15" t="s">
        <v>233</v>
      </c>
      <c r="U141" s="142" t="str">
        <f>IF(赛后数据!$M141="","",_xlfn.IFS(V141=赛后数据!$N141,赛后数据!$M141,V141=赛后数据!$V141,赛后数据!$U141,V141=赛后数据!$AD141,赛后数据!$AC141,V141=赛后数据!$AL141,赛后数据!$AK141))</f>
        <v>pp</v>
      </c>
      <c r="V141" s="9" t="str">
        <f>IF(原始数据!AS141="","",原始数据!AS141)</f>
        <v>佣兵</v>
      </c>
      <c r="W141" s="13">
        <v>1</v>
      </c>
      <c r="X141" s="15" t="s">
        <v>231</v>
      </c>
      <c r="Y141" s="15" t="s">
        <v>230</v>
      </c>
      <c r="Z141" s="142" t="str">
        <f>IF(赛后数据!$M141="","",_xlfn.IFS(AA141=赛后数据!$N141,赛后数据!$M141,AA141=赛后数据!$V141,赛后数据!$U141,AA141=赛后数据!$AD141,赛后数据!$AC141,AA141=赛后数据!$AL141,赛后数据!$AK141))</f>
        <v>yuki</v>
      </c>
      <c r="AA141" s="9" t="str">
        <f>IF(原始数据!AU141="","",原始数据!AU141)</f>
        <v>心理学家</v>
      </c>
      <c r="AB141" s="13">
        <v>4</v>
      </c>
      <c r="AC141" s="15" t="s">
        <v>231</v>
      </c>
      <c r="AD141" s="15" t="s">
        <v>233</v>
      </c>
      <c r="AE141" s="9" t="str">
        <f>IF(原始数据!K141="","",原始数据!K141)</f>
        <v>WOLVES</v>
      </c>
      <c r="AF141" s="9" t="str">
        <f>IF(原始数据!L141="","",原始数据!L141)</f>
        <v>choai</v>
      </c>
      <c r="AG141" s="9" t="str">
        <f>IF(原始数据!AV141="","",原始数据!AV141)</f>
        <v>歌剧演员</v>
      </c>
      <c r="AH141" s="13">
        <v>12</v>
      </c>
      <c r="AI141" s="15" t="s">
        <v>234</v>
      </c>
      <c r="AJ141" s="15" t="s">
        <v>235</v>
      </c>
      <c r="AK141" s="15" t="s">
        <v>237</v>
      </c>
      <c r="AL141" s="15" t="s">
        <v>240</v>
      </c>
      <c r="AM141" s="142" t="s">
        <v>327</v>
      </c>
      <c r="AN141" s="9">
        <v>0</v>
      </c>
      <c r="AO141" s="9">
        <v>27</v>
      </c>
      <c r="AP141" s="142" t="s">
        <v>325</v>
      </c>
      <c r="AQ141" s="10">
        <v>1</v>
      </c>
      <c r="AR141" s="10">
        <v>2</v>
      </c>
      <c r="AS141" s="10">
        <v>161</v>
      </c>
      <c r="AT141" s="10"/>
      <c r="AU141" s="16">
        <v>437</v>
      </c>
      <c r="AV141" s="16">
        <v>3</v>
      </c>
      <c r="AW141" s="16">
        <v>24</v>
      </c>
      <c r="AX141" s="16"/>
      <c r="AY141" s="191">
        <v>5</v>
      </c>
      <c r="AZ141" s="191">
        <v>47</v>
      </c>
      <c r="BA141" s="15" t="s">
        <v>328</v>
      </c>
      <c r="BB141" s="24"/>
      <c r="BC141" s="20">
        <f t="shared" si="4"/>
        <v>35</v>
      </c>
      <c r="BD141" s="20">
        <f t="shared" si="5"/>
        <v>4</v>
      </c>
      <c r="BF141" s="1">
        <v>6</v>
      </c>
      <c r="BG141" s="1">
        <v>2</v>
      </c>
    </row>
    <row r="142" spans="1:59">
      <c r="A142" s="1">
        <f>输入错误检查!C141</f>
        <v>0</v>
      </c>
      <c r="B142" s="14">
        <f>原始数据!B142</f>
        <v>4</v>
      </c>
      <c r="C142" s="14">
        <f>原始数据!C142</f>
        <v>15</v>
      </c>
      <c r="D142" s="8">
        <f>原始数据!D142</f>
        <v>14</v>
      </c>
      <c r="E142" s="8" t="str">
        <f>原始数据!E142</f>
        <v>WOLVES</v>
      </c>
      <c r="F142" s="8" t="str">
        <f>原始数据!F142</f>
        <v>SKY</v>
      </c>
      <c r="G142" s="8">
        <f>原始数据!G142</f>
        <v>2</v>
      </c>
      <c r="H142" s="8" t="str">
        <f>原始数据!H142</f>
        <v>下</v>
      </c>
      <c r="I142" s="8" t="str">
        <f>IF(原始数据!X142="","",原始数据!X142)</f>
        <v>月亮河公园</v>
      </c>
      <c r="J142" s="8" t="str">
        <f>原始数据!J142</f>
        <v>WOLVES</v>
      </c>
      <c r="K142" s="142" t="str">
        <f>IF(赛后数据!$M142="","",_xlfn.IFS(L142=赛后数据!$N142,赛后数据!$M142,L142=赛后数据!$V142,赛后数据!$U142,L142=赛后数据!$AD142,赛后数据!$AC142,L142=赛后数据!$AL142,赛后数据!$AK142))</f>
        <v>xmx</v>
      </c>
      <c r="L142" s="9" t="str">
        <f>IF(原始数据!AP142="","",原始数据!AP142)</f>
        <v>野人</v>
      </c>
      <c r="M142" s="13">
        <v>2</v>
      </c>
      <c r="N142" s="189" t="s">
        <v>231</v>
      </c>
      <c r="O142" s="189" t="s">
        <v>230</v>
      </c>
      <c r="P142" s="142" t="str">
        <f>IF(赛后数据!$M142="","",_xlfn.IFS(Q142=赛后数据!$N142,赛后数据!$M142,Q142=赛后数据!$V142,赛后数据!$U142,Q142=赛后数据!$AD142,赛后数据!$AC142,Q142=赛后数据!$AL142,赛后数据!$AK142))</f>
        <v>dking</v>
      </c>
      <c r="Q142" s="9" t="str">
        <f>IF(原始数据!AQ142="","",原始数据!AQ142)</f>
        <v>火灾调查员</v>
      </c>
      <c r="R142" s="13">
        <v>11</v>
      </c>
      <c r="S142" s="15" t="s">
        <v>233</v>
      </c>
      <c r="T142" s="15" t="s">
        <v>230</v>
      </c>
      <c r="U142" s="142">
        <f>IF(赛后数据!$M142="","",_xlfn.IFS(V142=赛后数据!$N142,赛后数据!$M142,V142=赛后数据!$V142,赛后数据!$U142,V142=赛后数据!$AD142,赛后数据!$AC142,V142=赛后数据!$AL142,赛后数据!$AK142))</f>
        <v>487</v>
      </c>
      <c r="V142" s="9" t="str">
        <f>IF(原始数据!AS142="","",原始数据!AS142)</f>
        <v>小说家</v>
      </c>
      <c r="W142" s="13">
        <v>9</v>
      </c>
      <c r="X142" s="15" t="s">
        <v>233</v>
      </c>
      <c r="Y142" s="15" t="s">
        <v>232</v>
      </c>
      <c r="Z142" s="142" t="str">
        <f>IF(赛后数据!$M142="","",_xlfn.IFS(AA142=赛后数据!$N142,赛后数据!$M142,AA142=赛后数据!$V142,赛后数据!$U142,AA142=赛后数据!$AD142,赛后数据!$AC142,AA142=赛后数据!$AL142,赛后数据!$AK142))</f>
        <v>jelly</v>
      </c>
      <c r="AA142" s="9" t="str">
        <f>IF(原始数据!AU142="","",原始数据!AU142)</f>
        <v>调酒师</v>
      </c>
      <c r="AB142" s="13">
        <v>4</v>
      </c>
      <c r="AC142" s="15" t="s">
        <v>233</v>
      </c>
      <c r="AD142" s="15" t="s">
        <v>230</v>
      </c>
      <c r="AE142" s="9" t="str">
        <f>IF(原始数据!K142="","",原始数据!K142)</f>
        <v>SKY</v>
      </c>
      <c r="AF142" s="9" t="str">
        <f>IF(原始数据!L142="","",原始数据!L142)</f>
        <v>hetian</v>
      </c>
      <c r="AG142" s="9" t="str">
        <f>IF(原始数据!AV142="","",原始数据!AV142)</f>
        <v>歌剧演员</v>
      </c>
      <c r="AH142" s="13">
        <v>10</v>
      </c>
      <c r="AI142" s="15" t="s">
        <v>234</v>
      </c>
      <c r="AJ142" s="15" t="s">
        <v>235</v>
      </c>
      <c r="AK142" s="15" t="s">
        <v>237</v>
      </c>
      <c r="AL142" s="15" t="s">
        <v>240</v>
      </c>
      <c r="AM142" s="9">
        <v>487</v>
      </c>
      <c r="AN142" s="9">
        <v>0</v>
      </c>
      <c r="AO142" s="9">
        <v>12</v>
      </c>
      <c r="AP142" s="9"/>
      <c r="AQ142" s="10">
        <v>1</v>
      </c>
      <c r="AR142" s="10">
        <v>9</v>
      </c>
      <c r="AS142" s="10">
        <v>185</v>
      </c>
      <c r="AT142" s="10"/>
      <c r="AU142" s="16">
        <v>396</v>
      </c>
      <c r="AV142" s="16">
        <v>3</v>
      </c>
      <c r="AW142" s="16">
        <v>21</v>
      </c>
      <c r="AX142" s="16"/>
      <c r="AY142" s="191">
        <v>4</v>
      </c>
      <c r="AZ142" s="191">
        <v>24</v>
      </c>
      <c r="BA142" s="13"/>
      <c r="BC142" s="20">
        <f t="shared" si="4"/>
        <v>57</v>
      </c>
      <c r="BD142" s="20">
        <f t="shared" si="5"/>
        <v>1</v>
      </c>
      <c r="BF142" s="1">
        <v>5</v>
      </c>
      <c r="BG142" s="1">
        <v>37</v>
      </c>
    </row>
    <row r="143" spans="1:59">
      <c r="A143" s="1">
        <f>输入错误检查!C142</f>
        <v>0</v>
      </c>
      <c r="B143" s="14">
        <f>原始数据!B143</f>
        <v>4</v>
      </c>
      <c r="C143" s="14">
        <f>原始数据!C143</f>
        <v>15</v>
      </c>
      <c r="D143" s="8">
        <f>原始数据!D143</f>
        <v>14</v>
      </c>
      <c r="E143" s="8" t="str">
        <f>原始数据!E143</f>
        <v>WOLVES</v>
      </c>
      <c r="F143" s="8" t="str">
        <f>原始数据!F143</f>
        <v>SKY</v>
      </c>
      <c r="G143" s="8">
        <f>原始数据!G143</f>
        <v>3</v>
      </c>
      <c r="H143" s="8" t="str">
        <f>原始数据!H143</f>
        <v>上</v>
      </c>
      <c r="I143" s="8" t="str">
        <f>IF(原始数据!X143="","",原始数据!X143)</f>
        <v/>
      </c>
      <c r="J143" s="8" t="str">
        <f>原始数据!J143</f>
        <v/>
      </c>
      <c r="K143" s="142" t="str">
        <f>IF(赛后数据!$M143="","",_xlfn.IFS(L143=赛后数据!$N143,赛后数据!$M143,L143=赛后数据!$V143,赛后数据!$U143,L143=赛后数据!$AD143,赛后数据!$AC143,L143=赛后数据!$AL143,赛后数据!$AK143))</f>
        <v/>
      </c>
      <c r="L143" s="9" t="str">
        <f>IF(原始数据!AP143="","",原始数据!AP143)</f>
        <v/>
      </c>
      <c r="M143" s="13"/>
      <c r="N143" s="195"/>
      <c r="O143" s="195"/>
      <c r="P143" s="142" t="str">
        <f>IF(赛后数据!$M143="","",_xlfn.IFS(Q143=赛后数据!$N143,赛后数据!$M143,Q143=赛后数据!$V143,赛后数据!$U143,Q143=赛后数据!$AD143,赛后数据!$AC143,Q143=赛后数据!$AL143,赛后数据!$AK143))</f>
        <v/>
      </c>
      <c r="Q143" s="9" t="str">
        <f>IF(原始数据!AQ143="","",原始数据!AQ143)</f>
        <v/>
      </c>
      <c r="R143" s="13"/>
      <c r="S143" s="13"/>
      <c r="T143" s="13"/>
      <c r="U143" s="142" t="str">
        <f>IF(赛后数据!$M143="","",_xlfn.IFS(V143=赛后数据!$N143,赛后数据!$M143,V143=赛后数据!$V143,赛后数据!$U143,V143=赛后数据!$AD143,赛后数据!$AC143,V143=赛后数据!$AL143,赛后数据!$AK143))</f>
        <v/>
      </c>
      <c r="V143" s="9" t="str">
        <f>IF(原始数据!AS143="","",原始数据!AS143)</f>
        <v/>
      </c>
      <c r="W143" s="13"/>
      <c r="X143" s="13"/>
      <c r="Y143" s="13"/>
      <c r="Z143" s="142" t="str">
        <f>IF(赛后数据!$M143="","",_xlfn.IFS(AA143=赛后数据!$N143,赛后数据!$M143,AA143=赛后数据!$V143,赛后数据!$U143,AA143=赛后数据!$AD143,赛后数据!$AC143,AA143=赛后数据!$AL143,赛后数据!$AK143))</f>
        <v/>
      </c>
      <c r="AA143" s="9" t="str">
        <f>IF(原始数据!AU143="","",原始数据!AU143)</f>
        <v/>
      </c>
      <c r="AB143" s="13"/>
      <c r="AC143" s="13"/>
      <c r="AD143" s="13"/>
      <c r="AE143" s="9" t="str">
        <f>IF(原始数据!K143="","",原始数据!K143)</f>
        <v/>
      </c>
      <c r="AF143" s="9" t="str">
        <f>IF(原始数据!L143="","",原始数据!L143)</f>
        <v/>
      </c>
      <c r="AG143" s="9" t="str">
        <f>IF(原始数据!AV143="","",原始数据!AV143)</f>
        <v/>
      </c>
      <c r="AH143" s="13"/>
      <c r="AI143" s="13"/>
      <c r="AJ143" s="13"/>
      <c r="AK143" s="13"/>
      <c r="AL143" s="13"/>
      <c r="AM143" s="9"/>
      <c r="AN143" s="9"/>
      <c r="AO143" s="9"/>
      <c r="AP143" s="9"/>
      <c r="AQ143" s="10"/>
      <c r="AR143" s="10"/>
      <c r="AS143" s="10"/>
      <c r="AT143" s="10"/>
      <c r="AU143" s="16"/>
      <c r="AV143" s="16"/>
      <c r="AW143" s="16"/>
      <c r="AX143" s="16"/>
      <c r="AY143" s="191"/>
      <c r="AZ143" s="191"/>
      <c r="BA143" s="13"/>
      <c r="BC143" s="20">
        <f t="shared" si="4"/>
        <v>0</v>
      </c>
      <c r="BD143" s="20" t="str">
        <f t="shared" si="5"/>
        <v/>
      </c>
    </row>
    <row r="144" spans="1:59">
      <c r="A144" s="1">
        <f>输入错误检查!C143</f>
        <v>0</v>
      </c>
      <c r="B144" s="14">
        <f>原始数据!B144</f>
        <v>4</v>
      </c>
      <c r="C144" s="14">
        <f>原始数据!C144</f>
        <v>15</v>
      </c>
      <c r="D144" s="8">
        <f>原始数据!D144</f>
        <v>14</v>
      </c>
      <c r="E144" s="8" t="str">
        <f>原始数据!E144</f>
        <v>WOLVES</v>
      </c>
      <c r="F144" s="8" t="str">
        <f>原始数据!F144</f>
        <v>SKY</v>
      </c>
      <c r="G144" s="8">
        <f>原始数据!G144</f>
        <v>3</v>
      </c>
      <c r="H144" s="8" t="str">
        <f>原始数据!H144</f>
        <v>下</v>
      </c>
      <c r="I144" s="8" t="str">
        <f>IF(原始数据!X144="","",原始数据!X144)</f>
        <v/>
      </c>
      <c r="J144" s="8" t="str">
        <f>原始数据!J144</f>
        <v/>
      </c>
      <c r="K144" s="142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9" t="str">
        <f>IF(原始数据!AP144="","",原始数据!AP144)</f>
        <v/>
      </c>
      <c r="M144" s="13"/>
      <c r="N144" s="195"/>
      <c r="O144" s="195"/>
      <c r="P144" s="142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9" t="str">
        <f>IF(原始数据!AQ144="","",原始数据!AQ144)</f>
        <v/>
      </c>
      <c r="R144" s="13"/>
      <c r="S144" s="13"/>
      <c r="T144" s="13"/>
      <c r="U144" s="142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9" t="str">
        <f>IF(原始数据!AS144="","",原始数据!AS144)</f>
        <v/>
      </c>
      <c r="W144" s="13"/>
      <c r="X144" s="13"/>
      <c r="Y144" s="13"/>
      <c r="Z144" s="142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9" t="str">
        <f>IF(原始数据!AU144="","",原始数据!AU144)</f>
        <v/>
      </c>
      <c r="AB144" s="13"/>
      <c r="AC144" s="13"/>
      <c r="AD144" s="13"/>
      <c r="AE144" s="9" t="str">
        <f>IF(原始数据!K144="","",原始数据!K144)</f>
        <v/>
      </c>
      <c r="AF144" s="9" t="str">
        <f>IF(原始数据!L144="","",原始数据!L144)</f>
        <v/>
      </c>
      <c r="AG144" s="9" t="str">
        <f>IF(原始数据!AV144="","",原始数据!AV144)</f>
        <v/>
      </c>
      <c r="AH144" s="13"/>
      <c r="AI144" s="13"/>
      <c r="AJ144" s="13"/>
      <c r="AK144" s="13"/>
      <c r="AL144" s="13"/>
      <c r="AM144" s="9"/>
      <c r="AN144" s="9"/>
      <c r="AO144" s="9"/>
      <c r="AP144" s="9"/>
      <c r="AQ144" s="10"/>
      <c r="AR144" s="10"/>
      <c r="AS144" s="10"/>
      <c r="AT144" s="10"/>
      <c r="AU144" s="16"/>
      <c r="AV144" s="16"/>
      <c r="AW144" s="16"/>
      <c r="AX144" s="16"/>
      <c r="AY144" s="191"/>
      <c r="AZ144" s="191"/>
      <c r="BA144" s="13"/>
      <c r="BC144" s="20">
        <f t="shared" si="4"/>
        <v>0</v>
      </c>
      <c r="BD144" s="20" t="str">
        <f t="shared" si="5"/>
        <v/>
      </c>
    </row>
    <row r="145" spans="1:59">
      <c r="A145" s="1">
        <f>输入错误检查!C144</f>
        <v>0</v>
      </c>
      <c r="B145" s="14">
        <f>原始数据!B145</f>
        <v>4</v>
      </c>
      <c r="C145" s="14">
        <f>原始数据!C145</f>
        <v>15</v>
      </c>
      <c r="D145" s="8">
        <f>原始数据!D145</f>
        <v>14</v>
      </c>
      <c r="E145" s="8" t="str">
        <f>原始数据!E145</f>
        <v>WOLVES</v>
      </c>
      <c r="F145" s="8" t="str">
        <f>原始数据!F145</f>
        <v>SKY</v>
      </c>
      <c r="G145" s="8" t="str">
        <f>原始数据!G145</f>
        <v>加</v>
      </c>
      <c r="H145" s="8" t="str">
        <f>原始数据!H145</f>
        <v>上</v>
      </c>
      <c r="I145" s="8" t="str">
        <f>IF(原始数据!X145="","",原始数据!X145)</f>
        <v/>
      </c>
      <c r="J145" s="8" t="str">
        <f>原始数据!J145</f>
        <v/>
      </c>
      <c r="K145" s="142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9" t="str">
        <f>IF(原始数据!AP145="","",原始数据!AP145)</f>
        <v/>
      </c>
      <c r="M145" s="13"/>
      <c r="N145" s="195"/>
      <c r="O145" s="195"/>
      <c r="P145" s="142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9" t="str">
        <f>IF(原始数据!AQ145="","",原始数据!AQ145)</f>
        <v/>
      </c>
      <c r="R145" s="13"/>
      <c r="S145" s="13"/>
      <c r="T145" s="13"/>
      <c r="U145" s="142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9" t="str">
        <f>IF(原始数据!AS145="","",原始数据!AS145)</f>
        <v/>
      </c>
      <c r="W145" s="13"/>
      <c r="X145" s="13"/>
      <c r="Y145" s="13"/>
      <c r="Z145" s="142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9" t="str">
        <f>IF(原始数据!AU145="","",原始数据!AU145)</f>
        <v/>
      </c>
      <c r="AB145" s="13"/>
      <c r="AC145" s="13"/>
      <c r="AD145" s="13"/>
      <c r="AE145" s="9" t="str">
        <f>IF(原始数据!K145="","",原始数据!K145)</f>
        <v/>
      </c>
      <c r="AF145" s="9" t="str">
        <f>IF(原始数据!L145="","",原始数据!L145)</f>
        <v/>
      </c>
      <c r="AG145" s="9" t="str">
        <f>IF(原始数据!AV145="","",原始数据!AV145)</f>
        <v/>
      </c>
      <c r="AH145" s="13"/>
      <c r="AI145" s="13"/>
      <c r="AJ145" s="13"/>
      <c r="AK145" s="13"/>
      <c r="AL145" s="13"/>
      <c r="AM145" s="9"/>
      <c r="AN145" s="9"/>
      <c r="AO145" s="9"/>
      <c r="AP145" s="9"/>
      <c r="AQ145" s="10"/>
      <c r="AR145" s="10"/>
      <c r="AS145" s="10"/>
      <c r="AT145" s="10"/>
      <c r="AU145" s="16"/>
      <c r="AV145" s="16"/>
      <c r="AW145" s="16"/>
      <c r="AX145" s="16"/>
      <c r="AY145" s="191"/>
      <c r="AZ145" s="191"/>
      <c r="BA145" s="13"/>
      <c r="BC145" s="20">
        <f t="shared" si="4"/>
        <v>0</v>
      </c>
      <c r="BD145" s="20" t="str">
        <f t="shared" si="5"/>
        <v/>
      </c>
    </row>
    <row r="146" spans="1:59">
      <c r="A146" s="1">
        <f>输入错误检查!C145</f>
        <v>0</v>
      </c>
      <c r="B146" s="14">
        <f>原始数据!B146</f>
        <v>4</v>
      </c>
      <c r="C146" s="14">
        <f>原始数据!C146</f>
        <v>15</v>
      </c>
      <c r="D146" s="8">
        <f>原始数据!D146</f>
        <v>14</v>
      </c>
      <c r="E146" s="8" t="str">
        <f>原始数据!E146</f>
        <v>WOLVES</v>
      </c>
      <c r="F146" s="8" t="str">
        <f>原始数据!F146</f>
        <v>SKY</v>
      </c>
      <c r="G146" s="8" t="str">
        <f>原始数据!G146</f>
        <v>加</v>
      </c>
      <c r="H146" s="8" t="str">
        <f>原始数据!H146</f>
        <v>下</v>
      </c>
      <c r="I146" s="8" t="str">
        <f>IF(原始数据!X146="","",原始数据!X146)</f>
        <v/>
      </c>
      <c r="J146" s="8" t="str">
        <f>原始数据!J146</f>
        <v/>
      </c>
      <c r="K146" s="142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9" t="str">
        <f>IF(原始数据!AP146="","",原始数据!AP146)</f>
        <v/>
      </c>
      <c r="M146" s="13"/>
      <c r="N146" s="195"/>
      <c r="O146" s="195"/>
      <c r="P146" s="142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9" t="str">
        <f>IF(原始数据!AQ146="","",原始数据!AQ146)</f>
        <v/>
      </c>
      <c r="R146" s="13"/>
      <c r="S146" s="13"/>
      <c r="T146" s="13"/>
      <c r="U146" s="142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9" t="str">
        <f>IF(原始数据!AS146="","",原始数据!AS146)</f>
        <v/>
      </c>
      <c r="W146" s="13"/>
      <c r="X146" s="13"/>
      <c r="Y146" s="13"/>
      <c r="Z146" s="142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9" t="str">
        <f>IF(原始数据!AU146="","",原始数据!AU146)</f>
        <v/>
      </c>
      <c r="AB146" s="13"/>
      <c r="AC146" s="13"/>
      <c r="AD146" s="13"/>
      <c r="AE146" s="9" t="str">
        <f>IF(原始数据!K146="","",原始数据!K146)</f>
        <v/>
      </c>
      <c r="AF146" s="9" t="str">
        <f>IF(原始数据!L146="","",原始数据!L146)</f>
        <v/>
      </c>
      <c r="AG146" s="9" t="str">
        <f>IF(原始数据!AV146="","",原始数据!AV146)</f>
        <v/>
      </c>
      <c r="AH146" s="13"/>
      <c r="AI146" s="13"/>
      <c r="AJ146" s="13"/>
      <c r="AK146" s="13"/>
      <c r="AL146" s="13"/>
      <c r="AM146" s="9"/>
      <c r="AN146" s="9"/>
      <c r="AO146" s="9"/>
      <c r="AP146" s="9"/>
      <c r="AQ146" s="10"/>
      <c r="AR146" s="10"/>
      <c r="AS146" s="10"/>
      <c r="AT146" s="10"/>
      <c r="AU146" s="16"/>
      <c r="AV146" s="16"/>
      <c r="AW146" s="16"/>
      <c r="AX146" s="16"/>
      <c r="AY146" s="191"/>
      <c r="AZ146" s="191"/>
      <c r="BA146" s="13"/>
      <c r="BC146" s="20">
        <f t="shared" si="4"/>
        <v>0</v>
      </c>
      <c r="BD146" s="20" t="str">
        <f t="shared" si="5"/>
        <v/>
      </c>
    </row>
    <row r="147" spans="1:59">
      <c r="A147" s="1">
        <f>输入错误检查!C146</f>
        <v>0</v>
      </c>
      <c r="B147" s="14">
        <f>原始数据!B147</f>
        <v>4</v>
      </c>
      <c r="C147" s="14">
        <f>原始数据!C147</f>
        <v>15</v>
      </c>
      <c r="D147" s="8">
        <f>原始数据!D147</f>
        <v>16</v>
      </c>
      <c r="E147" s="8" t="str">
        <f>原始数据!E147</f>
        <v>DOU5</v>
      </c>
      <c r="F147" s="8" t="str">
        <f>原始数据!F147</f>
        <v>ITZY</v>
      </c>
      <c r="G147" s="8">
        <f>原始数据!G147</f>
        <v>1</v>
      </c>
      <c r="H147" s="8" t="str">
        <f>原始数据!H147</f>
        <v>上</v>
      </c>
      <c r="I147" s="8" t="str">
        <f>IF(原始数据!X147="","",原始数据!X147)</f>
        <v>唐人街</v>
      </c>
      <c r="J147" s="8" t="str">
        <f>原始数据!J147</f>
        <v>ITZY</v>
      </c>
      <c r="K147" s="142" t="str">
        <f>IF(赛后数据!$M147="","",_xlfn.IFS(L147=赛后数据!$N147,赛后数据!$M147,L147=赛后数据!$V147,赛后数据!$U147,L147=赛后数据!$AD147,赛后数据!$AC147,L147=赛后数据!$AL147,赛后数据!$AK147))</f>
        <v>zyan</v>
      </c>
      <c r="L147" s="9" t="str">
        <f>IF(原始数据!AP147="","",原始数据!AP147)</f>
        <v>木偶师</v>
      </c>
      <c r="M147" s="13">
        <v>2</v>
      </c>
      <c r="N147" s="189" t="s">
        <v>230</v>
      </c>
      <c r="O147" s="189" t="s">
        <v>233</v>
      </c>
      <c r="P147" s="142" t="s">
        <v>329</v>
      </c>
      <c r="Q147" s="9" t="str">
        <f>IF(原始数据!AQ147="","",原始数据!AQ147)</f>
        <v>祭司</v>
      </c>
      <c r="R147" s="13">
        <v>6</v>
      </c>
      <c r="S147" s="15" t="s">
        <v>231</v>
      </c>
      <c r="T147" s="15" t="s">
        <v>233</v>
      </c>
      <c r="U147" s="142" t="str">
        <f>IF(赛后数据!$M147="","",_xlfn.IFS(V147=赛后数据!$N147,赛后数据!$M147,V147=赛后数据!$V147,赛后数据!$U147,V147=赛后数据!$AD147,赛后数据!$AC147,V147=赛后数据!$AL147,赛后数据!$AK147))</f>
        <v>clover</v>
      </c>
      <c r="V147" s="9" t="str">
        <f>IF(原始数据!AS147="","",原始数据!AS147)</f>
        <v>飞行家</v>
      </c>
      <c r="W147" s="13">
        <v>4</v>
      </c>
      <c r="X147" s="15" t="s">
        <v>231</v>
      </c>
      <c r="Y147" s="15" t="s">
        <v>232</v>
      </c>
      <c r="Z147" s="142" t="str">
        <f>IF(赛后数据!$M147="","",_xlfn.IFS(AA147=赛后数据!$N147,赛后数据!$M147,AA147=赛后数据!$V147,赛后数据!$U147,AA147=赛后数据!$AD147,赛后数据!$AC147,AA147=赛后数据!$AL147,赛后数据!$AK147))</f>
        <v>fox</v>
      </c>
      <c r="AA147" s="9" t="str">
        <f>IF(原始数据!AU147="","",原始数据!AU147)</f>
        <v>大副</v>
      </c>
      <c r="AB147" s="13">
        <v>5</v>
      </c>
      <c r="AC147" s="15" t="s">
        <v>230</v>
      </c>
      <c r="AD147" s="15" t="s">
        <v>231</v>
      </c>
      <c r="AE147" s="9" t="str">
        <f>IF(原始数据!K147="","",原始数据!K147)</f>
        <v>DOU5</v>
      </c>
      <c r="AF147" s="9" t="str">
        <f>IF(原始数据!L147="","",原始数据!L147)</f>
        <v>yan</v>
      </c>
      <c r="AG147" s="9" t="str">
        <f>IF(原始数据!AV147="","",原始数据!AV147)</f>
        <v>跛脚羊</v>
      </c>
      <c r="AH147" s="13">
        <v>8</v>
      </c>
      <c r="AI147" s="15" t="s">
        <v>234</v>
      </c>
      <c r="AJ147" s="15" t="s">
        <v>235</v>
      </c>
      <c r="AK147" s="15" t="s">
        <v>247</v>
      </c>
      <c r="AL147" s="15" t="s">
        <v>240</v>
      </c>
      <c r="AM147" s="142" t="s">
        <v>302</v>
      </c>
      <c r="AN147" s="9">
        <v>1</v>
      </c>
      <c r="AO147" s="9">
        <v>2</v>
      </c>
      <c r="AP147" s="142" t="s">
        <v>330</v>
      </c>
      <c r="AQ147" s="10">
        <v>2</v>
      </c>
      <c r="AR147" s="204">
        <v>8</v>
      </c>
      <c r="AS147" s="10">
        <v>307</v>
      </c>
      <c r="AT147" s="10"/>
      <c r="AU147" s="16">
        <v>417</v>
      </c>
      <c r="AV147" s="16">
        <v>3</v>
      </c>
      <c r="AW147" s="16">
        <v>21</v>
      </c>
      <c r="AX147" s="16"/>
      <c r="AY147" s="191">
        <v>3</v>
      </c>
      <c r="AZ147" s="191">
        <v>54</v>
      </c>
      <c r="BA147" s="13"/>
      <c r="BC147" s="20">
        <f t="shared" si="4"/>
        <v>66</v>
      </c>
      <c r="BD147" s="20">
        <f t="shared" si="5"/>
        <v>1</v>
      </c>
      <c r="BF147" s="1">
        <v>4</v>
      </c>
      <c r="BG147" s="1">
        <v>50</v>
      </c>
    </row>
    <row r="148" spans="1:59">
      <c r="A148" s="1">
        <f>输入错误检查!C147</f>
        <v>0</v>
      </c>
      <c r="B148" s="14">
        <f>原始数据!B148</f>
        <v>4</v>
      </c>
      <c r="C148" s="14">
        <f>原始数据!C148</f>
        <v>15</v>
      </c>
      <c r="D148" s="8">
        <f>原始数据!D148</f>
        <v>16</v>
      </c>
      <c r="E148" s="8" t="str">
        <f>原始数据!E148</f>
        <v>DOU5</v>
      </c>
      <c r="F148" s="8" t="str">
        <f>原始数据!F148</f>
        <v>ITZY</v>
      </c>
      <c r="G148" s="8">
        <f>原始数据!G148</f>
        <v>1</v>
      </c>
      <c r="H148" s="8" t="str">
        <f>原始数据!H148</f>
        <v>下</v>
      </c>
      <c r="I148" s="8" t="str">
        <f>IF(原始数据!X148="","",原始数据!X148)</f>
        <v>唐人街</v>
      </c>
      <c r="J148" s="8" t="str">
        <f>原始数据!J148</f>
        <v>DOU5</v>
      </c>
      <c r="K148" s="142" t="str">
        <f>IF(赛后数据!$M148="","",_xlfn.IFS(L148=赛后数据!$N148,赛后数据!$M148,L148=赛后数据!$V148,赛后数据!$U148,L148=赛后数据!$AD148,赛后数据!$AC148,L148=赛后数据!$AL148,赛后数据!$AK148))</f>
        <v>nan</v>
      </c>
      <c r="L148" s="9" t="str">
        <f>IF(原始数据!AP148="","",原始数据!AP148)</f>
        <v>大副</v>
      </c>
      <c r="M148" s="13">
        <v>4</v>
      </c>
      <c r="N148" s="189" t="s">
        <v>230</v>
      </c>
      <c r="O148" s="189" t="s">
        <v>231</v>
      </c>
      <c r="P148" s="142" t="s">
        <v>290</v>
      </c>
      <c r="Q148" s="9" t="str">
        <f>IF(原始数据!AQ148="","",原始数据!AQ148)</f>
        <v>冒险家</v>
      </c>
      <c r="R148" s="13">
        <v>8</v>
      </c>
      <c r="S148" s="15" t="s">
        <v>230</v>
      </c>
      <c r="T148" s="15" t="s">
        <v>233</v>
      </c>
      <c r="U148" s="142" t="str">
        <f>IF(赛后数据!$M148="","",_xlfn.IFS(V148=赛后数据!$N148,赛后数据!$M148,V148=赛后数据!$V148,赛后数据!$U148,V148=赛后数据!$AD148,赛后数据!$AC148,V148=赛后数据!$AL148,赛后数据!$AK148))</f>
        <v>chen</v>
      </c>
      <c r="V148" s="9" t="str">
        <f>IF(原始数据!AS148="","",原始数据!AS148)</f>
        <v>木偶师</v>
      </c>
      <c r="W148" s="13">
        <v>9</v>
      </c>
      <c r="X148" s="15" t="s">
        <v>231</v>
      </c>
      <c r="Y148" s="15" t="s">
        <v>233</v>
      </c>
      <c r="Z148" s="142" t="str">
        <f>IF(赛后数据!$M148="","",_xlfn.IFS(AA148=赛后数据!$N148,赛后数据!$M148,AA148=赛后数据!$V148,赛后数据!$U148,AA148=赛后数据!$AD148,赛后数据!$AC148,AA148=赛后数据!$AL148,赛后数据!$AK148))</f>
        <v>czai</v>
      </c>
      <c r="AA148" s="9" t="str">
        <f>IF(原始数据!AU148="","",原始数据!AU148)</f>
        <v>骑士</v>
      </c>
      <c r="AB148" s="13">
        <v>5</v>
      </c>
      <c r="AC148" s="15" t="s">
        <v>232</v>
      </c>
      <c r="AD148" s="15" t="s">
        <v>233</v>
      </c>
      <c r="AE148" s="9" t="str">
        <f>IF(原始数据!K148="","",原始数据!K148)</f>
        <v>ITZY</v>
      </c>
      <c r="AF148" s="9" t="str">
        <f>IF(原始数据!L148="","",原始数据!L148)</f>
        <v>bailu</v>
      </c>
      <c r="AG148" s="9" t="str">
        <f>IF(原始数据!AV148="","",原始数据!AV148)</f>
        <v>喧嚣</v>
      </c>
      <c r="AH148" s="13">
        <v>1</v>
      </c>
      <c r="AI148" s="15" t="s">
        <v>235</v>
      </c>
      <c r="AJ148" s="15" t="s">
        <v>243</v>
      </c>
      <c r="AK148" s="15" t="s">
        <v>240</v>
      </c>
      <c r="AL148" s="15" t="s">
        <v>244</v>
      </c>
      <c r="AM148" s="142" t="s">
        <v>290</v>
      </c>
      <c r="AN148" s="9">
        <v>1</v>
      </c>
      <c r="AO148" s="9">
        <v>11</v>
      </c>
      <c r="AP148" s="142" t="s">
        <v>331</v>
      </c>
      <c r="AQ148" s="10">
        <v>1</v>
      </c>
      <c r="AR148" s="10">
        <v>47</v>
      </c>
      <c r="AS148" s="10">
        <v>205</v>
      </c>
      <c r="AT148" s="10"/>
      <c r="AU148" s="16">
        <v>384</v>
      </c>
      <c r="AV148" s="16">
        <v>3</v>
      </c>
      <c r="AW148" s="16">
        <v>26</v>
      </c>
      <c r="AX148" s="16"/>
      <c r="AY148" s="191">
        <v>5</v>
      </c>
      <c r="AZ148" s="191">
        <v>39</v>
      </c>
      <c r="BA148" s="15" t="s">
        <v>332</v>
      </c>
      <c r="BB148" s="24"/>
      <c r="BC148" s="20">
        <f t="shared" si="4"/>
        <v>36</v>
      </c>
      <c r="BD148" s="20">
        <f t="shared" si="5"/>
        <v>6</v>
      </c>
      <c r="BF148" s="1">
        <v>6</v>
      </c>
      <c r="BG148" s="1">
        <v>37</v>
      </c>
    </row>
    <row r="149" spans="1:59">
      <c r="A149" s="1">
        <f>输入错误检查!C148</f>
        <v>0</v>
      </c>
      <c r="B149" s="14">
        <f>原始数据!B149</f>
        <v>4</v>
      </c>
      <c r="C149" s="14">
        <f>原始数据!C149</f>
        <v>15</v>
      </c>
      <c r="D149" s="8">
        <f>原始数据!D149</f>
        <v>16</v>
      </c>
      <c r="E149" s="8" t="str">
        <f>原始数据!E149</f>
        <v>DOU5</v>
      </c>
      <c r="F149" s="8" t="str">
        <f>原始数据!F149</f>
        <v>ITZY</v>
      </c>
      <c r="G149" s="8">
        <f>原始数据!G149</f>
        <v>2</v>
      </c>
      <c r="H149" s="8" t="str">
        <f>原始数据!H149</f>
        <v>上</v>
      </c>
      <c r="I149" s="8" t="str">
        <f>IF(原始数据!X149="","",原始数据!X149)</f>
        <v>湖景村</v>
      </c>
      <c r="J149" s="8" t="str">
        <f>原始数据!J149</f>
        <v>DOU5</v>
      </c>
      <c r="K149" s="142" t="str">
        <f>IF(赛后数据!$M149="","",_xlfn.IFS(L149=赛后数据!$N149,赛后数据!$M149,L149=赛后数据!$V149,赛后数据!$U149,L149=赛后数据!$AD149,赛后数据!$AC149,L149=赛后数据!$AL149,赛后数据!$AK149))</f>
        <v>nan</v>
      </c>
      <c r="L149" s="9" t="str">
        <f>IF(原始数据!AP149="","",原始数据!AP149)</f>
        <v>野人</v>
      </c>
      <c r="M149" s="13">
        <v>11</v>
      </c>
      <c r="N149" s="189" t="s">
        <v>231</v>
      </c>
      <c r="O149" s="189" t="s">
        <v>230</v>
      </c>
      <c r="P149" s="142" t="s">
        <v>290</v>
      </c>
      <c r="Q149" s="9" t="str">
        <f>IF(原始数据!AQ149="","",原始数据!AQ149)</f>
        <v>病患</v>
      </c>
      <c r="R149" s="13">
        <v>8</v>
      </c>
      <c r="S149" s="15" t="s">
        <v>232</v>
      </c>
      <c r="T149" s="15" t="s">
        <v>233</v>
      </c>
      <c r="U149" s="142" t="str">
        <f>IF(赛后数据!$M149="","",_xlfn.IFS(V149=赛后数据!$N149,赛后数据!$M149,V149=赛后数据!$V149,赛后数据!$U149,V149=赛后数据!$AD149,赛后数据!$AC149,V149=赛后数据!$AL149,赛后数据!$AK149))</f>
        <v>chen</v>
      </c>
      <c r="V149" s="9" t="str">
        <f>IF(原始数据!AS149="","",原始数据!AS149)</f>
        <v>杂技演员</v>
      </c>
      <c r="W149" s="13">
        <v>5</v>
      </c>
      <c r="X149" s="15" t="s">
        <v>230</v>
      </c>
      <c r="Y149" s="15" t="s">
        <v>233</v>
      </c>
      <c r="Z149" s="142" t="str">
        <f>IF(赛后数据!$M149="","",_xlfn.IFS(AA149=赛后数据!$N149,赛后数据!$M149,AA149=赛后数据!$V149,赛后数据!$U149,AA149=赛后数据!$AD149,赛后数据!$AC149,AA149=赛后数据!$AL149,赛后数据!$AK149))</f>
        <v>czai</v>
      </c>
      <c r="AA149" s="9" t="str">
        <f>IF(原始数据!AU149="","",原始数据!AU149)</f>
        <v>哭泣小丑</v>
      </c>
      <c r="AB149" s="13">
        <v>2</v>
      </c>
      <c r="AC149" s="15" t="s">
        <v>232</v>
      </c>
      <c r="AD149" s="15" t="s">
        <v>230</v>
      </c>
      <c r="AE149" s="9" t="str">
        <f>IF(原始数据!K149="","",原始数据!K149)</f>
        <v>ITZY</v>
      </c>
      <c r="AF149" s="9" t="str">
        <f>IF(原始数据!L149="","",原始数据!L149)</f>
        <v>bailu</v>
      </c>
      <c r="AG149" s="9" t="str">
        <f>IF(原始数据!AV149="","",原始数据!AV149)</f>
        <v>歌剧演员</v>
      </c>
      <c r="AH149" s="13">
        <v>7</v>
      </c>
      <c r="AI149" s="15" t="s">
        <v>234</v>
      </c>
      <c r="AJ149" s="15" t="s">
        <v>235</v>
      </c>
      <c r="AK149" s="15" t="s">
        <v>237</v>
      </c>
      <c r="AL149" s="15" t="s">
        <v>240</v>
      </c>
      <c r="AM149" s="142" t="s">
        <v>290</v>
      </c>
      <c r="AN149" s="9">
        <v>0</v>
      </c>
      <c r="AO149" s="9">
        <v>17</v>
      </c>
      <c r="AP149" s="142" t="s">
        <v>239</v>
      </c>
      <c r="AQ149" s="10">
        <v>0</v>
      </c>
      <c r="AR149" s="10">
        <v>55</v>
      </c>
      <c r="AS149" s="10">
        <v>143</v>
      </c>
      <c r="AT149" s="10"/>
      <c r="AU149" s="16">
        <v>381</v>
      </c>
      <c r="AV149" s="16">
        <v>3</v>
      </c>
      <c r="AW149" s="16">
        <v>21</v>
      </c>
      <c r="AX149" s="16"/>
      <c r="AY149" s="191">
        <v>5</v>
      </c>
      <c r="AZ149" s="191">
        <v>20</v>
      </c>
      <c r="BA149" s="13"/>
      <c r="BC149" s="20">
        <f t="shared" si="4"/>
        <v>38</v>
      </c>
      <c r="BD149" s="20">
        <f t="shared" si="5"/>
        <v>1</v>
      </c>
      <c r="BF149" s="1">
        <v>6</v>
      </c>
      <c r="BG149" s="1">
        <v>8</v>
      </c>
    </row>
    <row r="150" spans="1:59">
      <c r="A150" s="1">
        <f>输入错误检查!C149</f>
        <v>0</v>
      </c>
      <c r="B150" s="14">
        <f>原始数据!B150</f>
        <v>4</v>
      </c>
      <c r="C150" s="14">
        <f>原始数据!C150</f>
        <v>15</v>
      </c>
      <c r="D150" s="8">
        <f>原始数据!D150</f>
        <v>16</v>
      </c>
      <c r="E150" s="8" t="str">
        <f>原始数据!E150</f>
        <v>DOU5</v>
      </c>
      <c r="F150" s="8" t="str">
        <f>原始数据!F150</f>
        <v>ITZY</v>
      </c>
      <c r="G150" s="8">
        <f>原始数据!G150</f>
        <v>2</v>
      </c>
      <c r="H150" s="8" t="str">
        <f>原始数据!H150</f>
        <v>下</v>
      </c>
      <c r="I150" s="8" t="str">
        <f>IF(原始数据!X150="","",原始数据!X150)</f>
        <v>湖景村</v>
      </c>
      <c r="J150" s="8" t="str">
        <f>原始数据!J150</f>
        <v>ITZY</v>
      </c>
      <c r="K150" s="142" t="str">
        <f>IF(赛后数据!$M150="","",_xlfn.IFS(L150=赛后数据!$N150,赛后数据!$M150,L150=赛后数据!$V150,赛后数据!$U150,L150=赛后数据!$AD150,赛后数据!$AC150,L150=赛后数据!$AL150,赛后数据!$AK150))</f>
        <v>zyan</v>
      </c>
      <c r="L150" s="9" t="str">
        <f>IF(原始数据!AP150="","",原始数据!AP150)</f>
        <v>入殓师</v>
      </c>
      <c r="M150" s="13">
        <v>8</v>
      </c>
      <c r="N150" s="189" t="s">
        <v>232</v>
      </c>
      <c r="O150" s="189" t="s">
        <v>233</v>
      </c>
      <c r="P150" s="142" t="s">
        <v>333</v>
      </c>
      <c r="Q150" s="9" t="str">
        <f>IF(原始数据!AQ150="","",原始数据!AQ150)</f>
        <v>野人</v>
      </c>
      <c r="R150" s="13">
        <v>7</v>
      </c>
      <c r="S150" s="15" t="s">
        <v>232</v>
      </c>
      <c r="T150" s="15" t="s">
        <v>231</v>
      </c>
      <c r="U150" s="142" t="str">
        <f>IF(赛后数据!$M150="","",_xlfn.IFS(V150=赛后数据!$N150,赛后数据!$M150,V150=赛后数据!$V150,赛后数据!$U150,V150=赛后数据!$AD150,赛后数据!$AC150,V150=赛后数据!$AL150,赛后数据!$AK150))</f>
        <v>dahai</v>
      </c>
      <c r="V150" s="9" t="str">
        <f>IF(原始数据!AS150="","",原始数据!AS150)</f>
        <v>舞女</v>
      </c>
      <c r="W150" s="13">
        <v>6</v>
      </c>
      <c r="X150" s="15" t="s">
        <v>230</v>
      </c>
      <c r="Y150" s="15" t="s">
        <v>233</v>
      </c>
      <c r="Z150" s="142" t="str">
        <f>IF(赛后数据!$M150="","",_xlfn.IFS(AA150=赛后数据!$N150,赛后数据!$M150,AA150=赛后数据!$V150,赛后数据!$U150,AA150=赛后数据!$AD150,赛后数据!$AC150,AA150=赛后数据!$AL150,赛后数据!$AK150))</f>
        <v>clover</v>
      </c>
      <c r="AA150" s="9" t="str">
        <f>IF(原始数据!AU150="","",原始数据!AU150)</f>
        <v>小说家</v>
      </c>
      <c r="AB150" s="13">
        <v>2</v>
      </c>
      <c r="AC150" s="15" t="s">
        <v>230</v>
      </c>
      <c r="AD150" s="15" t="s">
        <v>233</v>
      </c>
      <c r="AE150" s="9" t="str">
        <f>IF(原始数据!K150="","",原始数据!K150)</f>
        <v>DOU5</v>
      </c>
      <c r="AF150" s="9" t="str">
        <f>IF(原始数据!L150="","",原始数据!L150)</f>
        <v>yan</v>
      </c>
      <c r="AG150" s="9" t="str">
        <f>IF(原始数据!AV150="","",原始数据!AV150)</f>
        <v>时空之影</v>
      </c>
      <c r="AH150" s="13">
        <v>5</v>
      </c>
      <c r="AI150" s="15" t="s">
        <v>235</v>
      </c>
      <c r="AJ150" s="15" t="s">
        <v>243</v>
      </c>
      <c r="AK150" s="15" t="s">
        <v>237</v>
      </c>
      <c r="AL150" s="15" t="s">
        <v>244</v>
      </c>
      <c r="AM150" s="142" t="s">
        <v>301</v>
      </c>
      <c r="AN150" s="9">
        <v>0</v>
      </c>
      <c r="AO150" s="9">
        <v>28</v>
      </c>
      <c r="AP150" s="142" t="s">
        <v>289</v>
      </c>
      <c r="AQ150" s="10">
        <v>1</v>
      </c>
      <c r="AR150" s="10">
        <v>40</v>
      </c>
      <c r="AS150" s="10">
        <v>241</v>
      </c>
      <c r="AT150" s="10"/>
      <c r="AU150" s="16">
        <v>354</v>
      </c>
      <c r="AV150" s="16">
        <v>3</v>
      </c>
      <c r="AW150" s="16">
        <v>21</v>
      </c>
      <c r="AX150" s="16"/>
      <c r="AY150" s="191" t="s">
        <v>246</v>
      </c>
      <c r="AZ150" s="191"/>
      <c r="BA150" s="13"/>
      <c r="BC150" s="20">
        <f t="shared" si="4"/>
        <v>72</v>
      </c>
      <c r="BD150" s="20">
        <f t="shared" si="5"/>
        <v>1</v>
      </c>
      <c r="BF150" s="1">
        <v>6</v>
      </c>
      <c r="BG150" s="1">
        <v>42</v>
      </c>
    </row>
    <row r="151" spans="1:59">
      <c r="A151" s="1">
        <f>输入错误检查!C150</f>
        <v>0</v>
      </c>
      <c r="B151" s="14">
        <f>原始数据!B151</f>
        <v>4</v>
      </c>
      <c r="C151" s="14">
        <f>原始数据!C151</f>
        <v>15</v>
      </c>
      <c r="D151" s="8">
        <f>原始数据!D151</f>
        <v>16</v>
      </c>
      <c r="E151" s="8" t="str">
        <f>原始数据!E151</f>
        <v>DOU5</v>
      </c>
      <c r="F151" s="8" t="str">
        <f>原始数据!F151</f>
        <v>ITZY</v>
      </c>
      <c r="G151" s="8">
        <f>原始数据!G151</f>
        <v>3</v>
      </c>
      <c r="H151" s="8" t="str">
        <f>原始数据!H151</f>
        <v>上</v>
      </c>
      <c r="I151" s="8" t="str">
        <f>IF(原始数据!X151="","",原始数据!X151)</f>
        <v>里奥的回忆</v>
      </c>
      <c r="J151" s="8" t="str">
        <f>原始数据!J151</f>
        <v>DOU5</v>
      </c>
      <c r="K151" s="142" t="str">
        <f>IF(赛后数据!$M151="","",_xlfn.IFS(L151=赛后数据!$N151,赛后数据!$M151,L151=赛后数据!$V151,赛后数据!$U151,L151=赛后数据!$AD151,赛后数据!$AC151,L151=赛后数据!$AL151,赛后数据!$AK151))</f>
        <v>czai</v>
      </c>
      <c r="L151" s="9" t="str">
        <f>IF(原始数据!AP151="","",原始数据!AP151)</f>
        <v>先知</v>
      </c>
      <c r="M151" s="13">
        <v>2</v>
      </c>
      <c r="N151" s="189" t="s">
        <v>232</v>
      </c>
      <c r="O151" s="189" t="s">
        <v>233</v>
      </c>
      <c r="P151" s="142" t="s">
        <v>290</v>
      </c>
      <c r="Q151" s="9" t="str">
        <f>IF(原始数据!AQ151="","",原始数据!AQ151)</f>
        <v>心理学家</v>
      </c>
      <c r="R151" s="13">
        <v>8</v>
      </c>
      <c r="S151" s="15" t="s">
        <v>230</v>
      </c>
      <c r="T151" s="15" t="s">
        <v>233</v>
      </c>
      <c r="U151" s="142" t="str">
        <f>IF(赛后数据!$M151="","",_xlfn.IFS(V151=赛后数据!$N151,赛后数据!$M151,V151=赛后数据!$V151,赛后数据!$U151,V151=赛后数据!$AD151,赛后数据!$AC151,V151=赛后数据!$AL151,赛后数据!$AK151))</f>
        <v>nan</v>
      </c>
      <c r="V151" s="9" t="str">
        <f>IF(原始数据!AS151="","",原始数据!AS151)</f>
        <v>佣兵</v>
      </c>
      <c r="W151" s="13">
        <v>6</v>
      </c>
      <c r="X151" s="15" t="s">
        <v>231</v>
      </c>
      <c r="Y151" s="15" t="s">
        <v>230</v>
      </c>
      <c r="Z151" s="142" t="str">
        <f>IF(赛后数据!$M151="","",_xlfn.IFS(AA151=赛后数据!$N151,赛后数据!$M151,AA151=赛后数据!$V151,赛后数据!$U151,AA151=赛后数据!$AD151,赛后数据!$AC151,AA151=赛后数据!$AL151,赛后数据!$AK151))</f>
        <v>chen</v>
      </c>
      <c r="AA151" s="9" t="str">
        <f>IF(原始数据!AU151="","",原始数据!AU151)</f>
        <v>火灾调查员</v>
      </c>
      <c r="AB151" s="13">
        <v>5</v>
      </c>
      <c r="AC151" s="15" t="s">
        <v>230</v>
      </c>
      <c r="AD151" s="15" t="s">
        <v>233</v>
      </c>
      <c r="AE151" s="9" t="str">
        <f>IF(原始数据!K151="","",原始数据!K151)</f>
        <v>ITZY</v>
      </c>
      <c r="AF151" s="9" t="str">
        <f>IF(原始数据!L151="","",原始数据!L151)</f>
        <v>siyu</v>
      </c>
      <c r="AG151" s="9" t="str">
        <f>IF(原始数据!AV151="","",原始数据!AV151)</f>
        <v>隐士</v>
      </c>
      <c r="AH151" s="13">
        <v>9</v>
      </c>
      <c r="AI151" s="15" t="s">
        <v>235</v>
      </c>
      <c r="AJ151" s="15" t="s">
        <v>243</v>
      </c>
      <c r="AK151" s="15" t="s">
        <v>240</v>
      </c>
      <c r="AL151" s="15" t="s">
        <v>244</v>
      </c>
      <c r="AM151" s="142" t="s">
        <v>334</v>
      </c>
      <c r="AN151" s="9">
        <v>0</v>
      </c>
      <c r="AO151" s="9">
        <v>20</v>
      </c>
      <c r="AP151" s="142" t="s">
        <v>252</v>
      </c>
      <c r="AQ151" s="10">
        <v>2</v>
      </c>
      <c r="AR151" s="10">
        <v>12</v>
      </c>
      <c r="AS151" s="10">
        <v>323</v>
      </c>
      <c r="AT151" s="10"/>
      <c r="AU151" s="16">
        <v>406</v>
      </c>
      <c r="AV151" s="16">
        <v>3</v>
      </c>
      <c r="AW151" s="16">
        <v>21</v>
      </c>
      <c r="AX151" s="16"/>
      <c r="AY151" s="191">
        <v>4</v>
      </c>
      <c r="AZ151" s="191"/>
      <c r="BA151" s="13"/>
      <c r="BC151" s="20">
        <f t="shared" si="4"/>
        <v>112</v>
      </c>
      <c r="BD151" s="20">
        <f t="shared" si="5"/>
        <v>1</v>
      </c>
      <c r="BF151" s="1">
        <v>5</v>
      </c>
      <c r="BG151" s="1">
        <v>46</v>
      </c>
    </row>
    <row r="152" spans="1:59">
      <c r="A152" s="1">
        <f>输入错误检查!C151</f>
        <v>0</v>
      </c>
      <c r="B152" s="14">
        <f>原始数据!B152</f>
        <v>4</v>
      </c>
      <c r="C152" s="14">
        <f>原始数据!C152</f>
        <v>15</v>
      </c>
      <c r="D152" s="8">
        <f>原始数据!D152</f>
        <v>16</v>
      </c>
      <c r="E152" s="8" t="str">
        <f>原始数据!E152</f>
        <v>DOU5</v>
      </c>
      <c r="F152" s="8" t="str">
        <f>原始数据!F152</f>
        <v>ITZY</v>
      </c>
      <c r="G152" s="8">
        <f>原始数据!G152</f>
        <v>3</v>
      </c>
      <c r="H152" s="8" t="str">
        <f>原始数据!H152</f>
        <v>下</v>
      </c>
      <c r="I152" s="8" t="str">
        <f>IF(原始数据!X152="","",原始数据!X152)</f>
        <v>里奥的回忆</v>
      </c>
      <c r="J152" s="8" t="str">
        <f>原始数据!J152</f>
        <v>ITZY</v>
      </c>
      <c r="K152" s="142" t="str">
        <f>IF(赛后数据!$M152="","",_xlfn.IFS(L152=赛后数据!$N152,赛后数据!$M152,L152=赛后数据!$V152,赛后数据!$U152,L152=赛后数据!$AD152,赛后数据!$AC152,L152=赛后数据!$AL152,赛后数据!$AK152))</f>
        <v>zyan</v>
      </c>
      <c r="L152" s="9" t="str">
        <f>IF(原始数据!AP152="","",原始数据!AP152)</f>
        <v>骑士</v>
      </c>
      <c r="M152" s="13">
        <v>8</v>
      </c>
      <c r="N152" s="189" t="s">
        <v>230</v>
      </c>
      <c r="O152" s="189" t="s">
        <v>233</v>
      </c>
      <c r="P152" s="142" t="s">
        <v>329</v>
      </c>
      <c r="Q152" s="9" t="str">
        <f>IF(原始数据!AQ152="","",原始数据!AQ152)</f>
        <v>机械师</v>
      </c>
      <c r="R152" s="13">
        <v>5</v>
      </c>
      <c r="S152" s="15" t="s">
        <v>233</v>
      </c>
      <c r="T152" s="15" t="s">
        <v>230</v>
      </c>
      <c r="U152" s="142" t="str">
        <f>IF(赛后数据!$M152="","",_xlfn.IFS(V152=赛后数据!$N152,赛后数据!$M152,V152=赛后数据!$V152,赛后数据!$U152,V152=赛后数据!$AD152,赛后数据!$AC152,V152=赛后数据!$AL152,赛后数据!$AK152))</f>
        <v>clover</v>
      </c>
      <c r="V152" s="9" t="str">
        <f>IF(原始数据!AS152="","",原始数据!AS152)</f>
        <v>杂技演员</v>
      </c>
      <c r="W152" s="13">
        <v>2</v>
      </c>
      <c r="X152" s="15" t="s">
        <v>230</v>
      </c>
      <c r="Y152" s="15" t="s">
        <v>233</v>
      </c>
      <c r="Z152" s="142" t="str">
        <f>IF(赛后数据!$M152="","",_xlfn.IFS(AA152=赛后数据!$N152,赛后数据!$M152,AA152=赛后数据!$V152,赛后数据!$U152,AA152=赛后数据!$AD152,赛后数据!$AC152,AA152=赛后数据!$AL152,赛后数据!$AK152))</f>
        <v>fox</v>
      </c>
      <c r="AA152" s="9" t="str">
        <f>IF(原始数据!AU152="","",原始数据!AU152)</f>
        <v>守墓人</v>
      </c>
      <c r="AB152" s="13">
        <v>6</v>
      </c>
      <c r="AC152" s="15" t="s">
        <v>231</v>
      </c>
      <c r="AD152" s="15" t="s">
        <v>230</v>
      </c>
      <c r="AE152" s="9" t="str">
        <f>IF(原始数据!K152="","",原始数据!K152)</f>
        <v>DOU5</v>
      </c>
      <c r="AF152" s="9" t="str">
        <f>IF(原始数据!L152="","",原始数据!L152)</f>
        <v>yan</v>
      </c>
      <c r="AG152" s="9" t="str">
        <f>IF(原始数据!AV152="","",原始数据!AV152)</f>
        <v>梦之女巫</v>
      </c>
      <c r="AH152" s="13">
        <v>9</v>
      </c>
      <c r="AI152" s="15" t="s">
        <v>235</v>
      </c>
      <c r="AJ152" s="15" t="s">
        <v>234</v>
      </c>
      <c r="AK152" s="15" t="s">
        <v>257</v>
      </c>
      <c r="AL152" s="15" t="s">
        <v>237</v>
      </c>
      <c r="AM152" s="142" t="s">
        <v>329</v>
      </c>
      <c r="AN152" s="9">
        <v>0</v>
      </c>
      <c r="AO152" s="9">
        <v>10</v>
      </c>
      <c r="AP152" s="142" t="s">
        <v>239</v>
      </c>
      <c r="AQ152" s="10">
        <v>1</v>
      </c>
      <c r="AR152" s="10">
        <v>32</v>
      </c>
      <c r="AS152" s="10">
        <v>244</v>
      </c>
      <c r="AT152" s="10"/>
      <c r="AU152" s="16">
        <v>436</v>
      </c>
      <c r="AV152" s="16">
        <v>3</v>
      </c>
      <c r="AW152" s="16">
        <v>21</v>
      </c>
      <c r="AX152" s="16"/>
      <c r="AY152" s="191">
        <v>3</v>
      </c>
      <c r="AZ152" s="191">
        <v>55</v>
      </c>
      <c r="BA152" s="13"/>
      <c r="BC152" s="20">
        <f t="shared" si="4"/>
        <v>82</v>
      </c>
      <c r="BD152" s="20">
        <f t="shared" si="5"/>
        <v>1</v>
      </c>
      <c r="BF152" s="1">
        <v>4</v>
      </c>
      <c r="BG152" s="1">
        <v>27</v>
      </c>
    </row>
    <row r="153" spans="1:59">
      <c r="A153" s="1">
        <f>输入错误检查!C152</f>
        <v>0</v>
      </c>
      <c r="B153" s="14">
        <f>原始数据!B153</f>
        <v>4</v>
      </c>
      <c r="C153" s="14">
        <f>原始数据!C153</f>
        <v>15</v>
      </c>
      <c r="D153" s="8">
        <f>原始数据!D153</f>
        <v>16</v>
      </c>
      <c r="E153" s="8" t="str">
        <f>原始数据!E153</f>
        <v>DOU5</v>
      </c>
      <c r="F153" s="8" t="str">
        <f>原始数据!F153</f>
        <v>ITZY</v>
      </c>
      <c r="G153" s="8" t="str">
        <f>原始数据!G153</f>
        <v>加</v>
      </c>
      <c r="H153" s="8" t="str">
        <f>原始数据!H153</f>
        <v>上</v>
      </c>
      <c r="I153" s="8" t="str">
        <f>IF(原始数据!X153="","",原始数据!X153)</f>
        <v/>
      </c>
      <c r="J153" s="8" t="str">
        <f>原始数据!J153</f>
        <v/>
      </c>
      <c r="K153" s="142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9" t="str">
        <f>IF(原始数据!AP153="","",原始数据!AP153)</f>
        <v/>
      </c>
      <c r="M153" s="13"/>
      <c r="N153" s="195"/>
      <c r="O153" s="195"/>
      <c r="P153" s="142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9" t="str">
        <f>IF(原始数据!AQ153="","",原始数据!AQ153)</f>
        <v/>
      </c>
      <c r="R153" s="13"/>
      <c r="S153" s="13"/>
      <c r="T153" s="13"/>
      <c r="U153" s="142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9" t="str">
        <f>IF(原始数据!AS153="","",原始数据!AS153)</f>
        <v/>
      </c>
      <c r="W153" s="13"/>
      <c r="X153" s="13"/>
      <c r="Y153" s="13"/>
      <c r="Z153" s="142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9" t="str">
        <f>IF(原始数据!AU153="","",原始数据!AU153)</f>
        <v/>
      </c>
      <c r="AB153" s="13"/>
      <c r="AC153" s="13"/>
      <c r="AD153" s="13"/>
      <c r="AE153" s="9" t="str">
        <f>IF(原始数据!K153="","",原始数据!K153)</f>
        <v/>
      </c>
      <c r="AF153" s="9" t="str">
        <f>IF(原始数据!L153="","",原始数据!L153)</f>
        <v/>
      </c>
      <c r="AG153" s="9" t="str">
        <f>IF(原始数据!AV153="","",原始数据!AV153)</f>
        <v/>
      </c>
      <c r="AH153" s="13"/>
      <c r="AI153" s="13"/>
      <c r="AJ153" s="13"/>
      <c r="AK153" s="13"/>
      <c r="AL153" s="13"/>
      <c r="AM153" s="9"/>
      <c r="AN153" s="9"/>
      <c r="AO153" s="9"/>
      <c r="AP153" s="9"/>
      <c r="AQ153" s="10"/>
      <c r="AR153" s="10"/>
      <c r="AS153" s="10"/>
      <c r="AT153" s="10"/>
      <c r="AU153" s="16"/>
      <c r="AV153" s="16"/>
      <c r="AW153" s="16"/>
      <c r="AX153" s="16"/>
      <c r="AY153" s="191"/>
      <c r="AZ153" s="191"/>
      <c r="BA153" s="13"/>
      <c r="BC153" s="20">
        <f t="shared" si="4"/>
        <v>0</v>
      </c>
      <c r="BD153" s="20" t="str">
        <f t="shared" si="5"/>
        <v/>
      </c>
    </row>
    <row r="154" spans="1:59">
      <c r="A154" s="1">
        <f>输入错误检查!C153</f>
        <v>0</v>
      </c>
      <c r="B154" s="14">
        <f>原始数据!B154</f>
        <v>4</v>
      </c>
      <c r="C154" s="14">
        <f>原始数据!C154</f>
        <v>15</v>
      </c>
      <c r="D154" s="8">
        <f>原始数据!D154</f>
        <v>16</v>
      </c>
      <c r="E154" s="8" t="str">
        <f>原始数据!E154</f>
        <v>DOU5</v>
      </c>
      <c r="F154" s="8" t="str">
        <f>原始数据!F154</f>
        <v>ITZY</v>
      </c>
      <c r="G154" s="8" t="str">
        <f>原始数据!G154</f>
        <v>加</v>
      </c>
      <c r="H154" s="8" t="str">
        <f>原始数据!H154</f>
        <v>下</v>
      </c>
      <c r="I154" s="8" t="str">
        <f>IF(原始数据!X154="","",原始数据!X154)</f>
        <v/>
      </c>
      <c r="J154" s="8" t="str">
        <f>原始数据!J154</f>
        <v/>
      </c>
      <c r="K154" s="142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9" t="str">
        <f>IF(原始数据!AP154="","",原始数据!AP154)</f>
        <v/>
      </c>
      <c r="M154" s="13"/>
      <c r="N154" s="195"/>
      <c r="O154" s="195"/>
      <c r="P154" s="142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9" t="str">
        <f>IF(原始数据!AQ154="","",原始数据!AQ154)</f>
        <v/>
      </c>
      <c r="R154" s="13"/>
      <c r="S154" s="13"/>
      <c r="T154" s="13"/>
      <c r="U154" s="142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9" t="str">
        <f>IF(原始数据!AS154="","",原始数据!AS154)</f>
        <v/>
      </c>
      <c r="W154" s="13"/>
      <c r="X154" s="13"/>
      <c r="Y154" s="13"/>
      <c r="Z154" s="142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9" t="str">
        <f>IF(原始数据!AU154="","",原始数据!AU154)</f>
        <v/>
      </c>
      <c r="AB154" s="13"/>
      <c r="AC154" s="13"/>
      <c r="AD154" s="13"/>
      <c r="AE154" s="9" t="str">
        <f>IF(原始数据!K154="","",原始数据!K154)</f>
        <v/>
      </c>
      <c r="AF154" s="9" t="str">
        <f>IF(原始数据!L154="","",原始数据!L154)</f>
        <v/>
      </c>
      <c r="AG154" s="9" t="str">
        <f>IF(原始数据!AV154="","",原始数据!AV154)</f>
        <v/>
      </c>
      <c r="AH154" s="13"/>
      <c r="AI154" s="13"/>
      <c r="AJ154" s="13"/>
      <c r="AK154" s="13"/>
      <c r="AL154" s="13"/>
      <c r="AM154" s="9"/>
      <c r="AN154" s="9"/>
      <c r="AO154" s="9"/>
      <c r="AP154" s="9"/>
      <c r="AQ154" s="10"/>
      <c r="AR154" s="10"/>
      <c r="AS154" s="10"/>
      <c r="AT154" s="10"/>
      <c r="AU154" s="16"/>
      <c r="AV154" s="16"/>
      <c r="AW154" s="16"/>
      <c r="AX154" s="16"/>
      <c r="AY154" s="191"/>
      <c r="AZ154" s="191"/>
      <c r="BA154" s="13"/>
      <c r="BC154" s="20">
        <f t="shared" si="4"/>
        <v>0</v>
      </c>
      <c r="BD154" s="20" t="str">
        <f t="shared" si="5"/>
        <v/>
      </c>
    </row>
    <row r="155" spans="1:59">
      <c r="A155" s="1">
        <f>输入错误检查!C154</f>
        <v>0</v>
      </c>
      <c r="B155" s="14">
        <f>原始数据!B155</f>
        <v>4</v>
      </c>
      <c r="C155" s="14">
        <f>原始数据!C155</f>
        <v>15</v>
      </c>
      <c r="D155" s="8">
        <f>原始数据!D155</f>
        <v>18</v>
      </c>
      <c r="E155" s="8" t="str">
        <f>原始数据!E155</f>
        <v>GR</v>
      </c>
      <c r="F155" s="8" t="str">
        <f>原始数据!F155</f>
        <v>WBG</v>
      </c>
      <c r="G155" s="8">
        <f>原始数据!G155</f>
        <v>1</v>
      </c>
      <c r="H155" s="8" t="str">
        <f>原始数据!H155</f>
        <v>上</v>
      </c>
      <c r="I155" s="8" t="str">
        <f>IF(原始数据!X155="","",原始数据!X155)</f>
        <v>永眠镇</v>
      </c>
      <c r="J155" s="8" t="str">
        <f>原始数据!J155</f>
        <v>GR</v>
      </c>
      <c r="K155" s="142" t="str">
        <f>IF(赛后数据!$M155="","",_xlfn.IFS(L155=赛后数据!$N155,赛后数据!$M155,L155=赛后数据!$V155,赛后数据!$U155,L155=赛后数据!$AD155,赛后数据!$AC155,L155=赛后数据!$AL155,赛后数据!$AK155))</f>
        <v>heart</v>
      </c>
      <c r="L155" s="9" t="str">
        <f>IF(原始数据!AP155="","",原始数据!AP155)</f>
        <v>大副</v>
      </c>
      <c r="M155" s="13">
        <v>6</v>
      </c>
      <c r="N155" s="195" t="s">
        <v>230</v>
      </c>
      <c r="O155" s="195" t="s">
        <v>231</v>
      </c>
      <c r="P155" s="142" t="str">
        <f>IF(赛后数据!$M155="","",_xlfn.IFS(Q155=赛后数据!$N155,赛后数据!$M155,Q155=赛后数据!$V155,赛后数据!$U155,Q155=赛后数据!$AD155,赛后数据!$AC155,Q155=赛后数据!$AL155,赛后数据!$AK155))</f>
        <v>iron</v>
      </c>
      <c r="Q155" s="9" t="str">
        <f>IF(原始数据!AQ155="","",原始数据!AQ155)</f>
        <v>飞行家</v>
      </c>
      <c r="R155" s="13">
        <v>5</v>
      </c>
      <c r="S155" s="13" t="s">
        <v>231</v>
      </c>
      <c r="T155" s="13" t="s">
        <v>232</v>
      </c>
      <c r="U155" s="142" t="str">
        <f>IF(赛后数据!$M155="","",_xlfn.IFS(V155=赛后数据!$N155,赛后数据!$M155,V155=赛后数据!$V155,赛后数据!$U155,V155=赛后数据!$AD155,赛后数据!$AC155,V155=赛后数据!$AL155,赛后数据!$AK155))</f>
        <v>ac</v>
      </c>
      <c r="V155" s="9" t="str">
        <f>IF(原始数据!AS155="","",原始数据!AS155)</f>
        <v>舞女</v>
      </c>
      <c r="W155" s="13">
        <v>8</v>
      </c>
      <c r="X155" s="13" t="s">
        <v>231</v>
      </c>
      <c r="Y155" s="13" t="s">
        <v>232</v>
      </c>
      <c r="Z155" s="142" t="str">
        <f>IF(赛后数据!$M155="","",_xlfn.IFS(AA155=赛后数据!$N155,赛后数据!$M155,AA155=赛后数据!$V155,赛后数据!$U155,AA155=赛后数据!$AD155,赛后数据!$AC155,AA155=赛后数据!$AL155,赛后数据!$AK155))</f>
        <v>ak</v>
      </c>
      <c r="AA155" s="9" t="str">
        <f>IF(原始数据!AU155="","",原始数据!AU155)</f>
        <v>小说家</v>
      </c>
      <c r="AB155" s="13">
        <v>2</v>
      </c>
      <c r="AC155" s="13" t="s">
        <v>232</v>
      </c>
      <c r="AD155" s="13" t="s">
        <v>230</v>
      </c>
      <c r="AE155" s="9" t="str">
        <f>IF(原始数据!K155="","",原始数据!K155)</f>
        <v>WBG</v>
      </c>
      <c r="AF155" s="9" t="str">
        <f>IF(原始数据!L155="","",原始数据!L155)</f>
        <v>alex</v>
      </c>
      <c r="AG155" s="9" t="str">
        <f>IF(原始数据!AV155="","",原始数据!AV155)</f>
        <v>跛脚羊</v>
      </c>
      <c r="AH155" s="13">
        <v>9</v>
      </c>
      <c r="AI155" s="13" t="s">
        <v>235</v>
      </c>
      <c r="AJ155" s="13" t="s">
        <v>234</v>
      </c>
      <c r="AK155" s="13" t="s">
        <v>236</v>
      </c>
      <c r="AL155" s="13" t="s">
        <v>237</v>
      </c>
      <c r="AM155" s="9" t="s">
        <v>307</v>
      </c>
      <c r="AN155" s="9">
        <v>0</v>
      </c>
      <c r="AO155" s="9">
        <v>50</v>
      </c>
      <c r="AP155" s="9" t="s">
        <v>264</v>
      </c>
      <c r="AQ155" s="10">
        <v>1</v>
      </c>
      <c r="AR155" s="10">
        <v>17</v>
      </c>
      <c r="AS155" s="10">
        <v>187</v>
      </c>
      <c r="AT155" s="10"/>
      <c r="AU155" s="16">
        <v>357</v>
      </c>
      <c r="AV155" s="16">
        <v>3</v>
      </c>
      <c r="AW155" s="16">
        <v>21</v>
      </c>
      <c r="AX155" s="16"/>
      <c r="AY155" s="191" t="s">
        <v>246</v>
      </c>
      <c r="AZ155" s="191"/>
      <c r="BA155" s="13"/>
      <c r="BC155" s="20">
        <f t="shared" si="4"/>
        <v>27</v>
      </c>
      <c r="BD155" s="20">
        <f t="shared" si="5"/>
        <v>1</v>
      </c>
      <c r="BF155" s="1">
        <v>7</v>
      </c>
      <c r="BG155" s="1">
        <v>57</v>
      </c>
    </row>
    <row r="156" spans="1:59">
      <c r="A156" s="1">
        <f>输入错误检查!C155</f>
        <v>0</v>
      </c>
      <c r="B156" s="14">
        <f>原始数据!B156</f>
        <v>4</v>
      </c>
      <c r="C156" s="14">
        <f>原始数据!C156</f>
        <v>15</v>
      </c>
      <c r="D156" s="8">
        <f>原始数据!D156</f>
        <v>18</v>
      </c>
      <c r="E156" s="8" t="str">
        <f>原始数据!E156</f>
        <v>GR</v>
      </c>
      <c r="F156" s="8" t="str">
        <f>原始数据!F156</f>
        <v>WBG</v>
      </c>
      <c r="G156" s="8">
        <f>原始数据!G156</f>
        <v>1</v>
      </c>
      <c r="H156" s="8" t="str">
        <f>原始数据!H156</f>
        <v>下</v>
      </c>
      <c r="I156" s="8" t="str">
        <f>IF(原始数据!X156="","",原始数据!X156)</f>
        <v>永眠镇</v>
      </c>
      <c r="J156" s="8" t="str">
        <f>原始数据!J156</f>
        <v>WBG</v>
      </c>
      <c r="K156" s="142" t="str">
        <f>IF(赛后数据!$M156="","",_xlfn.IFS(L156=赛后数据!$N156,赛后数据!$M156,L156=赛后数据!$V156,赛后数据!$U156,L156=赛后数据!$AD156,赛后数据!$AC156,L156=赛后数据!$AL156,赛后数据!$AK156))</f>
        <v>persica</v>
      </c>
      <c r="L156" s="9" t="str">
        <f>IF(原始数据!AP156="","",原始数据!AP156)</f>
        <v>先知</v>
      </c>
      <c r="M156" s="13">
        <v>8</v>
      </c>
      <c r="N156" s="195" t="s">
        <v>232</v>
      </c>
      <c r="O156" s="195" t="s">
        <v>233</v>
      </c>
      <c r="P156" s="142" t="str">
        <f>IF(赛后数据!$M156="","",_xlfn.IFS(Q156=赛后数据!$N156,赛后数据!$M156,Q156=赛后数据!$V156,赛后数据!$U156,Q156=赛后数据!$AD156,赛后数据!$AC156,Q156=赛后数据!$AL156,赛后数据!$AK156))</f>
        <v>guoker</v>
      </c>
      <c r="Q156" s="9" t="str">
        <f>IF(原始数据!AQ156="","",原始数据!AQ156)</f>
        <v>古董商</v>
      </c>
      <c r="R156" s="13">
        <v>3</v>
      </c>
      <c r="S156" s="13" t="s">
        <v>231</v>
      </c>
      <c r="T156" s="13" t="s">
        <v>232</v>
      </c>
      <c r="U156" s="142" t="str">
        <f>IF(赛后数据!$M156="","",_xlfn.IFS(V156=赛后数据!$N156,赛后数据!$M156,V156=赛后数据!$V156,赛后数据!$U156,V156=赛后数据!$AD156,赛后数据!$AC156,V156=赛后数据!$AL156,赛后数据!$AK156))</f>
        <v>huiyi</v>
      </c>
      <c r="V156" s="9" t="str">
        <f>IF(原始数据!AS156="","",原始数据!AS156)</f>
        <v>守墓人</v>
      </c>
      <c r="W156" s="13">
        <v>5</v>
      </c>
      <c r="X156" s="13" t="s">
        <v>230</v>
      </c>
      <c r="Y156" s="13" t="s">
        <v>231</v>
      </c>
      <c r="Z156" s="142" t="str">
        <f>IF(赛后数据!$M156="","",_xlfn.IFS(AA156=赛后数据!$N156,赛后数据!$M156,AA156=赛后数据!$V156,赛后数据!$U156,AA156=赛后数据!$AD156,赛后数据!$AC156,AA156=赛后数据!$AL156,赛后数据!$AK156))</f>
        <v>huan</v>
      </c>
      <c r="AA156" s="9" t="str">
        <f>IF(原始数据!AU156="","",原始数据!AU156)</f>
        <v>调香师</v>
      </c>
      <c r="AB156" s="13">
        <v>6</v>
      </c>
      <c r="AC156" s="13" t="s">
        <v>231</v>
      </c>
      <c r="AD156" s="13" t="s">
        <v>230</v>
      </c>
      <c r="AE156" s="9" t="str">
        <f>IF(原始数据!K156="","",原始数据!K156)</f>
        <v>GR</v>
      </c>
      <c r="AF156" s="9" t="str">
        <f>IF(原始数据!L156="","",原始数据!L156)</f>
        <v>jin</v>
      </c>
      <c r="AG156" s="9" t="str">
        <f>IF(原始数据!AV156="","",原始数据!AV156)</f>
        <v>喧嚣</v>
      </c>
      <c r="AH156" s="13">
        <v>4</v>
      </c>
      <c r="AI156" s="13" t="s">
        <v>234</v>
      </c>
      <c r="AJ156" s="13" t="s">
        <v>243</v>
      </c>
      <c r="AK156" s="13" t="s">
        <v>268</v>
      </c>
      <c r="AL156" s="13" t="s">
        <v>247</v>
      </c>
      <c r="AM156" s="9" t="s">
        <v>335</v>
      </c>
      <c r="AN156" s="9">
        <v>0</v>
      </c>
      <c r="AO156" s="9">
        <v>14</v>
      </c>
      <c r="AP156" s="9"/>
      <c r="AQ156" s="10">
        <v>1</v>
      </c>
      <c r="AR156" s="10">
        <v>17</v>
      </c>
      <c r="AS156" s="10">
        <v>211</v>
      </c>
      <c r="AT156" s="10"/>
      <c r="AU156" s="16">
        <v>418</v>
      </c>
      <c r="AV156" s="16">
        <v>3</v>
      </c>
      <c r="AW156" s="16">
        <v>21</v>
      </c>
      <c r="AX156" s="16"/>
      <c r="AY156" s="191" t="s">
        <v>246</v>
      </c>
      <c r="AZ156" s="191"/>
      <c r="BA156" s="13"/>
      <c r="BC156" s="20">
        <f t="shared" si="4"/>
        <v>63</v>
      </c>
      <c r="BD156" s="20">
        <f t="shared" si="5"/>
        <v>1</v>
      </c>
      <c r="BF156" s="1">
        <v>7</v>
      </c>
      <c r="BG156" s="1">
        <v>19</v>
      </c>
    </row>
    <row r="157" spans="1:59">
      <c r="A157" s="1">
        <f>输入错误检查!C156</f>
        <v>1</v>
      </c>
      <c r="B157" s="14">
        <f>原始数据!B157</f>
        <v>4</v>
      </c>
      <c r="C157" s="14">
        <f>原始数据!C157</f>
        <v>15</v>
      </c>
      <c r="D157" s="8">
        <f>原始数据!D157</f>
        <v>18</v>
      </c>
      <c r="E157" s="8" t="str">
        <f>原始数据!E157</f>
        <v>GR</v>
      </c>
      <c r="F157" s="8" t="str">
        <f>原始数据!F157</f>
        <v>WBG</v>
      </c>
      <c r="G157" s="8">
        <f>原始数据!G157</f>
        <v>2</v>
      </c>
      <c r="H157" s="8" t="str">
        <f>原始数据!H157</f>
        <v>上</v>
      </c>
      <c r="I157" s="8" t="str">
        <f>IF(原始数据!X157="","",原始数据!X157)</f>
        <v>湖景村</v>
      </c>
      <c r="J157" s="8" t="str">
        <f>原始数据!J157</f>
        <v>WBG</v>
      </c>
      <c r="K157" s="142" t="str">
        <f>IF(赛后数据!$M157="","",_xlfn.IFS(L157=赛后数据!$N157,赛后数据!$M157,L157=赛后数据!$V157,赛后数据!$U157,L157=赛后数据!$AD157,赛后数据!$AC157,L157=赛后数据!$AL157,赛后数据!$AK157))</f>
        <v>huiyi</v>
      </c>
      <c r="L157" s="9" t="str">
        <f>IF(原始数据!AP157="","",原始数据!AP157)</f>
        <v>野人</v>
      </c>
      <c r="M157" s="13">
        <v>11</v>
      </c>
      <c r="N157" s="195" t="s">
        <v>232</v>
      </c>
      <c r="O157" s="195" t="s">
        <v>231</v>
      </c>
      <c r="P157" s="142" t="str">
        <f>IF(赛后数据!$M157="","",_xlfn.IFS(Q157=赛后数据!$N157,赛后数据!$M157,Q157=赛后数据!$V157,赛后数据!$U157,Q157=赛后数据!$AD157,赛后数据!$AC157,Q157=赛后数据!$AL157,赛后数据!$AK157))</f>
        <v>persica</v>
      </c>
      <c r="Q157" s="9" t="str">
        <f>IF(原始数据!AQ157="","",原始数据!AQ157)</f>
        <v>杂技演员</v>
      </c>
      <c r="R157" s="13">
        <v>5</v>
      </c>
      <c r="S157" s="13" t="s">
        <v>230</v>
      </c>
      <c r="T157" s="13" t="s">
        <v>233</v>
      </c>
      <c r="U157" s="142" t="str">
        <f>IF(赛后数据!$M157="","",_xlfn.IFS(V157=赛后数据!$N157,赛后数据!$M157,V157=赛后数据!$V157,赛后数据!$U157,V157=赛后数据!$AD157,赛后数据!$AC157,V157=赛后数据!$AL157,赛后数据!$AK157))</f>
        <v>guoker</v>
      </c>
      <c r="V157" s="9" t="str">
        <f>IF(原始数据!AS157="","",原始数据!AS157)</f>
        <v>飞行家</v>
      </c>
      <c r="W157" s="13">
        <v>8</v>
      </c>
      <c r="X157" s="13" t="s">
        <v>230</v>
      </c>
      <c r="Y157" s="13" t="s">
        <v>233</v>
      </c>
      <c r="Z157" s="142" t="str">
        <f>IF(赛后数据!$M157="","",_xlfn.IFS(AA157=赛后数据!$N157,赛后数据!$M157,AA157=赛后数据!$V157,赛后数据!$U157,AA157=赛后数据!$AD157,赛后数据!$AC157,AA157=赛后数据!$AL157,赛后数据!$AK157))</f>
        <v>huan</v>
      </c>
      <c r="AA157" s="9" t="str">
        <f>IF(原始数据!AU157="","",原始数据!AU157)</f>
        <v>画家</v>
      </c>
      <c r="AB157" s="13">
        <v>2</v>
      </c>
      <c r="AC157" s="13" t="s">
        <v>232</v>
      </c>
      <c r="AD157" s="13" t="s">
        <v>230</v>
      </c>
      <c r="AE157" s="9" t="str">
        <f>IF(原始数据!K157="","",原始数据!K157)</f>
        <v>GR</v>
      </c>
      <c r="AF157" s="9" t="str">
        <f>IF(原始数据!L157="","",原始数据!L157)</f>
        <v>jin</v>
      </c>
      <c r="AG157" s="9" t="str">
        <f>IF(原始数据!AV157="","",原始数据!AV157)</f>
        <v>歌剧演员</v>
      </c>
      <c r="AH157" s="13">
        <v>7</v>
      </c>
      <c r="AI157" s="13" t="s">
        <v>235</v>
      </c>
      <c r="AJ157" s="13" t="s">
        <v>234</v>
      </c>
      <c r="AK157" s="13" t="s">
        <v>237</v>
      </c>
      <c r="AL157" s="13" t="s">
        <v>240</v>
      </c>
      <c r="AM157" s="9" t="s">
        <v>336</v>
      </c>
      <c r="AN157" s="9">
        <v>0</v>
      </c>
      <c r="AO157" s="9">
        <v>11</v>
      </c>
      <c r="AP157" s="9"/>
      <c r="AQ157" s="10">
        <v>1</v>
      </c>
      <c r="AR157" s="10">
        <v>1</v>
      </c>
      <c r="AS157" s="10">
        <v>172</v>
      </c>
      <c r="AT157" s="10"/>
      <c r="AU157" s="16">
        <v>400</v>
      </c>
      <c r="AV157" s="16">
        <v>3</v>
      </c>
      <c r="AW157" s="16">
        <v>21</v>
      </c>
      <c r="AX157" s="16"/>
      <c r="AY157" s="191" t="s">
        <v>246</v>
      </c>
      <c r="AZ157" s="191"/>
      <c r="BA157" s="13"/>
      <c r="BC157" s="20">
        <f t="shared" si="4"/>
        <v>50</v>
      </c>
      <c r="BD157" s="20">
        <f t="shared" si="5"/>
        <v>1</v>
      </c>
      <c r="BF157" s="1">
        <v>8</v>
      </c>
      <c r="BG157" s="1">
        <v>19</v>
      </c>
    </row>
    <row r="158" spans="1:59">
      <c r="A158" s="1">
        <f>输入错误检查!C157</f>
        <v>0</v>
      </c>
      <c r="B158" s="14">
        <f>原始数据!B158</f>
        <v>4</v>
      </c>
      <c r="C158" s="14">
        <f>原始数据!C158</f>
        <v>15</v>
      </c>
      <c r="D158" s="8">
        <f>原始数据!D158</f>
        <v>18</v>
      </c>
      <c r="E158" s="8" t="str">
        <f>原始数据!E158</f>
        <v>GR</v>
      </c>
      <c r="F158" s="8" t="str">
        <f>原始数据!F158</f>
        <v>WBG</v>
      </c>
      <c r="G158" s="8">
        <f>原始数据!G158</f>
        <v>2</v>
      </c>
      <c r="H158" s="8" t="str">
        <f>原始数据!H158</f>
        <v>下</v>
      </c>
      <c r="I158" s="8" t="str">
        <f>IF(原始数据!X158="","",原始数据!X158)</f>
        <v>湖景村</v>
      </c>
      <c r="J158" s="8" t="str">
        <f>原始数据!J158</f>
        <v>GR</v>
      </c>
      <c r="K158" s="142" t="str">
        <f>IF(赛后数据!$M158="","",_xlfn.IFS(L158=赛后数据!$N158,赛后数据!$M158,L158=赛后数据!$V158,赛后数据!$U158,L158=赛后数据!$AD158,赛后数据!$AC158,L158=赛后数据!$AL158,赛后数据!$AK158))</f>
        <v>heart</v>
      </c>
      <c r="L158" s="9" t="str">
        <f>IF(原始数据!AP158="","",原始数据!AP158)</f>
        <v>野人</v>
      </c>
      <c r="M158" s="13">
        <v>11</v>
      </c>
      <c r="N158" s="195" t="s">
        <v>231</v>
      </c>
      <c r="O158" s="195" t="s">
        <v>230</v>
      </c>
      <c r="P158" s="142" t="str">
        <f>IF(赛后数据!$M158="","",_xlfn.IFS(Q158=赛后数据!$N158,赛后数据!$M158,Q158=赛后数据!$V158,赛后数据!$U158,Q158=赛后数据!$AD158,赛后数据!$AC158,Q158=赛后数据!$AL158,赛后数据!$AK158))</f>
        <v>iron</v>
      </c>
      <c r="Q158" s="9" t="str">
        <f>IF(原始数据!AQ158="","",原始数据!AQ158)</f>
        <v>哭泣小丑</v>
      </c>
      <c r="R158" s="13">
        <v>8</v>
      </c>
      <c r="S158" s="13" t="s">
        <v>230</v>
      </c>
      <c r="T158" s="13" t="s">
        <v>233</v>
      </c>
      <c r="U158" s="142" t="str">
        <f>IF(赛后数据!$M158="","",_xlfn.IFS(V158=赛后数据!$N158,赛后数据!$M158,V158=赛后数据!$V158,赛后数据!$U158,V158=赛后数据!$AD158,赛后数据!$AC158,V158=赛后数据!$AL158,赛后数据!$AK158))</f>
        <v>ak</v>
      </c>
      <c r="V158" s="9" t="str">
        <f>IF(原始数据!AS158="","",原始数据!AS158)</f>
        <v>小说家</v>
      </c>
      <c r="W158" s="13">
        <v>2</v>
      </c>
      <c r="X158" s="13" t="s">
        <v>232</v>
      </c>
      <c r="Y158" s="13" t="s">
        <v>233</v>
      </c>
      <c r="Z158" s="142" t="str">
        <f>IF(赛后数据!$M158="","",_xlfn.IFS(AA158=赛后数据!$N158,赛后数据!$M158,AA158=赛后数据!$V158,赛后数据!$U158,AA158=赛后数据!$AD158,赛后数据!$AC158,AA158=赛后数据!$AL158,赛后数据!$AK158))</f>
        <v>ac</v>
      </c>
      <c r="AA158" s="9" t="str">
        <f>IF(原始数据!AU158="","",原始数据!AU158)</f>
        <v>火灾调查员</v>
      </c>
      <c r="AB158" s="13">
        <v>5</v>
      </c>
      <c r="AC158" s="13" t="s">
        <v>231</v>
      </c>
      <c r="AD158" s="13" t="s">
        <v>233</v>
      </c>
      <c r="AE158" s="9" t="str">
        <f>IF(原始数据!K158="","",原始数据!K158)</f>
        <v>WBG</v>
      </c>
      <c r="AF158" s="9" t="str">
        <f>IF(原始数据!L158="","",原始数据!L158)</f>
        <v>alex</v>
      </c>
      <c r="AG158" s="9" t="str">
        <f>IF(原始数据!AV158="","",原始数据!AV158)</f>
        <v>歌剧演员</v>
      </c>
      <c r="AH158" s="13">
        <v>6</v>
      </c>
      <c r="AI158" s="13" t="s">
        <v>250</v>
      </c>
      <c r="AJ158" s="13" t="s">
        <v>235</v>
      </c>
      <c r="AK158" s="13" t="s">
        <v>237</v>
      </c>
      <c r="AL158" s="13" t="s">
        <v>244</v>
      </c>
      <c r="AM158" s="9" t="s">
        <v>307</v>
      </c>
      <c r="AN158" s="9">
        <v>0</v>
      </c>
      <c r="AO158" s="9">
        <v>7</v>
      </c>
      <c r="AP158" s="9"/>
      <c r="AQ158" s="10">
        <v>1</v>
      </c>
      <c r="AR158" s="10">
        <v>2</v>
      </c>
      <c r="AS158" s="10">
        <v>145</v>
      </c>
      <c r="AT158" s="10"/>
      <c r="AU158" s="16">
        <v>348</v>
      </c>
      <c r="AV158" s="16">
        <v>3</v>
      </c>
      <c r="AW158" s="16">
        <v>21</v>
      </c>
      <c r="AX158" s="16"/>
      <c r="AY158" s="191">
        <v>5</v>
      </c>
      <c r="AZ158" s="191">
        <v>32</v>
      </c>
      <c r="BA158" s="13"/>
      <c r="BC158" s="20">
        <f t="shared" si="4"/>
        <v>55</v>
      </c>
      <c r="BD158" s="20">
        <f t="shared" si="5"/>
        <v>1</v>
      </c>
      <c r="BF158" s="1">
        <v>6</v>
      </c>
      <c r="BG158" s="1">
        <v>14</v>
      </c>
    </row>
    <row r="159" spans="1:59">
      <c r="A159" s="1">
        <f>输入错误检查!C158</f>
        <v>0</v>
      </c>
      <c r="B159" s="14">
        <f>原始数据!B159</f>
        <v>4</v>
      </c>
      <c r="C159" s="14">
        <f>原始数据!C159</f>
        <v>15</v>
      </c>
      <c r="D159" s="8">
        <f>原始数据!D159</f>
        <v>18</v>
      </c>
      <c r="E159" s="8" t="str">
        <f>原始数据!E159</f>
        <v>GR</v>
      </c>
      <c r="F159" s="8" t="str">
        <f>原始数据!F159</f>
        <v>WBG</v>
      </c>
      <c r="G159" s="8">
        <f>原始数据!G159</f>
        <v>3</v>
      </c>
      <c r="H159" s="8" t="str">
        <f>原始数据!H159</f>
        <v>上</v>
      </c>
      <c r="I159" s="8" t="str">
        <f>IF(原始数据!X159="","",原始数据!X159)</f>
        <v>红教堂</v>
      </c>
      <c r="J159" s="8" t="str">
        <f>原始数据!J159</f>
        <v>GR</v>
      </c>
      <c r="K159" s="142" t="str">
        <f>IF(赛后数据!$M159="","",_xlfn.IFS(L159=赛后数据!$N159,赛后数据!$M159,L159=赛后数据!$V159,赛后数据!$U159,L159=赛后数据!$AD159,赛后数据!$AC159,L159=赛后数据!$AL159,赛后数据!$AK159))</f>
        <v>ak</v>
      </c>
      <c r="L159" s="9" t="str">
        <f>IF(原始数据!AP159="","",原始数据!AP159)</f>
        <v>空军</v>
      </c>
      <c r="M159" s="13">
        <v>6</v>
      </c>
      <c r="N159" s="195" t="s">
        <v>232</v>
      </c>
      <c r="O159" s="195" t="s">
        <v>233</v>
      </c>
      <c r="P159" s="142" t="str">
        <f>IF(赛后数据!$M159="","",_xlfn.IFS(Q159=赛后数据!$N159,赛后数据!$M159,Q159=赛后数据!$V159,赛后数据!$U159,Q159=赛后数据!$AD159,赛后数据!$AC159,Q159=赛后数据!$AL159,赛后数据!$AK159))</f>
        <v>iron</v>
      </c>
      <c r="Q159" s="9" t="str">
        <f>IF(原始数据!AQ159="","",原始数据!AQ159)</f>
        <v>先知</v>
      </c>
      <c r="R159" s="13">
        <v>2</v>
      </c>
      <c r="S159" s="13" t="s">
        <v>232</v>
      </c>
      <c r="T159" s="13" t="s">
        <v>233</v>
      </c>
      <c r="U159" s="142" t="str">
        <f>IF(赛后数据!$M159="","",_xlfn.IFS(V159=赛后数据!$N159,赛后数据!$M159,V159=赛后数据!$V159,赛后数据!$U159,V159=赛后数据!$AD159,赛后数据!$AC159,V159=赛后数据!$AL159,赛后数据!$AK159))</f>
        <v>ac</v>
      </c>
      <c r="V159" s="9" t="str">
        <f>IF(原始数据!AS159="","",原始数据!AS159)</f>
        <v>囚徒</v>
      </c>
      <c r="W159" s="13">
        <v>5</v>
      </c>
      <c r="X159" s="13" t="s">
        <v>232</v>
      </c>
      <c r="Y159" s="13" t="s">
        <v>233</v>
      </c>
      <c r="Z159" s="142" t="str">
        <f>IF(赛后数据!$M159="","",_xlfn.IFS(AA159=赛后数据!$N159,赛后数据!$M159,AA159=赛后数据!$V159,赛后数据!$U159,AA159=赛后数据!$AD159,赛后数据!$AC159,AA159=赛后数据!$AL159,赛后数据!$AK159))</f>
        <v>heart</v>
      </c>
      <c r="AA159" s="9" t="str">
        <f>IF(原始数据!AU159="","",原始数据!AU159)</f>
        <v>佣兵</v>
      </c>
      <c r="AB159" s="13">
        <v>4</v>
      </c>
      <c r="AC159" s="13" t="s">
        <v>231</v>
      </c>
      <c r="AD159" s="13" t="s">
        <v>230</v>
      </c>
      <c r="AE159" s="9" t="str">
        <f>IF(原始数据!K159="","",原始数据!K159)</f>
        <v>WBG</v>
      </c>
      <c r="AF159" s="9" t="str">
        <f>IF(原始数据!L159="","",原始数据!L159)</f>
        <v>alex</v>
      </c>
      <c r="AG159" s="9" t="str">
        <f>IF(原始数据!AV159="","",原始数据!AV159)</f>
        <v>雕刻家</v>
      </c>
      <c r="AH159" s="13">
        <v>3</v>
      </c>
      <c r="AI159" s="13" t="s">
        <v>250</v>
      </c>
      <c r="AJ159" s="13" t="s">
        <v>243</v>
      </c>
      <c r="AK159" s="13" t="s">
        <v>237</v>
      </c>
      <c r="AL159" s="13" t="s">
        <v>244</v>
      </c>
      <c r="AM159" s="9" t="s">
        <v>337</v>
      </c>
      <c r="AN159" s="9">
        <v>0</v>
      </c>
      <c r="AO159" s="9">
        <v>16</v>
      </c>
      <c r="AP159" s="9"/>
      <c r="AQ159" s="10">
        <v>2</v>
      </c>
      <c r="AR159" s="10">
        <v>1</v>
      </c>
      <c r="AS159" s="10">
        <v>319</v>
      </c>
      <c r="AT159" s="10"/>
      <c r="AU159" s="16">
        <v>478</v>
      </c>
      <c r="AV159" s="16">
        <v>3</v>
      </c>
      <c r="AW159" s="16">
        <v>21</v>
      </c>
      <c r="AX159" s="16"/>
      <c r="AY159" s="191">
        <v>3</v>
      </c>
      <c r="AZ159" s="191">
        <v>35</v>
      </c>
      <c r="BA159" s="13"/>
      <c r="BC159" s="20">
        <f t="shared" si="4"/>
        <v>105</v>
      </c>
      <c r="BD159" s="20">
        <f t="shared" si="5"/>
        <v>1</v>
      </c>
      <c r="BF159" s="1">
        <v>4</v>
      </c>
      <c r="BG159" s="1">
        <v>48</v>
      </c>
    </row>
    <row r="160" spans="1:59">
      <c r="A160" s="1">
        <f>输入错误检查!C159</f>
        <v>0</v>
      </c>
      <c r="B160" s="14">
        <f>原始数据!B160</f>
        <v>4</v>
      </c>
      <c r="C160" s="14">
        <f>原始数据!C160</f>
        <v>15</v>
      </c>
      <c r="D160" s="8">
        <f>原始数据!D160</f>
        <v>18</v>
      </c>
      <c r="E160" s="8" t="str">
        <f>原始数据!E160</f>
        <v>GR</v>
      </c>
      <c r="F160" s="8" t="str">
        <f>原始数据!F160</f>
        <v>WBG</v>
      </c>
      <c r="G160" s="8">
        <f>原始数据!G160</f>
        <v>3</v>
      </c>
      <c r="H160" s="8" t="str">
        <f>原始数据!H160</f>
        <v>下</v>
      </c>
      <c r="I160" s="8" t="str">
        <f>IF(原始数据!X160="","",原始数据!X160)</f>
        <v>红教堂</v>
      </c>
      <c r="J160" s="8" t="str">
        <f>原始数据!J160</f>
        <v>WBG</v>
      </c>
      <c r="K160" s="142" t="str">
        <f>IF(赛后数据!$M160="","",_xlfn.IFS(L160=赛后数据!$N160,赛后数据!$M160,L160=赛后数据!$V160,赛后数据!$U160,L160=赛后数据!$AD160,赛后数据!$AC160,L160=赛后数据!$AL160,赛后数据!$AK160))</f>
        <v>guoker</v>
      </c>
      <c r="L160" s="9" t="str">
        <f>IF(原始数据!AP160="","",原始数据!AP160)</f>
        <v>入殓师</v>
      </c>
      <c r="M160" s="13">
        <v>5</v>
      </c>
      <c r="N160" s="195" t="s">
        <v>232</v>
      </c>
      <c r="O160" s="195" t="s">
        <v>231</v>
      </c>
      <c r="P160" s="142" t="str">
        <f>IF(赛后数据!$M160="","",_xlfn.IFS(Q160=赛后数据!$N160,赛后数据!$M160,Q160=赛后数据!$V160,赛后数据!$U160,Q160=赛后数据!$AD160,赛后数据!$AC160,Q160=赛后数据!$AL160,赛后数据!$AK160))</f>
        <v>huan</v>
      </c>
      <c r="Q160" s="9" t="str">
        <f>IF(原始数据!AQ160="","",原始数据!AQ160)</f>
        <v>画家</v>
      </c>
      <c r="R160" s="13">
        <v>4</v>
      </c>
      <c r="S160" s="13" t="s">
        <v>230</v>
      </c>
      <c r="T160" s="13" t="s">
        <v>233</v>
      </c>
      <c r="U160" s="142" t="str">
        <f>IF(赛后数据!$M160="","",_xlfn.IFS(V160=赛后数据!$N160,赛后数据!$M160,V160=赛后数据!$V160,赛后数据!$U160,V160=赛后数据!$AD160,赛后数据!$AC160,V160=赛后数据!$AL160,赛后数据!$AK160))</f>
        <v>persica</v>
      </c>
      <c r="V160" s="9" t="str">
        <f>IF(原始数据!AS160="","",原始数据!AS160)</f>
        <v>小说家</v>
      </c>
      <c r="W160" s="13">
        <v>6</v>
      </c>
      <c r="X160" s="13" t="s">
        <v>232</v>
      </c>
      <c r="Y160" s="13" t="s">
        <v>231</v>
      </c>
      <c r="Z160" s="142" t="str">
        <f>IF(赛后数据!$M160="","",_xlfn.IFS(AA160=赛后数据!$N160,赛后数据!$M160,AA160=赛后数据!$V160,赛后数据!$U160,AA160=赛后数据!$AD160,赛后数据!$AC160,AA160=赛后数据!$AL160,赛后数据!$AK160))</f>
        <v>huiyi</v>
      </c>
      <c r="AA160" s="9" t="str">
        <f>IF(原始数据!AU160="","",原始数据!AU160)</f>
        <v>哭泣小丑</v>
      </c>
      <c r="AB160" s="13">
        <v>8</v>
      </c>
      <c r="AC160" s="13" t="s">
        <v>231</v>
      </c>
      <c r="AD160" s="13" t="s">
        <v>230</v>
      </c>
      <c r="AE160" s="9" t="str">
        <f>IF(原始数据!K160="","",原始数据!K160)</f>
        <v>GR</v>
      </c>
      <c r="AF160" s="9" t="str">
        <f>IF(原始数据!L160="","",原始数据!L160)</f>
        <v>jin</v>
      </c>
      <c r="AG160" s="9" t="str">
        <f>IF(原始数据!AV160="","",原始数据!AV160)</f>
        <v>使徒</v>
      </c>
      <c r="AH160" s="13">
        <v>1</v>
      </c>
      <c r="AI160" s="13" t="s">
        <v>235</v>
      </c>
      <c r="AJ160" s="13" t="s">
        <v>243</v>
      </c>
      <c r="AK160" s="13" t="s">
        <v>268</v>
      </c>
      <c r="AL160" s="13" t="s">
        <v>244</v>
      </c>
      <c r="AM160" s="9" t="s">
        <v>338</v>
      </c>
      <c r="AN160" s="9">
        <v>0</v>
      </c>
      <c r="AO160" s="9">
        <v>15</v>
      </c>
      <c r="AP160" s="9"/>
      <c r="AQ160" s="10">
        <v>1</v>
      </c>
      <c r="AR160" s="10">
        <v>31</v>
      </c>
      <c r="AS160" s="10">
        <v>229</v>
      </c>
      <c r="AT160" s="10"/>
      <c r="AU160" s="16">
        <v>448</v>
      </c>
      <c r="AV160" s="16">
        <v>3</v>
      </c>
      <c r="AW160" s="16">
        <v>21</v>
      </c>
      <c r="AX160" s="16"/>
      <c r="AY160" s="191">
        <v>4</v>
      </c>
      <c r="AZ160" s="191">
        <v>15</v>
      </c>
      <c r="BA160" s="13"/>
      <c r="BC160" s="20">
        <f t="shared" si="4"/>
        <v>76</v>
      </c>
      <c r="BD160" s="20">
        <f t="shared" si="5"/>
        <v>1</v>
      </c>
      <c r="BF160" s="1">
        <v>7</v>
      </c>
      <c r="BG160" s="1">
        <v>18</v>
      </c>
    </row>
    <row r="161" spans="1:59">
      <c r="A161" s="1">
        <f>输入错误检查!C160</f>
        <v>0</v>
      </c>
      <c r="B161" s="14">
        <f>原始数据!B161</f>
        <v>4</v>
      </c>
      <c r="C161" s="14">
        <f>原始数据!C161</f>
        <v>15</v>
      </c>
      <c r="D161" s="8">
        <f>原始数据!D161</f>
        <v>18</v>
      </c>
      <c r="E161" s="8" t="str">
        <f>原始数据!E161</f>
        <v>GR</v>
      </c>
      <c r="F161" s="8" t="str">
        <f>原始数据!F161</f>
        <v>WBG</v>
      </c>
      <c r="G161" s="8" t="str">
        <f>原始数据!G161</f>
        <v>加</v>
      </c>
      <c r="H161" s="8" t="str">
        <f>原始数据!H161</f>
        <v>上</v>
      </c>
      <c r="I161" s="8" t="str">
        <f>IF(原始数据!X161="","",原始数据!X161)</f>
        <v/>
      </c>
      <c r="J161" s="8" t="str">
        <f>原始数据!J161</f>
        <v/>
      </c>
      <c r="K161" s="142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9" t="str">
        <f>IF(原始数据!AP161="","",原始数据!AP161)</f>
        <v/>
      </c>
      <c r="M161" s="13"/>
      <c r="N161" s="195"/>
      <c r="O161" s="195"/>
      <c r="P161" s="142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9" t="str">
        <f>IF(原始数据!AQ161="","",原始数据!AQ161)</f>
        <v/>
      </c>
      <c r="R161" s="13"/>
      <c r="S161" s="13"/>
      <c r="T161" s="13"/>
      <c r="U161" s="142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9" t="str">
        <f>IF(原始数据!AS161="","",原始数据!AS161)</f>
        <v/>
      </c>
      <c r="W161" s="13"/>
      <c r="X161" s="13"/>
      <c r="Y161" s="13"/>
      <c r="Z161" s="142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9" t="str">
        <f>IF(原始数据!AU161="","",原始数据!AU161)</f>
        <v/>
      </c>
      <c r="AB161" s="13"/>
      <c r="AC161" s="13"/>
      <c r="AD161" s="13"/>
      <c r="AE161" s="9" t="str">
        <f>IF(原始数据!K161="","",原始数据!K161)</f>
        <v/>
      </c>
      <c r="AF161" s="9" t="str">
        <f>IF(原始数据!L161="","",原始数据!L161)</f>
        <v/>
      </c>
      <c r="AG161" s="9" t="str">
        <f>IF(原始数据!AV161="","",原始数据!AV161)</f>
        <v/>
      </c>
      <c r="AH161" s="13"/>
      <c r="AI161" s="13"/>
      <c r="AJ161" s="13"/>
      <c r="AK161" s="13"/>
      <c r="AL161" s="13"/>
      <c r="AM161" s="9"/>
      <c r="AN161" s="9"/>
      <c r="AO161" s="9"/>
      <c r="AP161" s="9"/>
      <c r="AQ161" s="10"/>
      <c r="AR161" s="10"/>
      <c r="AS161" s="10"/>
      <c r="AT161" s="10"/>
      <c r="AU161" s="16"/>
      <c r="AV161" s="16"/>
      <c r="AW161" s="16"/>
      <c r="AX161" s="16"/>
      <c r="AY161" s="191"/>
      <c r="AZ161" s="191"/>
      <c r="BA161" s="13"/>
      <c r="BC161" s="20">
        <f t="shared" si="4"/>
        <v>0</v>
      </c>
      <c r="BD161" s="20" t="str">
        <f t="shared" si="5"/>
        <v/>
      </c>
    </row>
    <row r="162" spans="1:59">
      <c r="A162" s="1">
        <f>输入错误检查!C161</f>
        <v>0</v>
      </c>
      <c r="B162" s="14">
        <f>原始数据!B162</f>
        <v>4</v>
      </c>
      <c r="C162" s="14">
        <f>原始数据!C162</f>
        <v>15</v>
      </c>
      <c r="D162" s="8">
        <f>原始数据!D162</f>
        <v>18</v>
      </c>
      <c r="E162" s="8" t="str">
        <f>原始数据!E162</f>
        <v>GR</v>
      </c>
      <c r="F162" s="8" t="str">
        <f>原始数据!F162</f>
        <v>WBG</v>
      </c>
      <c r="G162" s="8" t="str">
        <f>原始数据!G162</f>
        <v>加</v>
      </c>
      <c r="H162" s="8" t="str">
        <f>原始数据!H162</f>
        <v>下</v>
      </c>
      <c r="I162" s="8" t="str">
        <f>IF(原始数据!X162="","",原始数据!X162)</f>
        <v/>
      </c>
      <c r="J162" s="8" t="str">
        <f>原始数据!J162</f>
        <v/>
      </c>
      <c r="K162" s="142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9" t="str">
        <f>IF(原始数据!AP162="","",原始数据!AP162)</f>
        <v/>
      </c>
      <c r="M162" s="13"/>
      <c r="N162" s="195"/>
      <c r="O162" s="195"/>
      <c r="P162" s="142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9" t="str">
        <f>IF(原始数据!AQ162="","",原始数据!AQ162)</f>
        <v/>
      </c>
      <c r="R162" s="13"/>
      <c r="S162" s="13"/>
      <c r="T162" s="13"/>
      <c r="U162" s="142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9" t="str">
        <f>IF(原始数据!AS162="","",原始数据!AS162)</f>
        <v/>
      </c>
      <c r="W162" s="13"/>
      <c r="X162" s="13"/>
      <c r="Y162" s="13"/>
      <c r="Z162" s="142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9" t="str">
        <f>IF(原始数据!AU162="","",原始数据!AU162)</f>
        <v/>
      </c>
      <c r="AB162" s="13"/>
      <c r="AC162" s="13"/>
      <c r="AD162" s="13"/>
      <c r="AE162" s="9" t="str">
        <f>IF(原始数据!K162="","",原始数据!K162)</f>
        <v/>
      </c>
      <c r="AF162" s="9" t="str">
        <f>IF(原始数据!L162="","",原始数据!L162)</f>
        <v/>
      </c>
      <c r="AG162" s="9" t="str">
        <f>IF(原始数据!AV162="","",原始数据!AV162)</f>
        <v/>
      </c>
      <c r="AH162" s="13"/>
      <c r="AI162" s="13"/>
      <c r="AJ162" s="13"/>
      <c r="AK162" s="13"/>
      <c r="AL162" s="13"/>
      <c r="AM162" s="9"/>
      <c r="AN162" s="9"/>
      <c r="AO162" s="9"/>
      <c r="AP162" s="9"/>
      <c r="AQ162" s="10"/>
      <c r="AR162" s="10"/>
      <c r="AS162" s="10"/>
      <c r="AT162" s="10"/>
      <c r="AU162" s="16"/>
      <c r="AV162" s="16"/>
      <c r="AW162" s="16"/>
      <c r="AX162" s="16"/>
      <c r="AY162" s="191"/>
      <c r="AZ162" s="191"/>
      <c r="BA162" s="13"/>
      <c r="BC162" s="20">
        <f t="shared" si="4"/>
        <v>0</v>
      </c>
      <c r="BD162" s="20" t="str">
        <f t="shared" si="5"/>
        <v/>
      </c>
    </row>
    <row r="163" spans="1:59">
      <c r="A163" s="1">
        <f>输入错误检查!C162</f>
        <v>0</v>
      </c>
      <c r="B163" s="14">
        <f>原始数据!B163</f>
        <v>4</v>
      </c>
      <c r="C163" s="14">
        <f>原始数据!C163</f>
        <v>16</v>
      </c>
      <c r="D163" s="8">
        <f>原始数据!D163</f>
        <v>12</v>
      </c>
      <c r="E163" s="8" t="str">
        <f>原始数据!E163</f>
        <v>AWG</v>
      </c>
      <c r="F163" s="8" t="str">
        <f>原始数据!F163</f>
        <v>AXIZ</v>
      </c>
      <c r="G163" s="8">
        <f>原始数据!G163</f>
        <v>1</v>
      </c>
      <c r="H163" s="8" t="str">
        <f>原始数据!H163</f>
        <v>上</v>
      </c>
      <c r="I163" s="8" t="str">
        <f>IF(原始数据!X163="","",原始数据!X163)</f>
        <v>军工厂</v>
      </c>
      <c r="J163" s="8" t="str">
        <f>原始数据!J163</f>
        <v>AWG</v>
      </c>
      <c r="K163" s="142" t="str">
        <f>IF(赛后数据!$M163="","",_xlfn.IFS(L163=赛后数据!$N163,赛后数据!$M163,L163=赛后数据!$V163,赛后数据!$U163,L163=赛后数据!$AD163,赛后数据!$AC163,L163=赛后数据!$AL163,赛后数据!$AK163))</f>
        <v>aez</v>
      </c>
      <c r="L163" s="9" t="str">
        <f>IF(原始数据!AP163="","",原始数据!AP163)</f>
        <v>守墓人</v>
      </c>
      <c r="M163" s="13">
        <v>5</v>
      </c>
      <c r="N163" s="189" t="s">
        <v>230</v>
      </c>
      <c r="O163" s="189" t="s">
        <v>231</v>
      </c>
      <c r="P163" s="142" t="str">
        <f>IF(赛后数据!$M163="","",_xlfn.IFS(Q163=赛后数据!$N163,赛后数据!$M163,Q163=赛后数据!$V163,赛后数据!$U163,Q163=赛后数据!$AD163,赛后数据!$AC163,Q163=赛后数据!$AL163,赛后数据!$AK163))</f>
        <v>batoru</v>
      </c>
      <c r="Q163" s="9" t="str">
        <f>IF(原始数据!AQ163="","",原始数据!AQ163)</f>
        <v>木偶师</v>
      </c>
      <c r="R163" s="13">
        <v>8</v>
      </c>
      <c r="S163" s="15" t="s">
        <v>232</v>
      </c>
      <c r="T163" s="15" t="s">
        <v>231</v>
      </c>
      <c r="U163" s="142" t="str">
        <f>IF(赛后数据!$M163="","",_xlfn.IFS(V163=赛后数据!$N163,赛后数据!$M163,V163=赛后数据!$V163,赛后数据!$U163,V163=赛后数据!$AD163,赛后数据!$AC163,V163=赛后数据!$AL163,赛后数据!$AK163))</f>
        <v>nameko</v>
      </c>
      <c r="V163" s="9" t="str">
        <f>IF(原始数据!AS163="","",原始数据!AS163)</f>
        <v>咒术师</v>
      </c>
      <c r="W163" s="13">
        <v>6</v>
      </c>
      <c r="X163" s="15" t="s">
        <v>232</v>
      </c>
      <c r="Y163" s="15" t="s">
        <v>233</v>
      </c>
      <c r="Z163" s="142" t="str">
        <f>IF(赛后数据!$M163="","",_xlfn.IFS(AA163=赛后数据!$N163,赛后数据!$M163,AA163=赛后数据!$V163,赛后数据!$U163,AA163=赛后数据!$AD163,赛后数据!$AC163,AA163=赛后数据!$AL163,赛后数据!$AK163))</f>
        <v>kaeru</v>
      </c>
      <c r="AA163" s="9" t="str">
        <f>IF(原始数据!AU163="","",原始数据!AU163)</f>
        <v>杂技演员</v>
      </c>
      <c r="AB163" s="13">
        <v>2</v>
      </c>
      <c r="AC163" s="15" t="s">
        <v>232</v>
      </c>
      <c r="AD163" s="15" t="s">
        <v>231</v>
      </c>
      <c r="AE163" s="9" t="str">
        <f>IF(原始数据!K163="","",原始数据!K163)</f>
        <v>AXIZ</v>
      </c>
      <c r="AF163" s="9" t="str">
        <f>IF(原始数据!L163="","",原始数据!L163)</f>
        <v>kakiri</v>
      </c>
      <c r="AG163" s="9" t="str">
        <f>IF(原始数据!AV163="","",原始数据!AV163)</f>
        <v>跛脚羊</v>
      </c>
      <c r="AH163" s="13">
        <v>4</v>
      </c>
      <c r="AI163" s="15" t="s">
        <v>234</v>
      </c>
      <c r="AJ163" s="15" t="s">
        <v>235</v>
      </c>
      <c r="AK163" s="15" t="s">
        <v>236</v>
      </c>
      <c r="AL163" s="15" t="s">
        <v>240</v>
      </c>
      <c r="AM163" s="142" t="s">
        <v>288</v>
      </c>
      <c r="AN163" s="9">
        <v>0</v>
      </c>
      <c r="AO163" s="9">
        <v>18</v>
      </c>
      <c r="AP163" s="142" t="s">
        <v>239</v>
      </c>
      <c r="AQ163" s="10">
        <v>0</v>
      </c>
      <c r="AR163" s="10">
        <v>55</v>
      </c>
      <c r="AS163" s="10">
        <v>142</v>
      </c>
      <c r="AT163" s="10"/>
      <c r="AU163" s="16">
        <v>385</v>
      </c>
      <c r="AV163" s="16">
        <v>3</v>
      </c>
      <c r="AW163" s="16">
        <v>21</v>
      </c>
      <c r="AX163" s="16"/>
      <c r="AY163" s="191">
        <v>10</v>
      </c>
      <c r="AZ163" s="191">
        <v>12</v>
      </c>
      <c r="BA163" s="13"/>
      <c r="BC163" s="20">
        <f t="shared" si="4"/>
        <v>37</v>
      </c>
      <c r="BD163" s="20">
        <f t="shared" si="5"/>
        <v>1</v>
      </c>
      <c r="BF163" s="1">
        <v>11</v>
      </c>
      <c r="BG163" s="1">
        <v>20</v>
      </c>
    </row>
    <row r="164" spans="1:59">
      <c r="A164" s="1">
        <f>输入错误检查!C163</f>
        <v>0</v>
      </c>
      <c r="B164" s="14">
        <f>原始数据!B164</f>
        <v>4</v>
      </c>
      <c r="C164" s="14">
        <f>原始数据!C164</f>
        <v>16</v>
      </c>
      <c r="D164" s="8">
        <f>原始数据!D164</f>
        <v>12</v>
      </c>
      <c r="E164" s="8" t="str">
        <f>原始数据!E164</f>
        <v>AWG</v>
      </c>
      <c r="F164" s="8" t="str">
        <f>原始数据!F164</f>
        <v>AXIZ</v>
      </c>
      <c r="G164" s="8">
        <f>原始数据!G164</f>
        <v>1</v>
      </c>
      <c r="H164" s="8" t="str">
        <f>原始数据!H164</f>
        <v>下</v>
      </c>
      <c r="I164" s="8" t="str">
        <f>IF(原始数据!X164="","",原始数据!X164)</f>
        <v>军工厂</v>
      </c>
      <c r="J164" s="8" t="str">
        <f>原始数据!J164</f>
        <v>AXIZ</v>
      </c>
      <c r="K164" s="142" t="str">
        <f>IF(赛后数据!$M164="","",_xlfn.IFS(L164=赛后数据!$N164,赛后数据!$M164,L164=赛后数据!$V164,赛后数据!$U164,L164=赛后数据!$AD164,赛后数据!$AC164,L164=赛后数据!$AL164,赛后数据!$AK164))</f>
        <v>takakou</v>
      </c>
      <c r="L164" s="9" t="str">
        <f>IF(原始数据!AP164="","",原始数据!AP164)</f>
        <v>大副</v>
      </c>
      <c r="M164" s="13">
        <v>2</v>
      </c>
      <c r="N164" s="189" t="s">
        <v>230</v>
      </c>
      <c r="O164" s="189" t="s">
        <v>231</v>
      </c>
      <c r="P164" s="142" t="str">
        <f>IF(赛后数据!$M164="","",_xlfn.IFS(Q164=赛后数据!$N164,赛后数据!$M164,Q164=赛后数据!$V164,赛后数据!$U164,Q164=赛后数据!$AD164,赛后数据!$AC164,Q164=赛后数据!$AL164,赛后数据!$AK164))</f>
        <v>tuna</v>
      </c>
      <c r="Q164" s="9" t="str">
        <f>IF(原始数据!AQ164="","",原始数据!AQ164)</f>
        <v>飞行家</v>
      </c>
      <c r="R164" s="13">
        <v>5</v>
      </c>
      <c r="S164" s="15" t="s">
        <v>231</v>
      </c>
      <c r="T164" s="15" t="s">
        <v>233</v>
      </c>
      <c r="U164" s="142" t="str">
        <f>IF(赛后数据!$M164="","",_xlfn.IFS(V164=赛后数据!$N164,赛后数据!$M164,V164=赛后数据!$V164,赛后数据!$U164,V164=赛后数据!$AD164,赛后数据!$AC164,V164=赛后数据!$AL164,赛后数据!$AK164))</f>
        <v>nyan</v>
      </c>
      <c r="V164" s="9" t="str">
        <f>IF(原始数据!AS164="","",原始数据!AS164)</f>
        <v>古董商</v>
      </c>
      <c r="W164" s="13">
        <v>7</v>
      </c>
      <c r="X164" s="15" t="s">
        <v>232</v>
      </c>
      <c r="Y164" s="15" t="s">
        <v>231</v>
      </c>
      <c r="Z164" s="142" t="str">
        <f>IF(赛后数据!$M164="","",_xlfn.IFS(AA164=赛后数据!$N164,赛后数据!$M164,AA164=赛后数据!$V164,赛后数据!$U164,AA164=赛后数据!$AD164,赛后数据!$AC164,AA164=赛后数据!$AL164,赛后数据!$AK164))</f>
        <v>atto</v>
      </c>
      <c r="AA164" s="9" t="str">
        <f>IF(原始数据!AU164="","",原始数据!AU164)</f>
        <v>入殓师</v>
      </c>
      <c r="AB164" s="13">
        <v>9</v>
      </c>
      <c r="AC164" s="15" t="s">
        <v>232</v>
      </c>
      <c r="AD164" s="15" t="s">
        <v>233</v>
      </c>
      <c r="AE164" s="9" t="str">
        <f>IF(原始数据!K164="","",原始数据!K164)</f>
        <v>AWG</v>
      </c>
      <c r="AF164" s="9" t="str">
        <f>IF(原始数据!L164="","",原始数据!L164)</f>
        <v>brontal</v>
      </c>
      <c r="AG164" s="9" t="str">
        <f>IF(原始数据!AV164="","",原始数据!AV164)</f>
        <v>喧嚣</v>
      </c>
      <c r="AH164" s="13">
        <v>8</v>
      </c>
      <c r="AI164" s="15" t="s">
        <v>234</v>
      </c>
      <c r="AJ164" s="15" t="s">
        <v>243</v>
      </c>
      <c r="AK164" s="15" t="s">
        <v>236</v>
      </c>
      <c r="AL164" s="15" t="s">
        <v>240</v>
      </c>
      <c r="AM164" s="142" t="s">
        <v>248</v>
      </c>
      <c r="AN164" s="9">
        <v>0</v>
      </c>
      <c r="AO164" s="9">
        <v>10</v>
      </c>
      <c r="AP164" s="142" t="s">
        <v>252</v>
      </c>
      <c r="AQ164" s="10">
        <v>1</v>
      </c>
      <c r="AR164" s="10">
        <v>3</v>
      </c>
      <c r="AS164" s="10">
        <v>185</v>
      </c>
      <c r="AT164" s="10"/>
      <c r="AU164" s="16">
        <v>465</v>
      </c>
      <c r="AV164" s="16">
        <v>3</v>
      </c>
      <c r="AW164" s="16">
        <v>21</v>
      </c>
      <c r="AX164" s="16"/>
      <c r="AY164" s="191">
        <v>4</v>
      </c>
      <c r="AZ164" s="191">
        <v>50</v>
      </c>
      <c r="BA164" s="13"/>
      <c r="BC164" s="20">
        <f t="shared" si="4"/>
        <v>53</v>
      </c>
      <c r="BD164" s="20">
        <f t="shared" si="5"/>
        <v>1</v>
      </c>
      <c r="BF164" s="1">
        <v>6</v>
      </c>
      <c r="BG164" s="1">
        <v>49</v>
      </c>
    </row>
    <row r="165" spans="1:59">
      <c r="A165" s="1">
        <f>输入错误检查!C164</f>
        <v>0</v>
      </c>
      <c r="B165" s="14">
        <f>原始数据!B165</f>
        <v>4</v>
      </c>
      <c r="C165" s="14">
        <f>原始数据!C165</f>
        <v>16</v>
      </c>
      <c r="D165" s="8">
        <f>原始数据!D165</f>
        <v>12</v>
      </c>
      <c r="E165" s="8" t="str">
        <f>原始数据!E165</f>
        <v>AWG</v>
      </c>
      <c r="F165" s="8" t="str">
        <f>原始数据!F165</f>
        <v>AXIZ</v>
      </c>
      <c r="G165" s="8">
        <f>原始数据!G165</f>
        <v>2</v>
      </c>
      <c r="H165" s="8" t="str">
        <f>原始数据!H165</f>
        <v>上</v>
      </c>
      <c r="I165" s="8" t="str">
        <f>IF(原始数据!X165="","",原始数据!X165)</f>
        <v>湖景村</v>
      </c>
      <c r="J165" s="8" t="str">
        <f>原始数据!J165</f>
        <v>AXIZ</v>
      </c>
      <c r="K165" s="142" t="str">
        <f>IF(赛后数据!$M165="","",_xlfn.IFS(L165=赛后数据!$N165,赛后数据!$M165,L165=赛后数据!$V165,赛后数据!$U165,L165=赛后数据!$AD165,赛后数据!$AC165,L165=赛后数据!$AL165,赛后数据!$AK165))</f>
        <v>takakou</v>
      </c>
      <c r="L165" s="9" t="str">
        <f>IF(原始数据!AP165="","",原始数据!AP165)</f>
        <v>野人</v>
      </c>
      <c r="M165" s="13">
        <v>6</v>
      </c>
      <c r="N165" s="189" t="s">
        <v>230</v>
      </c>
      <c r="O165" s="189" t="s">
        <v>231</v>
      </c>
      <c r="P165" s="142" t="str">
        <f>IF(赛后数据!$M165="","",_xlfn.IFS(Q165=赛后数据!$N165,赛后数据!$M165,Q165=赛后数据!$V165,赛后数据!$U165,Q165=赛后数据!$AD165,赛后数据!$AC165,Q165=赛后数据!$AL165,赛后数据!$AK165))</f>
        <v>tuna</v>
      </c>
      <c r="Q165" s="9" t="str">
        <f>IF(原始数据!AQ165="","",原始数据!AQ165)</f>
        <v>火灾调查员</v>
      </c>
      <c r="R165" s="13">
        <v>8</v>
      </c>
      <c r="S165" s="15" t="s">
        <v>230</v>
      </c>
      <c r="T165" s="15" t="s">
        <v>233</v>
      </c>
      <c r="U165" s="142" t="str">
        <f>IF(赛后数据!$M165="","",_xlfn.IFS(V165=赛后数据!$N165,赛后数据!$M165,V165=赛后数据!$V165,赛后数据!$U165,V165=赛后数据!$AD165,赛后数据!$AC165,V165=赛后数据!$AL165,赛后数据!$AK165))</f>
        <v>atto</v>
      </c>
      <c r="V165" s="9" t="str">
        <f>IF(原始数据!AS165="","",原始数据!AS165)</f>
        <v>囚徒</v>
      </c>
      <c r="W165" s="13">
        <v>5</v>
      </c>
      <c r="X165" s="15" t="s">
        <v>232</v>
      </c>
      <c r="Y165" s="15" t="s">
        <v>233</v>
      </c>
      <c r="Z165" s="142" t="str">
        <f>IF(赛后数据!$M165="","",_xlfn.IFS(AA165=赛后数据!$N165,赛后数据!$M165,AA165=赛后数据!$V165,赛后数据!$U165,AA165=赛后数据!$AD165,赛后数据!$AC165,AA165=赛后数据!$AL165,赛后数据!$AK165))</f>
        <v>nyan</v>
      </c>
      <c r="AA165" s="9" t="str">
        <f>IF(原始数据!AU165="","",原始数据!AU165)</f>
        <v>杂技演员</v>
      </c>
      <c r="AB165" s="13">
        <v>2</v>
      </c>
      <c r="AC165" s="15" t="s">
        <v>230</v>
      </c>
      <c r="AD165" s="15" t="s">
        <v>231</v>
      </c>
      <c r="AE165" s="9" t="str">
        <f>IF(原始数据!K165="","",原始数据!K165)</f>
        <v>AWG</v>
      </c>
      <c r="AF165" s="9" t="str">
        <f>IF(原始数据!L165="","",原始数据!L165)</f>
        <v>brontal</v>
      </c>
      <c r="AG165" s="9" t="str">
        <f>IF(原始数据!AV165="","",原始数据!AV165)</f>
        <v>歌剧演员</v>
      </c>
      <c r="AH165" s="13">
        <v>1</v>
      </c>
      <c r="AI165" s="15" t="s">
        <v>250</v>
      </c>
      <c r="AJ165" s="15" t="s">
        <v>234</v>
      </c>
      <c r="AK165" s="15" t="s">
        <v>237</v>
      </c>
      <c r="AL165" s="15" t="s">
        <v>240</v>
      </c>
      <c r="AM165" s="142" t="s">
        <v>248</v>
      </c>
      <c r="AN165" s="9">
        <v>0</v>
      </c>
      <c r="AO165" s="9">
        <v>8</v>
      </c>
      <c r="AP165" s="142" t="s">
        <v>239</v>
      </c>
      <c r="AQ165" s="10">
        <v>1</v>
      </c>
      <c r="AR165" s="10">
        <v>1</v>
      </c>
      <c r="AS165" s="10">
        <v>164</v>
      </c>
      <c r="AT165" s="10"/>
      <c r="AU165" s="16">
        <v>367</v>
      </c>
      <c r="AV165" s="16">
        <v>3</v>
      </c>
      <c r="AW165" s="16">
        <v>21</v>
      </c>
      <c r="AX165" s="16"/>
      <c r="AY165" s="191">
        <v>6</v>
      </c>
      <c r="AZ165" s="191">
        <v>8</v>
      </c>
      <c r="BA165" s="13"/>
      <c r="BC165" s="20">
        <f t="shared" si="4"/>
        <v>53</v>
      </c>
      <c r="BD165" s="20">
        <f t="shared" si="5"/>
        <v>1</v>
      </c>
      <c r="BF165" s="1">
        <v>7</v>
      </c>
      <c r="BG165" s="1">
        <v>6</v>
      </c>
    </row>
    <row r="166" spans="1:59">
      <c r="A166" s="1">
        <f>输入错误检查!C165</f>
        <v>0</v>
      </c>
      <c r="B166" s="14">
        <f>原始数据!B166</f>
        <v>4</v>
      </c>
      <c r="C166" s="14">
        <f>原始数据!C166</f>
        <v>16</v>
      </c>
      <c r="D166" s="8">
        <f>原始数据!D166</f>
        <v>12</v>
      </c>
      <c r="E166" s="8" t="str">
        <f>原始数据!E166</f>
        <v>AWG</v>
      </c>
      <c r="F166" s="8" t="str">
        <f>原始数据!F166</f>
        <v>AXIZ</v>
      </c>
      <c r="G166" s="8">
        <f>原始数据!G166</f>
        <v>2</v>
      </c>
      <c r="H166" s="8" t="str">
        <f>原始数据!H166</f>
        <v>下</v>
      </c>
      <c r="I166" s="8" t="str">
        <f>IF(原始数据!X166="","",原始数据!X166)</f>
        <v>湖景村</v>
      </c>
      <c r="J166" s="8" t="str">
        <f>原始数据!J166</f>
        <v>AWG</v>
      </c>
      <c r="K166" s="142" t="str">
        <f>IF(赛后数据!$M166="","",_xlfn.IFS(L166=赛后数据!$N166,赛后数据!$M166,L166=赛后数据!$V166,赛后数据!$U166,L166=赛后数据!$AD166,赛后数据!$AC166,L166=赛后数据!$AL166,赛后数据!$AK166))</f>
        <v>nameko</v>
      </c>
      <c r="L166" s="9" t="str">
        <f>IF(原始数据!AP166="","",原始数据!AP166)</f>
        <v>空军</v>
      </c>
      <c r="M166" s="13">
        <v>2</v>
      </c>
      <c r="N166" s="189" t="s">
        <v>232</v>
      </c>
      <c r="O166" s="189" t="s">
        <v>230</v>
      </c>
      <c r="P166" s="142" t="str">
        <f>IF(赛后数据!$M166="","",_xlfn.IFS(Q166=赛后数据!$N166,赛后数据!$M166,Q166=赛后数据!$V166,赛后数据!$U166,Q166=赛后数据!$AD166,赛后数据!$AC166,Q166=赛后数据!$AL166,赛后数据!$AK166))</f>
        <v>kaeru</v>
      </c>
      <c r="Q166" s="9" t="str">
        <f>IF(原始数据!AQ166="","",原始数据!AQ166)</f>
        <v>火灾调查员</v>
      </c>
      <c r="R166" s="13">
        <v>5</v>
      </c>
      <c r="S166" s="15" t="s">
        <v>232</v>
      </c>
      <c r="T166" s="15" t="s">
        <v>230</v>
      </c>
      <c r="U166" s="142" t="str">
        <f>IF(赛后数据!$M166="","",_xlfn.IFS(V166=赛后数据!$N166,赛后数据!$M166,V166=赛后数据!$V166,赛后数据!$U166,V166=赛后数据!$AD166,赛后数据!$AC166,V166=赛后数据!$AL166,赛后数据!$AK166))</f>
        <v>batoru</v>
      </c>
      <c r="V166" s="9" t="str">
        <f>IF(原始数据!AS166="","",原始数据!AS166)</f>
        <v>杂技演员</v>
      </c>
      <c r="W166" s="13">
        <v>8</v>
      </c>
      <c r="X166" s="15" t="s">
        <v>232</v>
      </c>
      <c r="Y166" s="15" t="s">
        <v>233</v>
      </c>
      <c r="Z166" s="142" t="str">
        <f>IF(赛后数据!$M166="","",_xlfn.IFS(AA166=赛后数据!$N166,赛后数据!$M166,AA166=赛后数据!$V166,赛后数据!$U166,AA166=赛后数据!$AD166,赛后数据!$AC166,AA166=赛后数据!$AL166,赛后数据!$AK166))</f>
        <v>aez</v>
      </c>
      <c r="AA166" s="9" t="str">
        <f>IF(原始数据!AU166="","",原始数据!AU166)</f>
        <v>前锋</v>
      </c>
      <c r="AB166" s="13">
        <v>6</v>
      </c>
      <c r="AC166" s="15" t="s">
        <v>232</v>
      </c>
      <c r="AD166" s="15" t="s">
        <v>231</v>
      </c>
      <c r="AE166" s="9" t="str">
        <f>IF(原始数据!K166="","",原始数据!K166)</f>
        <v>AXIZ</v>
      </c>
      <c r="AF166" s="9" t="str">
        <f>IF(原始数据!L166="","",原始数据!L166)</f>
        <v>kakiri</v>
      </c>
      <c r="AG166" s="9" t="str">
        <f>IF(原始数据!AV166="","",原始数据!AV166)</f>
        <v>歌剧演员</v>
      </c>
      <c r="AH166" s="13">
        <v>7</v>
      </c>
      <c r="AI166" s="15" t="s">
        <v>234</v>
      </c>
      <c r="AJ166" s="15" t="s">
        <v>235</v>
      </c>
      <c r="AK166" s="15" t="s">
        <v>237</v>
      </c>
      <c r="AL166" s="15" t="s">
        <v>240</v>
      </c>
      <c r="AM166" s="142" t="s">
        <v>339</v>
      </c>
      <c r="AN166" s="9">
        <v>0</v>
      </c>
      <c r="AO166" s="9">
        <v>6</v>
      </c>
      <c r="AP166" s="9"/>
      <c r="AQ166" s="10">
        <v>1</v>
      </c>
      <c r="AR166" s="10">
        <v>17</v>
      </c>
      <c r="AS166" s="10">
        <v>198</v>
      </c>
      <c r="AT166" s="10"/>
      <c r="AU166" s="16">
        <v>390</v>
      </c>
      <c r="AV166" s="16">
        <v>3</v>
      </c>
      <c r="AW166" s="16">
        <v>21</v>
      </c>
      <c r="AX166" s="16"/>
      <c r="AY166" s="191" t="s">
        <v>246</v>
      </c>
      <c r="AZ166" s="191"/>
      <c r="BA166" s="13"/>
      <c r="BC166" s="20">
        <f t="shared" si="4"/>
        <v>71</v>
      </c>
      <c r="BD166" s="20">
        <f t="shared" si="5"/>
        <v>1</v>
      </c>
      <c r="BF166" s="1">
        <v>5</v>
      </c>
      <c r="BG166" s="1">
        <v>30</v>
      </c>
    </row>
    <row r="167" spans="1:59">
      <c r="A167" s="1">
        <f>输入错误检查!C166</f>
        <v>0</v>
      </c>
      <c r="B167" s="14">
        <f>原始数据!B167</f>
        <v>4</v>
      </c>
      <c r="C167" s="14">
        <f>原始数据!C167</f>
        <v>16</v>
      </c>
      <c r="D167" s="8">
        <f>原始数据!D167</f>
        <v>12</v>
      </c>
      <c r="E167" s="8" t="str">
        <f>原始数据!E167</f>
        <v>AWG</v>
      </c>
      <c r="F167" s="8" t="str">
        <f>原始数据!F167</f>
        <v>AXIZ</v>
      </c>
      <c r="G167" s="8">
        <f>原始数据!G167</f>
        <v>3</v>
      </c>
      <c r="H167" s="8" t="str">
        <f>原始数据!H167</f>
        <v>上</v>
      </c>
      <c r="I167" s="8" t="str">
        <f>IF(原始数据!X167="","",原始数据!X167)</f>
        <v/>
      </c>
      <c r="J167" s="8" t="str">
        <f>原始数据!J167</f>
        <v/>
      </c>
      <c r="K167" s="142" t="str">
        <f>IF(赛后数据!$M167="","",_xlfn.IFS(L167=赛后数据!$N167,赛后数据!$M167,L167=赛后数据!$V167,赛后数据!$U167,L167=赛后数据!$AD167,赛后数据!$AC167,L167=赛后数据!$AL167,赛后数据!$AK167))</f>
        <v/>
      </c>
      <c r="L167" s="9" t="str">
        <f>IF(原始数据!AP167="","",原始数据!AP167)</f>
        <v/>
      </c>
      <c r="M167" s="13"/>
      <c r="N167" s="195"/>
      <c r="O167" s="195"/>
      <c r="P167" s="142" t="str">
        <f>IF(赛后数据!$M167="","",_xlfn.IFS(Q167=赛后数据!$N167,赛后数据!$M167,Q167=赛后数据!$V167,赛后数据!$U167,Q167=赛后数据!$AD167,赛后数据!$AC167,Q167=赛后数据!$AL167,赛后数据!$AK167))</f>
        <v/>
      </c>
      <c r="Q167" s="9" t="str">
        <f>IF(原始数据!AQ167="","",原始数据!AQ167)</f>
        <v/>
      </c>
      <c r="R167" s="13"/>
      <c r="S167" s="13"/>
      <c r="T167" s="13"/>
      <c r="U167" s="142" t="str">
        <f>IF(赛后数据!$M167="","",_xlfn.IFS(V167=赛后数据!$N167,赛后数据!$M167,V167=赛后数据!$V167,赛后数据!$U167,V167=赛后数据!$AD167,赛后数据!$AC167,V167=赛后数据!$AL167,赛后数据!$AK167))</f>
        <v/>
      </c>
      <c r="V167" s="9" t="str">
        <f>IF(原始数据!AS167="","",原始数据!AS167)</f>
        <v/>
      </c>
      <c r="W167" s="13"/>
      <c r="X167" s="13"/>
      <c r="Y167" s="13"/>
      <c r="Z167" s="142" t="str">
        <f>IF(赛后数据!$M167="","",_xlfn.IFS(AA167=赛后数据!$N167,赛后数据!$M167,AA167=赛后数据!$V167,赛后数据!$U167,AA167=赛后数据!$AD167,赛后数据!$AC167,AA167=赛后数据!$AL167,赛后数据!$AK167))</f>
        <v/>
      </c>
      <c r="AA167" s="9" t="str">
        <f>IF(原始数据!AU167="","",原始数据!AU167)</f>
        <v/>
      </c>
      <c r="AB167" s="13"/>
      <c r="AC167" s="13"/>
      <c r="AD167" s="13"/>
      <c r="AE167" s="9" t="str">
        <f>IF(原始数据!K167="","",原始数据!K167)</f>
        <v/>
      </c>
      <c r="AF167" s="9" t="str">
        <f>IF(原始数据!L167="","",原始数据!L167)</f>
        <v/>
      </c>
      <c r="AG167" s="9" t="str">
        <f>IF(原始数据!AV167="","",原始数据!AV167)</f>
        <v/>
      </c>
      <c r="AH167" s="13"/>
      <c r="AI167" s="13"/>
      <c r="AJ167" s="13"/>
      <c r="AK167" s="13"/>
      <c r="AL167" s="13"/>
      <c r="AM167" s="9"/>
      <c r="AN167" s="9"/>
      <c r="AO167" s="9"/>
      <c r="AP167" s="9"/>
      <c r="AQ167" s="10"/>
      <c r="AR167" s="10"/>
      <c r="AS167" s="10"/>
      <c r="AT167" s="10"/>
      <c r="AU167" s="16"/>
      <c r="AV167" s="16"/>
      <c r="AW167" s="16"/>
      <c r="AX167" s="16"/>
      <c r="AY167" s="191"/>
      <c r="AZ167" s="191"/>
      <c r="BA167" s="13"/>
      <c r="BC167" s="20">
        <f t="shared" si="4"/>
        <v>0</v>
      </c>
      <c r="BD167" s="20" t="str">
        <f t="shared" si="5"/>
        <v/>
      </c>
    </row>
    <row r="168" spans="1:59">
      <c r="A168" s="1">
        <f>输入错误检查!C167</f>
        <v>0</v>
      </c>
      <c r="B168" s="14">
        <f>原始数据!B168</f>
        <v>4</v>
      </c>
      <c r="C168" s="14">
        <f>原始数据!C168</f>
        <v>16</v>
      </c>
      <c r="D168" s="8">
        <f>原始数据!D168</f>
        <v>12</v>
      </c>
      <c r="E168" s="8" t="str">
        <f>原始数据!E168</f>
        <v>AWG</v>
      </c>
      <c r="F168" s="8" t="str">
        <f>原始数据!F168</f>
        <v>AXIZ</v>
      </c>
      <c r="G168" s="8">
        <f>原始数据!G168</f>
        <v>3</v>
      </c>
      <c r="H168" s="8" t="str">
        <f>原始数据!H168</f>
        <v>下</v>
      </c>
      <c r="I168" s="8" t="str">
        <f>IF(原始数据!X168="","",原始数据!X168)</f>
        <v/>
      </c>
      <c r="J168" s="8" t="str">
        <f>原始数据!J168</f>
        <v/>
      </c>
      <c r="K168" s="142" t="str">
        <f>IF(赛后数据!$M168="","",_xlfn.IFS(L168=赛后数据!$N168,赛后数据!$M168,L168=赛后数据!$V168,赛后数据!$U168,L168=赛后数据!$AD168,赛后数据!$AC168,L168=赛后数据!$AL168,赛后数据!$AK168))</f>
        <v/>
      </c>
      <c r="L168" s="9" t="str">
        <f>IF(原始数据!AP168="","",原始数据!AP168)</f>
        <v/>
      </c>
      <c r="M168" s="13"/>
      <c r="N168" s="195"/>
      <c r="O168" s="195"/>
      <c r="P168" s="142" t="str">
        <f>IF(赛后数据!$M168="","",_xlfn.IFS(Q168=赛后数据!$N168,赛后数据!$M168,Q168=赛后数据!$V168,赛后数据!$U168,Q168=赛后数据!$AD168,赛后数据!$AC168,Q168=赛后数据!$AL168,赛后数据!$AK168))</f>
        <v/>
      </c>
      <c r="Q168" s="9" t="str">
        <f>IF(原始数据!AQ168="","",原始数据!AQ168)</f>
        <v/>
      </c>
      <c r="R168" s="13"/>
      <c r="S168" s="13"/>
      <c r="T168" s="13"/>
      <c r="U168" s="142" t="str">
        <f>IF(赛后数据!$M168="","",_xlfn.IFS(V168=赛后数据!$N168,赛后数据!$M168,V168=赛后数据!$V168,赛后数据!$U168,V168=赛后数据!$AD168,赛后数据!$AC168,V168=赛后数据!$AL168,赛后数据!$AK168))</f>
        <v/>
      </c>
      <c r="V168" s="9" t="str">
        <f>IF(原始数据!AS168="","",原始数据!AS168)</f>
        <v/>
      </c>
      <c r="W168" s="13"/>
      <c r="X168" s="13"/>
      <c r="Y168" s="13"/>
      <c r="Z168" s="142" t="str">
        <f>IF(赛后数据!$M168="","",_xlfn.IFS(AA168=赛后数据!$N168,赛后数据!$M168,AA168=赛后数据!$V168,赛后数据!$U168,AA168=赛后数据!$AD168,赛后数据!$AC168,AA168=赛后数据!$AL168,赛后数据!$AK168))</f>
        <v/>
      </c>
      <c r="AA168" s="9" t="str">
        <f>IF(原始数据!AU168="","",原始数据!AU168)</f>
        <v/>
      </c>
      <c r="AB168" s="13"/>
      <c r="AC168" s="13"/>
      <c r="AD168" s="13"/>
      <c r="AE168" s="9" t="str">
        <f>IF(原始数据!K168="","",原始数据!K168)</f>
        <v/>
      </c>
      <c r="AF168" s="9" t="str">
        <f>IF(原始数据!L168="","",原始数据!L168)</f>
        <v/>
      </c>
      <c r="AG168" s="9" t="str">
        <f>IF(原始数据!AV168="","",原始数据!AV168)</f>
        <v/>
      </c>
      <c r="AH168" s="13"/>
      <c r="AI168" s="13"/>
      <c r="AJ168" s="13"/>
      <c r="AK168" s="13"/>
      <c r="AL168" s="13"/>
      <c r="AM168" s="9"/>
      <c r="AN168" s="9"/>
      <c r="AO168" s="9"/>
      <c r="AP168" s="9"/>
      <c r="AQ168" s="10"/>
      <c r="AR168" s="10"/>
      <c r="AS168" s="10"/>
      <c r="AT168" s="10"/>
      <c r="AU168" s="16"/>
      <c r="AV168" s="16"/>
      <c r="AW168" s="16"/>
      <c r="AX168" s="16"/>
      <c r="AY168" s="191"/>
      <c r="AZ168" s="191"/>
      <c r="BA168" s="13"/>
      <c r="BC168" s="20">
        <f t="shared" si="4"/>
        <v>0</v>
      </c>
      <c r="BD168" s="20" t="str">
        <f t="shared" si="5"/>
        <v/>
      </c>
    </row>
    <row r="169" spans="1:59">
      <c r="A169" s="1">
        <f>输入错误检查!C168</f>
        <v>0</v>
      </c>
      <c r="B169" s="14">
        <f>原始数据!B169</f>
        <v>4</v>
      </c>
      <c r="C169" s="14">
        <f>原始数据!C169</f>
        <v>16</v>
      </c>
      <c r="D169" s="8">
        <f>原始数据!D169</f>
        <v>12</v>
      </c>
      <c r="E169" s="8" t="str">
        <f>原始数据!E169</f>
        <v>AWG</v>
      </c>
      <c r="F169" s="8" t="str">
        <f>原始数据!F169</f>
        <v>AXIZ</v>
      </c>
      <c r="G169" s="8" t="str">
        <f>原始数据!G169</f>
        <v>加</v>
      </c>
      <c r="H169" s="8" t="str">
        <f>原始数据!H169</f>
        <v>上</v>
      </c>
      <c r="I169" s="8" t="str">
        <f>IF(原始数据!X169="","",原始数据!X169)</f>
        <v/>
      </c>
      <c r="J169" s="8" t="str">
        <f>原始数据!J169</f>
        <v/>
      </c>
      <c r="K169" s="142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9" t="str">
        <f>IF(原始数据!AP169="","",原始数据!AP169)</f>
        <v/>
      </c>
      <c r="M169" s="13"/>
      <c r="N169" s="195"/>
      <c r="O169" s="195"/>
      <c r="P169" s="142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9" t="str">
        <f>IF(原始数据!AQ169="","",原始数据!AQ169)</f>
        <v/>
      </c>
      <c r="R169" s="13"/>
      <c r="S169" s="13"/>
      <c r="T169" s="13"/>
      <c r="U169" s="142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9" t="str">
        <f>IF(原始数据!AS169="","",原始数据!AS169)</f>
        <v/>
      </c>
      <c r="W169" s="13"/>
      <c r="X169" s="13"/>
      <c r="Y169" s="13"/>
      <c r="Z169" s="142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9" t="str">
        <f>IF(原始数据!AU169="","",原始数据!AU169)</f>
        <v/>
      </c>
      <c r="AB169" s="13"/>
      <c r="AC169" s="13"/>
      <c r="AD169" s="13"/>
      <c r="AE169" s="9" t="str">
        <f>IF(原始数据!K169="","",原始数据!K169)</f>
        <v/>
      </c>
      <c r="AF169" s="9" t="str">
        <f>IF(原始数据!L169="","",原始数据!L169)</f>
        <v/>
      </c>
      <c r="AG169" s="9" t="str">
        <f>IF(原始数据!AV169="","",原始数据!AV169)</f>
        <v/>
      </c>
      <c r="AH169" s="13"/>
      <c r="AI169" s="13"/>
      <c r="AJ169" s="13"/>
      <c r="AK169" s="13"/>
      <c r="AL169" s="13"/>
      <c r="AM169" s="9"/>
      <c r="AN169" s="9"/>
      <c r="AO169" s="9"/>
      <c r="AP169" s="9"/>
      <c r="AQ169" s="10"/>
      <c r="AR169" s="10"/>
      <c r="AS169" s="10"/>
      <c r="AT169" s="10"/>
      <c r="AU169" s="16"/>
      <c r="AV169" s="16"/>
      <c r="AW169" s="16"/>
      <c r="AX169" s="16"/>
      <c r="AY169" s="191"/>
      <c r="AZ169" s="191"/>
      <c r="BA169" s="13"/>
      <c r="BC169" s="20">
        <f t="shared" si="4"/>
        <v>0</v>
      </c>
      <c r="BD169" s="20" t="str">
        <f t="shared" si="5"/>
        <v/>
      </c>
    </row>
    <row r="170" spans="1:59">
      <c r="A170" s="1">
        <f>输入错误检查!C169</f>
        <v>0</v>
      </c>
      <c r="B170" s="14">
        <f>原始数据!B170</f>
        <v>4</v>
      </c>
      <c r="C170" s="14">
        <f>原始数据!C170</f>
        <v>16</v>
      </c>
      <c r="D170" s="8">
        <f>原始数据!D170</f>
        <v>12</v>
      </c>
      <c r="E170" s="8" t="str">
        <f>原始数据!E170</f>
        <v>AWG</v>
      </c>
      <c r="F170" s="8" t="str">
        <f>原始数据!F170</f>
        <v>AXIZ</v>
      </c>
      <c r="G170" s="8" t="str">
        <f>原始数据!G170</f>
        <v>加</v>
      </c>
      <c r="H170" s="8" t="str">
        <f>原始数据!H170</f>
        <v>下</v>
      </c>
      <c r="I170" s="8" t="str">
        <f>IF(原始数据!X170="","",原始数据!X170)</f>
        <v/>
      </c>
      <c r="J170" s="8" t="str">
        <f>原始数据!J170</f>
        <v/>
      </c>
      <c r="K170" s="142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9" t="str">
        <f>IF(原始数据!AP170="","",原始数据!AP170)</f>
        <v/>
      </c>
      <c r="M170" s="13"/>
      <c r="N170" s="195"/>
      <c r="O170" s="195"/>
      <c r="P170" s="142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9" t="str">
        <f>IF(原始数据!AQ170="","",原始数据!AQ170)</f>
        <v/>
      </c>
      <c r="R170" s="13"/>
      <c r="S170" s="13"/>
      <c r="T170" s="13"/>
      <c r="U170" s="142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9" t="str">
        <f>IF(原始数据!AS170="","",原始数据!AS170)</f>
        <v/>
      </c>
      <c r="W170" s="13"/>
      <c r="X170" s="13"/>
      <c r="Y170" s="13"/>
      <c r="Z170" s="142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9" t="str">
        <f>IF(原始数据!AU170="","",原始数据!AU170)</f>
        <v/>
      </c>
      <c r="AB170" s="13"/>
      <c r="AC170" s="13"/>
      <c r="AD170" s="13"/>
      <c r="AE170" s="9" t="str">
        <f>IF(原始数据!K170="","",原始数据!K170)</f>
        <v/>
      </c>
      <c r="AF170" s="9" t="str">
        <f>IF(原始数据!L170="","",原始数据!L170)</f>
        <v/>
      </c>
      <c r="AG170" s="9" t="str">
        <f>IF(原始数据!AV170="","",原始数据!AV170)</f>
        <v/>
      </c>
      <c r="AH170" s="13"/>
      <c r="AI170" s="13"/>
      <c r="AJ170" s="13"/>
      <c r="AK170" s="13"/>
      <c r="AL170" s="13"/>
      <c r="AM170" s="9"/>
      <c r="AN170" s="9"/>
      <c r="AO170" s="9"/>
      <c r="AP170" s="9"/>
      <c r="AQ170" s="10"/>
      <c r="AR170" s="10"/>
      <c r="AS170" s="10"/>
      <c r="AT170" s="10"/>
      <c r="AU170" s="16"/>
      <c r="AV170" s="16"/>
      <c r="AW170" s="16"/>
      <c r="AX170" s="16"/>
      <c r="AY170" s="191"/>
      <c r="AZ170" s="191"/>
      <c r="BA170" s="13"/>
      <c r="BC170" s="20">
        <f t="shared" si="4"/>
        <v>0</v>
      </c>
      <c r="BD170" s="20" t="str">
        <f t="shared" si="5"/>
        <v/>
      </c>
    </row>
    <row r="171" spans="1:59">
      <c r="A171" s="1">
        <f>输入错误检查!C170</f>
        <v>0</v>
      </c>
      <c r="B171" s="14">
        <f>原始数据!B171</f>
        <v>4</v>
      </c>
      <c r="C171" s="14">
        <f>原始数据!C171</f>
        <v>16</v>
      </c>
      <c r="D171" s="8">
        <f>原始数据!D171</f>
        <v>14</v>
      </c>
      <c r="E171" s="8" t="str">
        <f>原始数据!E171</f>
        <v>RC</v>
      </c>
      <c r="F171" s="8" t="str">
        <f>原始数据!F171</f>
        <v>OMNI</v>
      </c>
      <c r="G171" s="8">
        <f>原始数据!G171</f>
        <v>1</v>
      </c>
      <c r="H171" s="8" t="str">
        <f>原始数据!H171</f>
        <v>上</v>
      </c>
      <c r="I171" s="8" t="str">
        <f>IF(原始数据!X171="","",原始数据!X171)</f>
        <v>红教堂</v>
      </c>
      <c r="J171" s="8" t="str">
        <f>原始数据!J171</f>
        <v>RC</v>
      </c>
      <c r="K171" s="142" t="str">
        <f>IF(赛后数据!$M171="","",_xlfn.IFS(L171=赛后数据!$N171,赛后数据!$M171,L171=赛后数据!$V171,赛后数据!$U171,L171=赛后数据!$AD171,赛后数据!$AC171,L171=赛后数据!$AL171,赛后数据!$AK171))</f>
        <v>raolie</v>
      </c>
      <c r="L171" s="9" t="str">
        <f>IF(原始数据!AP171="","",原始数据!AP171)</f>
        <v>小说家</v>
      </c>
      <c r="M171" s="13">
        <v>6</v>
      </c>
      <c r="N171" s="189" t="s">
        <v>232</v>
      </c>
      <c r="O171" s="189" t="s">
        <v>233</v>
      </c>
      <c r="P171" s="142" t="str">
        <f>IF(赛后数据!$M171="","",_xlfn.IFS(Q171=赛后数据!$N171,赛后数据!$M171,Q171=赛后数据!$V171,赛后数据!$U171,Q171=赛后数据!$AD171,赛后数据!$AC171,Q171=赛后数据!$AL171,赛后数据!$AK171))</f>
        <v>kirye</v>
      </c>
      <c r="Q171" s="9" t="str">
        <f>IF(原始数据!AQ171="","",原始数据!AQ171)</f>
        <v>飞行家</v>
      </c>
      <c r="R171" s="13">
        <v>5</v>
      </c>
      <c r="S171" s="15" t="s">
        <v>232</v>
      </c>
      <c r="T171" s="15" t="s">
        <v>231</v>
      </c>
      <c r="U171" s="142" t="str">
        <f>IF(赛后数据!$M171="","",_xlfn.IFS(V171=赛后数据!$N171,赛后数据!$M171,V171=赛后数据!$V171,赛后数据!$U171,V171=赛后数据!$AD171,赛后数据!$AC171,V171=赛后数据!$AL171,赛后数据!$AK171))</f>
        <v>soba</v>
      </c>
      <c r="V171" s="9" t="str">
        <f>IF(原始数据!AS171="","",原始数据!AS171)</f>
        <v>木偶师</v>
      </c>
      <c r="W171" s="13">
        <v>2</v>
      </c>
      <c r="X171" s="15" t="s">
        <v>231</v>
      </c>
      <c r="Y171" s="15" t="s">
        <v>230</v>
      </c>
      <c r="Z171" s="142" t="str">
        <f>IF(赛后数据!$M171="","",_xlfn.IFS(AA171=赛后数据!$N171,赛后数据!$M171,AA171=赛后数据!$V171,赛后数据!$U171,AA171=赛后数据!$AD171,赛后数据!$AC171,AA171=赛后数据!$AL171,赛后数据!$AK171))</f>
        <v>city</v>
      </c>
      <c r="AA171" s="9" t="str">
        <f>IF(原始数据!AU171="","",原始数据!AU171)</f>
        <v>佣兵</v>
      </c>
      <c r="AB171" s="13">
        <v>4</v>
      </c>
      <c r="AC171" s="15" t="s">
        <v>232</v>
      </c>
      <c r="AD171" s="15" t="s">
        <v>231</v>
      </c>
      <c r="AE171" s="9" t="str">
        <f>IF(原始数据!K171="","",原始数据!K171)</f>
        <v>OMNI</v>
      </c>
      <c r="AF171" s="9" t="str">
        <f>IF(原始数据!L171="","",原始数据!L171)</f>
        <v>pitstoper</v>
      </c>
      <c r="AG171" s="9" t="str">
        <f>IF(原始数据!AV171="","",原始数据!AV171)</f>
        <v>跛脚羊</v>
      </c>
      <c r="AH171" s="13">
        <v>1</v>
      </c>
      <c r="AI171" s="15" t="s">
        <v>234</v>
      </c>
      <c r="AJ171" s="15" t="s">
        <v>235</v>
      </c>
      <c r="AK171" s="15" t="s">
        <v>260</v>
      </c>
      <c r="AL171" s="15" t="s">
        <v>240</v>
      </c>
      <c r="AM171" s="142" t="s">
        <v>273</v>
      </c>
      <c r="AN171" s="9">
        <v>0</v>
      </c>
      <c r="AO171" s="9">
        <v>36</v>
      </c>
      <c r="AP171" s="9"/>
      <c r="AQ171" s="10">
        <v>1</v>
      </c>
      <c r="AR171" s="10">
        <v>18</v>
      </c>
      <c r="AS171" s="10">
        <v>187</v>
      </c>
      <c r="AT171" s="10"/>
      <c r="AU171" s="16">
        <v>454</v>
      </c>
      <c r="AV171" s="16">
        <v>3</v>
      </c>
      <c r="AW171" s="16">
        <v>21</v>
      </c>
      <c r="AX171" s="16"/>
      <c r="AY171" s="191">
        <v>4</v>
      </c>
      <c r="AZ171" s="191">
        <v>25</v>
      </c>
      <c r="BA171" s="13"/>
      <c r="BC171" s="20">
        <f t="shared" si="4"/>
        <v>42</v>
      </c>
      <c r="BD171" s="20">
        <f t="shared" si="5"/>
        <v>1</v>
      </c>
      <c r="BF171" s="1">
        <v>5</v>
      </c>
      <c r="BG171" s="1">
        <v>18</v>
      </c>
    </row>
    <row r="172" spans="1:59">
      <c r="A172" s="1">
        <f>输入错误检查!C171</f>
        <v>0</v>
      </c>
      <c r="B172" s="14">
        <f>原始数据!B172</f>
        <v>4</v>
      </c>
      <c r="C172" s="14">
        <f>原始数据!C172</f>
        <v>16</v>
      </c>
      <c r="D172" s="8">
        <f>原始数据!D172</f>
        <v>14</v>
      </c>
      <c r="E172" s="8" t="str">
        <f>原始数据!E172</f>
        <v>RC</v>
      </c>
      <c r="F172" s="8" t="str">
        <f>原始数据!F172</f>
        <v>OMNI</v>
      </c>
      <c r="G172" s="8">
        <f>原始数据!G172</f>
        <v>1</v>
      </c>
      <c r="H172" s="8" t="str">
        <f>原始数据!H172</f>
        <v>下</v>
      </c>
      <c r="I172" s="8" t="str">
        <f>IF(原始数据!X172="","",原始数据!X172)</f>
        <v>红教堂</v>
      </c>
      <c r="J172" s="8" t="str">
        <f>原始数据!J172</f>
        <v>OMNI</v>
      </c>
      <c r="K172" s="142" t="str">
        <f>IF(赛后数据!$M172="","",_xlfn.IFS(L172=赛后数据!$N172,赛后数据!$M172,L172=赛后数据!$V172,赛后数据!$U172,L172=赛后数据!$AD172,赛后数据!$AC172,L172=赛后数据!$AL172,赛后数据!$AK172))</f>
        <v>fluff</v>
      </c>
      <c r="L172" s="9" t="str">
        <f>IF(原始数据!AP172="","",原始数据!AP172)</f>
        <v>先知</v>
      </c>
      <c r="M172" s="13">
        <v>6</v>
      </c>
      <c r="N172" s="189" t="s">
        <v>232</v>
      </c>
      <c r="O172" s="189" t="s">
        <v>233</v>
      </c>
      <c r="P172" s="142" t="str">
        <f>IF(赛后数据!$M172="","",_xlfn.IFS(Q172=赛后数据!$N172,赛后数据!$M172,Q172=赛后数据!$V172,赛后数据!$U172,Q172=赛后数据!$AD172,赛后数据!$AC172,Q172=赛后数据!$AL172,赛后数据!$AK172))</f>
        <v>aqua</v>
      </c>
      <c r="Q172" s="9" t="str">
        <f>IF(原始数据!AQ172="","",原始数据!AQ172)</f>
        <v>木偶师</v>
      </c>
      <c r="R172" s="13">
        <v>4</v>
      </c>
      <c r="S172" s="15" t="s">
        <v>231</v>
      </c>
      <c r="T172" s="15" t="s">
        <v>233</v>
      </c>
      <c r="U172" s="142" t="str">
        <f>IF(赛后数据!$M172="","",_xlfn.IFS(V172=赛后数据!$N172,赛后数据!$M172,V172=赛后数据!$V172,赛后数据!$U172,V172=赛后数据!$AD172,赛后数据!$AC172,V172=赛后数据!$AL172,赛后数据!$AK172))</f>
        <v>layz</v>
      </c>
      <c r="V172" s="9" t="str">
        <f>IF(原始数据!AS172="","",原始数据!AS172)</f>
        <v>飞行家</v>
      </c>
      <c r="W172" s="13">
        <v>5</v>
      </c>
      <c r="X172" s="15" t="s">
        <v>231</v>
      </c>
      <c r="Y172" s="15" t="s">
        <v>233</v>
      </c>
      <c r="Z172" s="142" t="str">
        <f>IF(赛后数据!$M172="","",_xlfn.IFS(AA172=赛后数据!$N172,赛后数据!$M172,AA172=赛后数据!$V172,赛后数据!$U172,AA172=赛后数据!$AD172,赛后数据!$AC172,AA172=赛后数据!$AL172,赛后数据!$AK172))</f>
        <v>juan</v>
      </c>
      <c r="AA172" s="9" t="str">
        <f>IF(原始数据!AU172="","",原始数据!AU172)</f>
        <v>守墓人</v>
      </c>
      <c r="AB172" s="13">
        <v>8</v>
      </c>
      <c r="AC172" s="15" t="s">
        <v>231</v>
      </c>
      <c r="AD172" s="15" t="s">
        <v>230</v>
      </c>
      <c r="AE172" s="9" t="str">
        <f>IF(原始数据!K172="","",原始数据!K172)</f>
        <v>RC</v>
      </c>
      <c r="AF172" s="9" t="str">
        <f>IF(原始数据!L172="","",原始数据!L172)</f>
        <v>aka</v>
      </c>
      <c r="AG172" s="9" t="str">
        <f>IF(原始数据!AV172="","",原始数据!AV172)</f>
        <v>喧嚣</v>
      </c>
      <c r="AH172" s="13">
        <v>2</v>
      </c>
      <c r="AI172" s="15" t="s">
        <v>243</v>
      </c>
      <c r="AJ172" s="15" t="s">
        <v>234</v>
      </c>
      <c r="AK172" s="15" t="s">
        <v>236</v>
      </c>
      <c r="AL172" s="15" t="s">
        <v>240</v>
      </c>
      <c r="AM172" s="142" t="s">
        <v>317</v>
      </c>
      <c r="AN172" s="9">
        <v>0</v>
      </c>
      <c r="AO172" s="9">
        <v>24</v>
      </c>
      <c r="AP172" s="142" t="s">
        <v>340</v>
      </c>
      <c r="AQ172" s="10">
        <v>1</v>
      </c>
      <c r="AR172" s="10">
        <v>3</v>
      </c>
      <c r="AS172" s="10">
        <v>186</v>
      </c>
      <c r="AT172" s="10"/>
      <c r="AU172" s="16">
        <v>400</v>
      </c>
      <c r="AV172" s="16">
        <v>3</v>
      </c>
      <c r="AW172" s="16">
        <v>21</v>
      </c>
      <c r="AX172" s="16"/>
      <c r="AY172" s="191" t="s">
        <v>246</v>
      </c>
      <c r="AZ172" s="191"/>
      <c r="BA172" s="13"/>
      <c r="BC172" s="20">
        <f t="shared" si="4"/>
        <v>39</v>
      </c>
      <c r="BD172" s="20">
        <f t="shared" si="5"/>
        <v>1</v>
      </c>
      <c r="BF172" s="1">
        <v>6</v>
      </c>
      <c r="BG172" s="1">
        <v>15</v>
      </c>
    </row>
    <row r="173" spans="1:59">
      <c r="A173" s="1">
        <f>输入错误检查!C172</f>
        <v>0</v>
      </c>
      <c r="B173" s="14">
        <f>原始数据!B173</f>
        <v>4</v>
      </c>
      <c r="C173" s="14">
        <f>原始数据!C173</f>
        <v>16</v>
      </c>
      <c r="D173" s="8">
        <f>原始数据!D173</f>
        <v>14</v>
      </c>
      <c r="E173" s="8" t="str">
        <f>原始数据!E173</f>
        <v>RC</v>
      </c>
      <c r="F173" s="8" t="str">
        <f>原始数据!F173</f>
        <v>OMNI</v>
      </c>
      <c r="G173" s="8">
        <f>原始数据!G173</f>
        <v>2</v>
      </c>
      <c r="H173" s="8" t="str">
        <f>原始数据!H173</f>
        <v>上</v>
      </c>
      <c r="I173" s="8" t="str">
        <f>IF(原始数据!X173="","",原始数据!X173)</f>
        <v>月亮河公园</v>
      </c>
      <c r="J173" s="8" t="str">
        <f>原始数据!J173</f>
        <v>RC</v>
      </c>
      <c r="K173" s="142" t="str">
        <f>IF(赛后数据!$M173="","",_xlfn.IFS(L173=赛后数据!$N173,赛后数据!$M173,L173=赛后数据!$V173,赛后数据!$U173,L173=赛后数据!$AD173,赛后数据!$AC173,L173=赛后数据!$AL173,赛后数据!$AK173))</f>
        <v>soba</v>
      </c>
      <c r="L173" s="9" t="str">
        <f>IF(原始数据!AP173="","",原始数据!AP173)</f>
        <v>入殓师</v>
      </c>
      <c r="M173" s="13">
        <v>1</v>
      </c>
      <c r="N173" s="189" t="s">
        <v>232</v>
      </c>
      <c r="O173" s="189" t="s">
        <v>230</v>
      </c>
      <c r="P173" s="142" t="str">
        <f>IF(赛后数据!$M173="","",_xlfn.IFS(Q173=赛后数据!$N173,赛后数据!$M173,Q173=赛后数据!$V173,赛后数据!$U173,Q173=赛后数据!$AD173,赛后数据!$AC173,Q173=赛后数据!$AL173,赛后数据!$AK173))</f>
        <v>raolie</v>
      </c>
      <c r="Q173" s="9" t="str">
        <f>IF(原始数据!AQ173="","",原始数据!AQ173)</f>
        <v>囚徒</v>
      </c>
      <c r="R173" s="13">
        <v>11</v>
      </c>
      <c r="S173" s="15" t="s">
        <v>232</v>
      </c>
      <c r="T173" s="15" t="s">
        <v>233</v>
      </c>
      <c r="U173" s="142" t="str">
        <f>IF(赛后数据!$M173="","",_xlfn.IFS(V173=赛后数据!$N173,赛后数据!$M173,V173=赛后数据!$V173,赛后数据!$U173,V173=赛后数据!$AD173,赛后数据!$AC173,V173=赛后数据!$AL173,赛后数据!$AK173))</f>
        <v>city</v>
      </c>
      <c r="V173" s="9" t="str">
        <f>IF(原始数据!AS173="","",原始数据!AS173)</f>
        <v>佣兵</v>
      </c>
      <c r="W173" s="13">
        <v>4</v>
      </c>
      <c r="X173" s="15" t="s">
        <v>231</v>
      </c>
      <c r="Y173" s="15" t="s">
        <v>230</v>
      </c>
      <c r="Z173" s="142" t="str">
        <f>IF(赛后数据!$M173="","",_xlfn.IFS(AA173=赛后数据!$N173,赛后数据!$M173,AA173=赛后数据!$V173,赛后数据!$U173,AA173=赛后数据!$AD173,赛后数据!$AC173,AA173=赛后数据!$AL173,赛后数据!$AK173))</f>
        <v>kirye</v>
      </c>
      <c r="AA173" s="9" t="str">
        <f>IF(原始数据!AU173="","",原始数据!AU173)</f>
        <v>火灾调查员</v>
      </c>
      <c r="AB173" s="13">
        <v>2</v>
      </c>
      <c r="AC173" s="15" t="s">
        <v>232</v>
      </c>
      <c r="AD173" s="15" t="s">
        <v>230</v>
      </c>
      <c r="AE173" s="9" t="str">
        <f>IF(原始数据!K173="","",原始数据!K173)</f>
        <v>OMNI</v>
      </c>
      <c r="AF173" s="9" t="str">
        <f>IF(原始数据!L173="","",原始数据!L173)</f>
        <v>pitstoper</v>
      </c>
      <c r="AG173" s="9" t="str">
        <f>IF(原始数据!AV173="","",原始数据!AV173)</f>
        <v>红夫人</v>
      </c>
      <c r="AH173" s="13">
        <v>3</v>
      </c>
      <c r="AI173" s="15" t="s">
        <v>234</v>
      </c>
      <c r="AJ173" s="15" t="s">
        <v>235</v>
      </c>
      <c r="AK173" s="15" t="s">
        <v>237</v>
      </c>
      <c r="AL173" s="15" t="s">
        <v>240</v>
      </c>
      <c r="AM173" s="142" t="s">
        <v>269</v>
      </c>
      <c r="AN173" s="9">
        <v>0</v>
      </c>
      <c r="AO173" s="9">
        <v>10</v>
      </c>
      <c r="AP173" s="142" t="s">
        <v>341</v>
      </c>
      <c r="AQ173" s="10">
        <v>0</v>
      </c>
      <c r="AR173" s="10">
        <v>44</v>
      </c>
      <c r="AS173" s="10">
        <v>89</v>
      </c>
      <c r="AT173" s="10"/>
      <c r="AU173" s="16">
        <v>346</v>
      </c>
      <c r="AV173" s="16">
        <v>3</v>
      </c>
      <c r="AW173" s="16">
        <v>21</v>
      </c>
      <c r="AX173" s="16"/>
      <c r="AY173" s="191">
        <v>7</v>
      </c>
      <c r="AZ173" s="191">
        <v>45</v>
      </c>
      <c r="BA173" s="13"/>
      <c r="BC173" s="20">
        <f t="shared" si="4"/>
        <v>34</v>
      </c>
      <c r="BD173" s="20">
        <f t="shared" si="5"/>
        <v>1</v>
      </c>
      <c r="BF173" s="1">
        <v>9</v>
      </c>
      <c r="BG173" s="1">
        <v>18</v>
      </c>
    </row>
    <row r="174" spans="1:59">
      <c r="A174" s="1">
        <f>输入错误检查!C173</f>
        <v>1</v>
      </c>
      <c r="B174" s="14">
        <f>原始数据!B174</f>
        <v>4</v>
      </c>
      <c r="C174" s="14">
        <f>原始数据!C174</f>
        <v>16</v>
      </c>
      <c r="D174" s="8">
        <f>原始数据!D174</f>
        <v>14</v>
      </c>
      <c r="E174" s="8" t="str">
        <f>原始数据!E174</f>
        <v>RC</v>
      </c>
      <c r="F174" s="8" t="str">
        <f>原始数据!F174</f>
        <v>OMNI</v>
      </c>
      <c r="G174" s="8">
        <f>原始数据!G174</f>
        <v>2</v>
      </c>
      <c r="H174" s="8" t="str">
        <f>原始数据!H174</f>
        <v>下</v>
      </c>
      <c r="I174" s="8" t="str">
        <f>IF(原始数据!X174="","",原始数据!X174)</f>
        <v>月亮河公园</v>
      </c>
      <c r="J174" s="8" t="str">
        <f>原始数据!J174</f>
        <v>OMNI</v>
      </c>
      <c r="K174" s="142" t="str">
        <f>IF(赛后数据!$M174="","",_xlfn.IFS(L174=赛后数据!$N174,赛后数据!$M174,L174=赛后数据!$V174,赛后数据!$U174,L174=赛后数据!$AD174,赛后数据!$AC174,L174=赛后数据!$AL174,赛后数据!$AK174))</f>
        <v>aqua</v>
      </c>
      <c r="L174" s="9" t="str">
        <f>IF(原始数据!AP174="","",原始数据!AP174)</f>
        <v>心理学家</v>
      </c>
      <c r="M174" s="13">
        <v>4</v>
      </c>
      <c r="N174" s="189" t="s">
        <v>231</v>
      </c>
      <c r="O174" s="189" t="s">
        <v>233</v>
      </c>
      <c r="P174" s="142" t="str">
        <f>IF(赛后数据!$M174="","",_xlfn.IFS(Q174=赛后数据!$N174,赛后数据!$M174,Q174=赛后数据!$V174,赛后数据!$U174,Q174=赛后数据!$AD174,赛后数据!$AC174,Q174=赛后数据!$AL174,赛后数据!$AK174))</f>
        <v>layz</v>
      </c>
      <c r="Q174" s="9" t="str">
        <f>IF(原始数据!AQ174="","",原始数据!AQ174)</f>
        <v>入殓师</v>
      </c>
      <c r="R174" s="13">
        <v>11</v>
      </c>
      <c r="S174" s="15" t="s">
        <v>233</v>
      </c>
      <c r="T174" s="15" t="s">
        <v>230</v>
      </c>
      <c r="U174" s="142" t="str">
        <f>IF(赛后数据!$M174="","",_xlfn.IFS(V174=赛后数据!$N174,赛后数据!$M174,V174=赛后数据!$V174,赛后数据!$U174,V174=赛后数据!$AD174,赛后数据!$AC174,V174=赛后数据!$AL174,赛后数据!$AK174))</f>
        <v>juan</v>
      </c>
      <c r="V174" s="9" t="str">
        <f>IF(原始数据!AS174="","",原始数据!AS174)</f>
        <v>佣兵</v>
      </c>
      <c r="W174" s="13">
        <v>2</v>
      </c>
      <c r="X174" s="15" t="s">
        <v>231</v>
      </c>
      <c r="Y174" s="15" t="s">
        <v>230</v>
      </c>
      <c r="Z174" s="142" t="str">
        <f>IF(赛后数据!$M174="","",_xlfn.IFS(AA174=赛后数据!$N174,赛后数据!$M174,AA174=赛后数据!$V174,赛后数据!$U174,AA174=赛后数据!$AD174,赛后数据!$AC174,AA174=赛后数据!$AL174,赛后数据!$AK174))</f>
        <v>fluff</v>
      </c>
      <c r="AA174" s="9" t="str">
        <f>IF(原始数据!AU174="","",原始数据!AU174)</f>
        <v>小说家</v>
      </c>
      <c r="AB174" s="13">
        <v>9</v>
      </c>
      <c r="AC174" s="15" t="s">
        <v>233</v>
      </c>
      <c r="AD174" s="15" t="s">
        <v>230</v>
      </c>
      <c r="AE174" s="9" t="str">
        <f>IF(原始数据!K174="","",原始数据!K174)</f>
        <v>RC</v>
      </c>
      <c r="AF174" s="9" t="str">
        <f>IF(原始数据!L174="","",原始数据!L174)</f>
        <v>aka</v>
      </c>
      <c r="AG174" s="9" t="str">
        <f>IF(原始数据!AV174="","",原始数据!AV174)</f>
        <v>噩梦</v>
      </c>
      <c r="AH174" s="13">
        <v>10</v>
      </c>
      <c r="AI174" s="15" t="s">
        <v>234</v>
      </c>
      <c r="AJ174" s="15" t="s">
        <v>235</v>
      </c>
      <c r="AK174" s="15" t="s">
        <v>268</v>
      </c>
      <c r="AL174" s="15" t="s">
        <v>275</v>
      </c>
      <c r="AM174" s="142" t="s">
        <v>292</v>
      </c>
      <c r="AN174" s="9">
        <v>0</v>
      </c>
      <c r="AO174" s="9">
        <v>50</v>
      </c>
      <c r="AP174" s="142" t="s">
        <v>325</v>
      </c>
      <c r="AQ174" s="10">
        <v>1</v>
      </c>
      <c r="AR174" s="10">
        <v>3</v>
      </c>
      <c r="AS174" s="10">
        <v>148</v>
      </c>
      <c r="AT174" s="10"/>
      <c r="AU174" s="16">
        <v>409</v>
      </c>
      <c r="AV174" s="16">
        <v>3</v>
      </c>
      <c r="AW174" s="16">
        <v>21</v>
      </c>
      <c r="AX174" s="16"/>
      <c r="AY174" s="191" t="s">
        <v>246</v>
      </c>
      <c r="AZ174" s="191"/>
      <c r="BA174" s="13"/>
      <c r="BC174" s="20">
        <f t="shared" si="4"/>
        <v>13</v>
      </c>
      <c r="BD174" s="20">
        <f t="shared" si="5"/>
        <v>1</v>
      </c>
      <c r="BF174" s="1">
        <v>7</v>
      </c>
      <c r="BG174" s="1">
        <v>54</v>
      </c>
    </row>
    <row r="175" spans="1:59">
      <c r="A175" s="1">
        <f>输入错误检查!C174</f>
        <v>0</v>
      </c>
      <c r="B175" s="14">
        <f>原始数据!B175</f>
        <v>4</v>
      </c>
      <c r="C175" s="14">
        <f>原始数据!C175</f>
        <v>16</v>
      </c>
      <c r="D175" s="8">
        <f>原始数据!D175</f>
        <v>14</v>
      </c>
      <c r="E175" s="8" t="str">
        <f>原始数据!E175</f>
        <v>RC</v>
      </c>
      <c r="F175" s="8" t="str">
        <f>原始数据!F175</f>
        <v>OMNI</v>
      </c>
      <c r="G175" s="8">
        <f>原始数据!G175</f>
        <v>3</v>
      </c>
      <c r="H175" s="8" t="str">
        <f>原始数据!H175</f>
        <v>上</v>
      </c>
      <c r="I175" s="8" t="str">
        <f>IF(原始数据!X175="","",原始数据!X175)</f>
        <v/>
      </c>
      <c r="J175" s="8" t="str">
        <f>原始数据!J175</f>
        <v/>
      </c>
      <c r="K175" s="142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9" t="str">
        <f>IF(原始数据!AP175="","",原始数据!AP175)</f>
        <v/>
      </c>
      <c r="M175" s="13"/>
      <c r="N175" s="195"/>
      <c r="O175" s="195"/>
      <c r="P175" s="142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9" t="str">
        <f>IF(原始数据!AQ175="","",原始数据!AQ175)</f>
        <v/>
      </c>
      <c r="R175" s="13"/>
      <c r="S175" s="13"/>
      <c r="T175" s="13"/>
      <c r="U175" s="142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9" t="str">
        <f>IF(原始数据!AS175="","",原始数据!AS175)</f>
        <v/>
      </c>
      <c r="W175" s="13"/>
      <c r="X175" s="13"/>
      <c r="Y175" s="13"/>
      <c r="Z175" s="142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9" t="str">
        <f>IF(原始数据!AU175="","",原始数据!AU175)</f>
        <v/>
      </c>
      <c r="AB175" s="13"/>
      <c r="AC175" s="13"/>
      <c r="AD175" s="13"/>
      <c r="AE175" s="9" t="str">
        <f>IF(原始数据!K175="","",原始数据!K175)</f>
        <v/>
      </c>
      <c r="AF175" s="9" t="str">
        <f>IF(原始数据!L175="","",原始数据!L175)</f>
        <v/>
      </c>
      <c r="AG175" s="9" t="str">
        <f>IF(原始数据!AV175="","",原始数据!AV175)</f>
        <v/>
      </c>
      <c r="AH175" s="13"/>
      <c r="AI175" s="13"/>
      <c r="AJ175" s="13"/>
      <c r="AK175" s="13"/>
      <c r="AL175" s="13"/>
      <c r="AM175" s="9"/>
      <c r="AN175" s="9"/>
      <c r="AO175" s="9"/>
      <c r="AP175" s="9"/>
      <c r="AQ175" s="10"/>
      <c r="AR175" s="10"/>
      <c r="AS175" s="10"/>
      <c r="AT175" s="10"/>
      <c r="AU175" s="16"/>
      <c r="AV175" s="16"/>
      <c r="AW175" s="16"/>
      <c r="AX175" s="16"/>
      <c r="AY175" s="191"/>
      <c r="AZ175" s="191"/>
      <c r="BA175" s="13"/>
      <c r="BC175" s="20">
        <f t="shared" si="4"/>
        <v>0</v>
      </c>
      <c r="BD175" s="20" t="str">
        <f t="shared" si="5"/>
        <v/>
      </c>
    </row>
    <row r="176" spans="1:59">
      <c r="A176" s="1">
        <f>输入错误检查!C175</f>
        <v>0</v>
      </c>
      <c r="B176" s="14">
        <f>原始数据!B176</f>
        <v>4</v>
      </c>
      <c r="C176" s="14">
        <f>原始数据!C176</f>
        <v>16</v>
      </c>
      <c r="D176" s="8">
        <f>原始数据!D176</f>
        <v>14</v>
      </c>
      <c r="E176" s="8" t="str">
        <f>原始数据!E176</f>
        <v>RC</v>
      </c>
      <c r="F176" s="8" t="str">
        <f>原始数据!F176</f>
        <v>OMNI</v>
      </c>
      <c r="G176" s="8">
        <f>原始数据!G176</f>
        <v>3</v>
      </c>
      <c r="H176" s="8" t="str">
        <f>原始数据!H176</f>
        <v>下</v>
      </c>
      <c r="I176" s="8" t="str">
        <f>IF(原始数据!X176="","",原始数据!X176)</f>
        <v/>
      </c>
      <c r="J176" s="8" t="str">
        <f>原始数据!J176</f>
        <v/>
      </c>
      <c r="K176" s="142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9" t="str">
        <f>IF(原始数据!AP176="","",原始数据!AP176)</f>
        <v/>
      </c>
      <c r="M176" s="13"/>
      <c r="N176" s="195"/>
      <c r="O176" s="195"/>
      <c r="P176" s="142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9" t="str">
        <f>IF(原始数据!AQ176="","",原始数据!AQ176)</f>
        <v/>
      </c>
      <c r="R176" s="13"/>
      <c r="S176" s="13"/>
      <c r="T176" s="13"/>
      <c r="U176" s="142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9" t="str">
        <f>IF(原始数据!AS176="","",原始数据!AS176)</f>
        <v/>
      </c>
      <c r="W176" s="13"/>
      <c r="X176" s="13"/>
      <c r="Y176" s="13"/>
      <c r="Z176" s="142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9" t="str">
        <f>IF(原始数据!AU176="","",原始数据!AU176)</f>
        <v/>
      </c>
      <c r="AB176" s="13"/>
      <c r="AC176" s="13"/>
      <c r="AD176" s="13"/>
      <c r="AE176" s="9" t="str">
        <f>IF(原始数据!K176="","",原始数据!K176)</f>
        <v/>
      </c>
      <c r="AF176" s="9" t="str">
        <f>IF(原始数据!L176="","",原始数据!L176)</f>
        <v/>
      </c>
      <c r="AG176" s="9" t="str">
        <f>IF(原始数据!AV176="","",原始数据!AV176)</f>
        <v/>
      </c>
      <c r="AH176" s="13"/>
      <c r="AI176" s="13"/>
      <c r="AJ176" s="13"/>
      <c r="AK176" s="13"/>
      <c r="AL176" s="13"/>
      <c r="AM176" s="9"/>
      <c r="AN176" s="9"/>
      <c r="AO176" s="9"/>
      <c r="AP176" s="9"/>
      <c r="AQ176" s="10"/>
      <c r="AR176" s="10"/>
      <c r="AS176" s="10"/>
      <c r="AT176" s="10"/>
      <c r="AU176" s="16"/>
      <c r="AV176" s="16"/>
      <c r="AW176" s="16"/>
      <c r="AX176" s="16"/>
      <c r="AY176" s="191"/>
      <c r="AZ176" s="191"/>
      <c r="BA176" s="13"/>
      <c r="BC176" s="20">
        <f t="shared" si="4"/>
        <v>0</v>
      </c>
      <c r="BD176" s="20" t="str">
        <f t="shared" si="5"/>
        <v/>
      </c>
    </row>
    <row r="177" spans="1:59">
      <c r="A177" s="1">
        <f>输入错误检查!C176</f>
        <v>0</v>
      </c>
      <c r="B177" s="14">
        <f>原始数据!B177</f>
        <v>4</v>
      </c>
      <c r="C177" s="14">
        <f>原始数据!C177</f>
        <v>16</v>
      </c>
      <c r="D177" s="8">
        <f>原始数据!D177</f>
        <v>14</v>
      </c>
      <c r="E177" s="8" t="str">
        <f>原始数据!E177</f>
        <v>RC</v>
      </c>
      <c r="F177" s="8" t="str">
        <f>原始数据!F177</f>
        <v>OMNI</v>
      </c>
      <c r="G177" s="8" t="str">
        <f>原始数据!G177</f>
        <v>加</v>
      </c>
      <c r="H177" s="8" t="str">
        <f>原始数据!H177</f>
        <v>上</v>
      </c>
      <c r="I177" s="8" t="str">
        <f>IF(原始数据!X177="","",原始数据!X177)</f>
        <v/>
      </c>
      <c r="J177" s="8" t="str">
        <f>原始数据!J177</f>
        <v/>
      </c>
      <c r="K177" s="142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9" t="str">
        <f>IF(原始数据!AP177="","",原始数据!AP177)</f>
        <v/>
      </c>
      <c r="M177" s="13"/>
      <c r="N177" s="195"/>
      <c r="O177" s="195"/>
      <c r="P177" s="142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9" t="str">
        <f>IF(原始数据!AQ177="","",原始数据!AQ177)</f>
        <v/>
      </c>
      <c r="R177" s="13"/>
      <c r="S177" s="13"/>
      <c r="T177" s="13"/>
      <c r="U177" s="142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9" t="str">
        <f>IF(原始数据!AS177="","",原始数据!AS177)</f>
        <v/>
      </c>
      <c r="W177" s="13"/>
      <c r="X177" s="13"/>
      <c r="Y177" s="13"/>
      <c r="Z177" s="142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9" t="str">
        <f>IF(原始数据!AU177="","",原始数据!AU177)</f>
        <v/>
      </c>
      <c r="AB177" s="13"/>
      <c r="AC177" s="13"/>
      <c r="AD177" s="13"/>
      <c r="AE177" s="9" t="str">
        <f>IF(原始数据!K177="","",原始数据!K177)</f>
        <v/>
      </c>
      <c r="AF177" s="9" t="str">
        <f>IF(原始数据!L177="","",原始数据!L177)</f>
        <v/>
      </c>
      <c r="AG177" s="9" t="str">
        <f>IF(原始数据!AV177="","",原始数据!AV177)</f>
        <v/>
      </c>
      <c r="AH177" s="13"/>
      <c r="AI177" s="13"/>
      <c r="AJ177" s="13"/>
      <c r="AK177" s="13"/>
      <c r="AL177" s="13"/>
      <c r="AM177" s="9"/>
      <c r="AN177" s="9"/>
      <c r="AO177" s="9"/>
      <c r="AP177" s="9"/>
      <c r="AQ177" s="10"/>
      <c r="AR177" s="10"/>
      <c r="AS177" s="10"/>
      <c r="AT177" s="10"/>
      <c r="AU177" s="16"/>
      <c r="AV177" s="16"/>
      <c r="AW177" s="16"/>
      <c r="AX177" s="16"/>
      <c r="AY177" s="191"/>
      <c r="AZ177" s="191"/>
      <c r="BA177" s="13"/>
      <c r="BC177" s="20">
        <f t="shared" si="4"/>
        <v>0</v>
      </c>
      <c r="BD177" s="20" t="str">
        <f t="shared" si="5"/>
        <v/>
      </c>
    </row>
    <row r="178" spans="1:59">
      <c r="A178" s="1">
        <f>输入错误检查!C177</f>
        <v>0</v>
      </c>
      <c r="B178" s="14">
        <f>原始数据!B178</f>
        <v>4</v>
      </c>
      <c r="C178" s="14">
        <f>原始数据!C178</f>
        <v>16</v>
      </c>
      <c r="D178" s="8">
        <f>原始数据!D178</f>
        <v>14</v>
      </c>
      <c r="E178" s="8" t="str">
        <f>原始数据!E178</f>
        <v>RC</v>
      </c>
      <c r="F178" s="8" t="str">
        <f>原始数据!F178</f>
        <v>OMNI</v>
      </c>
      <c r="G178" s="8" t="str">
        <f>原始数据!G178</f>
        <v>加</v>
      </c>
      <c r="H178" s="8" t="str">
        <f>原始数据!H178</f>
        <v>下</v>
      </c>
      <c r="I178" s="8" t="str">
        <f>IF(原始数据!X178="","",原始数据!X178)</f>
        <v/>
      </c>
      <c r="J178" s="8" t="str">
        <f>原始数据!J178</f>
        <v/>
      </c>
      <c r="K178" s="142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9" t="str">
        <f>IF(原始数据!AP178="","",原始数据!AP178)</f>
        <v/>
      </c>
      <c r="M178" s="13"/>
      <c r="N178" s="195"/>
      <c r="O178" s="195"/>
      <c r="P178" s="142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9" t="str">
        <f>IF(原始数据!AQ178="","",原始数据!AQ178)</f>
        <v/>
      </c>
      <c r="R178" s="13"/>
      <c r="S178" s="13"/>
      <c r="T178" s="13"/>
      <c r="U178" s="142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9" t="str">
        <f>IF(原始数据!AS178="","",原始数据!AS178)</f>
        <v/>
      </c>
      <c r="W178" s="13"/>
      <c r="X178" s="13"/>
      <c r="Y178" s="13"/>
      <c r="Z178" s="142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9" t="str">
        <f>IF(原始数据!AU178="","",原始数据!AU178)</f>
        <v/>
      </c>
      <c r="AB178" s="13"/>
      <c r="AC178" s="13"/>
      <c r="AD178" s="13"/>
      <c r="AE178" s="9" t="str">
        <f>IF(原始数据!K178="","",原始数据!K178)</f>
        <v/>
      </c>
      <c r="AF178" s="9" t="str">
        <f>IF(原始数据!L178="","",原始数据!L178)</f>
        <v/>
      </c>
      <c r="AG178" s="9" t="str">
        <f>IF(原始数据!AV178="","",原始数据!AV178)</f>
        <v/>
      </c>
      <c r="AH178" s="13"/>
      <c r="AI178" s="13"/>
      <c r="AJ178" s="13"/>
      <c r="AK178" s="13"/>
      <c r="AL178" s="13"/>
      <c r="AM178" s="9"/>
      <c r="AN178" s="9"/>
      <c r="AO178" s="9"/>
      <c r="AP178" s="9"/>
      <c r="AQ178" s="10"/>
      <c r="AR178" s="10"/>
      <c r="AS178" s="10"/>
      <c r="AT178" s="10"/>
      <c r="AU178" s="16"/>
      <c r="AV178" s="16"/>
      <c r="AW178" s="16"/>
      <c r="AX178" s="16"/>
      <c r="AY178" s="191"/>
      <c r="AZ178" s="191"/>
      <c r="BA178" s="13"/>
      <c r="BC178" s="20">
        <f t="shared" si="4"/>
        <v>0</v>
      </c>
      <c r="BD178" s="20" t="str">
        <f t="shared" si="5"/>
        <v/>
      </c>
    </row>
    <row r="179" spans="1:59">
      <c r="A179" s="1">
        <f>输入错误检查!C178</f>
        <v>0</v>
      </c>
      <c r="B179" s="14">
        <f>原始数据!B179</f>
        <v>4</v>
      </c>
      <c r="C179" s="14">
        <f>原始数据!C179</f>
        <v>16</v>
      </c>
      <c r="D179" s="8">
        <f>原始数据!D179</f>
        <v>16</v>
      </c>
      <c r="E179" s="8" t="str">
        <f>原始数据!E179</f>
        <v>RD</v>
      </c>
      <c r="F179" s="8" t="str">
        <f>原始数据!F179</f>
        <v>ZETA</v>
      </c>
      <c r="G179" s="8">
        <f>原始数据!G179</f>
        <v>1</v>
      </c>
      <c r="H179" s="8" t="str">
        <f>原始数据!H179</f>
        <v>上</v>
      </c>
      <c r="I179" s="8" t="str">
        <f>IF(原始数据!X179="","",原始数据!X179)</f>
        <v>里奥的回忆</v>
      </c>
      <c r="J179" s="8" t="str">
        <f>原始数据!J179</f>
        <v>RD</v>
      </c>
      <c r="K179" s="142" t="str">
        <f>IF(赛后数据!$M179="","",_xlfn.IFS(L179=赛后数据!$N179,赛后数据!$M179,L179=赛后数据!$V179,赛后数据!$U179,L179=赛后数据!$AD179,赛后数据!$AC179,L179=赛后数据!$AL179,赛后数据!$AK179))</f>
        <v>zhengkai</v>
      </c>
      <c r="L179" s="9" t="str">
        <f>IF(原始数据!AP179="","",原始数据!AP179)</f>
        <v>大副</v>
      </c>
      <c r="M179" s="13">
        <v>4</v>
      </c>
      <c r="N179" s="189" t="s">
        <v>231</v>
      </c>
      <c r="O179" s="189" t="s">
        <v>230</v>
      </c>
      <c r="P179" s="142" t="s">
        <v>309</v>
      </c>
      <c r="Q179" s="9" t="str">
        <f>IF(原始数据!AQ179="","",原始数据!AQ179)</f>
        <v>冒险家</v>
      </c>
      <c r="R179" s="13">
        <v>5</v>
      </c>
      <c r="S179" s="15" t="s">
        <v>233</v>
      </c>
      <c r="T179" s="15" t="s">
        <v>231</v>
      </c>
      <c r="U179" s="142" t="str">
        <f>IF(赛后数据!$M179="","",_xlfn.IFS(V179=赛后数据!$N179,赛后数据!$M179,V179=赛后数据!$V179,赛后数据!$U179,V179=赛后数据!$AD179,赛后数据!$AC179,V179=赛后数据!$AL179,赛后数据!$AK179))</f>
        <v>huanxue</v>
      </c>
      <c r="V179" s="9" t="str">
        <f>IF(原始数据!AS179="","",原始数据!AS179)</f>
        <v>木偶师</v>
      </c>
      <c r="W179" s="13">
        <v>8</v>
      </c>
      <c r="X179" s="15" t="s">
        <v>233</v>
      </c>
      <c r="Y179" s="15" t="s">
        <v>230</v>
      </c>
      <c r="Z179" s="142" t="str">
        <f>IF(赛后数据!$M179="","",_xlfn.IFS(AA179=赛后数据!$N179,赛后数据!$M179,AA179=赛后数据!$V179,赛后数据!$U179,AA179=赛后数据!$AD179,赛后数据!$AC179,AA179=赛后数据!$AL179,赛后数据!$AK179))</f>
        <v>pinpin</v>
      </c>
      <c r="AA179" s="9" t="str">
        <f>IF(原始数据!AU179="","",原始数据!AU179)</f>
        <v>小说家</v>
      </c>
      <c r="AB179" s="13">
        <v>6</v>
      </c>
      <c r="AC179" s="15" t="s">
        <v>232</v>
      </c>
      <c r="AD179" s="15" t="s">
        <v>231</v>
      </c>
      <c r="AE179" s="9" t="str">
        <f>IF(原始数据!K179="","",原始数据!K179)</f>
        <v>ZETA</v>
      </c>
      <c r="AF179" s="9" t="str">
        <f>IF(原始数据!L179="","",原始数据!L179)</f>
        <v>peter</v>
      </c>
      <c r="AG179" s="9" t="str">
        <f>IF(原始数据!AV179="","",原始数据!AV179)</f>
        <v>喧嚣</v>
      </c>
      <c r="AH179" s="13">
        <v>7</v>
      </c>
      <c r="AI179" s="15" t="s">
        <v>243</v>
      </c>
      <c r="AJ179" s="15" t="s">
        <v>250</v>
      </c>
      <c r="AK179" s="15" t="s">
        <v>268</v>
      </c>
      <c r="AL179" s="15" t="s">
        <v>244</v>
      </c>
      <c r="AM179" s="142" t="s">
        <v>309</v>
      </c>
      <c r="AN179" s="9"/>
      <c r="AO179" s="9"/>
      <c r="AP179" s="9"/>
      <c r="AQ179" s="10">
        <v>1</v>
      </c>
      <c r="AR179" s="10">
        <v>7</v>
      </c>
      <c r="AS179" s="10">
        <v>155</v>
      </c>
      <c r="AT179" s="10"/>
      <c r="AU179" s="16">
        <v>340</v>
      </c>
      <c r="AV179" s="16">
        <v>3</v>
      </c>
      <c r="AW179" s="16">
        <v>21</v>
      </c>
      <c r="AX179" s="16"/>
      <c r="AY179" s="191">
        <v>5</v>
      </c>
      <c r="AZ179" s="191">
        <v>23</v>
      </c>
      <c r="BA179" s="13"/>
      <c r="BC179" s="20">
        <f t="shared" si="4"/>
        <v>67</v>
      </c>
      <c r="BD179" s="20">
        <f t="shared" si="5"/>
        <v>1</v>
      </c>
      <c r="BF179" s="1">
        <v>7</v>
      </c>
      <c r="BG179" s="1">
        <v>27</v>
      </c>
    </row>
    <row r="180" spans="1:59">
      <c r="A180" s="1">
        <f>输入错误检查!C179</f>
        <v>0</v>
      </c>
      <c r="B180" s="14">
        <f>原始数据!B180</f>
        <v>4</v>
      </c>
      <c r="C180" s="14">
        <f>原始数据!C180</f>
        <v>16</v>
      </c>
      <c r="D180" s="8">
        <f>原始数据!D180</f>
        <v>16</v>
      </c>
      <c r="E180" s="8" t="str">
        <f>原始数据!E180</f>
        <v>RD</v>
      </c>
      <c r="F180" s="8" t="str">
        <f>原始数据!F180</f>
        <v>ZETA</v>
      </c>
      <c r="G180" s="8">
        <f>原始数据!G180</f>
        <v>1</v>
      </c>
      <c r="H180" s="8" t="str">
        <f>原始数据!H180</f>
        <v>下</v>
      </c>
      <c r="I180" s="8" t="str">
        <f>IF(原始数据!X180="","",原始数据!X180)</f>
        <v>里奥的回忆</v>
      </c>
      <c r="J180" s="8" t="str">
        <f>原始数据!J180</f>
        <v>ZETA</v>
      </c>
      <c r="K180" s="142" t="str">
        <f>IF(赛后数据!$M180="","",_xlfn.IFS(L180=赛后数据!$N180,赛后数据!$M180,L180=赛后数据!$V180,赛后数据!$U180,L180=赛后数据!$AD180,赛后数据!$AC180,L180=赛后数据!$AL180,赛后数据!$AK180))</f>
        <v>shinami</v>
      </c>
      <c r="L180" s="9" t="str">
        <f>IF(原始数据!AP180="","",原始数据!AP180)</f>
        <v>空军</v>
      </c>
      <c r="M180" s="13">
        <v>8</v>
      </c>
      <c r="N180" s="189" t="s">
        <v>232</v>
      </c>
      <c r="O180" s="189" t="s">
        <v>230</v>
      </c>
      <c r="P180" s="142" t="s">
        <v>295</v>
      </c>
      <c r="Q180" s="9" t="str">
        <f>IF(原始数据!AQ180="","",原始数据!AQ180)</f>
        <v>木偶师</v>
      </c>
      <c r="R180" s="13">
        <v>5</v>
      </c>
      <c r="S180" s="15" t="s">
        <v>231</v>
      </c>
      <c r="T180" s="15" t="s">
        <v>230</v>
      </c>
      <c r="U180" s="142" t="str">
        <f>IF(赛后数据!$M180="","",_xlfn.IFS(V180=赛后数据!$N180,赛后数据!$M180,V180=赛后数据!$V180,赛后数据!$U180,V180=赛后数据!$AD180,赛后数据!$AC180,V180=赛后数据!$AL180,赛后数据!$AK180))</f>
        <v>kznk</v>
      </c>
      <c r="V180" s="9" t="str">
        <f>IF(原始数据!AS180="","",原始数据!AS180)</f>
        <v>小说家</v>
      </c>
      <c r="W180" s="13">
        <v>6</v>
      </c>
      <c r="X180" s="15" t="s">
        <v>232</v>
      </c>
      <c r="Y180" s="15" t="s">
        <v>231</v>
      </c>
      <c r="Z180" s="142" t="str">
        <f>IF(赛后数据!$M180="","",_xlfn.IFS(AA180=赛后数据!$N180,赛后数据!$M180,AA180=赛后数据!$V180,赛后数据!$U180,AA180=赛后数据!$AD180,赛后数据!$AC180,AA180=赛后数据!$AL180,赛后数据!$AK180))</f>
        <v>dolisu</v>
      </c>
      <c r="AA180" s="9" t="str">
        <f>IF(原始数据!AU180="","",原始数据!AU180)</f>
        <v>咒术师</v>
      </c>
      <c r="AB180" s="13">
        <v>2</v>
      </c>
      <c r="AC180" s="15" t="s">
        <v>233</v>
      </c>
      <c r="AD180" s="15" t="s">
        <v>232</v>
      </c>
      <c r="AE180" s="9" t="str">
        <f>IF(原始数据!K180="","",原始数据!K180)</f>
        <v>RD</v>
      </c>
      <c r="AF180" s="9" t="str">
        <f>IF(原始数据!L180="","",原始数据!L180)</f>
        <v>hajimi</v>
      </c>
      <c r="AG180" s="9" t="str">
        <f>IF(原始数据!AV180="","",原始数据!AV180)</f>
        <v>跛脚羊</v>
      </c>
      <c r="AH180" s="13">
        <v>4</v>
      </c>
      <c r="AI180" s="15" t="s">
        <v>234</v>
      </c>
      <c r="AJ180" s="15" t="s">
        <v>235</v>
      </c>
      <c r="AK180" s="15" t="s">
        <v>260</v>
      </c>
      <c r="AL180" s="15" t="s">
        <v>240</v>
      </c>
      <c r="AM180" s="142" t="s">
        <v>295</v>
      </c>
      <c r="AN180" s="9"/>
      <c r="AO180" s="9"/>
      <c r="AP180" s="9"/>
      <c r="AQ180" s="10">
        <v>1</v>
      </c>
      <c r="AR180" s="10">
        <v>3</v>
      </c>
      <c r="AS180" s="10">
        <v>148</v>
      </c>
      <c r="AT180" s="10"/>
      <c r="AU180" s="16">
        <v>410</v>
      </c>
      <c r="AV180" s="16">
        <v>3</v>
      </c>
      <c r="AW180" s="16">
        <v>21</v>
      </c>
      <c r="AX180" s="16"/>
      <c r="AY180" s="191">
        <v>4</v>
      </c>
      <c r="AZ180" s="191">
        <v>32</v>
      </c>
      <c r="BA180" s="13"/>
      <c r="BC180" s="20">
        <f t="shared" si="4"/>
        <v>63</v>
      </c>
      <c r="BD180" s="20">
        <f t="shared" si="5"/>
        <v>1</v>
      </c>
      <c r="BF180" s="1">
        <v>5</v>
      </c>
      <c r="BG180" s="1">
        <v>11</v>
      </c>
    </row>
    <row r="181" spans="1:59">
      <c r="A181" s="1">
        <f>输入错误检查!C180</f>
        <v>0</v>
      </c>
      <c r="B181" s="14">
        <f>原始数据!B181</f>
        <v>4</v>
      </c>
      <c r="C181" s="14">
        <f>原始数据!C181</f>
        <v>16</v>
      </c>
      <c r="D181" s="8">
        <f>原始数据!D181</f>
        <v>16</v>
      </c>
      <c r="E181" s="8" t="str">
        <f>原始数据!E181</f>
        <v>RD</v>
      </c>
      <c r="F181" s="8" t="str">
        <f>原始数据!F181</f>
        <v>ZETA</v>
      </c>
      <c r="G181" s="8">
        <f>原始数据!G181</f>
        <v>2</v>
      </c>
      <c r="H181" s="8" t="str">
        <f>原始数据!H181</f>
        <v>上</v>
      </c>
      <c r="I181" s="8" t="str">
        <f>IF(原始数据!X181="","",原始数据!X181)</f>
        <v>湖景村</v>
      </c>
      <c r="J181" s="8" t="str">
        <f>原始数据!J181</f>
        <v>ZETA</v>
      </c>
      <c r="K181" s="142" t="str">
        <f>IF(赛后数据!$M181="","",_xlfn.IFS(L181=赛后数据!$N181,赛后数据!$M181,L181=赛后数据!$V181,赛后数据!$U181,L181=赛后数据!$AD181,赛后数据!$AC181,L181=赛后数据!$AL181,赛后数据!$AK181))</f>
        <v>hametu</v>
      </c>
      <c r="L181" s="9" t="str">
        <f>IF(原始数据!AP181="","",原始数据!AP181)</f>
        <v>骑士</v>
      </c>
      <c r="M181" s="13">
        <v>5</v>
      </c>
      <c r="N181" s="189" t="s">
        <v>233</v>
      </c>
      <c r="O181" s="189" t="s">
        <v>230</v>
      </c>
      <c r="P181" s="142" t="s">
        <v>296</v>
      </c>
      <c r="Q181" s="9" t="str">
        <f>IF(原始数据!AQ181="","",原始数据!AQ181)</f>
        <v>画家</v>
      </c>
      <c r="R181" s="13">
        <v>2</v>
      </c>
      <c r="S181" s="15" t="s">
        <v>233</v>
      </c>
      <c r="T181" s="15" t="s">
        <v>232</v>
      </c>
      <c r="U181" s="142" t="str">
        <f>IF(赛后数据!$M181="","",_xlfn.IFS(V181=赛后数据!$N181,赛后数据!$M181,V181=赛后数据!$V181,赛后数据!$U181,V181=赛后数据!$AD181,赛后数据!$AC181,V181=赛后数据!$AL181,赛后数据!$AK181))</f>
        <v>dolisu</v>
      </c>
      <c r="V181" s="9" t="str">
        <f>IF(原始数据!AS181="","",原始数据!AS181)</f>
        <v>魔术师</v>
      </c>
      <c r="W181" s="13">
        <v>8</v>
      </c>
      <c r="X181" s="15" t="s">
        <v>233</v>
      </c>
      <c r="Y181" s="15" t="s">
        <v>232</v>
      </c>
      <c r="Z181" s="142" t="str">
        <f>IF(赛后数据!$M181="","",_xlfn.IFS(AA181=赛后数据!$N181,赛后数据!$M181,AA181=赛后数据!$V181,赛后数据!$U181,AA181=赛后数据!$AD181,赛后数据!$AC181,AA181=赛后数据!$AL181,赛后数据!$AK181))</f>
        <v>shinami</v>
      </c>
      <c r="AA181" s="9" t="str">
        <f>IF(原始数据!AU181="","",原始数据!AU181)</f>
        <v>大副</v>
      </c>
      <c r="AB181" s="13">
        <v>11</v>
      </c>
      <c r="AC181" s="15" t="s">
        <v>231</v>
      </c>
      <c r="AD181" s="15" t="s">
        <v>230</v>
      </c>
      <c r="AE181" s="9" t="str">
        <f>IF(原始数据!K181="","",原始数据!K181)</f>
        <v>RD</v>
      </c>
      <c r="AF181" s="9" t="str">
        <f>IF(原始数据!L181="","",原始数据!L181)</f>
        <v>hajimi</v>
      </c>
      <c r="AG181" s="9" t="str">
        <f>IF(原始数据!AV181="","",原始数据!AV181)</f>
        <v>歌剧演员</v>
      </c>
      <c r="AH181" s="13">
        <v>4</v>
      </c>
      <c r="AI181" s="15" t="s">
        <v>234</v>
      </c>
      <c r="AJ181" s="15" t="s">
        <v>235</v>
      </c>
      <c r="AK181" s="15" t="s">
        <v>237</v>
      </c>
      <c r="AL181" s="15" t="s">
        <v>260</v>
      </c>
      <c r="AM181" s="142" t="s">
        <v>314</v>
      </c>
      <c r="AN181" s="9"/>
      <c r="AO181" s="9"/>
      <c r="AP181" s="9"/>
      <c r="AQ181" s="10">
        <v>1</v>
      </c>
      <c r="AR181" s="10">
        <v>5</v>
      </c>
      <c r="AS181" s="10">
        <v>177</v>
      </c>
      <c r="AT181" s="10"/>
      <c r="AU181" s="16">
        <v>429</v>
      </c>
      <c r="AV181" s="16">
        <v>3</v>
      </c>
      <c r="AW181" s="16">
        <v>21</v>
      </c>
      <c r="AX181" s="16"/>
      <c r="AY181" s="191">
        <v>4</v>
      </c>
      <c r="AZ181" s="191">
        <v>44</v>
      </c>
      <c r="BA181" s="13"/>
      <c r="BC181" s="20">
        <f t="shared" si="4"/>
        <v>65</v>
      </c>
      <c r="BD181" s="20">
        <f t="shared" si="5"/>
        <v>1</v>
      </c>
      <c r="BF181" s="1">
        <v>5</v>
      </c>
      <c r="BG181" s="1">
        <v>59</v>
      </c>
    </row>
    <row r="182" spans="1:59">
      <c r="A182" s="1">
        <f>输入错误检查!C181</f>
        <v>0</v>
      </c>
      <c r="B182" s="14">
        <f>原始数据!B182</f>
        <v>4</v>
      </c>
      <c r="C182" s="14">
        <f>原始数据!C182</f>
        <v>16</v>
      </c>
      <c r="D182" s="8">
        <f>原始数据!D182</f>
        <v>16</v>
      </c>
      <c r="E182" s="8" t="str">
        <f>原始数据!E182</f>
        <v>RD</v>
      </c>
      <c r="F182" s="8" t="str">
        <f>原始数据!F182</f>
        <v>ZETA</v>
      </c>
      <c r="G182" s="8">
        <f>原始数据!G182</f>
        <v>2</v>
      </c>
      <c r="H182" s="8" t="str">
        <f>原始数据!H182</f>
        <v>下</v>
      </c>
      <c r="I182" s="8" t="str">
        <f>IF(原始数据!X182="","",原始数据!X182)</f>
        <v>湖景村</v>
      </c>
      <c r="J182" s="8" t="str">
        <f>原始数据!J182</f>
        <v>RD</v>
      </c>
      <c r="K182" s="142" t="str">
        <f>IF(赛后数据!$M182="","",_xlfn.IFS(L182=赛后数据!$N182,赛后数据!$M182,L182=赛后数据!$V182,赛后数据!$U182,L182=赛后数据!$AD182,赛后数据!$AC182,L182=赛后数据!$AL182,赛后数据!$AK182))</f>
        <v>zhengkai</v>
      </c>
      <c r="L182" s="9" t="str">
        <f>IF(原始数据!AP182="","",原始数据!AP182)</f>
        <v>野人</v>
      </c>
      <c r="M182" s="13">
        <v>11</v>
      </c>
      <c r="N182" s="189" t="s">
        <v>231</v>
      </c>
      <c r="O182" s="189" t="s">
        <v>230</v>
      </c>
      <c r="P182" s="142" t="s">
        <v>266</v>
      </c>
      <c r="Q182" s="9" t="str">
        <f>IF(原始数据!AQ182="","",原始数据!AQ182)</f>
        <v>囚徒</v>
      </c>
      <c r="R182" s="13">
        <v>5</v>
      </c>
      <c r="S182" s="15" t="s">
        <v>233</v>
      </c>
      <c r="T182" s="15" t="s">
        <v>232</v>
      </c>
      <c r="U182" s="142" t="str">
        <f>IF(赛后数据!$M182="","",_xlfn.IFS(V182=赛后数据!$N182,赛后数据!$M182,V182=赛后数据!$V182,赛后数据!$U182,V182=赛后数据!$AD182,赛后数据!$AC182,V182=赛后数据!$AL182,赛后数据!$AK182))</f>
        <v>cy</v>
      </c>
      <c r="V182" s="9" t="str">
        <f>IF(原始数据!AS182="","",原始数据!AS182)</f>
        <v>空军</v>
      </c>
      <c r="W182" s="13">
        <v>2</v>
      </c>
      <c r="X182" s="15" t="s">
        <v>233</v>
      </c>
      <c r="Y182" s="15" t="s">
        <v>230</v>
      </c>
      <c r="Z182" s="142" t="str">
        <f>IF(赛后数据!$M182="","",_xlfn.IFS(AA182=赛后数据!$N182,赛后数据!$M182,AA182=赛后数据!$V182,赛后数据!$U182,AA182=赛后数据!$AD182,赛后数据!$AC182,AA182=赛后数据!$AL182,赛后数据!$AK182))</f>
        <v>huanxue</v>
      </c>
      <c r="AA182" s="9" t="str">
        <f>IF(原始数据!AU182="","",原始数据!AU182)</f>
        <v>病患</v>
      </c>
      <c r="AB182" s="13">
        <v>8</v>
      </c>
      <c r="AC182" s="15" t="s">
        <v>233</v>
      </c>
      <c r="AD182" s="15" t="s">
        <v>230</v>
      </c>
      <c r="AE182" s="9" t="str">
        <f>IF(原始数据!K182="","",原始数据!K182)</f>
        <v>ZETA</v>
      </c>
      <c r="AF182" s="9" t="str">
        <f>IF(原始数据!L182="","",原始数据!L182)</f>
        <v>peter</v>
      </c>
      <c r="AG182" s="9" t="str">
        <f>IF(原始数据!AV182="","",原始数据!AV182)</f>
        <v>歌剧演员</v>
      </c>
      <c r="AH182" s="13">
        <v>7</v>
      </c>
      <c r="AI182" s="15" t="s">
        <v>234</v>
      </c>
      <c r="AJ182" s="15" t="s">
        <v>235</v>
      </c>
      <c r="AK182" s="15" t="s">
        <v>237</v>
      </c>
      <c r="AL182" s="15" t="s">
        <v>240</v>
      </c>
      <c r="AM182" s="142" t="s">
        <v>263</v>
      </c>
      <c r="AN182" s="9"/>
      <c r="AO182" s="9"/>
      <c r="AP182" s="9"/>
      <c r="AQ182" s="10">
        <v>0</v>
      </c>
      <c r="AR182" s="10">
        <v>47</v>
      </c>
      <c r="AS182" s="10">
        <v>142</v>
      </c>
      <c r="AT182" s="10"/>
      <c r="AU182" s="16">
        <v>285</v>
      </c>
      <c r="AV182" s="16">
        <v>3</v>
      </c>
      <c r="AW182" s="16">
        <v>21</v>
      </c>
      <c r="AX182" s="16"/>
      <c r="AY182" s="191" t="s">
        <v>246</v>
      </c>
      <c r="AZ182" s="191"/>
      <c r="BA182" s="13"/>
      <c r="BC182" s="20">
        <f t="shared" si="4"/>
        <v>47</v>
      </c>
      <c r="BD182" s="20">
        <f t="shared" si="5"/>
        <v>1</v>
      </c>
      <c r="BF182" s="1">
        <v>9</v>
      </c>
      <c r="BG182" s="1">
        <v>13</v>
      </c>
    </row>
    <row r="183" spans="1:59">
      <c r="A183" s="1">
        <f>输入错误检查!C182</f>
        <v>0</v>
      </c>
      <c r="B183" s="14">
        <f>原始数据!B183</f>
        <v>4</v>
      </c>
      <c r="C183" s="14">
        <f>原始数据!C183</f>
        <v>16</v>
      </c>
      <c r="D183" s="8">
        <f>原始数据!D183</f>
        <v>16</v>
      </c>
      <c r="E183" s="8" t="str">
        <f>原始数据!E183</f>
        <v>RD</v>
      </c>
      <c r="F183" s="8" t="str">
        <f>原始数据!F183</f>
        <v>ZETA</v>
      </c>
      <c r="G183" s="8">
        <f>原始数据!G183</f>
        <v>3</v>
      </c>
      <c r="H183" s="8" t="str">
        <f>原始数据!H183</f>
        <v>上</v>
      </c>
      <c r="I183" s="8" t="str">
        <f>IF(原始数据!X183="","",原始数据!X183)</f>
        <v>红教堂</v>
      </c>
      <c r="J183" s="8" t="str">
        <f>原始数据!J183</f>
        <v>ZETA</v>
      </c>
      <c r="K183" s="142" t="str">
        <f>IF(赛后数据!$M183="","",_xlfn.IFS(L183=赛后数据!$N183,赛后数据!$M183,L183=赛后数据!$V183,赛后数据!$U183,L183=赛后数据!$AD183,赛后数据!$AC183,L183=赛后数据!$AL183,赛后数据!$AK183))</f>
        <v>dolisu</v>
      </c>
      <c r="L183" s="9" t="str">
        <f>IF(原始数据!AP183="","",原始数据!AP183)</f>
        <v>先知</v>
      </c>
      <c r="M183" s="13">
        <v>2</v>
      </c>
      <c r="N183" s="189" t="s">
        <v>233</v>
      </c>
      <c r="O183" s="189" t="s">
        <v>232</v>
      </c>
      <c r="P183" s="142" t="s">
        <v>295</v>
      </c>
      <c r="Q183" s="9" t="str">
        <f>IF(原始数据!AQ183="","",原始数据!AQ183)</f>
        <v>飞行家</v>
      </c>
      <c r="R183" s="13">
        <v>8</v>
      </c>
      <c r="S183" s="15" t="s">
        <v>232</v>
      </c>
      <c r="T183" s="15" t="s">
        <v>231</v>
      </c>
      <c r="U183" s="142" t="str">
        <f>IF(赛后数据!$M183="","",_xlfn.IFS(V183=赛后数据!$N183,赛后数据!$M183,V183=赛后数据!$V183,赛后数据!$U183,V183=赛后数据!$AD183,赛后数据!$AC183,V183=赛后数据!$AL183,赛后数据!$AK183))</f>
        <v>shinami</v>
      </c>
      <c r="V183" s="9" t="str">
        <f>IF(原始数据!AS183="","",原始数据!AS183)</f>
        <v>守墓人</v>
      </c>
      <c r="W183" s="13">
        <v>4</v>
      </c>
      <c r="X183" s="15" t="s">
        <v>231</v>
      </c>
      <c r="Y183" s="15" t="s">
        <v>230</v>
      </c>
      <c r="Z183" s="142" t="str">
        <f>IF(赛后数据!$M183="","",_xlfn.IFS(AA183=赛后数据!$N183,赛后数据!$M183,AA183=赛后数据!$V183,赛后数据!$U183,AA183=赛后数据!$AD183,赛后数据!$AC183,AA183=赛后数据!$AL183,赛后数据!$AK183))</f>
        <v>kznk</v>
      </c>
      <c r="AA183" s="9" t="str">
        <f>IF(原始数据!AU183="","",原始数据!AU183)</f>
        <v>昆虫学者</v>
      </c>
      <c r="AB183" s="13">
        <v>5</v>
      </c>
      <c r="AC183" s="15" t="s">
        <v>233</v>
      </c>
      <c r="AD183" s="15" t="s">
        <v>230</v>
      </c>
      <c r="AE183" s="9" t="str">
        <f>IF(原始数据!K183="","",原始数据!K183)</f>
        <v>RD</v>
      </c>
      <c r="AF183" s="9" t="str">
        <f>IF(原始数据!L183="","",原始数据!L183)</f>
        <v>hajimi</v>
      </c>
      <c r="AG183" s="9" t="str">
        <f>IF(原始数据!AV183="","",原始数据!AV183)</f>
        <v>雕刻家</v>
      </c>
      <c r="AH183" s="13">
        <v>3</v>
      </c>
      <c r="AI183" s="15" t="s">
        <v>243</v>
      </c>
      <c r="AJ183" s="15" t="s">
        <v>244</v>
      </c>
      <c r="AK183" s="15" t="s">
        <v>268</v>
      </c>
      <c r="AL183" s="15" t="s">
        <v>244</v>
      </c>
      <c r="AM183" s="142" t="s">
        <v>314</v>
      </c>
      <c r="AN183" s="9"/>
      <c r="AO183" s="9"/>
      <c r="AP183" s="9"/>
      <c r="AQ183" s="10">
        <v>1</v>
      </c>
      <c r="AR183" s="10">
        <v>42</v>
      </c>
      <c r="AS183" s="10">
        <v>244</v>
      </c>
      <c r="AT183" s="10"/>
      <c r="AU183" s="16">
        <v>440</v>
      </c>
      <c r="AV183" s="16">
        <v>3</v>
      </c>
      <c r="AW183" s="16">
        <v>21</v>
      </c>
      <c r="AX183" s="16"/>
      <c r="AY183" s="191">
        <v>5</v>
      </c>
      <c r="AZ183" s="191">
        <v>32</v>
      </c>
      <c r="BA183" s="13"/>
      <c r="BC183" s="20">
        <f t="shared" si="4"/>
        <v>102</v>
      </c>
      <c r="BD183" s="20">
        <f t="shared" si="5"/>
        <v>1</v>
      </c>
      <c r="BF183" s="1">
        <v>6</v>
      </c>
      <c r="BG183" s="1">
        <v>44</v>
      </c>
    </row>
    <row r="184" spans="1:59">
      <c r="A184" s="1">
        <f>输入错误检查!C183</f>
        <v>0</v>
      </c>
      <c r="B184" s="14">
        <f>原始数据!B184</f>
        <v>4</v>
      </c>
      <c r="C184" s="14">
        <f>原始数据!C184</f>
        <v>16</v>
      </c>
      <c r="D184" s="8">
        <f>原始数据!D184</f>
        <v>16</v>
      </c>
      <c r="E184" s="8" t="str">
        <f>原始数据!E184</f>
        <v>RD</v>
      </c>
      <c r="F184" s="8" t="str">
        <f>原始数据!F184</f>
        <v>ZETA</v>
      </c>
      <c r="G184" s="8">
        <f>原始数据!G184</f>
        <v>3</v>
      </c>
      <c r="H184" s="8" t="str">
        <f>原始数据!H184</f>
        <v>下</v>
      </c>
      <c r="I184" s="8" t="str">
        <f>IF(原始数据!X184="","",原始数据!X184)</f>
        <v>红教堂</v>
      </c>
      <c r="J184" s="8" t="str">
        <f>原始数据!J184</f>
        <v>RD</v>
      </c>
      <c r="K184" s="142" t="str">
        <f>IF(赛后数据!$M184="","",_xlfn.IFS(L184=赛后数据!$N184,赛后数据!$M184,L184=赛后数据!$V184,赛后数据!$U184,L184=赛后数据!$AD184,赛后数据!$AC184,L184=赛后数据!$AL184,赛后数据!$AK184))</f>
        <v>pinpin</v>
      </c>
      <c r="L184" s="9" t="str">
        <f>IF(原始数据!AP184="","",原始数据!AP184)</f>
        <v>前锋</v>
      </c>
      <c r="M184" s="13">
        <v>4</v>
      </c>
      <c r="N184" s="189" t="s">
        <v>231</v>
      </c>
      <c r="O184" s="189" t="s">
        <v>230</v>
      </c>
      <c r="P184" s="142" t="s">
        <v>263</v>
      </c>
      <c r="Q184" s="9" t="str">
        <f>IF(原始数据!AQ184="","",原始数据!AQ184)</f>
        <v>勘探员</v>
      </c>
      <c r="R184" s="13">
        <v>8</v>
      </c>
      <c r="S184" s="15" t="s">
        <v>232</v>
      </c>
      <c r="T184" s="15" t="s">
        <v>231</v>
      </c>
      <c r="U184" s="142" t="str">
        <f>IF(赛后数据!$M184="","",_xlfn.IFS(V184=赛后数据!$N184,赛后数据!$M184,V184=赛后数据!$V184,赛后数据!$U184,V184=赛后数据!$AD184,赛后数据!$AC184,V184=赛后数据!$AL184,赛后数据!$AK184))</f>
        <v>cy</v>
      </c>
      <c r="V184" s="9" t="str">
        <f>IF(原始数据!AS184="","",原始数据!AS184)</f>
        <v>昆虫学者</v>
      </c>
      <c r="W184" s="13">
        <v>5</v>
      </c>
      <c r="X184" s="15" t="s">
        <v>233</v>
      </c>
      <c r="Y184" s="15" t="s">
        <v>230</v>
      </c>
      <c r="Z184" s="142" t="str">
        <f>IF(赛后数据!$M184="","",_xlfn.IFS(AA184=赛后数据!$N184,赛后数据!$M184,AA184=赛后数据!$V184,赛后数据!$U184,AA184=赛后数据!$AD184,赛后数据!$AC184,AA184=赛后数据!$AL184,赛后数据!$AK184))</f>
        <v>meimei</v>
      </c>
      <c r="AA184" s="9" t="str">
        <f>IF(原始数据!AU184="","",原始数据!AU184)</f>
        <v>园丁</v>
      </c>
      <c r="AB184" s="13">
        <v>2</v>
      </c>
      <c r="AC184" s="15" t="s">
        <v>233</v>
      </c>
      <c r="AD184" s="15" t="s">
        <v>232</v>
      </c>
      <c r="AE184" s="9" t="str">
        <f>IF(原始数据!K184="","",原始数据!K184)</f>
        <v>ZETA</v>
      </c>
      <c r="AF184" s="9" t="str">
        <f>IF(原始数据!L184="","",原始数据!L184)</f>
        <v>mkmldy</v>
      </c>
      <c r="AG184" s="9" t="str">
        <f>IF(原始数据!AV184="","",原始数据!AV184)</f>
        <v>梦之女巫</v>
      </c>
      <c r="AH184" s="13">
        <v>6</v>
      </c>
      <c r="AI184" s="15" t="s">
        <v>243</v>
      </c>
      <c r="AJ184" s="15" t="s">
        <v>235</v>
      </c>
      <c r="AK184" s="15" t="s">
        <v>237</v>
      </c>
      <c r="AL184" s="15" t="s">
        <v>244</v>
      </c>
      <c r="AM184" s="142" t="s">
        <v>263</v>
      </c>
      <c r="AN184" s="9"/>
      <c r="AO184" s="9"/>
      <c r="AP184" s="9"/>
      <c r="AQ184" s="10">
        <v>1</v>
      </c>
      <c r="AR184" s="10">
        <v>15</v>
      </c>
      <c r="AS184" s="10">
        <v>161</v>
      </c>
      <c r="AT184" s="10"/>
      <c r="AU184" s="16">
        <v>308</v>
      </c>
      <c r="AV184" s="16">
        <v>3</v>
      </c>
      <c r="AW184" s="16">
        <v>21</v>
      </c>
      <c r="AX184" s="16"/>
      <c r="AY184" s="191" t="s">
        <v>246</v>
      </c>
      <c r="AZ184" s="191"/>
      <c r="BA184" s="13"/>
      <c r="BC184" s="20">
        <f t="shared" si="4"/>
        <v>75</v>
      </c>
      <c r="BD184" s="20">
        <f t="shared" si="5"/>
        <v>1</v>
      </c>
      <c r="BF184" s="1">
        <v>8</v>
      </c>
      <c r="BG184" s="1">
        <v>6</v>
      </c>
    </row>
    <row r="185" spans="1:59">
      <c r="A185" s="1">
        <f>输入错误检查!C184</f>
        <v>0</v>
      </c>
      <c r="B185" s="14">
        <f>原始数据!B185</f>
        <v>4</v>
      </c>
      <c r="C185" s="14">
        <f>原始数据!C185</f>
        <v>16</v>
      </c>
      <c r="D185" s="8">
        <f>原始数据!D185</f>
        <v>16</v>
      </c>
      <c r="E185" s="8" t="str">
        <f>原始数据!E185</f>
        <v>RD</v>
      </c>
      <c r="F185" s="8" t="str">
        <f>原始数据!F185</f>
        <v>ZETA</v>
      </c>
      <c r="G185" s="8" t="str">
        <f>原始数据!G185</f>
        <v>加</v>
      </c>
      <c r="H185" s="8" t="str">
        <f>原始数据!H185</f>
        <v>上</v>
      </c>
      <c r="I185" s="8" t="str">
        <f>IF(原始数据!X185="","",原始数据!X185)</f>
        <v/>
      </c>
      <c r="J185" s="8" t="str">
        <f>原始数据!J185</f>
        <v/>
      </c>
      <c r="K185" s="142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9" t="str">
        <f>IF(原始数据!AP185="","",原始数据!AP185)</f>
        <v/>
      </c>
      <c r="M185" s="13"/>
      <c r="N185" s="195"/>
      <c r="O185" s="195"/>
      <c r="P185" s="142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9" t="str">
        <f>IF(原始数据!AQ185="","",原始数据!AQ185)</f>
        <v/>
      </c>
      <c r="R185" s="13"/>
      <c r="S185" s="13"/>
      <c r="T185" s="13"/>
      <c r="U185" s="142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9" t="str">
        <f>IF(原始数据!AS185="","",原始数据!AS185)</f>
        <v/>
      </c>
      <c r="W185" s="13"/>
      <c r="X185" s="13"/>
      <c r="Y185" s="13"/>
      <c r="Z185" s="142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9" t="str">
        <f>IF(原始数据!AU185="","",原始数据!AU185)</f>
        <v/>
      </c>
      <c r="AB185" s="13"/>
      <c r="AC185" s="13"/>
      <c r="AD185" s="13"/>
      <c r="AE185" s="9" t="str">
        <f>IF(原始数据!K185="","",原始数据!K185)</f>
        <v/>
      </c>
      <c r="AF185" s="9" t="str">
        <f>IF(原始数据!L185="","",原始数据!L185)</f>
        <v/>
      </c>
      <c r="AG185" s="9" t="str">
        <f>IF(原始数据!AV185="","",原始数据!AV185)</f>
        <v/>
      </c>
      <c r="AH185" s="13"/>
      <c r="AI185" s="13"/>
      <c r="AJ185" s="13"/>
      <c r="AK185" s="13"/>
      <c r="AL185" s="13"/>
      <c r="AM185" s="9"/>
      <c r="AN185" s="9"/>
      <c r="AO185" s="9"/>
      <c r="AP185" s="9"/>
      <c r="AQ185" s="10"/>
      <c r="AR185" s="10"/>
      <c r="AS185" s="10"/>
      <c r="AT185" s="10"/>
      <c r="AU185" s="16"/>
      <c r="AV185" s="16"/>
      <c r="AW185" s="16"/>
      <c r="AX185" s="16"/>
      <c r="AY185" s="191"/>
      <c r="AZ185" s="191"/>
      <c r="BA185" s="13"/>
      <c r="BC185" s="20">
        <f t="shared" si="4"/>
        <v>0</v>
      </c>
      <c r="BD185" s="20" t="str">
        <f t="shared" si="5"/>
        <v/>
      </c>
    </row>
    <row r="186" spans="1:59">
      <c r="A186" s="1">
        <f>输入错误检查!C185</f>
        <v>0</v>
      </c>
      <c r="B186" s="14">
        <f>原始数据!B186</f>
        <v>4</v>
      </c>
      <c r="C186" s="14">
        <f>原始数据!C186</f>
        <v>16</v>
      </c>
      <c r="D186" s="8">
        <f>原始数据!D186</f>
        <v>16</v>
      </c>
      <c r="E186" s="8" t="str">
        <f>原始数据!E186</f>
        <v>RD</v>
      </c>
      <c r="F186" s="8" t="str">
        <f>原始数据!F186</f>
        <v>ZETA</v>
      </c>
      <c r="G186" s="8" t="str">
        <f>原始数据!G186</f>
        <v>加</v>
      </c>
      <c r="H186" s="8" t="str">
        <f>原始数据!H186</f>
        <v>下</v>
      </c>
      <c r="I186" s="8" t="str">
        <f>IF(原始数据!X186="","",原始数据!X186)</f>
        <v/>
      </c>
      <c r="J186" s="8" t="str">
        <f>原始数据!J186</f>
        <v/>
      </c>
      <c r="K186" s="142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9" t="str">
        <f>IF(原始数据!AP186="","",原始数据!AP186)</f>
        <v/>
      </c>
      <c r="M186" s="13"/>
      <c r="N186" s="195"/>
      <c r="O186" s="195"/>
      <c r="P186" s="142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9" t="str">
        <f>IF(原始数据!AQ186="","",原始数据!AQ186)</f>
        <v/>
      </c>
      <c r="R186" s="13"/>
      <c r="S186" s="13"/>
      <c r="T186" s="13"/>
      <c r="U186" s="142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9" t="str">
        <f>IF(原始数据!AS186="","",原始数据!AS186)</f>
        <v/>
      </c>
      <c r="W186" s="13"/>
      <c r="X186" s="13"/>
      <c r="Y186" s="13"/>
      <c r="Z186" s="142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9" t="str">
        <f>IF(原始数据!AU186="","",原始数据!AU186)</f>
        <v/>
      </c>
      <c r="AB186" s="13"/>
      <c r="AC186" s="13"/>
      <c r="AD186" s="13"/>
      <c r="AE186" s="9" t="str">
        <f>IF(原始数据!K186="","",原始数据!K186)</f>
        <v/>
      </c>
      <c r="AF186" s="9" t="str">
        <f>IF(原始数据!L186="","",原始数据!L186)</f>
        <v/>
      </c>
      <c r="AG186" s="9" t="str">
        <f>IF(原始数据!AV186="","",原始数据!AV186)</f>
        <v/>
      </c>
      <c r="AH186" s="13"/>
      <c r="AI186" s="13"/>
      <c r="AJ186" s="13"/>
      <c r="AK186" s="13"/>
      <c r="AL186" s="13"/>
      <c r="AM186" s="9"/>
      <c r="AN186" s="9"/>
      <c r="AO186" s="9"/>
      <c r="AP186" s="9"/>
      <c r="AQ186" s="10"/>
      <c r="AR186" s="10"/>
      <c r="AS186" s="10"/>
      <c r="AT186" s="10"/>
      <c r="AU186" s="16"/>
      <c r="AV186" s="16"/>
      <c r="AW186" s="16"/>
      <c r="AX186" s="16"/>
      <c r="AY186" s="191"/>
      <c r="AZ186" s="191"/>
      <c r="BA186" s="13"/>
      <c r="BC186" s="20">
        <f t="shared" si="4"/>
        <v>0</v>
      </c>
      <c r="BD186" s="20" t="str">
        <f t="shared" si="5"/>
        <v/>
      </c>
    </row>
    <row r="187" spans="1:59">
      <c r="A187" s="1">
        <f>输入错误检查!C186</f>
        <v>0</v>
      </c>
      <c r="B187" s="14">
        <f>原始数据!B187</f>
        <v>4</v>
      </c>
      <c r="C187" s="14">
        <f>原始数据!C187</f>
        <v>16</v>
      </c>
      <c r="D187" s="8">
        <f>原始数据!D187</f>
        <v>18</v>
      </c>
      <c r="E187" s="8" t="str">
        <f>原始数据!E187</f>
        <v>RVL</v>
      </c>
      <c r="F187" s="8" t="str">
        <f>原始数据!F187</f>
        <v>FL</v>
      </c>
      <c r="G187" s="8">
        <f>原始数据!G187</f>
        <v>1</v>
      </c>
      <c r="H187" s="8" t="str">
        <f>原始数据!H187</f>
        <v>上</v>
      </c>
      <c r="I187" s="8" t="str">
        <f>IF(原始数据!X187="","",原始数据!X187)</f>
        <v>永眠镇</v>
      </c>
      <c r="J187" s="8" t="str">
        <f>原始数据!J187</f>
        <v>RVL</v>
      </c>
      <c r="K187" s="142" t="str">
        <f>IF(赛后数据!$M187="","",_xlfn.IFS(L187=赛后数据!$N187,赛后数据!$M187,L187=赛后数据!$V187,赛后数据!$U187,L187=赛后数据!$AD187,赛后数据!$AC187,L187=赛后数据!$AL187,赛后数据!$AK187))</f>
        <v>schmiddy</v>
      </c>
      <c r="L187" s="9" t="str">
        <f>IF(原始数据!AP187="","",原始数据!AP187)</f>
        <v>入殓师</v>
      </c>
      <c r="M187" s="13">
        <v>3</v>
      </c>
      <c r="N187" s="189" t="s">
        <v>233</v>
      </c>
      <c r="O187" s="189" t="s">
        <v>232</v>
      </c>
      <c r="P187" s="142" t="s">
        <v>342</v>
      </c>
      <c r="Q187" s="9" t="str">
        <f>IF(原始数据!AQ187="","",原始数据!AQ187)</f>
        <v>守墓人</v>
      </c>
      <c r="R187" s="13">
        <v>8</v>
      </c>
      <c r="S187" s="15" t="s">
        <v>231</v>
      </c>
      <c r="T187" s="15" t="s">
        <v>230</v>
      </c>
      <c r="U187" s="142" t="str">
        <f>IF(赛后数据!$M187="","",_xlfn.IFS(V187=赛后数据!$N187,赛后数据!$M187,V187=赛后数据!$V187,赛后数据!$U187,V187=赛后数据!$AD187,赛后数据!$AC187,V187=赛后数据!$AL187,赛后数据!$AK187))</f>
        <v>green</v>
      </c>
      <c r="V187" s="9" t="str">
        <f>IF(原始数据!AS187="","",原始数据!AS187)</f>
        <v>木偶师</v>
      </c>
      <c r="W187" s="13">
        <v>6</v>
      </c>
      <c r="X187" s="15" t="s">
        <v>233</v>
      </c>
      <c r="Y187" s="15" t="s">
        <v>231</v>
      </c>
      <c r="Z187" s="142" t="str">
        <f>IF(赛后数据!$M187="","",_xlfn.IFS(AA187=赛后数据!$N187,赛后数据!$M187,AA187=赛后数据!$V187,赛后数据!$U187,AA187=赛后数据!$AD187,赛后数据!$AC187,AA187=赛后数据!$AL187,赛后数据!$AK187))</f>
        <v>yinl</v>
      </c>
      <c r="AA187" s="9" t="str">
        <f>IF(原始数据!AU187="","",原始数据!AU187)</f>
        <v>舞女</v>
      </c>
      <c r="AB187" s="13">
        <v>5</v>
      </c>
      <c r="AC187" s="15" t="s">
        <v>233</v>
      </c>
      <c r="AD187" s="15" t="s">
        <v>232</v>
      </c>
      <c r="AE187" s="9" t="str">
        <f>IF(原始数据!K187="","",原始数据!K187)</f>
        <v>FL</v>
      </c>
      <c r="AF187" s="9" t="str">
        <f>IF(原始数据!L187="","",原始数据!L187)</f>
        <v>hasha</v>
      </c>
      <c r="AG187" s="9" t="str">
        <f>IF(原始数据!AV187="","",原始数据!AV187)</f>
        <v>喧嚣</v>
      </c>
      <c r="AH187" s="13">
        <v>4</v>
      </c>
      <c r="AI187" s="15" t="s">
        <v>243</v>
      </c>
      <c r="AJ187" s="15" t="s">
        <v>234</v>
      </c>
      <c r="AK187" s="15" t="s">
        <v>236</v>
      </c>
      <c r="AL187" s="15" t="s">
        <v>240</v>
      </c>
      <c r="AM187" s="142" t="s">
        <v>342</v>
      </c>
      <c r="AN187" s="9"/>
      <c r="AO187" s="9"/>
      <c r="AP187" s="9"/>
      <c r="AQ187" s="10">
        <v>1</v>
      </c>
      <c r="AR187" s="10">
        <v>5</v>
      </c>
      <c r="AS187" s="10">
        <v>145</v>
      </c>
      <c r="AT187" s="10"/>
      <c r="AU187" s="16">
        <v>349</v>
      </c>
      <c r="AV187" s="16">
        <v>3</v>
      </c>
      <c r="AW187" s="16">
        <v>21</v>
      </c>
      <c r="AX187" s="16"/>
      <c r="AY187" s="191">
        <v>6</v>
      </c>
      <c r="AZ187" s="191">
        <v>12</v>
      </c>
      <c r="BA187" s="13"/>
      <c r="BC187" s="20">
        <f t="shared" si="4"/>
        <v>65</v>
      </c>
      <c r="BD187" s="20">
        <f t="shared" si="5"/>
        <v>1</v>
      </c>
      <c r="BF187" s="1">
        <v>7</v>
      </c>
      <c r="BG187" s="1">
        <v>26</v>
      </c>
    </row>
    <row r="188" spans="1:59">
      <c r="A188" s="1">
        <f>输入错误检查!C187</f>
        <v>0</v>
      </c>
      <c r="B188" s="14">
        <f>原始数据!B188</f>
        <v>4</v>
      </c>
      <c r="C188" s="14">
        <f>原始数据!C188</f>
        <v>16</v>
      </c>
      <c r="D188" s="8">
        <f>原始数据!D188</f>
        <v>18</v>
      </c>
      <c r="E188" s="8" t="str">
        <f>原始数据!E188</f>
        <v>RVL</v>
      </c>
      <c r="F188" s="8" t="str">
        <f>原始数据!F188</f>
        <v>FL</v>
      </c>
      <c r="G188" s="8">
        <f>原始数据!G188</f>
        <v>1</v>
      </c>
      <c r="H188" s="8" t="str">
        <f>原始数据!H188</f>
        <v>下</v>
      </c>
      <c r="I188" s="8" t="str">
        <f>IF(原始数据!X188="","",原始数据!X188)</f>
        <v>永眠镇</v>
      </c>
      <c r="J188" s="8" t="str">
        <f>原始数据!J188</f>
        <v>FL</v>
      </c>
      <c r="K188" s="142" t="str">
        <f>IF(赛后数据!$M188="","",_xlfn.IFS(L188=赛后数据!$N188,赛后数据!$M188,L188=赛后数据!$V188,赛后数据!$U188,L188=赛后数据!$AD188,赛后数据!$AC188,L188=赛后数据!$AL188,赛后数据!$AK188))</f>
        <v>yuto</v>
      </c>
      <c r="L188" s="9" t="str">
        <f>IF(原始数据!AP188="","",原始数据!AP188)</f>
        <v>木偶师</v>
      </c>
      <c r="M188" s="13">
        <v>8</v>
      </c>
      <c r="N188" s="189" t="s">
        <v>233</v>
      </c>
      <c r="O188" s="189" t="s">
        <v>230</v>
      </c>
      <c r="P188" s="142" t="s">
        <v>299</v>
      </c>
      <c r="Q188" s="9" t="str">
        <f>IF(原始数据!AQ188="","",原始数据!AQ188)</f>
        <v>咒术师</v>
      </c>
      <c r="R188" s="13">
        <v>2</v>
      </c>
      <c r="S188" s="15" t="s">
        <v>233</v>
      </c>
      <c r="T188" s="15" t="s">
        <v>232</v>
      </c>
      <c r="U188" s="142">
        <f>IF(赛后数据!$M188="","",_xlfn.IFS(V188=赛后数据!$N188,赛后数据!$M188,V188=赛后数据!$V188,赛后数据!$U188,V188=赛后数据!$AD188,赛后数据!$AC188,V188=赛后数据!$AL188,赛后数据!$AK188))</f>
        <v>520</v>
      </c>
      <c r="V188" s="9" t="str">
        <f>IF(原始数据!AS188="","",原始数据!AS188)</f>
        <v>古董商</v>
      </c>
      <c r="W188" s="13">
        <v>6</v>
      </c>
      <c r="X188" s="15" t="s">
        <v>232</v>
      </c>
      <c r="Y188" s="15" t="s">
        <v>231</v>
      </c>
      <c r="Z188" s="142" t="str">
        <f>IF(赛后数据!$M188="","",_xlfn.IFS(AA188=赛后数据!$N188,赛后数据!$M188,AA188=赛后数据!$V188,赛后数据!$U188,AA188=赛后数据!$AD188,赛后数据!$AC188,AA188=赛后数据!$AL188,赛后数据!$AK188))</f>
        <v>maeken</v>
      </c>
      <c r="AA188" s="9" t="str">
        <f>IF(原始数据!AU188="","",原始数据!AU188)</f>
        <v>大副</v>
      </c>
      <c r="AB188" s="13">
        <v>5</v>
      </c>
      <c r="AC188" s="15" t="s">
        <v>231</v>
      </c>
      <c r="AD188" s="15" t="s">
        <v>230</v>
      </c>
      <c r="AE188" s="9" t="str">
        <f>IF(原始数据!K188="","",原始数据!K188)</f>
        <v>RVL</v>
      </c>
      <c r="AF188" s="9" t="str">
        <f>IF(原始数据!L188="","",原始数据!L188)</f>
        <v>sprintzer</v>
      </c>
      <c r="AG188" s="9" t="str">
        <f>IF(原始数据!AV188="","",原始数据!AV188)</f>
        <v>跛脚羊</v>
      </c>
      <c r="AH188" s="13">
        <v>3</v>
      </c>
      <c r="AI188" s="15" t="s">
        <v>234</v>
      </c>
      <c r="AJ188" s="15" t="s">
        <v>235</v>
      </c>
      <c r="AK188" s="15" t="s">
        <v>260</v>
      </c>
      <c r="AL188" s="15" t="s">
        <v>237</v>
      </c>
      <c r="AM188" s="142" t="s">
        <v>299</v>
      </c>
      <c r="AN188" s="9"/>
      <c r="AO188" s="9"/>
      <c r="AP188" s="9"/>
      <c r="AQ188" s="10">
        <v>1</v>
      </c>
      <c r="AR188" s="10">
        <v>23</v>
      </c>
      <c r="AS188" s="10">
        <v>222</v>
      </c>
      <c r="AT188" s="10"/>
      <c r="AU188" s="16">
        <v>443</v>
      </c>
      <c r="AV188" s="16">
        <v>3</v>
      </c>
      <c r="AW188" s="16">
        <v>21</v>
      </c>
      <c r="AX188" s="16"/>
      <c r="AY188" s="191">
        <v>3</v>
      </c>
      <c r="AZ188" s="191">
        <v>49</v>
      </c>
      <c r="BA188" s="13"/>
      <c r="BC188" s="20">
        <f t="shared" si="4"/>
        <v>83</v>
      </c>
      <c r="BD188" s="20">
        <f t="shared" si="5"/>
        <v>1</v>
      </c>
      <c r="BF188" s="1">
        <v>5</v>
      </c>
      <c r="BG188" s="1">
        <v>17</v>
      </c>
    </row>
    <row r="189" spans="1:59">
      <c r="A189" s="1">
        <f>输入错误检查!C188</f>
        <v>0</v>
      </c>
      <c r="B189" s="14">
        <f>原始数据!B189</f>
        <v>4</v>
      </c>
      <c r="C189" s="14">
        <f>原始数据!C189</f>
        <v>16</v>
      </c>
      <c r="D189" s="8">
        <f>原始数据!D189</f>
        <v>18</v>
      </c>
      <c r="E189" s="8" t="str">
        <f>原始数据!E189</f>
        <v>RVL</v>
      </c>
      <c r="F189" s="8" t="str">
        <f>原始数据!F189</f>
        <v>FL</v>
      </c>
      <c r="G189" s="8">
        <f>原始数据!G189</f>
        <v>2</v>
      </c>
      <c r="H189" s="8" t="str">
        <f>原始数据!H189</f>
        <v>上</v>
      </c>
      <c r="I189" s="8" t="str">
        <f>IF(原始数据!X189="","",原始数据!X189)</f>
        <v>红教堂</v>
      </c>
      <c r="J189" s="8" t="str">
        <f>原始数据!J189</f>
        <v>FL</v>
      </c>
      <c r="K189" s="142" t="str">
        <f>IF(赛后数据!$M189="","",_xlfn.IFS(L189=赛后数据!$N189,赛后数据!$M189,L189=赛后数据!$V189,赛后数据!$U189,L189=赛后数据!$AD189,赛后数据!$AC189,L189=赛后数据!$AL189,赛后数据!$AK189))</f>
        <v>yuto</v>
      </c>
      <c r="L189" s="9" t="str">
        <f>IF(原始数据!AP189="","",原始数据!AP189)</f>
        <v>囚徒</v>
      </c>
      <c r="M189" s="13">
        <v>2</v>
      </c>
      <c r="N189" s="189" t="s">
        <v>233</v>
      </c>
      <c r="O189" s="189" t="s">
        <v>232</v>
      </c>
      <c r="P189" s="142" t="s">
        <v>343</v>
      </c>
      <c r="Q189" s="9" t="str">
        <f>IF(原始数据!AQ189="","",原始数据!AQ189)</f>
        <v>大副</v>
      </c>
      <c r="R189" s="13">
        <v>5</v>
      </c>
      <c r="S189" s="15" t="s">
        <v>231</v>
      </c>
      <c r="T189" s="15" t="s">
        <v>230</v>
      </c>
      <c r="U189" s="142" t="str">
        <f>IF(赛后数据!$M189="","",_xlfn.IFS(V189=赛后数据!$N189,赛后数据!$M189,V189=赛后数据!$V189,赛后数据!$U189,V189=赛后数据!$AD189,赛后数据!$AC189,V189=赛后数据!$AL189,赛后数据!$AK189))</f>
        <v>sasori</v>
      </c>
      <c r="V189" s="9" t="str">
        <f>IF(原始数据!AS189="","",原始数据!AS189)</f>
        <v>园丁</v>
      </c>
      <c r="W189" s="13">
        <v>4</v>
      </c>
      <c r="X189" s="15" t="s">
        <v>232</v>
      </c>
      <c r="Y189" s="15" t="s">
        <v>231</v>
      </c>
      <c r="Z189" s="142">
        <f>IF(赛后数据!$M189="","",_xlfn.IFS(AA189=赛后数据!$N189,赛后数据!$M189,AA189=赛后数据!$V189,赛后数据!$U189,AA189=赛后数据!$AD189,赛后数据!$AC189,AA189=赛后数据!$AL189,赛后数据!$AK189))</f>
        <v>520</v>
      </c>
      <c r="AA189" s="9" t="str">
        <f>IF(原始数据!AU189="","",原始数据!AU189)</f>
        <v>魔术师</v>
      </c>
      <c r="AB189" s="13">
        <v>8</v>
      </c>
      <c r="AC189" s="15" t="s">
        <v>233</v>
      </c>
      <c r="AD189" s="15" t="s">
        <v>230</v>
      </c>
      <c r="AE189" s="9" t="str">
        <f>IF(原始数据!K189="","",原始数据!K189)</f>
        <v>RVL</v>
      </c>
      <c r="AF189" s="9" t="str">
        <f>IF(原始数据!L189="","",原始数据!L189)</f>
        <v>sprintzer</v>
      </c>
      <c r="AG189" s="9" t="str">
        <f>IF(原始数据!AV189="","",原始数据!AV189)</f>
        <v>歌剧演员</v>
      </c>
      <c r="AH189" s="13">
        <v>6</v>
      </c>
      <c r="AI189" s="15" t="s">
        <v>234</v>
      </c>
      <c r="AJ189" s="15" t="s">
        <v>235</v>
      </c>
      <c r="AK189" s="15" t="s">
        <v>237</v>
      </c>
      <c r="AL189" s="15" t="s">
        <v>240</v>
      </c>
      <c r="AM189" s="142" t="s">
        <v>344</v>
      </c>
      <c r="AN189" s="9"/>
      <c r="AO189" s="9"/>
      <c r="AP189" s="9"/>
      <c r="AQ189" s="10">
        <v>1</v>
      </c>
      <c r="AR189" s="10">
        <v>4</v>
      </c>
      <c r="AS189" s="10">
        <v>164</v>
      </c>
      <c r="AT189" s="10"/>
      <c r="AU189" s="16">
        <v>399</v>
      </c>
      <c r="AV189" s="16">
        <v>3</v>
      </c>
      <c r="AW189" s="16">
        <v>21</v>
      </c>
      <c r="AX189" s="16"/>
      <c r="AY189" s="191">
        <v>4</v>
      </c>
      <c r="AZ189" s="191">
        <v>20</v>
      </c>
      <c r="BA189" s="13"/>
      <c r="BC189" s="20">
        <f t="shared" si="4"/>
        <v>64</v>
      </c>
      <c r="BD189" s="20">
        <f t="shared" si="5"/>
        <v>1</v>
      </c>
      <c r="BF189" s="1">
        <v>5</v>
      </c>
      <c r="BG189" s="1">
        <v>3</v>
      </c>
    </row>
    <row r="190" spans="1:59">
      <c r="A190" s="1">
        <f>输入错误检查!C189</f>
        <v>0</v>
      </c>
      <c r="B190" s="14">
        <f>原始数据!B190</f>
        <v>4</v>
      </c>
      <c r="C190" s="14">
        <f>原始数据!C190</f>
        <v>16</v>
      </c>
      <c r="D190" s="8">
        <f>原始数据!D190</f>
        <v>18</v>
      </c>
      <c r="E190" s="8" t="str">
        <f>原始数据!E190</f>
        <v>RVL</v>
      </c>
      <c r="F190" s="8" t="str">
        <f>原始数据!F190</f>
        <v>FL</v>
      </c>
      <c r="G190" s="8">
        <f>原始数据!G190</f>
        <v>2</v>
      </c>
      <c r="H190" s="8" t="str">
        <f>原始数据!H190</f>
        <v>下</v>
      </c>
      <c r="I190" s="8" t="str">
        <f>IF(原始数据!X190="","",原始数据!X190)</f>
        <v>红教堂</v>
      </c>
      <c r="J190" s="8" t="str">
        <f>原始数据!J190</f>
        <v>RVL</v>
      </c>
      <c r="K190" s="142" t="str">
        <f>IF(赛后数据!$M190="","",_xlfn.IFS(L190=赛后数据!$N190,赛后数据!$M190,L190=赛后数据!$V190,赛后数据!$U190,L190=赛后数据!$AD190,赛后数据!$AC190,L190=赛后数据!$AL190,赛后数据!$AK190))</f>
        <v>yinl</v>
      </c>
      <c r="L190" s="9" t="str">
        <f>IF(原始数据!AP190="","",原始数据!AP190)</f>
        <v>囚徒</v>
      </c>
      <c r="M190" s="13">
        <v>6</v>
      </c>
      <c r="N190" s="189" t="s">
        <v>233</v>
      </c>
      <c r="O190" s="189" t="s">
        <v>232</v>
      </c>
      <c r="P190" s="142" t="s">
        <v>342</v>
      </c>
      <c r="Q190" s="9" t="str">
        <f>IF(原始数据!AQ190="","",原始数据!AQ190)</f>
        <v>佣兵</v>
      </c>
      <c r="R190" s="13">
        <v>8</v>
      </c>
      <c r="S190" s="15" t="s">
        <v>231</v>
      </c>
      <c r="T190" s="15" t="s">
        <v>230</v>
      </c>
      <c r="U190" s="142" t="str">
        <f>IF(赛后数据!$M190="","",_xlfn.IFS(V190=赛后数据!$N190,赛后数据!$M190,V190=赛后数据!$V190,赛后数据!$U190,V190=赛后数据!$AD190,赛后数据!$AC190,V190=赛后数据!$AL190,赛后数据!$AK190))</f>
        <v>schmiddy</v>
      </c>
      <c r="V190" s="9" t="str">
        <f>IF(原始数据!AS190="","",原始数据!AS190)</f>
        <v>先知</v>
      </c>
      <c r="W190" s="13">
        <v>5</v>
      </c>
      <c r="X190" s="15" t="s">
        <v>233</v>
      </c>
      <c r="Y190" s="15" t="s">
        <v>232</v>
      </c>
      <c r="Z190" s="142" t="str">
        <f>IF(赛后数据!$M190="","",_xlfn.IFS(AA190=赛后数据!$N190,赛后数据!$M190,AA190=赛后数据!$V190,赛后数据!$U190,AA190=赛后数据!$AD190,赛后数据!$AC190,AA190=赛后数据!$AL190,赛后数据!$AK190))</f>
        <v>green</v>
      </c>
      <c r="AA190" s="9" t="str">
        <f>IF(原始数据!AU190="","",原始数据!AU190)</f>
        <v>心理学家</v>
      </c>
      <c r="AB190" s="13">
        <v>4</v>
      </c>
      <c r="AC190" s="15" t="s">
        <v>231</v>
      </c>
      <c r="AD190" s="15" t="s">
        <v>230</v>
      </c>
      <c r="AE190" s="9" t="str">
        <f>IF(原始数据!K190="","",原始数据!K190)</f>
        <v>FL</v>
      </c>
      <c r="AF190" s="9" t="str">
        <f>IF(原始数据!L190="","",原始数据!L190)</f>
        <v>hasha</v>
      </c>
      <c r="AG190" s="9" t="str">
        <f>IF(原始数据!AV190="","",原始数据!AV190)</f>
        <v>歌剧演员</v>
      </c>
      <c r="AH190" s="13">
        <v>9</v>
      </c>
      <c r="AI190" s="15" t="s">
        <v>234</v>
      </c>
      <c r="AJ190" s="15" t="s">
        <v>235</v>
      </c>
      <c r="AK190" s="15" t="s">
        <v>237</v>
      </c>
      <c r="AL190" s="15" t="s">
        <v>240</v>
      </c>
      <c r="AM190" s="142" t="s">
        <v>251</v>
      </c>
      <c r="AN190" s="9"/>
      <c r="AO190" s="9"/>
      <c r="AP190" s="9"/>
      <c r="AQ190" s="10">
        <v>1</v>
      </c>
      <c r="AR190" s="10">
        <v>5</v>
      </c>
      <c r="AS190" s="10">
        <v>191</v>
      </c>
      <c r="AT190" s="10"/>
      <c r="AU190" s="16">
        <v>449</v>
      </c>
      <c r="AV190" s="16">
        <v>3</v>
      </c>
      <c r="AW190" s="16">
        <v>21</v>
      </c>
      <c r="AX190" s="16"/>
      <c r="AY190" s="191" t="s">
        <v>246</v>
      </c>
      <c r="AZ190" s="191"/>
      <c r="BA190" s="13"/>
      <c r="BC190" s="20">
        <f t="shared" si="4"/>
        <v>65</v>
      </c>
      <c r="BD190" s="20">
        <f t="shared" si="5"/>
        <v>1</v>
      </c>
      <c r="BF190" s="1">
        <v>7</v>
      </c>
      <c r="BG190" s="1">
        <v>57</v>
      </c>
    </row>
    <row r="191" spans="1:59">
      <c r="A191" s="1">
        <f>输入错误检查!C190</f>
        <v>0</v>
      </c>
      <c r="B191" s="14">
        <f>原始数据!B191</f>
        <v>4</v>
      </c>
      <c r="C191" s="14">
        <f>原始数据!C191</f>
        <v>16</v>
      </c>
      <c r="D191" s="8">
        <f>原始数据!D191</f>
        <v>18</v>
      </c>
      <c r="E191" s="8" t="str">
        <f>原始数据!E191</f>
        <v>RVL</v>
      </c>
      <c r="F191" s="8" t="str">
        <f>原始数据!F191</f>
        <v>FL</v>
      </c>
      <c r="G191" s="8">
        <f>原始数据!G191</f>
        <v>3</v>
      </c>
      <c r="H191" s="8" t="str">
        <f>原始数据!H191</f>
        <v>上</v>
      </c>
      <c r="I191" s="8" t="str">
        <f>IF(原始数据!X191="","",原始数据!X191)</f>
        <v/>
      </c>
      <c r="J191" s="8" t="str">
        <f>原始数据!J191</f>
        <v/>
      </c>
      <c r="K191" s="142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9" t="str">
        <f>IF(原始数据!AP191="","",原始数据!AP191)</f>
        <v/>
      </c>
      <c r="M191" s="13"/>
      <c r="N191" s="195"/>
      <c r="O191" s="195"/>
      <c r="P191" s="142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9" t="str">
        <f>IF(原始数据!AQ191="","",原始数据!AQ191)</f>
        <v/>
      </c>
      <c r="R191" s="13"/>
      <c r="S191" s="13"/>
      <c r="T191" s="13"/>
      <c r="U191" s="142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9" t="str">
        <f>IF(原始数据!AS191="","",原始数据!AS191)</f>
        <v/>
      </c>
      <c r="W191" s="13"/>
      <c r="X191" s="13"/>
      <c r="Y191" s="13"/>
      <c r="Z191" s="142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9" t="str">
        <f>IF(原始数据!AU191="","",原始数据!AU191)</f>
        <v/>
      </c>
      <c r="AB191" s="13"/>
      <c r="AC191" s="13"/>
      <c r="AD191" s="13"/>
      <c r="AE191" s="9" t="str">
        <f>IF(原始数据!K191="","",原始数据!K191)</f>
        <v/>
      </c>
      <c r="AF191" s="9" t="str">
        <f>IF(原始数据!L191="","",原始数据!L191)</f>
        <v/>
      </c>
      <c r="AG191" s="9" t="str">
        <f>IF(原始数据!AV191="","",原始数据!AV191)</f>
        <v/>
      </c>
      <c r="AH191" s="13"/>
      <c r="AI191" s="13"/>
      <c r="AJ191" s="13"/>
      <c r="AK191" s="13"/>
      <c r="AL191" s="13"/>
      <c r="AM191" s="9"/>
      <c r="AN191" s="9"/>
      <c r="AO191" s="9"/>
      <c r="AP191" s="9"/>
      <c r="AQ191" s="10"/>
      <c r="AR191" s="10"/>
      <c r="AS191" s="10"/>
      <c r="AT191" s="10"/>
      <c r="AU191" s="16"/>
      <c r="AV191" s="16"/>
      <c r="AW191" s="16"/>
      <c r="AX191" s="16"/>
      <c r="AY191" s="191"/>
      <c r="AZ191" s="191"/>
      <c r="BA191" s="13"/>
      <c r="BC191" s="20">
        <f t="shared" si="4"/>
        <v>0</v>
      </c>
      <c r="BD191" s="20" t="str">
        <f t="shared" si="5"/>
        <v/>
      </c>
    </row>
    <row r="192" spans="1:59">
      <c r="A192" s="1">
        <f>输入错误检查!C191</f>
        <v>0</v>
      </c>
      <c r="B192" s="14">
        <f>原始数据!B192</f>
        <v>4</v>
      </c>
      <c r="C192" s="14">
        <f>原始数据!C192</f>
        <v>16</v>
      </c>
      <c r="D192" s="8">
        <f>原始数据!D192</f>
        <v>18</v>
      </c>
      <c r="E192" s="8" t="str">
        <f>原始数据!E192</f>
        <v>RVL</v>
      </c>
      <c r="F192" s="8" t="str">
        <f>原始数据!F192</f>
        <v>FL</v>
      </c>
      <c r="G192" s="8">
        <f>原始数据!G192</f>
        <v>3</v>
      </c>
      <c r="H192" s="8" t="str">
        <f>原始数据!H192</f>
        <v>下</v>
      </c>
      <c r="I192" s="8" t="str">
        <f>IF(原始数据!X192="","",原始数据!X192)</f>
        <v/>
      </c>
      <c r="J192" s="8" t="str">
        <f>原始数据!J192</f>
        <v/>
      </c>
      <c r="K192" s="142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9" t="str">
        <f>IF(原始数据!AP192="","",原始数据!AP192)</f>
        <v/>
      </c>
      <c r="M192" s="13"/>
      <c r="N192" s="195"/>
      <c r="O192" s="195"/>
      <c r="P192" s="142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9" t="str">
        <f>IF(原始数据!AQ192="","",原始数据!AQ192)</f>
        <v/>
      </c>
      <c r="R192" s="13"/>
      <c r="S192" s="13"/>
      <c r="T192" s="13"/>
      <c r="U192" s="142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9" t="str">
        <f>IF(原始数据!AS192="","",原始数据!AS192)</f>
        <v/>
      </c>
      <c r="W192" s="13"/>
      <c r="X192" s="13"/>
      <c r="Y192" s="13"/>
      <c r="Z192" s="142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9" t="str">
        <f>IF(原始数据!AU192="","",原始数据!AU192)</f>
        <v/>
      </c>
      <c r="AB192" s="13"/>
      <c r="AC192" s="13"/>
      <c r="AD192" s="13"/>
      <c r="AE192" s="9" t="str">
        <f>IF(原始数据!K192="","",原始数据!K192)</f>
        <v/>
      </c>
      <c r="AF192" s="9" t="str">
        <f>IF(原始数据!L192="","",原始数据!L192)</f>
        <v/>
      </c>
      <c r="AG192" s="9" t="str">
        <f>IF(原始数据!AV192="","",原始数据!AV192)</f>
        <v/>
      </c>
      <c r="AH192" s="13"/>
      <c r="AI192" s="13"/>
      <c r="AJ192" s="13"/>
      <c r="AK192" s="13"/>
      <c r="AL192" s="13"/>
      <c r="AM192" s="9"/>
      <c r="AN192" s="9"/>
      <c r="AO192" s="9"/>
      <c r="AP192" s="9"/>
      <c r="AQ192" s="10"/>
      <c r="AR192" s="10"/>
      <c r="AS192" s="10"/>
      <c r="AT192" s="10"/>
      <c r="AU192" s="16"/>
      <c r="AV192" s="16"/>
      <c r="AW192" s="16"/>
      <c r="AX192" s="16"/>
      <c r="AY192" s="191"/>
      <c r="AZ192" s="191"/>
      <c r="BA192" s="13"/>
      <c r="BC192" s="20">
        <f t="shared" si="4"/>
        <v>0</v>
      </c>
      <c r="BD192" s="20" t="str">
        <f t="shared" si="5"/>
        <v/>
      </c>
    </row>
    <row r="193" spans="1:59">
      <c r="A193" s="1">
        <f>输入错误检查!C192</f>
        <v>0</v>
      </c>
      <c r="B193" s="14">
        <f>原始数据!B193</f>
        <v>4</v>
      </c>
      <c r="C193" s="14">
        <f>原始数据!C193</f>
        <v>16</v>
      </c>
      <c r="D193" s="8">
        <f>原始数据!D193</f>
        <v>18</v>
      </c>
      <c r="E193" s="8" t="str">
        <f>原始数据!E193</f>
        <v>RVL</v>
      </c>
      <c r="F193" s="8" t="str">
        <f>原始数据!F193</f>
        <v>FL</v>
      </c>
      <c r="G193" s="8" t="str">
        <f>原始数据!G193</f>
        <v>加</v>
      </c>
      <c r="H193" s="8" t="str">
        <f>原始数据!H193</f>
        <v>上</v>
      </c>
      <c r="I193" s="8" t="str">
        <f>IF(原始数据!X193="","",原始数据!X193)</f>
        <v/>
      </c>
      <c r="J193" s="8" t="str">
        <f>原始数据!J193</f>
        <v/>
      </c>
      <c r="K193" s="142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9" t="str">
        <f>IF(原始数据!AP193="","",原始数据!AP193)</f>
        <v/>
      </c>
      <c r="M193" s="13"/>
      <c r="N193" s="195"/>
      <c r="O193" s="195"/>
      <c r="P193" s="142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9" t="str">
        <f>IF(原始数据!AQ193="","",原始数据!AQ193)</f>
        <v/>
      </c>
      <c r="R193" s="13"/>
      <c r="S193" s="13"/>
      <c r="T193" s="13"/>
      <c r="U193" s="142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9" t="str">
        <f>IF(原始数据!AS193="","",原始数据!AS193)</f>
        <v/>
      </c>
      <c r="W193" s="13"/>
      <c r="X193" s="13"/>
      <c r="Y193" s="13"/>
      <c r="Z193" s="142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9" t="str">
        <f>IF(原始数据!AU193="","",原始数据!AU193)</f>
        <v/>
      </c>
      <c r="AB193" s="13"/>
      <c r="AC193" s="13"/>
      <c r="AD193" s="13"/>
      <c r="AE193" s="9" t="str">
        <f>IF(原始数据!K193="","",原始数据!K193)</f>
        <v/>
      </c>
      <c r="AF193" s="9" t="str">
        <f>IF(原始数据!L193="","",原始数据!L193)</f>
        <v/>
      </c>
      <c r="AG193" s="9" t="str">
        <f>IF(原始数据!AV193="","",原始数据!AV193)</f>
        <v/>
      </c>
      <c r="AH193" s="13"/>
      <c r="AI193" s="13"/>
      <c r="AJ193" s="13"/>
      <c r="AK193" s="13"/>
      <c r="AL193" s="13"/>
      <c r="AM193" s="9"/>
      <c r="AN193" s="9"/>
      <c r="AO193" s="9"/>
      <c r="AP193" s="9"/>
      <c r="AQ193" s="10"/>
      <c r="AR193" s="10"/>
      <c r="AS193" s="10"/>
      <c r="AT193" s="10"/>
      <c r="AU193" s="16"/>
      <c r="AV193" s="16"/>
      <c r="AW193" s="16"/>
      <c r="AX193" s="16"/>
      <c r="AY193" s="191"/>
      <c r="AZ193" s="191"/>
      <c r="BA193" s="13"/>
      <c r="BC193" s="20">
        <f t="shared" si="4"/>
        <v>0</v>
      </c>
      <c r="BD193" s="20" t="str">
        <f t="shared" si="5"/>
        <v/>
      </c>
    </row>
    <row r="194" spans="1:59">
      <c r="A194" s="1">
        <f>输入错误检查!C193</f>
        <v>0</v>
      </c>
      <c r="B194" s="14">
        <f>原始数据!B194</f>
        <v>4</v>
      </c>
      <c r="C194" s="14">
        <f>原始数据!C194</f>
        <v>16</v>
      </c>
      <c r="D194" s="8">
        <f>原始数据!D194</f>
        <v>18</v>
      </c>
      <c r="E194" s="8" t="str">
        <f>原始数据!E194</f>
        <v>RVL</v>
      </c>
      <c r="F194" s="8" t="str">
        <f>原始数据!F194</f>
        <v>FL</v>
      </c>
      <c r="G194" s="8" t="str">
        <f>原始数据!G194</f>
        <v>加</v>
      </c>
      <c r="H194" s="8" t="str">
        <f>原始数据!H194</f>
        <v>下</v>
      </c>
      <c r="I194" s="8" t="str">
        <f>IF(原始数据!X194="","",原始数据!X194)</f>
        <v/>
      </c>
      <c r="J194" s="8" t="str">
        <f>原始数据!J194</f>
        <v/>
      </c>
      <c r="K194" s="142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9" t="str">
        <f>IF(原始数据!AP194="","",原始数据!AP194)</f>
        <v/>
      </c>
      <c r="M194" s="13"/>
      <c r="N194" s="195"/>
      <c r="O194" s="195"/>
      <c r="P194" s="142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9" t="str">
        <f>IF(原始数据!AQ194="","",原始数据!AQ194)</f>
        <v/>
      </c>
      <c r="R194" s="13"/>
      <c r="S194" s="13"/>
      <c r="T194" s="13"/>
      <c r="U194" s="142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9" t="str">
        <f>IF(原始数据!AS194="","",原始数据!AS194)</f>
        <v/>
      </c>
      <c r="W194" s="13"/>
      <c r="X194" s="13"/>
      <c r="Y194" s="13"/>
      <c r="Z194" s="142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9" t="str">
        <f>IF(原始数据!AU194="","",原始数据!AU194)</f>
        <v/>
      </c>
      <c r="AB194" s="13"/>
      <c r="AC194" s="13"/>
      <c r="AD194" s="13"/>
      <c r="AE194" s="9" t="str">
        <f>IF(原始数据!K194="","",原始数据!K194)</f>
        <v/>
      </c>
      <c r="AF194" s="9" t="str">
        <f>IF(原始数据!L194="","",原始数据!L194)</f>
        <v/>
      </c>
      <c r="AG194" s="9" t="str">
        <f>IF(原始数据!AV194="","",原始数据!AV194)</f>
        <v/>
      </c>
      <c r="AH194" s="13"/>
      <c r="AI194" s="13"/>
      <c r="AJ194" s="13"/>
      <c r="AK194" s="13"/>
      <c r="AL194" s="13"/>
      <c r="AM194" s="9"/>
      <c r="AN194" s="9"/>
      <c r="AO194" s="9"/>
      <c r="AP194" s="9"/>
      <c r="AQ194" s="10"/>
      <c r="AR194" s="10"/>
      <c r="AS194" s="10"/>
      <c r="AT194" s="10"/>
      <c r="AU194" s="16"/>
      <c r="AV194" s="16"/>
      <c r="AW194" s="16"/>
      <c r="AX194" s="16"/>
      <c r="AY194" s="191"/>
      <c r="AZ194" s="191"/>
      <c r="BA194" s="13"/>
      <c r="BC194" s="20">
        <f t="shared" si="4"/>
        <v>0</v>
      </c>
      <c r="BD194" s="20" t="str">
        <f t="shared" si="5"/>
        <v/>
      </c>
    </row>
    <row r="195" spans="1:59">
      <c r="A195" s="1">
        <f>输入错误检查!C194</f>
        <v>0</v>
      </c>
      <c r="B195" s="14">
        <f>原始数据!B195</f>
        <v>4</v>
      </c>
      <c r="C195" s="14">
        <f>原始数据!C195</f>
        <v>17</v>
      </c>
      <c r="D195" s="8">
        <f>原始数据!D195</f>
        <v>12</v>
      </c>
      <c r="E195" s="8" t="str">
        <f>原始数据!E195</f>
        <v>TE</v>
      </c>
      <c r="F195" s="8" t="str">
        <f>原始数据!F195</f>
        <v>ITZY</v>
      </c>
      <c r="G195" s="8">
        <f>原始数据!G195</f>
        <v>1</v>
      </c>
      <c r="H195" s="8" t="str">
        <f>原始数据!H195</f>
        <v>上</v>
      </c>
      <c r="I195" s="8" t="str">
        <f>IF(原始数据!X195="","",原始数据!X195)</f>
        <v>圣心医院</v>
      </c>
      <c r="J195" s="8" t="str">
        <f>原始数据!J195</f>
        <v>ITZY</v>
      </c>
      <c r="K195" s="142" t="str">
        <f>IF(赛后数据!$M195="","",_xlfn.IFS(L195=赛后数据!$N195,赛后数据!$M195,L195=赛后数据!$V195,赛后数据!$U195,L195=赛后数据!$AD195,赛后数据!$AC195,L195=赛后数据!$AL195,赛后数据!$AK195))</f>
        <v>clover</v>
      </c>
      <c r="L195" s="9" t="str">
        <f>IF(原始数据!AP195="","",原始数据!AP195)</f>
        <v>木偶师</v>
      </c>
      <c r="M195" s="160">
        <v>6</v>
      </c>
      <c r="N195" s="189" t="s">
        <v>230</v>
      </c>
      <c r="O195" s="189" t="s">
        <v>233</v>
      </c>
      <c r="P195" s="142" t="str">
        <f>IF(赛后数据!$M195="","",_xlfn.IFS(Q195=赛后数据!$N195,赛后数据!$M195,Q195=赛后数据!$V195,赛后数据!$U195,Q195=赛后数据!$AD195,赛后数据!$AC195,Q195=赛后数据!$AL195,赛后数据!$AK195))</f>
        <v>zyan</v>
      </c>
      <c r="Q195" s="9" t="str">
        <f>IF(原始数据!AQ195="","",原始数据!AQ195)</f>
        <v>入殓师</v>
      </c>
      <c r="R195" s="160">
        <v>5</v>
      </c>
      <c r="S195" s="15" t="s">
        <v>231</v>
      </c>
      <c r="T195" s="15" t="s">
        <v>232</v>
      </c>
      <c r="U195" s="142" t="str">
        <f>IF(赛后数据!$M195="","",_xlfn.IFS(V195=赛后数据!$N195,赛后数据!$M195,V195=赛后数据!$V195,赛后数据!$U195,V195=赛后数据!$AD195,赛后数据!$AC195,V195=赛后数据!$AL195,赛后数据!$AK195))</f>
        <v>dahai</v>
      </c>
      <c r="V195" s="9" t="str">
        <f>IF(原始数据!AS195="","",原始数据!AS195)</f>
        <v>园丁</v>
      </c>
      <c r="W195" s="13">
        <v>2</v>
      </c>
      <c r="X195" s="15" t="s">
        <v>231</v>
      </c>
      <c r="Y195" s="15" t="s">
        <v>233</v>
      </c>
      <c r="Z195" s="142" t="str">
        <f>IF(赛后数据!$M195="","",_xlfn.IFS(AA195=赛后数据!$N195,赛后数据!$M195,AA195=赛后数据!$V195,赛后数据!$U195,AA195=赛后数据!$AD195,赛后数据!$AC195,AA195=赛后数据!$AL195,赛后数据!$AK195))</f>
        <v>fox</v>
      </c>
      <c r="AA195" s="9" t="str">
        <f>IF(原始数据!AU195="","",原始数据!AU195)</f>
        <v>守墓人</v>
      </c>
      <c r="AB195" s="13">
        <v>4</v>
      </c>
      <c r="AC195" s="15" t="s">
        <v>230</v>
      </c>
      <c r="AD195" s="15" t="s">
        <v>231</v>
      </c>
      <c r="AE195" s="9" t="str">
        <f>IF(原始数据!K195="","",原始数据!K195)</f>
        <v>TE</v>
      </c>
      <c r="AF195" s="9" t="str">
        <f>IF(原始数据!L195="","",原始数据!L195)</f>
        <v>ppei</v>
      </c>
      <c r="AG195" s="9" t="str">
        <f>IF(原始数据!AV195="","",原始数据!AV195)</f>
        <v>喧嚣</v>
      </c>
      <c r="AH195" s="13">
        <v>9</v>
      </c>
      <c r="AI195" s="15" t="s">
        <v>234</v>
      </c>
      <c r="AJ195" s="15" t="s">
        <v>243</v>
      </c>
      <c r="AK195" s="15" t="s">
        <v>236</v>
      </c>
      <c r="AL195" s="15" t="s">
        <v>240</v>
      </c>
      <c r="AM195" s="142" t="s">
        <v>329</v>
      </c>
      <c r="AN195" s="9">
        <v>0</v>
      </c>
      <c r="AO195" s="9">
        <v>28</v>
      </c>
      <c r="AP195" s="142" t="s">
        <v>262</v>
      </c>
      <c r="AQ195" s="10">
        <v>1</v>
      </c>
      <c r="AR195" s="10">
        <v>6</v>
      </c>
      <c r="AS195" s="10">
        <v>174</v>
      </c>
      <c r="AT195" s="10"/>
      <c r="AU195" s="16">
        <v>411</v>
      </c>
      <c r="AV195" s="16">
        <v>3</v>
      </c>
      <c r="AW195" s="16">
        <v>21</v>
      </c>
      <c r="AX195" s="16"/>
      <c r="AY195" s="191">
        <v>5</v>
      </c>
      <c r="AZ195" s="191">
        <v>35</v>
      </c>
      <c r="BA195" s="13"/>
      <c r="BC195" s="20">
        <f t="shared" si="4"/>
        <v>38</v>
      </c>
      <c r="BD195" s="20">
        <f t="shared" si="5"/>
        <v>1</v>
      </c>
      <c r="BF195" s="1">
        <v>5</v>
      </c>
      <c r="BG195" s="1">
        <v>26</v>
      </c>
    </row>
    <row r="196" spans="1:59">
      <c r="A196" s="1">
        <f>输入错误检查!C195</f>
        <v>0</v>
      </c>
      <c r="B196" s="14">
        <f>原始数据!B196</f>
        <v>4</v>
      </c>
      <c r="C196" s="14">
        <f>原始数据!C196</f>
        <v>17</v>
      </c>
      <c r="D196" s="8">
        <f>原始数据!D196</f>
        <v>12</v>
      </c>
      <c r="E196" s="8" t="str">
        <f>原始数据!E196</f>
        <v>TE</v>
      </c>
      <c r="F196" s="8" t="str">
        <f>原始数据!F196</f>
        <v>ITZY</v>
      </c>
      <c r="G196" s="8">
        <f>原始数据!G196</f>
        <v>1</v>
      </c>
      <c r="H196" s="8" t="str">
        <f>原始数据!H196</f>
        <v>下</v>
      </c>
      <c r="I196" s="8" t="str">
        <f>IF(原始数据!X196="","",原始数据!X196)</f>
        <v>圣心医院</v>
      </c>
      <c r="J196" s="8" t="str">
        <f>原始数据!J196</f>
        <v>TE</v>
      </c>
      <c r="K196" s="142" t="str">
        <f>IF(赛后数据!$M196="","",_xlfn.IFS(L196=赛后数据!$N196,赛后数据!$M196,L196=赛后数据!$V196,赛后数据!$U196,L196=赛后数据!$AD196,赛后数据!$AC196,L196=赛后数据!$AL196,赛后数据!$AK196))</f>
        <v>yihua</v>
      </c>
      <c r="L196" s="9" t="str">
        <f>IF(原始数据!AP196="","",原始数据!AP196)</f>
        <v>冒险家</v>
      </c>
      <c r="M196" s="13">
        <v>5</v>
      </c>
      <c r="N196" s="189" t="s">
        <v>232</v>
      </c>
      <c r="O196" s="189" t="s">
        <v>233</v>
      </c>
      <c r="P196" s="142" t="str">
        <f>IF(赛后数据!$M196="","",_xlfn.IFS(Q196=赛后数据!$N196,赛后数据!$M196,Q196=赛后数据!$V196,赛后数据!$U196,Q196=赛后数据!$AD196,赛后数据!$AC196,Q196=赛后数据!$AL196,赛后数据!$AK196))</f>
        <v>yangy</v>
      </c>
      <c r="Q196" s="9" t="str">
        <f>IF(原始数据!AQ196="","",原始数据!AQ196)</f>
        <v>木偶师</v>
      </c>
      <c r="R196" s="13">
        <v>6</v>
      </c>
      <c r="S196" s="15" t="s">
        <v>232</v>
      </c>
      <c r="T196" s="15" t="s">
        <v>231</v>
      </c>
      <c r="U196" s="142" t="str">
        <f>IF(赛后数据!$M196="","",_xlfn.IFS(V196=赛后数据!$N196,赛后数据!$M196,V196=赛后数据!$V196,赛后数据!$U196,V196=赛后数据!$AD196,赛后数据!$AC196,V196=赛后数据!$AL196,赛后数据!$AK196))</f>
        <v>libao</v>
      </c>
      <c r="V196" s="9" t="str">
        <f>IF(原始数据!AS196="","",原始数据!AS196)</f>
        <v>大副</v>
      </c>
      <c r="W196" s="13">
        <v>8</v>
      </c>
      <c r="X196" s="15" t="s">
        <v>231</v>
      </c>
      <c r="Y196" s="15" t="s">
        <v>230</v>
      </c>
      <c r="Z196" s="142" t="str">
        <f>IF(赛后数据!$M196="","",_xlfn.IFS(AA196=赛后数据!$N196,赛后数据!$M196,AA196=赛后数据!$V196,赛后数据!$U196,AA196=赛后数据!$AD196,赛后数据!$AC196,AA196=赛后数据!$AL196,赛后数据!$AK196))</f>
        <v>maom</v>
      </c>
      <c r="AA196" s="9" t="str">
        <f>IF(原始数据!AU196="","",原始数据!AU196)</f>
        <v>园丁</v>
      </c>
      <c r="AB196" s="13">
        <v>4</v>
      </c>
      <c r="AC196" s="15" t="s">
        <v>233</v>
      </c>
      <c r="AD196" s="15" t="s">
        <v>231</v>
      </c>
      <c r="AE196" s="9" t="str">
        <f>IF(原始数据!K196="","",原始数据!K196)</f>
        <v>ITZY</v>
      </c>
      <c r="AF196" s="9" t="str">
        <f>IF(原始数据!L196="","",原始数据!L196)</f>
        <v>bailu</v>
      </c>
      <c r="AG196" s="9" t="str">
        <f>IF(原始数据!AV196="","",原始数据!AV196)</f>
        <v>时空之影</v>
      </c>
      <c r="AH196" s="13">
        <v>9</v>
      </c>
      <c r="AI196" s="15" t="s">
        <v>243</v>
      </c>
      <c r="AJ196" s="15" t="s">
        <v>235</v>
      </c>
      <c r="AK196" s="15" t="s">
        <v>237</v>
      </c>
      <c r="AL196" s="15" t="s">
        <v>244</v>
      </c>
      <c r="AM196" s="142" t="s">
        <v>345</v>
      </c>
      <c r="AN196" s="9">
        <v>0</v>
      </c>
      <c r="AO196" s="9">
        <v>13</v>
      </c>
      <c r="AP196" s="142" t="s">
        <v>289</v>
      </c>
      <c r="AQ196" s="10">
        <v>1</v>
      </c>
      <c r="AR196" s="10">
        <v>39</v>
      </c>
      <c r="AS196" s="10">
        <v>196</v>
      </c>
      <c r="AT196" s="11" t="s">
        <v>272</v>
      </c>
      <c r="AU196" s="16">
        <v>354</v>
      </c>
      <c r="AV196" s="16">
        <v>3</v>
      </c>
      <c r="AW196" s="16">
        <v>21</v>
      </c>
      <c r="AX196" s="12" t="s">
        <v>272</v>
      </c>
      <c r="AY196" s="191">
        <v>5</v>
      </c>
      <c r="AZ196" s="191">
        <v>26</v>
      </c>
      <c r="BA196" s="13"/>
      <c r="BC196" s="20">
        <f t="shared" ref="BC196:BC259" si="6">AQ196*60+AR196-AN196*60-AO196</f>
        <v>86</v>
      </c>
      <c r="BD196" s="20">
        <f t="shared" ref="BD196:BD259" si="7">IF(AV196="","",AV196*60+AW196-200)</f>
        <v>1</v>
      </c>
      <c r="BF196" s="1">
        <v>8</v>
      </c>
      <c r="BG196" s="1">
        <v>18</v>
      </c>
    </row>
    <row r="197" spans="1:59">
      <c r="A197" s="1">
        <f>输入错误检查!C196</f>
        <v>0</v>
      </c>
      <c r="B197" s="14">
        <f>原始数据!B197</f>
        <v>4</v>
      </c>
      <c r="C197" s="14">
        <f>原始数据!C197</f>
        <v>17</v>
      </c>
      <c r="D197" s="8">
        <f>原始数据!D197</f>
        <v>12</v>
      </c>
      <c r="E197" s="8" t="str">
        <f>原始数据!E197</f>
        <v>TE</v>
      </c>
      <c r="F197" s="8" t="str">
        <f>原始数据!F197</f>
        <v>ITZY</v>
      </c>
      <c r="G197" s="8">
        <f>原始数据!G197</f>
        <v>2</v>
      </c>
      <c r="H197" s="8" t="str">
        <f>原始数据!H197</f>
        <v>上</v>
      </c>
      <c r="I197" s="8" t="str">
        <f>IF(原始数据!X197="","",原始数据!X197)</f>
        <v>永眠镇</v>
      </c>
      <c r="J197" s="8" t="str">
        <f>原始数据!J197</f>
        <v>TE</v>
      </c>
      <c r="K197" s="142" t="str">
        <f>IF(赛后数据!$M197="","",_xlfn.IFS(L197=赛后数据!$N197,赛后数据!$M197,L197=赛后数据!$V197,赛后数据!$U197,L197=赛后数据!$AD197,赛后数据!$AC197,L197=赛后数据!$AL197,赛后数据!$AK197))</f>
        <v>yihua</v>
      </c>
      <c r="L197" s="9" t="str">
        <f>IF(原始数据!AP197="","",原始数据!AP197)</f>
        <v>守墓人</v>
      </c>
      <c r="M197" s="13">
        <v>5</v>
      </c>
      <c r="N197" s="189" t="s">
        <v>231</v>
      </c>
      <c r="O197" s="189" t="s">
        <v>230</v>
      </c>
      <c r="P197" s="142" t="str">
        <f>IF(赛后数据!$M197="","",_xlfn.IFS(Q197=赛后数据!$N197,赛后数据!$M197,Q197=赛后数据!$V197,赛后数据!$U197,Q197=赛后数据!$AD197,赛后数据!$AC197,Q197=赛后数据!$AL197,赛后数据!$AK197))</f>
        <v>libao</v>
      </c>
      <c r="Q197" s="9" t="str">
        <f>IF(原始数据!AQ197="","",原始数据!AQ197)</f>
        <v>杂技演员</v>
      </c>
      <c r="R197" s="13">
        <v>4</v>
      </c>
      <c r="S197" s="15" t="s">
        <v>231</v>
      </c>
      <c r="T197" s="15" t="s">
        <v>233</v>
      </c>
      <c r="U197" s="142" t="str">
        <f>IF(赛后数据!$M197="","",_xlfn.IFS(V197=赛后数据!$N197,赛后数据!$M197,V197=赛后数据!$V197,赛后数据!$U197,V197=赛后数据!$AD197,赛后数据!$AC197,V197=赛后数据!$AL197,赛后数据!$AK197))</f>
        <v>maom</v>
      </c>
      <c r="V197" s="9" t="str">
        <f>IF(原始数据!AS197="","",原始数据!AS197)</f>
        <v>入殓师</v>
      </c>
      <c r="W197" s="13">
        <v>6</v>
      </c>
      <c r="X197" s="15" t="s">
        <v>232</v>
      </c>
      <c r="Y197" s="15" t="s">
        <v>233</v>
      </c>
      <c r="Z197" s="142" t="str">
        <f>IF(赛后数据!$M197="","",_xlfn.IFS(AA197=赛后数据!$N197,赛后数据!$M197,AA197=赛后数据!$V197,赛后数据!$U197,AA197=赛后数据!$AD197,赛后数据!$AC197,AA197=赛后数据!$AL197,赛后数据!$AK197))</f>
        <v>yangy</v>
      </c>
      <c r="AA197" s="9" t="str">
        <f>IF(原始数据!AU197="","",原始数据!AU197)</f>
        <v>火灾调查员</v>
      </c>
      <c r="AB197" s="13">
        <v>3</v>
      </c>
      <c r="AC197" s="15" t="s">
        <v>231</v>
      </c>
      <c r="AD197" s="15" t="s">
        <v>233</v>
      </c>
      <c r="AE197" s="9" t="str">
        <f>IF(原始数据!K197="","",原始数据!K197)</f>
        <v>ITZY</v>
      </c>
      <c r="AF197" s="9" t="str">
        <f>IF(原始数据!L197="","",原始数据!L197)</f>
        <v>bailu</v>
      </c>
      <c r="AG197" s="9" t="str">
        <f>IF(原始数据!AV197="","",原始数据!AV197)</f>
        <v>喧嚣</v>
      </c>
      <c r="AH197" s="13">
        <v>2</v>
      </c>
      <c r="AI197" s="15" t="s">
        <v>234</v>
      </c>
      <c r="AJ197" s="15" t="s">
        <v>243</v>
      </c>
      <c r="AK197" s="15" t="s">
        <v>247</v>
      </c>
      <c r="AL197" s="15" t="s">
        <v>268</v>
      </c>
      <c r="AM197" s="142" t="s">
        <v>241</v>
      </c>
      <c r="AN197" s="142">
        <v>0</v>
      </c>
      <c r="AO197" s="9">
        <v>16</v>
      </c>
      <c r="AP197" s="142" t="s">
        <v>262</v>
      </c>
      <c r="AQ197" s="10">
        <v>1</v>
      </c>
      <c r="AR197" s="204">
        <v>8</v>
      </c>
      <c r="AS197" s="10">
        <v>169</v>
      </c>
      <c r="AT197" s="10"/>
      <c r="AU197" s="16">
        <v>413</v>
      </c>
      <c r="AV197" s="16">
        <v>3</v>
      </c>
      <c r="AW197" s="16">
        <v>21</v>
      </c>
      <c r="AX197" s="16"/>
      <c r="AY197" s="191">
        <v>4</v>
      </c>
      <c r="AZ197" s="191">
        <v>20</v>
      </c>
      <c r="BA197" s="13"/>
      <c r="BC197" s="20">
        <f t="shared" si="6"/>
        <v>52</v>
      </c>
      <c r="BD197" s="20">
        <f t="shared" si="7"/>
        <v>1</v>
      </c>
      <c r="BF197" s="1">
        <v>5</v>
      </c>
      <c r="BG197" s="1">
        <v>20</v>
      </c>
    </row>
    <row r="198" spans="1:59">
      <c r="A198" s="1">
        <f>输入错误检查!C197</f>
        <v>0</v>
      </c>
      <c r="B198" s="14">
        <f>原始数据!B198</f>
        <v>4</v>
      </c>
      <c r="C198" s="14">
        <f>原始数据!C198</f>
        <v>17</v>
      </c>
      <c r="D198" s="8">
        <f>原始数据!D198</f>
        <v>12</v>
      </c>
      <c r="E198" s="8" t="str">
        <f>原始数据!E198</f>
        <v>TE</v>
      </c>
      <c r="F198" s="8" t="str">
        <f>原始数据!F198</f>
        <v>ITZY</v>
      </c>
      <c r="G198" s="8">
        <f>原始数据!G198</f>
        <v>2</v>
      </c>
      <c r="H198" s="8" t="str">
        <f>原始数据!H198</f>
        <v>下</v>
      </c>
      <c r="I198" s="8" t="str">
        <f>IF(原始数据!X198="","",原始数据!X198)</f>
        <v>永眠镇</v>
      </c>
      <c r="J198" s="8" t="str">
        <f>原始数据!J198</f>
        <v>ITZY</v>
      </c>
      <c r="K198" s="142" t="str">
        <f>IF(赛后数据!$M198="","",_xlfn.IFS(L198=赛后数据!$N198,赛后数据!$M198,L198=赛后数据!$V198,赛后数据!$U198,L198=赛后数据!$AD198,赛后数据!$AC198,L198=赛后数据!$AL198,赛后数据!$AK198))</f>
        <v>dahai</v>
      </c>
      <c r="L198" s="9" t="str">
        <f>IF(原始数据!AP198="","",原始数据!AP198)</f>
        <v>机械师</v>
      </c>
      <c r="M198" s="13">
        <v>5</v>
      </c>
      <c r="N198" s="189" t="s">
        <v>232</v>
      </c>
      <c r="O198" s="189" t="s">
        <v>233</v>
      </c>
      <c r="P198" s="142" t="str">
        <f>IF(赛后数据!$M198="","",_xlfn.IFS(Q198=赛后数据!$N198,赛后数据!$M198,Q198=赛后数据!$V198,赛后数据!$U198,Q198=赛后数据!$AD198,赛后数据!$AC198,Q198=赛后数据!$AL198,赛后数据!$AK198))</f>
        <v>fox</v>
      </c>
      <c r="Q198" s="9" t="str">
        <f>IF(原始数据!AQ198="","",原始数据!AQ198)</f>
        <v>野人</v>
      </c>
      <c r="R198" s="13">
        <v>8</v>
      </c>
      <c r="S198" s="15" t="s">
        <v>230</v>
      </c>
      <c r="T198" s="15" t="s">
        <v>231</v>
      </c>
      <c r="U198" s="142" t="str">
        <f>IF(赛后数据!$M198="","",_xlfn.IFS(V198=赛后数据!$N198,赛后数据!$M198,V198=赛后数据!$V198,赛后数据!$U198,V198=赛后数据!$AD198,赛后数据!$AC198,V198=赛后数据!$AL198,赛后数据!$AK198))</f>
        <v>clover</v>
      </c>
      <c r="V198" s="9" t="str">
        <f>IF(原始数据!AS198="","",原始数据!AS198)</f>
        <v>囚徒</v>
      </c>
      <c r="W198" s="13">
        <v>6</v>
      </c>
      <c r="X198" s="15" t="s">
        <v>232</v>
      </c>
      <c r="Y198" s="15" t="s">
        <v>233</v>
      </c>
      <c r="Z198" s="142" t="str">
        <f>IF(赛后数据!$M198="","",_xlfn.IFS(AA198=赛后数据!$N198,赛后数据!$M198,AA198=赛后数据!$V198,赛后数据!$U198,AA198=赛后数据!$AD198,赛后数据!$AC198,AA198=赛后数据!$AL198,赛后数据!$AK198))</f>
        <v>zyan</v>
      </c>
      <c r="AA198" s="9" t="str">
        <f>IF(原始数据!AU198="","",原始数据!AU198)</f>
        <v>骑士</v>
      </c>
      <c r="AB198" s="13">
        <v>2</v>
      </c>
      <c r="AC198" s="15" t="s">
        <v>230</v>
      </c>
      <c r="AD198" s="15" t="s">
        <v>233</v>
      </c>
      <c r="AE198" s="9" t="str">
        <f>IF(原始数据!K198="","",原始数据!K198)</f>
        <v>TE</v>
      </c>
      <c r="AF198" s="9" t="str">
        <f>IF(原始数据!L198="","",原始数据!L198)</f>
        <v>ppei</v>
      </c>
      <c r="AG198" s="9" t="str">
        <f>IF(原始数据!AV198="","",原始数据!AV198)</f>
        <v>歌剧演员</v>
      </c>
      <c r="AH198" s="13">
        <v>4</v>
      </c>
      <c r="AI198" s="15" t="s">
        <v>235</v>
      </c>
      <c r="AJ198" s="15" t="s">
        <v>234</v>
      </c>
      <c r="AK198" s="15" t="s">
        <v>237</v>
      </c>
      <c r="AL198" s="15" t="s">
        <v>240</v>
      </c>
      <c r="AM198" s="142" t="s">
        <v>301</v>
      </c>
      <c r="AN198" s="9">
        <v>0</v>
      </c>
      <c r="AO198" s="9">
        <v>52</v>
      </c>
      <c r="AP198" s="142" t="s">
        <v>325</v>
      </c>
      <c r="AQ198" s="10">
        <v>1</v>
      </c>
      <c r="AR198" s="10">
        <v>1</v>
      </c>
      <c r="AS198" s="10">
        <v>142</v>
      </c>
      <c r="AT198" s="10"/>
      <c r="AU198" s="16">
        <v>383</v>
      </c>
      <c r="AV198" s="16">
        <v>3</v>
      </c>
      <c r="AW198" s="16">
        <v>21</v>
      </c>
      <c r="AX198" s="16"/>
      <c r="AY198" s="191">
        <v>5</v>
      </c>
      <c r="AZ198" s="191">
        <v>52</v>
      </c>
      <c r="BA198" s="13"/>
      <c r="BC198" s="20">
        <f t="shared" si="6"/>
        <v>9</v>
      </c>
      <c r="BD198" s="20">
        <f t="shared" si="7"/>
        <v>1</v>
      </c>
      <c r="BF198" s="1">
        <v>7</v>
      </c>
      <c r="BG198" s="1">
        <v>31</v>
      </c>
    </row>
    <row r="199" spans="1:59">
      <c r="A199" s="1">
        <f>输入错误检查!C198</f>
        <v>0</v>
      </c>
      <c r="B199" s="14">
        <f>原始数据!B199</f>
        <v>4</v>
      </c>
      <c r="C199" s="14">
        <f>原始数据!C199</f>
        <v>17</v>
      </c>
      <c r="D199" s="8">
        <f>原始数据!D199</f>
        <v>12</v>
      </c>
      <c r="E199" s="8" t="str">
        <f>原始数据!E199</f>
        <v>TE</v>
      </c>
      <c r="F199" s="8" t="str">
        <f>原始数据!F199</f>
        <v>ITZY</v>
      </c>
      <c r="G199" s="8">
        <f>原始数据!G199</f>
        <v>3</v>
      </c>
      <c r="H199" s="8" t="str">
        <f>原始数据!H199</f>
        <v>上</v>
      </c>
      <c r="I199" s="8" t="str">
        <f>IF(原始数据!X199="","",原始数据!X199)</f>
        <v>里奥的回忆</v>
      </c>
      <c r="J199" s="8" t="str">
        <f>原始数据!J199</f>
        <v>TE</v>
      </c>
      <c r="K199" s="142" t="str">
        <f>IF(赛后数据!$M199="","",_xlfn.IFS(L199=赛后数据!$N199,赛后数据!$M199,L199=赛后数据!$V199,赛后数据!$U199,L199=赛后数据!$AD199,赛后数据!$AC199,L199=赛后数据!$AL199,赛后数据!$AK199))</f>
        <v>libao</v>
      </c>
      <c r="L199" s="9" t="str">
        <f>IF(原始数据!AP199="","",原始数据!AP199)</f>
        <v>机械师</v>
      </c>
      <c r="M199" s="13">
        <v>2</v>
      </c>
      <c r="N199" s="189" t="s">
        <v>230</v>
      </c>
      <c r="O199" s="189" t="s">
        <v>233</v>
      </c>
      <c r="P199" s="142" t="str">
        <f>IF(赛后数据!$M199="","",_xlfn.IFS(Q199=赛后数据!$N199,赛后数据!$M199,Q199=赛后数据!$V199,赛后数据!$U199,Q199=赛后数据!$AD199,赛后数据!$AC199,Q199=赛后数据!$AL199,赛后数据!$AK199))</f>
        <v>maom</v>
      </c>
      <c r="Q199" s="9" t="str">
        <f>IF(原始数据!AQ199="","",原始数据!AQ199)</f>
        <v>心理学家</v>
      </c>
      <c r="R199" s="13">
        <v>5</v>
      </c>
      <c r="S199" s="15" t="s">
        <v>230</v>
      </c>
      <c r="T199" s="15" t="s">
        <v>233</v>
      </c>
      <c r="U199" s="142" t="str">
        <f>IF(赛后数据!$M199="","",_xlfn.IFS(V199=赛后数据!$N199,赛后数据!$M199,V199=赛后数据!$V199,赛后数据!$U199,V199=赛后数据!$AD199,赛后数据!$AC199,V199=赛后数据!$AL199,赛后数据!$AK199))</f>
        <v>yihua</v>
      </c>
      <c r="V199" s="9" t="str">
        <f>IF(原始数据!AS199="","",原始数据!AS199)</f>
        <v>佣兵</v>
      </c>
      <c r="W199" s="13">
        <v>6</v>
      </c>
      <c r="X199" s="15" t="s">
        <v>230</v>
      </c>
      <c r="Y199" s="15" t="s">
        <v>231</v>
      </c>
      <c r="Z199" s="142" t="str">
        <f>IF(赛后数据!$M199="","",_xlfn.IFS(AA199=赛后数据!$N199,赛后数据!$M199,AA199=赛后数据!$V199,赛后数据!$U199,AA199=赛后数据!$AD199,赛后数据!$AC199,AA199=赛后数据!$AL199,赛后数据!$AK199))</f>
        <v>yangy</v>
      </c>
      <c r="AA199" s="9" t="str">
        <f>IF(原始数据!AU199="","",原始数据!AU199)</f>
        <v>舞女</v>
      </c>
      <c r="AB199" s="13">
        <v>8</v>
      </c>
      <c r="AC199" s="15" t="s">
        <v>230</v>
      </c>
      <c r="AD199" s="15" t="s">
        <v>231</v>
      </c>
      <c r="AE199" s="9" t="str">
        <f>IF(原始数据!K199="","",原始数据!K199)</f>
        <v>ITZY</v>
      </c>
      <c r="AF199" s="9" t="str">
        <f>IF(原始数据!L199="","",原始数据!L199)</f>
        <v>siyu</v>
      </c>
      <c r="AG199" s="9" t="str">
        <f>IF(原始数据!AV199="","",原始数据!AV199)</f>
        <v>梦之女巫</v>
      </c>
      <c r="AH199" s="13">
        <v>4</v>
      </c>
      <c r="AI199" s="15" t="s">
        <v>234</v>
      </c>
      <c r="AJ199" s="15" t="s">
        <v>235</v>
      </c>
      <c r="AK199" s="15" t="s">
        <v>257</v>
      </c>
      <c r="AL199" s="15" t="s">
        <v>237</v>
      </c>
      <c r="AM199" s="142" t="s">
        <v>346</v>
      </c>
      <c r="AN199" s="9">
        <v>0</v>
      </c>
      <c r="AO199" s="9">
        <v>15</v>
      </c>
      <c r="AP199" s="142" t="s">
        <v>258</v>
      </c>
      <c r="AQ199" s="10">
        <v>1</v>
      </c>
      <c r="AR199" s="10">
        <v>17</v>
      </c>
      <c r="AS199" s="10">
        <v>196</v>
      </c>
      <c r="AT199" s="10"/>
      <c r="AU199" s="16">
        <v>470</v>
      </c>
      <c r="AV199" s="16">
        <v>3</v>
      </c>
      <c r="AW199" s="16">
        <v>21</v>
      </c>
      <c r="AX199" s="16"/>
      <c r="AY199" s="191">
        <v>4</v>
      </c>
      <c r="AZ199" s="191">
        <v>20</v>
      </c>
      <c r="BA199" s="13"/>
      <c r="BC199" s="20">
        <f t="shared" si="6"/>
        <v>62</v>
      </c>
      <c r="BD199" s="20">
        <f t="shared" si="7"/>
        <v>1</v>
      </c>
      <c r="BF199" s="1">
        <v>7</v>
      </c>
      <c r="BG199" s="1">
        <v>30</v>
      </c>
    </row>
    <row r="200" spans="1:59">
      <c r="A200" s="1">
        <f>输入错误检查!C199</f>
        <v>0</v>
      </c>
      <c r="B200" s="14">
        <f>原始数据!B200</f>
        <v>4</v>
      </c>
      <c r="C200" s="14">
        <f>原始数据!C200</f>
        <v>17</v>
      </c>
      <c r="D200" s="8">
        <f>原始数据!D200</f>
        <v>12</v>
      </c>
      <c r="E200" s="8" t="str">
        <f>原始数据!E200</f>
        <v>TE</v>
      </c>
      <c r="F200" s="8" t="str">
        <f>原始数据!F200</f>
        <v>ITZY</v>
      </c>
      <c r="G200" s="8">
        <f>原始数据!G200</f>
        <v>3</v>
      </c>
      <c r="H200" s="8" t="str">
        <f>原始数据!H200</f>
        <v>下</v>
      </c>
      <c r="I200" s="8" t="str">
        <f>IF(原始数据!X200="","",原始数据!X200)</f>
        <v>里奥的回忆</v>
      </c>
      <c r="J200" s="8" t="str">
        <f>原始数据!J200</f>
        <v>ITZY</v>
      </c>
      <c r="K200" s="142" t="str">
        <f>IF(赛后数据!$M200="","",_xlfn.IFS(L200=赛后数据!$N200,赛后数据!$M200,L200=赛后数据!$V200,赛后数据!$U200,L200=赛后数据!$AD200,赛后数据!$AC200,L200=赛后数据!$AL200,赛后数据!$AK200))</f>
        <v>zyan</v>
      </c>
      <c r="L200" s="9" t="str">
        <f>IF(原始数据!AP200="","",原始数据!AP200)</f>
        <v>骑士</v>
      </c>
      <c r="M200" s="13">
        <v>5</v>
      </c>
      <c r="N200" s="189" t="s">
        <v>230</v>
      </c>
      <c r="O200" s="189" t="s">
        <v>233</v>
      </c>
      <c r="P200" s="142" t="str">
        <f>IF(赛后数据!$M200="","",_xlfn.IFS(Q200=赛后数据!$N200,赛后数据!$M200,Q200=赛后数据!$V200,赛后数据!$U200,Q200=赛后数据!$AD200,赛后数据!$AC200,Q200=赛后数据!$AL200,赛后数据!$AK200))</f>
        <v>dahai</v>
      </c>
      <c r="Q200" s="9" t="str">
        <f>IF(原始数据!AQ200="","",原始数据!AQ200)</f>
        <v>邮差</v>
      </c>
      <c r="R200" s="13">
        <v>8</v>
      </c>
      <c r="S200" s="15" t="s">
        <v>232</v>
      </c>
      <c r="T200" s="15" t="s">
        <v>233</v>
      </c>
      <c r="U200" s="142" t="str">
        <f>IF(赛后数据!$M200="","",_xlfn.IFS(V200=赛后数据!$N200,赛后数据!$M200,V200=赛后数据!$V200,赛后数据!$U200,V200=赛后数据!$AD200,赛后数据!$AC200,V200=赛后数据!$AL200,赛后数据!$AK200))</f>
        <v>fox</v>
      </c>
      <c r="V200" s="9" t="str">
        <f>IF(原始数据!AS200="","",原始数据!AS200)</f>
        <v>大副</v>
      </c>
      <c r="W200" s="13">
        <v>6</v>
      </c>
      <c r="X200" s="15" t="s">
        <v>230</v>
      </c>
      <c r="Y200" s="15" t="s">
        <v>231</v>
      </c>
      <c r="Z200" s="142" t="str">
        <f>IF(赛后数据!$M200="","",_xlfn.IFS(AA200=赛后数据!$N200,赛后数据!$M200,AA200=赛后数据!$V200,赛后数据!$U200,AA200=赛后数据!$AD200,赛后数据!$AC200,AA200=赛后数据!$AL200,赛后数据!$AK200))</f>
        <v>clover</v>
      </c>
      <c r="AA200" s="9" t="str">
        <f>IF(原始数据!AU200="","",原始数据!AU200)</f>
        <v>飞行家</v>
      </c>
      <c r="AB200" s="13">
        <v>4</v>
      </c>
      <c r="AC200" s="15" t="s">
        <v>230</v>
      </c>
      <c r="AD200" s="15" t="s">
        <v>232</v>
      </c>
      <c r="AE200" s="9" t="str">
        <f>IF(原始数据!K200="","",原始数据!K200)</f>
        <v>TE</v>
      </c>
      <c r="AF200" s="9" t="str">
        <f>IF(原始数据!L200="","",原始数据!L200)</f>
        <v>ppei</v>
      </c>
      <c r="AG200" s="9" t="str">
        <f>IF(原始数据!AV200="","",原始数据!AV200)</f>
        <v>蜡像师</v>
      </c>
      <c r="AH200" s="13">
        <v>3</v>
      </c>
      <c r="AI200" s="15" t="s">
        <v>234</v>
      </c>
      <c r="AJ200" s="15" t="s">
        <v>235</v>
      </c>
      <c r="AK200" s="15" t="s">
        <v>268</v>
      </c>
      <c r="AL200" s="15" t="s">
        <v>240</v>
      </c>
      <c r="AM200" s="142" t="s">
        <v>329</v>
      </c>
      <c r="AN200" s="9">
        <v>1</v>
      </c>
      <c r="AO200" s="9">
        <v>3</v>
      </c>
      <c r="AP200" s="142" t="s">
        <v>347</v>
      </c>
      <c r="AQ200" s="10">
        <v>1</v>
      </c>
      <c r="AR200" s="10">
        <v>44</v>
      </c>
      <c r="AS200" s="10">
        <v>248</v>
      </c>
      <c r="AT200" s="10"/>
      <c r="AU200" s="16">
        <v>409</v>
      </c>
      <c r="AV200" s="16">
        <v>3</v>
      </c>
      <c r="AW200" s="16">
        <v>21</v>
      </c>
      <c r="AX200" s="16"/>
      <c r="AY200" s="191">
        <v>3</v>
      </c>
      <c r="AZ200" s="191">
        <v>55</v>
      </c>
      <c r="BA200" s="13"/>
      <c r="BC200" s="20">
        <f t="shared" si="6"/>
        <v>41</v>
      </c>
      <c r="BD200" s="20">
        <f t="shared" si="7"/>
        <v>1</v>
      </c>
      <c r="BF200" s="1">
        <v>4</v>
      </c>
      <c r="BG200" s="1">
        <v>42</v>
      </c>
    </row>
    <row r="201" spans="1:59">
      <c r="A201" s="1">
        <f>输入错误检查!C200</f>
        <v>0</v>
      </c>
      <c r="B201" s="14">
        <f>原始数据!B201</f>
        <v>4</v>
      </c>
      <c r="C201" s="14">
        <f>原始数据!C201</f>
        <v>17</v>
      </c>
      <c r="D201" s="8">
        <f>原始数据!D201</f>
        <v>12</v>
      </c>
      <c r="E201" s="8" t="str">
        <f>原始数据!E201</f>
        <v>TE</v>
      </c>
      <c r="F201" s="8" t="str">
        <f>原始数据!F201</f>
        <v>ITZY</v>
      </c>
      <c r="G201" s="8" t="str">
        <f>原始数据!G201</f>
        <v>加</v>
      </c>
      <c r="H201" s="8" t="str">
        <f>原始数据!H201</f>
        <v>上</v>
      </c>
      <c r="I201" s="8" t="str">
        <f>IF(原始数据!X201="","",原始数据!X201)</f>
        <v/>
      </c>
      <c r="J201" s="8" t="str">
        <f>原始数据!J201</f>
        <v/>
      </c>
      <c r="K201" s="142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9" t="str">
        <f>IF(原始数据!AP201="","",原始数据!AP201)</f>
        <v/>
      </c>
      <c r="M201" s="13"/>
      <c r="N201" s="195"/>
      <c r="O201" s="195"/>
      <c r="P201" s="142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9" t="str">
        <f>IF(原始数据!AQ201="","",原始数据!AQ201)</f>
        <v/>
      </c>
      <c r="R201" s="13"/>
      <c r="S201" s="13"/>
      <c r="T201" s="13"/>
      <c r="U201" s="142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9" t="str">
        <f>IF(原始数据!AS201="","",原始数据!AS201)</f>
        <v/>
      </c>
      <c r="W201" s="13"/>
      <c r="X201" s="13"/>
      <c r="Y201" s="13"/>
      <c r="Z201" s="142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9" t="str">
        <f>IF(原始数据!AU201="","",原始数据!AU201)</f>
        <v/>
      </c>
      <c r="AB201" s="13"/>
      <c r="AC201" s="13"/>
      <c r="AD201" s="13"/>
      <c r="AE201" s="9" t="str">
        <f>IF(原始数据!K201="","",原始数据!K201)</f>
        <v/>
      </c>
      <c r="AF201" s="9" t="str">
        <f>IF(原始数据!L201="","",原始数据!L201)</f>
        <v/>
      </c>
      <c r="AG201" s="9" t="str">
        <f>IF(原始数据!AV201="","",原始数据!AV201)</f>
        <v/>
      </c>
      <c r="AH201" s="13"/>
      <c r="AI201" s="13"/>
      <c r="AJ201" s="13"/>
      <c r="AK201" s="13"/>
      <c r="AL201" s="13"/>
      <c r="AM201" s="9"/>
      <c r="AN201" s="9"/>
      <c r="AO201" s="9"/>
      <c r="AP201" s="9"/>
      <c r="AQ201" s="10"/>
      <c r="AR201" s="10"/>
      <c r="AS201" s="10"/>
      <c r="AT201" s="10"/>
      <c r="AU201" s="16"/>
      <c r="AV201" s="16"/>
      <c r="AW201" s="16"/>
      <c r="AX201" s="16"/>
      <c r="AY201" s="191"/>
      <c r="AZ201" s="191"/>
      <c r="BA201" s="13"/>
      <c r="BC201" s="20">
        <f t="shared" si="6"/>
        <v>0</v>
      </c>
      <c r="BD201" s="20" t="str">
        <f t="shared" si="7"/>
        <v/>
      </c>
    </row>
    <row r="202" spans="1:59">
      <c r="A202" s="1">
        <f>输入错误检查!C201</f>
        <v>0</v>
      </c>
      <c r="B202" s="14">
        <f>原始数据!B202</f>
        <v>4</v>
      </c>
      <c r="C202" s="14">
        <f>原始数据!C202</f>
        <v>17</v>
      </c>
      <c r="D202" s="8">
        <f>原始数据!D202</f>
        <v>12</v>
      </c>
      <c r="E202" s="8" t="str">
        <f>原始数据!E202</f>
        <v>TE</v>
      </c>
      <c r="F202" s="8" t="str">
        <f>原始数据!F202</f>
        <v>ITZY</v>
      </c>
      <c r="G202" s="8" t="str">
        <f>原始数据!G202</f>
        <v>加</v>
      </c>
      <c r="H202" s="8" t="str">
        <f>原始数据!H202</f>
        <v>下</v>
      </c>
      <c r="I202" s="8" t="str">
        <f>IF(原始数据!X202="","",原始数据!X202)</f>
        <v/>
      </c>
      <c r="J202" s="8" t="str">
        <f>原始数据!J202</f>
        <v/>
      </c>
      <c r="K202" s="142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9" t="str">
        <f>IF(原始数据!AP202="","",原始数据!AP202)</f>
        <v/>
      </c>
      <c r="M202" s="13"/>
      <c r="N202" s="195"/>
      <c r="O202" s="195"/>
      <c r="P202" s="142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9" t="str">
        <f>IF(原始数据!AQ202="","",原始数据!AQ202)</f>
        <v/>
      </c>
      <c r="R202" s="13"/>
      <c r="S202" s="13"/>
      <c r="T202" s="13"/>
      <c r="U202" s="142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9" t="str">
        <f>IF(原始数据!AS202="","",原始数据!AS202)</f>
        <v/>
      </c>
      <c r="W202" s="13"/>
      <c r="X202" s="13"/>
      <c r="Y202" s="13"/>
      <c r="Z202" s="142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9" t="str">
        <f>IF(原始数据!AU202="","",原始数据!AU202)</f>
        <v/>
      </c>
      <c r="AB202" s="13"/>
      <c r="AC202" s="13"/>
      <c r="AD202" s="13"/>
      <c r="AE202" s="9" t="str">
        <f>IF(原始数据!K202="","",原始数据!K202)</f>
        <v/>
      </c>
      <c r="AF202" s="9" t="str">
        <f>IF(原始数据!L202="","",原始数据!L202)</f>
        <v/>
      </c>
      <c r="AG202" s="9" t="str">
        <f>IF(原始数据!AV202="","",原始数据!AV202)</f>
        <v/>
      </c>
      <c r="AH202" s="13"/>
      <c r="AI202" s="13"/>
      <c r="AJ202" s="13"/>
      <c r="AK202" s="13"/>
      <c r="AL202" s="13"/>
      <c r="AM202" s="9"/>
      <c r="AN202" s="9"/>
      <c r="AO202" s="9"/>
      <c r="AP202" s="9"/>
      <c r="AQ202" s="10"/>
      <c r="AR202" s="10"/>
      <c r="AS202" s="10"/>
      <c r="AT202" s="10"/>
      <c r="AU202" s="16"/>
      <c r="AV202" s="16"/>
      <c r="AW202" s="16"/>
      <c r="AX202" s="16"/>
      <c r="AY202" s="191"/>
      <c r="AZ202" s="191"/>
      <c r="BA202" s="13"/>
      <c r="BC202" s="20">
        <f t="shared" si="6"/>
        <v>0</v>
      </c>
      <c r="BD202" s="20" t="str">
        <f t="shared" si="7"/>
        <v/>
      </c>
    </row>
    <row r="203" spans="1:59">
      <c r="A203" s="1">
        <f>输入错误检查!C202</f>
        <v>0</v>
      </c>
      <c r="B203" s="14">
        <f>原始数据!B203</f>
        <v>4</v>
      </c>
      <c r="C203" s="14">
        <f>原始数据!C203</f>
        <v>17</v>
      </c>
      <c r="D203" s="8">
        <f>原始数据!D203</f>
        <v>14</v>
      </c>
      <c r="E203" s="8" t="str">
        <f>原始数据!E203</f>
        <v>GG</v>
      </c>
      <c r="F203" s="8" t="str">
        <f>原始数据!F203</f>
        <v>SKY</v>
      </c>
      <c r="G203" s="8">
        <f>原始数据!G203</f>
        <v>1</v>
      </c>
      <c r="H203" s="8" t="str">
        <f>原始数据!H203</f>
        <v>上</v>
      </c>
      <c r="I203" s="8" t="str">
        <f>IF(原始数据!X203="","",原始数据!X203)</f>
        <v>唐人街</v>
      </c>
      <c r="J203" s="8" t="str">
        <f>原始数据!J203</f>
        <v>GG</v>
      </c>
      <c r="K203" s="142">
        <f>IF(赛后数据!$M203="","",_xlfn.IFS(L203=赛后数据!$N203,赛后数据!$M203,L203=赛后数据!$V203,赛后数据!$U203,L203=赛后数据!$AD203,赛后数据!$AC203,L203=赛后数据!$AL203,赛后数据!$AK203))</f>
        <v>18</v>
      </c>
      <c r="L203" s="9" t="str">
        <f>IF(原始数据!AP203="","",原始数据!AP203)</f>
        <v>冒险家</v>
      </c>
      <c r="M203" s="13">
        <v>8</v>
      </c>
      <c r="N203" s="189" t="s">
        <v>232</v>
      </c>
      <c r="O203" s="189" t="s">
        <v>233</v>
      </c>
      <c r="P203" s="142" t="str">
        <f>IF(赛后数据!$M203="","",_xlfn.IFS(Q203=赛后数据!$N203,赛后数据!$M203,Q203=赛后数据!$V203,赛后数据!$U203,Q203=赛后数据!$AD203,赛后数据!$AC203,Q203=赛后数据!$AL203,赛后数据!$AK203))</f>
        <v>ppxia</v>
      </c>
      <c r="Q203" s="9" t="str">
        <f>IF(原始数据!AQ203="","",原始数据!AQ203)</f>
        <v>祭司</v>
      </c>
      <c r="R203" s="13">
        <v>5</v>
      </c>
      <c r="S203" s="15" t="s">
        <v>231</v>
      </c>
      <c r="T203" s="15" t="s">
        <v>233</v>
      </c>
      <c r="U203" s="142" t="str">
        <f>IF(赛后数据!$M203="","",_xlfn.IFS(V203=赛后数据!$N203,赛后数据!$M203,V203=赛后数据!$V203,赛后数据!$U203,V203=赛后数据!$AD203,赛后数据!$AC203,V203=赛后数据!$AL203,赛后数据!$AK203))</f>
        <v>kucao</v>
      </c>
      <c r="V203" s="9" t="str">
        <f>IF(原始数据!AS203="","",原始数据!AS203)</f>
        <v>大副</v>
      </c>
      <c r="W203" s="13">
        <v>4</v>
      </c>
      <c r="X203" s="15" t="s">
        <v>231</v>
      </c>
      <c r="Y203" s="15" t="s">
        <v>230</v>
      </c>
      <c r="Z203" s="142" t="str">
        <f>IF(赛后数据!$M203="","",_xlfn.IFS(AA203=赛后数据!$N203,赛后数据!$M203,AA203=赛后数据!$V203,赛后数据!$U203,AA203=赛后数据!$AD203,赛后数据!$AC203,AA203=赛后数据!$AL203,赛后数据!$AK203))</f>
        <v>tx</v>
      </c>
      <c r="AA203" s="9" t="str">
        <f>IF(原始数据!AU203="","",原始数据!AU203)</f>
        <v>心理学家</v>
      </c>
      <c r="AB203" s="13">
        <v>9</v>
      </c>
      <c r="AC203" s="15" t="s">
        <v>231</v>
      </c>
      <c r="AD203" s="15" t="s">
        <v>233</v>
      </c>
      <c r="AE203" s="9" t="str">
        <f>IF(原始数据!K203="","",原始数据!K203)</f>
        <v>SKY</v>
      </c>
      <c r="AF203" s="9" t="str">
        <f>IF(原始数据!L203="","",原始数据!L203)</f>
        <v>hetian</v>
      </c>
      <c r="AG203" s="9" t="str">
        <f>IF(原始数据!AV203="","",原始数据!AV203)</f>
        <v>歌剧演员</v>
      </c>
      <c r="AH203" s="13">
        <v>2</v>
      </c>
      <c r="AI203" s="15" t="s">
        <v>234</v>
      </c>
      <c r="AJ203" s="15" t="s">
        <v>235</v>
      </c>
      <c r="AK203" s="15" t="s">
        <v>247</v>
      </c>
      <c r="AL203" s="15" t="s">
        <v>240</v>
      </c>
      <c r="AM203" s="142" t="s">
        <v>318</v>
      </c>
      <c r="AN203" s="9">
        <v>0</v>
      </c>
      <c r="AO203" s="9">
        <v>34</v>
      </c>
      <c r="AP203" s="142" t="s">
        <v>325</v>
      </c>
      <c r="AQ203" s="10">
        <v>0</v>
      </c>
      <c r="AR203" s="10">
        <v>50</v>
      </c>
      <c r="AS203" s="10">
        <v>89</v>
      </c>
      <c r="AT203" s="11" t="s">
        <v>272</v>
      </c>
      <c r="AU203" s="16">
        <v>358</v>
      </c>
      <c r="AV203" s="16">
        <v>3</v>
      </c>
      <c r="AW203" s="16">
        <v>21</v>
      </c>
      <c r="AX203" s="12" t="s">
        <v>348</v>
      </c>
      <c r="AY203" s="191">
        <v>4</v>
      </c>
      <c r="AZ203" s="191">
        <v>11</v>
      </c>
      <c r="BA203" s="13"/>
      <c r="BC203" s="20">
        <f t="shared" si="6"/>
        <v>16</v>
      </c>
      <c r="BD203" s="20">
        <f t="shared" si="7"/>
        <v>1</v>
      </c>
      <c r="BF203" s="1">
        <v>6</v>
      </c>
      <c r="BG203" s="1">
        <v>11</v>
      </c>
    </row>
    <row r="204" spans="1:59">
      <c r="A204" s="1">
        <f>输入错误检查!C203</f>
        <v>0</v>
      </c>
      <c r="B204" s="14">
        <f>原始数据!B204</f>
        <v>4</v>
      </c>
      <c r="C204" s="14">
        <f>原始数据!C204</f>
        <v>17</v>
      </c>
      <c r="D204" s="8">
        <f>原始数据!D204</f>
        <v>14</v>
      </c>
      <c r="E204" s="8" t="str">
        <f>原始数据!E204</f>
        <v>GG</v>
      </c>
      <c r="F204" s="8" t="str">
        <f>原始数据!F204</f>
        <v>SKY</v>
      </c>
      <c r="G204" s="8">
        <f>原始数据!G204</f>
        <v>1</v>
      </c>
      <c r="H204" s="8" t="str">
        <f>原始数据!H204</f>
        <v>下</v>
      </c>
      <c r="I204" s="8" t="str">
        <f>IF(原始数据!X204="","",原始数据!X204)</f>
        <v>唐人街</v>
      </c>
      <c r="J204" s="8" t="str">
        <f>原始数据!J204</f>
        <v>SKY</v>
      </c>
      <c r="K204" s="142" t="str">
        <f>IF(赛后数据!$M204="","",_xlfn.IFS(L204=赛后数据!$N204,赛后数据!$M204,L204=赛后数据!$V204,赛后数据!$U204,L204=赛后数据!$AD204,赛后数据!$AC204,L204=赛后数据!$AL204,赛后数据!$AK204))</f>
        <v>panda</v>
      </c>
      <c r="L204" s="9" t="str">
        <f>IF(原始数据!AP204="","",原始数据!AP204)</f>
        <v>古董商</v>
      </c>
      <c r="M204" s="13">
        <v>2</v>
      </c>
      <c r="N204" s="189" t="s">
        <v>231</v>
      </c>
      <c r="O204" s="189" t="s">
        <v>233</v>
      </c>
      <c r="P204" s="142" t="str">
        <f>IF(赛后数据!$M204="","",_xlfn.IFS(Q204=赛后数据!$N204,赛后数据!$M204,Q204=赛后数据!$V204,赛后数据!$U204,Q204=赛后数据!$AD204,赛后数据!$AC204,Q204=赛后数据!$AL204,赛后数据!$AK204))</f>
        <v>yuki</v>
      </c>
      <c r="Q204" s="9" t="str">
        <f>IF(原始数据!AQ204="","",原始数据!AQ204)</f>
        <v>木偶师</v>
      </c>
      <c r="R204" s="13">
        <v>9</v>
      </c>
      <c r="S204" s="15" t="s">
        <v>231</v>
      </c>
      <c r="T204" s="15" t="s">
        <v>230</v>
      </c>
      <c r="U204" s="142" t="str">
        <f>IF(赛后数据!$M204="","",_xlfn.IFS(V204=赛后数据!$N204,赛后数据!$M204,V204=赛后数据!$V204,赛后数据!$U204,V204=赛后数据!$AD204,赛后数据!$AC204,V204=赛后数据!$AL204,赛后数据!$AK204))</f>
        <v>neru</v>
      </c>
      <c r="V204" s="9" t="str">
        <f>IF(原始数据!AS204="","",原始数据!AS204)</f>
        <v>飞行家</v>
      </c>
      <c r="W204" s="13">
        <v>5</v>
      </c>
      <c r="X204" s="15" t="s">
        <v>232</v>
      </c>
      <c r="Y204" s="15" t="s">
        <v>231</v>
      </c>
      <c r="Z204" s="142" t="str">
        <f>IF(赛后数据!$M204="","",_xlfn.IFS(AA204=赛后数据!$N204,赛后数据!$M204,AA204=赛后数据!$V204,赛后数据!$U204,AA204=赛后数据!$AD204,赛后数据!$AC204,AA204=赛后数据!$AL204,赛后数据!$AK204))</f>
        <v>pp</v>
      </c>
      <c r="AA204" s="9" t="str">
        <f>IF(原始数据!AU204="","",原始数据!AU204)</f>
        <v>守墓人</v>
      </c>
      <c r="AB204" s="13">
        <v>8</v>
      </c>
      <c r="AC204" s="15" t="s">
        <v>231</v>
      </c>
      <c r="AD204" s="15" t="s">
        <v>230</v>
      </c>
      <c r="AE204" s="9" t="str">
        <f>IF(原始数据!K204="","",原始数据!K204)</f>
        <v>GG</v>
      </c>
      <c r="AF204" s="9" t="str">
        <f>IF(原始数据!L204="","",原始数据!L204)</f>
        <v>xawm</v>
      </c>
      <c r="AG204" s="9" t="str">
        <f>IF(原始数据!AV204="","",原始数据!AV204)</f>
        <v>跛脚羊</v>
      </c>
      <c r="AH204" s="13">
        <v>1</v>
      </c>
      <c r="AI204" s="15" t="s">
        <v>234</v>
      </c>
      <c r="AJ204" s="15" t="s">
        <v>235</v>
      </c>
      <c r="AK204" s="15" t="s">
        <v>247</v>
      </c>
      <c r="AL204" s="15" t="s">
        <v>275</v>
      </c>
      <c r="AM204" s="142" t="s">
        <v>327</v>
      </c>
      <c r="AN204" s="9">
        <v>0</v>
      </c>
      <c r="AO204" s="9">
        <v>30</v>
      </c>
      <c r="AP204" s="142" t="s">
        <v>325</v>
      </c>
      <c r="AQ204" s="10">
        <v>1</v>
      </c>
      <c r="AR204" s="10">
        <v>3</v>
      </c>
      <c r="AS204" s="10">
        <v>164</v>
      </c>
      <c r="AT204" s="10"/>
      <c r="AU204" s="16">
        <v>342</v>
      </c>
      <c r="AV204" s="16">
        <v>3</v>
      </c>
      <c r="AW204" s="16">
        <v>21</v>
      </c>
      <c r="AX204" s="16"/>
      <c r="AY204" s="191" t="s">
        <v>246</v>
      </c>
      <c r="AZ204" s="191"/>
      <c r="BA204" s="13"/>
      <c r="BC204" s="20">
        <f t="shared" si="6"/>
        <v>33</v>
      </c>
      <c r="BD204" s="20">
        <f t="shared" si="7"/>
        <v>1</v>
      </c>
      <c r="BF204" s="1">
        <v>7</v>
      </c>
      <c r="BG204" s="1">
        <v>29</v>
      </c>
    </row>
    <row r="205" spans="1:59">
      <c r="A205" s="1">
        <f>输入错误检查!C204</f>
        <v>0</v>
      </c>
      <c r="B205" s="14">
        <f>原始数据!B205</f>
        <v>4</v>
      </c>
      <c r="C205" s="14">
        <f>原始数据!C205</f>
        <v>17</v>
      </c>
      <c r="D205" s="8">
        <f>原始数据!D205</f>
        <v>14</v>
      </c>
      <c r="E205" s="8" t="str">
        <f>原始数据!E205</f>
        <v>GG</v>
      </c>
      <c r="F205" s="8" t="str">
        <f>原始数据!F205</f>
        <v>SKY</v>
      </c>
      <c r="G205" s="8">
        <f>原始数据!G205</f>
        <v>2</v>
      </c>
      <c r="H205" s="8" t="str">
        <f>原始数据!H205</f>
        <v>上</v>
      </c>
      <c r="I205" s="8" t="str">
        <f>IF(原始数据!X205="","",原始数据!X205)</f>
        <v>永眠镇</v>
      </c>
      <c r="J205" s="8" t="str">
        <f>原始数据!J205</f>
        <v>SKY</v>
      </c>
      <c r="K205" s="142" t="str">
        <f>IF(赛后数据!$M205="","",_xlfn.IFS(L205=赛后数据!$N205,赛后数据!$M205,L205=赛后数据!$V205,赛后数据!$U205,L205=赛后数据!$AD205,赛后数据!$AC205,L205=赛后数据!$AL205,赛后数据!$AK205))</f>
        <v>neru</v>
      </c>
      <c r="L205" s="9" t="str">
        <f>IF(原始数据!AP205="","",原始数据!AP205)</f>
        <v>囚徒</v>
      </c>
      <c r="M205" s="13">
        <v>4</v>
      </c>
      <c r="N205" s="189" t="s">
        <v>232</v>
      </c>
      <c r="O205" s="189" t="s">
        <v>233</v>
      </c>
      <c r="P205" s="142" t="str">
        <f>IF(赛后数据!$M205="","",_xlfn.IFS(Q205=赛后数据!$N205,赛后数据!$M205,Q205=赛后数据!$V205,赛后数据!$U205,Q205=赛后数据!$AD205,赛后数据!$AC205,Q205=赛后数据!$AL205,赛后数据!$AK205))</f>
        <v>yuki</v>
      </c>
      <c r="Q205" s="9" t="str">
        <f>IF(原始数据!AQ205="","",原始数据!AQ205)</f>
        <v>空军</v>
      </c>
      <c r="R205" s="13">
        <v>6</v>
      </c>
      <c r="S205" s="15" t="s">
        <v>232</v>
      </c>
      <c r="T205" s="15" t="s">
        <v>230</v>
      </c>
      <c r="U205" s="142" t="str">
        <f>IF(赛后数据!$M205="","",_xlfn.IFS(V205=赛后数据!$N205,赛后数据!$M205,V205=赛后数据!$V205,赛后数据!$U205,V205=赛后数据!$AD205,赛后数据!$AC205,V205=赛后数据!$AL205,赛后数据!$AK205))</f>
        <v>panda</v>
      </c>
      <c r="V205" s="9" t="str">
        <f>IF(原始数据!AS205="","",原始数据!AS205)</f>
        <v>杂技演员</v>
      </c>
      <c r="W205" s="13">
        <v>3</v>
      </c>
      <c r="X205" s="15" t="s">
        <v>232</v>
      </c>
      <c r="Y205" s="15" t="s">
        <v>231</v>
      </c>
      <c r="Z205" s="142" t="str">
        <f>IF(赛后数据!$M205="","",_xlfn.IFS(AA205=赛后数据!$N205,赛后数据!$M205,AA205=赛后数据!$V205,赛后数据!$U205,AA205=赛后数据!$AD205,赛后数据!$AC205,AA205=赛后数据!$AL205,赛后数据!$AK205))</f>
        <v>pp</v>
      </c>
      <c r="AA205" s="9" t="str">
        <f>IF(原始数据!AU205="","",原始数据!AU205)</f>
        <v>大副</v>
      </c>
      <c r="AB205" s="13">
        <v>5</v>
      </c>
      <c r="AC205" s="15" t="s">
        <v>231</v>
      </c>
      <c r="AD205" s="15" t="s">
        <v>230</v>
      </c>
      <c r="AE205" s="9" t="str">
        <f>IF(原始数据!K205="","",原始数据!K205)</f>
        <v>GG</v>
      </c>
      <c r="AF205" s="9" t="str">
        <f>IF(原始数据!L205="","",原始数据!L205)</f>
        <v>xawm</v>
      </c>
      <c r="AG205" s="9" t="str">
        <f>IF(原始数据!AV205="","",原始数据!AV205)</f>
        <v>歌剧演员</v>
      </c>
      <c r="AH205" s="13">
        <v>9</v>
      </c>
      <c r="AI205" s="15" t="s">
        <v>234</v>
      </c>
      <c r="AJ205" s="15" t="s">
        <v>235</v>
      </c>
      <c r="AK205" s="15" t="s">
        <v>237</v>
      </c>
      <c r="AL205" s="15" t="s">
        <v>240</v>
      </c>
      <c r="AM205" s="142" t="s">
        <v>305</v>
      </c>
      <c r="AN205" s="9">
        <v>0</v>
      </c>
      <c r="AO205" s="9">
        <v>36</v>
      </c>
      <c r="AP205" s="142" t="s">
        <v>349</v>
      </c>
      <c r="AQ205" s="10">
        <v>1</v>
      </c>
      <c r="AR205" s="10">
        <v>17</v>
      </c>
      <c r="AS205" s="10">
        <v>180</v>
      </c>
      <c r="AT205" s="10"/>
      <c r="AU205" s="16">
        <v>419</v>
      </c>
      <c r="AV205" s="16">
        <v>3</v>
      </c>
      <c r="AW205" s="16">
        <v>21</v>
      </c>
      <c r="AX205" s="16"/>
      <c r="AY205" s="191">
        <v>5</v>
      </c>
      <c r="AZ205" s="191">
        <v>4</v>
      </c>
      <c r="BA205" s="13"/>
      <c r="BC205" s="20">
        <f t="shared" si="6"/>
        <v>41</v>
      </c>
      <c r="BD205" s="20">
        <f t="shared" si="7"/>
        <v>1</v>
      </c>
      <c r="BF205" s="1">
        <v>6</v>
      </c>
      <c r="BG205" s="1">
        <v>29</v>
      </c>
    </row>
    <row r="206" spans="1:59">
      <c r="A206" s="1">
        <f>输入错误检查!C205</f>
        <v>0</v>
      </c>
      <c r="B206" s="14">
        <f>原始数据!B206</f>
        <v>4</v>
      </c>
      <c r="C206" s="14">
        <f>原始数据!C206</f>
        <v>17</v>
      </c>
      <c r="D206" s="8">
        <f>原始数据!D206</f>
        <v>14</v>
      </c>
      <c r="E206" s="8" t="str">
        <f>原始数据!E206</f>
        <v>GG</v>
      </c>
      <c r="F206" s="8" t="str">
        <f>原始数据!F206</f>
        <v>SKY</v>
      </c>
      <c r="G206" s="8">
        <f>原始数据!G206</f>
        <v>2</v>
      </c>
      <c r="H206" s="8" t="str">
        <f>原始数据!H206</f>
        <v>下</v>
      </c>
      <c r="I206" s="8" t="str">
        <f>IF(原始数据!X206="","",原始数据!X206)</f>
        <v>永眠镇</v>
      </c>
      <c r="J206" s="8" t="str">
        <f>原始数据!J206</f>
        <v>GG</v>
      </c>
      <c r="K206" s="142" t="str">
        <f>IF(赛后数据!$M206="","",_xlfn.IFS(L206=赛后数据!$N206,赛后数据!$M206,L206=赛后数据!$V206,赛后数据!$U206,L206=赛后数据!$AD206,赛后数据!$AC206,L206=赛后数据!$AL206,赛后数据!$AK206))</f>
        <v>tx</v>
      </c>
      <c r="L206" s="9" t="str">
        <f>IF(原始数据!AP206="","",原始数据!AP206)</f>
        <v>入殓师</v>
      </c>
      <c r="M206" s="13">
        <v>6</v>
      </c>
      <c r="N206" s="189" t="s">
        <v>233</v>
      </c>
      <c r="O206" s="189" t="s">
        <v>230</v>
      </c>
      <c r="P206" s="142">
        <f>IF(赛后数据!$M206="","",_xlfn.IFS(Q206=赛后数据!$N206,赛后数据!$M206,Q206=赛后数据!$V206,赛后数据!$U206,Q206=赛后数据!$AD206,赛后数据!$AC206,Q206=赛后数据!$AL206,赛后数据!$AK206))</f>
        <v>18</v>
      </c>
      <c r="Q206" s="9" t="str">
        <f>IF(原始数据!AQ206="","",原始数据!AQ206)</f>
        <v>飞行家</v>
      </c>
      <c r="R206" s="13">
        <v>5</v>
      </c>
      <c r="S206" s="15" t="s">
        <v>231</v>
      </c>
      <c r="T206" s="15" t="s">
        <v>230</v>
      </c>
      <c r="U206" s="142" t="str">
        <f>IF(赛后数据!$M206="","",_xlfn.IFS(V206=赛后数据!$N206,赛后数据!$M206,V206=赛后数据!$V206,赛后数据!$U206,V206=赛后数据!$AD206,赛后数据!$AC206,V206=赛后数据!$AL206,赛后数据!$AK206))</f>
        <v>ppxia</v>
      </c>
      <c r="V206" s="9" t="str">
        <f>IF(原始数据!AS206="","",原始数据!AS206)</f>
        <v>古董商</v>
      </c>
      <c r="W206" s="13">
        <v>3</v>
      </c>
      <c r="X206" s="15" t="s">
        <v>231</v>
      </c>
      <c r="Y206" s="15" t="s">
        <v>233</v>
      </c>
      <c r="Z206" s="142" t="str">
        <f>IF(赛后数据!$M206="","",_xlfn.IFS(AA206=赛后数据!$N206,赛后数据!$M206,AA206=赛后数据!$V206,赛后数据!$U206,AA206=赛后数据!$AD206,赛后数据!$AC206,AA206=赛后数据!$AL206,赛后数据!$AK206))</f>
        <v>kucao</v>
      </c>
      <c r="AA206" s="9" t="str">
        <f>IF(原始数据!AU206="","",原始数据!AU206)</f>
        <v>佣兵</v>
      </c>
      <c r="AB206" s="13">
        <v>8</v>
      </c>
      <c r="AC206" s="15" t="s">
        <v>231</v>
      </c>
      <c r="AD206" s="15" t="s">
        <v>230</v>
      </c>
      <c r="AE206" s="9" t="str">
        <f>IF(原始数据!K206="","",原始数据!K206)</f>
        <v>SKY</v>
      </c>
      <c r="AF206" s="9" t="str">
        <f>IF(原始数据!L206="","",原始数据!L206)</f>
        <v>hetian</v>
      </c>
      <c r="AG206" s="9" t="str">
        <f>IF(原始数据!AV206="","",原始数据!AV206)</f>
        <v>喧嚣</v>
      </c>
      <c r="AH206" s="13">
        <v>4</v>
      </c>
      <c r="AI206" s="15" t="s">
        <v>234</v>
      </c>
      <c r="AJ206" s="15" t="s">
        <v>243</v>
      </c>
      <c r="AK206" s="15" t="s">
        <v>268</v>
      </c>
      <c r="AL206" s="15" t="s">
        <v>275</v>
      </c>
      <c r="AM206" s="142" t="s">
        <v>276</v>
      </c>
      <c r="AN206" s="9">
        <v>0</v>
      </c>
      <c r="AO206" s="9">
        <v>27</v>
      </c>
      <c r="AP206" s="142" t="s">
        <v>262</v>
      </c>
      <c r="AQ206" s="10">
        <v>1</v>
      </c>
      <c r="AR206" s="10">
        <v>12</v>
      </c>
      <c r="AS206" s="10">
        <v>165</v>
      </c>
      <c r="AT206" s="10"/>
      <c r="AU206" s="16">
        <v>452</v>
      </c>
      <c r="AV206" s="16">
        <v>3</v>
      </c>
      <c r="AW206" s="16">
        <v>21</v>
      </c>
      <c r="AX206" s="16"/>
      <c r="AY206" s="191">
        <v>3</v>
      </c>
      <c r="AZ206" s="191">
        <v>49</v>
      </c>
      <c r="BA206" s="13"/>
      <c r="BC206" s="20">
        <f t="shared" si="6"/>
        <v>45</v>
      </c>
      <c r="BD206" s="20">
        <f t="shared" si="7"/>
        <v>1</v>
      </c>
      <c r="BF206" s="1">
        <v>5</v>
      </c>
      <c r="BG206" s="1">
        <v>15</v>
      </c>
    </row>
    <row r="207" spans="1:59">
      <c r="A207" s="1">
        <f>输入错误检查!C206</f>
        <v>0</v>
      </c>
      <c r="B207" s="14">
        <f>原始数据!B207</f>
        <v>4</v>
      </c>
      <c r="C207" s="14">
        <f>原始数据!C207</f>
        <v>17</v>
      </c>
      <c r="D207" s="8">
        <f>原始数据!D207</f>
        <v>14</v>
      </c>
      <c r="E207" s="8" t="str">
        <f>原始数据!E207</f>
        <v>GG</v>
      </c>
      <c r="F207" s="8" t="str">
        <f>原始数据!F207</f>
        <v>SKY</v>
      </c>
      <c r="G207" s="8">
        <f>原始数据!G207</f>
        <v>3</v>
      </c>
      <c r="H207" s="8" t="str">
        <f>原始数据!H207</f>
        <v>上</v>
      </c>
      <c r="I207" s="8" t="str">
        <f>IF(原始数据!X207="","",原始数据!X207)</f>
        <v/>
      </c>
      <c r="J207" s="8" t="str">
        <f>原始数据!J207</f>
        <v/>
      </c>
      <c r="K207" s="142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9" t="str">
        <f>IF(原始数据!AP207="","",原始数据!AP207)</f>
        <v/>
      </c>
      <c r="M207" s="13"/>
      <c r="N207" s="195"/>
      <c r="O207" s="195"/>
      <c r="P207" s="142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9" t="str">
        <f>IF(原始数据!AQ207="","",原始数据!AQ207)</f>
        <v/>
      </c>
      <c r="R207" s="13"/>
      <c r="S207" s="13"/>
      <c r="T207" s="13"/>
      <c r="U207" s="142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9" t="str">
        <f>IF(原始数据!AS207="","",原始数据!AS207)</f>
        <v/>
      </c>
      <c r="W207" s="13"/>
      <c r="X207" s="13"/>
      <c r="Y207" s="13"/>
      <c r="Z207" s="142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9" t="str">
        <f>IF(原始数据!AU207="","",原始数据!AU207)</f>
        <v/>
      </c>
      <c r="AB207" s="13"/>
      <c r="AC207" s="13"/>
      <c r="AD207" s="13"/>
      <c r="AE207" s="9" t="str">
        <f>IF(原始数据!K207="","",原始数据!K207)</f>
        <v/>
      </c>
      <c r="AF207" s="9" t="str">
        <f>IF(原始数据!L207="","",原始数据!L207)</f>
        <v/>
      </c>
      <c r="AG207" s="9" t="str">
        <f>IF(原始数据!AV207="","",原始数据!AV207)</f>
        <v/>
      </c>
      <c r="AH207" s="13"/>
      <c r="AI207" s="13"/>
      <c r="AJ207" s="13"/>
      <c r="AK207" s="13"/>
      <c r="AL207" s="13"/>
      <c r="AM207" s="9"/>
      <c r="AN207" s="9"/>
      <c r="AO207" s="9"/>
      <c r="AP207" s="9"/>
      <c r="AQ207" s="10"/>
      <c r="AR207" s="10"/>
      <c r="AS207" s="10"/>
      <c r="AT207" s="10"/>
      <c r="AU207" s="16"/>
      <c r="AV207" s="16"/>
      <c r="AW207" s="16"/>
      <c r="AX207" s="16"/>
      <c r="AY207" s="191"/>
      <c r="AZ207" s="191"/>
      <c r="BA207" s="13"/>
      <c r="BC207" s="20">
        <f t="shared" si="6"/>
        <v>0</v>
      </c>
      <c r="BD207" s="20" t="str">
        <f t="shared" si="7"/>
        <v/>
      </c>
    </row>
    <row r="208" spans="1:59">
      <c r="A208" s="1">
        <f>输入错误检查!C207</f>
        <v>0</v>
      </c>
      <c r="B208" s="14">
        <f>原始数据!B208</f>
        <v>4</v>
      </c>
      <c r="C208" s="14">
        <f>原始数据!C208</f>
        <v>17</v>
      </c>
      <c r="D208" s="8">
        <f>原始数据!D208</f>
        <v>14</v>
      </c>
      <c r="E208" s="8" t="str">
        <f>原始数据!E208</f>
        <v>GG</v>
      </c>
      <c r="F208" s="8" t="str">
        <f>原始数据!F208</f>
        <v>SKY</v>
      </c>
      <c r="G208" s="8">
        <f>原始数据!G208</f>
        <v>3</v>
      </c>
      <c r="H208" s="8" t="str">
        <f>原始数据!H208</f>
        <v>下</v>
      </c>
      <c r="I208" s="8" t="str">
        <f>IF(原始数据!X208="","",原始数据!X208)</f>
        <v/>
      </c>
      <c r="J208" s="8" t="str">
        <f>原始数据!J208</f>
        <v/>
      </c>
      <c r="K208" s="142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9" t="str">
        <f>IF(原始数据!AP208="","",原始数据!AP208)</f>
        <v/>
      </c>
      <c r="M208" s="13"/>
      <c r="N208" s="195"/>
      <c r="O208" s="195"/>
      <c r="P208" s="142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9" t="str">
        <f>IF(原始数据!AQ208="","",原始数据!AQ208)</f>
        <v/>
      </c>
      <c r="R208" s="13"/>
      <c r="S208" s="13"/>
      <c r="T208" s="13"/>
      <c r="U208" s="142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9" t="str">
        <f>IF(原始数据!AS208="","",原始数据!AS208)</f>
        <v/>
      </c>
      <c r="W208" s="13"/>
      <c r="X208" s="13"/>
      <c r="Y208" s="13"/>
      <c r="Z208" s="142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9" t="str">
        <f>IF(原始数据!AU208="","",原始数据!AU208)</f>
        <v/>
      </c>
      <c r="AB208" s="13"/>
      <c r="AC208" s="13"/>
      <c r="AD208" s="13"/>
      <c r="AE208" s="9" t="str">
        <f>IF(原始数据!K208="","",原始数据!K208)</f>
        <v/>
      </c>
      <c r="AF208" s="9" t="str">
        <f>IF(原始数据!L208="","",原始数据!L208)</f>
        <v/>
      </c>
      <c r="AG208" s="9" t="str">
        <f>IF(原始数据!AV208="","",原始数据!AV208)</f>
        <v/>
      </c>
      <c r="AH208" s="13"/>
      <c r="AI208" s="13"/>
      <c r="AJ208" s="13"/>
      <c r="AK208" s="13"/>
      <c r="AL208" s="13"/>
      <c r="AM208" s="9"/>
      <c r="AN208" s="9"/>
      <c r="AO208" s="9"/>
      <c r="AP208" s="9"/>
      <c r="AQ208" s="10"/>
      <c r="AR208" s="10"/>
      <c r="AS208" s="10"/>
      <c r="AT208" s="10"/>
      <c r="AU208" s="16"/>
      <c r="AV208" s="16"/>
      <c r="AW208" s="16"/>
      <c r="AX208" s="16"/>
      <c r="AY208" s="191"/>
      <c r="AZ208" s="191"/>
      <c r="BA208" s="13"/>
      <c r="BC208" s="20">
        <f t="shared" si="6"/>
        <v>0</v>
      </c>
      <c r="BD208" s="20" t="str">
        <f t="shared" si="7"/>
        <v/>
      </c>
    </row>
    <row r="209" spans="1:59">
      <c r="A209" s="1">
        <f>输入错误检查!C208</f>
        <v>0</v>
      </c>
      <c r="B209" s="14">
        <f>原始数据!B209</f>
        <v>4</v>
      </c>
      <c r="C209" s="14">
        <f>原始数据!C209</f>
        <v>17</v>
      </c>
      <c r="D209" s="8">
        <f>原始数据!D209</f>
        <v>14</v>
      </c>
      <c r="E209" s="8" t="str">
        <f>原始数据!E209</f>
        <v>GG</v>
      </c>
      <c r="F209" s="8" t="str">
        <f>原始数据!F209</f>
        <v>SKY</v>
      </c>
      <c r="G209" s="8" t="str">
        <f>原始数据!G209</f>
        <v>加</v>
      </c>
      <c r="H209" s="8" t="str">
        <f>原始数据!H209</f>
        <v>上</v>
      </c>
      <c r="I209" s="8" t="str">
        <f>IF(原始数据!X209="","",原始数据!X209)</f>
        <v/>
      </c>
      <c r="J209" s="8" t="str">
        <f>原始数据!J209</f>
        <v/>
      </c>
      <c r="K209" s="142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9" t="str">
        <f>IF(原始数据!AP209="","",原始数据!AP209)</f>
        <v/>
      </c>
      <c r="M209" s="13"/>
      <c r="N209" s="195"/>
      <c r="O209" s="195"/>
      <c r="P209" s="142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9" t="str">
        <f>IF(原始数据!AQ209="","",原始数据!AQ209)</f>
        <v/>
      </c>
      <c r="R209" s="13"/>
      <c r="S209" s="13"/>
      <c r="T209" s="13"/>
      <c r="U209" s="142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9" t="str">
        <f>IF(原始数据!AS209="","",原始数据!AS209)</f>
        <v/>
      </c>
      <c r="W209" s="13"/>
      <c r="X209" s="13"/>
      <c r="Y209" s="13"/>
      <c r="Z209" s="142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9" t="str">
        <f>IF(原始数据!AU209="","",原始数据!AU209)</f>
        <v/>
      </c>
      <c r="AB209" s="13"/>
      <c r="AC209" s="13"/>
      <c r="AD209" s="13"/>
      <c r="AE209" s="9" t="str">
        <f>IF(原始数据!K209="","",原始数据!K209)</f>
        <v/>
      </c>
      <c r="AF209" s="9" t="str">
        <f>IF(原始数据!L209="","",原始数据!L209)</f>
        <v/>
      </c>
      <c r="AG209" s="9" t="str">
        <f>IF(原始数据!AV209="","",原始数据!AV209)</f>
        <v/>
      </c>
      <c r="AH209" s="13"/>
      <c r="AI209" s="13"/>
      <c r="AJ209" s="13"/>
      <c r="AK209" s="13"/>
      <c r="AL209" s="13"/>
      <c r="AM209" s="9"/>
      <c r="AN209" s="9"/>
      <c r="AO209" s="9"/>
      <c r="AP209" s="9"/>
      <c r="AQ209" s="10"/>
      <c r="AR209" s="10"/>
      <c r="AS209" s="10"/>
      <c r="AT209" s="10"/>
      <c r="AU209" s="16"/>
      <c r="AV209" s="16"/>
      <c r="AW209" s="16"/>
      <c r="AX209" s="16"/>
      <c r="AY209" s="191"/>
      <c r="AZ209" s="191"/>
      <c r="BA209" s="13"/>
      <c r="BC209" s="20">
        <f t="shared" si="6"/>
        <v>0</v>
      </c>
      <c r="BD209" s="20" t="str">
        <f t="shared" si="7"/>
        <v/>
      </c>
    </row>
    <row r="210" spans="1:59">
      <c r="A210" s="1">
        <f>输入错误检查!C209</f>
        <v>0</v>
      </c>
      <c r="B210" s="14">
        <f>原始数据!B210</f>
        <v>4</v>
      </c>
      <c r="C210" s="14">
        <f>原始数据!C210</f>
        <v>17</v>
      </c>
      <c r="D210" s="8">
        <f>原始数据!D210</f>
        <v>14</v>
      </c>
      <c r="E210" s="8" t="str">
        <f>原始数据!E210</f>
        <v>GG</v>
      </c>
      <c r="F210" s="8" t="str">
        <f>原始数据!F210</f>
        <v>SKY</v>
      </c>
      <c r="G210" s="8" t="str">
        <f>原始数据!G210</f>
        <v>加</v>
      </c>
      <c r="H210" s="8" t="str">
        <f>原始数据!H210</f>
        <v>下</v>
      </c>
      <c r="I210" s="8" t="str">
        <f>IF(原始数据!X210="","",原始数据!X210)</f>
        <v/>
      </c>
      <c r="J210" s="8" t="str">
        <f>原始数据!J210</f>
        <v/>
      </c>
      <c r="K210" s="142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9" t="str">
        <f>IF(原始数据!AP210="","",原始数据!AP210)</f>
        <v/>
      </c>
      <c r="M210" s="13"/>
      <c r="N210" s="195"/>
      <c r="O210" s="195"/>
      <c r="P210" s="142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9" t="str">
        <f>IF(原始数据!AQ210="","",原始数据!AQ210)</f>
        <v/>
      </c>
      <c r="R210" s="13"/>
      <c r="S210" s="13"/>
      <c r="T210" s="13"/>
      <c r="U210" s="142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9" t="str">
        <f>IF(原始数据!AS210="","",原始数据!AS210)</f>
        <v/>
      </c>
      <c r="W210" s="13"/>
      <c r="X210" s="13"/>
      <c r="Y210" s="13"/>
      <c r="Z210" s="142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9" t="str">
        <f>IF(原始数据!AU210="","",原始数据!AU210)</f>
        <v/>
      </c>
      <c r="AB210" s="13"/>
      <c r="AC210" s="13"/>
      <c r="AD210" s="13"/>
      <c r="AE210" s="9" t="str">
        <f>IF(原始数据!K210="","",原始数据!K210)</f>
        <v/>
      </c>
      <c r="AF210" s="9" t="str">
        <f>IF(原始数据!L210="","",原始数据!L210)</f>
        <v/>
      </c>
      <c r="AG210" s="9" t="str">
        <f>IF(原始数据!AV210="","",原始数据!AV210)</f>
        <v/>
      </c>
      <c r="AH210" s="13"/>
      <c r="AI210" s="13"/>
      <c r="AJ210" s="13"/>
      <c r="AK210" s="13"/>
      <c r="AL210" s="13"/>
      <c r="AM210" s="9"/>
      <c r="AN210" s="9"/>
      <c r="AO210" s="9"/>
      <c r="AP210" s="9"/>
      <c r="AQ210" s="10"/>
      <c r="AR210" s="10"/>
      <c r="AS210" s="10"/>
      <c r="AT210" s="10"/>
      <c r="AU210" s="16"/>
      <c r="AV210" s="16"/>
      <c r="AW210" s="16"/>
      <c r="AX210" s="16"/>
      <c r="AY210" s="191"/>
      <c r="AZ210" s="191"/>
      <c r="BA210" s="13"/>
      <c r="BC210" s="20">
        <f t="shared" si="6"/>
        <v>0</v>
      </c>
      <c r="BD210" s="20" t="str">
        <f t="shared" si="7"/>
        <v/>
      </c>
    </row>
    <row r="211" spans="1:59">
      <c r="A211" s="1">
        <f>输入错误检查!C210</f>
        <v>0</v>
      </c>
      <c r="B211" s="14">
        <f>原始数据!B211</f>
        <v>4</v>
      </c>
      <c r="C211" s="14">
        <f>原始数据!C211</f>
        <v>17</v>
      </c>
      <c r="D211" s="8">
        <f>原始数据!D211</f>
        <v>16</v>
      </c>
      <c r="E211" s="8" t="str">
        <f>原始数据!E211</f>
        <v>ZZZ</v>
      </c>
      <c r="F211" s="8" t="str">
        <f>原始数据!F211</f>
        <v>MRC</v>
      </c>
      <c r="G211" s="8">
        <f>原始数据!G211</f>
        <v>1</v>
      </c>
      <c r="H211" s="8" t="str">
        <f>原始数据!H211</f>
        <v>上</v>
      </c>
      <c r="I211" s="8" t="str">
        <f>IF(原始数据!X211="","",原始数据!X211)</f>
        <v>湖景村</v>
      </c>
      <c r="J211" s="8" t="str">
        <f>原始数据!J211</f>
        <v>MRC</v>
      </c>
      <c r="K211" s="142" t="str">
        <f>IF(赛后数据!$M211="","",_xlfn.IFS(L211=赛后数据!$N211,赛后数据!$M211,L211=赛后数据!$V211,赛后数据!$U211,L211=赛后数据!$AD211,赛后数据!$AC211,L211=赛后数据!$AL211,赛后数据!$AK211))</f>
        <v>loveleft</v>
      </c>
      <c r="L211" s="9" t="str">
        <f>IF(原始数据!AP211="","",原始数据!AP211)</f>
        <v>大副</v>
      </c>
      <c r="M211" s="13">
        <v>7</v>
      </c>
      <c r="N211" s="189" t="s">
        <v>230</v>
      </c>
      <c r="O211" s="189" t="s">
        <v>231</v>
      </c>
      <c r="P211" s="142" t="str">
        <f>IF(赛后数据!$M211="","",_xlfn.IFS(Q211=赛后数据!$N211,赛后数据!$M211,Q211=赛后数据!$V211,赛后数据!$U211,Q211=赛后数据!$AD211,赛后数据!$AC211,Q211=赛后数据!$AL211,赛后数据!$AK211))</f>
        <v>nanako</v>
      </c>
      <c r="Q211" s="9" t="str">
        <f>IF(原始数据!AQ211="","",原始数据!AQ211)</f>
        <v>古董商</v>
      </c>
      <c r="R211" s="13">
        <v>2</v>
      </c>
      <c r="S211" s="15" t="s">
        <v>230</v>
      </c>
      <c r="T211" s="15" t="s">
        <v>233</v>
      </c>
      <c r="U211" s="142" t="str">
        <f>IF(赛后数据!$M211="","",_xlfn.IFS(V211=赛后数据!$N211,赛后数据!$M211,V211=赛后数据!$V211,赛后数据!$U211,V211=赛后数据!$AD211,赛后数据!$AC211,V211=赛后数据!$AL211,赛后数据!$AK211))</f>
        <v>xiaod</v>
      </c>
      <c r="V211" s="9" t="str">
        <f>IF(原始数据!AS211="","",原始数据!AS211)</f>
        <v>调香师</v>
      </c>
      <c r="W211" s="13">
        <v>5</v>
      </c>
      <c r="X211" s="15" t="s">
        <v>231</v>
      </c>
      <c r="Y211" s="15" t="s">
        <v>233</v>
      </c>
      <c r="Z211" s="142" t="str">
        <f>IF(赛后数据!$M211="","",_xlfn.IFS(AA211=赛后数据!$N211,赛后数据!$M211,AA211=赛后数据!$V211,赛后数据!$U211,AA211=赛后数据!$AD211,赛后数据!$AC211,AA211=赛后数据!$AL211,赛后数据!$AK211))</f>
        <v>huac</v>
      </c>
      <c r="AA211" s="9" t="str">
        <f>IF(原始数据!AU211="","",原始数据!AU211)</f>
        <v>飞行家</v>
      </c>
      <c r="AB211" s="13">
        <v>8</v>
      </c>
      <c r="AC211" s="15" t="s">
        <v>230</v>
      </c>
      <c r="AD211" s="15" t="s">
        <v>233</v>
      </c>
      <c r="AE211" s="9" t="str">
        <f>IF(原始数据!K211="","",原始数据!K211)</f>
        <v>ZZZ</v>
      </c>
      <c r="AF211" s="9" t="str">
        <f>IF(原始数据!L211="","",原始数据!L211)</f>
        <v>mz</v>
      </c>
      <c r="AG211" s="9" t="str">
        <f>IF(原始数据!AV211="","",原始数据!AV211)</f>
        <v>歌剧演员</v>
      </c>
      <c r="AH211" s="13">
        <v>4</v>
      </c>
      <c r="AI211" s="15" t="s">
        <v>234</v>
      </c>
      <c r="AJ211" s="15" t="s">
        <v>235</v>
      </c>
      <c r="AK211" s="15" t="s">
        <v>237</v>
      </c>
      <c r="AL211" s="15" t="s">
        <v>240</v>
      </c>
      <c r="AM211" s="142" t="s">
        <v>350</v>
      </c>
      <c r="AN211" s="9">
        <v>0</v>
      </c>
      <c r="AO211" s="9">
        <v>33</v>
      </c>
      <c r="AP211" s="142" t="s">
        <v>351</v>
      </c>
      <c r="AQ211" s="10">
        <v>1</v>
      </c>
      <c r="AR211" s="10">
        <v>24</v>
      </c>
      <c r="AS211" s="10">
        <v>254</v>
      </c>
      <c r="AT211" s="10"/>
      <c r="AU211" s="16">
        <v>448</v>
      </c>
      <c r="AV211" s="16">
        <v>3</v>
      </c>
      <c r="AW211" s="16">
        <v>21</v>
      </c>
      <c r="AX211" s="16"/>
      <c r="AY211" s="191">
        <v>3</v>
      </c>
      <c r="AZ211" s="191">
        <v>49</v>
      </c>
      <c r="BA211" s="13"/>
      <c r="BC211" s="20">
        <f t="shared" si="6"/>
        <v>51</v>
      </c>
      <c r="BD211" s="20">
        <f t="shared" si="7"/>
        <v>1</v>
      </c>
      <c r="BF211" s="1">
        <v>7</v>
      </c>
      <c r="BG211" s="1">
        <v>5</v>
      </c>
    </row>
    <row r="212" spans="1:59">
      <c r="A212" s="1">
        <f>输入错误检查!C211</f>
        <v>0</v>
      </c>
      <c r="B212" s="14">
        <f>原始数据!B212</f>
        <v>4</v>
      </c>
      <c r="C212" s="14">
        <f>原始数据!C212</f>
        <v>17</v>
      </c>
      <c r="D212" s="8">
        <f>原始数据!D212</f>
        <v>16</v>
      </c>
      <c r="E212" s="8" t="str">
        <f>原始数据!E212</f>
        <v>ZZZ</v>
      </c>
      <c r="F212" s="8" t="str">
        <f>原始数据!F212</f>
        <v>MRC</v>
      </c>
      <c r="G212" s="8">
        <f>原始数据!G212</f>
        <v>1</v>
      </c>
      <c r="H212" s="8" t="str">
        <f>原始数据!H212</f>
        <v>下</v>
      </c>
      <c r="I212" s="8" t="str">
        <f>IF(原始数据!X212="","",原始数据!X212)</f>
        <v>湖景村</v>
      </c>
      <c r="J212" s="8" t="str">
        <f>原始数据!J212</f>
        <v>ZZZ</v>
      </c>
      <c r="K212" s="142" t="str">
        <f>IF(赛后数据!$M212="","",_xlfn.IFS(L212=赛后数据!$N212,赛后数据!$M212,L212=赛后数据!$V212,赛后数据!$U212,L212=赛后数据!$AD212,赛后数据!$AC212,L212=赛后数据!$AL212,赛后数据!$AK212))</f>
        <v>nana</v>
      </c>
      <c r="L212" s="9" t="str">
        <f>IF(原始数据!AP212="","",原始数据!AP212)</f>
        <v>大副</v>
      </c>
      <c r="M212" s="13">
        <v>6</v>
      </c>
      <c r="N212" s="189" t="s">
        <v>230</v>
      </c>
      <c r="O212" s="189" t="s">
        <v>231</v>
      </c>
      <c r="P212" s="142" t="str">
        <f>IF(赛后数据!$M212="","",_xlfn.IFS(Q212=赛后数据!$N212,赛后数据!$M212,Q212=赛后数据!$V212,赛后数据!$U212,Q212=赛后数据!$AD212,赛后数据!$AC212,Q212=赛后数据!$AL212,赛后数据!$AK212))</f>
        <v>nn</v>
      </c>
      <c r="Q212" s="9" t="str">
        <f>IF(原始数据!AQ212="","",原始数据!AQ212)</f>
        <v>木偶师</v>
      </c>
      <c r="R212" s="13">
        <v>2</v>
      </c>
      <c r="S212" s="15" t="s">
        <v>231</v>
      </c>
      <c r="T212" s="15" t="s">
        <v>233</v>
      </c>
      <c r="U212" s="142" t="str">
        <f>IF(赛后数据!$M212="","",_xlfn.IFS(V212=赛后数据!$N212,赛后数据!$M212,V212=赛后数据!$V212,赛后数据!$U212,V212=赛后数据!$AD212,赛后数据!$AC212,V212=赛后数据!$AL212,赛后数据!$AK212))</f>
        <v>ouo</v>
      </c>
      <c r="V212" s="9" t="str">
        <f>IF(原始数据!AS212="","",原始数据!AS212)</f>
        <v>入殓师</v>
      </c>
      <c r="W212" s="13">
        <v>8</v>
      </c>
      <c r="X212" s="15" t="s">
        <v>232</v>
      </c>
      <c r="Y212" s="15" t="s">
        <v>233</v>
      </c>
      <c r="Z212" s="142" t="str">
        <f>IF(赛后数据!$M212="","",_xlfn.IFS(AA212=赛后数据!$N212,赛后数据!$M212,AA212=赛后数据!$V212,赛后数据!$U212,AA212=赛后数据!$AD212,赛后数据!$AC212,AA212=赛后数据!$AL212,赛后数据!$AK212))</f>
        <v>ego</v>
      </c>
      <c r="AA212" s="9" t="str">
        <f>IF(原始数据!AU212="","",原始数据!AU212)</f>
        <v>飞行家</v>
      </c>
      <c r="AB212" s="13">
        <v>5</v>
      </c>
      <c r="AC212" s="15" t="s">
        <v>230</v>
      </c>
      <c r="AD212" s="15" t="s">
        <v>231</v>
      </c>
      <c r="AE212" s="9" t="str">
        <f>IF(原始数据!K212="","",原始数据!K212)</f>
        <v>MRC</v>
      </c>
      <c r="AF212" s="9" t="str">
        <f>IF(原始数据!L212="","",原始数据!L212)</f>
        <v>xc</v>
      </c>
      <c r="AG212" s="9" t="str">
        <f>IF(原始数据!AV212="","",原始数据!AV212)</f>
        <v>跛脚羊</v>
      </c>
      <c r="AH212" s="13">
        <v>3</v>
      </c>
      <c r="AI212" s="15" t="s">
        <v>234</v>
      </c>
      <c r="AJ212" s="15" t="s">
        <v>235</v>
      </c>
      <c r="AK212" s="15" t="s">
        <v>247</v>
      </c>
      <c r="AL212" s="15" t="s">
        <v>240</v>
      </c>
      <c r="AM212" s="142" t="s">
        <v>261</v>
      </c>
      <c r="AN212" s="9">
        <v>0</v>
      </c>
      <c r="AO212" s="9">
        <v>20</v>
      </c>
      <c r="AP212" s="142" t="s">
        <v>352</v>
      </c>
      <c r="AQ212" s="10">
        <v>1</v>
      </c>
      <c r="AR212" s="10">
        <v>1</v>
      </c>
      <c r="AS212" s="10">
        <v>165</v>
      </c>
      <c r="AT212" s="10"/>
      <c r="AU212" s="16">
        <v>343</v>
      </c>
      <c r="AV212" s="16">
        <v>3</v>
      </c>
      <c r="AW212" s="16">
        <v>21</v>
      </c>
      <c r="AX212" s="16"/>
      <c r="AY212" s="191">
        <v>5</v>
      </c>
      <c r="AZ212" s="191">
        <v>50</v>
      </c>
      <c r="BA212" s="13"/>
      <c r="BC212" s="20">
        <f t="shared" si="6"/>
        <v>41</v>
      </c>
      <c r="BD212" s="20">
        <f t="shared" si="7"/>
        <v>1</v>
      </c>
      <c r="BF212" s="1">
        <v>6</v>
      </c>
      <c r="BG212" s="1">
        <v>50</v>
      </c>
    </row>
    <row r="213" spans="1:59">
      <c r="A213" s="1">
        <f>输入错误检查!C212</f>
        <v>0</v>
      </c>
      <c r="B213" s="14">
        <f>原始数据!B213</f>
        <v>4</v>
      </c>
      <c r="C213" s="14">
        <f>原始数据!C213</f>
        <v>17</v>
      </c>
      <c r="D213" s="8">
        <f>原始数据!D213</f>
        <v>16</v>
      </c>
      <c r="E213" s="8" t="str">
        <f>原始数据!E213</f>
        <v>ZZZ</v>
      </c>
      <c r="F213" s="8" t="str">
        <f>原始数据!F213</f>
        <v>MRC</v>
      </c>
      <c r="G213" s="8">
        <f>原始数据!G213</f>
        <v>2</v>
      </c>
      <c r="H213" s="8" t="str">
        <f>原始数据!H213</f>
        <v>上</v>
      </c>
      <c r="I213" s="8" t="str">
        <f>IF(原始数据!X213="","",原始数据!X213)</f>
        <v>永眠镇</v>
      </c>
      <c r="J213" s="8" t="str">
        <f>原始数据!J213</f>
        <v>ZZZ</v>
      </c>
      <c r="K213" s="142" t="str">
        <f>IF(赛后数据!$M213="","",_xlfn.IFS(L213=赛后数据!$N213,赛后数据!$M213,L213=赛后数据!$V213,赛后数据!$U213,L213=赛后数据!$AD213,赛后数据!$AC213,L213=赛后数据!$AL213,赛后数据!$AK213))</f>
        <v>nn</v>
      </c>
      <c r="L213" s="9" t="str">
        <f>IF(原始数据!AP213="","",原始数据!AP213)</f>
        <v>骑士</v>
      </c>
      <c r="M213" s="13">
        <v>6</v>
      </c>
      <c r="N213" s="189" t="s">
        <v>231</v>
      </c>
      <c r="O213" s="189" t="s">
        <v>233</v>
      </c>
      <c r="P213" s="142" t="e">
        <f>IF(赛后数据!$M213="","",_xlfn.IFS(Q213=赛后数据!$N213,赛后数据!$M213,Q213=赛后数据!$V213,赛后数据!$U213,Q213=赛后数据!$AD213,赛后数据!$AC213,Q213=赛后数据!$AL213,赛后数据!$AK213))</f>
        <v>#N/A</v>
      </c>
      <c r="Q213" s="9" t="str">
        <f>IF(原始数据!AQ213="","",原始数据!AQ213)</f>
        <v>守墓人</v>
      </c>
      <c r="R213" s="13">
        <v>5</v>
      </c>
      <c r="S213" s="15" t="s">
        <v>230</v>
      </c>
      <c r="T213" s="15" t="s">
        <v>231</v>
      </c>
      <c r="U213" s="142" t="str">
        <f>IF(赛后数据!$M213="","",_xlfn.IFS(V213=赛后数据!$N213,赛后数据!$M213,V213=赛后数据!$V213,赛后数据!$U213,V213=赛后数据!$AD213,赛后数据!$AC213,V213=赛后数据!$AL213,赛后数据!$AK213))</f>
        <v>ego</v>
      </c>
      <c r="V213" s="9" t="str">
        <f>IF(原始数据!AS213="","",原始数据!AS213)</f>
        <v>火灾调查员</v>
      </c>
      <c r="W213" s="13">
        <v>4</v>
      </c>
      <c r="X213" s="15" t="s">
        <v>231</v>
      </c>
      <c r="Y213" s="15" t="s">
        <v>233</v>
      </c>
      <c r="Z213" s="142" t="str">
        <f>IF(赛后数据!$M213="","",_xlfn.IFS(AA213=赛后数据!$N213,赛后数据!$M213,AA213=赛后数据!$V213,赛后数据!$U213,AA213=赛后数据!$AD213,赛后数据!$AC213,AA213=赛后数据!$AL213,赛后数据!$AK213))</f>
        <v>ouo</v>
      </c>
      <c r="AA213" s="9" t="str">
        <f>IF(原始数据!AU213="","",原始数据!AU213)</f>
        <v>心理学家</v>
      </c>
      <c r="AB213" s="13">
        <v>2</v>
      </c>
      <c r="AC213" s="15" t="s">
        <v>232</v>
      </c>
      <c r="AD213" s="15" t="s">
        <v>233</v>
      </c>
      <c r="AE213" s="9" t="str">
        <f>IF(原始数据!K213="","",原始数据!K213)</f>
        <v>MRC</v>
      </c>
      <c r="AF213" s="9" t="str">
        <f>IF(原始数据!L213="","",原始数据!L213)</f>
        <v>xc</v>
      </c>
      <c r="AG213" s="9" t="str">
        <f>IF(原始数据!AV213="","",原始数据!AV213)</f>
        <v>喧嚣</v>
      </c>
      <c r="AH213" s="13">
        <v>3</v>
      </c>
      <c r="AI213" s="15" t="s">
        <v>234</v>
      </c>
      <c r="AJ213" s="15" t="s">
        <v>243</v>
      </c>
      <c r="AK213" s="15" t="s">
        <v>268</v>
      </c>
      <c r="AL213" s="15" t="s">
        <v>240</v>
      </c>
      <c r="AM213" s="142" t="s">
        <v>313</v>
      </c>
      <c r="AN213" s="9">
        <v>0</v>
      </c>
      <c r="AO213" s="9">
        <v>5</v>
      </c>
      <c r="AP213" s="142" t="s">
        <v>239</v>
      </c>
      <c r="AQ213" s="10">
        <v>1</v>
      </c>
      <c r="AR213" s="10">
        <v>7</v>
      </c>
      <c r="AS213" s="10">
        <v>175</v>
      </c>
      <c r="AT213" s="10"/>
      <c r="AU213" s="16">
        <v>356</v>
      </c>
      <c r="AV213" s="16">
        <v>3</v>
      </c>
      <c r="AW213" s="16">
        <v>19</v>
      </c>
      <c r="AX213" s="16"/>
      <c r="AY213" s="191"/>
      <c r="AZ213" s="191" t="s">
        <v>246</v>
      </c>
      <c r="BA213" s="13"/>
      <c r="BC213" s="20">
        <f t="shared" si="6"/>
        <v>62</v>
      </c>
      <c r="BD213" s="20">
        <f t="shared" si="7"/>
        <v>-1</v>
      </c>
      <c r="BF213" s="1">
        <v>5</v>
      </c>
      <c r="BG213" s="1">
        <v>39</v>
      </c>
    </row>
    <row r="214" spans="1:59">
      <c r="A214" s="1">
        <f>输入错误检查!C213</f>
        <v>0</v>
      </c>
      <c r="B214" s="14">
        <f>原始数据!B214</f>
        <v>4</v>
      </c>
      <c r="C214" s="14">
        <f>原始数据!C214</f>
        <v>17</v>
      </c>
      <c r="D214" s="8">
        <f>原始数据!D214</f>
        <v>16</v>
      </c>
      <c r="E214" s="8" t="str">
        <f>原始数据!E214</f>
        <v>ZZZ</v>
      </c>
      <c r="F214" s="8" t="str">
        <f>原始数据!F214</f>
        <v>MRC</v>
      </c>
      <c r="G214" s="8">
        <f>原始数据!G214</f>
        <v>2</v>
      </c>
      <c r="H214" s="8" t="str">
        <f>原始数据!H214</f>
        <v>下</v>
      </c>
      <c r="I214" s="8" t="str">
        <f>IF(原始数据!X214="","",原始数据!X214)</f>
        <v>永眠镇</v>
      </c>
      <c r="J214" s="8" t="str">
        <f>原始数据!J214</f>
        <v>MRC</v>
      </c>
      <c r="K214" s="142" t="str">
        <f>IF(赛后数据!$M214="","",_xlfn.IFS(L214=赛后数据!$N214,赛后数据!$M214,L214=赛后数据!$V214,赛后数据!$U214,L214=赛后数据!$AD214,赛后数据!$AC214,L214=赛后数据!$AL214,赛后数据!$AK214))</f>
        <v>huac</v>
      </c>
      <c r="L214" s="9" t="str">
        <f>IF(原始数据!AP214="","",原始数据!AP214)</f>
        <v>先知</v>
      </c>
      <c r="M214" s="13">
        <v>2</v>
      </c>
      <c r="N214" s="189" t="s">
        <v>232</v>
      </c>
      <c r="O214" s="189" t="s">
        <v>233</v>
      </c>
      <c r="P214" s="142" t="str">
        <f>IF(赛后数据!$M214="","",_xlfn.IFS(Q214=赛后数据!$N214,赛后数据!$M214,Q214=赛后数据!$V214,赛后数据!$U214,Q214=赛后数据!$AD214,赛后数据!$AC214,Q214=赛后数据!$AL214,赛后数据!$AK214))</f>
        <v>xiaod</v>
      </c>
      <c r="Q214" s="9" t="str">
        <f>IF(原始数据!AQ214="","",原始数据!AQ214)</f>
        <v>祭司</v>
      </c>
      <c r="R214" s="13">
        <v>6</v>
      </c>
      <c r="S214" s="15" t="s">
        <v>231</v>
      </c>
      <c r="T214" s="15" t="s">
        <v>233</v>
      </c>
      <c r="U214" s="142" t="str">
        <f>IF(赛后数据!$M214="","",_xlfn.IFS(V214=赛后数据!$N214,赛后数据!$M214,V214=赛后数据!$V214,赛后数据!$U214,V214=赛后数据!$AD214,赛后数据!$AC214,V214=赛后数据!$AL214,赛后数据!$AK214))</f>
        <v>loveleft</v>
      </c>
      <c r="V214" s="9" t="str">
        <f>IF(原始数据!AS214="","",原始数据!AS214)</f>
        <v>野人</v>
      </c>
      <c r="W214" s="13">
        <v>5</v>
      </c>
      <c r="X214" s="15" t="s">
        <v>230</v>
      </c>
      <c r="Y214" s="15" t="s">
        <v>231</v>
      </c>
      <c r="Z214" s="142" t="str">
        <f>IF(赛后数据!$M214="","",_xlfn.IFS(AA214=赛后数据!$N214,赛后数据!$M214,AA214=赛后数据!$V214,赛后数据!$U214,AA214=赛后数据!$AD214,赛后数据!$AC214,AA214=赛后数据!$AL214,赛后数据!$AK214))</f>
        <v>nanako</v>
      </c>
      <c r="AA214" s="9" t="str">
        <f>IF(原始数据!AU214="","",原始数据!AU214)</f>
        <v>小说家</v>
      </c>
      <c r="AB214" s="13">
        <v>8</v>
      </c>
      <c r="AC214" s="15" t="s">
        <v>232</v>
      </c>
      <c r="AD214" s="15" t="s">
        <v>233</v>
      </c>
      <c r="AE214" s="9" t="str">
        <f>IF(原始数据!K214="","",原始数据!K214)</f>
        <v>ZZZ</v>
      </c>
      <c r="AF214" s="9" t="str">
        <f>IF(原始数据!L214="","",原始数据!L214)</f>
        <v>mz</v>
      </c>
      <c r="AG214" s="9" t="str">
        <f>IF(原始数据!AV214="","",原始数据!AV214)</f>
        <v>记录员</v>
      </c>
      <c r="AH214" s="13">
        <v>9</v>
      </c>
      <c r="AI214" s="15" t="s">
        <v>234</v>
      </c>
      <c r="AJ214" s="15" t="s">
        <v>235</v>
      </c>
      <c r="AK214" s="15" t="s">
        <v>260</v>
      </c>
      <c r="AL214" s="15" t="s">
        <v>237</v>
      </c>
      <c r="AM214" s="142" t="s">
        <v>320</v>
      </c>
      <c r="AN214" s="9">
        <v>2</v>
      </c>
      <c r="AO214" s="9">
        <v>40</v>
      </c>
      <c r="AP214" s="142" t="s">
        <v>264</v>
      </c>
      <c r="AQ214" s="10">
        <v>4</v>
      </c>
      <c r="AR214" s="10">
        <v>6</v>
      </c>
      <c r="AS214" s="11" t="s">
        <v>353</v>
      </c>
      <c r="AT214" s="10"/>
      <c r="AU214" s="16">
        <v>445</v>
      </c>
      <c r="AV214" s="16">
        <v>3</v>
      </c>
      <c r="AW214" s="16">
        <v>22</v>
      </c>
      <c r="AX214" s="16"/>
      <c r="AY214" s="191">
        <v>3</v>
      </c>
      <c r="AZ214" s="191">
        <v>51</v>
      </c>
      <c r="BA214" s="13"/>
      <c r="BC214" s="20">
        <f t="shared" si="6"/>
        <v>86</v>
      </c>
      <c r="BD214" s="20">
        <f t="shared" si="7"/>
        <v>2</v>
      </c>
      <c r="BF214" s="1">
        <v>7</v>
      </c>
      <c r="BG214" s="1">
        <v>20</v>
      </c>
    </row>
    <row r="215" spans="1:59">
      <c r="A215" s="1">
        <f>输入错误检查!C214</f>
        <v>0</v>
      </c>
      <c r="B215" s="14">
        <f>原始数据!B215</f>
        <v>4</v>
      </c>
      <c r="C215" s="14">
        <f>原始数据!C215</f>
        <v>17</v>
      </c>
      <c r="D215" s="8">
        <f>原始数据!D215</f>
        <v>16</v>
      </c>
      <c r="E215" s="8" t="str">
        <f>原始数据!E215</f>
        <v>ZZZ</v>
      </c>
      <c r="F215" s="8" t="str">
        <f>原始数据!F215</f>
        <v>MRC</v>
      </c>
      <c r="G215" s="8">
        <f>原始数据!G215</f>
        <v>3</v>
      </c>
      <c r="H215" s="8" t="str">
        <f>原始数据!H215</f>
        <v>上</v>
      </c>
      <c r="I215" s="8" t="str">
        <f>IF(原始数据!X215="","",原始数据!X215)</f>
        <v/>
      </c>
      <c r="J215" s="8" t="str">
        <f>原始数据!J215</f>
        <v/>
      </c>
      <c r="K215" s="142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9" t="str">
        <f>IF(原始数据!AP215="","",原始数据!AP215)</f>
        <v/>
      </c>
      <c r="M215" s="13"/>
      <c r="N215" s="195"/>
      <c r="O215" s="195"/>
      <c r="P215" s="142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9" t="str">
        <f>IF(原始数据!AQ215="","",原始数据!AQ215)</f>
        <v/>
      </c>
      <c r="R215" s="13"/>
      <c r="S215" s="13"/>
      <c r="T215" s="13"/>
      <c r="U215" s="142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9" t="str">
        <f>IF(原始数据!AS215="","",原始数据!AS215)</f>
        <v/>
      </c>
      <c r="W215" s="13"/>
      <c r="X215" s="13"/>
      <c r="Y215" s="13"/>
      <c r="Z215" s="142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9" t="str">
        <f>IF(原始数据!AU215="","",原始数据!AU215)</f>
        <v/>
      </c>
      <c r="AB215" s="13"/>
      <c r="AC215" s="13"/>
      <c r="AD215" s="13"/>
      <c r="AE215" s="9" t="str">
        <f>IF(原始数据!K215="","",原始数据!K215)</f>
        <v/>
      </c>
      <c r="AF215" s="9" t="str">
        <f>IF(原始数据!L215="","",原始数据!L215)</f>
        <v/>
      </c>
      <c r="AG215" s="9" t="str">
        <f>IF(原始数据!AV215="","",原始数据!AV215)</f>
        <v/>
      </c>
      <c r="AH215" s="13"/>
      <c r="AI215" s="13"/>
      <c r="AJ215" s="13"/>
      <c r="AK215" s="13"/>
      <c r="AL215" s="13"/>
      <c r="AM215" s="9"/>
      <c r="AN215" s="9"/>
      <c r="AO215" s="9"/>
      <c r="AP215" s="9"/>
      <c r="AQ215" s="10"/>
      <c r="AR215" s="10"/>
      <c r="AS215" s="10"/>
      <c r="AT215" s="10"/>
      <c r="AU215" s="16"/>
      <c r="AV215" s="16"/>
      <c r="AW215" s="16"/>
      <c r="AX215" s="16"/>
      <c r="AY215" s="191"/>
      <c r="AZ215" s="191"/>
      <c r="BA215" s="13"/>
      <c r="BC215" s="20">
        <f t="shared" si="6"/>
        <v>0</v>
      </c>
      <c r="BD215" s="20" t="str">
        <f t="shared" si="7"/>
        <v/>
      </c>
    </row>
    <row r="216" spans="1:59">
      <c r="A216" s="1">
        <f>输入错误检查!C215</f>
        <v>0</v>
      </c>
      <c r="B216" s="14">
        <f>原始数据!B216</f>
        <v>4</v>
      </c>
      <c r="C216" s="14">
        <f>原始数据!C216</f>
        <v>17</v>
      </c>
      <c r="D216" s="8">
        <f>原始数据!D216</f>
        <v>16</v>
      </c>
      <c r="E216" s="8" t="str">
        <f>原始数据!E216</f>
        <v>ZZZ</v>
      </c>
      <c r="F216" s="8" t="str">
        <f>原始数据!F216</f>
        <v>MRC</v>
      </c>
      <c r="G216" s="8">
        <f>原始数据!G216</f>
        <v>3</v>
      </c>
      <c r="H216" s="8" t="str">
        <f>原始数据!H216</f>
        <v>下</v>
      </c>
      <c r="I216" s="8" t="str">
        <f>IF(原始数据!X216="","",原始数据!X216)</f>
        <v/>
      </c>
      <c r="J216" s="8" t="str">
        <f>原始数据!J216</f>
        <v/>
      </c>
      <c r="K216" s="142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9" t="str">
        <f>IF(原始数据!AP216="","",原始数据!AP216)</f>
        <v/>
      </c>
      <c r="M216" s="13"/>
      <c r="N216" s="195"/>
      <c r="O216" s="195"/>
      <c r="P216" s="142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9" t="str">
        <f>IF(原始数据!AQ216="","",原始数据!AQ216)</f>
        <v/>
      </c>
      <c r="R216" s="13"/>
      <c r="S216" s="13"/>
      <c r="T216" s="13"/>
      <c r="U216" s="142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9" t="str">
        <f>IF(原始数据!AS216="","",原始数据!AS216)</f>
        <v/>
      </c>
      <c r="W216" s="13"/>
      <c r="X216" s="13"/>
      <c r="Y216" s="13"/>
      <c r="Z216" s="142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9" t="str">
        <f>IF(原始数据!AU216="","",原始数据!AU216)</f>
        <v/>
      </c>
      <c r="AB216" s="13"/>
      <c r="AC216" s="13"/>
      <c r="AD216" s="13"/>
      <c r="AE216" s="9" t="str">
        <f>IF(原始数据!K216="","",原始数据!K216)</f>
        <v/>
      </c>
      <c r="AF216" s="9" t="str">
        <f>IF(原始数据!L216="","",原始数据!L216)</f>
        <v/>
      </c>
      <c r="AG216" s="9" t="str">
        <f>IF(原始数据!AV216="","",原始数据!AV216)</f>
        <v/>
      </c>
      <c r="AH216" s="13"/>
      <c r="AI216" s="13"/>
      <c r="AJ216" s="13"/>
      <c r="AK216" s="13"/>
      <c r="AL216" s="13"/>
      <c r="AM216" s="9"/>
      <c r="AN216" s="9"/>
      <c r="AO216" s="9"/>
      <c r="AP216" s="9"/>
      <c r="AQ216" s="10"/>
      <c r="AR216" s="10"/>
      <c r="AS216" s="10"/>
      <c r="AT216" s="10"/>
      <c r="AU216" s="16"/>
      <c r="AV216" s="16"/>
      <c r="AW216" s="16"/>
      <c r="AX216" s="16"/>
      <c r="AY216" s="191"/>
      <c r="AZ216" s="191"/>
      <c r="BA216" s="13"/>
      <c r="BC216" s="20">
        <f t="shared" si="6"/>
        <v>0</v>
      </c>
      <c r="BD216" s="20" t="str">
        <f t="shared" si="7"/>
        <v/>
      </c>
    </row>
    <row r="217" spans="1:59">
      <c r="A217" s="1">
        <f>输入错误检查!C216</f>
        <v>0</v>
      </c>
      <c r="B217" s="14">
        <f>原始数据!B217</f>
        <v>4</v>
      </c>
      <c r="C217" s="14">
        <f>原始数据!C217</f>
        <v>17</v>
      </c>
      <c r="D217" s="8">
        <f>原始数据!D217</f>
        <v>16</v>
      </c>
      <c r="E217" s="8" t="str">
        <f>原始数据!E217</f>
        <v>ZZZ</v>
      </c>
      <c r="F217" s="8" t="str">
        <f>原始数据!F217</f>
        <v>MRC</v>
      </c>
      <c r="G217" s="8" t="str">
        <f>原始数据!G217</f>
        <v>加</v>
      </c>
      <c r="H217" s="8" t="str">
        <f>原始数据!H217</f>
        <v>上</v>
      </c>
      <c r="I217" s="8" t="str">
        <f>IF(原始数据!X217="","",原始数据!X217)</f>
        <v/>
      </c>
      <c r="J217" s="8" t="str">
        <f>原始数据!J217</f>
        <v/>
      </c>
      <c r="K217" s="142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9" t="str">
        <f>IF(原始数据!AP217="","",原始数据!AP217)</f>
        <v/>
      </c>
      <c r="M217" s="13"/>
      <c r="N217" s="195"/>
      <c r="O217" s="195"/>
      <c r="P217" s="142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9" t="str">
        <f>IF(原始数据!AQ217="","",原始数据!AQ217)</f>
        <v/>
      </c>
      <c r="R217" s="13"/>
      <c r="S217" s="13"/>
      <c r="T217" s="13"/>
      <c r="U217" s="142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9" t="str">
        <f>IF(原始数据!AS217="","",原始数据!AS217)</f>
        <v/>
      </c>
      <c r="W217" s="13"/>
      <c r="X217" s="13"/>
      <c r="Y217" s="13"/>
      <c r="Z217" s="142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9" t="str">
        <f>IF(原始数据!AU217="","",原始数据!AU217)</f>
        <v/>
      </c>
      <c r="AB217" s="13"/>
      <c r="AC217" s="13"/>
      <c r="AD217" s="13"/>
      <c r="AE217" s="9" t="str">
        <f>IF(原始数据!K217="","",原始数据!K217)</f>
        <v/>
      </c>
      <c r="AF217" s="9" t="str">
        <f>IF(原始数据!L217="","",原始数据!L217)</f>
        <v/>
      </c>
      <c r="AG217" s="9" t="str">
        <f>IF(原始数据!AV217="","",原始数据!AV217)</f>
        <v/>
      </c>
      <c r="AH217" s="13"/>
      <c r="AI217" s="13"/>
      <c r="AJ217" s="13"/>
      <c r="AK217" s="13"/>
      <c r="AL217" s="13"/>
      <c r="AM217" s="9"/>
      <c r="AN217" s="9"/>
      <c r="AO217" s="9"/>
      <c r="AP217" s="9"/>
      <c r="AQ217" s="10"/>
      <c r="AR217" s="10"/>
      <c r="AS217" s="10"/>
      <c r="AT217" s="10"/>
      <c r="AU217" s="16"/>
      <c r="AV217" s="16"/>
      <c r="AW217" s="16"/>
      <c r="AX217" s="16"/>
      <c r="AY217" s="191"/>
      <c r="AZ217" s="191"/>
      <c r="BA217" s="13"/>
      <c r="BC217" s="20">
        <f t="shared" si="6"/>
        <v>0</v>
      </c>
      <c r="BD217" s="20" t="str">
        <f t="shared" si="7"/>
        <v/>
      </c>
    </row>
    <row r="218" spans="1:59">
      <c r="A218" s="1">
        <f>输入错误检查!C217</f>
        <v>0</v>
      </c>
      <c r="B218" s="14">
        <f>原始数据!B218</f>
        <v>4</v>
      </c>
      <c r="C218" s="14">
        <f>原始数据!C218</f>
        <v>17</v>
      </c>
      <c r="D218" s="8">
        <f>原始数据!D218</f>
        <v>16</v>
      </c>
      <c r="E218" s="8" t="str">
        <f>原始数据!E218</f>
        <v>ZZZ</v>
      </c>
      <c r="F218" s="8" t="str">
        <f>原始数据!F218</f>
        <v>MRC</v>
      </c>
      <c r="G218" s="8" t="str">
        <f>原始数据!G218</f>
        <v>加</v>
      </c>
      <c r="H218" s="8" t="str">
        <f>原始数据!H218</f>
        <v>下</v>
      </c>
      <c r="I218" s="8" t="str">
        <f>IF(原始数据!X218="","",原始数据!X218)</f>
        <v/>
      </c>
      <c r="J218" s="8" t="str">
        <f>原始数据!J218</f>
        <v/>
      </c>
      <c r="K218" s="142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9" t="str">
        <f>IF(原始数据!AP218="","",原始数据!AP218)</f>
        <v/>
      </c>
      <c r="M218" s="13"/>
      <c r="N218" s="195"/>
      <c r="O218" s="195"/>
      <c r="P218" s="142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9" t="str">
        <f>IF(原始数据!AQ218="","",原始数据!AQ218)</f>
        <v/>
      </c>
      <c r="R218" s="13"/>
      <c r="S218" s="13"/>
      <c r="T218" s="13"/>
      <c r="U218" s="142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9" t="str">
        <f>IF(原始数据!AS218="","",原始数据!AS218)</f>
        <v/>
      </c>
      <c r="W218" s="13"/>
      <c r="X218" s="13"/>
      <c r="Y218" s="13"/>
      <c r="Z218" s="142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9" t="str">
        <f>IF(原始数据!AU218="","",原始数据!AU218)</f>
        <v/>
      </c>
      <c r="AB218" s="13"/>
      <c r="AC218" s="13"/>
      <c r="AD218" s="13"/>
      <c r="AE218" s="9" t="str">
        <f>IF(原始数据!K218="","",原始数据!K218)</f>
        <v/>
      </c>
      <c r="AF218" s="9" t="str">
        <f>IF(原始数据!L218="","",原始数据!L218)</f>
        <v/>
      </c>
      <c r="AG218" s="9" t="str">
        <f>IF(原始数据!AV218="","",原始数据!AV218)</f>
        <v/>
      </c>
      <c r="AH218" s="13"/>
      <c r="AI218" s="13"/>
      <c r="AJ218" s="13"/>
      <c r="AK218" s="13"/>
      <c r="AL218" s="13"/>
      <c r="AM218" s="9"/>
      <c r="AN218" s="9"/>
      <c r="AO218" s="9"/>
      <c r="AP218" s="9"/>
      <c r="AQ218" s="10"/>
      <c r="AR218" s="10"/>
      <c r="AS218" s="10"/>
      <c r="AT218" s="10"/>
      <c r="AU218" s="16"/>
      <c r="AV218" s="16"/>
      <c r="AW218" s="16"/>
      <c r="AX218" s="16"/>
      <c r="AY218" s="191"/>
      <c r="AZ218" s="191"/>
      <c r="BA218" s="13"/>
      <c r="BC218" s="20">
        <f t="shared" si="6"/>
        <v>0</v>
      </c>
      <c r="BD218" s="20" t="str">
        <f t="shared" si="7"/>
        <v/>
      </c>
    </row>
    <row r="219" spans="1:59">
      <c r="A219" s="1">
        <f>输入错误检查!C218</f>
        <v>0</v>
      </c>
      <c r="B219" s="14">
        <f>原始数据!B219</f>
        <v>4</v>
      </c>
      <c r="C219" s="14">
        <f>原始数据!C219</f>
        <v>17</v>
      </c>
      <c r="D219" s="8">
        <f>原始数据!D219</f>
        <v>18</v>
      </c>
      <c r="E219" s="8" t="str">
        <f>原始数据!E219</f>
        <v>GR</v>
      </c>
      <c r="F219" s="8" t="str">
        <f>原始数据!F219</f>
        <v>FT</v>
      </c>
      <c r="G219" s="8">
        <f>原始数据!G219</f>
        <v>1</v>
      </c>
      <c r="H219" s="8" t="str">
        <f>原始数据!H219</f>
        <v>上</v>
      </c>
      <c r="I219" s="8" t="str">
        <f>IF(原始数据!X219="","",原始数据!X219)</f>
        <v>永眠镇</v>
      </c>
      <c r="J219" s="8" t="str">
        <f>原始数据!J219</f>
        <v>GR</v>
      </c>
      <c r="K219" s="142" t="str">
        <f>IF(赛后数据!$M219="","",_xlfn.IFS(L219=赛后数据!$N219,赛后数据!$M219,L219=赛后数据!$V219,赛后数据!$U219,L219=赛后数据!$AD219,赛后数据!$AC219,L219=赛后数据!$AL219,赛后数据!$AK219))</f>
        <v>ak</v>
      </c>
      <c r="L219" s="9" t="str">
        <f>IF(原始数据!AP219="","",原始数据!AP219)</f>
        <v>先知</v>
      </c>
      <c r="M219" s="13">
        <v>8</v>
      </c>
      <c r="N219" s="189" t="s">
        <v>233</v>
      </c>
      <c r="O219" s="189" t="s">
        <v>232</v>
      </c>
      <c r="P219" s="142" t="str">
        <f>IF(赛后数据!$M219="","",_xlfn.IFS(Q219=赛后数据!$N219,赛后数据!$M219,Q219=赛后数据!$V219,赛后数据!$U219,Q219=赛后数据!$AD219,赛后数据!$AC219,Q219=赛后数据!$AL219,赛后数据!$AK219))</f>
        <v>ac</v>
      </c>
      <c r="Q219" s="9" t="str">
        <f>IF(原始数据!AQ219="","",原始数据!AQ219)</f>
        <v>木偶师</v>
      </c>
      <c r="R219" s="13">
        <v>5</v>
      </c>
      <c r="S219" s="15" t="s">
        <v>231</v>
      </c>
      <c r="T219" s="15" t="s">
        <v>233</v>
      </c>
      <c r="U219" s="142" t="str">
        <f>IF(赛后数据!$M219="","",_xlfn.IFS(V219=赛后数据!$N219,赛后数据!$M219,V219=赛后数据!$V219,赛后数据!$U219,V219=赛后数据!$AD219,赛后数据!$AC219,V219=赛后数据!$AL219,赛后数据!$AK219))</f>
        <v>iron</v>
      </c>
      <c r="V219" s="9" t="str">
        <f>IF(原始数据!AS219="","",原始数据!AS219)</f>
        <v>飞行家</v>
      </c>
      <c r="W219" s="13">
        <v>2</v>
      </c>
      <c r="X219" s="15" t="s">
        <v>231</v>
      </c>
      <c r="Y219" s="15" t="s">
        <v>232</v>
      </c>
      <c r="Z219" s="142" t="str">
        <f>IF(赛后数据!$M219="","",_xlfn.IFS(AA219=赛后数据!$N219,赛后数据!$M219,AA219=赛后数据!$V219,赛后数据!$U219,AA219=赛后数据!$AD219,赛后数据!$AC219,AA219=赛后数据!$AL219,赛后数据!$AK219))</f>
        <v>heart</v>
      </c>
      <c r="AA219" s="9" t="str">
        <f>IF(原始数据!AU219="","",原始数据!AU219)</f>
        <v>骑士</v>
      </c>
      <c r="AB219" s="13">
        <v>6</v>
      </c>
      <c r="AC219" s="15" t="s">
        <v>231</v>
      </c>
      <c r="AD219" s="15" t="s">
        <v>233</v>
      </c>
      <c r="AE219" s="9" t="str">
        <f>IF(原始数据!K219="","",原始数据!K219)</f>
        <v>FT</v>
      </c>
      <c r="AF219" s="9" t="str">
        <f>IF(原始数据!L219="","",原始数据!L219)</f>
        <v>heshen</v>
      </c>
      <c r="AG219" s="9" t="str">
        <f>IF(原始数据!AV219="","",原始数据!AV219)</f>
        <v>喧嚣</v>
      </c>
      <c r="AH219" s="13">
        <v>9</v>
      </c>
      <c r="AI219" s="15" t="s">
        <v>234</v>
      </c>
      <c r="AJ219" s="15" t="s">
        <v>243</v>
      </c>
      <c r="AK219" s="15" t="s">
        <v>247</v>
      </c>
      <c r="AL219" s="15" t="s">
        <v>240</v>
      </c>
      <c r="AM219" s="142" t="s">
        <v>307</v>
      </c>
      <c r="AN219" s="9">
        <v>0</v>
      </c>
      <c r="AO219" s="9">
        <v>10</v>
      </c>
      <c r="AP219" s="142" t="s">
        <v>239</v>
      </c>
      <c r="AQ219" s="10">
        <v>1</v>
      </c>
      <c r="AR219" s="10">
        <v>10</v>
      </c>
      <c r="AS219" s="10">
        <f>60+71+64</f>
        <v>195</v>
      </c>
      <c r="AT219" s="10"/>
      <c r="AU219" s="16">
        <v>445</v>
      </c>
      <c r="AV219" s="16">
        <v>3</v>
      </c>
      <c r="AW219" s="16">
        <v>21</v>
      </c>
      <c r="AX219" s="16"/>
      <c r="AY219" s="191">
        <v>4</v>
      </c>
      <c r="AZ219" s="191">
        <v>45</v>
      </c>
      <c r="BA219" s="13"/>
      <c r="BC219" s="20">
        <f t="shared" si="6"/>
        <v>60</v>
      </c>
      <c r="BD219" s="20">
        <f t="shared" si="7"/>
        <v>1</v>
      </c>
      <c r="BF219" s="1">
        <v>5</v>
      </c>
      <c r="BG219" s="1">
        <v>35</v>
      </c>
    </row>
    <row r="220" spans="1:59">
      <c r="A220" s="1">
        <f>输入错误检查!C219</f>
        <v>0</v>
      </c>
      <c r="B220" s="14">
        <f>原始数据!B220</f>
        <v>4</v>
      </c>
      <c r="C220" s="14">
        <f>原始数据!C220</f>
        <v>17</v>
      </c>
      <c r="D220" s="8">
        <f>原始数据!D220</f>
        <v>18</v>
      </c>
      <c r="E220" s="8" t="str">
        <f>原始数据!E220</f>
        <v>GR</v>
      </c>
      <c r="F220" s="8" t="str">
        <f>原始数据!F220</f>
        <v>FT</v>
      </c>
      <c r="G220" s="8">
        <f>原始数据!G220</f>
        <v>1</v>
      </c>
      <c r="H220" s="8" t="str">
        <f>原始数据!H220</f>
        <v>下</v>
      </c>
      <c r="I220" s="8" t="str">
        <f>IF(原始数据!X220="","",原始数据!X220)</f>
        <v>永眠镇</v>
      </c>
      <c r="J220" s="8" t="str">
        <f>原始数据!J220</f>
        <v>FT</v>
      </c>
      <c r="K220" s="142" t="str">
        <f>IF(赛后数据!$M220="","",_xlfn.IFS(L220=赛后数据!$N220,赛后数据!$M220,L220=赛后数据!$V220,赛后数据!$U220,L220=赛后数据!$AD220,赛后数据!$AC220,L220=赛后数据!$AL220,赛后数据!$AK220))</f>
        <v>shadow</v>
      </c>
      <c r="L220" s="9" t="str">
        <f>IF(原始数据!AP220="","",原始数据!AP220)</f>
        <v>祭司</v>
      </c>
      <c r="M220" s="13">
        <v>5</v>
      </c>
      <c r="N220" s="15" t="s">
        <v>231</v>
      </c>
      <c r="O220" s="15" t="s">
        <v>233</v>
      </c>
      <c r="P220" s="142" t="str">
        <f>IF(赛后数据!$M220="","",_xlfn.IFS(Q220=赛后数据!$N220,赛后数据!$M220,Q220=赛后数据!$V220,赛后数据!$U220,Q220=赛后数据!$AD220,赛后数据!$AC220,Q220=赛后数据!$AL220,赛后数据!$AK220))</f>
        <v>miniblue</v>
      </c>
      <c r="Q220" s="9" t="str">
        <f>IF(原始数据!AQ220="","",原始数据!AQ220)</f>
        <v>守墓人</v>
      </c>
      <c r="R220" s="13">
        <v>6</v>
      </c>
      <c r="S220" s="15" t="s">
        <v>231</v>
      </c>
      <c r="T220" s="15" t="s">
        <v>230</v>
      </c>
      <c r="U220" s="142" t="str">
        <f>IF(赛后数据!$M220="","",_xlfn.IFS(V220=赛后数据!$N220,赛后数据!$M220,V220=赛后数据!$V220,赛后数据!$U220,V220=赛后数据!$AD220,赛后数据!$AC220,V220=赛后数据!$AL220,赛后数据!$AK220))</f>
        <v>kuga</v>
      </c>
      <c r="V220" s="9" t="str">
        <f>IF(原始数据!AS220="","",原始数据!AS220)</f>
        <v>飞行家</v>
      </c>
      <c r="W220" s="13">
        <v>8</v>
      </c>
      <c r="X220" s="15" t="s">
        <v>231</v>
      </c>
      <c r="Y220" s="15" t="s">
        <v>232</v>
      </c>
      <c r="Z220" s="142" t="str">
        <f>IF(赛后数据!$M220="","",_xlfn.IFS(AA220=赛后数据!$N220,赛后数据!$M220,AA220=赛后数据!$V220,赛后数据!$U220,AA220=赛后数据!$AD220,赛后数据!$AC220,AA220=赛后数据!$AL220,赛后数据!$AK220))</f>
        <v>ahd</v>
      </c>
      <c r="AA220" s="9" t="str">
        <f>IF(原始数据!AU220="","",原始数据!AU220)</f>
        <v>入殓师</v>
      </c>
      <c r="AB220" s="13">
        <v>2</v>
      </c>
      <c r="AC220" s="189" t="s">
        <v>233</v>
      </c>
      <c r="AD220" s="189" t="s">
        <v>232</v>
      </c>
      <c r="AE220" s="9" t="str">
        <f>IF(原始数据!K220="","",原始数据!K220)</f>
        <v>GR</v>
      </c>
      <c r="AF220" s="9" t="str">
        <f>IF(原始数据!L220="","",原始数据!L220)</f>
        <v>jin</v>
      </c>
      <c r="AG220" s="9" t="str">
        <f>IF(原始数据!AV220="","",原始数据!AV220)</f>
        <v>跛脚羊</v>
      </c>
      <c r="AH220" s="13">
        <v>3</v>
      </c>
      <c r="AI220" s="15" t="s">
        <v>235</v>
      </c>
      <c r="AJ220" s="15" t="s">
        <v>234</v>
      </c>
      <c r="AK220" s="15" t="s">
        <v>247</v>
      </c>
      <c r="AL220" s="15" t="s">
        <v>240</v>
      </c>
      <c r="AM220" s="142" t="s">
        <v>354</v>
      </c>
      <c r="AN220" s="9">
        <v>0</v>
      </c>
      <c r="AO220" s="9">
        <v>16</v>
      </c>
      <c r="AP220" s="142" t="s">
        <v>239</v>
      </c>
      <c r="AQ220" s="10">
        <v>0</v>
      </c>
      <c r="AR220" s="10">
        <v>43</v>
      </c>
      <c r="AS220" s="10">
        <f>37+42+34</f>
        <v>113</v>
      </c>
      <c r="AT220" s="10"/>
      <c r="AU220" s="16">
        <f>69+30+28+300</f>
        <v>427</v>
      </c>
      <c r="AV220" s="16">
        <v>3</v>
      </c>
      <c r="AW220" s="16">
        <v>20</v>
      </c>
      <c r="AX220" s="16"/>
      <c r="AY220" s="191">
        <v>6</v>
      </c>
      <c r="AZ220" s="191">
        <v>7</v>
      </c>
      <c r="BA220" s="13"/>
      <c r="BC220" s="20">
        <f t="shared" si="6"/>
        <v>27</v>
      </c>
      <c r="BD220" s="20">
        <f t="shared" si="7"/>
        <v>0</v>
      </c>
      <c r="BF220" s="1">
        <v>7</v>
      </c>
      <c r="BG220" s="1">
        <v>24</v>
      </c>
    </row>
    <row r="221" spans="1:59">
      <c r="A221" s="1">
        <f>输入错误检查!C220</f>
        <v>0</v>
      </c>
      <c r="B221" s="14">
        <f>原始数据!B221</f>
        <v>4</v>
      </c>
      <c r="C221" s="14">
        <f>原始数据!C221</f>
        <v>17</v>
      </c>
      <c r="D221" s="8">
        <f>原始数据!D221</f>
        <v>18</v>
      </c>
      <c r="E221" s="8" t="str">
        <f>原始数据!E221</f>
        <v>GR</v>
      </c>
      <c r="F221" s="8" t="str">
        <f>原始数据!F221</f>
        <v>FT</v>
      </c>
      <c r="G221" s="8">
        <f>原始数据!G221</f>
        <v>2</v>
      </c>
      <c r="H221" s="8" t="str">
        <f>原始数据!H221</f>
        <v>上</v>
      </c>
      <c r="I221" s="8" t="str">
        <f>IF(原始数据!X221="","",原始数据!X221)</f>
        <v>里奥的回忆</v>
      </c>
      <c r="J221" s="8" t="str">
        <f>原始数据!J221</f>
        <v>FT</v>
      </c>
      <c r="K221" s="142" t="str">
        <f>IF(赛后数据!$M221="","",_xlfn.IFS(L221=赛后数据!$N221,赛后数据!$M221,L221=赛后数据!$V221,赛后数据!$U221,L221=赛后数据!$AD221,赛后数据!$AC221,L221=赛后数据!$AL221,赛后数据!$AK221))</f>
        <v>ahd</v>
      </c>
      <c r="L221" s="9" t="str">
        <f>IF(原始数据!AP221="","",原始数据!AP221)</f>
        <v>木偶师</v>
      </c>
      <c r="M221" s="13">
        <v>2</v>
      </c>
      <c r="N221" s="189" t="s">
        <v>233</v>
      </c>
      <c r="O221" s="189" t="s">
        <v>230</v>
      </c>
      <c r="P221" s="142" t="str">
        <f>IF(赛后数据!$M221="","",_xlfn.IFS(Q221=赛后数据!$N221,赛后数据!$M221,Q221=赛后数据!$V221,赛后数据!$U221,Q221=赛后数据!$AD221,赛后数据!$AC221,Q221=赛后数据!$AL221,赛后数据!$AK221))</f>
        <v>shadow</v>
      </c>
      <c r="Q221" s="9" t="str">
        <f>IF(原始数据!AQ221="","",原始数据!AQ221)</f>
        <v>囚徒</v>
      </c>
      <c r="R221" s="13">
        <v>8</v>
      </c>
      <c r="S221" s="189" t="s">
        <v>233</v>
      </c>
      <c r="T221" s="189" t="s">
        <v>232</v>
      </c>
      <c r="U221" s="142" t="str">
        <f>IF(赛后数据!$M221="","",_xlfn.IFS(V221=赛后数据!$N221,赛后数据!$M221,V221=赛后数据!$V221,赛后数据!$U221,V221=赛后数据!$AD221,赛后数据!$AC221,V221=赛后数据!$AL221,赛后数据!$AK221))</f>
        <v>kuga</v>
      </c>
      <c r="V221" s="9" t="str">
        <f>IF(原始数据!AS221="","",原始数据!AS221)</f>
        <v>杂技演员</v>
      </c>
      <c r="W221" s="13">
        <v>5</v>
      </c>
      <c r="X221" s="15" t="s">
        <v>231</v>
      </c>
      <c r="Y221" s="15" t="s">
        <v>232</v>
      </c>
      <c r="Z221" s="142" t="str">
        <f>IF(赛后数据!$M221="","",_xlfn.IFS(AA221=赛后数据!$N221,赛后数据!$M221,AA221=赛后数据!$V221,赛后数据!$U221,AA221=赛后数据!$AD221,赛后数据!$AC221,AA221=赛后数据!$AL221,赛后数据!$AK221))</f>
        <v>miniblue</v>
      </c>
      <c r="AA221" s="9" t="str">
        <f>IF(原始数据!AU221="","",原始数据!AU221)</f>
        <v>大副</v>
      </c>
      <c r="AB221" s="13">
        <v>6</v>
      </c>
      <c r="AC221" s="15" t="s">
        <v>231</v>
      </c>
      <c r="AD221" s="15" t="s">
        <v>230</v>
      </c>
      <c r="AE221" s="9" t="str">
        <f>IF(原始数据!K221="","",原始数据!K221)</f>
        <v>GR</v>
      </c>
      <c r="AF221" s="9" t="str">
        <f>IF(原始数据!L221="","",原始数据!L221)</f>
        <v>jin</v>
      </c>
      <c r="AG221" s="9" t="str">
        <f>IF(原始数据!AV221="","",原始数据!AV221)</f>
        <v>歌剧演员</v>
      </c>
      <c r="AH221" s="13">
        <v>9</v>
      </c>
      <c r="AI221" s="15" t="s">
        <v>235</v>
      </c>
      <c r="AJ221" s="15" t="s">
        <v>234</v>
      </c>
      <c r="AK221" s="15" t="s">
        <v>237</v>
      </c>
      <c r="AL221" s="15" t="s">
        <v>240</v>
      </c>
      <c r="AM221" s="142" t="s">
        <v>355</v>
      </c>
      <c r="AN221" s="9">
        <v>0</v>
      </c>
      <c r="AO221" s="9">
        <v>7</v>
      </c>
      <c r="AP221" s="142" t="s">
        <v>239</v>
      </c>
      <c r="AQ221" s="10">
        <v>1</v>
      </c>
      <c r="AR221" s="10">
        <v>3</v>
      </c>
      <c r="AS221" s="10">
        <f>73+57+68</f>
        <v>198</v>
      </c>
      <c r="AT221" s="10"/>
      <c r="AU221" s="16">
        <f>84+48+48+37+200</f>
        <v>417</v>
      </c>
      <c r="AV221" s="16">
        <v>3</v>
      </c>
      <c r="AW221" s="16">
        <v>21</v>
      </c>
      <c r="AX221" s="16"/>
      <c r="AY221" s="191">
        <v>6</v>
      </c>
      <c r="AZ221" s="191">
        <v>11</v>
      </c>
      <c r="BA221" s="13"/>
      <c r="BC221" s="20">
        <f t="shared" si="6"/>
        <v>56</v>
      </c>
      <c r="BD221" s="20">
        <f t="shared" si="7"/>
        <v>1</v>
      </c>
      <c r="BF221" s="1">
        <v>7</v>
      </c>
      <c r="BG221" s="1">
        <v>10</v>
      </c>
    </row>
    <row r="222" spans="1:59">
      <c r="A222" s="1">
        <f>输入错误检查!C221</f>
        <v>0</v>
      </c>
      <c r="B222" s="14">
        <f>原始数据!B222</f>
        <v>4</v>
      </c>
      <c r="C222" s="14">
        <f>原始数据!C222</f>
        <v>17</v>
      </c>
      <c r="D222" s="8">
        <f>原始数据!D222</f>
        <v>18</v>
      </c>
      <c r="E222" s="8" t="str">
        <f>原始数据!E222</f>
        <v>GR</v>
      </c>
      <c r="F222" s="8" t="str">
        <f>原始数据!F222</f>
        <v>FT</v>
      </c>
      <c r="G222" s="8">
        <f>原始数据!G222</f>
        <v>2</v>
      </c>
      <c r="H222" s="8" t="str">
        <f>原始数据!H222</f>
        <v>下</v>
      </c>
      <c r="I222" s="8" t="str">
        <f>IF(原始数据!X222="","",原始数据!X222)</f>
        <v>里奥的回忆</v>
      </c>
      <c r="J222" s="8" t="str">
        <f>原始数据!J222</f>
        <v>GR</v>
      </c>
      <c r="K222" s="142" t="str">
        <f>IF(赛后数据!$M222="","",_xlfn.IFS(L222=赛后数据!$N222,赛后数据!$M222,L222=赛后数据!$V222,赛后数据!$U222,L222=赛后数据!$AD222,赛后数据!$AC222,L222=赛后数据!$AL222,赛后数据!$AK222))</f>
        <v>ac</v>
      </c>
      <c r="L222" s="9" t="str">
        <f>IF(原始数据!AP222="","",原始数据!AP222)</f>
        <v>囚徒</v>
      </c>
      <c r="M222" s="13">
        <v>5</v>
      </c>
      <c r="N222" s="189" t="s">
        <v>233</v>
      </c>
      <c r="O222" s="189" t="s">
        <v>232</v>
      </c>
      <c r="P222" s="142" t="str">
        <f>IF(赛后数据!$M222="","",_xlfn.IFS(Q222=赛后数据!$N222,赛后数据!$M222,Q222=赛后数据!$V222,赛后数据!$U222,Q222=赛后数据!$AD222,赛后数据!$AC222,Q222=赛后数据!$AL222,赛后数据!$AK222))</f>
        <v>iron</v>
      </c>
      <c r="Q222" s="9" t="str">
        <f>IF(原始数据!AQ222="","",原始数据!AQ222)</f>
        <v>心理学家</v>
      </c>
      <c r="R222" s="13">
        <v>2</v>
      </c>
      <c r="S222" s="15" t="s">
        <v>231</v>
      </c>
      <c r="T222" s="15" t="s">
        <v>230</v>
      </c>
      <c r="U222" s="142" t="str">
        <f>IF(赛后数据!$M222="","",_xlfn.IFS(V222=赛后数据!$N222,赛后数据!$M222,V222=赛后数据!$V222,赛后数据!$U222,V222=赛后数据!$AD222,赛后数据!$AC222,V222=赛后数据!$AL222,赛后数据!$AK222))</f>
        <v>ak</v>
      </c>
      <c r="V222" s="9" t="str">
        <f>IF(原始数据!AS222="","",原始数据!AS222)</f>
        <v>古董商</v>
      </c>
      <c r="W222" s="13">
        <v>8</v>
      </c>
      <c r="X222" s="15" t="s">
        <v>232</v>
      </c>
      <c r="Y222" s="15" t="s">
        <v>230</v>
      </c>
      <c r="Z222" s="142" t="str">
        <f>IF(赛后数据!$M222="","",_xlfn.IFS(AA222=赛后数据!$N222,赛后数据!$M222,AA222=赛后数据!$V222,赛后数据!$U222,AA222=赛后数据!$AD222,赛后数据!$AC222,AA222=赛后数据!$AL222,赛后数据!$AK222))</f>
        <v>heart</v>
      </c>
      <c r="AA222" s="9" t="str">
        <f>IF(原始数据!AU222="","",原始数据!AU222)</f>
        <v>佣兵</v>
      </c>
      <c r="AB222" s="13">
        <v>4</v>
      </c>
      <c r="AC222" s="15" t="s">
        <v>231</v>
      </c>
      <c r="AD222" s="15" t="s">
        <v>230</v>
      </c>
      <c r="AE222" s="9" t="str">
        <f>IF(原始数据!K222="","",原始数据!K222)</f>
        <v>FT</v>
      </c>
      <c r="AF222" s="9" t="str">
        <f>IF(原始数据!L222="","",原始数据!L222)</f>
        <v>miao</v>
      </c>
      <c r="AG222" s="9" t="str">
        <f>IF(原始数据!AV222="","",原始数据!AV222)</f>
        <v>时空之影</v>
      </c>
      <c r="AH222" s="13">
        <v>1</v>
      </c>
      <c r="AI222" s="15" t="s">
        <v>235</v>
      </c>
      <c r="AJ222" s="15" t="s">
        <v>243</v>
      </c>
      <c r="AK222" s="15" t="s">
        <v>237</v>
      </c>
      <c r="AL222" s="15" t="s">
        <v>244</v>
      </c>
      <c r="AM222" s="142" t="s">
        <v>308</v>
      </c>
      <c r="AN222" s="9">
        <v>0</v>
      </c>
      <c r="AO222" s="9">
        <v>49</v>
      </c>
      <c r="AP222" s="142" t="s">
        <v>289</v>
      </c>
      <c r="AQ222" s="10">
        <v>2</v>
      </c>
      <c r="AR222" s="10">
        <v>9</v>
      </c>
      <c r="AS222" s="10">
        <f>197+71+40</f>
        <v>308</v>
      </c>
      <c r="AT222" s="10"/>
      <c r="AU222" s="16">
        <f>67+336</f>
        <v>403</v>
      </c>
      <c r="AV222" s="16">
        <v>3</v>
      </c>
      <c r="AW222" s="16">
        <v>21</v>
      </c>
      <c r="AX222" s="16"/>
      <c r="AY222" s="191">
        <v>4</v>
      </c>
      <c r="AZ222" s="191">
        <v>32</v>
      </c>
      <c r="BA222" s="13"/>
      <c r="BC222" s="20">
        <f t="shared" si="6"/>
        <v>80</v>
      </c>
      <c r="BD222" s="20">
        <f t="shared" si="7"/>
        <v>1</v>
      </c>
      <c r="BF222" s="1">
        <v>6</v>
      </c>
      <c r="BG222" s="1">
        <v>15</v>
      </c>
    </row>
    <row r="223" spans="1:59">
      <c r="A223" s="1">
        <f>输入错误检查!C222</f>
        <v>0</v>
      </c>
      <c r="B223" s="14">
        <f>原始数据!B223</f>
        <v>4</v>
      </c>
      <c r="C223" s="14">
        <f>原始数据!C223</f>
        <v>17</v>
      </c>
      <c r="D223" s="8">
        <f>原始数据!D223</f>
        <v>18</v>
      </c>
      <c r="E223" s="8" t="str">
        <f>原始数据!E223</f>
        <v>GR</v>
      </c>
      <c r="F223" s="8" t="str">
        <f>原始数据!F223</f>
        <v>FT</v>
      </c>
      <c r="G223" s="8">
        <f>原始数据!G223</f>
        <v>3</v>
      </c>
      <c r="H223" s="8" t="str">
        <f>原始数据!H223</f>
        <v>上</v>
      </c>
      <c r="I223" s="8" t="str">
        <f>IF(原始数据!X223="","",原始数据!X223)</f>
        <v/>
      </c>
      <c r="J223" s="8" t="str">
        <f>原始数据!J223</f>
        <v/>
      </c>
      <c r="K223" s="142" t="str">
        <f>IF(赛后数据!$M223="","",_xlfn.IFS(L223=赛后数据!$N223,赛后数据!$M223,L223=赛后数据!$V223,赛后数据!$U223,L223=赛后数据!$AD223,赛后数据!$AC223,L223=赛后数据!$AL223,赛后数据!$AK223))</f>
        <v/>
      </c>
      <c r="L223" s="9" t="str">
        <f>IF(原始数据!AP223="","",原始数据!AP223)</f>
        <v/>
      </c>
      <c r="M223" s="13"/>
      <c r="N223" s="195"/>
      <c r="O223" s="195"/>
      <c r="P223" s="142" t="str">
        <f>IF(赛后数据!$M223="","",_xlfn.IFS(Q223=赛后数据!$N223,赛后数据!$M223,Q223=赛后数据!$V223,赛后数据!$U223,Q223=赛后数据!$AD223,赛后数据!$AC223,Q223=赛后数据!$AL223,赛后数据!$AK223))</f>
        <v/>
      </c>
      <c r="Q223" s="9" t="str">
        <f>IF(原始数据!AQ223="","",原始数据!AQ223)</f>
        <v/>
      </c>
      <c r="R223" s="13"/>
      <c r="S223" s="13"/>
      <c r="T223" s="13"/>
      <c r="U223" s="142" t="str">
        <f>IF(赛后数据!$M223="","",_xlfn.IFS(V223=赛后数据!$N223,赛后数据!$M223,V223=赛后数据!$V223,赛后数据!$U223,V223=赛后数据!$AD223,赛后数据!$AC223,V223=赛后数据!$AL223,赛后数据!$AK223))</f>
        <v/>
      </c>
      <c r="V223" s="9" t="str">
        <f>IF(原始数据!AS223="","",原始数据!AS223)</f>
        <v/>
      </c>
      <c r="W223" s="13"/>
      <c r="X223" s="13"/>
      <c r="Y223" s="13"/>
      <c r="Z223" s="142" t="str">
        <f>IF(赛后数据!$M223="","",_xlfn.IFS(AA223=赛后数据!$N223,赛后数据!$M223,AA223=赛后数据!$V223,赛后数据!$U223,AA223=赛后数据!$AD223,赛后数据!$AC223,AA223=赛后数据!$AL223,赛后数据!$AK223))</f>
        <v/>
      </c>
      <c r="AA223" s="9" t="str">
        <f>IF(原始数据!AU223="","",原始数据!AU223)</f>
        <v/>
      </c>
      <c r="AB223" s="13"/>
      <c r="AC223" s="13"/>
      <c r="AD223" s="13"/>
      <c r="AE223" s="9" t="str">
        <f>IF(原始数据!K223="","",原始数据!K223)</f>
        <v/>
      </c>
      <c r="AF223" s="9" t="str">
        <f>IF(原始数据!L223="","",原始数据!L223)</f>
        <v/>
      </c>
      <c r="AG223" s="9" t="str">
        <f>IF(原始数据!AV223="","",原始数据!AV223)</f>
        <v/>
      </c>
      <c r="AH223" s="13"/>
      <c r="AI223" s="13"/>
      <c r="AJ223" s="13"/>
      <c r="AK223" s="13"/>
      <c r="AL223" s="13"/>
      <c r="AM223" s="9"/>
      <c r="AN223" s="9"/>
      <c r="AO223" s="9"/>
      <c r="AP223" s="9"/>
      <c r="AQ223" s="10"/>
      <c r="AR223" s="10"/>
      <c r="AS223" s="10"/>
      <c r="AT223" s="10"/>
      <c r="AU223" s="16"/>
      <c r="AV223" s="16"/>
      <c r="AW223" s="16"/>
      <c r="AX223" s="16"/>
      <c r="AY223" s="191"/>
      <c r="AZ223" s="191"/>
      <c r="BA223" s="13"/>
      <c r="BC223" s="20">
        <f t="shared" si="6"/>
        <v>0</v>
      </c>
      <c r="BD223" s="20" t="str">
        <f t="shared" si="7"/>
        <v/>
      </c>
    </row>
    <row r="224" spans="1:59">
      <c r="A224" s="1">
        <f>输入错误检查!C223</f>
        <v>0</v>
      </c>
      <c r="B224" s="14">
        <f>原始数据!B224</f>
        <v>4</v>
      </c>
      <c r="C224" s="14">
        <f>原始数据!C224</f>
        <v>17</v>
      </c>
      <c r="D224" s="8">
        <f>原始数据!D224</f>
        <v>18</v>
      </c>
      <c r="E224" s="8" t="str">
        <f>原始数据!E224</f>
        <v>GR</v>
      </c>
      <c r="F224" s="8" t="str">
        <f>原始数据!F224</f>
        <v>FT</v>
      </c>
      <c r="G224" s="8">
        <f>原始数据!G224</f>
        <v>3</v>
      </c>
      <c r="H224" s="8" t="str">
        <f>原始数据!H224</f>
        <v>下</v>
      </c>
      <c r="I224" s="8" t="str">
        <f>IF(原始数据!X224="","",原始数据!X224)</f>
        <v/>
      </c>
      <c r="J224" s="8" t="str">
        <f>原始数据!J224</f>
        <v/>
      </c>
      <c r="K224" s="142" t="str">
        <f>IF(赛后数据!$M224="","",_xlfn.IFS(L224=赛后数据!$N224,赛后数据!$M224,L224=赛后数据!$V224,赛后数据!$U224,L224=赛后数据!$AD224,赛后数据!$AC224,L224=赛后数据!$AL224,赛后数据!$AK224))</f>
        <v/>
      </c>
      <c r="L224" s="9" t="str">
        <f>IF(原始数据!AP224="","",原始数据!AP224)</f>
        <v/>
      </c>
      <c r="M224" s="13"/>
      <c r="N224" s="195"/>
      <c r="O224" s="195"/>
      <c r="P224" s="142" t="str">
        <f>IF(赛后数据!$M224="","",_xlfn.IFS(Q224=赛后数据!$N224,赛后数据!$M224,Q224=赛后数据!$V224,赛后数据!$U224,Q224=赛后数据!$AD224,赛后数据!$AC224,Q224=赛后数据!$AL224,赛后数据!$AK224))</f>
        <v/>
      </c>
      <c r="Q224" s="9" t="str">
        <f>IF(原始数据!AQ224="","",原始数据!AQ224)</f>
        <v/>
      </c>
      <c r="R224" s="13"/>
      <c r="S224" s="13"/>
      <c r="T224" s="13"/>
      <c r="U224" s="142" t="str">
        <f>IF(赛后数据!$M224="","",_xlfn.IFS(V224=赛后数据!$N224,赛后数据!$M224,V224=赛后数据!$V224,赛后数据!$U224,V224=赛后数据!$AD224,赛后数据!$AC224,V224=赛后数据!$AL224,赛后数据!$AK224))</f>
        <v/>
      </c>
      <c r="V224" s="9" t="str">
        <f>IF(原始数据!AS224="","",原始数据!AS224)</f>
        <v/>
      </c>
      <c r="W224" s="13"/>
      <c r="X224" s="13"/>
      <c r="Y224" s="13"/>
      <c r="Z224" s="142" t="str">
        <f>IF(赛后数据!$M224="","",_xlfn.IFS(AA224=赛后数据!$N224,赛后数据!$M224,AA224=赛后数据!$V224,赛后数据!$U224,AA224=赛后数据!$AD224,赛后数据!$AC224,AA224=赛后数据!$AL224,赛后数据!$AK224))</f>
        <v/>
      </c>
      <c r="AA224" s="9" t="str">
        <f>IF(原始数据!AU224="","",原始数据!AU224)</f>
        <v/>
      </c>
      <c r="AB224" s="13"/>
      <c r="AC224" s="13"/>
      <c r="AD224" s="13"/>
      <c r="AE224" s="9" t="str">
        <f>IF(原始数据!K224="","",原始数据!K224)</f>
        <v/>
      </c>
      <c r="AF224" s="9" t="str">
        <f>IF(原始数据!L224="","",原始数据!L224)</f>
        <v/>
      </c>
      <c r="AG224" s="9" t="str">
        <f>IF(原始数据!AV224="","",原始数据!AV224)</f>
        <v/>
      </c>
      <c r="AH224" s="13"/>
      <c r="AI224" s="13"/>
      <c r="AJ224" s="13"/>
      <c r="AK224" s="13"/>
      <c r="AL224" s="13"/>
      <c r="AM224" s="9"/>
      <c r="AN224" s="9"/>
      <c r="AO224" s="9"/>
      <c r="AP224" s="9"/>
      <c r="AQ224" s="10"/>
      <c r="AR224" s="10"/>
      <c r="AS224" s="10"/>
      <c r="AT224" s="10"/>
      <c r="AU224" s="16"/>
      <c r="AV224" s="16"/>
      <c r="AW224" s="16"/>
      <c r="AX224" s="16"/>
      <c r="AY224" s="191"/>
      <c r="AZ224" s="191"/>
      <c r="BA224" s="13"/>
      <c r="BC224" s="20">
        <f t="shared" si="6"/>
        <v>0</v>
      </c>
      <c r="BD224" s="20" t="str">
        <f t="shared" si="7"/>
        <v/>
      </c>
    </row>
    <row r="225" spans="1:59">
      <c r="A225" s="1">
        <f>输入错误检查!C224</f>
        <v>0</v>
      </c>
      <c r="B225" s="14">
        <f>原始数据!B225</f>
        <v>4</v>
      </c>
      <c r="C225" s="14">
        <f>原始数据!C225</f>
        <v>17</v>
      </c>
      <c r="D225" s="8">
        <f>原始数据!D225</f>
        <v>18</v>
      </c>
      <c r="E225" s="8" t="str">
        <f>原始数据!E225</f>
        <v>GR</v>
      </c>
      <c r="F225" s="8" t="str">
        <f>原始数据!F225</f>
        <v>FT</v>
      </c>
      <c r="G225" s="8" t="str">
        <f>原始数据!G225</f>
        <v>加</v>
      </c>
      <c r="H225" s="8" t="str">
        <f>原始数据!H225</f>
        <v>上</v>
      </c>
      <c r="I225" s="8" t="str">
        <f>IF(原始数据!X225="","",原始数据!X225)</f>
        <v/>
      </c>
      <c r="J225" s="8" t="str">
        <f>原始数据!J225</f>
        <v/>
      </c>
      <c r="K225" s="142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9" t="str">
        <f>IF(原始数据!AP225="","",原始数据!AP225)</f>
        <v/>
      </c>
      <c r="M225" s="13"/>
      <c r="N225" s="195"/>
      <c r="O225" s="195"/>
      <c r="P225" s="142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9" t="str">
        <f>IF(原始数据!AQ225="","",原始数据!AQ225)</f>
        <v/>
      </c>
      <c r="R225" s="13"/>
      <c r="S225" s="13"/>
      <c r="T225" s="13"/>
      <c r="U225" s="142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9" t="str">
        <f>IF(原始数据!AS225="","",原始数据!AS225)</f>
        <v/>
      </c>
      <c r="W225" s="13"/>
      <c r="X225" s="13"/>
      <c r="Y225" s="13"/>
      <c r="Z225" s="142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9" t="str">
        <f>IF(原始数据!AU225="","",原始数据!AU225)</f>
        <v/>
      </c>
      <c r="AB225" s="13"/>
      <c r="AC225" s="13"/>
      <c r="AD225" s="13"/>
      <c r="AE225" s="9" t="str">
        <f>IF(原始数据!K225="","",原始数据!K225)</f>
        <v/>
      </c>
      <c r="AF225" s="9" t="str">
        <f>IF(原始数据!L225="","",原始数据!L225)</f>
        <v/>
      </c>
      <c r="AG225" s="9" t="str">
        <f>IF(原始数据!AV225="","",原始数据!AV225)</f>
        <v/>
      </c>
      <c r="AH225" s="13"/>
      <c r="AI225" s="13"/>
      <c r="AJ225" s="13"/>
      <c r="AK225" s="13"/>
      <c r="AL225" s="13"/>
      <c r="AM225" s="9"/>
      <c r="AN225" s="9"/>
      <c r="AO225" s="9"/>
      <c r="AP225" s="9"/>
      <c r="AQ225" s="10"/>
      <c r="AR225" s="10"/>
      <c r="AS225" s="10"/>
      <c r="AT225" s="10"/>
      <c r="AU225" s="16"/>
      <c r="AV225" s="16"/>
      <c r="AW225" s="16"/>
      <c r="AX225" s="16"/>
      <c r="AY225" s="191"/>
      <c r="AZ225" s="191"/>
      <c r="BA225" s="13"/>
      <c r="BC225" s="20">
        <f t="shared" si="6"/>
        <v>0</v>
      </c>
      <c r="BD225" s="20" t="str">
        <f t="shared" si="7"/>
        <v/>
      </c>
    </row>
    <row r="226" spans="1:59">
      <c r="A226" s="1">
        <f>输入错误检查!C225</f>
        <v>0</v>
      </c>
      <c r="B226" s="14">
        <f>原始数据!B226</f>
        <v>4</v>
      </c>
      <c r="C226" s="14">
        <f>原始数据!C226</f>
        <v>17</v>
      </c>
      <c r="D226" s="8">
        <f>原始数据!D226</f>
        <v>18</v>
      </c>
      <c r="E226" s="8" t="str">
        <f>原始数据!E226</f>
        <v>GR</v>
      </c>
      <c r="F226" s="8" t="str">
        <f>原始数据!F226</f>
        <v>FT</v>
      </c>
      <c r="G226" s="8" t="str">
        <f>原始数据!G226</f>
        <v>加</v>
      </c>
      <c r="H226" s="8" t="str">
        <f>原始数据!H226</f>
        <v>下</v>
      </c>
      <c r="I226" s="8" t="str">
        <f>IF(原始数据!X226="","",原始数据!X226)</f>
        <v/>
      </c>
      <c r="J226" s="8" t="str">
        <f>原始数据!J226</f>
        <v/>
      </c>
      <c r="K226" s="142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9" t="str">
        <f>IF(原始数据!AP226="","",原始数据!AP226)</f>
        <v/>
      </c>
      <c r="M226" s="13"/>
      <c r="N226" s="195"/>
      <c r="O226" s="195"/>
      <c r="P226" s="142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9" t="str">
        <f>IF(原始数据!AQ226="","",原始数据!AQ226)</f>
        <v/>
      </c>
      <c r="R226" s="13"/>
      <c r="S226" s="13"/>
      <c r="T226" s="13"/>
      <c r="U226" s="142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9" t="str">
        <f>IF(原始数据!AS226="","",原始数据!AS226)</f>
        <v/>
      </c>
      <c r="W226" s="13"/>
      <c r="X226" s="13"/>
      <c r="Y226" s="13"/>
      <c r="Z226" s="142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9" t="str">
        <f>IF(原始数据!AU226="","",原始数据!AU226)</f>
        <v/>
      </c>
      <c r="AB226" s="13"/>
      <c r="AC226" s="13"/>
      <c r="AD226" s="13"/>
      <c r="AE226" s="9" t="str">
        <f>IF(原始数据!K226="","",原始数据!K226)</f>
        <v/>
      </c>
      <c r="AF226" s="9" t="str">
        <f>IF(原始数据!L226="","",原始数据!L226)</f>
        <v/>
      </c>
      <c r="AG226" s="9" t="str">
        <f>IF(原始数据!AV226="","",原始数据!AV226)</f>
        <v/>
      </c>
      <c r="AH226" s="13"/>
      <c r="AI226" s="13"/>
      <c r="AJ226" s="13"/>
      <c r="AK226" s="13"/>
      <c r="AL226" s="13"/>
      <c r="AM226" s="9"/>
      <c r="AN226" s="9"/>
      <c r="AO226" s="9"/>
      <c r="AP226" s="9"/>
      <c r="AQ226" s="10"/>
      <c r="AR226" s="10"/>
      <c r="AS226" s="10"/>
      <c r="AT226" s="10"/>
      <c r="AU226" s="16"/>
      <c r="AV226" s="16"/>
      <c r="AW226" s="16"/>
      <c r="AX226" s="16"/>
      <c r="AY226" s="191"/>
      <c r="AZ226" s="191"/>
      <c r="BA226" s="13"/>
      <c r="BC226" s="20">
        <f t="shared" si="6"/>
        <v>0</v>
      </c>
      <c r="BD226" s="20" t="str">
        <f t="shared" si="7"/>
        <v/>
      </c>
    </row>
    <row r="227" spans="1:59">
      <c r="A227" s="1">
        <f>输入错误检查!C226</f>
        <v>0</v>
      </c>
      <c r="B227" s="14">
        <f>原始数据!B227</f>
        <v>4</v>
      </c>
      <c r="C227" s="14">
        <f>原始数据!C227</f>
        <v>18</v>
      </c>
      <c r="D227" s="8">
        <f>原始数据!D227</f>
        <v>12</v>
      </c>
      <c r="E227" s="8" t="str">
        <f>原始数据!E227</f>
        <v>DOU5</v>
      </c>
      <c r="F227" s="8" t="str">
        <f>原始数据!F227</f>
        <v>AXIZ</v>
      </c>
      <c r="G227" s="8">
        <f>原始数据!G227</f>
        <v>1</v>
      </c>
      <c r="H227" s="8" t="str">
        <f>原始数据!H227</f>
        <v>上</v>
      </c>
      <c r="I227" s="8" t="str">
        <f>IF(原始数据!X227="","",原始数据!X227)</f>
        <v>红教堂</v>
      </c>
      <c r="J227" s="8" t="str">
        <f>原始数据!J227</f>
        <v>DOU5</v>
      </c>
      <c r="K227" s="142" t="str">
        <f>IF(赛后数据!$M227="","",_xlfn.IFS(L227=赛后数据!$N227,赛后数据!$M227,L227=赛后数据!$V227,赛后数据!$U227,L227=赛后数据!$AD227,赛后数据!$AC227,L227=赛后数据!$AL227,赛后数据!$AK227))</f>
        <v>chen</v>
      </c>
      <c r="L227" s="9" t="str">
        <f>IF(原始数据!AP227="","",原始数据!AP227)</f>
        <v>木偶师</v>
      </c>
      <c r="M227" s="13">
        <v>2</v>
      </c>
      <c r="N227" s="189" t="s">
        <v>233</v>
      </c>
      <c r="O227" s="189" t="s">
        <v>230</v>
      </c>
      <c r="P227" s="142" t="str">
        <f>IF(赛后数据!$M227="","",_xlfn.IFS(Q227=赛后数据!$N227,赛后数据!$M227,Q227=赛后数据!$V227,赛后数据!$U227,Q227=赛后数据!$AD227,赛后数据!$AC227,Q227=赛后数据!$AL227,赛后数据!$AK227))</f>
        <v>czai</v>
      </c>
      <c r="Q227" s="9" t="str">
        <f>IF(原始数据!AQ227="","",原始数据!AQ227)</f>
        <v>古董商</v>
      </c>
      <c r="R227" s="13">
        <v>5</v>
      </c>
      <c r="S227" s="15" t="s">
        <v>231</v>
      </c>
      <c r="T227" s="15" t="s">
        <v>232</v>
      </c>
      <c r="U227" s="142" t="str">
        <f>IF(赛后数据!$M227="","",_xlfn.IFS(V227=赛后数据!$N227,赛后数据!$M227,V227=赛后数据!$V227,赛后数据!$U227,V227=赛后数据!$AD227,赛后数据!$AC227,V227=赛后数据!$AL227,赛后数据!$AK227))</f>
        <v>nan</v>
      </c>
      <c r="V227" s="9" t="str">
        <f>IF(原始数据!AS227="","",原始数据!AS227)</f>
        <v>守墓人</v>
      </c>
      <c r="W227" s="13">
        <v>8</v>
      </c>
      <c r="X227" s="15" t="s">
        <v>231</v>
      </c>
      <c r="Y227" s="15" t="s">
        <v>230</v>
      </c>
      <c r="Z227" s="142" t="str">
        <f>IF(赛后数据!$M227="","",_xlfn.IFS(AA227=赛后数据!$N227,赛后数据!$M227,AA227=赛后数据!$V227,赛后数据!$U227,AA227=赛后数据!$AD227,赛后数据!$AC227,AA227=赛后数据!$AL227,赛后数据!$AK227))</f>
        <v>silverzhi</v>
      </c>
      <c r="AA227" s="9" t="str">
        <f>IF(原始数据!AU227="","",原始数据!AU227)</f>
        <v>舞女</v>
      </c>
      <c r="AB227" s="13">
        <v>6</v>
      </c>
      <c r="AC227" s="15" t="s">
        <v>231</v>
      </c>
      <c r="AD227" s="15" t="s">
        <v>232</v>
      </c>
      <c r="AE227" s="9" t="str">
        <f>IF(原始数据!K227="","",原始数据!K227)</f>
        <v>AXIZ</v>
      </c>
      <c r="AF227" s="9" t="str">
        <f>IF(原始数据!L227="","",原始数据!L227)</f>
        <v>kakiri</v>
      </c>
      <c r="AG227" s="9" t="str">
        <f>IF(原始数据!AV227="","",原始数据!AV227)</f>
        <v>喧嚣</v>
      </c>
      <c r="AH227" s="13">
        <v>9</v>
      </c>
      <c r="AI227" s="15" t="s">
        <v>243</v>
      </c>
      <c r="AJ227" s="15" t="s">
        <v>234</v>
      </c>
      <c r="AK227" s="15" t="s">
        <v>260</v>
      </c>
      <c r="AL227" s="15" t="s">
        <v>240</v>
      </c>
      <c r="AM227" s="142" t="s">
        <v>356</v>
      </c>
      <c r="AN227" s="9">
        <v>0</v>
      </c>
      <c r="AO227" s="9">
        <v>14</v>
      </c>
      <c r="AP227" s="142" t="s">
        <v>341</v>
      </c>
      <c r="AQ227" s="10">
        <v>0</v>
      </c>
      <c r="AR227" s="10">
        <v>52</v>
      </c>
      <c r="AS227" s="10">
        <f>84+16</f>
        <v>100</v>
      </c>
      <c r="AT227" s="10"/>
      <c r="AU227" s="16">
        <f>277+28+58</f>
        <v>363</v>
      </c>
      <c r="AV227" s="16">
        <v>3</v>
      </c>
      <c r="AW227" s="16">
        <v>21</v>
      </c>
      <c r="AX227" s="16"/>
      <c r="AY227" s="191">
        <v>7</v>
      </c>
      <c r="AZ227" s="191">
        <v>44</v>
      </c>
      <c r="BA227" s="13"/>
      <c r="BC227" s="20">
        <f t="shared" si="6"/>
        <v>38</v>
      </c>
      <c r="BD227" s="20">
        <f t="shared" si="7"/>
        <v>1</v>
      </c>
      <c r="BF227" s="1">
        <v>8</v>
      </c>
      <c r="BG227" s="1">
        <v>28</v>
      </c>
    </row>
    <row r="228" spans="1:59">
      <c r="A228" s="1">
        <f>输入错误检查!C227</f>
        <v>0</v>
      </c>
      <c r="B228" s="14">
        <f>原始数据!B228</f>
        <v>4</v>
      </c>
      <c r="C228" s="14">
        <f>原始数据!C228</f>
        <v>18</v>
      </c>
      <c r="D228" s="8">
        <f>原始数据!D228</f>
        <v>12</v>
      </c>
      <c r="E228" s="8" t="str">
        <f>原始数据!E228</f>
        <v>DOU5</v>
      </c>
      <c r="F228" s="8" t="str">
        <f>原始数据!F228</f>
        <v>AXIZ</v>
      </c>
      <c r="G228" s="8">
        <f>原始数据!G228</f>
        <v>1</v>
      </c>
      <c r="H228" s="8" t="str">
        <f>原始数据!H228</f>
        <v>下</v>
      </c>
      <c r="I228" s="8" t="str">
        <f>IF(原始数据!X228="","",原始数据!X228)</f>
        <v>红教堂</v>
      </c>
      <c r="J228" s="8" t="str">
        <f>原始数据!J228</f>
        <v>AXIZ</v>
      </c>
      <c r="K228" s="142" t="str">
        <f>IF(赛后数据!$M228="","",_xlfn.IFS(L228=赛后数据!$N228,赛后数据!$M228,L228=赛后数据!$V228,赛后数据!$U228,L228=赛后数据!$AD228,赛后数据!$AC228,L228=赛后数据!$AL228,赛后数据!$AK228))</f>
        <v>atto</v>
      </c>
      <c r="L228" s="9" t="str">
        <f>IF(原始数据!AP228="","",原始数据!AP228)</f>
        <v>先知</v>
      </c>
      <c r="M228" s="13">
        <v>6</v>
      </c>
      <c r="N228" s="189" t="s">
        <v>233</v>
      </c>
      <c r="O228" s="189" t="s">
        <v>232</v>
      </c>
      <c r="P228" s="142" t="str">
        <f>IF(赛后数据!$M228="","",_xlfn.IFS(Q228=赛后数据!$N228,赛后数据!$M228,Q228=赛后数据!$V228,赛后数据!$U228,Q228=赛后数据!$AD228,赛后数据!$AC228,Q228=赛后数据!$AL228,赛后数据!$AK228))</f>
        <v>tuna</v>
      </c>
      <c r="Q228" s="9" t="str">
        <f>IF(原始数据!AQ228="","",原始数据!AQ228)</f>
        <v>飞行家</v>
      </c>
      <c r="R228" s="13">
        <v>4</v>
      </c>
      <c r="S228" s="15" t="s">
        <v>231</v>
      </c>
      <c r="T228" s="15" t="s">
        <v>232</v>
      </c>
      <c r="U228" s="142" t="str">
        <f>IF(赛后数据!$M228="","",_xlfn.IFS(V228=赛后数据!$N228,赛后数据!$M228,V228=赛后数据!$V228,赛后数据!$U228,V228=赛后数据!$AD228,赛后数据!$AC228,V228=赛后数据!$AL228,赛后数据!$AK228))</f>
        <v>takakou</v>
      </c>
      <c r="V228" s="9" t="str">
        <f>IF(原始数据!AS228="","",原始数据!AS228)</f>
        <v>守墓人</v>
      </c>
      <c r="W228" s="13">
        <v>8</v>
      </c>
      <c r="X228" s="15" t="s">
        <v>231</v>
      </c>
      <c r="Y228" s="15" t="s">
        <v>232</v>
      </c>
      <c r="Z228" s="142" t="str">
        <f>IF(赛后数据!$M228="","",_xlfn.IFS(AA228=赛后数据!$N228,赛后数据!$M228,AA228=赛后数据!$V228,赛后数据!$U228,AA228=赛后数据!$AD228,赛后数据!$AC228,AA228=赛后数据!$AL228,赛后数据!$AK228))</f>
        <v>nyan</v>
      </c>
      <c r="AA228" s="9" t="str">
        <f>IF(原始数据!AU228="","",原始数据!AU228)</f>
        <v>空军</v>
      </c>
      <c r="AB228" s="13">
        <v>5</v>
      </c>
      <c r="AC228" s="15" t="s">
        <v>232</v>
      </c>
      <c r="AD228" s="15" t="s">
        <v>230</v>
      </c>
      <c r="AE228" s="9" t="str">
        <f>IF(原始数据!K228="","",原始数据!K228)</f>
        <v>DOU5</v>
      </c>
      <c r="AF228" s="9" t="str">
        <f>IF(原始数据!L228="","",原始数据!L228)</f>
        <v>yan</v>
      </c>
      <c r="AG228" s="9" t="str">
        <f>IF(原始数据!AV228="","",原始数据!AV228)</f>
        <v>喧嚣</v>
      </c>
      <c r="AH228" s="13">
        <v>1</v>
      </c>
      <c r="AI228" s="15" t="s">
        <v>234</v>
      </c>
      <c r="AJ228" s="15" t="s">
        <v>243</v>
      </c>
      <c r="AK228" s="15" t="s">
        <v>260</v>
      </c>
      <c r="AL228" s="15" t="s">
        <v>275</v>
      </c>
      <c r="AM228" s="142" t="s">
        <v>357</v>
      </c>
      <c r="AN228" s="9">
        <v>0</v>
      </c>
      <c r="AO228" s="9">
        <v>18</v>
      </c>
      <c r="AP228" s="142" t="s">
        <v>252</v>
      </c>
      <c r="AQ228" s="10">
        <v>1</v>
      </c>
      <c r="AR228" s="10">
        <v>18</v>
      </c>
      <c r="AS228" s="10">
        <f>12+78+69+67</f>
        <v>226</v>
      </c>
      <c r="AT228" s="10"/>
      <c r="AU228" s="16">
        <v>495</v>
      </c>
      <c r="AV228" s="16">
        <v>3</v>
      </c>
      <c r="AW228" s="16">
        <v>21</v>
      </c>
      <c r="AX228" s="16"/>
      <c r="AY228" s="191">
        <v>3</v>
      </c>
      <c r="AZ228" s="191">
        <v>31</v>
      </c>
      <c r="BA228" s="13"/>
      <c r="BC228" s="20">
        <f t="shared" si="6"/>
        <v>60</v>
      </c>
      <c r="BD228" s="20">
        <f t="shared" si="7"/>
        <v>1</v>
      </c>
      <c r="BF228" s="1">
        <v>4</v>
      </c>
      <c r="BG228" s="1">
        <v>10</v>
      </c>
    </row>
    <row r="229" spans="1:59">
      <c r="A229" s="1">
        <f>输入错误检查!C228</f>
        <v>0</v>
      </c>
      <c r="B229" s="14">
        <f>原始数据!B229</f>
        <v>4</v>
      </c>
      <c r="C229" s="14">
        <f>原始数据!C229</f>
        <v>18</v>
      </c>
      <c r="D229" s="8">
        <f>原始数据!D229</f>
        <v>12</v>
      </c>
      <c r="E229" s="8" t="str">
        <f>原始数据!E229</f>
        <v>DOU5</v>
      </c>
      <c r="F229" s="8" t="str">
        <f>原始数据!F229</f>
        <v>AXIZ</v>
      </c>
      <c r="G229" s="8">
        <f>原始数据!G229</f>
        <v>2</v>
      </c>
      <c r="H229" s="8" t="str">
        <f>原始数据!H229</f>
        <v>上</v>
      </c>
      <c r="I229" s="8" t="str">
        <f>IF(原始数据!X229="","",原始数据!X229)</f>
        <v>唐人街</v>
      </c>
      <c r="J229" s="8" t="str">
        <f>原始数据!J229</f>
        <v>AXIZ</v>
      </c>
      <c r="K229" s="142" t="str">
        <f>IF(赛后数据!$M229="","",_xlfn.IFS(L229=赛后数据!$N229,赛后数据!$M229,L229=赛后数据!$V229,赛后数据!$U229,L229=赛后数据!$AD229,赛后数据!$AC229,L229=赛后数据!$AL229,赛后数据!$AK229))</f>
        <v>takakou</v>
      </c>
      <c r="L229" s="9" t="str">
        <f>IF(原始数据!AP229="","",原始数据!AP229)</f>
        <v>野人</v>
      </c>
      <c r="M229" s="13">
        <v>4</v>
      </c>
      <c r="N229" s="189" t="s">
        <v>231</v>
      </c>
      <c r="O229" s="189" t="s">
        <v>230</v>
      </c>
      <c r="P229" s="142" t="str">
        <f>IF(赛后数据!$M229="","",_xlfn.IFS(Q229=赛后数据!$N229,赛后数据!$M229,Q229=赛后数据!$V229,赛后数据!$U229,Q229=赛后数据!$AD229,赛后数据!$AC229,Q229=赛后数据!$AL229,赛后数据!$AK229))</f>
        <v>atto</v>
      </c>
      <c r="Q229" s="9" t="str">
        <f>IF(原始数据!AQ229="","",原始数据!AQ229)</f>
        <v>囚徒</v>
      </c>
      <c r="R229" s="189">
        <v>8</v>
      </c>
      <c r="S229" s="189" t="s">
        <v>233</v>
      </c>
      <c r="T229" s="189" t="s">
        <v>232</v>
      </c>
      <c r="U229" s="142" t="str">
        <f>IF(赛后数据!$M229="","",_xlfn.IFS(V229=赛后数据!$N229,赛后数据!$M229,V229=赛后数据!$V229,赛后数据!$U229,V229=赛后数据!$AD229,赛后数据!$AC229,V229=赛后数据!$AL229,赛后数据!$AK229))</f>
        <v>nyan</v>
      </c>
      <c r="V229" s="9" t="str">
        <f>IF(原始数据!AS229="","",原始数据!AS229)</f>
        <v>空军</v>
      </c>
      <c r="W229" s="13">
        <v>9</v>
      </c>
      <c r="X229" s="189" t="s">
        <v>233</v>
      </c>
      <c r="Y229" s="189" t="s">
        <v>230</v>
      </c>
      <c r="Z229" s="142" t="str">
        <f>IF(赛后数据!$M229="","",_xlfn.IFS(AA229=赛后数据!$N229,赛后数据!$M229,AA229=赛后数据!$V229,赛后数据!$U229,AA229=赛后数据!$AD229,赛后数据!$AC229,AA229=赛后数据!$AL229,赛后数据!$AK229))</f>
        <v>tuna</v>
      </c>
      <c r="AA229" s="9" t="str">
        <f>IF(原始数据!AU229="","",原始数据!AU229)</f>
        <v>火灾调查员</v>
      </c>
      <c r="AB229" s="13">
        <v>5</v>
      </c>
      <c r="AC229" s="15" t="s">
        <v>233</v>
      </c>
      <c r="AD229" s="15" t="s">
        <v>231</v>
      </c>
      <c r="AE229" s="9" t="str">
        <f>IF(原始数据!K229="","",原始数据!K229)</f>
        <v>DOU5</v>
      </c>
      <c r="AF229" s="9" t="str">
        <f>IF(原始数据!L229="","",原始数据!L229)</f>
        <v>yan</v>
      </c>
      <c r="AG229" s="9" t="str">
        <f>IF(原始数据!AV229="","",原始数据!AV229)</f>
        <v>歌剧演员</v>
      </c>
      <c r="AH229" s="13">
        <v>6</v>
      </c>
      <c r="AI229" s="15" t="s">
        <v>235</v>
      </c>
      <c r="AJ229" s="15" t="s">
        <v>234</v>
      </c>
      <c r="AK229" s="15" t="s">
        <v>260</v>
      </c>
      <c r="AL229" s="15" t="s">
        <v>240</v>
      </c>
      <c r="AM229" s="142" t="s">
        <v>248</v>
      </c>
      <c r="AN229" s="9">
        <v>0</v>
      </c>
      <c r="AO229" s="9">
        <v>24</v>
      </c>
      <c r="AP229" s="142" t="s">
        <v>252</v>
      </c>
      <c r="AQ229" s="10">
        <v>1</v>
      </c>
      <c r="AR229" s="10">
        <v>8</v>
      </c>
      <c r="AS229" s="10">
        <f>52+9+42+35</f>
        <v>138</v>
      </c>
      <c r="AT229" s="10"/>
      <c r="AU229" s="16">
        <f>302+43+32</f>
        <v>377</v>
      </c>
      <c r="AV229" s="16">
        <v>3</v>
      </c>
      <c r="AW229" s="16">
        <v>20</v>
      </c>
      <c r="AX229" s="16"/>
      <c r="AY229" s="191">
        <v>6</v>
      </c>
      <c r="AZ229" s="191">
        <v>33</v>
      </c>
      <c r="BA229" s="13"/>
      <c r="BC229" s="20">
        <f t="shared" si="6"/>
        <v>44</v>
      </c>
      <c r="BD229" s="20">
        <f t="shared" si="7"/>
        <v>0</v>
      </c>
      <c r="BF229" s="1">
        <v>8</v>
      </c>
      <c r="BG229" s="1">
        <v>10</v>
      </c>
    </row>
    <row r="230" spans="1:59">
      <c r="A230" s="1">
        <f>输入错误检查!C229</f>
        <v>0</v>
      </c>
      <c r="B230" s="14">
        <f>原始数据!B230</f>
        <v>4</v>
      </c>
      <c r="C230" s="14">
        <f>原始数据!C230</f>
        <v>18</v>
      </c>
      <c r="D230" s="8">
        <f>原始数据!D230</f>
        <v>12</v>
      </c>
      <c r="E230" s="8" t="str">
        <f>原始数据!E230</f>
        <v>DOU5</v>
      </c>
      <c r="F230" s="8" t="str">
        <f>原始数据!F230</f>
        <v>AXIZ</v>
      </c>
      <c r="G230" s="8">
        <f>原始数据!G230</f>
        <v>2</v>
      </c>
      <c r="H230" s="8" t="str">
        <f>原始数据!H230</f>
        <v>下</v>
      </c>
      <c r="I230" s="8" t="str">
        <f>IF(原始数据!X230="","",原始数据!X230)</f>
        <v>唐人街</v>
      </c>
      <c r="J230" s="8" t="str">
        <f>原始数据!J230</f>
        <v>DOU5</v>
      </c>
      <c r="K230" s="142" t="str">
        <f>IF(赛后数据!$M230="","",_xlfn.IFS(L230=赛后数据!$N230,赛后数据!$M230,L230=赛后数据!$V230,赛后数据!$U230,L230=赛后数据!$AD230,赛后数据!$AC230,L230=赛后数据!$AL230,赛后数据!$AK230))</f>
        <v>nan</v>
      </c>
      <c r="L230" s="9" t="str">
        <f>IF(原始数据!AP230="","",原始数据!AP230)</f>
        <v>野人</v>
      </c>
      <c r="M230" s="13">
        <v>4</v>
      </c>
      <c r="N230" s="189" t="s">
        <v>231</v>
      </c>
      <c r="O230" s="189" t="s">
        <v>230</v>
      </c>
      <c r="P230" s="142" t="str">
        <f>IF(赛后数据!$M230="","",_xlfn.IFS(Q230=赛后数据!$N230,赛后数据!$M230,Q230=赛后数据!$V230,赛后数据!$U230,Q230=赛后数据!$AD230,赛后数据!$AC230,Q230=赛后数据!$AL230,赛后数据!$AK230))</f>
        <v>chen</v>
      </c>
      <c r="Q230" s="9" t="str">
        <f>IF(原始数据!AQ230="","",原始数据!AQ230)</f>
        <v>小说家</v>
      </c>
      <c r="R230" s="13">
        <v>9</v>
      </c>
      <c r="S230" s="189" t="s">
        <v>233</v>
      </c>
      <c r="T230" s="189" t="s">
        <v>232</v>
      </c>
      <c r="U230" s="142" t="str">
        <f>IF(赛后数据!$M230="","",_xlfn.IFS(V230=赛后数据!$N230,赛后数据!$M230,V230=赛后数据!$V230,赛后数据!$U230,V230=赛后数据!$AD230,赛后数据!$AC230,V230=赛后数据!$AL230,赛后数据!$AK230))</f>
        <v>silverzhi</v>
      </c>
      <c r="V230" s="9" t="str">
        <f>IF(原始数据!AS230="","",原始数据!AS230)</f>
        <v>祭司</v>
      </c>
      <c r="W230" s="13">
        <v>5</v>
      </c>
      <c r="X230" s="189" t="s">
        <v>233</v>
      </c>
      <c r="Y230" s="189" t="s">
        <v>232</v>
      </c>
      <c r="Z230" s="142" t="str">
        <f>IF(赛后数据!$M230="","",_xlfn.IFS(AA230=赛后数据!$N230,赛后数据!$M230,AA230=赛后数据!$V230,赛后数据!$U230,AA230=赛后数据!$AD230,赛后数据!$AC230,AA230=赛后数据!$AL230,赛后数据!$AK230))</f>
        <v>czai</v>
      </c>
      <c r="AA230" s="9" t="str">
        <f>IF(原始数据!AU230="","",原始数据!AU230)</f>
        <v>入殓师</v>
      </c>
      <c r="AB230" s="13">
        <v>8</v>
      </c>
      <c r="AC230" s="189" t="s">
        <v>233</v>
      </c>
      <c r="AD230" s="189" t="s">
        <v>232</v>
      </c>
      <c r="AE230" s="9" t="str">
        <f>IF(原始数据!K230="","",原始数据!K230)</f>
        <v>AXIZ</v>
      </c>
      <c r="AF230" s="9" t="str">
        <f>IF(原始数据!L230="","",原始数据!L230)</f>
        <v>kakiri</v>
      </c>
      <c r="AG230" s="9" t="str">
        <f>IF(原始数据!AV230="","",原始数据!AV230)</f>
        <v>歌剧演员</v>
      </c>
      <c r="AH230" s="13">
        <v>6</v>
      </c>
      <c r="AI230" s="15" t="s">
        <v>235</v>
      </c>
      <c r="AJ230" s="15" t="s">
        <v>234</v>
      </c>
      <c r="AK230" s="15" t="s">
        <v>260</v>
      </c>
      <c r="AL230" s="15" t="s">
        <v>240</v>
      </c>
      <c r="AM230" s="142" t="s">
        <v>290</v>
      </c>
      <c r="AN230" s="9">
        <v>0</v>
      </c>
      <c r="AO230" s="9">
        <v>24</v>
      </c>
      <c r="AP230" s="142" t="s">
        <v>239</v>
      </c>
      <c r="AQ230" s="10">
        <v>1</v>
      </c>
      <c r="AR230" s="10">
        <v>20</v>
      </c>
      <c r="AS230" s="10">
        <f>40+87+59</f>
        <v>186</v>
      </c>
      <c r="AT230" s="10"/>
      <c r="AU230" s="16">
        <f>286+47+25+18</f>
        <v>376</v>
      </c>
      <c r="AV230" s="16">
        <v>3</v>
      </c>
      <c r="AW230" s="16">
        <v>21</v>
      </c>
      <c r="AX230" s="16"/>
      <c r="AY230" s="191">
        <v>6</v>
      </c>
      <c r="AZ230" s="191">
        <v>38</v>
      </c>
      <c r="BA230" s="13"/>
      <c r="BC230" s="20">
        <f t="shared" si="6"/>
        <v>56</v>
      </c>
      <c r="BD230" s="20">
        <f t="shared" si="7"/>
        <v>1</v>
      </c>
      <c r="BF230" s="1">
        <v>8</v>
      </c>
      <c r="BG230" s="1">
        <v>50</v>
      </c>
    </row>
    <row r="231" spans="1:59">
      <c r="A231" s="1">
        <f>输入错误检查!C230</f>
        <v>0</v>
      </c>
      <c r="B231" s="14">
        <f>原始数据!B231</f>
        <v>4</v>
      </c>
      <c r="C231" s="14">
        <f>原始数据!C231</f>
        <v>18</v>
      </c>
      <c r="D231" s="8">
        <f>原始数据!D231</f>
        <v>12</v>
      </c>
      <c r="E231" s="8" t="str">
        <f>原始数据!E231</f>
        <v>DOU5</v>
      </c>
      <c r="F231" s="8" t="str">
        <f>原始数据!F231</f>
        <v>AXIZ</v>
      </c>
      <c r="G231" s="8">
        <f>原始数据!G231</f>
        <v>3</v>
      </c>
      <c r="H231" s="8" t="str">
        <f>原始数据!H231</f>
        <v>上</v>
      </c>
      <c r="I231" s="8" t="str">
        <f>IF(原始数据!X231="","",原始数据!X231)</f>
        <v>军工厂</v>
      </c>
      <c r="J231" s="8" t="str">
        <f>原始数据!J231</f>
        <v>DOU5</v>
      </c>
      <c r="K231" s="142" t="str">
        <f>IF(赛后数据!$M231="","",_xlfn.IFS(L231=赛后数据!$N231,赛后数据!$M231,L231=赛后数据!$V231,赛后数据!$U231,L231=赛后数据!$AD231,赛后数据!$AC231,L231=赛后数据!$AL231,赛后数据!$AK231))</f>
        <v>nan</v>
      </c>
      <c r="L231" s="9" t="str">
        <f>IF(原始数据!AP231="","",原始数据!AP231)</f>
        <v>火灾调查员</v>
      </c>
      <c r="M231" s="13">
        <v>2</v>
      </c>
      <c r="N231" s="189" t="s">
        <v>233</v>
      </c>
      <c r="O231" s="189" t="s">
        <v>230</v>
      </c>
      <c r="P231" s="142" t="str">
        <f>IF(赛后数据!$M231="","",_xlfn.IFS(Q231=赛后数据!$N231,赛后数据!$M231,Q231=赛后数据!$V231,赛后数据!$U231,Q231=赛后数据!$AD231,赛后数据!$AC231,Q231=赛后数据!$AL231,赛后数据!$AK231))</f>
        <v>silverzhi</v>
      </c>
      <c r="Q231" s="9" t="str">
        <f>IF(原始数据!AQ231="","",原始数据!AQ231)</f>
        <v>空军</v>
      </c>
      <c r="R231" s="13">
        <v>6</v>
      </c>
      <c r="S231" s="15" t="s">
        <v>232</v>
      </c>
      <c r="T231" s="15" t="s">
        <v>230</v>
      </c>
      <c r="U231" s="142" t="str">
        <f>IF(赛后数据!$M231="","",_xlfn.IFS(V231=赛后数据!$N231,赛后数据!$M231,V231=赛后数据!$V231,赛后数据!$U231,V231=赛后数据!$AD231,赛后数据!$AC231,V231=赛后数据!$AL231,赛后数据!$AK231))</f>
        <v>czai</v>
      </c>
      <c r="V231" s="9" t="str">
        <f>IF(原始数据!AS231="","",原始数据!AS231)</f>
        <v>飞行家</v>
      </c>
      <c r="W231" s="13">
        <v>5</v>
      </c>
      <c r="X231" s="15" t="s">
        <v>231</v>
      </c>
      <c r="Y231" s="15" t="s">
        <v>230</v>
      </c>
      <c r="Z231" s="142" t="str">
        <f>IF(赛后数据!$M231="","",_xlfn.IFS(AA231=赛后数据!$N231,赛后数据!$M231,AA231=赛后数据!$V231,赛后数据!$U231,AA231=赛后数据!$AD231,赛后数据!$AC231,AA231=赛后数据!$AL231,赛后数据!$AK231))</f>
        <v>chen</v>
      </c>
      <c r="AA231" s="9" t="str">
        <f>IF(原始数据!AU231="","",原始数据!AU231)</f>
        <v>心理学家</v>
      </c>
      <c r="AB231" s="13">
        <v>8</v>
      </c>
      <c r="AC231" s="15" t="s">
        <v>231</v>
      </c>
      <c r="AD231" s="15" t="s">
        <v>233</v>
      </c>
      <c r="AE231" s="9" t="str">
        <f>IF(原始数据!K231="","",原始数据!K231)</f>
        <v>AXIZ</v>
      </c>
      <c r="AF231" s="9" t="str">
        <f>IF(原始数据!L231="","",原始数据!L231)</f>
        <v>kakaka</v>
      </c>
      <c r="AG231" s="9" t="str">
        <f>IF(原始数据!AV231="","",原始数据!AV231)</f>
        <v>26号守卫</v>
      </c>
      <c r="AH231" s="13">
        <v>4</v>
      </c>
      <c r="AI231" s="15" t="s">
        <v>235</v>
      </c>
      <c r="AJ231" s="15" t="s">
        <v>234</v>
      </c>
      <c r="AK231" s="15" t="s">
        <v>237</v>
      </c>
      <c r="AL231" s="15" t="s">
        <v>268</v>
      </c>
      <c r="AM231" s="142" t="s">
        <v>284</v>
      </c>
      <c r="AN231" s="9">
        <v>0</v>
      </c>
      <c r="AO231" s="9">
        <v>19</v>
      </c>
      <c r="AP231" s="142" t="s">
        <v>252</v>
      </c>
      <c r="AQ231" s="10">
        <v>1</v>
      </c>
      <c r="AR231" s="10">
        <v>14</v>
      </c>
      <c r="AS231" s="10">
        <f>68+67+52</f>
        <v>187</v>
      </c>
      <c r="AT231" s="10"/>
      <c r="AU231" s="16">
        <v>432</v>
      </c>
      <c r="AV231" s="16">
        <v>3</v>
      </c>
      <c r="AW231" s="16">
        <v>21</v>
      </c>
      <c r="AX231" s="16"/>
      <c r="AY231" s="191">
        <v>4</v>
      </c>
      <c r="AZ231" s="191">
        <v>59</v>
      </c>
      <c r="BA231" s="13"/>
      <c r="BC231" s="20">
        <f t="shared" si="6"/>
        <v>55</v>
      </c>
      <c r="BD231" s="20">
        <f t="shared" si="7"/>
        <v>1</v>
      </c>
      <c r="BF231" s="1">
        <v>7</v>
      </c>
      <c r="BG231" s="1">
        <v>3</v>
      </c>
    </row>
    <row r="232" spans="1:59">
      <c r="A232" s="1">
        <f>输入错误检查!C231</f>
        <v>0</v>
      </c>
      <c r="B232" s="14">
        <f>原始数据!B232</f>
        <v>4</v>
      </c>
      <c r="C232" s="14">
        <f>原始数据!C232</f>
        <v>18</v>
      </c>
      <c r="D232" s="8">
        <f>原始数据!D232</f>
        <v>12</v>
      </c>
      <c r="E232" s="8" t="str">
        <f>原始数据!E232</f>
        <v>DOU5</v>
      </c>
      <c r="F232" s="8" t="str">
        <f>原始数据!F232</f>
        <v>AXIZ</v>
      </c>
      <c r="G232" s="8">
        <f>原始数据!G232</f>
        <v>3</v>
      </c>
      <c r="H232" s="8" t="str">
        <f>原始数据!H232</f>
        <v>下</v>
      </c>
      <c r="I232" s="8" t="str">
        <f>IF(原始数据!X232="","",原始数据!X232)</f>
        <v>军工厂</v>
      </c>
      <c r="J232" s="8" t="str">
        <f>原始数据!J232</f>
        <v>AXIZ</v>
      </c>
      <c r="K232" s="142" t="str">
        <f>IF(赛后数据!$M232="","",_xlfn.IFS(L232=赛后数据!$N232,赛后数据!$M232,L232=赛后数据!$V232,赛后数据!$U232,L232=赛后数据!$AD232,赛后数据!$AC232,L232=赛后数据!$AL232,赛后数据!$AK232))</f>
        <v>takakou</v>
      </c>
      <c r="L232" s="9" t="str">
        <f>IF(原始数据!AP232="","",原始数据!AP232)</f>
        <v>机械师</v>
      </c>
      <c r="M232" s="13">
        <v>6</v>
      </c>
      <c r="N232" s="189" t="s">
        <v>233</v>
      </c>
      <c r="O232" s="189" t="s">
        <v>230</v>
      </c>
      <c r="P232" s="142" t="str">
        <f>IF(赛后数据!$M232="","",_xlfn.IFS(Q232=赛后数据!$N232,赛后数据!$M232,Q232=赛后数据!$V232,赛后数据!$U232,Q232=赛后数据!$AD232,赛后数据!$AC232,Q232=赛后数据!$AL232,赛后数据!$AK232))</f>
        <v>atto</v>
      </c>
      <c r="Q232" s="9" t="str">
        <f>IF(原始数据!AQ232="","",原始数据!AQ232)</f>
        <v>冒险家</v>
      </c>
      <c r="R232" s="13">
        <v>4</v>
      </c>
      <c r="S232" s="15" t="s">
        <v>231</v>
      </c>
      <c r="T232" s="15" t="s">
        <v>230</v>
      </c>
      <c r="U232" s="142" t="str">
        <f>IF(赛后数据!$M232="","",_xlfn.IFS(V232=赛后数据!$N232,赛后数据!$M232,V232=赛后数据!$V232,赛后数据!$U232,V232=赛后数据!$AD232,赛后数据!$AC232,V232=赛后数据!$AL232,赛后数据!$AK232))</f>
        <v>nyan</v>
      </c>
      <c r="V232" s="9" t="str">
        <f>IF(原始数据!AS232="","",原始数据!AS232)</f>
        <v>前锋</v>
      </c>
      <c r="W232" s="13">
        <v>5</v>
      </c>
      <c r="X232" s="15" t="s">
        <v>232</v>
      </c>
      <c r="Y232" s="15" t="s">
        <v>231</v>
      </c>
      <c r="Z232" s="142" t="str">
        <f>IF(赛后数据!$M232="","",_xlfn.IFS(AA232=赛后数据!$N232,赛后数据!$M232,AA232=赛后数据!$V232,赛后数据!$U232,AA232=赛后数据!$AD232,赛后数据!$AC232,AA232=赛后数据!$AL232,赛后数据!$AK232))</f>
        <v>tuna</v>
      </c>
      <c r="AA232" s="9" t="str">
        <f>IF(原始数据!AU232="","",原始数据!AU232)</f>
        <v>木偶师</v>
      </c>
      <c r="AB232" s="13">
        <v>8</v>
      </c>
      <c r="AC232" s="15" t="s">
        <v>231</v>
      </c>
      <c r="AD232" s="15" t="s">
        <v>230</v>
      </c>
      <c r="AE232" s="9" t="str">
        <f>IF(原始数据!K232="","",原始数据!K232)</f>
        <v>DOU5</v>
      </c>
      <c r="AF232" s="9" t="str">
        <f>IF(原始数据!L232="","",原始数据!L232)</f>
        <v>yan</v>
      </c>
      <c r="AG232" s="9" t="str">
        <f>IF(原始数据!AV232="","",原始数据!AV232)</f>
        <v>使徒</v>
      </c>
      <c r="AH232" s="13">
        <v>1</v>
      </c>
      <c r="AI232" s="15" t="s">
        <v>235</v>
      </c>
      <c r="AJ232" s="15" t="s">
        <v>234</v>
      </c>
      <c r="AK232" s="15" t="s">
        <v>237</v>
      </c>
      <c r="AL232" s="15" t="s">
        <v>240</v>
      </c>
      <c r="AM232" s="142" t="s">
        <v>300</v>
      </c>
      <c r="AN232" s="9">
        <v>0</v>
      </c>
      <c r="AO232" s="9">
        <v>10</v>
      </c>
      <c r="AP232" s="142" t="s">
        <v>325</v>
      </c>
      <c r="AQ232" s="10">
        <v>0</v>
      </c>
      <c r="AR232" s="10">
        <v>29</v>
      </c>
      <c r="AS232" s="10">
        <f>38+27</f>
        <v>65</v>
      </c>
      <c r="AT232" s="10"/>
      <c r="AU232" s="16">
        <f>264+51</f>
        <v>315</v>
      </c>
      <c r="AV232" s="16">
        <v>3</v>
      </c>
      <c r="AW232" s="16">
        <v>21</v>
      </c>
      <c r="AX232" s="16"/>
      <c r="AY232" s="191" t="s">
        <v>246</v>
      </c>
      <c r="AZ232" s="191"/>
      <c r="BA232" s="13"/>
      <c r="BC232" s="20">
        <f t="shared" si="6"/>
        <v>19</v>
      </c>
      <c r="BD232" s="20">
        <f t="shared" si="7"/>
        <v>1</v>
      </c>
      <c r="BF232" s="1">
        <v>5</v>
      </c>
      <c r="BG232" s="1">
        <v>51</v>
      </c>
    </row>
    <row r="233" spans="1:59">
      <c r="A233" s="1">
        <f>输入错误检查!C232</f>
        <v>0</v>
      </c>
      <c r="B233" s="14">
        <f>原始数据!B233</f>
        <v>4</v>
      </c>
      <c r="C233" s="14">
        <f>原始数据!C233</f>
        <v>18</v>
      </c>
      <c r="D233" s="8">
        <f>原始数据!D233</f>
        <v>12</v>
      </c>
      <c r="E233" s="8" t="str">
        <f>原始数据!E233</f>
        <v>DOU5</v>
      </c>
      <c r="F233" s="8" t="str">
        <f>原始数据!F233</f>
        <v>AXIZ</v>
      </c>
      <c r="G233" s="8" t="str">
        <f>原始数据!G233</f>
        <v>加</v>
      </c>
      <c r="H233" s="8" t="str">
        <f>原始数据!H233</f>
        <v>上</v>
      </c>
      <c r="I233" s="8" t="str">
        <f>IF(原始数据!X233="","",原始数据!X233)</f>
        <v/>
      </c>
      <c r="J233" s="8" t="str">
        <f>原始数据!J233</f>
        <v/>
      </c>
      <c r="K233" s="142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9" t="str">
        <f>IF(原始数据!AP233="","",原始数据!AP233)</f>
        <v/>
      </c>
      <c r="M233" s="13"/>
      <c r="N233" s="195"/>
      <c r="O233" s="195"/>
      <c r="P233" s="142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9" t="str">
        <f>IF(原始数据!AQ233="","",原始数据!AQ233)</f>
        <v/>
      </c>
      <c r="R233" s="13"/>
      <c r="S233" s="13"/>
      <c r="T233" s="13"/>
      <c r="U233" s="142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9" t="str">
        <f>IF(原始数据!AS233="","",原始数据!AS233)</f>
        <v/>
      </c>
      <c r="W233" s="13"/>
      <c r="X233" s="13"/>
      <c r="Y233" s="13"/>
      <c r="Z233" s="142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9" t="str">
        <f>IF(原始数据!AU233="","",原始数据!AU233)</f>
        <v/>
      </c>
      <c r="AB233" s="13"/>
      <c r="AC233" s="13"/>
      <c r="AD233" s="13"/>
      <c r="AE233" s="9" t="str">
        <f>IF(原始数据!K233="","",原始数据!K233)</f>
        <v/>
      </c>
      <c r="AF233" s="9" t="str">
        <f>IF(原始数据!L233="","",原始数据!L233)</f>
        <v/>
      </c>
      <c r="AG233" s="9" t="str">
        <f>IF(原始数据!AV233="","",原始数据!AV233)</f>
        <v/>
      </c>
      <c r="AH233" s="13"/>
      <c r="AI233" s="13"/>
      <c r="AJ233" s="13"/>
      <c r="AK233" s="13"/>
      <c r="AL233" s="13"/>
      <c r="AM233" s="9"/>
      <c r="AN233" s="9"/>
      <c r="AO233" s="9"/>
      <c r="AP233" s="9"/>
      <c r="AQ233" s="10"/>
      <c r="AR233" s="10"/>
      <c r="AS233" s="10"/>
      <c r="AT233" s="10"/>
      <c r="AU233" s="16"/>
      <c r="AV233" s="16"/>
      <c r="AW233" s="16"/>
      <c r="AX233" s="16"/>
      <c r="AY233" s="191"/>
      <c r="AZ233" s="191"/>
      <c r="BA233" s="13"/>
      <c r="BC233" s="20">
        <f t="shared" si="6"/>
        <v>0</v>
      </c>
      <c r="BD233" s="20" t="str">
        <f t="shared" si="7"/>
        <v/>
      </c>
    </row>
    <row r="234" spans="1:59">
      <c r="A234" s="1">
        <f>输入错误检查!C233</f>
        <v>0</v>
      </c>
      <c r="B234" s="14">
        <f>原始数据!B234</f>
        <v>4</v>
      </c>
      <c r="C234" s="14">
        <f>原始数据!C234</f>
        <v>18</v>
      </c>
      <c r="D234" s="8">
        <f>原始数据!D234</f>
        <v>12</v>
      </c>
      <c r="E234" s="8" t="str">
        <f>原始数据!E234</f>
        <v>DOU5</v>
      </c>
      <c r="F234" s="8" t="str">
        <f>原始数据!F234</f>
        <v>AXIZ</v>
      </c>
      <c r="G234" s="8" t="str">
        <f>原始数据!G234</f>
        <v>加</v>
      </c>
      <c r="H234" s="8" t="str">
        <f>原始数据!H234</f>
        <v>下</v>
      </c>
      <c r="I234" s="8" t="str">
        <f>IF(原始数据!X234="","",原始数据!X234)</f>
        <v/>
      </c>
      <c r="J234" s="8" t="str">
        <f>原始数据!J234</f>
        <v/>
      </c>
      <c r="K234" s="142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9" t="str">
        <f>IF(原始数据!AP234="","",原始数据!AP234)</f>
        <v/>
      </c>
      <c r="M234" s="13"/>
      <c r="N234" s="195"/>
      <c r="O234" s="195"/>
      <c r="P234" s="142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9" t="str">
        <f>IF(原始数据!AQ234="","",原始数据!AQ234)</f>
        <v/>
      </c>
      <c r="R234" s="13"/>
      <c r="S234" s="13"/>
      <c r="T234" s="13"/>
      <c r="U234" s="142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9" t="str">
        <f>IF(原始数据!AS234="","",原始数据!AS234)</f>
        <v/>
      </c>
      <c r="W234" s="13"/>
      <c r="X234" s="13"/>
      <c r="Y234" s="13"/>
      <c r="Z234" s="142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9" t="str">
        <f>IF(原始数据!AU234="","",原始数据!AU234)</f>
        <v/>
      </c>
      <c r="AB234" s="13"/>
      <c r="AC234" s="13"/>
      <c r="AD234" s="13"/>
      <c r="AE234" s="9" t="str">
        <f>IF(原始数据!K234="","",原始数据!K234)</f>
        <v/>
      </c>
      <c r="AF234" s="9" t="str">
        <f>IF(原始数据!L234="","",原始数据!L234)</f>
        <v/>
      </c>
      <c r="AG234" s="9" t="str">
        <f>IF(原始数据!AV234="","",原始数据!AV234)</f>
        <v/>
      </c>
      <c r="AH234" s="13"/>
      <c r="AI234" s="13"/>
      <c r="AJ234" s="13"/>
      <c r="AK234" s="13"/>
      <c r="AL234" s="13"/>
      <c r="AM234" s="9"/>
      <c r="AN234" s="9"/>
      <c r="AO234" s="9"/>
      <c r="AP234" s="9"/>
      <c r="AQ234" s="10"/>
      <c r="AR234" s="10"/>
      <c r="AS234" s="10"/>
      <c r="AT234" s="10"/>
      <c r="AU234" s="16"/>
      <c r="AV234" s="16"/>
      <c r="AW234" s="16"/>
      <c r="AX234" s="16"/>
      <c r="AY234" s="191"/>
      <c r="AZ234" s="191"/>
      <c r="BA234" s="13"/>
      <c r="BC234" s="20">
        <f t="shared" si="6"/>
        <v>0</v>
      </c>
      <c r="BD234" s="20" t="str">
        <f t="shared" si="7"/>
        <v/>
      </c>
    </row>
    <row r="235" spans="1:59">
      <c r="A235" s="1">
        <f>输入错误检查!C234</f>
        <v>0</v>
      </c>
      <c r="B235" s="14">
        <f>原始数据!B235</f>
        <v>4</v>
      </c>
      <c r="C235" s="14">
        <f>原始数据!C235</f>
        <v>18</v>
      </c>
      <c r="D235" s="8">
        <f>原始数据!D235</f>
        <v>14</v>
      </c>
      <c r="E235" s="8" t="str">
        <f>原始数据!E235</f>
        <v>WBG</v>
      </c>
      <c r="F235" s="8" t="str">
        <f>原始数据!F235</f>
        <v>RVL</v>
      </c>
      <c r="G235" s="8">
        <f>原始数据!G235</f>
        <v>1</v>
      </c>
      <c r="H235" s="8" t="str">
        <f>原始数据!H235</f>
        <v>上</v>
      </c>
      <c r="I235" s="8" t="str">
        <f>IF(原始数据!X235="","",原始数据!X235)</f>
        <v>军工厂</v>
      </c>
      <c r="J235" s="8" t="str">
        <f>原始数据!J235</f>
        <v>WBG</v>
      </c>
      <c r="K235" s="142" t="str">
        <f>IF(赛后数据!$M235="","",_xlfn.IFS(L235=赛后数据!$N235,赛后数据!$M235,L235=赛后数据!$V235,赛后数据!$U235,L235=赛后数据!$AD235,赛后数据!$AC235,L235=赛后数据!$AL235,赛后数据!$AK235))</f>
        <v>huiyi</v>
      </c>
      <c r="L235" s="9" t="str">
        <f>IF(原始数据!AP235="","",原始数据!AP235)</f>
        <v>大副</v>
      </c>
      <c r="M235" s="13">
        <v>6</v>
      </c>
      <c r="N235" s="189" t="s">
        <v>231</v>
      </c>
      <c r="O235" s="189" t="s">
        <v>230</v>
      </c>
      <c r="P235" s="142" t="str">
        <f>IF(赛后数据!$M235="","",_xlfn.IFS(Q235=赛后数据!$N235,赛后数据!$M235,Q235=赛后数据!$V235,赛后数据!$U235,Q235=赛后数据!$AD235,赛后数据!$AC235,Q235=赛后数据!$AL235,赛后数据!$AK235))</f>
        <v>guoker</v>
      </c>
      <c r="Q235" s="9" t="str">
        <f>IF(原始数据!AQ235="","",原始数据!AQ235)</f>
        <v>古董商</v>
      </c>
      <c r="R235" s="13">
        <v>5</v>
      </c>
      <c r="S235" s="15" t="s">
        <v>232</v>
      </c>
      <c r="T235" s="15" t="s">
        <v>231</v>
      </c>
      <c r="U235" s="142" t="str">
        <f>IF(赛后数据!$M235="","",_xlfn.IFS(V235=赛后数据!$N235,赛后数据!$M235,V235=赛后数据!$V235,赛后数据!$U235,V235=赛后数据!$AD235,赛后数据!$AC235,V235=赛后数据!$AL235,赛后数据!$AK235))</f>
        <v>persica</v>
      </c>
      <c r="V235" s="9" t="str">
        <f>IF(原始数据!AS235="","",原始数据!AS235)</f>
        <v>舞女</v>
      </c>
      <c r="W235" s="13">
        <v>2</v>
      </c>
      <c r="X235" s="15" t="s">
        <v>232</v>
      </c>
      <c r="Y235" s="15" t="s">
        <v>233</v>
      </c>
      <c r="Z235" s="142" t="str">
        <f>IF(赛后数据!$M235="","",_xlfn.IFS(AA235=赛后数据!$N235,赛后数据!$M235,AA235=赛后数据!$V235,赛后数据!$U235,AA235=赛后数据!$AD235,赛后数据!$AC235,AA235=赛后数据!$AL235,赛后数据!$AK235))</f>
        <v>huan</v>
      </c>
      <c r="AA235" s="9" t="str">
        <f>IF(原始数据!AU235="","",原始数据!AU235)</f>
        <v>入殓师</v>
      </c>
      <c r="AB235" s="13">
        <v>8</v>
      </c>
      <c r="AC235" s="15" t="s">
        <v>232</v>
      </c>
      <c r="AD235" s="15" t="s">
        <v>233</v>
      </c>
      <c r="AE235" s="9" t="str">
        <f>IF(原始数据!K235="","",原始数据!K235)</f>
        <v>RVL</v>
      </c>
      <c r="AF235" s="9" t="str">
        <f>IF(原始数据!L235="","",原始数据!L235)</f>
        <v>sprintzer</v>
      </c>
      <c r="AG235" s="9" t="str">
        <f>IF(原始数据!AV235="","",原始数据!AV235)</f>
        <v>跛脚羊</v>
      </c>
      <c r="AH235" s="13">
        <v>4</v>
      </c>
      <c r="AI235" s="15" t="s">
        <v>235</v>
      </c>
      <c r="AJ235" s="15" t="s">
        <v>234</v>
      </c>
      <c r="AK235" s="15" t="s">
        <v>358</v>
      </c>
      <c r="AL235" s="15" t="s">
        <v>240</v>
      </c>
      <c r="AM235" s="142" t="s">
        <v>338</v>
      </c>
      <c r="AN235" s="9">
        <v>0</v>
      </c>
      <c r="AO235" s="9">
        <v>21</v>
      </c>
      <c r="AP235" s="142" t="s">
        <v>341</v>
      </c>
      <c r="AQ235" s="10">
        <v>0</v>
      </c>
      <c r="AR235" s="10">
        <v>41</v>
      </c>
      <c r="AS235" s="10">
        <v>75</v>
      </c>
      <c r="AT235" s="10"/>
      <c r="AU235" s="16">
        <v>418</v>
      </c>
      <c r="AV235" s="16">
        <v>3</v>
      </c>
      <c r="AW235" s="16">
        <v>21</v>
      </c>
      <c r="AX235" s="16"/>
      <c r="AY235" s="191">
        <v>5</v>
      </c>
      <c r="AZ235" s="191">
        <v>25</v>
      </c>
      <c r="BA235" s="13"/>
      <c r="BC235" s="20">
        <f t="shared" si="6"/>
        <v>20</v>
      </c>
      <c r="BD235" s="20">
        <f t="shared" si="7"/>
        <v>1</v>
      </c>
      <c r="BF235" s="1">
        <v>7</v>
      </c>
      <c r="BG235" s="1">
        <v>8</v>
      </c>
    </row>
    <row r="236" spans="1:59">
      <c r="A236" s="1">
        <f>输入错误检查!C235</f>
        <v>0</v>
      </c>
      <c r="B236" s="14">
        <f>原始数据!B236</f>
        <v>4</v>
      </c>
      <c r="C236" s="14">
        <f>原始数据!C236</f>
        <v>18</v>
      </c>
      <c r="D236" s="8">
        <f>原始数据!D236</f>
        <v>14</v>
      </c>
      <c r="E236" s="8" t="str">
        <f>原始数据!E236</f>
        <v>WBG</v>
      </c>
      <c r="F236" s="8" t="str">
        <f>原始数据!F236</f>
        <v>RVL</v>
      </c>
      <c r="G236" s="8">
        <f>原始数据!G236</f>
        <v>1</v>
      </c>
      <c r="H236" s="8" t="str">
        <f>原始数据!H236</f>
        <v>下</v>
      </c>
      <c r="I236" s="8" t="str">
        <f>IF(原始数据!X236="","",原始数据!X236)</f>
        <v>军工厂</v>
      </c>
      <c r="J236" s="8" t="str">
        <f>原始数据!J236</f>
        <v>RVL</v>
      </c>
      <c r="K236" s="142" t="str">
        <f>IF(赛后数据!$M236="","",_xlfn.IFS(L236=赛后数据!$N236,赛后数据!$M236,L236=赛后数据!$V236,赛后数据!$U236,L236=赛后数据!$AD236,赛后数据!$AC236,L236=赛后数据!$AL236,赛后数据!$AK236))</f>
        <v>rolend</v>
      </c>
      <c r="L236" s="9" t="str">
        <f>IF(原始数据!AP236="","",原始数据!AP236)</f>
        <v>大副</v>
      </c>
      <c r="M236" s="13">
        <v>5</v>
      </c>
      <c r="N236" s="189" t="s">
        <v>231</v>
      </c>
      <c r="O236" s="189" t="s">
        <v>230</v>
      </c>
      <c r="P236" s="142" t="str">
        <f>IF(赛后数据!$M236="","",_xlfn.IFS(Q236=赛后数据!$N236,赛后数据!$M236,Q236=赛后数据!$V236,赛后数据!$U236,Q236=赛后数据!$AD236,赛后数据!$AC236,Q236=赛后数据!$AL236,赛后数据!$AK236))</f>
        <v>schmiddy</v>
      </c>
      <c r="Q236" s="9" t="str">
        <f>IF(原始数据!AQ236="","",原始数据!AQ236)</f>
        <v>先知</v>
      </c>
      <c r="R236" s="13">
        <v>6</v>
      </c>
      <c r="S236" s="15" t="s">
        <v>232</v>
      </c>
      <c r="T236" s="15" t="s">
        <v>233</v>
      </c>
      <c r="U236" s="142" t="str">
        <f>IF(赛后数据!$M236="","",_xlfn.IFS(V236=赛后数据!$N236,赛后数据!$M236,V236=赛后数据!$V236,赛后数据!$U236,V236=赛后数据!$AD236,赛后数据!$AC236,V236=赛后数据!$AL236,赛后数据!$AK236))</f>
        <v>green</v>
      </c>
      <c r="V236" s="9" t="str">
        <f>IF(原始数据!AS236="","",原始数据!AS236)</f>
        <v>飞行家</v>
      </c>
      <c r="W236" s="13">
        <v>2</v>
      </c>
      <c r="X236" s="15" t="s">
        <v>232</v>
      </c>
      <c r="Y236" s="15" t="s">
        <v>233</v>
      </c>
      <c r="Z236" s="142" t="str">
        <f>IF(赛后数据!$M236="","",_xlfn.IFS(AA236=赛后数据!$N236,赛后数据!$M236,AA236=赛后数据!$V236,赛后数据!$U236,AA236=赛后数据!$AD236,赛后数据!$AC236,AA236=赛后数据!$AL236,赛后数据!$AK236))</f>
        <v>yinl</v>
      </c>
      <c r="AA236" s="9" t="str">
        <f>IF(原始数据!AU236="","",原始数据!AU236)</f>
        <v>心理学家</v>
      </c>
      <c r="AB236" s="13">
        <v>8</v>
      </c>
      <c r="AC236" s="15" t="s">
        <v>231</v>
      </c>
      <c r="AD236" s="15" t="s">
        <v>233</v>
      </c>
      <c r="AE236" s="9" t="str">
        <f>IF(原始数据!K236="","",原始数据!K236)</f>
        <v>WBG</v>
      </c>
      <c r="AF236" s="9" t="str">
        <f>IF(原始数据!L236="","",原始数据!L236)</f>
        <v>alex</v>
      </c>
      <c r="AG236" s="9" t="str">
        <f>IF(原始数据!AV236="","",原始数据!AV236)</f>
        <v>喧嚣</v>
      </c>
      <c r="AH236" s="13">
        <v>3</v>
      </c>
      <c r="AI236" s="15" t="s">
        <v>243</v>
      </c>
      <c r="AJ236" s="15" t="s">
        <v>234</v>
      </c>
      <c r="AK236" s="15" t="s">
        <v>247</v>
      </c>
      <c r="AL236" s="15" t="s">
        <v>275</v>
      </c>
      <c r="AM236" s="9"/>
      <c r="AN236" s="9"/>
      <c r="AO236" s="9"/>
      <c r="AP236" s="9"/>
      <c r="AQ236" s="10"/>
      <c r="AR236" s="10"/>
      <c r="AS236" s="10"/>
      <c r="AT236" s="10"/>
      <c r="AU236" s="16"/>
      <c r="AV236" s="16"/>
      <c r="AW236" s="16"/>
      <c r="AX236" s="16"/>
      <c r="AY236" s="191"/>
      <c r="AZ236" s="191"/>
      <c r="BA236" s="13"/>
      <c r="BC236" s="20">
        <f t="shared" si="6"/>
        <v>0</v>
      </c>
      <c r="BD236" s="20" t="str">
        <f t="shared" si="7"/>
        <v/>
      </c>
      <c r="BF236" s="1">
        <v>6</v>
      </c>
      <c r="BG236" s="1">
        <v>29</v>
      </c>
    </row>
    <row r="237" spans="1:59">
      <c r="A237" s="1">
        <f>输入错误检查!C236</f>
        <v>0</v>
      </c>
      <c r="B237" s="14">
        <f>原始数据!B237</f>
        <v>4</v>
      </c>
      <c r="C237" s="14">
        <f>原始数据!C237</f>
        <v>18</v>
      </c>
      <c r="D237" s="8">
        <f>原始数据!D237</f>
        <v>14</v>
      </c>
      <c r="E237" s="8" t="str">
        <f>原始数据!E237</f>
        <v>WBG</v>
      </c>
      <c r="F237" s="8" t="str">
        <f>原始数据!F237</f>
        <v>RVL</v>
      </c>
      <c r="G237" s="8">
        <f>原始数据!G237</f>
        <v>2</v>
      </c>
      <c r="H237" s="8" t="str">
        <f>原始数据!H237</f>
        <v>上</v>
      </c>
      <c r="I237" s="8" t="str">
        <f>IF(原始数据!X237="","",原始数据!X237)</f>
        <v>唐人街</v>
      </c>
      <c r="J237" s="8" t="str">
        <f>原始数据!J237</f>
        <v>RVL</v>
      </c>
      <c r="K237" s="142" t="str">
        <f>IF(赛后数据!$M237="","",_xlfn.IFS(L237=赛后数据!$N237,赛后数据!$M237,L237=赛后数据!$V237,赛后数据!$U237,L237=赛后数据!$AD237,赛后数据!$AC237,L237=赛后数据!$AL237,赛后数据!$AK237))</f>
        <v>green</v>
      </c>
      <c r="L237" s="9" t="str">
        <f>IF(原始数据!AP237="","",原始数据!AP237)</f>
        <v>杂技演员</v>
      </c>
      <c r="M237" s="13">
        <v>4</v>
      </c>
      <c r="N237" s="189" t="s">
        <v>230</v>
      </c>
      <c r="O237" s="189" t="s">
        <v>233</v>
      </c>
      <c r="P237" s="142" t="str">
        <f>IF(赛后数据!$M237="","",_xlfn.IFS(Q237=赛后数据!$N237,赛后数据!$M237,Q237=赛后数据!$V237,赛后数据!$U237,Q237=赛后数据!$AD237,赛后数据!$AC237,Q237=赛后数据!$AL237,赛后数据!$AK237))</f>
        <v>yinl</v>
      </c>
      <c r="Q237" s="9" t="str">
        <f>IF(原始数据!AQ237="","",原始数据!AQ237)</f>
        <v>木偶师</v>
      </c>
      <c r="R237" s="13">
        <v>9</v>
      </c>
      <c r="S237" s="15" t="s">
        <v>230</v>
      </c>
      <c r="T237" s="15" t="s">
        <v>233</v>
      </c>
      <c r="U237" s="142" t="str">
        <f>IF(赛后数据!$M237="","",_xlfn.IFS(V237=赛后数据!$N237,赛后数据!$M237,V237=赛后数据!$V237,赛后数据!$U237,V237=赛后数据!$AD237,赛后数据!$AC237,V237=赛后数据!$AL237,赛后数据!$AK237))</f>
        <v>schmiddy</v>
      </c>
      <c r="V237" s="9" t="str">
        <f>IF(原始数据!AS237="","",原始数据!AS237)</f>
        <v>入殓师</v>
      </c>
      <c r="W237" s="13">
        <v>8</v>
      </c>
      <c r="X237" s="15" t="s">
        <v>231</v>
      </c>
      <c r="Y237" s="15" t="s">
        <v>233</v>
      </c>
      <c r="Z237" s="142" t="str">
        <f>IF(赛后数据!$M237="","",_xlfn.IFS(AA237=赛后数据!$N237,赛后数据!$M237,AA237=赛后数据!$V237,赛后数据!$U237,AA237=赛后数据!$AD237,赛后数据!$AC237,AA237=赛后数据!$AL237,赛后数据!$AK237))</f>
        <v>rolend</v>
      </c>
      <c r="AA237" s="9" t="str">
        <f>IF(原始数据!AU237="","",原始数据!AU237)</f>
        <v>佣兵</v>
      </c>
      <c r="AB237" s="13">
        <v>5</v>
      </c>
      <c r="AC237" s="15" t="s">
        <v>231</v>
      </c>
      <c r="AD237" s="15" t="s">
        <v>230</v>
      </c>
      <c r="AE237" s="9" t="str">
        <f>IF(原始数据!K237="","",原始数据!K237)</f>
        <v>WBG</v>
      </c>
      <c r="AF237" s="9" t="str">
        <f>IF(原始数据!L237="","",原始数据!L237)</f>
        <v>alex</v>
      </c>
      <c r="AG237" s="9" t="str">
        <f>IF(原始数据!AV237="","",原始数据!AV237)</f>
        <v>歌剧演员</v>
      </c>
      <c r="AH237" s="13">
        <v>7</v>
      </c>
      <c r="AI237" s="15" t="s">
        <v>234</v>
      </c>
      <c r="AJ237" s="15" t="s">
        <v>235</v>
      </c>
      <c r="AK237" s="15" t="s">
        <v>237</v>
      </c>
      <c r="AL237" s="15" t="s">
        <v>240</v>
      </c>
      <c r="AM237" s="9"/>
      <c r="AN237" s="9"/>
      <c r="AO237" s="9"/>
      <c r="AP237" s="9"/>
      <c r="AQ237" s="10"/>
      <c r="AR237" s="10"/>
      <c r="AS237" s="10"/>
      <c r="AT237" s="10"/>
      <c r="AU237" s="16"/>
      <c r="AV237" s="16"/>
      <c r="AW237" s="16"/>
      <c r="AX237" s="16"/>
      <c r="AY237" s="191"/>
      <c r="AZ237" s="191"/>
      <c r="BA237" s="13"/>
      <c r="BC237" s="20">
        <f t="shared" si="6"/>
        <v>0</v>
      </c>
      <c r="BD237" s="20" t="str">
        <f t="shared" si="7"/>
        <v/>
      </c>
      <c r="BF237" s="1">
        <v>8</v>
      </c>
      <c r="BG237" s="1">
        <v>49</v>
      </c>
    </row>
    <row r="238" spans="1:59">
      <c r="A238" s="1">
        <f>输入错误检查!C237</f>
        <v>0</v>
      </c>
      <c r="B238" s="14">
        <f>原始数据!B238</f>
        <v>4</v>
      </c>
      <c r="C238" s="14">
        <f>原始数据!C238</f>
        <v>18</v>
      </c>
      <c r="D238" s="8">
        <f>原始数据!D238</f>
        <v>14</v>
      </c>
      <c r="E238" s="8" t="str">
        <f>原始数据!E238</f>
        <v>WBG</v>
      </c>
      <c r="F238" s="8" t="str">
        <f>原始数据!F238</f>
        <v>RVL</v>
      </c>
      <c r="G238" s="8">
        <f>原始数据!G238</f>
        <v>2</v>
      </c>
      <c r="H238" s="8" t="str">
        <f>原始数据!H238</f>
        <v>下</v>
      </c>
      <c r="I238" s="8" t="str">
        <f>IF(原始数据!X238="","",原始数据!X238)</f>
        <v>唐人街</v>
      </c>
      <c r="J238" s="8" t="str">
        <f>原始数据!J238</f>
        <v>WBG</v>
      </c>
      <c r="K238" s="142" t="str">
        <f>IF(赛后数据!$M238="","",_xlfn.IFS(L238=赛后数据!$N238,赛后数据!$M238,L238=赛后数据!$V238,赛后数据!$U238,L238=赛后数据!$AD238,赛后数据!$AC238,L238=赛后数据!$AL238,赛后数据!$AK238))</f>
        <v>huiyi</v>
      </c>
      <c r="L238" s="9" t="str">
        <f>IF(原始数据!AP238="","",原始数据!AP238)</f>
        <v>野人</v>
      </c>
      <c r="M238" s="13">
        <v>5</v>
      </c>
      <c r="N238" s="189" t="s">
        <v>231</v>
      </c>
      <c r="O238" s="189" t="s">
        <v>230</v>
      </c>
      <c r="P238" s="142" t="str">
        <f>IF(赛后数据!$M238="","",_xlfn.IFS(Q238=赛后数据!$N238,赛后数据!$M238,Q238=赛后数据!$V238,赛后数据!$U238,Q238=赛后数据!$AD238,赛后数据!$AC238,Q238=赛后数据!$AL238,赛后数据!$AK238))</f>
        <v>persica</v>
      </c>
      <c r="Q238" s="9" t="str">
        <f>IF(原始数据!AQ238="","",原始数据!AQ238)</f>
        <v>囚徒</v>
      </c>
      <c r="R238" s="13">
        <v>8</v>
      </c>
      <c r="S238" s="15" t="s">
        <v>232</v>
      </c>
      <c r="T238" s="15" t="s">
        <v>233</v>
      </c>
      <c r="U238" s="142" t="str">
        <f>IF(赛后数据!$M238="","",_xlfn.IFS(V238=赛后数据!$N238,赛后数据!$M238,V238=赛后数据!$V238,赛后数据!$U238,V238=赛后数据!$AD238,赛后数据!$AC238,V238=赛后数据!$AL238,赛后数据!$AK238))</f>
        <v>huan</v>
      </c>
      <c r="V238" s="9" t="str">
        <f>IF(原始数据!AS238="","",原始数据!AS238)</f>
        <v>哭泣小丑</v>
      </c>
      <c r="W238" s="13">
        <v>2</v>
      </c>
      <c r="X238" s="15" t="s">
        <v>230</v>
      </c>
      <c r="Y238" s="15" t="s">
        <v>232</v>
      </c>
      <c r="Z238" s="142" t="str">
        <f>IF(赛后数据!$M238="","",_xlfn.IFS(AA238=赛后数据!$N238,赛后数据!$M238,AA238=赛后数据!$V238,赛后数据!$U238,AA238=赛后数据!$AD238,赛后数据!$AC238,AA238=赛后数据!$AL238,赛后数据!$AK238))</f>
        <v>guoker</v>
      </c>
      <c r="AA238" s="9" t="str">
        <f>IF(原始数据!AU238="","",原始数据!AU238)</f>
        <v>火灾调查员</v>
      </c>
      <c r="AB238" s="13">
        <v>9</v>
      </c>
      <c r="AC238" s="15" t="s">
        <v>230</v>
      </c>
      <c r="AD238" s="15" t="s">
        <v>232</v>
      </c>
      <c r="AE238" s="9" t="str">
        <f>IF(原始数据!K238="","",原始数据!K238)</f>
        <v>RVL</v>
      </c>
      <c r="AF238" s="9" t="str">
        <f>IF(原始数据!L238="","",原始数据!L238)</f>
        <v>sprintzer</v>
      </c>
      <c r="AG238" s="9" t="str">
        <f>IF(原始数据!AV238="","",原始数据!AV238)</f>
        <v>歌剧演员</v>
      </c>
      <c r="AH238" s="13">
        <v>6</v>
      </c>
      <c r="AI238" s="15" t="s">
        <v>234</v>
      </c>
      <c r="AJ238" s="15" t="s">
        <v>235</v>
      </c>
      <c r="AK238" s="15" t="s">
        <v>247</v>
      </c>
      <c r="AL238" s="15" t="s">
        <v>240</v>
      </c>
      <c r="AM238" s="142" t="s">
        <v>359</v>
      </c>
      <c r="AN238" s="9"/>
      <c r="AO238" s="9"/>
      <c r="AP238" s="9"/>
      <c r="AQ238" s="10"/>
      <c r="AR238" s="10"/>
      <c r="AS238" s="10"/>
      <c r="AT238" s="10"/>
      <c r="AU238" s="16"/>
      <c r="AV238" s="16"/>
      <c r="AW238" s="16"/>
      <c r="AX238" s="16"/>
      <c r="AY238" s="191"/>
      <c r="AZ238" s="191"/>
      <c r="BA238" s="13"/>
      <c r="BC238" s="20">
        <f t="shared" si="6"/>
        <v>0</v>
      </c>
      <c r="BD238" s="20" t="str">
        <f t="shared" si="7"/>
        <v/>
      </c>
      <c r="BF238" s="1">
        <v>12</v>
      </c>
      <c r="BG238" s="1">
        <v>18</v>
      </c>
    </row>
    <row r="239" spans="1:59">
      <c r="A239" s="1">
        <f>输入错误检查!C238</f>
        <v>0</v>
      </c>
      <c r="B239" s="14">
        <f>原始数据!B239</f>
        <v>4</v>
      </c>
      <c r="C239" s="14">
        <f>原始数据!C239</f>
        <v>18</v>
      </c>
      <c r="D239" s="8">
        <f>原始数据!D239</f>
        <v>14</v>
      </c>
      <c r="E239" s="8" t="str">
        <f>原始数据!E239</f>
        <v>WBG</v>
      </c>
      <c r="F239" s="8" t="str">
        <f>原始数据!F239</f>
        <v>RVL</v>
      </c>
      <c r="G239" s="8">
        <f>原始数据!G239</f>
        <v>3</v>
      </c>
      <c r="H239" s="8" t="str">
        <f>原始数据!H239</f>
        <v>上</v>
      </c>
      <c r="I239" s="8" t="str">
        <f>IF(原始数据!X239="","",原始数据!X239)</f>
        <v>里奥的回忆</v>
      </c>
      <c r="J239" s="8" t="str">
        <f>原始数据!J239</f>
        <v>WBG</v>
      </c>
      <c r="K239" s="142" t="str">
        <f>IF(赛后数据!$M239="","",_xlfn.IFS(L239=赛后数据!$N239,赛后数据!$M239,L239=赛后数据!$V239,赛后数据!$U239,L239=赛后数据!$AD239,赛后数据!$AC239,L239=赛后数据!$AL239,赛后数据!$AK239))</f>
        <v>huan</v>
      </c>
      <c r="L239" s="9" t="str">
        <f>IF(原始数据!AP239="","",原始数据!AP239)</f>
        <v>入殓师</v>
      </c>
      <c r="M239" s="13">
        <v>8</v>
      </c>
      <c r="N239" s="189" t="s">
        <v>232</v>
      </c>
      <c r="O239" s="189" t="s">
        <v>233</v>
      </c>
      <c r="P239" s="142" t="str">
        <f>IF(赛后数据!$M239="","",_xlfn.IFS(Q239=赛后数据!$N239,赛后数据!$M239,Q239=赛后数据!$V239,赛后数据!$U239,Q239=赛后数据!$AD239,赛后数据!$AC239,Q239=赛后数据!$AL239,赛后数据!$AK239))</f>
        <v>huiyi</v>
      </c>
      <c r="Q239" s="9" t="str">
        <f>IF(原始数据!AQ239="","",原始数据!AQ239)</f>
        <v>佣兵</v>
      </c>
      <c r="R239" s="13">
        <v>6</v>
      </c>
      <c r="S239" s="15" t="s">
        <v>231</v>
      </c>
      <c r="T239" s="15" t="s">
        <v>230</v>
      </c>
      <c r="U239" s="142" t="str">
        <f>IF(赛后数据!$M239="","",_xlfn.IFS(V239=赛后数据!$N239,赛后数据!$M239,V239=赛后数据!$V239,赛后数据!$U239,V239=赛后数据!$AD239,赛后数据!$AC239,V239=赛后数据!$AL239,赛后数据!$AK239))</f>
        <v>persica</v>
      </c>
      <c r="V239" s="9" t="str">
        <f>IF(原始数据!AS239="","",原始数据!AS239)</f>
        <v>机械师</v>
      </c>
      <c r="W239" s="13">
        <v>5</v>
      </c>
      <c r="X239" s="15" t="s">
        <v>232</v>
      </c>
      <c r="Y239" s="15" t="s">
        <v>233</v>
      </c>
      <c r="Z239" s="142" t="str">
        <f>IF(赛后数据!$M239="","",_xlfn.IFS(AA239=赛后数据!$N239,赛后数据!$M239,AA239=赛后数据!$V239,赛后数据!$U239,AA239=赛后数据!$AD239,赛后数据!$AC239,AA239=赛后数据!$AL239,赛后数据!$AK239))</f>
        <v>guoker</v>
      </c>
      <c r="AA239" s="9" t="str">
        <f>IF(原始数据!AU239="","",原始数据!AU239)</f>
        <v>心理学家</v>
      </c>
      <c r="AB239" s="13">
        <v>2</v>
      </c>
      <c r="AC239" s="15" t="s">
        <v>232</v>
      </c>
      <c r="AD239" s="15" t="s">
        <v>233</v>
      </c>
      <c r="AE239" s="9" t="str">
        <f>IF(原始数据!K239="","",原始数据!K239)</f>
        <v>RVL</v>
      </c>
      <c r="AF239" s="9" t="str">
        <f>IF(原始数据!L239="","",原始数据!L239)</f>
        <v>sprintzer</v>
      </c>
      <c r="AG239" s="142" t="s">
        <v>175</v>
      </c>
      <c r="AH239" s="13">
        <v>4</v>
      </c>
      <c r="AI239" s="15" t="s">
        <v>234</v>
      </c>
      <c r="AJ239" s="15" t="s">
        <v>235</v>
      </c>
      <c r="AK239" s="15" t="s">
        <v>268</v>
      </c>
      <c r="AL239" s="15" t="s">
        <v>240</v>
      </c>
      <c r="AM239" s="142" t="s">
        <v>359</v>
      </c>
      <c r="AN239" s="9">
        <v>0</v>
      </c>
      <c r="AO239" s="9">
        <v>16</v>
      </c>
      <c r="AP239" s="142" t="s">
        <v>360</v>
      </c>
      <c r="AQ239" s="10">
        <v>1</v>
      </c>
      <c r="AR239" s="10">
        <v>18</v>
      </c>
      <c r="AS239" s="10">
        <v>150</v>
      </c>
      <c r="AT239" s="10"/>
      <c r="AU239" s="16">
        <v>459</v>
      </c>
      <c r="AV239" s="16">
        <v>3</v>
      </c>
      <c r="AW239" s="16">
        <v>21</v>
      </c>
      <c r="AX239" s="16"/>
      <c r="AY239" s="191">
        <v>4</v>
      </c>
      <c r="AZ239" s="191">
        <v>15</v>
      </c>
      <c r="BA239" s="13"/>
      <c r="BC239" s="20">
        <f t="shared" si="6"/>
        <v>62</v>
      </c>
      <c r="BD239" s="20">
        <f t="shared" si="7"/>
        <v>1</v>
      </c>
      <c r="BF239" s="1">
        <v>5</v>
      </c>
      <c r="BG239" s="1">
        <v>59</v>
      </c>
    </row>
    <row r="240" spans="1:59">
      <c r="A240" s="1">
        <f>输入错误检查!C239</f>
        <v>0</v>
      </c>
      <c r="B240" s="14">
        <f>原始数据!B240</f>
        <v>4</v>
      </c>
      <c r="C240" s="14">
        <f>原始数据!C240</f>
        <v>18</v>
      </c>
      <c r="D240" s="8">
        <f>原始数据!D240</f>
        <v>14</v>
      </c>
      <c r="E240" s="8" t="str">
        <f>原始数据!E240</f>
        <v>WBG</v>
      </c>
      <c r="F240" s="8" t="str">
        <f>原始数据!F240</f>
        <v>RVL</v>
      </c>
      <c r="G240" s="8">
        <f>原始数据!G240</f>
        <v>3</v>
      </c>
      <c r="H240" s="8" t="str">
        <f>原始数据!H240</f>
        <v>下</v>
      </c>
      <c r="I240" s="8" t="str">
        <f>IF(原始数据!X240="","",原始数据!X240)</f>
        <v>里奥的回忆</v>
      </c>
      <c r="J240" s="8" t="str">
        <f>原始数据!J240</f>
        <v>RVL</v>
      </c>
      <c r="K240" s="142" t="str">
        <f>IF(赛后数据!$M240="","",_xlfn.IFS(L240=赛后数据!$N240,赛后数据!$M240,L240=赛后数据!$V240,赛后数据!$U240,L240=赛后数据!$AD240,赛后数据!$AC240,L240=赛后数据!$AL240,赛后数据!$AK240))</f>
        <v>yinl</v>
      </c>
      <c r="L240" s="9" t="str">
        <f>IF(原始数据!AP240="","",原始数据!AP240)</f>
        <v>古董商</v>
      </c>
      <c r="M240" s="13">
        <v>5</v>
      </c>
      <c r="N240" s="189" t="s">
        <v>232</v>
      </c>
      <c r="O240" s="189" t="s">
        <v>233</v>
      </c>
      <c r="P240" s="142" t="str">
        <f>IF(赛后数据!$M240="","",_xlfn.IFS(Q240=赛后数据!$N240,赛后数据!$M240,Q240=赛后数据!$V240,赛后数据!$U240,Q240=赛后数据!$AD240,赛后数据!$AC240,Q240=赛后数据!$AL240,赛后数据!$AK240))</f>
        <v>schmiddy</v>
      </c>
      <c r="Q240" s="9" t="str">
        <f>IF(原始数据!AQ240="","",原始数据!AQ240)</f>
        <v>病患</v>
      </c>
      <c r="R240" s="13">
        <v>2</v>
      </c>
      <c r="S240" s="15" t="s">
        <v>230</v>
      </c>
      <c r="T240" s="15" t="s">
        <v>233</v>
      </c>
      <c r="U240" s="142" t="str">
        <f>IF(赛后数据!$M240="","",_xlfn.IFS(V240=赛后数据!$N240,赛后数据!$M240,V240=赛后数据!$V240,赛后数据!$U240,V240=赛后数据!$AD240,赛后数据!$AC240,V240=赛后数据!$AL240,赛后数据!$AK240))</f>
        <v>rolend</v>
      </c>
      <c r="V240" s="9" t="str">
        <f>IF(原始数据!AS240="","",原始数据!AS240)</f>
        <v>佣兵</v>
      </c>
      <c r="W240" s="13">
        <v>6</v>
      </c>
      <c r="X240" s="15" t="s">
        <v>231</v>
      </c>
      <c r="Y240" s="15" t="s">
        <v>230</v>
      </c>
      <c r="Z240" s="142" t="str">
        <f>IF(赛后数据!$M240="","",_xlfn.IFS(AA240=赛后数据!$N240,赛后数据!$M240,AA240=赛后数据!$V240,赛后数据!$U240,AA240=赛后数据!$AD240,赛后数据!$AC240,AA240=赛后数据!$AL240,赛后数据!$AK240))</f>
        <v>green</v>
      </c>
      <c r="AA240" s="9" t="str">
        <f>IF(原始数据!AU240="","",原始数据!AU240)</f>
        <v>勘探员</v>
      </c>
      <c r="AB240" s="13">
        <v>8</v>
      </c>
      <c r="AC240" s="15" t="s">
        <v>230</v>
      </c>
      <c r="AD240" s="15" t="s">
        <v>232</v>
      </c>
      <c r="AE240" s="9" t="str">
        <f>IF(原始数据!K240="","",原始数据!K240)</f>
        <v>WBG</v>
      </c>
      <c r="AF240" s="9" t="str">
        <f>IF(原始数据!L240="","",原始数据!L240)</f>
        <v>alex</v>
      </c>
      <c r="AG240" s="9" t="str">
        <f>IF(原始数据!AV240="","",原始数据!AV240)</f>
        <v>蜡像师</v>
      </c>
      <c r="AH240" s="13">
        <v>4</v>
      </c>
      <c r="AI240" s="15" t="s">
        <v>234</v>
      </c>
      <c r="AJ240" s="15" t="s">
        <v>235</v>
      </c>
      <c r="AK240" s="15" t="s">
        <v>237</v>
      </c>
      <c r="AL240" s="15" t="s">
        <v>240</v>
      </c>
      <c r="AM240" s="142" t="s">
        <v>256</v>
      </c>
      <c r="AN240" s="9">
        <v>0</v>
      </c>
      <c r="AO240" s="9">
        <v>8</v>
      </c>
      <c r="AP240" s="142" t="s">
        <v>361</v>
      </c>
      <c r="AQ240" s="10">
        <v>0</v>
      </c>
      <c r="AR240" s="10">
        <v>47</v>
      </c>
      <c r="AS240" s="10">
        <v>115</v>
      </c>
      <c r="AT240" s="10"/>
      <c r="AU240" s="16">
        <v>398</v>
      </c>
      <c r="AV240" s="16">
        <v>3</v>
      </c>
      <c r="AW240" s="16">
        <v>21</v>
      </c>
      <c r="AX240" s="16"/>
      <c r="AY240" s="191" t="s">
        <v>246</v>
      </c>
      <c r="AZ240" s="191"/>
      <c r="BA240" s="13"/>
      <c r="BC240" s="20">
        <f t="shared" si="6"/>
        <v>39</v>
      </c>
      <c r="BD240" s="20">
        <f t="shared" si="7"/>
        <v>1</v>
      </c>
      <c r="BF240" s="1">
        <v>6</v>
      </c>
      <c r="BG240" s="1">
        <v>22</v>
      </c>
    </row>
    <row r="241" spans="1:59">
      <c r="A241" s="1">
        <f>输入错误检查!C240</f>
        <v>0</v>
      </c>
      <c r="B241" s="14">
        <f>原始数据!B241</f>
        <v>4</v>
      </c>
      <c r="C241" s="14">
        <f>原始数据!C241</f>
        <v>18</v>
      </c>
      <c r="D241" s="8">
        <f>原始数据!D241</f>
        <v>14</v>
      </c>
      <c r="E241" s="8" t="str">
        <f>原始数据!E241</f>
        <v>WBG</v>
      </c>
      <c r="F241" s="8" t="str">
        <f>原始数据!F241</f>
        <v>RVL</v>
      </c>
      <c r="G241" s="8" t="str">
        <f>原始数据!G241</f>
        <v>加</v>
      </c>
      <c r="H241" s="8" t="str">
        <f>原始数据!H241</f>
        <v>上</v>
      </c>
      <c r="I241" s="8" t="str">
        <f>IF(原始数据!X241="","",原始数据!X241)</f>
        <v/>
      </c>
      <c r="J241" s="8" t="str">
        <f>原始数据!J241</f>
        <v/>
      </c>
      <c r="K241" s="142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9" t="str">
        <f>IF(原始数据!AP241="","",原始数据!AP241)</f>
        <v/>
      </c>
      <c r="M241" s="13"/>
      <c r="N241" s="195"/>
      <c r="O241" s="195"/>
      <c r="P241" s="142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9" t="str">
        <f>IF(原始数据!AQ241="","",原始数据!AQ241)</f>
        <v/>
      </c>
      <c r="R241" s="13"/>
      <c r="S241" s="13"/>
      <c r="T241" s="13"/>
      <c r="U241" s="142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9" t="str">
        <f>IF(原始数据!AS241="","",原始数据!AS241)</f>
        <v/>
      </c>
      <c r="W241" s="13"/>
      <c r="X241" s="13"/>
      <c r="Y241" s="13"/>
      <c r="Z241" s="142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9" t="str">
        <f>IF(原始数据!AU241="","",原始数据!AU241)</f>
        <v/>
      </c>
      <c r="AB241" s="13"/>
      <c r="AC241" s="13"/>
      <c r="AD241" s="13"/>
      <c r="AE241" s="9" t="str">
        <f>IF(原始数据!K241="","",原始数据!K241)</f>
        <v/>
      </c>
      <c r="AF241" s="9" t="str">
        <f>IF(原始数据!L241="","",原始数据!L241)</f>
        <v/>
      </c>
      <c r="AG241" s="9" t="str">
        <f>IF(原始数据!AV241="","",原始数据!AV241)</f>
        <v/>
      </c>
      <c r="AH241" s="13"/>
      <c r="AI241" s="13"/>
      <c r="AJ241" s="13"/>
      <c r="AK241" s="13"/>
      <c r="AL241" s="13"/>
      <c r="AM241" s="9"/>
      <c r="AN241" s="9"/>
      <c r="AO241" s="9"/>
      <c r="AP241" s="9"/>
      <c r="AQ241" s="10"/>
      <c r="AR241" s="10"/>
      <c r="AS241" s="10"/>
      <c r="AT241" s="10"/>
      <c r="AU241" s="16"/>
      <c r="AV241" s="16"/>
      <c r="AW241" s="16"/>
      <c r="AX241" s="16"/>
      <c r="AY241" s="191"/>
      <c r="AZ241" s="191"/>
      <c r="BA241" s="13"/>
      <c r="BC241" s="20">
        <f t="shared" si="6"/>
        <v>0</v>
      </c>
      <c r="BD241" s="20" t="str">
        <f t="shared" si="7"/>
        <v/>
      </c>
    </row>
    <row r="242" spans="1:59">
      <c r="A242" s="1">
        <f>输入错误检查!C241</f>
        <v>0</v>
      </c>
      <c r="B242" s="14">
        <f>原始数据!B242</f>
        <v>4</v>
      </c>
      <c r="C242" s="14">
        <f>原始数据!C242</f>
        <v>18</v>
      </c>
      <c r="D242" s="8">
        <f>原始数据!D242</f>
        <v>14</v>
      </c>
      <c r="E242" s="8" t="str">
        <f>原始数据!E242</f>
        <v>WBG</v>
      </c>
      <c r="F242" s="8" t="str">
        <f>原始数据!F242</f>
        <v>RVL</v>
      </c>
      <c r="G242" s="8" t="str">
        <f>原始数据!G242</f>
        <v>加</v>
      </c>
      <c r="H242" s="8" t="str">
        <f>原始数据!H242</f>
        <v>下</v>
      </c>
      <c r="I242" s="8" t="str">
        <f>IF(原始数据!X242="","",原始数据!X242)</f>
        <v/>
      </c>
      <c r="J242" s="8" t="str">
        <f>原始数据!J242</f>
        <v/>
      </c>
      <c r="K242" s="142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9" t="str">
        <f>IF(原始数据!AP242="","",原始数据!AP242)</f>
        <v/>
      </c>
      <c r="M242" s="13"/>
      <c r="N242" s="195"/>
      <c r="O242" s="195"/>
      <c r="P242" s="142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9" t="str">
        <f>IF(原始数据!AQ242="","",原始数据!AQ242)</f>
        <v/>
      </c>
      <c r="R242" s="13"/>
      <c r="S242" s="13"/>
      <c r="T242" s="13"/>
      <c r="U242" s="142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9" t="str">
        <f>IF(原始数据!AS242="","",原始数据!AS242)</f>
        <v/>
      </c>
      <c r="W242" s="13"/>
      <c r="X242" s="13"/>
      <c r="Y242" s="13"/>
      <c r="Z242" s="142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9" t="str">
        <f>IF(原始数据!AU242="","",原始数据!AU242)</f>
        <v/>
      </c>
      <c r="AB242" s="13"/>
      <c r="AC242" s="13"/>
      <c r="AD242" s="13"/>
      <c r="AE242" s="9" t="str">
        <f>IF(原始数据!K242="","",原始数据!K242)</f>
        <v/>
      </c>
      <c r="AF242" s="9" t="str">
        <f>IF(原始数据!L242="","",原始数据!L242)</f>
        <v/>
      </c>
      <c r="AG242" s="9" t="str">
        <f>IF(原始数据!AV242="","",原始数据!AV242)</f>
        <v/>
      </c>
      <c r="AH242" s="13"/>
      <c r="AI242" s="13"/>
      <c r="AJ242" s="13"/>
      <c r="AK242" s="13"/>
      <c r="AL242" s="13"/>
      <c r="AM242" s="9"/>
      <c r="AN242" s="9"/>
      <c r="AO242" s="9"/>
      <c r="AP242" s="9"/>
      <c r="AQ242" s="10"/>
      <c r="AR242" s="10"/>
      <c r="AS242" s="10"/>
      <c r="AT242" s="10"/>
      <c r="AU242" s="16"/>
      <c r="AV242" s="16"/>
      <c r="AW242" s="16"/>
      <c r="AX242" s="16"/>
      <c r="AY242" s="191"/>
      <c r="AZ242" s="191"/>
      <c r="BA242" s="13"/>
      <c r="BC242" s="20">
        <f t="shared" si="6"/>
        <v>0</v>
      </c>
      <c r="BD242" s="20" t="str">
        <f t="shared" si="7"/>
        <v/>
      </c>
    </row>
    <row r="243" spans="1:59">
      <c r="A243" s="1">
        <f>输入错误检查!C242</f>
        <v>0</v>
      </c>
      <c r="B243" s="14">
        <f>原始数据!B243</f>
        <v>4</v>
      </c>
      <c r="C243" s="14">
        <f>原始数据!C243</f>
        <v>18</v>
      </c>
      <c r="D243" s="8">
        <f>原始数据!D243</f>
        <v>16</v>
      </c>
      <c r="E243" s="8" t="str">
        <f>原始数据!E243</f>
        <v>ACT</v>
      </c>
      <c r="F243" s="8" t="str">
        <f>原始数据!F243</f>
        <v>RD</v>
      </c>
      <c r="G243" s="8">
        <f>原始数据!G243</f>
        <v>1</v>
      </c>
      <c r="H243" s="8" t="str">
        <f>原始数据!H243</f>
        <v>上</v>
      </c>
      <c r="I243" s="8" t="str">
        <f>IF(原始数据!X243="","",原始数据!X243)</f>
        <v>唐人街</v>
      </c>
      <c r="J243" s="8" t="str">
        <f>原始数据!J243</f>
        <v>ACT</v>
      </c>
      <c r="K243" s="142" t="str">
        <f>IF(赛后数据!$M243="","",_xlfn.IFS(L243=赛后数据!$N243,赛后数据!$M243,L243=赛后数据!$V243,赛后数据!$U243,L243=赛后数据!$AD243,赛后数据!$AC243,L243=赛后数据!$AL243,赛后数据!$AK243))</f>
        <v>xy</v>
      </c>
      <c r="L243" s="9" t="str">
        <f>IF(原始数据!AP243="","",原始数据!AP243)</f>
        <v>机械师</v>
      </c>
      <c r="M243" s="13">
        <v>8</v>
      </c>
      <c r="N243" s="189" t="s">
        <v>232</v>
      </c>
      <c r="O243" s="189" t="s">
        <v>233</v>
      </c>
      <c r="P243" s="142" t="str">
        <f>IF(赛后数据!$M243="","",_xlfn.IFS(Q243=赛后数据!$N243,赛后数据!$M243,Q243=赛后数据!$V243,赛后数据!$U243,Q243=赛后数据!$AD243,赛后数据!$AC243,Q243=赛后数据!$AL243,赛后数据!$AK243))</f>
        <v>eleven</v>
      </c>
      <c r="Q243" s="9" t="str">
        <f>IF(原始数据!AQ243="","",原始数据!AQ243)</f>
        <v>大副</v>
      </c>
      <c r="R243" s="13">
        <v>5</v>
      </c>
      <c r="S243" s="15" t="s">
        <v>230</v>
      </c>
      <c r="T243" s="15" t="s">
        <v>231</v>
      </c>
      <c r="U243" s="142" t="str">
        <f>IF(赛后数据!$M243="","",_xlfn.IFS(V243=赛后数据!$N243,赛后数据!$M243,V243=赛后数据!$V243,赛后数据!$U243,V243=赛后数据!$AD243,赛后数据!$AC243,V243=赛后数据!$AL243,赛后数据!$AK243))</f>
        <v>xen</v>
      </c>
      <c r="V243" s="9" t="str">
        <f>IF(原始数据!AS243="","",原始数据!AS243)</f>
        <v>小说家</v>
      </c>
      <c r="W243" s="13">
        <v>9</v>
      </c>
      <c r="X243" s="15" t="s">
        <v>231</v>
      </c>
      <c r="Y243" s="15" t="s">
        <v>232</v>
      </c>
      <c r="Z243" s="142" t="str">
        <f>IF(赛后数据!$M243="","",_xlfn.IFS(AA243=赛后数据!$N243,赛后数据!$M243,AA243=赛后数据!$V243,赛后数据!$U243,AA243=赛后数据!$AD243,赛后数据!$AC243,AA243=赛后数据!$AL243,赛后数据!$AK243))</f>
        <v>gougou</v>
      </c>
      <c r="AA243" s="9" t="str">
        <f>IF(原始数据!AU243="","",原始数据!AU243)</f>
        <v>园丁</v>
      </c>
      <c r="AB243" s="13">
        <v>4</v>
      </c>
      <c r="AC243" s="15" t="s">
        <v>231</v>
      </c>
      <c r="AD243" s="15" t="s">
        <v>233</v>
      </c>
      <c r="AE243" s="9" t="str">
        <f>IF(原始数据!K243="","",原始数据!K243)</f>
        <v>RD</v>
      </c>
      <c r="AF243" s="9" t="str">
        <f>IF(原始数据!L243="","",原始数据!L243)</f>
        <v>hajimi</v>
      </c>
      <c r="AG243" s="9" t="str">
        <f>IF(原始数据!AV243="","",原始数据!AV243)</f>
        <v>歌剧演员</v>
      </c>
      <c r="AH243" s="13">
        <v>6</v>
      </c>
      <c r="AI243" s="15" t="s">
        <v>234</v>
      </c>
      <c r="AJ243" s="15" t="s">
        <v>235</v>
      </c>
      <c r="AK243" s="15" t="s">
        <v>247</v>
      </c>
      <c r="AL243" s="15" t="s">
        <v>240</v>
      </c>
      <c r="AM243" s="9"/>
      <c r="AN243" s="9"/>
      <c r="AO243" s="9"/>
      <c r="AP243" s="9"/>
      <c r="AQ243" s="10"/>
      <c r="AR243" s="10"/>
      <c r="AS243" s="10"/>
      <c r="AT243" s="10"/>
      <c r="AU243" s="16"/>
      <c r="AV243" s="16"/>
      <c r="AW243" s="16"/>
      <c r="AX243" s="16"/>
      <c r="AY243" s="191"/>
      <c r="AZ243" s="191"/>
      <c r="BA243" s="13"/>
      <c r="BC243" s="20">
        <f t="shared" si="6"/>
        <v>0</v>
      </c>
      <c r="BD243" s="20" t="str">
        <f t="shared" si="7"/>
        <v/>
      </c>
      <c r="BF243" s="1">
        <v>5</v>
      </c>
      <c r="BG243" s="1">
        <v>51</v>
      </c>
    </row>
    <row r="244" spans="1:59">
      <c r="A244" s="1">
        <f>输入错误检查!C243</f>
        <v>0</v>
      </c>
      <c r="B244" s="14">
        <f>原始数据!B244</f>
        <v>4</v>
      </c>
      <c r="C244" s="14">
        <f>原始数据!C244</f>
        <v>18</v>
      </c>
      <c r="D244" s="8">
        <f>原始数据!D244</f>
        <v>16</v>
      </c>
      <c r="E244" s="8" t="str">
        <f>原始数据!E244</f>
        <v>ACT</v>
      </c>
      <c r="F244" s="8" t="str">
        <f>原始数据!F244</f>
        <v>RD</v>
      </c>
      <c r="G244" s="8">
        <f>原始数据!G244</f>
        <v>1</v>
      </c>
      <c r="H244" s="8" t="str">
        <f>原始数据!H244</f>
        <v>下</v>
      </c>
      <c r="I244" s="8" t="str">
        <f>IF(原始数据!X244="","",原始数据!X244)</f>
        <v>唐人街</v>
      </c>
      <c r="J244" s="8" t="str">
        <f>原始数据!J244</f>
        <v>RD</v>
      </c>
      <c r="K244" s="142" t="str">
        <f>IF(赛后数据!$M244="","",_xlfn.IFS(L244=赛后数据!$N244,赛后数据!$M244,L244=赛后数据!$V244,赛后数据!$U244,L244=赛后数据!$AD244,赛后数据!$AC244,L244=赛后数据!$AL244,赛后数据!$AK244))</f>
        <v>zhengkai</v>
      </c>
      <c r="L244" s="9" t="str">
        <f>IF(原始数据!AP244="","",原始数据!AP244)</f>
        <v>大副</v>
      </c>
      <c r="M244" s="13"/>
      <c r="N244" s="195"/>
      <c r="O244" s="195"/>
      <c r="P244" s="142" t="str">
        <f>IF(赛后数据!$M244="","",_xlfn.IFS(Q244=赛后数据!$N244,赛后数据!$M244,Q244=赛后数据!$V244,赛后数据!$U244,Q244=赛后数据!$AD244,赛后数据!$AC244,Q244=赛后数据!$AL244,赛后数据!$AK244))</f>
        <v>pinpin</v>
      </c>
      <c r="Q244" s="9" t="str">
        <f>IF(原始数据!AQ244="","",原始数据!AQ244)</f>
        <v>机械师</v>
      </c>
      <c r="R244" s="13"/>
      <c r="S244" s="13"/>
      <c r="T244" s="13"/>
      <c r="U244" s="142" t="str">
        <f>IF(赛后数据!$M244="","",_xlfn.IFS(V244=赛后数据!$N244,赛后数据!$M244,V244=赛后数据!$V244,赛后数据!$U244,V244=赛后数据!$AD244,赛后数据!$AC244,V244=赛后数据!$AL244,赛后数据!$AK244))</f>
        <v>huanxue</v>
      </c>
      <c r="V244" s="9" t="str">
        <f>IF(原始数据!AS244="","",原始数据!AS244)</f>
        <v>木偶师</v>
      </c>
      <c r="W244" s="13"/>
      <c r="X244" s="13"/>
      <c r="Y244" s="13"/>
      <c r="Z244" s="142" t="str">
        <f>IF(赛后数据!$M244="","",_xlfn.IFS(AA244=赛后数据!$N244,赛后数据!$M244,AA244=赛后数据!$V244,赛后数据!$U244,AA244=赛后数据!$AD244,赛后数据!$AC244,AA244=赛后数据!$AL244,赛后数据!$AK244))</f>
        <v>cy</v>
      </c>
      <c r="AA244" s="9" t="str">
        <f>IF(原始数据!AU244="","",原始数据!AU244)</f>
        <v>空军</v>
      </c>
      <c r="AB244" s="13"/>
      <c r="AC244" s="13"/>
      <c r="AD244" s="13"/>
      <c r="AE244" s="9" t="str">
        <f>IF(原始数据!K244="","",原始数据!K244)</f>
        <v>ACT</v>
      </c>
      <c r="AF244" s="9" t="str">
        <f>IF(原始数据!L244="","",原始数据!L244)</f>
        <v>zz9</v>
      </c>
      <c r="AG244" s="9" t="str">
        <f>IF(原始数据!AV244="","",原始数据!AV244)</f>
        <v>歌剧演员</v>
      </c>
      <c r="AH244" s="13"/>
      <c r="AI244" s="13"/>
      <c r="AJ244" s="13"/>
      <c r="AK244" s="13"/>
      <c r="AL244" s="13"/>
      <c r="AM244" s="9"/>
      <c r="AN244" s="9"/>
      <c r="AO244" s="9"/>
      <c r="AP244" s="9"/>
      <c r="AQ244" s="10"/>
      <c r="AR244" s="10"/>
      <c r="AS244" s="10"/>
      <c r="AT244" s="10"/>
      <c r="AU244" s="16"/>
      <c r="AV244" s="16"/>
      <c r="AW244" s="16"/>
      <c r="AX244" s="16"/>
      <c r="AY244" s="191"/>
      <c r="AZ244" s="191"/>
      <c r="BA244" s="13"/>
      <c r="BC244" s="20">
        <f t="shared" si="6"/>
        <v>0</v>
      </c>
      <c r="BD244" s="20" t="str">
        <f t="shared" si="7"/>
        <v/>
      </c>
    </row>
    <row r="245" spans="1:59">
      <c r="A245" s="1">
        <f>输入错误检查!C244</f>
        <v>0</v>
      </c>
      <c r="B245" s="14">
        <f>原始数据!B245</f>
        <v>4</v>
      </c>
      <c r="C245" s="14">
        <f>原始数据!C245</f>
        <v>18</v>
      </c>
      <c r="D245" s="8">
        <f>原始数据!D245</f>
        <v>16</v>
      </c>
      <c r="E245" s="8" t="str">
        <f>原始数据!E245</f>
        <v>ACT</v>
      </c>
      <c r="F245" s="8" t="str">
        <f>原始数据!F245</f>
        <v>RD</v>
      </c>
      <c r="G245" s="8">
        <f>原始数据!G245</f>
        <v>2</v>
      </c>
      <c r="H245" s="8" t="str">
        <f>原始数据!H245</f>
        <v>上</v>
      </c>
      <c r="I245" s="8" t="str">
        <f>IF(原始数据!X245="","",原始数据!X245)</f>
        <v>红教堂</v>
      </c>
      <c r="J245" s="8" t="str">
        <f>原始数据!J245</f>
        <v>RD</v>
      </c>
      <c r="K245" s="142" t="str">
        <f>IF(赛后数据!$M245="","",_xlfn.IFS(L245=赛后数据!$N245,赛后数据!$M245,L245=赛后数据!$V245,赛后数据!$U245,L245=赛后数据!$AD245,赛后数据!$AC245,L245=赛后数据!$AL245,赛后数据!$AK245))</f>
        <v>huanxue</v>
      </c>
      <c r="L245" s="9" t="str">
        <f>IF(原始数据!AP245="","",原始数据!AP245)</f>
        <v>骑士</v>
      </c>
      <c r="M245" s="13"/>
      <c r="N245" s="195"/>
      <c r="O245" s="195"/>
      <c r="P245" s="142" t="str">
        <f>IF(赛后数据!$M245="","",_xlfn.IFS(Q245=赛后数据!$N245,赛后数据!$M245,Q245=赛后数据!$V245,赛后数据!$U245,Q245=赛后数据!$AD245,赛后数据!$AC245,Q245=赛后数据!$AL245,赛后数据!$AK245))</f>
        <v>cy</v>
      </c>
      <c r="Q245" s="9" t="str">
        <f>IF(原始数据!AQ245="","",原始数据!AQ245)</f>
        <v>心理学家</v>
      </c>
      <c r="R245" s="13"/>
      <c r="S245" s="13"/>
      <c r="T245" s="13"/>
      <c r="U245" s="142" t="str">
        <f>IF(赛后数据!$M245="","",_xlfn.IFS(V245=赛后数据!$N245,赛后数据!$M245,V245=赛后数据!$V245,赛后数据!$U245,V245=赛后数据!$AD245,赛后数据!$AC245,V245=赛后数据!$AL245,赛后数据!$AK245))</f>
        <v>zhengkai</v>
      </c>
      <c r="V245" s="9" t="str">
        <f>IF(原始数据!AS245="","",原始数据!AS245)</f>
        <v>守墓人</v>
      </c>
      <c r="W245" s="13"/>
      <c r="X245" s="13"/>
      <c r="Y245" s="13"/>
      <c r="Z245" s="142" t="str">
        <f>IF(赛后数据!$M245="","",_xlfn.IFS(AA245=赛后数据!$N245,赛后数据!$M245,AA245=赛后数据!$V245,赛后数据!$U245,AA245=赛后数据!$AD245,赛后数据!$AC245,AA245=赛后数据!$AL245,赛后数据!$AK245))</f>
        <v>pinpin</v>
      </c>
      <c r="AA245" s="9" t="str">
        <f>IF(原始数据!AU245="","",原始数据!AU245)</f>
        <v>教授</v>
      </c>
      <c r="AB245" s="13"/>
      <c r="AC245" s="13"/>
      <c r="AD245" s="13"/>
      <c r="AE245" s="9" t="str">
        <f>IF(原始数据!K245="","",原始数据!K245)</f>
        <v>ACT</v>
      </c>
      <c r="AF245" s="9" t="str">
        <f>IF(原始数据!L245="","",原始数据!L245)</f>
        <v>zz9</v>
      </c>
      <c r="AG245" s="9" t="str">
        <f>IF(原始数据!AV245="","",原始数据!AV245)</f>
        <v>跛脚羊</v>
      </c>
      <c r="AH245" s="13"/>
      <c r="AI245" s="13"/>
      <c r="AJ245" s="13"/>
      <c r="AK245" s="13"/>
      <c r="AL245" s="13"/>
      <c r="AM245" s="9"/>
      <c r="AN245" s="9"/>
      <c r="AO245" s="9"/>
      <c r="AP245" s="9"/>
      <c r="AQ245" s="10"/>
      <c r="AR245" s="10"/>
      <c r="AS245" s="10"/>
      <c r="AT245" s="10"/>
      <c r="AU245" s="16"/>
      <c r="AV245" s="16"/>
      <c r="AW245" s="16"/>
      <c r="AX245" s="16"/>
      <c r="AY245" s="191"/>
      <c r="AZ245" s="191"/>
      <c r="BA245" s="13"/>
      <c r="BC245" s="20">
        <f t="shared" si="6"/>
        <v>0</v>
      </c>
      <c r="BD245" s="20" t="str">
        <f t="shared" si="7"/>
        <v/>
      </c>
    </row>
    <row r="246" spans="1:59">
      <c r="A246" s="1">
        <f>输入错误检查!C245</f>
        <v>0</v>
      </c>
      <c r="B246" s="14">
        <f>原始数据!B246</f>
        <v>4</v>
      </c>
      <c r="C246" s="14">
        <f>原始数据!C246</f>
        <v>18</v>
      </c>
      <c r="D246" s="8">
        <f>原始数据!D246</f>
        <v>16</v>
      </c>
      <c r="E246" s="8" t="str">
        <f>原始数据!E246</f>
        <v>ACT</v>
      </c>
      <c r="F246" s="8" t="str">
        <f>原始数据!F246</f>
        <v>RD</v>
      </c>
      <c r="G246" s="8">
        <f>原始数据!G246</f>
        <v>2</v>
      </c>
      <c r="H246" s="8" t="str">
        <f>原始数据!H246</f>
        <v>下</v>
      </c>
      <c r="I246" s="8" t="str">
        <f>IF(原始数据!X246="","",原始数据!X246)</f>
        <v>红教堂</v>
      </c>
      <c r="J246" s="8" t="str">
        <f>原始数据!J246</f>
        <v>ACT</v>
      </c>
      <c r="K246" s="142" t="str">
        <f>IF(赛后数据!$M246="","",_xlfn.IFS(L246=赛后数据!$N246,赛后数据!$M246,L246=赛后数据!$V246,赛后数据!$U246,L246=赛后数据!$AD246,赛后数据!$AC246,L246=赛后数据!$AL246,赛后数据!$AK246))</f>
        <v>gougou</v>
      </c>
      <c r="L246" s="9" t="str">
        <f>IF(原始数据!AP246="","",原始数据!AP246)</f>
        <v>火灾调查员</v>
      </c>
      <c r="M246" s="13"/>
      <c r="N246" s="195"/>
      <c r="O246" s="195"/>
      <c r="P246" s="142" t="str">
        <f>IF(赛后数据!$M246="","",_xlfn.IFS(Q246=赛后数据!$N246,赛后数据!$M246,Q246=赛后数据!$V246,赛后数据!$U246,Q246=赛后数据!$AD246,赛后数据!$AC246,Q246=赛后数据!$AL246,赛后数据!$AK246))</f>
        <v>xen</v>
      </c>
      <c r="Q246" s="9" t="str">
        <f>IF(原始数据!AQ246="","",原始数据!AQ246)</f>
        <v>邮差</v>
      </c>
      <c r="R246" s="13"/>
      <c r="S246" s="13"/>
      <c r="T246" s="13"/>
      <c r="U246" s="142" t="str">
        <f>IF(赛后数据!$M246="","",_xlfn.IFS(V246=赛后数据!$N246,赛后数据!$M246,V246=赛后数据!$V246,赛后数据!$U246,V246=赛后数据!$AD246,赛后数据!$AC246,V246=赛后数据!$AL246,赛后数据!$AK246))</f>
        <v>xy</v>
      </c>
      <c r="V246" s="9" t="str">
        <f>IF(原始数据!AS246="","",原始数据!AS246)</f>
        <v>病患</v>
      </c>
      <c r="W246" s="13"/>
      <c r="X246" s="13"/>
      <c r="Y246" s="13"/>
      <c r="Z246" s="142" t="str">
        <f>IF(赛后数据!$M246="","",_xlfn.IFS(AA246=赛后数据!$N246,赛后数据!$M246,AA246=赛后数据!$V246,赛后数据!$U246,AA246=赛后数据!$AD246,赛后数据!$AC246,AA246=赛后数据!$AL246,赛后数据!$AK246))</f>
        <v>eleven</v>
      </c>
      <c r="AA246" s="9" t="str">
        <f>IF(原始数据!AU246="","",原始数据!AU246)</f>
        <v>前锋</v>
      </c>
      <c r="AB246" s="13"/>
      <c r="AC246" s="13"/>
      <c r="AD246" s="13"/>
      <c r="AE246" s="9" t="str">
        <f>IF(原始数据!K246="","",原始数据!K246)</f>
        <v>RD</v>
      </c>
      <c r="AF246" s="9" t="str">
        <f>IF(原始数据!L246="","",原始数据!L246)</f>
        <v>hajimi</v>
      </c>
      <c r="AG246" s="9" t="str">
        <f>IF(原始数据!AV246="","",原始数据!AV246)</f>
        <v>喧嚣</v>
      </c>
      <c r="AH246" s="13"/>
      <c r="AI246" s="13"/>
      <c r="AJ246" s="13"/>
      <c r="AK246" s="13"/>
      <c r="AL246" s="13"/>
      <c r="AM246" s="9"/>
      <c r="AN246" s="9"/>
      <c r="AO246" s="9"/>
      <c r="AP246" s="9"/>
      <c r="AQ246" s="10"/>
      <c r="AR246" s="10"/>
      <c r="AS246" s="10"/>
      <c r="AT246" s="10"/>
      <c r="AU246" s="16"/>
      <c r="AV246" s="16"/>
      <c r="AW246" s="16"/>
      <c r="AX246" s="16"/>
      <c r="AY246" s="191"/>
      <c r="AZ246" s="191"/>
      <c r="BA246" s="13"/>
      <c r="BC246" s="20">
        <f t="shared" si="6"/>
        <v>0</v>
      </c>
      <c r="BD246" s="20" t="str">
        <f t="shared" si="7"/>
        <v/>
      </c>
    </row>
    <row r="247" spans="1:59">
      <c r="A247" s="1">
        <f>输入错误检查!C246</f>
        <v>0</v>
      </c>
      <c r="B247" s="14">
        <f>原始数据!B247</f>
        <v>4</v>
      </c>
      <c r="C247" s="14">
        <f>原始数据!C247</f>
        <v>18</v>
      </c>
      <c r="D247" s="8">
        <f>原始数据!D247</f>
        <v>16</v>
      </c>
      <c r="E247" s="8" t="str">
        <f>原始数据!E247</f>
        <v>ACT</v>
      </c>
      <c r="F247" s="8" t="str">
        <f>原始数据!F247</f>
        <v>RD</v>
      </c>
      <c r="G247" s="8">
        <f>原始数据!G247</f>
        <v>3</v>
      </c>
      <c r="H247" s="8" t="str">
        <f>原始数据!H247</f>
        <v>上</v>
      </c>
      <c r="I247" s="8" t="str">
        <f>IF(原始数据!X247="","",原始数据!X247)</f>
        <v>里奥的回忆</v>
      </c>
      <c r="J247" s="8" t="str">
        <f>原始数据!J247</f>
        <v>RD</v>
      </c>
      <c r="K247" s="142" t="str">
        <f>IF(赛后数据!$M247="","",_xlfn.IFS(L247=赛后数据!$N247,赛后数据!$M247,L247=赛后数据!$V247,赛后数据!$U247,L247=赛后数据!$AD247,赛后数据!$AC247,L247=赛后数据!$AL247,赛后数据!$AK247))</f>
        <v>pinpin</v>
      </c>
      <c r="L247" s="9" t="str">
        <f>IF(原始数据!AP247="","",原始数据!AP247)</f>
        <v>调酒师</v>
      </c>
      <c r="M247" s="13"/>
      <c r="N247" s="189" t="s">
        <v>232</v>
      </c>
      <c r="O247" s="189" t="s">
        <v>233</v>
      </c>
      <c r="P247" s="142" t="str">
        <f>IF(赛后数据!$M247="","",_xlfn.IFS(Q247=赛后数据!$N247,赛后数据!$M247,Q247=赛后数据!$V247,赛后数据!$U247,Q247=赛后数据!$AD247,赛后数据!$AC247,Q247=赛后数据!$AL247,赛后数据!$AK247))</f>
        <v>zhengkai</v>
      </c>
      <c r="Q247" s="9" t="str">
        <f>IF(原始数据!AQ247="","",原始数据!AQ247)</f>
        <v>佣兵</v>
      </c>
      <c r="R247" s="13"/>
      <c r="S247" s="15" t="s">
        <v>230</v>
      </c>
      <c r="T247" s="15" t="s">
        <v>231</v>
      </c>
      <c r="U247" s="142" t="str">
        <f>IF(赛后数据!$M247="","",_xlfn.IFS(V247=赛后数据!$N247,赛后数据!$M247,V247=赛后数据!$V247,赛后数据!$U247,V247=赛后数据!$AD247,赛后数据!$AC247,V247=赛后数据!$AL247,赛后数据!$AK247))</f>
        <v>cy</v>
      </c>
      <c r="V247" s="9" t="str">
        <f>IF(原始数据!AS247="","",原始数据!AS247)</f>
        <v>杂技演员</v>
      </c>
      <c r="W247" s="13"/>
      <c r="X247" s="15" t="s">
        <v>230</v>
      </c>
      <c r="Y247" s="15" t="s">
        <v>233</v>
      </c>
      <c r="Z247" s="142" t="str">
        <f>IF(赛后数据!$M247="","",_xlfn.IFS(AA247=赛后数据!$N247,赛后数据!$M247,AA247=赛后数据!$V247,赛后数据!$U247,AA247=赛后数据!$AD247,赛后数据!$AC247,AA247=赛后数据!$AL247,赛后数据!$AK247))</f>
        <v>huanxue</v>
      </c>
      <c r="AA247" s="9" t="str">
        <f>IF(原始数据!AU247="","",原始数据!AU247)</f>
        <v>飞行家</v>
      </c>
      <c r="AB247" s="13"/>
      <c r="AC247" s="15" t="s">
        <v>230</v>
      </c>
      <c r="AD247" s="15" t="s">
        <v>231</v>
      </c>
      <c r="AE247" s="9" t="str">
        <f>IF(原始数据!K247="","",原始数据!K247)</f>
        <v>ACT</v>
      </c>
      <c r="AF247" s="9" t="str">
        <f>IF(原始数据!L247="","",原始数据!L247)</f>
        <v>zz9</v>
      </c>
      <c r="AG247" s="9" t="str">
        <f>IF(原始数据!AV247="","",原始数据!AV247)</f>
        <v>蜡像师</v>
      </c>
      <c r="AH247" s="13"/>
      <c r="AI247" s="15" t="s">
        <v>234</v>
      </c>
      <c r="AJ247" s="15" t="s">
        <v>235</v>
      </c>
      <c r="AK247" s="15" t="s">
        <v>237</v>
      </c>
      <c r="AL247" s="15" t="s">
        <v>259</v>
      </c>
      <c r="AM247" s="9"/>
      <c r="AN247" s="9"/>
      <c r="AO247" s="9"/>
      <c r="AP247" s="9"/>
      <c r="AQ247" s="10"/>
      <c r="AR247" s="10"/>
      <c r="AS247" s="10"/>
      <c r="AT247" s="10"/>
      <c r="AU247" s="16"/>
      <c r="AV247" s="16"/>
      <c r="AW247" s="16"/>
      <c r="AX247" s="16"/>
      <c r="AY247" s="191"/>
      <c r="AZ247" s="191"/>
      <c r="BA247" s="13"/>
      <c r="BC247" s="20">
        <f t="shared" si="6"/>
        <v>0</v>
      </c>
      <c r="BD247" s="20" t="str">
        <f t="shared" si="7"/>
        <v/>
      </c>
    </row>
    <row r="248" spans="1:59">
      <c r="A248" s="1">
        <f>输入错误检查!C247</f>
        <v>0</v>
      </c>
      <c r="B248" s="14">
        <f>原始数据!B248</f>
        <v>4</v>
      </c>
      <c r="C248" s="14">
        <f>原始数据!C248</f>
        <v>18</v>
      </c>
      <c r="D248" s="8">
        <f>原始数据!D248</f>
        <v>16</v>
      </c>
      <c r="E248" s="8" t="str">
        <f>原始数据!E248</f>
        <v>ACT</v>
      </c>
      <c r="F248" s="8" t="str">
        <f>原始数据!F248</f>
        <v>RD</v>
      </c>
      <c r="G248" s="8">
        <f>原始数据!G248</f>
        <v>3</v>
      </c>
      <c r="H248" s="8" t="str">
        <f>原始数据!H248</f>
        <v>下</v>
      </c>
      <c r="I248" s="8" t="str">
        <f>IF(原始数据!X248="","",原始数据!X248)</f>
        <v>里奥的回忆</v>
      </c>
      <c r="J248" s="8" t="str">
        <f>原始数据!J248</f>
        <v>ACT</v>
      </c>
      <c r="K248" s="142" t="str">
        <f>IF(赛后数据!$M248="","",_xlfn.IFS(L248=赛后数据!$N248,赛后数据!$M248,L248=赛后数据!$V248,赛后数据!$U248,L248=赛后数据!$AD248,赛后数据!$AC248,L248=赛后数据!$AL248,赛后数据!$AK248))</f>
        <v>eleven</v>
      </c>
      <c r="L248" s="9" t="str">
        <f>IF(原始数据!AP248="","",原始数据!AP248)</f>
        <v>佣兵</v>
      </c>
      <c r="M248" s="13">
        <v>6</v>
      </c>
      <c r="N248" s="189" t="s">
        <v>231</v>
      </c>
      <c r="O248" s="189" t="s">
        <v>230</v>
      </c>
      <c r="P248" s="142" t="str">
        <f>IF(赛后数据!$M248="","",_xlfn.IFS(Q248=赛后数据!$N248,赛后数据!$M248,Q248=赛后数据!$V248,赛后数据!$U248,Q248=赛后数据!$AD248,赛后数据!$AC248,Q248=赛后数据!$AL248,赛后数据!$AK248))</f>
        <v>xy</v>
      </c>
      <c r="Q248" s="9" t="str">
        <f>IF(原始数据!AQ248="","",原始数据!AQ248)</f>
        <v>入殓师</v>
      </c>
      <c r="R248" s="13">
        <v>5</v>
      </c>
      <c r="S248" s="15" t="s">
        <v>230</v>
      </c>
      <c r="T248" s="15" t="s">
        <v>233</v>
      </c>
      <c r="U248" s="142" t="str">
        <f>IF(赛后数据!$M248="","",_xlfn.IFS(V248=赛后数据!$N248,赛后数据!$M248,V248=赛后数据!$V248,赛后数据!$U248,V248=赛后数据!$AD248,赛后数据!$AC248,V248=赛后数据!$AL248,赛后数据!$AK248))</f>
        <v>xen</v>
      </c>
      <c r="V248" s="9" t="str">
        <f>IF(原始数据!AS248="","",原始数据!AS248)</f>
        <v>囚徒</v>
      </c>
      <c r="W248" s="13">
        <v>2</v>
      </c>
      <c r="X248" s="15" t="s">
        <v>232</v>
      </c>
      <c r="Y248" s="15" t="s">
        <v>233</v>
      </c>
      <c r="Z248" s="142" t="str">
        <f>IF(赛后数据!$M248="","",_xlfn.IFS(AA248=赛后数据!$N248,赛后数据!$M248,AA248=赛后数据!$V248,赛后数据!$U248,AA248=赛后数据!$AD248,赛后数据!$AC248,AA248=赛后数据!$AL248,赛后数据!$AK248))</f>
        <v>gougou</v>
      </c>
      <c r="AA248" s="9" t="str">
        <f>IF(原始数据!AU248="","",原始数据!AU248)</f>
        <v>哭泣小丑</v>
      </c>
      <c r="AB248" s="13">
        <v>8</v>
      </c>
      <c r="AC248" s="15" t="s">
        <v>230</v>
      </c>
      <c r="AD248" s="15" t="s">
        <v>232</v>
      </c>
      <c r="AE248" s="9" t="str">
        <f>IF(原始数据!K248="","",原始数据!K248)</f>
        <v>RD</v>
      </c>
      <c r="AF248" s="9" t="str">
        <f>IF(原始数据!L248="","",原始数据!L248)</f>
        <v>hajimi</v>
      </c>
      <c r="AG248" s="9" t="str">
        <f>IF(原始数据!AV248="","",原始数据!AV248)</f>
        <v>鹿头</v>
      </c>
      <c r="AH248" s="13">
        <v>9</v>
      </c>
      <c r="AI248" s="15" t="s">
        <v>234</v>
      </c>
      <c r="AJ248" s="15" t="s">
        <v>235</v>
      </c>
      <c r="AK248" s="15" t="s">
        <v>259</v>
      </c>
      <c r="AL248" s="15" t="s">
        <v>275</v>
      </c>
      <c r="AM248" s="9"/>
      <c r="AN248" s="9"/>
      <c r="AO248" s="9"/>
      <c r="AP248" s="9"/>
      <c r="AQ248" s="10"/>
      <c r="AR248" s="10"/>
      <c r="AS248" s="10"/>
      <c r="AT248" s="10"/>
      <c r="AU248" s="16"/>
      <c r="AV248" s="16"/>
      <c r="AW248" s="16"/>
      <c r="AX248" s="16"/>
      <c r="AY248" s="191"/>
      <c r="AZ248" s="191"/>
      <c r="BA248" s="13"/>
      <c r="BC248" s="20">
        <f t="shared" si="6"/>
        <v>0</v>
      </c>
      <c r="BD248" s="20" t="str">
        <f t="shared" si="7"/>
        <v/>
      </c>
    </row>
    <row r="249" spans="1:59">
      <c r="A249" s="1">
        <f>输入错误检查!C248</f>
        <v>0</v>
      </c>
      <c r="B249" s="14">
        <f>原始数据!B249</f>
        <v>4</v>
      </c>
      <c r="C249" s="14">
        <f>原始数据!C249</f>
        <v>18</v>
      </c>
      <c r="D249" s="8">
        <f>原始数据!D249</f>
        <v>16</v>
      </c>
      <c r="E249" s="8" t="str">
        <f>原始数据!E249</f>
        <v>ACT</v>
      </c>
      <c r="F249" s="8" t="str">
        <f>原始数据!F249</f>
        <v>RD</v>
      </c>
      <c r="G249" s="8" t="str">
        <f>原始数据!G249</f>
        <v>加</v>
      </c>
      <c r="H249" s="8" t="str">
        <f>原始数据!H249</f>
        <v>上</v>
      </c>
      <c r="I249" s="8" t="str">
        <f>IF(原始数据!X249="","",原始数据!X249)</f>
        <v>永眠镇</v>
      </c>
      <c r="J249" s="8" t="str">
        <f>原始数据!J249</f>
        <v>ACT</v>
      </c>
      <c r="K249" s="142" t="str">
        <f>IF(赛后数据!$M249="","",_xlfn.IFS(L249=赛后数据!$N249,赛后数据!$M249,L249=赛后数据!$V249,赛后数据!$U249,L249=赛后数据!$AD249,赛后数据!$AC249,L249=赛后数据!$AL249,赛后数据!$AK249))</f>
        <v>xen</v>
      </c>
      <c r="L249" s="9" t="str">
        <f>IF(原始数据!AP249="","",原始数据!AP249)</f>
        <v>先知</v>
      </c>
      <c r="M249" s="13">
        <v>6</v>
      </c>
      <c r="N249" s="195"/>
      <c r="O249" s="195"/>
      <c r="P249" s="142" t="str">
        <f>IF(赛后数据!$M249="","",_xlfn.IFS(Q249=赛后数据!$N249,赛后数据!$M249,Q249=赛后数据!$V249,赛后数据!$U249,Q249=赛后数据!$AD249,赛后数据!$AC249,Q249=赛后数据!$AL249,赛后数据!$AK249))</f>
        <v>eleven</v>
      </c>
      <c r="Q249" s="9" t="str">
        <f>IF(原始数据!AQ249="","",原始数据!AQ249)</f>
        <v>前锋</v>
      </c>
      <c r="R249" s="13">
        <v>5</v>
      </c>
      <c r="S249" s="13"/>
      <c r="T249" s="13"/>
      <c r="U249" s="142" t="str">
        <f>IF(赛后数据!$M249="","",_xlfn.IFS(V249=赛后数据!$N249,赛后数据!$M249,V249=赛后数据!$V249,赛后数据!$U249,V249=赛后数据!$AD249,赛后数据!$AC249,V249=赛后数据!$AL249,赛后数据!$AK249))</f>
        <v>gougou</v>
      </c>
      <c r="V249" s="9" t="str">
        <f>IF(原始数据!AS249="","",原始数据!AS249)</f>
        <v>哭泣小丑</v>
      </c>
      <c r="W249" s="13">
        <v>4</v>
      </c>
      <c r="X249" s="13"/>
      <c r="Y249" s="13"/>
      <c r="Z249" s="142" t="str">
        <f>IF(赛后数据!$M249="","",_xlfn.IFS(AA249=赛后数据!$N249,赛后数据!$M249,AA249=赛后数据!$V249,赛后数据!$U249,AA249=赛后数据!$AD249,赛后数据!$AC249,AA249=赛后数据!$AL249,赛后数据!$AK249))</f>
        <v>xy</v>
      </c>
      <c r="AA249" s="9" t="str">
        <f>IF(原始数据!AU249="","",原始数据!AU249)</f>
        <v>作曲家</v>
      </c>
      <c r="AB249" s="13">
        <v>3</v>
      </c>
      <c r="AC249" s="13"/>
      <c r="AD249" s="13"/>
      <c r="AE249" s="9" t="str">
        <f>IF(原始数据!K249="","",原始数据!K249)</f>
        <v>RD</v>
      </c>
      <c r="AF249" s="9" t="str">
        <f>IF(原始数据!L249="","",原始数据!L249)</f>
        <v>hajimi</v>
      </c>
      <c r="AG249" s="9" t="str">
        <f>IF(原始数据!AV249="","",原始数据!AV249)</f>
        <v>蜡像师</v>
      </c>
      <c r="AH249" s="13">
        <v>2</v>
      </c>
      <c r="AI249" s="15" t="s">
        <v>243</v>
      </c>
      <c r="AJ249" s="15" t="s">
        <v>235</v>
      </c>
      <c r="AK249" s="15" t="s">
        <v>259</v>
      </c>
      <c r="AL249" s="15" t="s">
        <v>244</v>
      </c>
      <c r="AM249" s="9"/>
      <c r="AN249" s="9"/>
      <c r="AO249" s="9"/>
      <c r="AP249" s="9"/>
      <c r="AQ249" s="10"/>
      <c r="AR249" s="10"/>
      <c r="AS249" s="10"/>
      <c r="AT249" s="10"/>
      <c r="AU249" s="16"/>
      <c r="AV249" s="16"/>
      <c r="AW249" s="16"/>
      <c r="AX249" s="16"/>
      <c r="AY249" s="191"/>
      <c r="AZ249" s="191"/>
      <c r="BA249" s="13"/>
      <c r="BC249" s="20">
        <f t="shared" si="6"/>
        <v>0</v>
      </c>
      <c r="BD249" s="20" t="str">
        <f t="shared" si="7"/>
        <v/>
      </c>
    </row>
    <row r="250" spans="1:59">
      <c r="A250" s="1">
        <f>输入错误检查!C249</f>
        <v>0</v>
      </c>
      <c r="B250" s="14">
        <f>原始数据!B250</f>
        <v>4</v>
      </c>
      <c r="C250" s="14">
        <f>原始数据!C250</f>
        <v>18</v>
      </c>
      <c r="D250" s="8">
        <f>原始数据!D250</f>
        <v>16</v>
      </c>
      <c r="E250" s="8" t="str">
        <f>原始数据!E250</f>
        <v>ACT</v>
      </c>
      <c r="F250" s="8" t="str">
        <f>原始数据!F250</f>
        <v>RD</v>
      </c>
      <c r="G250" s="8" t="str">
        <f>原始数据!G250</f>
        <v>加</v>
      </c>
      <c r="H250" s="8" t="str">
        <f>原始数据!H250</f>
        <v>下</v>
      </c>
      <c r="I250" s="8" t="str">
        <f>IF(原始数据!X250="","",原始数据!X250)</f>
        <v>永眠镇</v>
      </c>
      <c r="J250" s="8" t="str">
        <f>原始数据!J250</f>
        <v>RD</v>
      </c>
      <c r="K250" s="142" t="str">
        <f>IF(赛后数据!$M250="","",_xlfn.IFS(L250=赛后数据!$N250,赛后数据!$M250,L250=赛后数据!$V250,赛后数据!$U250,L250=赛后数据!$AD250,赛后数据!$AC250,L250=赛后数据!$AL250,赛后数据!$AK250))</f>
        <v>pinpin</v>
      </c>
      <c r="L250" s="9" t="str">
        <f>IF(原始数据!AP250="","",原始数据!AP250)</f>
        <v>古董商</v>
      </c>
      <c r="M250" s="13">
        <v>5</v>
      </c>
      <c r="N250" s="195"/>
      <c r="O250" s="195"/>
      <c r="P250" s="142" t="str">
        <f>IF(赛后数据!$M250="","",_xlfn.IFS(Q250=赛后数据!$N250,赛后数据!$M250,Q250=赛后数据!$V250,赛后数据!$U250,Q250=赛后数据!$AD250,赛后数据!$AC250,Q250=赛后数据!$AL250,赛后数据!$AK250))</f>
        <v>huanxue</v>
      </c>
      <c r="Q250" s="9" t="str">
        <f>IF(原始数据!AQ250="","",原始数据!AQ250)</f>
        <v>囚徒</v>
      </c>
      <c r="R250" s="13">
        <v>4</v>
      </c>
      <c r="S250" s="13"/>
      <c r="T250" s="13"/>
      <c r="U250" s="142" t="str">
        <f>IF(赛后数据!$M250="","",_xlfn.IFS(V250=赛后数据!$N250,赛后数据!$M250,V250=赛后数据!$V250,赛后数据!$U250,V250=赛后数据!$AD250,赛后数据!$AC250,V250=赛后数据!$AL250,赛后数据!$AK250))</f>
        <v>cy</v>
      </c>
      <c r="V250" s="9" t="str">
        <f>IF(原始数据!AS250="","",原始数据!AS250)</f>
        <v>邮差</v>
      </c>
      <c r="W250" s="13">
        <v>6</v>
      </c>
      <c r="X250" s="13"/>
      <c r="Y250" s="13"/>
      <c r="Z250" s="142" t="str">
        <f>IF(赛后数据!$M250="","",_xlfn.IFS(AA250=赛后数据!$N250,赛后数据!$M250,AA250=赛后数据!$V250,赛后数据!$U250,AA250=赛后数据!$AD250,赛后数据!$AC250,AA250=赛后数据!$AL250,赛后数据!$AK250))</f>
        <v>zhengkai</v>
      </c>
      <c r="AA250" s="9" t="str">
        <f>IF(原始数据!AU250="","",原始数据!AU250)</f>
        <v>野人</v>
      </c>
      <c r="AB250" s="13">
        <v>3</v>
      </c>
      <c r="AC250" s="13"/>
      <c r="AD250" s="13"/>
      <c r="AE250" s="9" t="str">
        <f>IF(原始数据!K250="","",原始数据!K250)</f>
        <v>ACT</v>
      </c>
      <c r="AF250" s="9" t="str">
        <f>IF(原始数据!L250="","",原始数据!L250)</f>
        <v>zz9</v>
      </c>
      <c r="AG250" s="9" t="str">
        <f>IF(原始数据!AV250="","",原始数据!AV250)</f>
        <v>梦之女巫</v>
      </c>
      <c r="AH250" s="13">
        <v>2</v>
      </c>
      <c r="AI250" s="15" t="s">
        <v>243</v>
      </c>
      <c r="AJ250" s="15" t="s">
        <v>235</v>
      </c>
      <c r="AK250" s="15" t="s">
        <v>237</v>
      </c>
      <c r="AL250" s="15" t="s">
        <v>244</v>
      </c>
      <c r="AM250" s="9"/>
      <c r="AN250" s="9"/>
      <c r="AO250" s="9"/>
      <c r="AP250" s="9"/>
      <c r="AQ250" s="10"/>
      <c r="AR250" s="10"/>
      <c r="AS250" s="10"/>
      <c r="AT250" s="10"/>
      <c r="AU250" s="16"/>
      <c r="AV250" s="16"/>
      <c r="AW250" s="16"/>
      <c r="AX250" s="16"/>
      <c r="AY250" s="191"/>
      <c r="AZ250" s="191"/>
      <c r="BA250" s="13"/>
      <c r="BC250" s="20">
        <f t="shared" si="6"/>
        <v>0</v>
      </c>
      <c r="BD250" s="20" t="str">
        <f t="shared" si="7"/>
        <v/>
      </c>
    </row>
    <row r="251" spans="1:59">
      <c r="A251" s="1">
        <f>输入错误检查!C250</f>
        <v>0</v>
      </c>
      <c r="B251" s="14">
        <f>原始数据!B251</f>
        <v>4</v>
      </c>
      <c r="C251" s="14">
        <f>原始数据!C251</f>
        <v>18</v>
      </c>
      <c r="D251" s="8">
        <f>原始数据!D251</f>
        <v>18</v>
      </c>
      <c r="E251" s="8" t="str">
        <f>原始数据!E251</f>
        <v>WOLVES</v>
      </c>
      <c r="F251" s="8" t="str">
        <f>原始数据!F251</f>
        <v>RC</v>
      </c>
      <c r="G251" s="8">
        <f>原始数据!G251</f>
        <v>1</v>
      </c>
      <c r="H251" s="8" t="str">
        <f>原始数据!H251</f>
        <v>上</v>
      </c>
      <c r="I251" s="8" t="str">
        <f>IF(原始数据!X251="","",原始数据!X251)</f>
        <v>唐人街</v>
      </c>
      <c r="J251" s="8" t="str">
        <f>原始数据!J251</f>
        <v>RC</v>
      </c>
      <c r="K251" s="142" t="str">
        <f>IF(赛后数据!$M251="","",_xlfn.IFS(L251=赛后数据!$N251,赛后数据!$M251,L251=赛后数据!$V251,赛后数据!$U251,L251=赛后数据!$AD251,赛后数据!$AC251,L251=赛后数据!$AL251,赛后数据!$AK251))</f>
        <v>city</v>
      </c>
      <c r="L251" s="9" t="str">
        <f>IF(原始数据!AP251="","",原始数据!AP251)</f>
        <v>守墓人</v>
      </c>
      <c r="M251" s="13"/>
      <c r="N251" s="189" t="s">
        <v>232</v>
      </c>
      <c r="O251" s="189" t="s">
        <v>231</v>
      </c>
      <c r="P251" s="142" t="str">
        <f>IF(赛后数据!$M251="","",_xlfn.IFS(Q251=赛后数据!$N251,赛后数据!$M251,Q251=赛后数据!$V251,赛后数据!$U251,Q251=赛后数据!$AD251,赛后数据!$AC251,Q251=赛后数据!$AL251,赛后数据!$AK251))</f>
        <v>soba</v>
      </c>
      <c r="Q251" s="9" t="str">
        <f>IF(原始数据!AQ251="","",原始数据!AQ251)</f>
        <v>入殓师</v>
      </c>
      <c r="R251" s="13"/>
      <c r="S251" s="15" t="s">
        <v>232</v>
      </c>
      <c r="T251" s="15" t="s">
        <v>233</v>
      </c>
      <c r="U251" s="142" t="str">
        <f>IF(赛后数据!$M251="","",_xlfn.IFS(V251=赛后数据!$N251,赛后数据!$M251,V251=赛后数据!$V251,赛后数据!$U251,V251=赛后数据!$AD251,赛后数据!$AC251,V251=赛后数据!$AL251,赛后数据!$AK251))</f>
        <v>raolie</v>
      </c>
      <c r="V251" s="9" t="str">
        <f>IF(原始数据!AS251="","",原始数据!AS251)</f>
        <v>律师</v>
      </c>
      <c r="W251" s="13"/>
      <c r="X251" s="15" t="s">
        <v>232</v>
      </c>
      <c r="Y251" s="15" t="s">
        <v>233</v>
      </c>
      <c r="Z251" s="142" t="str">
        <f>IF(赛后数据!$M251="","",_xlfn.IFS(AA251=赛后数据!$N251,赛后数据!$M251,AA251=赛后数据!$V251,赛后数据!$U251,AA251=赛后数据!$AD251,赛后数据!$AC251,AA251=赛后数据!$AL251,赛后数据!$AK251))</f>
        <v>kirye</v>
      </c>
      <c r="AA251" s="9" t="str">
        <f>IF(原始数据!AU251="","",原始数据!AU251)</f>
        <v>飞行家</v>
      </c>
      <c r="AB251" s="13"/>
      <c r="AC251" s="15" t="s">
        <v>232</v>
      </c>
      <c r="AD251" s="15" t="s">
        <v>231</v>
      </c>
      <c r="AE251" s="9" t="str">
        <f>IF(原始数据!K251="","",原始数据!K251)</f>
        <v>WOLVES</v>
      </c>
      <c r="AF251" s="9" t="str">
        <f>IF(原始数据!L251="","",原始数据!L251)</f>
        <v>choai</v>
      </c>
      <c r="AG251" s="9" t="str">
        <f>IF(原始数据!AV251="","",原始数据!AV251)</f>
        <v>歌剧演员</v>
      </c>
      <c r="AH251" s="13"/>
      <c r="AI251" s="15" t="s">
        <v>234</v>
      </c>
      <c r="AJ251" s="15" t="s">
        <v>235</v>
      </c>
      <c r="AK251" s="15" t="s">
        <v>247</v>
      </c>
      <c r="AL251" s="15" t="s">
        <v>240</v>
      </c>
      <c r="AM251" s="9"/>
      <c r="AN251" s="9"/>
      <c r="AO251" s="9"/>
      <c r="AP251" s="9"/>
      <c r="AQ251" s="10"/>
      <c r="AR251" s="10"/>
      <c r="AS251" s="10"/>
      <c r="AT251" s="10"/>
      <c r="AU251" s="16"/>
      <c r="AV251" s="16"/>
      <c r="AW251" s="16"/>
      <c r="AX251" s="16"/>
      <c r="AY251" s="191"/>
      <c r="AZ251" s="191"/>
      <c r="BA251" s="13"/>
      <c r="BC251" s="20">
        <f t="shared" si="6"/>
        <v>0</v>
      </c>
      <c r="BD251" s="20" t="str">
        <f t="shared" si="7"/>
        <v/>
      </c>
    </row>
    <row r="252" spans="1:59">
      <c r="A252" s="1">
        <f>输入错误检查!C251</f>
        <v>0</v>
      </c>
      <c r="B252" s="14">
        <f>原始数据!B252</f>
        <v>4</v>
      </c>
      <c r="C252" s="14">
        <f>原始数据!C252</f>
        <v>18</v>
      </c>
      <c r="D252" s="8">
        <f>原始数据!D252</f>
        <v>18</v>
      </c>
      <c r="E252" s="8" t="str">
        <f>原始数据!E252</f>
        <v>WOLVES</v>
      </c>
      <c r="F252" s="8" t="str">
        <f>原始数据!F252</f>
        <v>RC</v>
      </c>
      <c r="G252" s="8">
        <f>原始数据!G252</f>
        <v>1</v>
      </c>
      <c r="H252" s="8" t="str">
        <f>原始数据!H252</f>
        <v>下</v>
      </c>
      <c r="I252" s="8" t="str">
        <f>IF(原始数据!X252="","",原始数据!X252)</f>
        <v>唐人街</v>
      </c>
      <c r="J252" s="8" t="str">
        <f>原始数据!J252</f>
        <v>WOLVES</v>
      </c>
      <c r="K252" s="142" t="str">
        <f>IF(赛后数据!$M252="","",_xlfn.IFS(L252=赛后数据!$N252,赛后数据!$M252,L252=赛后数据!$V252,赛后数据!$U252,L252=赛后数据!$AD252,赛后数据!$AC252,L252=赛后数据!$AL252,赛后数据!$AK252))</f>
        <v>xmx</v>
      </c>
      <c r="L252" s="9" t="str">
        <f>IF(原始数据!AP252="","",原始数据!AP252)</f>
        <v>守墓人</v>
      </c>
      <c r="M252" s="13"/>
      <c r="N252" s="195"/>
      <c r="O252" s="195"/>
      <c r="P252" s="142" t="str">
        <f>IF(赛后数据!$M252="","",_xlfn.IFS(Q252=赛后数据!$N252,赛后数据!$M252,Q252=赛后数据!$V252,赛后数据!$U252,Q252=赛后数据!$AD252,赛后数据!$AC252,Q252=赛后数据!$AL252,赛后数据!$AK252))</f>
        <v>jelly</v>
      </c>
      <c r="Q252" s="9" t="str">
        <f>IF(原始数据!AQ252="","",原始数据!AQ252)</f>
        <v>飞行家</v>
      </c>
      <c r="R252" s="13"/>
      <c r="S252" s="13"/>
      <c r="T252" s="13"/>
      <c r="U252" s="142" t="str">
        <f>IF(赛后数据!$M252="","",_xlfn.IFS(V252=赛后数据!$N252,赛后数据!$M252,V252=赛后数据!$V252,赛后数据!$U252,V252=赛后数据!$AD252,赛后数据!$AC252,V252=赛后数据!$AL252,赛后数据!$AK252))</f>
        <v>dking</v>
      </c>
      <c r="V252" s="9" t="str">
        <f>IF(原始数据!AS252="","",原始数据!AS252)</f>
        <v>杂技演员</v>
      </c>
      <c r="W252" s="13"/>
      <c r="X252" s="13"/>
      <c r="Y252" s="13"/>
      <c r="Z252" s="142">
        <f>IF(赛后数据!$M252="","",_xlfn.IFS(AA252=赛后数据!$N252,赛后数据!$M252,AA252=赛后数据!$V252,赛后数据!$U252,AA252=赛后数据!$AD252,赛后数据!$AC252,AA252=赛后数据!$AL252,赛后数据!$AK252))</f>
        <v>487</v>
      </c>
      <c r="AA252" s="9" t="str">
        <f>IF(原始数据!AU252="","",原始数据!AU252)</f>
        <v>小说家</v>
      </c>
      <c r="AB252" s="13"/>
      <c r="AC252" s="13"/>
      <c r="AD252" s="13"/>
      <c r="AE252" s="9" t="str">
        <f>IF(原始数据!K252="","",原始数据!K252)</f>
        <v>RC</v>
      </c>
      <c r="AF252" s="9" t="str">
        <f>IF(原始数据!L252="","",原始数据!L252)</f>
        <v>aka</v>
      </c>
      <c r="AG252" s="9" t="str">
        <f>IF(原始数据!AV252="","",原始数据!AV252)</f>
        <v>时空之影</v>
      </c>
      <c r="AH252" s="13"/>
      <c r="AI252" s="15" t="s">
        <v>243</v>
      </c>
      <c r="AJ252" s="15" t="s">
        <v>235</v>
      </c>
      <c r="AK252" s="15" t="s">
        <v>237</v>
      </c>
      <c r="AL252" s="15" t="s">
        <v>244</v>
      </c>
      <c r="AM252" s="9"/>
      <c r="AN252" s="9"/>
      <c r="AO252" s="9"/>
      <c r="AP252" s="9"/>
      <c r="AQ252" s="10"/>
      <c r="AR252" s="10"/>
      <c r="AS252" s="10"/>
      <c r="AT252" s="10"/>
      <c r="AU252" s="16"/>
      <c r="AV252" s="16"/>
      <c r="AW252" s="16"/>
      <c r="AX252" s="16"/>
      <c r="AY252" s="191"/>
      <c r="AZ252" s="191"/>
      <c r="BA252" s="13"/>
      <c r="BC252" s="20">
        <f t="shared" si="6"/>
        <v>0</v>
      </c>
      <c r="BD252" s="20" t="str">
        <f t="shared" si="7"/>
        <v/>
      </c>
    </row>
    <row r="253" spans="1:59">
      <c r="A253" s="1">
        <f>输入错误检查!C252</f>
        <v>0</v>
      </c>
      <c r="B253" s="14">
        <f>原始数据!B253</f>
        <v>4</v>
      </c>
      <c r="C253" s="14">
        <f>原始数据!C253</f>
        <v>18</v>
      </c>
      <c r="D253" s="8">
        <f>原始数据!D253</f>
        <v>18</v>
      </c>
      <c r="E253" s="8" t="str">
        <f>原始数据!E253</f>
        <v>WOLVES</v>
      </c>
      <c r="F253" s="8" t="str">
        <f>原始数据!F253</f>
        <v>RC</v>
      </c>
      <c r="G253" s="8">
        <f>原始数据!G253</f>
        <v>2</v>
      </c>
      <c r="H253" s="8" t="str">
        <f>原始数据!H253</f>
        <v>上</v>
      </c>
      <c r="I253" s="8" t="str">
        <f>IF(原始数据!X253="","",原始数据!X253)</f>
        <v>军工厂</v>
      </c>
      <c r="J253" s="8" t="str">
        <f>原始数据!J253</f>
        <v>RC</v>
      </c>
      <c r="K253" s="142" t="str">
        <f>IF(赛后数据!$M253="","",_xlfn.IFS(L253=赛后数据!$N253,赛后数据!$M253,L253=赛后数据!$V253,赛后数据!$U253,L253=赛后数据!$AD253,赛后数据!$AC253,L253=赛后数据!$AL253,赛后数据!$AK253))</f>
        <v>soba</v>
      </c>
      <c r="L253" s="9" t="str">
        <f>IF(原始数据!AP253="","",原始数据!AP253)</f>
        <v>冒险家</v>
      </c>
      <c r="M253" s="13">
        <v>9</v>
      </c>
      <c r="N253" s="189" t="s">
        <v>231</v>
      </c>
      <c r="O253" s="189" t="s">
        <v>230</v>
      </c>
      <c r="P253" s="142" t="str">
        <f>IF(赛后数据!$M253="","",_xlfn.IFS(Q253=赛后数据!$N253,赛后数据!$M253,Q253=赛后数据!$V253,赛后数据!$U253,Q253=赛后数据!$AD253,赛后数据!$AC253,Q253=赛后数据!$AL253,赛后数据!$AK253))</f>
        <v>raolie</v>
      </c>
      <c r="Q253" s="9" t="str">
        <f>IF(原始数据!AQ253="","",原始数据!AQ253)</f>
        <v>先知</v>
      </c>
      <c r="R253" s="13">
        <v>5</v>
      </c>
      <c r="S253" s="15" t="s">
        <v>232</v>
      </c>
      <c r="T253" s="15" t="s">
        <v>233</v>
      </c>
      <c r="U253" s="142" t="str">
        <f>IF(赛后数据!$M253="","",_xlfn.IFS(V253=赛后数据!$N253,赛后数据!$M253,V253=赛后数据!$V253,赛后数据!$U253,V253=赛后数据!$AD253,赛后数据!$AC253,V253=赛后数据!$AL253,赛后数据!$AK253))</f>
        <v>city</v>
      </c>
      <c r="V253" s="9" t="str">
        <f>IF(原始数据!AS253="","",原始数据!AS253)</f>
        <v>佣兵</v>
      </c>
      <c r="W253" s="13">
        <v>6</v>
      </c>
      <c r="X253" s="15" t="s">
        <v>230</v>
      </c>
      <c r="Y253" s="15" t="s">
        <v>231</v>
      </c>
      <c r="Z253" s="142" t="str">
        <f>IF(赛后数据!$M253="","",_xlfn.IFS(AA253=赛后数据!$N253,赛后数据!$M253,AA253=赛后数据!$V253,赛后数据!$U253,AA253=赛后数据!$AD253,赛后数据!$AC253,AA253=赛后数据!$AL253,赛后数据!$AK253))</f>
        <v>kirye</v>
      </c>
      <c r="AA253" s="9" t="str">
        <f>IF(原始数据!AU253="","",原始数据!AU253)</f>
        <v>飞行家</v>
      </c>
      <c r="AB253" s="13">
        <v>8</v>
      </c>
      <c r="AC253" s="15" t="s">
        <v>230</v>
      </c>
      <c r="AD253" s="15" t="s">
        <v>232</v>
      </c>
      <c r="AE253" s="9" t="str">
        <f>IF(原始数据!K253="","",原始数据!K253)</f>
        <v>WOLVES</v>
      </c>
      <c r="AF253" s="9" t="str">
        <f>IF(原始数据!L253="","",原始数据!L253)</f>
        <v>choai</v>
      </c>
      <c r="AG253" s="9" t="str">
        <f>IF(原始数据!AV253="","",原始数据!AV253)</f>
        <v>跛脚羊</v>
      </c>
      <c r="AH253" s="13">
        <v>2</v>
      </c>
      <c r="AI253" s="15" t="s">
        <v>234</v>
      </c>
      <c r="AJ253" s="15" t="s">
        <v>235</v>
      </c>
      <c r="AK253" s="15" t="s">
        <v>247</v>
      </c>
      <c r="AL253" s="13"/>
      <c r="AM253" s="9"/>
      <c r="AN253" s="9"/>
      <c r="AO253" s="9"/>
      <c r="AP253" s="9"/>
      <c r="AQ253" s="10"/>
      <c r="AR253" s="10"/>
      <c r="AS253" s="10"/>
      <c r="AT253" s="10"/>
      <c r="AU253" s="16"/>
      <c r="AV253" s="16"/>
      <c r="AW253" s="16"/>
      <c r="AX253" s="16"/>
      <c r="AY253" s="191"/>
      <c r="AZ253" s="191"/>
      <c r="BA253" s="13"/>
      <c r="BC253" s="20">
        <f t="shared" si="6"/>
        <v>0</v>
      </c>
      <c r="BD253" s="20" t="str">
        <f t="shared" si="7"/>
        <v/>
      </c>
    </row>
    <row r="254" spans="1:59">
      <c r="A254" s="1">
        <f>输入错误检查!C253</f>
        <v>0</v>
      </c>
      <c r="B254" s="14">
        <f>原始数据!B254</f>
        <v>4</v>
      </c>
      <c r="C254" s="14">
        <f>原始数据!C254</f>
        <v>18</v>
      </c>
      <c r="D254" s="8">
        <f>原始数据!D254</f>
        <v>18</v>
      </c>
      <c r="E254" s="8" t="str">
        <f>原始数据!E254</f>
        <v>WOLVES</v>
      </c>
      <c r="F254" s="8" t="str">
        <f>原始数据!F254</f>
        <v>RC</v>
      </c>
      <c r="G254" s="8">
        <f>原始数据!G254</f>
        <v>2</v>
      </c>
      <c r="H254" s="8" t="str">
        <f>原始数据!H254</f>
        <v>下</v>
      </c>
      <c r="I254" s="8" t="str">
        <f>IF(原始数据!X254="","",原始数据!X254)</f>
        <v>军工厂</v>
      </c>
      <c r="J254" s="8" t="str">
        <f>原始数据!J254</f>
        <v>WOLVES</v>
      </c>
      <c r="K254" s="142" t="str">
        <f>IF(赛后数据!$M254="","",_xlfn.IFS(L254=赛后数据!$N254,赛后数据!$M254,L254=赛后数据!$V254,赛后数据!$U254,L254=赛后数据!$AD254,赛后数据!$AC254,L254=赛后数据!$AL254,赛后数据!$AK254))</f>
        <v>jelly</v>
      </c>
      <c r="L254" s="9" t="str">
        <f>IF(原始数据!AP254="","",原始数据!AP254)</f>
        <v>机械师</v>
      </c>
      <c r="M254" s="13">
        <v>9</v>
      </c>
      <c r="N254" s="189" t="s">
        <v>232</v>
      </c>
      <c r="O254" s="189" t="s">
        <v>233</v>
      </c>
      <c r="P254" s="142" t="str">
        <f>IF(赛后数据!$M254="","",_xlfn.IFS(Q254=赛后数据!$N254,赛后数据!$M254,Q254=赛后数据!$V254,赛后数据!$U254,Q254=赛后数据!$AD254,赛后数据!$AC254,Q254=赛后数据!$AL254,赛后数据!$AK254))</f>
        <v>xmx</v>
      </c>
      <c r="Q254" s="9" t="str">
        <f>IF(原始数据!AQ254="","",原始数据!AQ254)</f>
        <v>大副</v>
      </c>
      <c r="R254" s="13">
        <v>8</v>
      </c>
      <c r="S254" s="15" t="s">
        <v>231</v>
      </c>
      <c r="T254" s="15" t="s">
        <v>230</v>
      </c>
      <c r="U254" s="142" t="str">
        <f>IF(赛后数据!$M254="","",_xlfn.IFS(V254=赛后数据!$N254,赛后数据!$M254,V254=赛后数据!$V254,赛后数据!$U254,V254=赛后数据!$AD254,赛后数据!$AC254,V254=赛后数据!$AL254,赛后数据!$AK254))</f>
        <v>dking</v>
      </c>
      <c r="V254" s="9" t="str">
        <f>IF(原始数据!AS254="","",原始数据!AS254)</f>
        <v>心理学家</v>
      </c>
      <c r="W254" s="13">
        <v>5</v>
      </c>
      <c r="X254" s="15" t="s">
        <v>230</v>
      </c>
      <c r="Y254" s="15" t="s">
        <v>233</v>
      </c>
      <c r="Z254" s="142">
        <f>IF(赛后数据!$M254="","",_xlfn.IFS(AA254=赛后数据!$N254,赛后数据!$M254,AA254=赛后数据!$V254,赛后数据!$U254,AA254=赛后数据!$AD254,赛后数据!$AC254,AA254=赛后数据!$AL254,赛后数据!$AK254))</f>
        <v>487</v>
      </c>
      <c r="AA254" s="9" t="str">
        <f>IF(原始数据!AU254="","",原始数据!AU254)</f>
        <v>先知</v>
      </c>
      <c r="AB254" s="13">
        <v>6</v>
      </c>
      <c r="AC254" s="15" t="s">
        <v>232</v>
      </c>
      <c r="AD254" s="15" t="s">
        <v>233</v>
      </c>
      <c r="AE254" s="9" t="str">
        <f>IF(原始数据!K254="","",原始数据!K254)</f>
        <v>RC</v>
      </c>
      <c r="AF254" s="9" t="str">
        <f>IF(原始数据!L254="","",原始数据!L254)</f>
        <v>aka</v>
      </c>
      <c r="AG254" s="9" t="str">
        <f>IF(原始数据!AV254="","",原始数据!AV254)</f>
        <v>喧嚣</v>
      </c>
      <c r="AH254" s="15">
        <v>3</v>
      </c>
      <c r="AI254" s="15" t="s">
        <v>234</v>
      </c>
      <c r="AJ254" s="15" t="s">
        <v>243</v>
      </c>
      <c r="AK254" s="15" t="s">
        <v>247</v>
      </c>
      <c r="AL254" s="15" t="s">
        <v>240</v>
      </c>
      <c r="AM254" s="9"/>
      <c r="AN254" s="9"/>
      <c r="AO254" s="9"/>
      <c r="AP254" s="9"/>
      <c r="AQ254" s="10"/>
      <c r="AR254" s="10"/>
      <c r="AS254" s="10"/>
      <c r="AT254" s="10"/>
      <c r="AU254" s="16"/>
      <c r="AV254" s="16"/>
      <c r="AW254" s="16"/>
      <c r="AX254" s="16"/>
      <c r="AY254" s="191"/>
      <c r="AZ254" s="191"/>
      <c r="BA254" s="13"/>
      <c r="BC254" s="20">
        <f t="shared" si="6"/>
        <v>0</v>
      </c>
      <c r="BD254" s="20" t="str">
        <f t="shared" si="7"/>
        <v/>
      </c>
    </row>
    <row r="255" spans="1:59">
      <c r="A255" s="1">
        <f>输入错误检查!C254</f>
        <v>0</v>
      </c>
      <c r="B255" s="14">
        <f>原始数据!B255</f>
        <v>4</v>
      </c>
      <c r="C255" s="14">
        <f>原始数据!C255</f>
        <v>18</v>
      </c>
      <c r="D255" s="8">
        <f>原始数据!D255</f>
        <v>18</v>
      </c>
      <c r="E255" s="8" t="str">
        <f>原始数据!E255</f>
        <v>WOLVES</v>
      </c>
      <c r="F255" s="8" t="str">
        <f>原始数据!F255</f>
        <v>RC</v>
      </c>
      <c r="G255" s="8">
        <f>原始数据!G255</f>
        <v>3</v>
      </c>
      <c r="H255" s="8" t="str">
        <f>原始数据!H255</f>
        <v>上</v>
      </c>
      <c r="I255" s="8" t="str">
        <f>IF(原始数据!X255="","",原始数据!X255)</f>
        <v/>
      </c>
      <c r="J255" s="8" t="str">
        <f>原始数据!J255</f>
        <v/>
      </c>
      <c r="K255" s="142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9" t="str">
        <f>IF(原始数据!AP255="","",原始数据!AP255)</f>
        <v/>
      </c>
      <c r="M255" s="13"/>
      <c r="N255" s="195"/>
      <c r="O255" s="195"/>
      <c r="P255" s="142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9" t="str">
        <f>IF(原始数据!AQ255="","",原始数据!AQ255)</f>
        <v/>
      </c>
      <c r="R255" s="13"/>
      <c r="S255" s="13"/>
      <c r="T255" s="13"/>
      <c r="U255" s="142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9" t="str">
        <f>IF(原始数据!AS255="","",原始数据!AS255)</f>
        <v/>
      </c>
      <c r="W255" s="13"/>
      <c r="X255" s="13"/>
      <c r="Y255" s="13"/>
      <c r="Z255" s="142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9" t="str">
        <f>IF(原始数据!AU255="","",原始数据!AU255)</f>
        <v/>
      </c>
      <c r="AB255" s="13"/>
      <c r="AC255" s="13"/>
      <c r="AD255" s="13"/>
      <c r="AE255" s="9" t="str">
        <f>IF(原始数据!K255="","",原始数据!K255)</f>
        <v/>
      </c>
      <c r="AF255" s="9" t="str">
        <f>IF(原始数据!L255="","",原始数据!L255)</f>
        <v/>
      </c>
      <c r="AG255" s="9" t="str">
        <f>IF(原始数据!AV255="","",原始数据!AV255)</f>
        <v/>
      </c>
      <c r="AH255" s="13"/>
      <c r="AI255" s="13"/>
      <c r="AJ255" s="13"/>
      <c r="AK255" s="13"/>
      <c r="AL255" s="13"/>
      <c r="AM255" s="9"/>
      <c r="AN255" s="9"/>
      <c r="AO255" s="9"/>
      <c r="AP255" s="9"/>
      <c r="AQ255" s="10"/>
      <c r="AR255" s="10"/>
      <c r="AS255" s="10"/>
      <c r="AT255" s="10"/>
      <c r="AU255" s="16"/>
      <c r="AV255" s="16"/>
      <c r="AW255" s="16"/>
      <c r="AX255" s="16"/>
      <c r="AY255" s="191"/>
      <c r="AZ255" s="191"/>
      <c r="BA255" s="13"/>
      <c r="BC255" s="20">
        <f t="shared" si="6"/>
        <v>0</v>
      </c>
      <c r="BD255" s="20" t="str">
        <f t="shared" si="7"/>
        <v/>
      </c>
    </row>
    <row r="256" spans="1:59">
      <c r="A256" s="1">
        <f>输入错误检查!C255</f>
        <v>0</v>
      </c>
      <c r="B256" s="14">
        <f>原始数据!B256</f>
        <v>4</v>
      </c>
      <c r="C256" s="14">
        <f>原始数据!C256</f>
        <v>18</v>
      </c>
      <c r="D256" s="8">
        <f>原始数据!D256</f>
        <v>18</v>
      </c>
      <c r="E256" s="8" t="str">
        <f>原始数据!E256</f>
        <v>WOLVES</v>
      </c>
      <c r="F256" s="8" t="str">
        <f>原始数据!F256</f>
        <v>RC</v>
      </c>
      <c r="G256" s="8">
        <f>原始数据!G256</f>
        <v>3</v>
      </c>
      <c r="H256" s="8" t="str">
        <f>原始数据!H256</f>
        <v>下</v>
      </c>
      <c r="I256" s="8" t="str">
        <f>IF(原始数据!X256="","",原始数据!X256)</f>
        <v/>
      </c>
      <c r="J256" s="8" t="str">
        <f>原始数据!J256</f>
        <v/>
      </c>
      <c r="K256" s="142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9" t="str">
        <f>IF(原始数据!AP256="","",原始数据!AP256)</f>
        <v/>
      </c>
      <c r="M256" s="13"/>
      <c r="N256" s="195"/>
      <c r="O256" s="195"/>
      <c r="P256" s="142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9" t="str">
        <f>IF(原始数据!AQ256="","",原始数据!AQ256)</f>
        <v/>
      </c>
      <c r="R256" s="13"/>
      <c r="S256" s="13"/>
      <c r="T256" s="13"/>
      <c r="U256" s="142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9" t="str">
        <f>IF(原始数据!AS256="","",原始数据!AS256)</f>
        <v/>
      </c>
      <c r="W256" s="13"/>
      <c r="X256" s="13"/>
      <c r="Y256" s="13"/>
      <c r="Z256" s="142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9" t="str">
        <f>IF(原始数据!AU256="","",原始数据!AU256)</f>
        <v/>
      </c>
      <c r="AB256" s="13"/>
      <c r="AC256" s="13"/>
      <c r="AD256" s="13"/>
      <c r="AE256" s="9" t="str">
        <f>IF(原始数据!K256="","",原始数据!K256)</f>
        <v/>
      </c>
      <c r="AF256" s="9" t="str">
        <f>IF(原始数据!L256="","",原始数据!L256)</f>
        <v/>
      </c>
      <c r="AG256" s="9" t="str">
        <f>IF(原始数据!AV256="","",原始数据!AV256)</f>
        <v/>
      </c>
      <c r="AH256" s="13"/>
      <c r="AI256" s="13"/>
      <c r="AJ256" s="13"/>
      <c r="AK256" s="13"/>
      <c r="AL256" s="13"/>
      <c r="AM256" s="9"/>
      <c r="AN256" s="9"/>
      <c r="AO256" s="9"/>
      <c r="AP256" s="9"/>
      <c r="AQ256" s="10"/>
      <c r="AR256" s="10"/>
      <c r="AS256" s="10"/>
      <c r="AT256" s="10"/>
      <c r="AU256" s="16"/>
      <c r="AV256" s="16"/>
      <c r="AW256" s="16"/>
      <c r="AX256" s="16"/>
      <c r="AY256" s="191"/>
      <c r="AZ256" s="191"/>
      <c r="BA256" s="13"/>
      <c r="BC256" s="20">
        <f t="shared" si="6"/>
        <v>0</v>
      </c>
      <c r="BD256" s="20" t="str">
        <f t="shared" si="7"/>
        <v/>
      </c>
    </row>
    <row r="257" spans="1:56">
      <c r="A257" s="1">
        <f>输入错误检查!C256</f>
        <v>0</v>
      </c>
      <c r="B257" s="14">
        <f>原始数据!B257</f>
        <v>4</v>
      </c>
      <c r="C257" s="14">
        <f>原始数据!C257</f>
        <v>18</v>
      </c>
      <c r="D257" s="8">
        <f>原始数据!D257</f>
        <v>18</v>
      </c>
      <c r="E257" s="8" t="str">
        <f>原始数据!E257</f>
        <v>WOLVES</v>
      </c>
      <c r="F257" s="8" t="str">
        <f>原始数据!F257</f>
        <v>RC</v>
      </c>
      <c r="G257" s="8" t="str">
        <f>原始数据!G257</f>
        <v>加</v>
      </c>
      <c r="H257" s="8" t="str">
        <f>原始数据!H257</f>
        <v>上</v>
      </c>
      <c r="I257" s="8" t="str">
        <f>IF(原始数据!X257="","",原始数据!X257)</f>
        <v/>
      </c>
      <c r="J257" s="8" t="str">
        <f>原始数据!J257</f>
        <v/>
      </c>
      <c r="K257" s="142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9" t="str">
        <f>IF(原始数据!AP257="","",原始数据!AP257)</f>
        <v/>
      </c>
      <c r="M257" s="13"/>
      <c r="N257" s="195"/>
      <c r="O257" s="195"/>
      <c r="P257" s="142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9" t="str">
        <f>IF(原始数据!AQ257="","",原始数据!AQ257)</f>
        <v/>
      </c>
      <c r="R257" s="13"/>
      <c r="S257" s="13"/>
      <c r="T257" s="13"/>
      <c r="U257" s="142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9" t="str">
        <f>IF(原始数据!AS257="","",原始数据!AS257)</f>
        <v/>
      </c>
      <c r="W257" s="13"/>
      <c r="X257" s="13"/>
      <c r="Y257" s="13"/>
      <c r="Z257" s="142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9" t="str">
        <f>IF(原始数据!AU257="","",原始数据!AU257)</f>
        <v/>
      </c>
      <c r="AB257" s="13"/>
      <c r="AC257" s="13"/>
      <c r="AD257" s="13"/>
      <c r="AE257" s="9" t="str">
        <f>IF(原始数据!K257="","",原始数据!K257)</f>
        <v/>
      </c>
      <c r="AF257" s="9" t="str">
        <f>IF(原始数据!L257="","",原始数据!L257)</f>
        <v/>
      </c>
      <c r="AG257" s="9" t="str">
        <f>IF(原始数据!AV257="","",原始数据!AV257)</f>
        <v/>
      </c>
      <c r="AH257" s="13"/>
      <c r="AI257" s="13"/>
      <c r="AJ257" s="13"/>
      <c r="AK257" s="13"/>
      <c r="AL257" s="13"/>
      <c r="AM257" s="9"/>
      <c r="AN257" s="9"/>
      <c r="AO257" s="9"/>
      <c r="AP257" s="9"/>
      <c r="AQ257" s="10"/>
      <c r="AR257" s="10"/>
      <c r="AS257" s="10"/>
      <c r="AT257" s="10"/>
      <c r="AU257" s="16"/>
      <c r="AV257" s="16"/>
      <c r="AW257" s="16"/>
      <c r="AX257" s="16"/>
      <c r="AY257" s="191"/>
      <c r="AZ257" s="191"/>
      <c r="BA257" s="13"/>
      <c r="BC257" s="20">
        <f t="shared" si="6"/>
        <v>0</v>
      </c>
      <c r="BD257" s="20" t="str">
        <f t="shared" si="7"/>
        <v/>
      </c>
    </row>
    <row r="258" spans="1:56">
      <c r="A258" s="1">
        <f>输入错误检查!C257</f>
        <v>0</v>
      </c>
      <c r="B258" s="14">
        <f>原始数据!B258</f>
        <v>4</v>
      </c>
      <c r="C258" s="14">
        <f>原始数据!C258</f>
        <v>18</v>
      </c>
      <c r="D258" s="8">
        <f>原始数据!D258</f>
        <v>18</v>
      </c>
      <c r="E258" s="8" t="str">
        <f>原始数据!E258</f>
        <v>WOLVES</v>
      </c>
      <c r="F258" s="8" t="str">
        <f>原始数据!F258</f>
        <v>RC</v>
      </c>
      <c r="G258" s="8" t="str">
        <f>原始数据!G258</f>
        <v>加</v>
      </c>
      <c r="H258" s="8" t="str">
        <f>原始数据!H258</f>
        <v>下</v>
      </c>
      <c r="I258" s="8" t="str">
        <f>IF(原始数据!X258="","",原始数据!X258)</f>
        <v/>
      </c>
      <c r="J258" s="8" t="str">
        <f>原始数据!J258</f>
        <v/>
      </c>
      <c r="K258" s="142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9" t="str">
        <f>IF(原始数据!AP258="","",原始数据!AP258)</f>
        <v/>
      </c>
      <c r="M258" s="13"/>
      <c r="N258" s="195"/>
      <c r="O258" s="195"/>
      <c r="P258" s="142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9" t="str">
        <f>IF(原始数据!AQ258="","",原始数据!AQ258)</f>
        <v/>
      </c>
      <c r="R258" s="13"/>
      <c r="S258" s="13"/>
      <c r="T258" s="13"/>
      <c r="U258" s="142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9" t="str">
        <f>IF(原始数据!AS258="","",原始数据!AS258)</f>
        <v/>
      </c>
      <c r="W258" s="13"/>
      <c r="X258" s="13"/>
      <c r="Y258" s="13"/>
      <c r="Z258" s="142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9" t="str">
        <f>IF(原始数据!AU258="","",原始数据!AU258)</f>
        <v/>
      </c>
      <c r="AB258" s="13"/>
      <c r="AC258" s="13"/>
      <c r="AD258" s="13"/>
      <c r="AE258" s="9" t="str">
        <f>IF(原始数据!K258="","",原始数据!K258)</f>
        <v/>
      </c>
      <c r="AF258" s="9" t="str">
        <f>IF(原始数据!L258="","",原始数据!L258)</f>
        <v/>
      </c>
      <c r="AG258" s="9" t="str">
        <f>IF(原始数据!AV258="","",原始数据!AV258)</f>
        <v/>
      </c>
      <c r="AH258" s="13"/>
      <c r="AI258" s="13"/>
      <c r="AJ258" s="13"/>
      <c r="AK258" s="13"/>
      <c r="AL258" s="13"/>
      <c r="AM258" s="9"/>
      <c r="AN258" s="9"/>
      <c r="AO258" s="9"/>
      <c r="AP258" s="9"/>
      <c r="AQ258" s="10"/>
      <c r="AR258" s="10"/>
      <c r="AS258" s="10"/>
      <c r="AT258" s="10"/>
      <c r="AU258" s="16"/>
      <c r="AV258" s="16"/>
      <c r="AW258" s="16"/>
      <c r="AX258" s="16"/>
      <c r="AY258" s="191"/>
      <c r="AZ258" s="191"/>
      <c r="BA258" s="13"/>
      <c r="BC258" s="20">
        <f t="shared" si="6"/>
        <v>0</v>
      </c>
      <c r="BD258" s="20" t="str">
        <f t="shared" si="7"/>
        <v/>
      </c>
    </row>
    <row r="259" spans="1:56">
      <c r="A259" s="1">
        <f>输入错误检查!C258</f>
        <v>0</v>
      </c>
      <c r="B259" s="14">
        <f>原始数据!B259</f>
        <v>4</v>
      </c>
      <c r="C259" s="14">
        <f>原始数据!C259</f>
        <v>19</v>
      </c>
      <c r="D259" s="8">
        <f>原始数据!D259</f>
        <v>12</v>
      </c>
      <c r="E259" s="8" t="str">
        <f>原始数据!E259</f>
        <v>ZETA</v>
      </c>
      <c r="F259" s="8" t="str">
        <f>原始数据!F259</f>
        <v>MRC</v>
      </c>
      <c r="G259" s="8">
        <f>原始数据!G259</f>
        <v>1</v>
      </c>
      <c r="H259" s="8" t="str">
        <f>原始数据!H259</f>
        <v>上</v>
      </c>
      <c r="I259" s="8" t="str">
        <f>IF(原始数据!X259="","",原始数据!X259)</f>
        <v>里奥的回忆</v>
      </c>
      <c r="J259" s="8" t="str">
        <f>原始数据!J259</f>
        <v>MRC</v>
      </c>
      <c r="K259" s="142" t="str">
        <f>IF(赛后数据!$M259="","",_xlfn.IFS(L259=赛后数据!$N259,赛后数据!$M259,L259=赛后数据!$V259,赛后数据!$U259,L259=赛后数据!$AD259,赛后数据!$AC259,L259=赛后数据!$AL259,赛后数据!$AK259))</f>
        <v>loveleft</v>
      </c>
      <c r="L259" s="9" t="str">
        <f>IF(原始数据!AP259="","",原始数据!AP259)</f>
        <v>守墓人</v>
      </c>
      <c r="M259" s="13">
        <v>6</v>
      </c>
      <c r="N259" s="189" t="s">
        <v>230</v>
      </c>
      <c r="O259" s="189" t="s">
        <v>231</v>
      </c>
      <c r="P259" s="142" t="str">
        <f>IF(赛后数据!$M259="","",_xlfn.IFS(Q259=赛后数据!$N259,赛后数据!$M259,Q259=赛后数据!$V259,赛后数据!$U259,Q259=赛后数据!$AD259,赛后数据!$AC259,Q259=赛后数据!$AL259,赛后数据!$AK259))</f>
        <v>huac</v>
      </c>
      <c r="Q259" s="9" t="str">
        <f>IF(原始数据!AQ259="","",原始数据!AQ259)</f>
        <v>骑士</v>
      </c>
      <c r="R259" s="13">
        <v>2</v>
      </c>
      <c r="S259" s="15" t="s">
        <v>231</v>
      </c>
      <c r="T259" s="15" t="s">
        <v>233</v>
      </c>
      <c r="U259" s="142" t="str">
        <f>IF(赛后数据!$M259="","",_xlfn.IFS(V259=赛后数据!$N259,赛后数据!$M259,V259=赛后数据!$V259,赛后数据!$U259,V259=赛后数据!$AD259,赛后数据!$AC259,V259=赛后数据!$AL259,赛后数据!$AK259))</f>
        <v>xiaod</v>
      </c>
      <c r="V259" s="9" t="str">
        <f>IF(原始数据!AS259="","",原始数据!AS259)</f>
        <v>调香师</v>
      </c>
      <c r="W259" s="13">
        <v>5</v>
      </c>
      <c r="X259" s="15" t="s">
        <v>230</v>
      </c>
      <c r="Y259" s="15" t="s">
        <v>231</v>
      </c>
      <c r="Z259" s="142" t="str">
        <f>IF(赛后数据!$M259="","",_xlfn.IFS(AA259=赛后数据!$N259,赛后数据!$M259,AA259=赛后数据!$V259,赛后数据!$U259,AA259=赛后数据!$AD259,赛后数据!$AC259,AA259=赛后数据!$AL259,赛后数据!$AK259))</f>
        <v>nanako</v>
      </c>
      <c r="AA259" s="9" t="str">
        <f>IF(原始数据!AU259="","",原始数据!AU259)</f>
        <v>小说家</v>
      </c>
      <c r="AB259" s="13">
        <v>8</v>
      </c>
      <c r="AC259" s="15" t="s">
        <v>230</v>
      </c>
      <c r="AD259" s="15" t="s">
        <v>232</v>
      </c>
      <c r="AE259" s="9" t="str">
        <f>IF(原始数据!K259="","",原始数据!K259)</f>
        <v>ZETA</v>
      </c>
      <c r="AF259" s="9" t="str">
        <f>IF(原始数据!L259="","",原始数据!L259)</f>
        <v>peter</v>
      </c>
      <c r="AG259" s="9" t="str">
        <f>IF(原始数据!AV259="","",原始数据!AV259)</f>
        <v>喧嚣</v>
      </c>
      <c r="AH259" s="13">
        <v>3</v>
      </c>
      <c r="AI259" s="15" t="s">
        <v>234</v>
      </c>
      <c r="AJ259" s="15" t="s">
        <v>243</v>
      </c>
      <c r="AK259" s="15" t="s">
        <v>268</v>
      </c>
      <c r="AL259" s="15" t="s">
        <v>240</v>
      </c>
      <c r="AM259" s="142" t="s">
        <v>310</v>
      </c>
      <c r="AN259" s="9">
        <v>0</v>
      </c>
      <c r="AO259" s="9">
        <v>10</v>
      </c>
      <c r="AP259" s="142" t="s">
        <v>262</v>
      </c>
      <c r="AQ259" s="10">
        <v>0</v>
      </c>
      <c r="AR259" s="10">
        <v>47</v>
      </c>
      <c r="AS259" s="10">
        <v>149</v>
      </c>
      <c r="AT259" s="10"/>
      <c r="AU259" s="16">
        <v>359</v>
      </c>
      <c r="AV259" s="16">
        <v>3</v>
      </c>
      <c r="AW259" s="16">
        <v>21</v>
      </c>
      <c r="AX259" s="16"/>
      <c r="AY259" s="191"/>
      <c r="AZ259" s="191" t="s">
        <v>246</v>
      </c>
      <c r="BA259" s="13"/>
      <c r="BB259" s="169">
        <v>0</v>
      </c>
      <c r="BC259" s="20">
        <f t="shared" si="6"/>
        <v>37</v>
      </c>
      <c r="BD259" s="20">
        <f t="shared" si="7"/>
        <v>1</v>
      </c>
    </row>
    <row r="260" spans="1:56">
      <c r="A260" s="1">
        <f>输入错误检查!C259</f>
        <v>0</v>
      </c>
      <c r="B260" s="14">
        <f>原始数据!B260</f>
        <v>4</v>
      </c>
      <c r="C260" s="14">
        <f>原始数据!C260</f>
        <v>19</v>
      </c>
      <c r="D260" s="8">
        <f>原始数据!D260</f>
        <v>12</v>
      </c>
      <c r="E260" s="8" t="str">
        <f>原始数据!E260</f>
        <v>ZETA</v>
      </c>
      <c r="F260" s="8" t="str">
        <f>原始数据!F260</f>
        <v>MRC</v>
      </c>
      <c r="G260" s="8">
        <f>原始数据!G260</f>
        <v>1</v>
      </c>
      <c r="H260" s="8" t="str">
        <f>原始数据!H260</f>
        <v>下</v>
      </c>
      <c r="I260" s="8" t="str">
        <f>IF(原始数据!X260="","",原始数据!X260)</f>
        <v>里奥的回忆</v>
      </c>
      <c r="J260" s="8" t="str">
        <f>原始数据!J260</f>
        <v>ZETA</v>
      </c>
      <c r="K260" s="142" t="str">
        <f>IF(赛后数据!$M260="","",_xlfn.IFS(L260=赛后数据!$N260,赛后数据!$M260,L260=赛后数据!$V260,赛后数据!$U260,L260=赛后数据!$AD260,赛后数据!$AC260,L260=赛后数据!$AL260,赛后数据!$AK260))</f>
        <v>shinami</v>
      </c>
      <c r="L260" s="9" t="str">
        <f>IF(原始数据!AP260="","",原始数据!AP260)</f>
        <v>大副</v>
      </c>
      <c r="M260" s="13">
        <v>3</v>
      </c>
      <c r="N260" s="189" t="s">
        <v>230</v>
      </c>
      <c r="O260" s="189" t="s">
        <v>231</v>
      </c>
      <c r="P260" s="142" t="str">
        <f>IF(赛后数据!$M260="","",_xlfn.IFS(Q260=赛后数据!$N260,赛后数据!$M260,Q260=赛后数据!$V260,赛后数据!$U260,Q260=赛后数据!$AD260,赛后数据!$AC260,Q260=赛后数据!$AL260,赛后数据!$AK260))</f>
        <v>hametu</v>
      </c>
      <c r="Q260" s="9" t="str">
        <f>IF(原始数据!AQ260="","",原始数据!AQ260)</f>
        <v>木偶师</v>
      </c>
      <c r="R260" s="13">
        <v>5</v>
      </c>
      <c r="S260" s="15" t="s">
        <v>230</v>
      </c>
      <c r="T260" s="15" t="s">
        <v>231</v>
      </c>
      <c r="U260" s="142" t="str">
        <f>IF(赛后数据!$M260="","",_xlfn.IFS(V260=赛后数据!$N260,赛后数据!$M260,V260=赛后数据!$V260,赛后数据!$U260,V260=赛后数据!$AD260,赛后数据!$AC260,V260=赛后数据!$AL260,赛后数据!$AK260))</f>
        <v>dolisu</v>
      </c>
      <c r="V260" s="9" t="str">
        <f>IF(原始数据!AS260="","",原始数据!AS260)</f>
        <v>机械师</v>
      </c>
      <c r="W260" s="13">
        <v>8</v>
      </c>
      <c r="X260" s="15" t="s">
        <v>232</v>
      </c>
      <c r="Y260" s="15" t="s">
        <v>233</v>
      </c>
      <c r="Z260" s="142" t="str">
        <f>IF(赛后数据!$M260="","",_xlfn.IFS(AA260=赛后数据!$N260,赛后数据!$M260,AA260=赛后数据!$V260,赛后数据!$U260,AA260=赛后数据!$AD260,赛后数据!$AC260,AA260=赛后数据!$AL260,赛后数据!$AK260))</f>
        <v>kznk</v>
      </c>
      <c r="AA260" s="9" t="str">
        <f>IF(原始数据!AU260="","",原始数据!AU260)</f>
        <v>飞行家</v>
      </c>
      <c r="AB260" s="13">
        <v>4</v>
      </c>
      <c r="AC260" s="15" t="s">
        <v>232</v>
      </c>
      <c r="AD260" s="15" t="s">
        <v>231</v>
      </c>
      <c r="AE260" s="9" t="str">
        <f>IF(原始数据!K260="","",原始数据!K260)</f>
        <v>MRC</v>
      </c>
      <c r="AF260" s="9" t="str">
        <f>IF(原始数据!L260="","",原始数据!L260)</f>
        <v>xc</v>
      </c>
      <c r="AG260" s="9" t="str">
        <f>IF(原始数据!AV260="","",原始数据!AV260)</f>
        <v>时空之影</v>
      </c>
      <c r="AH260" s="13">
        <v>7</v>
      </c>
      <c r="AI260" s="15" t="s">
        <v>234</v>
      </c>
      <c r="AJ260" s="15" t="s">
        <v>235</v>
      </c>
      <c r="AK260" s="15" t="s">
        <v>237</v>
      </c>
      <c r="AL260" s="15" t="s">
        <v>240</v>
      </c>
      <c r="AM260" s="142" t="s">
        <v>296</v>
      </c>
      <c r="AN260" s="9">
        <v>0</v>
      </c>
      <c r="AO260" s="9">
        <v>55</v>
      </c>
      <c r="AP260" s="142" t="s">
        <v>289</v>
      </c>
      <c r="AQ260" s="10">
        <v>2</v>
      </c>
      <c r="AR260" s="10">
        <v>10</v>
      </c>
      <c r="AS260" s="10">
        <v>324</v>
      </c>
      <c r="AT260" s="10"/>
      <c r="AU260" s="16">
        <v>423</v>
      </c>
      <c r="AV260" s="16">
        <v>3</v>
      </c>
      <c r="AW260" s="16">
        <v>21</v>
      </c>
      <c r="AX260" s="16"/>
      <c r="AY260" s="191">
        <v>8</v>
      </c>
      <c r="AZ260" s="191">
        <v>18</v>
      </c>
      <c r="BA260" s="13"/>
      <c r="BB260" s="169">
        <v>0</v>
      </c>
      <c r="BC260" s="20">
        <f t="shared" ref="BC260:BC323" si="8">AQ260*60+AR260-AN260*60-AO260</f>
        <v>75</v>
      </c>
      <c r="BD260" s="20">
        <f t="shared" ref="BD260:BD323" si="9">IF(AV260="","",AV260*60+AW260-200)</f>
        <v>1</v>
      </c>
    </row>
    <row r="261" spans="1:56">
      <c r="A261" s="1">
        <f>输入错误检查!C260</f>
        <v>0</v>
      </c>
      <c r="B261" s="14">
        <f>原始数据!B261</f>
        <v>4</v>
      </c>
      <c r="C261" s="14">
        <f>原始数据!C261</f>
        <v>19</v>
      </c>
      <c r="D261" s="8">
        <f>原始数据!D261</f>
        <v>12</v>
      </c>
      <c r="E261" s="8" t="str">
        <f>原始数据!E261</f>
        <v>ZETA</v>
      </c>
      <c r="F261" s="8" t="str">
        <f>原始数据!F261</f>
        <v>MRC</v>
      </c>
      <c r="G261" s="8">
        <f>原始数据!G261</f>
        <v>2</v>
      </c>
      <c r="H261" s="8" t="str">
        <f>原始数据!H261</f>
        <v>上</v>
      </c>
      <c r="I261" s="8" t="str">
        <f>IF(原始数据!X261="","",原始数据!X261)</f>
        <v>永眠镇</v>
      </c>
      <c r="J261" s="8" t="str">
        <f>原始数据!J261</f>
        <v>MRC</v>
      </c>
      <c r="K261" s="142" t="str">
        <f>IF(赛后数据!$M261="","",_xlfn.IFS(L261=赛后数据!$N261,赛后数据!$M261,L261=赛后数据!$V261,赛后数据!$U261,L261=赛后数据!$AD261,赛后数据!$AC261,L261=赛后数据!$AL261,赛后数据!$AK261))</f>
        <v>loveleft</v>
      </c>
      <c r="L261" s="9" t="str">
        <f>IF(原始数据!AP261="","",原始数据!AP261)</f>
        <v>佣兵</v>
      </c>
      <c r="M261" s="13">
        <v>5</v>
      </c>
      <c r="N261" s="189" t="s">
        <v>231</v>
      </c>
      <c r="O261" s="189" t="s">
        <v>230</v>
      </c>
      <c r="P261" s="142" t="str">
        <f>IF(赛后数据!$M261="","",_xlfn.IFS(Q261=赛后数据!$N261,赛后数据!$M261,Q261=赛后数据!$V261,赛后数据!$U261,Q261=赛后数据!$AD261,赛后数据!$AC261,Q261=赛后数据!$AL261,赛后数据!$AK261))</f>
        <v>huac</v>
      </c>
      <c r="Q261" s="9" t="str">
        <f>IF(原始数据!AQ261="","",原始数据!AQ261)</f>
        <v>病患</v>
      </c>
      <c r="R261" s="13">
        <v>8</v>
      </c>
      <c r="S261" s="15" t="s">
        <v>232</v>
      </c>
      <c r="T261" s="15" t="s">
        <v>230</v>
      </c>
      <c r="U261" s="142" t="str">
        <f>IF(赛后数据!$M261="","",_xlfn.IFS(V261=赛后数据!$N261,赛后数据!$M261,V261=赛后数据!$V261,赛后数据!$U261,V261=赛后数据!$AD261,赛后数据!$AC261,V261=赛后数据!$AL261,赛后数据!$AK261))</f>
        <v>nanako</v>
      </c>
      <c r="V261" s="9" t="str">
        <f>IF(原始数据!AS261="","",原始数据!AS261)</f>
        <v>古董商</v>
      </c>
      <c r="W261" s="13">
        <v>2</v>
      </c>
      <c r="X261" s="15" t="s">
        <v>232</v>
      </c>
      <c r="Y261" s="15" t="s">
        <v>233</v>
      </c>
      <c r="Z261" s="142" t="str">
        <f>IF(赛后数据!$M261="","",_xlfn.IFS(AA261=赛后数据!$N261,赛后数据!$M261,AA261=赛后数据!$V261,赛后数据!$U261,AA261=赛后数据!$AD261,赛后数据!$AC261,AA261=赛后数据!$AL261,赛后数据!$AK261))</f>
        <v>xiaod</v>
      </c>
      <c r="AA261" s="9" t="str">
        <f>IF(原始数据!AU261="","",原始数据!AU261)</f>
        <v>调酒师</v>
      </c>
      <c r="AB261" s="13">
        <v>6</v>
      </c>
      <c r="AC261" s="15" t="s">
        <v>232</v>
      </c>
      <c r="AD261" s="15" t="s">
        <v>230</v>
      </c>
      <c r="AE261" s="9" t="str">
        <f>IF(原始数据!K261="","",原始数据!K261)</f>
        <v>ZETA</v>
      </c>
      <c r="AF261" s="9" t="str">
        <f>IF(原始数据!L261="","",原始数据!L261)</f>
        <v>peter</v>
      </c>
      <c r="AG261" s="9" t="str">
        <f>IF(原始数据!AV261="","",原始数据!AV261)</f>
        <v>时空之影</v>
      </c>
      <c r="AH261" s="13">
        <v>3</v>
      </c>
      <c r="AI261" s="15" t="s">
        <v>235</v>
      </c>
      <c r="AJ261" s="15" t="s">
        <v>243</v>
      </c>
      <c r="AK261" s="15" t="s">
        <v>237</v>
      </c>
      <c r="AL261" s="15" t="s">
        <v>244</v>
      </c>
      <c r="AM261" s="142" t="s">
        <v>320</v>
      </c>
      <c r="AN261" s="9">
        <v>0</v>
      </c>
      <c r="AO261" s="9">
        <v>17</v>
      </c>
      <c r="AP261" s="142" t="s">
        <v>362</v>
      </c>
      <c r="AQ261" s="10">
        <v>1</v>
      </c>
      <c r="AR261" s="10">
        <v>1</v>
      </c>
      <c r="AS261" s="10">
        <v>158</v>
      </c>
      <c r="AT261" s="10"/>
      <c r="AU261" s="16">
        <v>373</v>
      </c>
      <c r="AV261" s="16">
        <v>3</v>
      </c>
      <c r="AW261" s="16">
        <v>21</v>
      </c>
      <c r="AX261" s="16"/>
      <c r="AY261" s="191">
        <v>5</v>
      </c>
      <c r="AZ261" s="191">
        <v>33</v>
      </c>
      <c r="BA261" s="13"/>
      <c r="BB261" s="169">
        <v>2</v>
      </c>
      <c r="BC261" s="20">
        <f t="shared" si="8"/>
        <v>44</v>
      </c>
      <c r="BD261" s="20">
        <f t="shared" si="9"/>
        <v>1</v>
      </c>
    </row>
    <row r="262" spans="1:56">
      <c r="A262" s="1">
        <f>输入错误检查!C261</f>
        <v>0</v>
      </c>
      <c r="B262" s="14">
        <f>原始数据!B262</f>
        <v>4</v>
      </c>
      <c r="C262" s="14">
        <f>原始数据!C262</f>
        <v>19</v>
      </c>
      <c r="D262" s="8">
        <f>原始数据!D262</f>
        <v>12</v>
      </c>
      <c r="E262" s="8" t="str">
        <f>原始数据!E262</f>
        <v>ZETA</v>
      </c>
      <c r="F262" s="8" t="str">
        <f>原始数据!F262</f>
        <v>MRC</v>
      </c>
      <c r="G262" s="8">
        <f>原始数据!G262</f>
        <v>2</v>
      </c>
      <c r="H262" s="8" t="str">
        <f>原始数据!H262</f>
        <v>下</v>
      </c>
      <c r="I262" s="8" t="str">
        <f>IF(原始数据!X262="","",原始数据!X262)</f>
        <v>永眠镇</v>
      </c>
      <c r="J262" s="8" t="str">
        <f>原始数据!J262</f>
        <v>ZETA</v>
      </c>
      <c r="K262" s="142" t="str">
        <f>IF(赛后数据!$M262="","",_xlfn.IFS(L262=赛后数据!$N262,赛后数据!$M262,L262=赛后数据!$V262,赛后数据!$U262,L262=赛后数据!$AD262,赛后数据!$AC262,L262=赛后数据!$AL262,赛后数据!$AK262))</f>
        <v>hametu</v>
      </c>
      <c r="L262" s="9" t="str">
        <f>IF(原始数据!AP262="","",原始数据!AP262)</f>
        <v>骑士</v>
      </c>
      <c r="M262" s="13">
        <v>2</v>
      </c>
      <c r="N262" s="189" t="s">
        <v>232</v>
      </c>
      <c r="O262" s="189" t="s">
        <v>230</v>
      </c>
      <c r="P262" s="142" t="str">
        <f>IF(赛后数据!$M262="","",_xlfn.IFS(Q262=赛后数据!$N262,赛后数据!$M262,Q262=赛后数据!$V262,赛后数据!$U262,Q262=赛后数据!$AD262,赛后数据!$AC262,Q262=赛后数据!$AL262,赛后数据!$AK262))</f>
        <v>kznk</v>
      </c>
      <c r="Q262" s="9" t="str">
        <f>IF(原始数据!AQ262="","",原始数据!AQ262)</f>
        <v>古董商</v>
      </c>
      <c r="R262" s="13">
        <v>6</v>
      </c>
      <c r="S262" s="15" t="s">
        <v>232</v>
      </c>
      <c r="T262" s="15" t="s">
        <v>233</v>
      </c>
      <c r="U262" s="142" t="str">
        <f>IF(赛后数据!$M262="","",_xlfn.IFS(V262=赛后数据!$N262,赛后数据!$M262,V262=赛后数据!$V262,赛后数据!$U262,V262=赛后数据!$AD262,赛后数据!$AC262,V262=赛后数据!$AL262,赛后数据!$AK262))</f>
        <v>shinami</v>
      </c>
      <c r="V262" s="9" t="str">
        <f>IF(原始数据!AS262="","",原始数据!AS262)</f>
        <v>守墓人</v>
      </c>
      <c r="W262" s="13">
        <v>5</v>
      </c>
      <c r="X262" s="15" t="s">
        <v>230</v>
      </c>
      <c r="Y262" s="15" t="s">
        <v>231</v>
      </c>
      <c r="Z262" s="142" t="str">
        <f>IF(赛后数据!$M262="","",_xlfn.IFS(AA262=赛后数据!$N262,赛后数据!$M262,AA262=赛后数据!$V262,赛后数据!$U262,AA262=赛后数据!$AD262,赛后数据!$AC262,AA262=赛后数据!$AL262,赛后数据!$AK262))</f>
        <v>dolisu</v>
      </c>
      <c r="AA262" s="9" t="str">
        <f>IF(原始数据!AU262="","",原始数据!AU262)</f>
        <v>火灾调查员</v>
      </c>
      <c r="AB262" s="13">
        <v>8</v>
      </c>
      <c r="AC262" s="15" t="s">
        <v>232</v>
      </c>
      <c r="AD262" s="15" t="s">
        <v>230</v>
      </c>
      <c r="AE262" s="9" t="str">
        <f>IF(原始数据!K262="","",原始数据!K262)</f>
        <v>MRC</v>
      </c>
      <c r="AF262" s="9" t="str">
        <f>IF(原始数据!L262="","",原始数据!L262)</f>
        <v>xc</v>
      </c>
      <c r="AG262" s="9" t="str">
        <f>IF(原始数据!AV262="","",原始数据!AV262)</f>
        <v>跛脚羊</v>
      </c>
      <c r="AH262" s="13">
        <v>3</v>
      </c>
      <c r="AI262" s="15" t="s">
        <v>235</v>
      </c>
      <c r="AJ262" s="15" t="s">
        <v>234</v>
      </c>
      <c r="AK262" s="15" t="s">
        <v>260</v>
      </c>
      <c r="AL262" s="15" t="s">
        <v>240</v>
      </c>
      <c r="AM262" s="142" t="s">
        <v>295</v>
      </c>
      <c r="AN262" s="9">
        <v>0</v>
      </c>
      <c r="AO262" s="9">
        <v>36</v>
      </c>
      <c r="AP262" s="142" t="s">
        <v>252</v>
      </c>
      <c r="AQ262" s="10">
        <v>1</v>
      </c>
      <c r="AR262" s="10">
        <v>29</v>
      </c>
      <c r="AS262" s="10">
        <v>272</v>
      </c>
      <c r="AT262" s="10"/>
      <c r="AU262" s="16">
        <v>476</v>
      </c>
      <c r="AV262" s="16">
        <v>3</v>
      </c>
      <c r="AW262" s="16">
        <v>21</v>
      </c>
      <c r="AX262" s="16"/>
      <c r="AY262" s="191">
        <v>3</v>
      </c>
      <c r="AZ262" s="191">
        <v>49</v>
      </c>
      <c r="BA262" s="13"/>
      <c r="BB262" s="169">
        <v>2</v>
      </c>
      <c r="BC262" s="20">
        <f t="shared" si="8"/>
        <v>53</v>
      </c>
      <c r="BD262" s="20">
        <f t="shared" si="9"/>
        <v>1</v>
      </c>
    </row>
    <row r="263" spans="1:56">
      <c r="A263" s="1">
        <f>输入错误检查!C262</f>
        <v>0</v>
      </c>
      <c r="B263" s="14">
        <f>原始数据!B263</f>
        <v>4</v>
      </c>
      <c r="C263" s="14">
        <f>原始数据!C263</f>
        <v>19</v>
      </c>
      <c r="D263" s="8">
        <f>原始数据!D263</f>
        <v>12</v>
      </c>
      <c r="E263" s="8" t="str">
        <f>原始数据!E263</f>
        <v>ZETA</v>
      </c>
      <c r="F263" s="8" t="str">
        <f>原始数据!F263</f>
        <v>MRC</v>
      </c>
      <c r="G263" s="8">
        <f>原始数据!G263</f>
        <v>3</v>
      </c>
      <c r="H263" s="8" t="str">
        <f>原始数据!H263</f>
        <v>上</v>
      </c>
      <c r="I263" s="8" t="str">
        <f>IF(原始数据!X263="","",原始数据!X263)</f>
        <v>湖景村</v>
      </c>
      <c r="J263" s="8" t="str">
        <f>原始数据!J263</f>
        <v>MRC</v>
      </c>
      <c r="K263" s="142" t="str">
        <f>IF(赛后数据!$M263="","",_xlfn.IFS(L263=赛后数据!$N263,赛后数据!$M263,L263=赛后数据!$V263,赛后数据!$U263,L263=赛后数据!$AD263,赛后数据!$AC263,L263=赛后数据!$AL263,赛后数据!$AK263))</f>
        <v>loveleft</v>
      </c>
      <c r="L263" s="9" t="str">
        <f>IF(原始数据!AP263="","",原始数据!AP263)</f>
        <v>大副</v>
      </c>
      <c r="M263" s="13">
        <v>7</v>
      </c>
      <c r="N263" s="189" t="s">
        <v>230</v>
      </c>
      <c r="O263" s="189" t="s">
        <v>231</v>
      </c>
      <c r="P263" s="142" t="str">
        <f>IF(赛后数据!$M263="","",_xlfn.IFS(Q263=赛后数据!$N263,赛后数据!$M263,Q263=赛后数据!$V263,赛后数据!$U263,Q263=赛后数据!$AD263,赛后数据!$AC263,Q263=赛后数据!$AL263,赛后数据!$AK263))</f>
        <v>huac</v>
      </c>
      <c r="Q263" s="9" t="str">
        <f>IF(原始数据!AQ263="","",原始数据!AQ263)</f>
        <v>飞行家</v>
      </c>
      <c r="R263" s="13">
        <v>8</v>
      </c>
      <c r="S263" s="15" t="s">
        <v>230</v>
      </c>
      <c r="T263" s="15" t="s">
        <v>233</v>
      </c>
      <c r="U263" s="142" t="str">
        <f>IF(赛后数据!$M263="","",_xlfn.IFS(V263=赛后数据!$N263,赛后数据!$M263,V263=赛后数据!$V263,赛后数据!$U263,V263=赛后数据!$AD263,赛后数据!$AC263,V263=赛后数据!$AL263,赛后数据!$AK263))</f>
        <v>xiaod</v>
      </c>
      <c r="V263" s="9" t="str">
        <f>IF(原始数据!AS263="","",原始数据!AS263)</f>
        <v>杂技演员</v>
      </c>
      <c r="W263" s="13">
        <v>5</v>
      </c>
      <c r="X263" s="15" t="s">
        <v>230</v>
      </c>
      <c r="Y263" s="15" t="s">
        <v>231</v>
      </c>
      <c r="Z263" s="142" t="str">
        <f>IF(赛后数据!$M263="","",_xlfn.IFS(AA263=赛后数据!$N263,赛后数据!$M263,AA263=赛后数据!$V263,赛后数据!$U263,AA263=赛后数据!$AD263,赛后数据!$AC263,AA263=赛后数据!$AL263,赛后数据!$AK263))</f>
        <v>nanako</v>
      </c>
      <c r="AA263" s="9" t="str">
        <f>IF(原始数据!AU263="","",原始数据!AU263)</f>
        <v>小说家</v>
      </c>
      <c r="AB263" s="13">
        <v>2</v>
      </c>
      <c r="AC263" s="15" t="s">
        <v>232</v>
      </c>
      <c r="AD263" s="15" t="s">
        <v>233</v>
      </c>
      <c r="AE263" s="9" t="str">
        <f>IF(原始数据!K263="","",原始数据!K263)</f>
        <v>ZETA</v>
      </c>
      <c r="AF263" s="9" t="str">
        <f>IF(原始数据!L263="","",原始数据!L263)</f>
        <v>mkmldy</v>
      </c>
      <c r="AG263" s="9" t="str">
        <f>IF(原始数据!AV263="","",原始数据!AV263)</f>
        <v>歌剧演员</v>
      </c>
      <c r="AH263" s="13">
        <v>4</v>
      </c>
      <c r="AI263" s="15" t="s">
        <v>234</v>
      </c>
      <c r="AJ263" s="15" t="s">
        <v>235</v>
      </c>
      <c r="AK263" s="15" t="s">
        <v>237</v>
      </c>
      <c r="AL263" s="15" t="s">
        <v>240</v>
      </c>
      <c r="AM263" s="142" t="s">
        <v>312</v>
      </c>
      <c r="AN263" s="9">
        <v>0</v>
      </c>
      <c r="AO263" s="9">
        <v>30</v>
      </c>
      <c r="AP263" s="142" t="s">
        <v>252</v>
      </c>
      <c r="AQ263" s="10">
        <v>1</v>
      </c>
      <c r="AR263" s="10">
        <v>5</v>
      </c>
      <c r="AS263" s="10">
        <v>203</v>
      </c>
      <c r="AT263" s="10"/>
      <c r="AU263" s="16">
        <v>443</v>
      </c>
      <c r="AV263" s="16">
        <v>3</v>
      </c>
      <c r="AW263" s="16">
        <v>21</v>
      </c>
      <c r="AX263" s="16"/>
      <c r="AY263" s="191">
        <v>4</v>
      </c>
      <c r="AZ263" s="191">
        <v>24</v>
      </c>
      <c r="BA263" s="13"/>
      <c r="BB263" s="169">
        <v>0</v>
      </c>
      <c r="BC263" s="20">
        <f t="shared" si="8"/>
        <v>35</v>
      </c>
      <c r="BD263" s="20">
        <f t="shared" si="9"/>
        <v>1</v>
      </c>
    </row>
    <row r="264" spans="1:56">
      <c r="A264" s="1">
        <f>输入错误检查!C263</f>
        <v>0</v>
      </c>
      <c r="B264" s="14">
        <f>原始数据!B264</f>
        <v>4</v>
      </c>
      <c r="C264" s="14">
        <f>原始数据!C264</f>
        <v>19</v>
      </c>
      <c r="D264" s="8">
        <f>原始数据!D264</f>
        <v>12</v>
      </c>
      <c r="E264" s="8" t="str">
        <f>原始数据!E264</f>
        <v>ZETA</v>
      </c>
      <c r="F264" s="8" t="str">
        <f>原始数据!F264</f>
        <v>MRC</v>
      </c>
      <c r="G264" s="8">
        <f>原始数据!G264</f>
        <v>3</v>
      </c>
      <c r="H264" s="8" t="str">
        <f>原始数据!H264</f>
        <v>下</v>
      </c>
      <c r="I264" s="8" t="str">
        <f>IF(原始数据!X264="","",原始数据!X264)</f>
        <v>湖景村</v>
      </c>
      <c r="J264" s="8" t="str">
        <f>原始数据!J264</f>
        <v>ZETA</v>
      </c>
      <c r="K264" s="142" t="str">
        <f>IF(赛后数据!$M264="","",_xlfn.IFS(L264=赛后数据!$N264,赛后数据!$M264,L264=赛后数据!$V264,赛后数据!$U264,L264=赛后数据!$AD264,赛后数据!$AC264,L264=赛后数据!$AL264,赛后数据!$AK264))</f>
        <v>dolisu</v>
      </c>
      <c r="L264" s="9" t="str">
        <f>IF(原始数据!AP264="","",原始数据!AP264)</f>
        <v>小说家</v>
      </c>
      <c r="M264" s="13">
        <v>2</v>
      </c>
      <c r="N264" s="189" t="s">
        <v>230</v>
      </c>
      <c r="O264" s="189" t="s">
        <v>233</v>
      </c>
      <c r="P264" s="142" t="str">
        <f>IF(赛后数据!$M264="","",_xlfn.IFS(Q264=赛后数据!$N264,赛后数据!$M264,Q264=赛后数据!$V264,赛后数据!$U264,Q264=赛后数据!$AD264,赛后数据!$AC264,Q264=赛后数据!$AL264,赛后数据!$AK264))</f>
        <v>hametu</v>
      </c>
      <c r="Q264" s="9" t="str">
        <f>IF(原始数据!AQ264="","",原始数据!AQ264)</f>
        <v>哭泣小丑</v>
      </c>
      <c r="R264" s="13">
        <v>5</v>
      </c>
      <c r="S264" s="15" t="s">
        <v>232</v>
      </c>
      <c r="T264" s="15" t="s">
        <v>231</v>
      </c>
      <c r="U264" s="142" t="str">
        <f>IF(赛后数据!$M264="","",_xlfn.IFS(V264=赛后数据!$N264,赛后数据!$M264,V264=赛后数据!$V264,赛后数据!$U264,V264=赛后数据!$AD264,赛后数据!$AC264,V264=赛后数据!$AL264,赛后数据!$AK264))</f>
        <v>shinami</v>
      </c>
      <c r="V264" s="9" t="str">
        <f>IF(原始数据!AS264="","",原始数据!AS264)</f>
        <v>佣兵</v>
      </c>
      <c r="W264" s="13">
        <v>11</v>
      </c>
      <c r="X264" s="15" t="s">
        <v>230</v>
      </c>
      <c r="Y264" s="15" t="s">
        <v>231</v>
      </c>
      <c r="Z264" s="142" t="str">
        <f>IF(赛后数据!$M264="","",_xlfn.IFS(AA264=赛后数据!$N264,赛后数据!$M264,AA264=赛后数据!$V264,赛后数据!$U264,AA264=赛后数据!$AD264,赛后数据!$AC264,AA264=赛后数据!$AL264,赛后数据!$AK264))</f>
        <v>kznk</v>
      </c>
      <c r="AA264" s="9" t="str">
        <f>IF(原始数据!AU264="","",原始数据!AU264)</f>
        <v>飞行家</v>
      </c>
      <c r="AB264" s="13">
        <v>7</v>
      </c>
      <c r="AC264" s="15" t="s">
        <v>230</v>
      </c>
      <c r="AD264" s="15" t="s">
        <v>231</v>
      </c>
      <c r="AE264" s="9" t="str">
        <f>IF(原始数据!K264="","",原始数据!K264)</f>
        <v>MRC</v>
      </c>
      <c r="AF264" s="9" t="str">
        <f>IF(原始数据!L264="","",原始数据!L264)</f>
        <v>xc</v>
      </c>
      <c r="AG264" s="9" t="str">
        <f>IF(原始数据!AV264="","",原始数据!AV264)</f>
        <v>梦之女巫</v>
      </c>
      <c r="AH264" s="13">
        <v>3</v>
      </c>
      <c r="AI264" s="15" t="s">
        <v>235</v>
      </c>
      <c r="AJ264" s="15" t="s">
        <v>234</v>
      </c>
      <c r="AK264" s="15" t="s">
        <v>237</v>
      </c>
      <c r="AL264" s="15" t="s">
        <v>240</v>
      </c>
      <c r="AM264" s="142" t="s">
        <v>314</v>
      </c>
      <c r="AN264" s="9">
        <v>0</v>
      </c>
      <c r="AO264" s="9">
        <v>9</v>
      </c>
      <c r="AP264" s="142" t="s">
        <v>252</v>
      </c>
      <c r="AQ264" s="10">
        <v>1</v>
      </c>
      <c r="AR264" s="10">
        <v>22</v>
      </c>
      <c r="AS264" s="10">
        <v>228</v>
      </c>
      <c r="AT264" s="10"/>
      <c r="AU264" s="16">
        <v>324</v>
      </c>
      <c r="AV264" s="16">
        <v>3</v>
      </c>
      <c r="AW264" s="16">
        <v>21</v>
      </c>
      <c r="AX264" s="16"/>
      <c r="AY264" s="191">
        <v>6</v>
      </c>
      <c r="AZ264" s="191">
        <v>28</v>
      </c>
      <c r="BA264" s="13"/>
      <c r="BB264" s="169">
        <v>0</v>
      </c>
      <c r="BC264" s="20">
        <f t="shared" si="8"/>
        <v>73</v>
      </c>
      <c r="BD264" s="20">
        <f t="shared" si="9"/>
        <v>1</v>
      </c>
    </row>
    <row r="265" spans="1:56">
      <c r="A265" s="1">
        <f>输入错误检查!C264</f>
        <v>0</v>
      </c>
      <c r="B265" s="14">
        <f>原始数据!B265</f>
        <v>4</v>
      </c>
      <c r="C265" s="14">
        <f>原始数据!C265</f>
        <v>19</v>
      </c>
      <c r="D265" s="8">
        <f>原始数据!D265</f>
        <v>12</v>
      </c>
      <c r="E265" s="8" t="str">
        <f>原始数据!E265</f>
        <v>ZETA</v>
      </c>
      <c r="F265" s="8" t="str">
        <f>原始数据!F265</f>
        <v>MRC</v>
      </c>
      <c r="G265" s="8" t="str">
        <f>原始数据!G265</f>
        <v>加</v>
      </c>
      <c r="H265" s="8" t="str">
        <f>原始数据!H265</f>
        <v>上</v>
      </c>
      <c r="I265" s="8" t="str">
        <f>IF(原始数据!X265="","",原始数据!X265)</f>
        <v>红教堂</v>
      </c>
      <c r="J265" s="8" t="str">
        <f>原始数据!J265</f>
        <v>ZETA</v>
      </c>
      <c r="K265" s="142" t="str">
        <f>IF(赛后数据!$M265="","",_xlfn.IFS(L265=赛后数据!$N265,赛后数据!$M265,L265=赛后数据!$V265,赛后数据!$U265,L265=赛后数据!$AD265,赛后数据!$AC265,L265=赛后数据!$AL265,赛后数据!$AK265))</f>
        <v>dolisu</v>
      </c>
      <c r="L265" s="9" t="str">
        <f>IF(原始数据!AP265="","",原始数据!AP265)</f>
        <v>火灾调查员</v>
      </c>
      <c r="M265" s="13">
        <v>2</v>
      </c>
      <c r="N265" s="189" t="s">
        <v>232</v>
      </c>
      <c r="O265" s="189" t="s">
        <v>231</v>
      </c>
      <c r="P265" s="142" t="str">
        <f>IF(赛后数据!$M265="","",_xlfn.IFS(Q265=赛后数据!$N265,赛后数据!$M265,Q265=赛后数据!$V265,赛后数据!$U265,Q265=赛后数据!$AD265,赛后数据!$AC265,Q265=赛后数据!$AL265,赛后数据!$AK265))</f>
        <v>kznk</v>
      </c>
      <c r="Q265" s="9" t="str">
        <f>IF(原始数据!AQ265="","",原始数据!AQ265)</f>
        <v>飞行家</v>
      </c>
      <c r="R265" s="13">
        <v>8</v>
      </c>
      <c r="S265" s="15" t="s">
        <v>230</v>
      </c>
      <c r="T265" s="15" t="s">
        <v>231</v>
      </c>
      <c r="U265" s="142" t="str">
        <f>IF(赛后数据!$M265="","",_xlfn.IFS(V265=赛后数据!$N265,赛后数据!$M265,V265=赛后数据!$V265,赛后数据!$U265,V265=赛后数据!$AD265,赛后数据!$AC265,V265=赛后数据!$AL265,赛后数据!$AK265))</f>
        <v>shinami</v>
      </c>
      <c r="V265" s="9" t="str">
        <f>IF(原始数据!AS265="","",原始数据!AS265)</f>
        <v>空军</v>
      </c>
      <c r="W265" s="13">
        <v>5</v>
      </c>
      <c r="X265" s="15" t="s">
        <v>232</v>
      </c>
      <c r="Y265" s="15" t="s">
        <v>230</v>
      </c>
      <c r="Z265" s="142" t="str">
        <f>IF(赛后数据!$M265="","",_xlfn.IFS(AA265=赛后数据!$N265,赛后数据!$M265,AA265=赛后数据!$V265,赛后数据!$U265,AA265=赛后数据!$AD265,赛后数据!$AC265,AA265=赛后数据!$AL265,赛后数据!$AK265))</f>
        <v>hametu</v>
      </c>
      <c r="AA265" s="9" t="str">
        <f>IF(原始数据!AU265="","",原始数据!AU265)</f>
        <v>心理学家</v>
      </c>
      <c r="AB265" s="13">
        <v>4</v>
      </c>
      <c r="AC265" s="15" t="s">
        <v>230</v>
      </c>
      <c r="AD265" s="15" t="s">
        <v>233</v>
      </c>
      <c r="AE265" s="9" t="str">
        <f>IF(原始数据!K265="","",原始数据!K265)</f>
        <v>MRC</v>
      </c>
      <c r="AF265" s="9" t="str">
        <f>IF(原始数据!L265="","",原始数据!L265)</f>
        <v>xc</v>
      </c>
      <c r="AG265" s="9" t="str">
        <f>IF(原始数据!AV265="","",原始数据!AV265)</f>
        <v>使徒</v>
      </c>
      <c r="AH265" s="13">
        <v>3</v>
      </c>
      <c r="AI265" s="15" t="s">
        <v>235</v>
      </c>
      <c r="AJ265" s="15" t="s">
        <v>234</v>
      </c>
      <c r="AK265" s="15" t="s">
        <v>268</v>
      </c>
      <c r="AL265" s="15" t="s">
        <v>275</v>
      </c>
      <c r="AM265" s="142" t="s">
        <v>314</v>
      </c>
      <c r="AN265" s="9">
        <v>0</v>
      </c>
      <c r="AO265" s="9">
        <v>13</v>
      </c>
      <c r="AP265" s="142" t="s">
        <v>239</v>
      </c>
      <c r="AQ265" s="10">
        <v>1</v>
      </c>
      <c r="AR265" s="10">
        <v>12</v>
      </c>
      <c r="AS265" s="10">
        <v>243</v>
      </c>
      <c r="AT265" s="10"/>
      <c r="AU265" s="16">
        <v>466</v>
      </c>
      <c r="AV265" s="16">
        <v>3</v>
      </c>
      <c r="AW265" s="16">
        <v>21</v>
      </c>
      <c r="AX265" s="16"/>
      <c r="AY265" s="191">
        <v>3</v>
      </c>
      <c r="AZ265" s="191">
        <v>45</v>
      </c>
      <c r="BA265" s="13"/>
      <c r="BB265" s="169">
        <v>0</v>
      </c>
      <c r="BC265" s="20">
        <f t="shared" si="8"/>
        <v>59</v>
      </c>
      <c r="BD265" s="20">
        <f t="shared" si="9"/>
        <v>1</v>
      </c>
    </row>
    <row r="266" spans="1:56">
      <c r="A266" s="1">
        <f>输入错误检查!C265</f>
        <v>0</v>
      </c>
      <c r="B266" s="14">
        <f>原始数据!B266</f>
        <v>4</v>
      </c>
      <c r="C266" s="14">
        <f>原始数据!C266</f>
        <v>19</v>
      </c>
      <c r="D266" s="8">
        <f>原始数据!D266</f>
        <v>12</v>
      </c>
      <c r="E266" s="8" t="str">
        <f>原始数据!E266</f>
        <v>ZETA</v>
      </c>
      <c r="F266" s="8" t="str">
        <f>原始数据!F266</f>
        <v>MRC</v>
      </c>
      <c r="G266" s="8" t="str">
        <f>原始数据!G266</f>
        <v>加</v>
      </c>
      <c r="H266" s="8" t="str">
        <f>原始数据!H266</f>
        <v>下</v>
      </c>
      <c r="I266" s="8" t="str">
        <f>IF(原始数据!X266="","",原始数据!X266)</f>
        <v>红教堂</v>
      </c>
      <c r="J266" s="8" t="str">
        <f>原始数据!J266</f>
        <v>MRC</v>
      </c>
      <c r="K266" s="142" t="str">
        <f>IF(赛后数据!$M266="","",_xlfn.IFS(L266=赛后数据!$N266,赛后数据!$M266,L266=赛后数据!$V266,赛后数据!$U266,L266=赛后数据!$AD266,赛后数据!$AC266,L266=赛后数据!$AL266,赛后数据!$AK266))</f>
        <v>huac</v>
      </c>
      <c r="L266" s="9" t="str">
        <f>IF(原始数据!AP266="","",原始数据!AP266)</f>
        <v>哭泣小丑</v>
      </c>
      <c r="M266" s="13">
        <v>8</v>
      </c>
      <c r="N266" s="189" t="s">
        <v>231</v>
      </c>
      <c r="O266" s="189" t="s">
        <v>230</v>
      </c>
      <c r="P266" s="142" t="str">
        <f>IF(赛后数据!$M266="","",_xlfn.IFS(Q266=赛后数据!$N266,赛后数据!$M266,Q266=赛后数据!$V266,赛后数据!$U266,Q266=赛后数据!$AD266,赛后数据!$AC266,Q266=赛后数据!$AL266,赛后数据!$AK266))</f>
        <v>nanako</v>
      </c>
      <c r="Q266" s="9" t="str">
        <f>IF(原始数据!AQ266="","",原始数据!AQ266)</f>
        <v>火灾调查员</v>
      </c>
      <c r="R266" s="13">
        <v>5</v>
      </c>
      <c r="S266" s="15" t="s">
        <v>230</v>
      </c>
      <c r="T266" s="15" t="s">
        <v>233</v>
      </c>
      <c r="U266" s="142" t="str">
        <f>IF(赛后数据!$M266="","",_xlfn.IFS(V266=赛后数据!$N266,赛后数据!$M266,V266=赛后数据!$V266,赛后数据!$U266,V266=赛后数据!$AD266,赛后数据!$AC266,V266=赛后数据!$AL266,赛后数据!$AK266))</f>
        <v>loveleft</v>
      </c>
      <c r="V266" s="9" t="str">
        <f>IF(原始数据!AS266="","",原始数据!AS266)</f>
        <v>邮差</v>
      </c>
      <c r="W266" s="13">
        <v>6</v>
      </c>
      <c r="X266" s="15" t="s">
        <v>230</v>
      </c>
      <c r="Y266" s="15" t="s">
        <v>233</v>
      </c>
      <c r="Z266" s="142" t="str">
        <f>IF(赛后数据!$M266="","",_xlfn.IFS(AA266=赛后数据!$N266,赛后数据!$M266,AA266=赛后数据!$V266,赛后数据!$U266,AA266=赛后数据!$AD266,赛后数据!$AC266,AA266=赛后数据!$AL266,赛后数据!$AK266))</f>
        <v>xiaod</v>
      </c>
      <c r="AA266" s="9" t="str">
        <f>IF(原始数据!AU266="","",原始数据!AU266)</f>
        <v>幸运儿</v>
      </c>
      <c r="AB266" s="13">
        <v>4</v>
      </c>
      <c r="AC266" s="15" t="s">
        <v>230</v>
      </c>
      <c r="AD266" s="15" t="s">
        <v>231</v>
      </c>
      <c r="AE266" s="9" t="str">
        <f>IF(原始数据!K266="","",原始数据!K266)</f>
        <v>ZETA</v>
      </c>
      <c r="AF266" s="9" t="str">
        <f>IF(原始数据!L266="","",原始数据!L266)</f>
        <v>mkmldy</v>
      </c>
      <c r="AG266" s="9" t="str">
        <f>IF(原始数据!AV266="","",原始数据!AV266)</f>
        <v>使徒</v>
      </c>
      <c r="AH266" s="13">
        <v>1</v>
      </c>
      <c r="AI266" s="15" t="s">
        <v>234</v>
      </c>
      <c r="AJ266" s="15" t="s">
        <v>235</v>
      </c>
      <c r="AK266" s="15" t="s">
        <v>268</v>
      </c>
      <c r="AL266" s="15" t="s">
        <v>275</v>
      </c>
      <c r="AM266" s="142" t="s">
        <v>350</v>
      </c>
      <c r="AN266" s="9">
        <v>0</v>
      </c>
      <c r="AO266" s="9">
        <v>8</v>
      </c>
      <c r="AP266" s="142" t="s">
        <v>239</v>
      </c>
      <c r="AQ266" s="10">
        <v>1</v>
      </c>
      <c r="AR266" s="10">
        <v>29</v>
      </c>
      <c r="AS266" s="10">
        <v>236</v>
      </c>
      <c r="AT266" s="10"/>
      <c r="AU266" s="16">
        <v>352</v>
      </c>
      <c r="AV266" s="16">
        <v>3</v>
      </c>
      <c r="AW266" s="16">
        <v>21</v>
      </c>
      <c r="AX266" s="16"/>
      <c r="AY266" s="191">
        <v>5</v>
      </c>
      <c r="AZ266" s="191">
        <v>36</v>
      </c>
      <c r="BA266" s="13"/>
      <c r="BB266" s="169">
        <v>0</v>
      </c>
      <c r="BC266" s="20">
        <f t="shared" si="8"/>
        <v>81</v>
      </c>
      <c r="BD266" s="20">
        <f t="shared" si="9"/>
        <v>1</v>
      </c>
    </row>
    <row r="267" spans="1:56">
      <c r="A267" s="1">
        <f>输入错误检查!C266</f>
        <v>0</v>
      </c>
      <c r="B267" s="14">
        <f>原始数据!B267</f>
        <v>4</v>
      </c>
      <c r="C267" s="14">
        <f>原始数据!C267</f>
        <v>19</v>
      </c>
      <c r="D267" s="8">
        <f>原始数据!D267</f>
        <v>14</v>
      </c>
      <c r="E267" s="8" t="str">
        <f>原始数据!E267</f>
        <v>SKY</v>
      </c>
      <c r="F267" s="8" t="str">
        <f>原始数据!F267</f>
        <v>OMNI</v>
      </c>
      <c r="G267" s="8">
        <f>原始数据!G267</f>
        <v>1</v>
      </c>
      <c r="H267" s="8" t="str">
        <f>原始数据!H267</f>
        <v>上</v>
      </c>
      <c r="I267" s="8" t="str">
        <f>IF(原始数据!X267="","",原始数据!X267)</f>
        <v>唐人街</v>
      </c>
      <c r="J267" s="8" t="str">
        <f>原始数据!J267</f>
        <v>SKY</v>
      </c>
      <c r="K267" s="142" t="str">
        <f>IF(赛后数据!$M267="","",_xlfn.IFS(L267=赛后数据!$N267,赛后数据!$M267,L267=赛后数据!$V267,赛后数据!$U267,L267=赛后数据!$AD267,赛后数据!$AC267,L267=赛后数据!$AL267,赛后数据!$AK267))</f>
        <v>pp</v>
      </c>
      <c r="L267" s="9" t="str">
        <f>IF(原始数据!AP267="","",原始数据!AP267)</f>
        <v>守墓人</v>
      </c>
      <c r="M267" s="13">
        <v>8</v>
      </c>
      <c r="N267" s="189" t="s">
        <v>230</v>
      </c>
      <c r="O267" s="189" t="s">
        <v>231</v>
      </c>
      <c r="P267" s="142" t="str">
        <f>IF(赛后数据!$M267="","",_xlfn.IFS(Q267=赛后数据!$N267,赛后数据!$M267,Q267=赛后数据!$V267,赛后数据!$U267,Q267=赛后数据!$AD267,赛后数据!$AC267,Q267=赛后数据!$AL267,赛后数据!$AK267))</f>
        <v>panda</v>
      </c>
      <c r="Q267" s="9" t="str">
        <f>IF(原始数据!AQ267="","",原始数据!AQ267)</f>
        <v>古董商</v>
      </c>
      <c r="R267" s="13">
        <v>2</v>
      </c>
      <c r="S267" s="15" t="s">
        <v>231</v>
      </c>
      <c r="T267" s="15" t="s">
        <v>233</v>
      </c>
      <c r="U267" s="142" t="str">
        <f>IF(赛后数据!$M267="","",_xlfn.IFS(V267=赛后数据!$N267,赛后数据!$M267,V267=赛后数据!$V267,赛后数据!$U267,V267=赛后数据!$AD267,赛后数据!$AC267,V267=赛后数据!$AL267,赛后数据!$AK267))</f>
        <v>yuki</v>
      </c>
      <c r="V267" s="9" t="str">
        <f>IF(原始数据!AS267="","",原始数据!AS267)</f>
        <v>木偶师</v>
      </c>
      <c r="W267" s="13">
        <v>9</v>
      </c>
      <c r="X267" s="15" t="s">
        <v>230</v>
      </c>
      <c r="Y267" s="15" t="s">
        <v>231</v>
      </c>
      <c r="Z267" s="142" t="str">
        <f>IF(赛后数据!$M267="","",_xlfn.IFS(AA267=赛后数据!$N267,赛后数据!$M267,AA267=赛后数据!$V267,赛后数据!$U267,AA267=赛后数据!$AD267,赛后数据!$AC267,AA267=赛后数据!$AL267,赛后数据!$AK267))</f>
        <v>neru</v>
      </c>
      <c r="AA267" s="9" t="str">
        <f>IF(原始数据!AU267="","",原始数据!AU267)</f>
        <v>飞行家</v>
      </c>
      <c r="AB267" s="13">
        <v>5</v>
      </c>
      <c r="AC267" s="15" t="s">
        <v>232</v>
      </c>
      <c r="AD267" s="15" t="s">
        <v>231</v>
      </c>
      <c r="AE267" s="9" t="str">
        <f>IF(原始数据!K267="","",原始数据!K267)</f>
        <v>Omni</v>
      </c>
      <c r="AF267" s="9" t="str">
        <f>IF(原始数据!L267="","",原始数据!L267)</f>
        <v>pitstoper</v>
      </c>
      <c r="AG267" s="9" t="str">
        <f>IF(原始数据!AV267="","",原始数据!AV267)</f>
        <v>跛脚羊</v>
      </c>
      <c r="AH267" s="13">
        <v>1</v>
      </c>
      <c r="AI267" s="15" t="s">
        <v>234</v>
      </c>
      <c r="AJ267" s="15" t="s">
        <v>235</v>
      </c>
      <c r="AK267" s="15" t="s">
        <v>247</v>
      </c>
      <c r="AL267" s="15" t="s">
        <v>240</v>
      </c>
      <c r="AM267" s="142" t="s">
        <v>327</v>
      </c>
      <c r="AN267" s="9">
        <v>0</v>
      </c>
      <c r="AO267" s="9">
        <v>10</v>
      </c>
      <c r="AP267" s="142" t="s">
        <v>242</v>
      </c>
      <c r="AQ267" s="10">
        <v>1</v>
      </c>
      <c r="AR267" s="10">
        <v>16</v>
      </c>
      <c r="AS267" s="10">
        <v>221</v>
      </c>
      <c r="AT267" s="10"/>
      <c r="AU267" s="16">
        <v>418</v>
      </c>
      <c r="AV267" s="16">
        <v>3</v>
      </c>
      <c r="AW267" s="16">
        <v>21</v>
      </c>
      <c r="AX267" s="16"/>
      <c r="AY267" s="191">
        <v>7</v>
      </c>
      <c r="AZ267" s="191">
        <v>28</v>
      </c>
      <c r="BA267" s="13"/>
      <c r="BB267" s="169">
        <v>0</v>
      </c>
      <c r="BC267" s="20">
        <f t="shared" si="8"/>
        <v>66</v>
      </c>
      <c r="BD267" s="20">
        <f t="shared" si="9"/>
        <v>1</v>
      </c>
    </row>
    <row r="268" spans="1:56">
      <c r="A268" s="1">
        <f>输入错误检查!C267</f>
        <v>0</v>
      </c>
      <c r="B268" s="14">
        <f>原始数据!B268</f>
        <v>4</v>
      </c>
      <c r="C268" s="14">
        <f>原始数据!C268</f>
        <v>19</v>
      </c>
      <c r="D268" s="8">
        <f>原始数据!D268</f>
        <v>14</v>
      </c>
      <c r="E268" s="8" t="str">
        <f>原始数据!E268</f>
        <v>SKY</v>
      </c>
      <c r="F268" s="8" t="str">
        <f>原始数据!F268</f>
        <v>OMNI</v>
      </c>
      <c r="G268" s="8">
        <f>原始数据!G268</f>
        <v>1</v>
      </c>
      <c r="H268" s="8" t="str">
        <f>原始数据!H268</f>
        <v>下</v>
      </c>
      <c r="I268" s="8" t="str">
        <f>IF(原始数据!X268="","",原始数据!X268)</f>
        <v>唐人街</v>
      </c>
      <c r="J268" s="8" t="str">
        <f>原始数据!J268</f>
        <v>OMNI</v>
      </c>
      <c r="K268" s="142" t="str">
        <f>IF(赛后数据!$M268="","",_xlfn.IFS(L268=赛后数据!$N268,赛后数据!$M268,L268=赛后数据!$V268,赛后数据!$U268,L268=赛后数据!$AD268,赛后数据!$AC268,L268=赛后数据!$AL268,赛后数据!$AK268))</f>
        <v>layz</v>
      </c>
      <c r="L268" s="9" t="str">
        <f>IF(原始数据!AP268="","",原始数据!AP268)</f>
        <v>空军</v>
      </c>
      <c r="M268" s="13">
        <v>4</v>
      </c>
      <c r="N268" s="189" t="s">
        <v>231</v>
      </c>
      <c r="O268" s="189" t="s">
        <v>233</v>
      </c>
      <c r="P268" s="142" t="str">
        <f>IF(赛后数据!$M268="","",_xlfn.IFS(Q268=赛后数据!$N268,赛后数据!$M268,Q268=赛后数据!$V268,赛后数据!$U268,Q268=赛后数据!$AD268,赛后数据!$AC268,Q268=赛后数据!$AL268,赛后数据!$AK268))</f>
        <v>fluff</v>
      </c>
      <c r="Q268" s="9" t="str">
        <f>IF(原始数据!AQ268="","",原始数据!AQ268)</f>
        <v>入殓师</v>
      </c>
      <c r="R268" s="13">
        <v>9</v>
      </c>
      <c r="S268" s="15" t="s">
        <v>230</v>
      </c>
      <c r="T268" s="15" t="s">
        <v>233</v>
      </c>
      <c r="U268" s="142" t="str">
        <f>IF(赛后数据!$M268="","",_xlfn.IFS(V268=赛后数据!$N268,赛后数据!$M268,V268=赛后数据!$V268,赛后数据!$U268,V268=赛后数据!$AD268,赛后数据!$AC268,V268=赛后数据!$AL268,赛后数据!$AK268))</f>
        <v>juan</v>
      </c>
      <c r="V268" s="9" t="str">
        <f>IF(原始数据!AS268="","",原始数据!AS268)</f>
        <v>飞行家</v>
      </c>
      <c r="W268" s="13">
        <v>5</v>
      </c>
      <c r="X268" s="15" t="s">
        <v>231</v>
      </c>
      <c r="Y268" s="15" t="s">
        <v>233</v>
      </c>
      <c r="Z268" s="142" t="str">
        <f>IF(赛后数据!$M268="","",_xlfn.IFS(AA268=赛后数据!$N268,赛后数据!$M268,AA268=赛后数据!$V268,赛后数据!$U268,AA268=赛后数据!$AD268,赛后数据!$AC268,AA268=赛后数据!$AL268,赛后数据!$AK268))</f>
        <v>aqua</v>
      </c>
      <c r="AA268" s="9" t="str">
        <f>IF(原始数据!AU268="","",原始数据!AU268)</f>
        <v>心理学家</v>
      </c>
      <c r="AB268" s="13">
        <v>8</v>
      </c>
      <c r="AC268" s="15" t="s">
        <v>230</v>
      </c>
      <c r="AD268" s="15" t="s">
        <v>233</v>
      </c>
      <c r="AE268" s="9" t="str">
        <f>IF(原始数据!K268="","",原始数据!K268)</f>
        <v>SKY</v>
      </c>
      <c r="AF268" s="9" t="str">
        <f>IF(原始数据!L268="","",原始数据!L268)</f>
        <v>hetian</v>
      </c>
      <c r="AG268" s="9" t="str">
        <f>IF(原始数据!AV268="","",原始数据!AV268)</f>
        <v>跛脚羊</v>
      </c>
      <c r="AH268" s="13">
        <v>2</v>
      </c>
      <c r="AI268" s="15" t="s">
        <v>234</v>
      </c>
      <c r="AJ268" s="15" t="s">
        <v>235</v>
      </c>
      <c r="AK268" s="15" t="s">
        <v>247</v>
      </c>
      <c r="AL268" s="15" t="s">
        <v>240</v>
      </c>
      <c r="AM268" s="199" t="s">
        <v>363</v>
      </c>
      <c r="AN268" s="9">
        <v>0</v>
      </c>
      <c r="AO268" s="9">
        <v>22</v>
      </c>
      <c r="AP268" s="142" t="s">
        <v>242</v>
      </c>
      <c r="AQ268" s="10">
        <v>0</v>
      </c>
      <c r="AR268" s="10">
        <v>49</v>
      </c>
      <c r="AS268" s="10">
        <v>122</v>
      </c>
      <c r="AT268" s="10"/>
      <c r="AU268" s="16">
        <v>335</v>
      </c>
      <c r="AV268" s="16">
        <v>3</v>
      </c>
      <c r="AW268" s="16">
        <v>21</v>
      </c>
      <c r="AX268" s="16"/>
      <c r="AY268" s="191">
        <v>4</v>
      </c>
      <c r="AZ268" s="191">
        <v>56</v>
      </c>
      <c r="BA268" s="13"/>
      <c r="BB268" s="169">
        <v>4</v>
      </c>
      <c r="BC268" s="20">
        <f t="shared" si="8"/>
        <v>27</v>
      </c>
      <c r="BD268" s="20">
        <f t="shared" si="9"/>
        <v>1</v>
      </c>
    </row>
    <row r="269" spans="1:56">
      <c r="A269" s="1">
        <f>输入错误检查!C268</f>
        <v>0</v>
      </c>
      <c r="B269" s="14">
        <f>原始数据!B269</f>
        <v>4</v>
      </c>
      <c r="C269" s="14">
        <f>原始数据!C269</f>
        <v>19</v>
      </c>
      <c r="D269" s="8">
        <f>原始数据!D269</f>
        <v>14</v>
      </c>
      <c r="E269" s="8" t="str">
        <f>原始数据!E269</f>
        <v>SKY</v>
      </c>
      <c r="F269" s="8" t="str">
        <f>原始数据!F269</f>
        <v>OMNI</v>
      </c>
      <c r="G269" s="8">
        <f>原始数据!G269</f>
        <v>2</v>
      </c>
      <c r="H269" s="8" t="str">
        <f>原始数据!H269</f>
        <v>上</v>
      </c>
      <c r="I269" s="8" t="str">
        <f>IF(原始数据!X269="","",原始数据!X269)</f>
        <v>红教堂</v>
      </c>
      <c r="J269" s="8" t="str">
        <f>原始数据!J269</f>
        <v>OMNI</v>
      </c>
      <c r="K269" s="142" t="str">
        <f>IF(赛后数据!$M269="","",_xlfn.IFS(L269=赛后数据!$N269,赛后数据!$M269,L269=赛后数据!$V269,赛后数据!$U269,L269=赛后数据!$AD269,赛后数据!$AC269,L269=赛后数据!$AL269,赛后数据!$AK269))</f>
        <v>fluff</v>
      </c>
      <c r="L269" s="9" t="str">
        <f>IF(原始数据!AP269="","",原始数据!AP269)</f>
        <v>小说家</v>
      </c>
      <c r="M269" s="13">
        <v>6</v>
      </c>
      <c r="N269" s="189" t="s">
        <v>230</v>
      </c>
      <c r="O269" s="189" t="s">
        <v>233</v>
      </c>
      <c r="P269" s="142" t="str">
        <f>IF(赛后数据!$M269="","",_xlfn.IFS(Q269=赛后数据!$N269,赛后数据!$M269,Q269=赛后数据!$V269,赛后数据!$U269,Q269=赛后数据!$AD269,赛后数据!$AC269,Q269=赛后数据!$AL269,赛后数据!$AK269))</f>
        <v>juan</v>
      </c>
      <c r="Q269" s="9" t="str">
        <f>IF(原始数据!AQ269="","",原始数据!AQ269)</f>
        <v>大副</v>
      </c>
      <c r="R269" s="13">
        <v>8</v>
      </c>
      <c r="S269" s="15" t="s">
        <v>230</v>
      </c>
      <c r="T269" s="15" t="s">
        <v>231</v>
      </c>
      <c r="U269" s="142" t="str">
        <f>IF(赛后数据!$M269="","",_xlfn.IFS(V269=赛后数据!$N269,赛后数据!$M269,V269=赛后数据!$V269,赛后数据!$U269,V269=赛后数据!$AD269,赛后数据!$AC269,V269=赛后数据!$AL269,赛后数据!$AK269))</f>
        <v>layz</v>
      </c>
      <c r="V269" s="9" t="str">
        <f>IF(原始数据!AS269="","",原始数据!AS269)</f>
        <v>园丁</v>
      </c>
      <c r="W269" s="13">
        <v>4</v>
      </c>
      <c r="X269" s="15" t="s">
        <v>232</v>
      </c>
      <c r="Y269" s="15" t="s">
        <v>233</v>
      </c>
      <c r="Z269" s="142" t="str">
        <f>IF(赛后数据!$M269="","",_xlfn.IFS(AA269=赛后数据!$N269,赛后数据!$M269,AA269=赛后数据!$V269,赛后数据!$U269,AA269=赛后数据!$AD269,赛后数据!$AC269,AA269=赛后数据!$AL269,赛后数据!$AK269))</f>
        <v>aqua</v>
      </c>
      <c r="AA269" s="9" t="str">
        <f>IF(原始数据!AU269="","",原始数据!AU269)</f>
        <v>心理学家</v>
      </c>
      <c r="AB269" s="13">
        <v>5</v>
      </c>
      <c r="AC269" s="15" t="s">
        <v>231</v>
      </c>
      <c r="AD269" s="15" t="s">
        <v>233</v>
      </c>
      <c r="AE269" s="9" t="str">
        <f>IF(原始数据!K269="","",原始数据!K269)</f>
        <v>SKY</v>
      </c>
      <c r="AF269" s="9" t="str">
        <f>IF(原始数据!L269="","",原始数据!L269)</f>
        <v>hetian</v>
      </c>
      <c r="AG269" s="9" t="str">
        <f>IF(原始数据!AV269="","",原始数据!AV269)</f>
        <v>歌剧演员</v>
      </c>
      <c r="AH269" s="13">
        <v>3</v>
      </c>
      <c r="AI269" s="15" t="s">
        <v>234</v>
      </c>
      <c r="AJ269" s="15" t="s">
        <v>235</v>
      </c>
      <c r="AK269" s="15" t="s">
        <v>260</v>
      </c>
      <c r="AL269" s="15" t="s">
        <v>240</v>
      </c>
      <c r="AM269" s="199" t="s">
        <v>363</v>
      </c>
      <c r="AN269" s="9">
        <v>0</v>
      </c>
      <c r="AO269" s="9">
        <v>26</v>
      </c>
      <c r="AP269" s="142" t="s">
        <v>364</v>
      </c>
      <c r="AQ269" s="10">
        <v>1</v>
      </c>
      <c r="AR269" s="10">
        <v>17</v>
      </c>
      <c r="AS269" s="10">
        <v>220</v>
      </c>
      <c r="AT269" s="10"/>
      <c r="AU269" s="16">
        <v>453</v>
      </c>
      <c r="AV269" s="16">
        <v>3</v>
      </c>
      <c r="AW269" s="16">
        <v>21</v>
      </c>
      <c r="AX269" s="16"/>
      <c r="AY269" s="191">
        <v>5</v>
      </c>
      <c r="AZ269" s="191">
        <v>4</v>
      </c>
      <c r="BA269" s="13"/>
      <c r="BB269" s="169">
        <v>0</v>
      </c>
      <c r="BC269" s="20">
        <f t="shared" si="8"/>
        <v>51</v>
      </c>
      <c r="BD269" s="20">
        <f t="shared" si="9"/>
        <v>1</v>
      </c>
    </row>
    <row r="270" spans="1:56">
      <c r="A270" s="1">
        <f>输入错误检查!C269</f>
        <v>0</v>
      </c>
      <c r="B270" s="14">
        <f>原始数据!B270</f>
        <v>4</v>
      </c>
      <c r="C270" s="14">
        <f>原始数据!C270</f>
        <v>19</v>
      </c>
      <c r="D270" s="8">
        <f>原始数据!D270</f>
        <v>14</v>
      </c>
      <c r="E270" s="8" t="str">
        <f>原始数据!E270</f>
        <v>SKY</v>
      </c>
      <c r="F270" s="8" t="str">
        <f>原始数据!F270</f>
        <v>OMNI</v>
      </c>
      <c r="G270" s="8">
        <f>原始数据!G270</f>
        <v>2</v>
      </c>
      <c r="H270" s="8" t="str">
        <f>原始数据!H270</f>
        <v>下</v>
      </c>
      <c r="I270" s="8" t="str">
        <f>IF(原始数据!X270="","",原始数据!X270)</f>
        <v>红教堂</v>
      </c>
      <c r="J270" s="8" t="str">
        <f>原始数据!J270</f>
        <v>SKY</v>
      </c>
      <c r="K270" s="142" t="str">
        <f>IF(赛后数据!$M270="","",_xlfn.IFS(L270=赛后数据!$N270,赛后数据!$M270,L270=赛后数据!$V270,赛后数据!$U270,L270=赛后数据!$AD270,赛后数据!$AC270,L270=赛后数据!$AL270,赛后数据!$AK270))</f>
        <v>yuki</v>
      </c>
      <c r="L270" s="9" t="str">
        <f>IF(原始数据!AP270="","",原始数据!AP270)</f>
        <v>调酒师</v>
      </c>
      <c r="M270" s="13">
        <v>5</v>
      </c>
      <c r="N270" s="189" t="s">
        <v>232</v>
      </c>
      <c r="O270" s="189" t="s">
        <v>230</v>
      </c>
      <c r="P270" s="142" t="str">
        <f>IF(赛后数据!$M270="","",_xlfn.IFS(Q270=赛后数据!$N270,赛后数据!$M270,Q270=赛后数据!$V270,赛后数据!$U270,Q270=赛后数据!$AD270,赛后数据!$AC270,Q270=赛后数据!$AL270,赛后数据!$AK270))</f>
        <v>panda</v>
      </c>
      <c r="Q270" s="9" t="str">
        <f>IF(原始数据!AQ270="","",原始数据!AQ270)</f>
        <v>火灾调查员</v>
      </c>
      <c r="R270" s="13">
        <v>2</v>
      </c>
      <c r="S270" s="15" t="s">
        <v>232</v>
      </c>
      <c r="T270" s="15" t="s">
        <v>230</v>
      </c>
      <c r="U270" s="142" t="str">
        <f>IF(赛后数据!$M270="","",_xlfn.IFS(V270=赛后数据!$N270,赛后数据!$M270,V270=赛后数据!$V270,赛后数据!$U270,V270=赛后数据!$AD270,赛后数据!$AC270,V270=赛后数据!$AL270,赛后数据!$AK270))</f>
        <v>pp</v>
      </c>
      <c r="V270" s="9" t="str">
        <f>IF(原始数据!AS270="","",原始数据!AS270)</f>
        <v>佣兵</v>
      </c>
      <c r="W270" s="13">
        <v>4</v>
      </c>
      <c r="X270" s="15" t="s">
        <v>230</v>
      </c>
      <c r="Y270" s="15" t="s">
        <v>231</v>
      </c>
      <c r="Z270" s="142" t="str">
        <f>IF(赛后数据!$M270="","",_xlfn.IFS(AA270=赛后数据!$N270,赛后数据!$M270,AA270=赛后数据!$V270,赛后数据!$U270,AA270=赛后数据!$AD270,赛后数据!$AC270,AA270=赛后数据!$AL270,赛后数据!$AK270))</f>
        <v>neru</v>
      </c>
      <c r="AA270" s="9" t="str">
        <f>IF(原始数据!AU270="","",原始数据!AU270)</f>
        <v>飞行家</v>
      </c>
      <c r="AB270" s="13">
        <v>8</v>
      </c>
      <c r="AC270" s="15" t="s">
        <v>232</v>
      </c>
      <c r="AD270" s="15" t="s">
        <v>231</v>
      </c>
      <c r="AE270" s="9" t="str">
        <f>IF(原始数据!K270="","",原始数据!K270)</f>
        <v>Omni</v>
      </c>
      <c r="AF270" s="9" t="str">
        <f>IF(原始数据!L270="","",原始数据!L270)</f>
        <v>pitstoper</v>
      </c>
      <c r="AG270" s="9" t="str">
        <f>IF(原始数据!AV270="","",原始数据!AV270)</f>
        <v>梦之女巫</v>
      </c>
      <c r="AH270" s="13">
        <v>1</v>
      </c>
      <c r="AI270" s="15" t="s">
        <v>234</v>
      </c>
      <c r="AJ270" s="15" t="s">
        <v>235</v>
      </c>
      <c r="AK270" s="15" t="s">
        <v>237</v>
      </c>
      <c r="AL270" s="15" t="s">
        <v>275</v>
      </c>
      <c r="AM270" s="142" t="s">
        <v>303</v>
      </c>
      <c r="AN270" s="9">
        <v>0</v>
      </c>
      <c r="AO270" s="9">
        <v>18</v>
      </c>
      <c r="AP270" s="142" t="s">
        <v>258</v>
      </c>
      <c r="AQ270" s="10">
        <v>1</v>
      </c>
      <c r="AR270" s="10">
        <v>56</v>
      </c>
      <c r="AS270" s="10">
        <v>342</v>
      </c>
      <c r="AT270" s="10"/>
      <c r="AU270" s="16">
        <v>501</v>
      </c>
      <c r="AV270" s="16">
        <v>3</v>
      </c>
      <c r="AW270" s="16">
        <v>19</v>
      </c>
      <c r="AX270" s="16"/>
      <c r="AY270" s="191">
        <v>5</v>
      </c>
      <c r="AZ270" s="191">
        <v>14</v>
      </c>
      <c r="BA270" s="13"/>
      <c r="BB270" s="169">
        <v>0</v>
      </c>
      <c r="BC270" s="20">
        <f t="shared" si="8"/>
        <v>98</v>
      </c>
      <c r="BD270" s="20">
        <f t="shared" si="9"/>
        <v>-1</v>
      </c>
    </row>
    <row r="271" spans="1:56">
      <c r="A271" s="1">
        <f>输入错误检查!C270</f>
        <v>0</v>
      </c>
      <c r="B271" s="14">
        <f>原始数据!B271</f>
        <v>4</v>
      </c>
      <c r="C271" s="14">
        <f>原始数据!C271</f>
        <v>19</v>
      </c>
      <c r="D271" s="8">
        <f>原始数据!D271</f>
        <v>14</v>
      </c>
      <c r="E271" s="8" t="str">
        <f>原始数据!E271</f>
        <v>SKY</v>
      </c>
      <c r="F271" s="8" t="str">
        <f>原始数据!F271</f>
        <v>OMNI</v>
      </c>
      <c r="G271" s="8">
        <f>原始数据!G271</f>
        <v>3</v>
      </c>
      <c r="H271" s="8" t="str">
        <f>原始数据!H271</f>
        <v>上</v>
      </c>
      <c r="I271" s="8" t="str">
        <f>IF(原始数据!X271="","",原始数据!X271)</f>
        <v/>
      </c>
      <c r="J271" s="8" t="str">
        <f>原始数据!J271</f>
        <v/>
      </c>
      <c r="K271" s="142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9" t="str">
        <f>IF(原始数据!AP271="","",原始数据!AP271)</f>
        <v/>
      </c>
      <c r="M271" s="13"/>
      <c r="N271" s="195"/>
      <c r="O271" s="195"/>
      <c r="P271" s="142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9" t="str">
        <f>IF(原始数据!AQ271="","",原始数据!AQ271)</f>
        <v/>
      </c>
      <c r="R271" s="13"/>
      <c r="S271" s="13"/>
      <c r="T271" s="13"/>
      <c r="U271" s="142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9" t="str">
        <f>IF(原始数据!AS271="","",原始数据!AS271)</f>
        <v/>
      </c>
      <c r="W271" s="13"/>
      <c r="X271" s="13"/>
      <c r="Y271" s="13"/>
      <c r="Z271" s="142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9" t="str">
        <f>IF(原始数据!AU271="","",原始数据!AU271)</f>
        <v/>
      </c>
      <c r="AB271" s="13"/>
      <c r="AC271" s="13"/>
      <c r="AD271" s="13"/>
      <c r="AE271" s="9" t="str">
        <f>IF(原始数据!K271="","",原始数据!K271)</f>
        <v/>
      </c>
      <c r="AF271" s="9" t="str">
        <f>IF(原始数据!L271="","",原始数据!L271)</f>
        <v/>
      </c>
      <c r="AG271" s="9" t="str">
        <f>IF(原始数据!AV271="","",原始数据!AV271)</f>
        <v/>
      </c>
      <c r="AH271" s="13"/>
      <c r="AI271" s="13"/>
      <c r="AJ271" s="13"/>
      <c r="AK271" s="13"/>
      <c r="AL271" s="13"/>
      <c r="AM271" s="9"/>
      <c r="AN271" s="9"/>
      <c r="AO271" s="9"/>
      <c r="AP271" s="9"/>
      <c r="AQ271" s="10"/>
      <c r="AR271" s="10"/>
      <c r="AS271" s="10"/>
      <c r="AT271" s="10"/>
      <c r="AU271" s="16"/>
      <c r="AV271" s="16"/>
      <c r="AW271" s="16"/>
      <c r="AX271" s="16"/>
      <c r="AY271" s="191"/>
      <c r="AZ271" s="191"/>
      <c r="BA271" s="13"/>
      <c r="BC271" s="20">
        <f t="shared" si="8"/>
        <v>0</v>
      </c>
      <c r="BD271" s="20" t="str">
        <f t="shared" si="9"/>
        <v/>
      </c>
    </row>
    <row r="272" spans="1:56">
      <c r="A272" s="1">
        <f>输入错误检查!C271</f>
        <v>0</v>
      </c>
      <c r="B272" s="14">
        <f>原始数据!B272</f>
        <v>4</v>
      </c>
      <c r="C272" s="14">
        <f>原始数据!C272</f>
        <v>19</v>
      </c>
      <c r="D272" s="8">
        <f>原始数据!D272</f>
        <v>14</v>
      </c>
      <c r="E272" s="8" t="str">
        <f>原始数据!E272</f>
        <v>SKY</v>
      </c>
      <c r="F272" s="8" t="str">
        <f>原始数据!F272</f>
        <v>OMNI</v>
      </c>
      <c r="G272" s="8">
        <f>原始数据!G272</f>
        <v>3</v>
      </c>
      <c r="H272" s="8" t="str">
        <f>原始数据!H272</f>
        <v>下</v>
      </c>
      <c r="I272" s="8" t="str">
        <f>IF(原始数据!X272="","",原始数据!X272)</f>
        <v/>
      </c>
      <c r="J272" s="8" t="str">
        <f>原始数据!J272</f>
        <v/>
      </c>
      <c r="K272" s="142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9" t="str">
        <f>IF(原始数据!AP272="","",原始数据!AP272)</f>
        <v/>
      </c>
      <c r="M272" s="13"/>
      <c r="N272" s="195"/>
      <c r="O272" s="195"/>
      <c r="P272" s="142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9" t="str">
        <f>IF(原始数据!AQ272="","",原始数据!AQ272)</f>
        <v/>
      </c>
      <c r="R272" s="13"/>
      <c r="S272" s="13"/>
      <c r="T272" s="13"/>
      <c r="U272" s="142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9" t="str">
        <f>IF(原始数据!AS272="","",原始数据!AS272)</f>
        <v/>
      </c>
      <c r="W272" s="13"/>
      <c r="X272" s="13"/>
      <c r="Y272" s="13"/>
      <c r="Z272" s="142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9" t="str">
        <f>IF(原始数据!AU272="","",原始数据!AU272)</f>
        <v/>
      </c>
      <c r="AB272" s="13"/>
      <c r="AC272" s="13"/>
      <c r="AD272" s="13"/>
      <c r="AE272" s="9" t="str">
        <f>IF(原始数据!K272="","",原始数据!K272)</f>
        <v/>
      </c>
      <c r="AF272" s="9" t="str">
        <f>IF(原始数据!L272="","",原始数据!L272)</f>
        <v/>
      </c>
      <c r="AG272" s="9" t="str">
        <f>IF(原始数据!AV272="","",原始数据!AV272)</f>
        <v/>
      </c>
      <c r="AH272" s="13"/>
      <c r="AI272" s="13"/>
      <c r="AJ272" s="13"/>
      <c r="AK272" s="13"/>
      <c r="AL272" s="13"/>
      <c r="AM272" s="9"/>
      <c r="AN272" s="9"/>
      <c r="AO272" s="9"/>
      <c r="AP272" s="9"/>
      <c r="AQ272" s="10"/>
      <c r="AR272" s="10"/>
      <c r="AS272" s="10"/>
      <c r="AT272" s="10"/>
      <c r="AU272" s="16"/>
      <c r="AV272" s="16"/>
      <c r="AW272" s="16"/>
      <c r="AX272" s="16"/>
      <c r="AY272" s="191"/>
      <c r="AZ272" s="191"/>
      <c r="BA272" s="13"/>
      <c r="BC272" s="20">
        <f t="shared" si="8"/>
        <v>0</v>
      </c>
      <c r="BD272" s="20" t="str">
        <f t="shared" si="9"/>
        <v/>
      </c>
    </row>
    <row r="273" spans="1:56">
      <c r="A273" s="1">
        <f>输入错误检查!C272</f>
        <v>0</v>
      </c>
      <c r="B273" s="14">
        <f>原始数据!B273</f>
        <v>4</v>
      </c>
      <c r="C273" s="14">
        <f>原始数据!C273</f>
        <v>19</v>
      </c>
      <c r="D273" s="8">
        <f>原始数据!D273</f>
        <v>14</v>
      </c>
      <c r="E273" s="8" t="str">
        <f>原始数据!E273</f>
        <v>SKY</v>
      </c>
      <c r="F273" s="8" t="str">
        <f>原始数据!F273</f>
        <v>OMNI</v>
      </c>
      <c r="G273" s="8" t="str">
        <f>原始数据!G273</f>
        <v>加</v>
      </c>
      <c r="H273" s="8" t="str">
        <f>原始数据!H273</f>
        <v>上</v>
      </c>
      <c r="I273" s="8" t="str">
        <f>IF(原始数据!X273="","",原始数据!X273)</f>
        <v/>
      </c>
      <c r="J273" s="8" t="str">
        <f>原始数据!J273</f>
        <v/>
      </c>
      <c r="K273" s="142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9" t="str">
        <f>IF(原始数据!AP273="","",原始数据!AP273)</f>
        <v/>
      </c>
      <c r="M273" s="13"/>
      <c r="N273" s="195"/>
      <c r="O273" s="195"/>
      <c r="P273" s="142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9" t="str">
        <f>IF(原始数据!AQ273="","",原始数据!AQ273)</f>
        <v/>
      </c>
      <c r="R273" s="13"/>
      <c r="S273" s="13"/>
      <c r="T273" s="13"/>
      <c r="U273" s="142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9" t="str">
        <f>IF(原始数据!AS273="","",原始数据!AS273)</f>
        <v/>
      </c>
      <c r="W273" s="13"/>
      <c r="X273" s="13"/>
      <c r="Y273" s="13"/>
      <c r="Z273" s="142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9" t="str">
        <f>IF(原始数据!AU273="","",原始数据!AU273)</f>
        <v/>
      </c>
      <c r="AB273" s="13"/>
      <c r="AC273" s="13"/>
      <c r="AD273" s="13"/>
      <c r="AE273" s="9" t="str">
        <f>IF(原始数据!K273="","",原始数据!K273)</f>
        <v/>
      </c>
      <c r="AF273" s="9" t="str">
        <f>IF(原始数据!L273="","",原始数据!L273)</f>
        <v/>
      </c>
      <c r="AG273" s="9" t="str">
        <f>IF(原始数据!AV273="","",原始数据!AV273)</f>
        <v/>
      </c>
      <c r="AH273" s="13"/>
      <c r="AI273" s="13"/>
      <c r="AJ273" s="13"/>
      <c r="AK273" s="13"/>
      <c r="AL273" s="13"/>
      <c r="AM273" s="9"/>
      <c r="AN273" s="9"/>
      <c r="AO273" s="9"/>
      <c r="AP273" s="9"/>
      <c r="AQ273" s="10"/>
      <c r="AR273" s="10"/>
      <c r="AS273" s="10"/>
      <c r="AT273" s="10"/>
      <c r="AU273" s="16"/>
      <c r="AV273" s="16"/>
      <c r="AW273" s="16"/>
      <c r="AX273" s="16"/>
      <c r="AY273" s="191"/>
      <c r="AZ273" s="191"/>
      <c r="BA273" s="13"/>
      <c r="BC273" s="20">
        <f t="shared" si="8"/>
        <v>0</v>
      </c>
      <c r="BD273" s="20" t="str">
        <f t="shared" si="9"/>
        <v/>
      </c>
    </row>
    <row r="274" spans="1:56">
      <c r="A274" s="1">
        <f>输入错误检查!C273</f>
        <v>0</v>
      </c>
      <c r="B274" s="14">
        <f>原始数据!B274</f>
        <v>4</v>
      </c>
      <c r="C274" s="14">
        <f>原始数据!C274</f>
        <v>19</v>
      </c>
      <c r="D274" s="8">
        <f>原始数据!D274</f>
        <v>14</v>
      </c>
      <c r="E274" s="8" t="str">
        <f>原始数据!E274</f>
        <v>SKY</v>
      </c>
      <c r="F274" s="8" t="str">
        <f>原始数据!F274</f>
        <v>OMNI</v>
      </c>
      <c r="G274" s="8" t="str">
        <f>原始数据!G274</f>
        <v>加</v>
      </c>
      <c r="H274" s="8" t="str">
        <f>原始数据!H274</f>
        <v>下</v>
      </c>
      <c r="I274" s="8" t="str">
        <f>IF(原始数据!X274="","",原始数据!X274)</f>
        <v/>
      </c>
      <c r="J274" s="8" t="str">
        <f>原始数据!J274</f>
        <v/>
      </c>
      <c r="K274" s="142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9" t="str">
        <f>IF(原始数据!AP274="","",原始数据!AP274)</f>
        <v/>
      </c>
      <c r="M274" s="13"/>
      <c r="N274" s="195"/>
      <c r="O274" s="195"/>
      <c r="P274" s="142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9" t="str">
        <f>IF(原始数据!AQ274="","",原始数据!AQ274)</f>
        <v/>
      </c>
      <c r="R274" s="13"/>
      <c r="S274" s="13"/>
      <c r="T274" s="13"/>
      <c r="U274" s="142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9" t="str">
        <f>IF(原始数据!AS274="","",原始数据!AS274)</f>
        <v/>
      </c>
      <c r="W274" s="13"/>
      <c r="X274" s="13"/>
      <c r="Y274" s="13"/>
      <c r="Z274" s="142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9" t="str">
        <f>IF(原始数据!AU274="","",原始数据!AU274)</f>
        <v/>
      </c>
      <c r="AB274" s="13"/>
      <c r="AC274" s="13"/>
      <c r="AD274" s="13"/>
      <c r="AE274" s="9" t="str">
        <f>IF(原始数据!K274="","",原始数据!K274)</f>
        <v/>
      </c>
      <c r="AF274" s="9" t="str">
        <f>IF(原始数据!L274="","",原始数据!L274)</f>
        <v/>
      </c>
      <c r="AG274" s="9" t="str">
        <f>IF(原始数据!AV274="","",原始数据!AV274)</f>
        <v/>
      </c>
      <c r="AH274" s="13"/>
      <c r="AI274" s="13"/>
      <c r="AJ274" s="13"/>
      <c r="AK274" s="13"/>
      <c r="AL274" s="13"/>
      <c r="AM274" s="9"/>
      <c r="AN274" s="9"/>
      <c r="AO274" s="9"/>
      <c r="AP274" s="9"/>
      <c r="AQ274" s="10"/>
      <c r="AR274" s="10"/>
      <c r="AS274" s="10"/>
      <c r="AT274" s="10"/>
      <c r="AU274" s="16"/>
      <c r="AV274" s="16"/>
      <c r="AW274" s="16"/>
      <c r="AX274" s="16"/>
      <c r="AY274" s="191"/>
      <c r="AZ274" s="191"/>
      <c r="BA274" s="13"/>
      <c r="BC274" s="20">
        <f t="shared" si="8"/>
        <v>0</v>
      </c>
      <c r="BD274" s="20" t="str">
        <f t="shared" si="9"/>
        <v/>
      </c>
    </row>
    <row r="275" spans="1:56">
      <c r="A275" s="1">
        <f>输入错误检查!C274</f>
        <v>0</v>
      </c>
      <c r="B275" s="14">
        <f>原始数据!B275</f>
        <v>4</v>
      </c>
      <c r="C275" s="14">
        <f>原始数据!C275</f>
        <v>19</v>
      </c>
      <c r="D275" s="8">
        <f>原始数据!D275</f>
        <v>16</v>
      </c>
      <c r="E275" s="8" t="str">
        <f>原始数据!E275</f>
        <v>AWG</v>
      </c>
      <c r="F275" s="8" t="str">
        <f>原始数据!F275</f>
        <v>ITZY</v>
      </c>
      <c r="G275" s="8">
        <f>原始数据!G275</f>
        <v>1</v>
      </c>
      <c r="H275" s="8" t="str">
        <f>原始数据!H275</f>
        <v>上</v>
      </c>
      <c r="I275" s="8" t="str">
        <f>IF(原始数据!X275="","",原始数据!X275)</f>
        <v>永眠镇</v>
      </c>
      <c r="J275" s="8" t="str">
        <f>原始数据!J275</f>
        <v>ITZY</v>
      </c>
      <c r="K275" s="142" t="str">
        <f>IF(赛后数据!$M275="","",_xlfn.IFS(L275=赛后数据!$N275,赛后数据!$M275,L275=赛后数据!$V275,赛后数据!$U275,L275=赛后数据!$AD275,赛后数据!$AC275,L275=赛后数据!$AL275,赛后数据!$AK275))</f>
        <v>dahai</v>
      </c>
      <c r="L275" s="9" t="str">
        <f>IF(原始数据!AP275="","",原始数据!AP275)</f>
        <v>祭司</v>
      </c>
      <c r="M275" s="13">
        <v>5</v>
      </c>
      <c r="N275" s="189" t="s">
        <v>231</v>
      </c>
      <c r="O275" s="189" t="s">
        <v>230</v>
      </c>
      <c r="P275" s="142" t="str">
        <f>IF(赛后数据!$M275="","",_xlfn.IFS(Q275=赛后数据!$N275,赛后数据!$M275,Q275=赛后数据!$V275,赛后数据!$U275,Q275=赛后数据!$AD275,赛后数据!$AC275,Q275=赛后数据!$AL275,赛后数据!$AK275))</f>
        <v>zyan</v>
      </c>
      <c r="Q275" s="9" t="str">
        <f>IF(原始数据!AQ275="","",原始数据!AQ275)</f>
        <v>入殓师</v>
      </c>
      <c r="R275" s="13">
        <v>6</v>
      </c>
      <c r="S275" s="15" t="s">
        <v>233</v>
      </c>
      <c r="T275" s="15" t="s">
        <v>232</v>
      </c>
      <c r="U275" s="142" t="str">
        <f>IF(赛后数据!$M275="","",_xlfn.IFS(V275=赛后数据!$N275,赛后数据!$M275,V275=赛后数据!$V275,赛后数据!$U275,V275=赛后数据!$AD275,赛后数据!$AC275,V275=赛后数据!$AL275,赛后数据!$AK275))</f>
        <v>fox</v>
      </c>
      <c r="V275" s="9" t="str">
        <f>IF(原始数据!AS275="","",原始数据!AS275)</f>
        <v>守墓人</v>
      </c>
      <c r="W275" s="13">
        <v>8</v>
      </c>
      <c r="X275" s="15" t="s">
        <v>231</v>
      </c>
      <c r="Y275" s="15" t="s">
        <v>230</v>
      </c>
      <c r="Z275" s="142" t="str">
        <f>IF(赛后数据!$M275="","",_xlfn.IFS(AA275=赛后数据!$N275,赛后数据!$M275,AA275=赛后数据!$V275,赛后数据!$U275,AA275=赛后数据!$AD275,赛后数据!$AC275,AA275=赛后数据!$AL275,赛后数据!$AK275))</f>
        <v>clover</v>
      </c>
      <c r="AA275" s="9" t="str">
        <f>IF(原始数据!AU275="","",原始数据!AU275)</f>
        <v>古董商</v>
      </c>
      <c r="AB275" s="13">
        <v>3</v>
      </c>
      <c r="AC275" s="15" t="s">
        <v>231</v>
      </c>
      <c r="AD275" s="15" t="s">
        <v>233</v>
      </c>
      <c r="AE275" s="9" t="str">
        <f>IF(原始数据!K275="","",原始数据!K275)</f>
        <v>AWG</v>
      </c>
      <c r="AF275" s="9" t="str">
        <f>IF(原始数据!L275="","",原始数据!L275)</f>
        <v>brontal</v>
      </c>
      <c r="AG275" s="9" t="str">
        <f>IF(原始数据!AV275="","",原始数据!AV275)</f>
        <v>喧嚣</v>
      </c>
      <c r="AH275" s="13">
        <v>10</v>
      </c>
      <c r="AI275" s="15" t="s">
        <v>234</v>
      </c>
      <c r="AJ275" s="15" t="s">
        <v>243</v>
      </c>
      <c r="AK275" s="15" t="s">
        <v>247</v>
      </c>
      <c r="AL275" s="15" t="s">
        <v>236</v>
      </c>
      <c r="AM275" s="142" t="s">
        <v>301</v>
      </c>
      <c r="AN275" s="9">
        <v>0</v>
      </c>
      <c r="AO275" s="9">
        <v>16</v>
      </c>
      <c r="AP275" s="142" t="s">
        <v>365</v>
      </c>
      <c r="AQ275" s="10">
        <v>1</v>
      </c>
      <c r="AR275" s="10">
        <v>40</v>
      </c>
      <c r="AS275" s="10">
        <v>266</v>
      </c>
      <c r="AT275" s="10"/>
      <c r="AU275" s="16">
        <v>440</v>
      </c>
      <c r="AV275" s="16">
        <v>3</v>
      </c>
      <c r="AW275" s="16">
        <v>21</v>
      </c>
      <c r="AX275" s="16"/>
      <c r="AY275" s="191">
        <v>6</v>
      </c>
      <c r="AZ275" s="191">
        <v>41</v>
      </c>
      <c r="BA275" s="13"/>
      <c r="BB275" s="169">
        <v>0</v>
      </c>
      <c r="BC275" s="20">
        <f t="shared" si="8"/>
        <v>84</v>
      </c>
      <c r="BD275" s="20">
        <f t="shared" si="9"/>
        <v>1</v>
      </c>
    </row>
    <row r="276" spans="1:56">
      <c r="A276" s="1">
        <f>输入错误检查!C275</f>
        <v>0</v>
      </c>
      <c r="B276" s="14">
        <f>原始数据!B276</f>
        <v>4</v>
      </c>
      <c r="C276" s="14">
        <f>原始数据!C276</f>
        <v>19</v>
      </c>
      <c r="D276" s="8">
        <f>原始数据!D276</f>
        <v>16</v>
      </c>
      <c r="E276" s="8" t="str">
        <f>原始数据!E276</f>
        <v>AWG</v>
      </c>
      <c r="F276" s="8" t="str">
        <f>原始数据!F276</f>
        <v>ITZY</v>
      </c>
      <c r="G276" s="8">
        <f>原始数据!G276</f>
        <v>1</v>
      </c>
      <c r="H276" s="8" t="str">
        <f>原始数据!H276</f>
        <v>下</v>
      </c>
      <c r="I276" s="8" t="str">
        <f>IF(原始数据!X276="","",原始数据!X276)</f>
        <v>永眠镇</v>
      </c>
      <c r="J276" s="8" t="str">
        <f>原始数据!J276</f>
        <v>AWG</v>
      </c>
      <c r="K276" s="142" t="str">
        <f>IF(赛后数据!$M276="","",_xlfn.IFS(L276=赛后数据!$N276,赛后数据!$M276,L276=赛后数据!$V276,赛后数据!$U276,L276=赛后数据!$AD276,赛后数据!$AC276,L276=赛后数据!$AL276,赛后数据!$AK276))</f>
        <v>nameko</v>
      </c>
      <c r="L276" s="9" t="str">
        <f>IF(原始数据!AP276="","",原始数据!AP276)</f>
        <v>古董商</v>
      </c>
      <c r="M276" s="13">
        <v>2</v>
      </c>
      <c r="N276" s="189" t="s">
        <v>231</v>
      </c>
      <c r="O276" s="189" t="s">
        <v>233</v>
      </c>
      <c r="P276" s="142" t="str">
        <f>IF(赛后数据!$M276="","",_xlfn.IFS(Q276=赛后数据!$N276,赛后数据!$M276,Q276=赛后数据!$V276,赛后数据!$U276,Q276=赛后数据!$AD276,赛后数据!$AC276,Q276=赛后数据!$AL276,赛后数据!$AK276))</f>
        <v>batoru</v>
      </c>
      <c r="Q276" s="9" t="str">
        <f>IF(原始数据!AQ276="","",原始数据!AQ276)</f>
        <v>木偶师</v>
      </c>
      <c r="R276" s="13">
        <v>5</v>
      </c>
      <c r="S276" s="15" t="s">
        <v>233</v>
      </c>
      <c r="T276" s="15" t="s">
        <v>231</v>
      </c>
      <c r="U276" s="142" t="str">
        <f>IF(赛后数据!$M276="","",_xlfn.IFS(V276=赛后数据!$N276,赛后数据!$M276,V276=赛后数据!$V276,赛后数据!$U276,V276=赛后数据!$AD276,赛后数据!$AC276,V276=赛后数据!$AL276,赛后数据!$AK276))</f>
        <v>aez</v>
      </c>
      <c r="V276" s="9" t="str">
        <f>IF(原始数据!AS276="","",原始数据!AS276)</f>
        <v>守墓人</v>
      </c>
      <c r="W276" s="13">
        <v>8</v>
      </c>
      <c r="X276" s="15" t="s">
        <v>231</v>
      </c>
      <c r="Y276" s="15" t="s">
        <v>230</v>
      </c>
      <c r="Z276" s="142" t="str">
        <f>IF(赛后数据!$M276="","",_xlfn.IFS(AA276=赛后数据!$N276,赛后数据!$M276,AA276=赛后数据!$V276,赛后数据!$U276,AA276=赛后数据!$AD276,赛后数据!$AC276,AA276=赛后数据!$AL276,赛后数据!$AK276))</f>
        <v>kaeru</v>
      </c>
      <c r="AA276" s="9" t="str">
        <f>IF(原始数据!AU276="","",原始数据!AU276)</f>
        <v>心理学家</v>
      </c>
      <c r="AB276" s="13">
        <v>6</v>
      </c>
      <c r="AC276" s="15" t="s">
        <v>233</v>
      </c>
      <c r="AD276" s="15" t="s">
        <v>230</v>
      </c>
      <c r="AE276" s="9" t="str">
        <f>IF(原始数据!K276="","",原始数据!K276)</f>
        <v>ITZY</v>
      </c>
      <c r="AF276" s="9" t="str">
        <f>IF(原始数据!L276="","",原始数据!L276)</f>
        <v>bailu</v>
      </c>
      <c r="AG276" s="9" t="str">
        <f>IF(原始数据!AV276="","",原始数据!AV276)</f>
        <v>喧嚣</v>
      </c>
      <c r="AH276" s="13">
        <v>4</v>
      </c>
      <c r="AI276" s="15" t="s">
        <v>234</v>
      </c>
      <c r="AJ276" s="15" t="s">
        <v>243</v>
      </c>
      <c r="AK276" s="15" t="s">
        <v>247</v>
      </c>
      <c r="AL276" s="15" t="s">
        <v>260</v>
      </c>
      <c r="AM276" s="142" t="s">
        <v>339</v>
      </c>
      <c r="AN276" s="9">
        <v>0</v>
      </c>
      <c r="AO276" s="9">
        <v>23</v>
      </c>
      <c r="AP276" s="142" t="s">
        <v>366</v>
      </c>
      <c r="AQ276" s="10">
        <v>1</v>
      </c>
      <c r="AR276" s="10">
        <v>22</v>
      </c>
      <c r="AS276" s="10">
        <v>205</v>
      </c>
      <c r="AT276" s="10"/>
      <c r="AU276" s="16">
        <v>336</v>
      </c>
      <c r="AV276" s="16">
        <v>3</v>
      </c>
      <c r="AW276" s="16">
        <v>21</v>
      </c>
      <c r="AX276" s="16"/>
      <c r="AY276" s="191" t="s">
        <v>367</v>
      </c>
      <c r="AZ276" s="191"/>
      <c r="BA276" s="13"/>
      <c r="BB276" s="169">
        <v>0</v>
      </c>
      <c r="BC276" s="20">
        <f t="shared" si="8"/>
        <v>59</v>
      </c>
      <c r="BD276" s="20">
        <f t="shared" si="9"/>
        <v>1</v>
      </c>
    </row>
    <row r="277" spans="1:56">
      <c r="A277" s="1">
        <f>输入错误检查!C276</f>
        <v>0</v>
      </c>
      <c r="B277" s="14">
        <f>原始数据!B277</f>
        <v>4</v>
      </c>
      <c r="C277" s="14">
        <f>原始数据!C277</f>
        <v>19</v>
      </c>
      <c r="D277" s="8">
        <f>原始数据!D277</f>
        <v>16</v>
      </c>
      <c r="E277" s="8" t="str">
        <f>原始数据!E277</f>
        <v>AWG</v>
      </c>
      <c r="F277" s="8" t="str">
        <f>原始数据!F277</f>
        <v>ITZY</v>
      </c>
      <c r="G277" s="8">
        <f>原始数据!G277</f>
        <v>2</v>
      </c>
      <c r="H277" s="8" t="str">
        <f>原始数据!H277</f>
        <v>上</v>
      </c>
      <c r="I277" s="8" t="str">
        <f>IF(原始数据!X277="","",原始数据!X277)</f>
        <v>红教堂</v>
      </c>
      <c r="J277" s="8" t="str">
        <f>原始数据!J277</f>
        <v>ITZY</v>
      </c>
      <c r="K277" s="142" t="str">
        <f>IF(赛后数据!$M277="","",_xlfn.IFS(L277=赛后数据!$N277,赛后数据!$M277,L277=赛后数据!$V277,赛后数据!$U277,L277=赛后数据!$AD277,赛后数据!$AC277,L277=赛后数据!$AL277,赛后数据!$AK277))</f>
        <v>fox</v>
      </c>
      <c r="L277" s="9" t="str">
        <f>IF(原始数据!AP277="","",原始数据!AP277)</f>
        <v>野人</v>
      </c>
      <c r="M277" s="13">
        <v>2</v>
      </c>
      <c r="N277" s="189" t="s">
        <v>231</v>
      </c>
      <c r="O277" s="189" t="s">
        <v>230</v>
      </c>
      <c r="P277" s="142" t="str">
        <f>IF(赛后数据!$M277="","",_xlfn.IFS(Q277=赛后数据!$N277,赛后数据!$M277,Q277=赛后数据!$V277,赛后数据!$U277,Q277=赛后数据!$AD277,赛后数据!$AC277,Q277=赛后数据!$AL277,赛后数据!$AK277))</f>
        <v>dahai</v>
      </c>
      <c r="Q277" s="9" t="str">
        <f>IF(原始数据!AQ277="","",原始数据!AQ277)</f>
        <v>机械师</v>
      </c>
      <c r="R277" s="13">
        <v>8</v>
      </c>
      <c r="S277" s="15" t="s">
        <v>233</v>
      </c>
      <c r="T277" s="15" t="s">
        <v>232</v>
      </c>
      <c r="U277" s="142" t="str">
        <f>IF(赛后数据!$M277="","",_xlfn.IFS(V277=赛后数据!$N277,赛后数据!$M277,V277=赛后数据!$V277,赛后数据!$U277,V277=赛后数据!$AD277,赛后数据!$AC277,V277=赛后数据!$AL277,赛后数据!$AK277))</f>
        <v>zyan</v>
      </c>
      <c r="V277" s="9" t="str">
        <f>IF(原始数据!AS277="","",原始数据!AS277)</f>
        <v>小说家</v>
      </c>
      <c r="W277" s="13">
        <v>4</v>
      </c>
      <c r="X277" s="15" t="s">
        <v>231</v>
      </c>
      <c r="Y277" s="15" t="s">
        <v>230</v>
      </c>
      <c r="Z277" s="142" t="str">
        <f>IF(赛后数据!$M277="","",_xlfn.IFS(AA277=赛后数据!$N277,赛后数据!$M277,AA277=赛后数据!$V277,赛后数据!$U277,AA277=赛后数据!$AD277,赛后数据!$AC277,AA277=赛后数据!$AL277,赛后数据!$AK277))</f>
        <v>clover</v>
      </c>
      <c r="AA277" s="9" t="str">
        <f>IF(原始数据!AU277="","",原始数据!AU277)</f>
        <v>囚徒</v>
      </c>
      <c r="AB277" s="13">
        <v>5</v>
      </c>
      <c r="AC277" s="15" t="s">
        <v>233</v>
      </c>
      <c r="AD277" s="15" t="s">
        <v>232</v>
      </c>
      <c r="AE277" s="9" t="str">
        <f>IF(原始数据!K277="","",原始数据!K277)</f>
        <v>AWG</v>
      </c>
      <c r="AF277" s="9" t="str">
        <f>IF(原始数据!L277="","",原始数据!L277)</f>
        <v>brontal</v>
      </c>
      <c r="AG277" s="9" t="str">
        <f>IF(原始数据!AV277="","",原始数据!AV277)</f>
        <v>梦之女巫</v>
      </c>
      <c r="AH277" s="13">
        <v>6</v>
      </c>
      <c r="AI277" s="15" t="s">
        <v>234</v>
      </c>
      <c r="AJ277" s="15" t="s">
        <v>235</v>
      </c>
      <c r="AK277" s="15" t="s">
        <v>257</v>
      </c>
      <c r="AL277" s="15" t="s">
        <v>237</v>
      </c>
      <c r="AM277" s="142" t="s">
        <v>329</v>
      </c>
      <c r="AN277" s="9">
        <v>0</v>
      </c>
      <c r="AO277" s="9">
        <v>16</v>
      </c>
      <c r="AP277" s="142" t="s">
        <v>258</v>
      </c>
      <c r="AQ277" s="10">
        <v>1</v>
      </c>
      <c r="AR277" s="10">
        <v>10</v>
      </c>
      <c r="AS277" s="10">
        <v>205</v>
      </c>
      <c r="AT277" s="10"/>
      <c r="AU277" s="16">
        <v>489</v>
      </c>
      <c r="AV277" s="16">
        <v>3</v>
      </c>
      <c r="AW277" s="16">
        <v>20</v>
      </c>
      <c r="AX277" s="16"/>
      <c r="AY277" s="199">
        <v>3</v>
      </c>
      <c r="AZ277" s="191">
        <v>44</v>
      </c>
      <c r="BA277" s="13"/>
      <c r="BB277" s="169">
        <v>4</v>
      </c>
      <c r="BC277" s="20">
        <f t="shared" si="8"/>
        <v>54</v>
      </c>
      <c r="BD277" s="20">
        <f t="shared" si="9"/>
        <v>0</v>
      </c>
    </row>
    <row r="278" spans="1:56">
      <c r="A278" s="1">
        <f>输入错误检查!C277</f>
        <v>0</v>
      </c>
      <c r="B278" s="14">
        <f>原始数据!B278</f>
        <v>4</v>
      </c>
      <c r="C278" s="14">
        <f>原始数据!C278</f>
        <v>19</v>
      </c>
      <c r="D278" s="8">
        <f>原始数据!D278</f>
        <v>16</v>
      </c>
      <c r="E278" s="8" t="str">
        <f>原始数据!E278</f>
        <v>AWG</v>
      </c>
      <c r="F278" s="8" t="str">
        <f>原始数据!F278</f>
        <v>ITZY</v>
      </c>
      <c r="G278" s="8">
        <f>原始数据!G278</f>
        <v>2</v>
      </c>
      <c r="H278" s="8" t="str">
        <f>原始数据!H278</f>
        <v>下</v>
      </c>
      <c r="I278" s="8" t="str">
        <f>IF(原始数据!X278="","",原始数据!X278)</f>
        <v>红教堂</v>
      </c>
      <c r="J278" s="8" t="str">
        <f>原始数据!J278</f>
        <v>AWG</v>
      </c>
      <c r="K278" s="142" t="str">
        <f>IF(赛后数据!$M278="","",_xlfn.IFS(L278=赛后数据!$N278,赛后数据!$M278,L278=赛后数据!$V278,赛后数据!$U278,L278=赛后数据!$AD278,赛后数据!$AC278,L278=赛后数据!$AL278,赛后数据!$AK278))</f>
        <v>nameko</v>
      </c>
      <c r="L278" s="9" t="str">
        <f>IF(原始数据!AP278="","",原始数据!AP278)</f>
        <v>空军</v>
      </c>
      <c r="M278" s="13">
        <v>6</v>
      </c>
      <c r="N278" s="189" t="s">
        <v>233</v>
      </c>
      <c r="O278" s="189" t="s">
        <v>230</v>
      </c>
      <c r="P278" s="142" t="str">
        <f>IF(赛后数据!$M278="","",_xlfn.IFS(Q278=赛后数据!$N278,赛后数据!$M278,Q278=赛后数据!$V278,赛后数据!$U278,Q278=赛后数据!$AD278,赛后数据!$AC278,Q278=赛后数据!$AL278,赛后数据!$AK278))</f>
        <v>kaeru</v>
      </c>
      <c r="Q278" s="9" t="str">
        <f>IF(原始数据!AQ278="","",原始数据!AQ278)</f>
        <v>火灾调查员</v>
      </c>
      <c r="R278" s="13">
        <v>2</v>
      </c>
      <c r="S278" s="15" t="s">
        <v>233</v>
      </c>
      <c r="T278" s="15" t="s">
        <v>230</v>
      </c>
      <c r="U278" s="142" t="str">
        <f>IF(赛后数据!$M278="","",_xlfn.IFS(V278=赛后数据!$N278,赛后数据!$M278,V278=赛后数据!$V278,赛后数据!$U278,V278=赛后数据!$AD278,赛后数据!$AC278,V278=赛后数据!$AL278,赛后数据!$AK278))</f>
        <v>aez</v>
      </c>
      <c r="V278" s="9" t="str">
        <f>IF(原始数据!AS278="","",原始数据!AS278)</f>
        <v>大副</v>
      </c>
      <c r="W278" s="13">
        <v>4</v>
      </c>
      <c r="X278" s="15" t="s">
        <v>231</v>
      </c>
      <c r="Y278" s="15" t="s">
        <v>230</v>
      </c>
      <c r="Z278" s="142" t="str">
        <f>IF(赛后数据!$M278="","",_xlfn.IFS(AA278=赛后数据!$N278,赛后数据!$M278,AA278=赛后数据!$V278,赛后数据!$U278,AA278=赛后数据!$AD278,赛后数据!$AC278,AA278=赛后数据!$AL278,赛后数据!$AK278))</f>
        <v>batoru</v>
      </c>
      <c r="AA278" s="9" t="str">
        <f>IF(原始数据!AU278="","",原始数据!AU278)</f>
        <v>杂技演员</v>
      </c>
      <c r="AB278" s="13">
        <v>5</v>
      </c>
      <c r="AC278" s="15" t="s">
        <v>233</v>
      </c>
      <c r="AD278" s="15" t="s">
        <v>231</v>
      </c>
      <c r="AE278" s="9" t="str">
        <f>IF(原始数据!K278="","",原始数据!K278)</f>
        <v>ITZY</v>
      </c>
      <c r="AF278" s="9" t="str">
        <f>IF(原始数据!L278="","",原始数据!L278)</f>
        <v>bailu</v>
      </c>
      <c r="AG278" s="9" t="str">
        <f>IF(原始数据!AV278="","",原始数据!AV278)</f>
        <v>歌剧演员</v>
      </c>
      <c r="AH278" s="13">
        <v>3</v>
      </c>
      <c r="AI278" s="15" t="s">
        <v>234</v>
      </c>
      <c r="AJ278" s="15" t="s">
        <v>235</v>
      </c>
      <c r="AK278" s="15" t="s">
        <v>237</v>
      </c>
      <c r="AL278" s="15" t="s">
        <v>240</v>
      </c>
      <c r="AM278" s="142" t="s">
        <v>339</v>
      </c>
      <c r="AN278" s="9">
        <v>0</v>
      </c>
      <c r="AO278" s="9">
        <v>17</v>
      </c>
      <c r="AP278" s="142" t="s">
        <v>255</v>
      </c>
      <c r="AQ278" s="10">
        <v>1</v>
      </c>
      <c r="AR278" s="10">
        <v>19</v>
      </c>
      <c r="AS278" s="10">
        <v>195</v>
      </c>
      <c r="AT278" s="10"/>
      <c r="AU278" s="16">
        <v>425</v>
      </c>
      <c r="AV278" s="16">
        <v>3</v>
      </c>
      <c r="AW278" s="16">
        <v>21</v>
      </c>
      <c r="AX278" s="16"/>
      <c r="AY278" s="191">
        <v>4</v>
      </c>
      <c r="AZ278" s="191">
        <v>12</v>
      </c>
      <c r="BA278" s="13"/>
      <c r="BB278" s="169">
        <v>3</v>
      </c>
      <c r="BC278" s="20">
        <f t="shared" si="8"/>
        <v>62</v>
      </c>
      <c r="BD278" s="20">
        <f t="shared" si="9"/>
        <v>1</v>
      </c>
    </row>
    <row r="279" spans="1:56">
      <c r="A279" s="1">
        <f>输入错误检查!C278</f>
        <v>0</v>
      </c>
      <c r="B279" s="14">
        <f>原始数据!B279</f>
        <v>4</v>
      </c>
      <c r="C279" s="14">
        <f>原始数据!C279</f>
        <v>19</v>
      </c>
      <c r="D279" s="8">
        <f>原始数据!D279</f>
        <v>16</v>
      </c>
      <c r="E279" s="8" t="str">
        <f>原始数据!E279</f>
        <v>AWG</v>
      </c>
      <c r="F279" s="8" t="str">
        <f>原始数据!F279</f>
        <v>ITZY</v>
      </c>
      <c r="G279" s="8">
        <f>原始数据!G279</f>
        <v>3</v>
      </c>
      <c r="H279" s="8" t="str">
        <f>原始数据!H279</f>
        <v>上</v>
      </c>
      <c r="I279" s="8" t="str">
        <f>IF(原始数据!X279="","",原始数据!X279)</f>
        <v>湖景村</v>
      </c>
      <c r="J279" s="8" t="str">
        <f>原始数据!J279</f>
        <v>ITZY</v>
      </c>
      <c r="K279" s="142" t="str">
        <f>IF(赛后数据!$M279="","",_xlfn.IFS(L279=赛后数据!$N279,赛后数据!$M279,L279=赛后数据!$V279,赛后数据!$U279,L279=赛后数据!$AD279,赛后数据!$AC279,L279=赛后数据!$AL279,赛后数据!$AK279))</f>
        <v>beilu</v>
      </c>
      <c r="L279" s="9" t="str">
        <f>IF(原始数据!AP279="","",原始数据!AP279)</f>
        <v>木偶师</v>
      </c>
      <c r="M279" s="13">
        <v>8</v>
      </c>
      <c r="N279" s="189" t="s">
        <v>233</v>
      </c>
      <c r="O279" s="189" t="s">
        <v>232</v>
      </c>
      <c r="P279" s="142" t="str">
        <f>IF(赛后数据!$M279="","",_xlfn.IFS(Q279=赛后数据!$N279,赛后数据!$M279,Q279=赛后数据!$V279,赛后数据!$U279,Q279=赛后数据!$AD279,赛后数据!$AC279,Q279=赛后数据!$AL279,赛后数据!$AK279))</f>
        <v>zyan</v>
      </c>
      <c r="Q279" s="9" t="str">
        <f>IF(原始数据!AQ279="","",原始数据!AQ279)</f>
        <v>骑士</v>
      </c>
      <c r="R279" s="13">
        <v>7</v>
      </c>
      <c r="S279" s="15" t="s">
        <v>233</v>
      </c>
      <c r="T279" s="15" t="s">
        <v>232</v>
      </c>
      <c r="U279" s="142" t="str">
        <f>IF(赛后数据!$M279="","",_xlfn.IFS(V279=赛后数据!$N279,赛后数据!$M279,V279=赛后数据!$V279,赛后数据!$U279,V279=赛后数据!$AD279,赛后数据!$AC279,V279=赛后数据!$AL279,赛后数据!$AK279))</f>
        <v>fox</v>
      </c>
      <c r="V279" s="9" t="str">
        <f>IF(原始数据!AS279="","",原始数据!AS279)</f>
        <v>大副</v>
      </c>
      <c r="W279" s="13">
        <v>5</v>
      </c>
      <c r="X279" s="15" t="s">
        <v>231</v>
      </c>
      <c r="Y279" s="15" t="s">
        <v>230</v>
      </c>
      <c r="Z279" s="142" t="str">
        <f>IF(赛后数据!$M279="","",_xlfn.IFS(AA279=赛后数据!$N279,赛后数据!$M279,AA279=赛后数据!$V279,赛后数据!$U279,AA279=赛后数据!$AD279,赛后数据!$AC279,AA279=赛后数据!$AL279,赛后数据!$AK279))</f>
        <v>dahai</v>
      </c>
      <c r="AA279" s="9" t="str">
        <f>IF(原始数据!AU279="","",原始数据!AU279)</f>
        <v>舞女</v>
      </c>
      <c r="AB279" s="13">
        <v>2</v>
      </c>
      <c r="AC279" s="15" t="s">
        <v>233</v>
      </c>
      <c r="AD279" s="15" t="s">
        <v>230</v>
      </c>
      <c r="AE279" s="9" t="str">
        <f>IF(原始数据!K279="","",原始数据!K279)</f>
        <v>AWG</v>
      </c>
      <c r="AF279" s="9" t="str">
        <f>IF(原始数据!L279="","",原始数据!L279)</f>
        <v>yukakina</v>
      </c>
      <c r="AG279" s="9" t="str">
        <f>IF(原始数据!AV279="","",原始数据!AV279)</f>
        <v>记录员</v>
      </c>
      <c r="AH279" s="13">
        <v>6</v>
      </c>
      <c r="AI279" s="15" t="s">
        <v>234</v>
      </c>
      <c r="AJ279" s="15" t="s">
        <v>235</v>
      </c>
      <c r="AK279" s="15" t="s">
        <v>237</v>
      </c>
      <c r="AL279" s="15" t="s">
        <v>240</v>
      </c>
      <c r="AM279" s="142" t="s">
        <v>329</v>
      </c>
      <c r="AN279" s="9">
        <v>0</v>
      </c>
      <c r="AO279" s="9">
        <v>9</v>
      </c>
      <c r="AP279" s="9"/>
      <c r="AQ279" s="10">
        <v>0</v>
      </c>
      <c r="AR279" s="10">
        <v>57</v>
      </c>
      <c r="AS279" s="10">
        <v>128</v>
      </c>
      <c r="AT279" s="10"/>
      <c r="AU279" s="16">
        <v>313</v>
      </c>
      <c r="AV279" s="16">
        <v>3</v>
      </c>
      <c r="AW279" s="16">
        <v>21</v>
      </c>
      <c r="AX279" s="12" t="s">
        <v>368</v>
      </c>
      <c r="AY279" s="191" t="s">
        <v>367</v>
      </c>
      <c r="AZ279" s="191"/>
      <c r="BA279" s="13"/>
      <c r="BB279" s="169">
        <v>0</v>
      </c>
      <c r="BC279" s="20">
        <f t="shared" si="8"/>
        <v>48</v>
      </c>
      <c r="BD279" s="20">
        <f t="shared" si="9"/>
        <v>1</v>
      </c>
    </row>
    <row r="280" spans="1:56">
      <c r="A280" s="1">
        <f>输入错误检查!C279</f>
        <v>0</v>
      </c>
      <c r="B280" s="14">
        <f>原始数据!B280</f>
        <v>4</v>
      </c>
      <c r="C280" s="14">
        <f>原始数据!C280</f>
        <v>19</v>
      </c>
      <c r="D280" s="8">
        <f>原始数据!D280</f>
        <v>16</v>
      </c>
      <c r="E280" s="8" t="str">
        <f>原始数据!E280</f>
        <v>AWG</v>
      </c>
      <c r="F280" s="8" t="str">
        <f>原始数据!F280</f>
        <v>ITZY</v>
      </c>
      <c r="G280" s="8">
        <f>原始数据!G280</f>
        <v>3</v>
      </c>
      <c r="H280" s="8" t="str">
        <f>原始数据!H280</f>
        <v>下</v>
      </c>
      <c r="I280" s="8" t="str">
        <f>IF(原始数据!X280="","",原始数据!X280)</f>
        <v>湖景村</v>
      </c>
      <c r="J280" s="8" t="str">
        <f>原始数据!J280</f>
        <v>AWG</v>
      </c>
      <c r="K280" s="142" t="str">
        <f>IF(赛后数据!$M280="","",_xlfn.IFS(L280=赛后数据!$N280,赛后数据!$M280,L280=赛后数据!$V280,赛后数据!$U280,L280=赛后数据!$AD280,赛后数据!$AC280,L280=赛后数据!$AL280,赛后数据!$AK280))</f>
        <v>aez</v>
      </c>
      <c r="L280" s="9" t="str">
        <f>IF(原始数据!AP280="","",原始数据!AP280)</f>
        <v>佣兵</v>
      </c>
      <c r="M280" s="13">
        <v>6</v>
      </c>
      <c r="N280" s="189" t="s">
        <v>231</v>
      </c>
      <c r="O280" s="189" t="s">
        <v>230</v>
      </c>
      <c r="P280" s="142" t="str">
        <f>IF(赛后数据!$M280="","",_xlfn.IFS(Q280=赛后数据!$N280,赛后数据!$M280,Q280=赛后数据!$V280,赛后数据!$U280,Q280=赛后数据!$AD280,赛后数据!$AC280,Q280=赛后数据!$AL280,赛后数据!$AK280))</f>
        <v>nameko</v>
      </c>
      <c r="Q280" s="9" t="str">
        <f>IF(原始数据!AQ280="","",原始数据!AQ280)</f>
        <v>心理学家</v>
      </c>
      <c r="R280" s="13">
        <v>5</v>
      </c>
      <c r="S280" s="15" t="s">
        <v>232</v>
      </c>
      <c r="T280" s="15" t="s">
        <v>230</v>
      </c>
      <c r="U280" s="142" t="str">
        <f>IF(赛后数据!$M280="","",_xlfn.IFS(V280=赛后数据!$N280,赛后数据!$M280,V280=赛后数据!$V280,赛后数据!$U280,V280=赛后数据!$AD280,赛后数据!$AC280,V280=赛后数据!$AL280,赛后数据!$AK280))</f>
        <v>batoru</v>
      </c>
      <c r="V280" s="9" t="str">
        <f>IF(原始数据!AS280="","",原始数据!AS280)</f>
        <v>杂技演员</v>
      </c>
      <c r="W280" s="13">
        <v>2</v>
      </c>
      <c r="X280" s="15" t="s">
        <v>232</v>
      </c>
      <c r="Y280" s="15" t="s">
        <v>230</v>
      </c>
      <c r="Z280" s="142" t="str">
        <f>IF(赛后数据!$M280="","",_xlfn.IFS(AA280=赛后数据!$N280,赛后数据!$M280,AA280=赛后数据!$V280,赛后数据!$U280,AA280=赛后数据!$AD280,赛后数据!$AC280,AA280=赛后数据!$AL280,赛后数据!$AK280))</f>
        <v>kaeru</v>
      </c>
      <c r="AA280" s="9" t="str">
        <f>IF(原始数据!AU280="","",原始数据!AU280)</f>
        <v>入殓师</v>
      </c>
      <c r="AB280" s="13">
        <v>8</v>
      </c>
      <c r="AC280" s="15" t="s">
        <v>232</v>
      </c>
      <c r="AD280" s="15" t="s">
        <v>230</v>
      </c>
      <c r="AE280" s="9" t="str">
        <f>IF(原始数据!K280="","",原始数据!K280)</f>
        <v>ITZY</v>
      </c>
      <c r="AF280" s="9" t="str">
        <f>IF(原始数据!L280="","",原始数据!L280)</f>
        <v>siyu</v>
      </c>
      <c r="AG280" s="9" t="str">
        <f>IF(原始数据!AV280="","",原始数据!AV280)</f>
        <v>隐士</v>
      </c>
      <c r="AH280" s="13">
        <v>1</v>
      </c>
      <c r="AI280" s="15" t="s">
        <v>235</v>
      </c>
      <c r="AJ280" s="15" t="s">
        <v>243</v>
      </c>
      <c r="AK280" s="15" t="s">
        <v>240</v>
      </c>
      <c r="AL280" s="15" t="s">
        <v>244</v>
      </c>
      <c r="AM280" s="142" t="s">
        <v>288</v>
      </c>
      <c r="AN280" s="9">
        <v>0</v>
      </c>
      <c r="AO280" s="9">
        <v>1</v>
      </c>
      <c r="AP280" s="142" t="s">
        <v>369</v>
      </c>
      <c r="AQ280" s="10">
        <v>2</v>
      </c>
      <c r="AR280" s="10">
        <v>22</v>
      </c>
      <c r="AS280" s="10">
        <v>375</v>
      </c>
      <c r="AT280" s="10"/>
      <c r="AU280" s="16">
        <v>430</v>
      </c>
      <c r="AV280" s="16">
        <v>3</v>
      </c>
      <c r="AW280" s="16">
        <v>7</v>
      </c>
      <c r="AX280" s="12" t="s">
        <v>370</v>
      </c>
      <c r="AY280" s="191">
        <v>4</v>
      </c>
      <c r="AZ280" s="191">
        <v>15</v>
      </c>
      <c r="BA280" s="13"/>
      <c r="BB280" s="169">
        <v>5</v>
      </c>
      <c r="BC280" s="20">
        <f t="shared" si="8"/>
        <v>141</v>
      </c>
      <c r="BD280" s="20">
        <f t="shared" si="9"/>
        <v>-13</v>
      </c>
    </row>
    <row r="281" spans="1:56">
      <c r="A281" s="1">
        <f>输入错误检查!C280</f>
        <v>0</v>
      </c>
      <c r="B281" s="14">
        <f>原始数据!B281</f>
        <v>4</v>
      </c>
      <c r="C281" s="14">
        <f>原始数据!C281</f>
        <v>19</v>
      </c>
      <c r="D281" s="8">
        <f>原始数据!D281</f>
        <v>16</v>
      </c>
      <c r="E281" s="8" t="str">
        <f>原始数据!E281</f>
        <v>AWG</v>
      </c>
      <c r="F281" s="8" t="str">
        <f>原始数据!F281</f>
        <v>ITZY</v>
      </c>
      <c r="G281" s="8" t="str">
        <f>原始数据!G281</f>
        <v>加</v>
      </c>
      <c r="H281" s="8" t="str">
        <f>原始数据!H281</f>
        <v>上</v>
      </c>
      <c r="I281" s="8" t="str">
        <f>IF(原始数据!X281="","",原始数据!X281)</f>
        <v/>
      </c>
      <c r="J281" s="8" t="str">
        <f>原始数据!J281</f>
        <v/>
      </c>
      <c r="K281" s="142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9" t="str">
        <f>IF(原始数据!AP281="","",原始数据!AP281)</f>
        <v/>
      </c>
      <c r="M281" s="13"/>
      <c r="N281" s="195"/>
      <c r="O281" s="195"/>
      <c r="P281" s="142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9" t="str">
        <f>IF(原始数据!AQ281="","",原始数据!AQ281)</f>
        <v/>
      </c>
      <c r="R281" s="13"/>
      <c r="S281" s="13"/>
      <c r="T281" s="13"/>
      <c r="U281" s="142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9" t="str">
        <f>IF(原始数据!AS281="","",原始数据!AS281)</f>
        <v/>
      </c>
      <c r="W281" s="13"/>
      <c r="X281" s="13"/>
      <c r="Y281" s="13"/>
      <c r="Z281" s="142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9" t="str">
        <f>IF(原始数据!AU281="","",原始数据!AU281)</f>
        <v/>
      </c>
      <c r="AB281" s="13"/>
      <c r="AC281" s="13"/>
      <c r="AD281" s="13"/>
      <c r="AE281" s="9" t="str">
        <f>IF(原始数据!K281="","",原始数据!K281)</f>
        <v/>
      </c>
      <c r="AF281" s="9" t="str">
        <f>IF(原始数据!L281="","",原始数据!L281)</f>
        <v/>
      </c>
      <c r="AG281" s="9" t="str">
        <f>IF(原始数据!AV281="","",原始数据!AV281)</f>
        <v/>
      </c>
      <c r="AH281" s="13"/>
      <c r="AI281" s="13"/>
      <c r="AJ281" s="13"/>
      <c r="AK281" s="13"/>
      <c r="AL281" s="13"/>
      <c r="AM281" s="9"/>
      <c r="AN281" s="9"/>
      <c r="AO281" s="9"/>
      <c r="AP281" s="9"/>
      <c r="AQ281" s="10"/>
      <c r="AR281" s="10"/>
      <c r="AS281" s="10"/>
      <c r="AT281" s="10"/>
      <c r="AU281" s="16"/>
      <c r="AV281" s="16"/>
      <c r="AW281" s="16"/>
      <c r="AX281" s="16"/>
      <c r="AY281" s="191"/>
      <c r="AZ281" s="191"/>
      <c r="BA281" s="13"/>
      <c r="BC281" s="20">
        <f t="shared" si="8"/>
        <v>0</v>
      </c>
      <c r="BD281" s="20" t="str">
        <f t="shared" si="9"/>
        <v/>
      </c>
    </row>
    <row r="282" spans="1:56">
      <c r="A282" s="1">
        <f>输入错误检查!C281</f>
        <v>0</v>
      </c>
      <c r="B282" s="14">
        <f>原始数据!B282</f>
        <v>4</v>
      </c>
      <c r="C282" s="14">
        <f>原始数据!C282</f>
        <v>19</v>
      </c>
      <c r="D282" s="8">
        <f>原始数据!D282</f>
        <v>16</v>
      </c>
      <c r="E282" s="8" t="str">
        <f>原始数据!E282</f>
        <v>AWG</v>
      </c>
      <c r="F282" s="8" t="str">
        <f>原始数据!F282</f>
        <v>ITZY</v>
      </c>
      <c r="G282" s="8" t="str">
        <f>原始数据!G282</f>
        <v>加</v>
      </c>
      <c r="H282" s="8" t="str">
        <f>原始数据!H282</f>
        <v>下</v>
      </c>
      <c r="I282" s="8" t="str">
        <f>IF(原始数据!X282="","",原始数据!X282)</f>
        <v/>
      </c>
      <c r="J282" s="8" t="str">
        <f>原始数据!J282</f>
        <v/>
      </c>
      <c r="K282" s="142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9" t="str">
        <f>IF(原始数据!AP282="","",原始数据!AP282)</f>
        <v/>
      </c>
      <c r="M282" s="13"/>
      <c r="N282" s="195"/>
      <c r="O282" s="195"/>
      <c r="P282" s="142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9" t="str">
        <f>IF(原始数据!AQ282="","",原始数据!AQ282)</f>
        <v/>
      </c>
      <c r="R282" s="13"/>
      <c r="S282" s="13"/>
      <c r="T282" s="13"/>
      <c r="U282" s="142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9" t="str">
        <f>IF(原始数据!AS282="","",原始数据!AS282)</f>
        <v/>
      </c>
      <c r="W282" s="13"/>
      <c r="X282" s="13"/>
      <c r="Y282" s="13"/>
      <c r="Z282" s="142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9" t="str">
        <f>IF(原始数据!AU282="","",原始数据!AU282)</f>
        <v/>
      </c>
      <c r="AB282" s="13"/>
      <c r="AC282" s="13"/>
      <c r="AD282" s="13"/>
      <c r="AE282" s="9" t="str">
        <f>IF(原始数据!K282="","",原始数据!K282)</f>
        <v/>
      </c>
      <c r="AF282" s="9" t="str">
        <f>IF(原始数据!L282="","",原始数据!L282)</f>
        <v/>
      </c>
      <c r="AG282" s="9" t="str">
        <f>IF(原始数据!AV282="","",原始数据!AV282)</f>
        <v/>
      </c>
      <c r="AH282" s="13"/>
      <c r="AI282" s="13"/>
      <c r="AJ282" s="13"/>
      <c r="AK282" s="13"/>
      <c r="AL282" s="13"/>
      <c r="AM282" s="9"/>
      <c r="AN282" s="9"/>
      <c r="AO282" s="9"/>
      <c r="AP282" s="9"/>
      <c r="AQ282" s="10"/>
      <c r="AR282" s="10"/>
      <c r="AS282" s="10"/>
      <c r="AT282" s="10"/>
      <c r="AU282" s="16"/>
      <c r="AV282" s="16"/>
      <c r="AW282" s="16"/>
      <c r="AX282" s="16"/>
      <c r="AY282" s="191"/>
      <c r="AZ282" s="191"/>
      <c r="BA282" s="13"/>
      <c r="BC282" s="20">
        <f t="shared" si="8"/>
        <v>0</v>
      </c>
      <c r="BD282" s="20" t="str">
        <f t="shared" si="9"/>
        <v/>
      </c>
    </row>
    <row r="283" spans="1:56">
      <c r="A283" s="1">
        <f>输入错误检查!C282</f>
        <v>0</v>
      </c>
      <c r="B283" s="14">
        <f>原始数据!B283</f>
        <v>4</v>
      </c>
      <c r="C283" s="14">
        <f>原始数据!C283</f>
        <v>19</v>
      </c>
      <c r="D283" s="8">
        <f>原始数据!D283</f>
        <v>18</v>
      </c>
      <c r="E283" s="8" t="str">
        <f>原始数据!E283</f>
        <v>GR</v>
      </c>
      <c r="F283" s="8" t="str">
        <f>原始数据!F283</f>
        <v>FL</v>
      </c>
      <c r="G283" s="8">
        <f>原始数据!G283</f>
        <v>1</v>
      </c>
      <c r="H283" s="8" t="str">
        <f>原始数据!H283</f>
        <v>上</v>
      </c>
      <c r="I283" s="8" t="str">
        <f>IF(原始数据!X283="","",原始数据!X283)</f>
        <v>红教堂</v>
      </c>
      <c r="J283" s="8" t="str">
        <f>原始数据!J283</f>
        <v>GR</v>
      </c>
      <c r="K283" s="142" t="str">
        <f>IF(赛后数据!$M283="","",_xlfn.IFS(L283=赛后数据!$N283,赛后数据!$M283,L283=赛后数据!$V283,赛后数据!$U283,L283=赛后数据!$AD283,赛后数据!$AC283,L283=赛后数据!$AL283,赛后数据!$AK283))</f>
        <v>iron</v>
      </c>
      <c r="L283" s="9" t="str">
        <f>IF(原始数据!AP283="","",原始数据!AP283)</f>
        <v>古董商</v>
      </c>
      <c r="M283" s="13">
        <v>2</v>
      </c>
      <c r="N283" s="189" t="s">
        <v>232</v>
      </c>
      <c r="O283" s="189" t="s">
        <v>233</v>
      </c>
      <c r="P283" s="142" t="str">
        <f>IF(赛后数据!$M283="","",_xlfn.IFS(Q283=赛后数据!$N283,赛后数据!$M283,Q283=赛后数据!$V283,赛后数据!$U283,Q283=赛后数据!$AD283,赛后数据!$AC283,Q283=赛后数据!$AL283,赛后数据!$AK283))</f>
        <v>ac</v>
      </c>
      <c r="Q283" s="9" t="str">
        <f>IF(原始数据!AQ283="","",原始数据!AQ283)</f>
        <v>舞女</v>
      </c>
      <c r="R283" s="13">
        <v>6</v>
      </c>
      <c r="S283" s="15" t="s">
        <v>232</v>
      </c>
      <c r="T283" s="15" t="s">
        <v>231</v>
      </c>
      <c r="U283" s="142" t="str">
        <f>IF(赛后数据!$M283="","",_xlfn.IFS(V283=赛后数据!$N283,赛后数据!$M283,V283=赛后数据!$V283,赛后数据!$U283,V283=赛后数据!$AD283,赛后数据!$AC283,V283=赛后数据!$AL283,赛后数据!$AK283))</f>
        <v>heart</v>
      </c>
      <c r="V283" s="9" t="str">
        <f>IF(原始数据!AS283="","",原始数据!AS283)</f>
        <v>心理学家</v>
      </c>
      <c r="W283" s="13">
        <v>4</v>
      </c>
      <c r="X283" s="15" t="s">
        <v>231</v>
      </c>
      <c r="Y283" s="15" t="s">
        <v>233</v>
      </c>
      <c r="Z283" s="142" t="str">
        <f>IF(赛后数据!$M283="","",_xlfn.IFS(AA283=赛后数据!$N283,赛后数据!$M283,AA283=赛后数据!$V283,赛后数据!$U283,AA283=赛后数据!$AD283,赛后数据!$AC283,AA283=赛后数据!$AL283,赛后数据!$AK283))</f>
        <v>ak</v>
      </c>
      <c r="AA283" s="9" t="str">
        <f>IF(原始数据!AU283="","",原始数据!AU283)</f>
        <v>前锋</v>
      </c>
      <c r="AB283" s="13">
        <v>5</v>
      </c>
      <c r="AC283" s="15" t="s">
        <v>232</v>
      </c>
      <c r="AD283" s="15" t="s">
        <v>231</v>
      </c>
      <c r="AE283" s="9" t="str">
        <f>IF(原始数据!K283="","",原始数据!K283)</f>
        <v>FL</v>
      </c>
      <c r="AF283" s="9" t="str">
        <f>IF(原始数据!L283="","",原始数据!L283)</f>
        <v>hasha</v>
      </c>
      <c r="AG283" s="9" t="str">
        <f>IF(原始数据!AV283="","",原始数据!AV283)</f>
        <v>喧嚣</v>
      </c>
      <c r="AH283" s="13">
        <v>8</v>
      </c>
      <c r="AI283" s="15" t="s">
        <v>234</v>
      </c>
      <c r="AJ283" s="15" t="s">
        <v>243</v>
      </c>
      <c r="AK283" s="15" t="s">
        <v>260</v>
      </c>
      <c r="AL283" s="15" t="s">
        <v>247</v>
      </c>
      <c r="AM283" s="142" t="s">
        <v>308</v>
      </c>
      <c r="AN283" s="9">
        <v>0</v>
      </c>
      <c r="AO283" s="9">
        <v>37</v>
      </c>
      <c r="AP283" s="142" t="s">
        <v>264</v>
      </c>
      <c r="AQ283" s="10">
        <v>1</v>
      </c>
      <c r="AR283" s="10">
        <v>45</v>
      </c>
      <c r="AS283" s="10">
        <v>258</v>
      </c>
      <c r="AT283" s="10"/>
      <c r="AU283" s="16">
        <v>409</v>
      </c>
      <c r="AV283" s="16">
        <v>3</v>
      </c>
      <c r="AW283" s="16">
        <v>21</v>
      </c>
      <c r="AX283" s="16"/>
      <c r="AY283" s="191">
        <v>6</v>
      </c>
      <c r="AZ283" s="191">
        <v>56</v>
      </c>
      <c r="BA283" s="13"/>
      <c r="BB283" s="169">
        <v>0</v>
      </c>
      <c r="BC283" s="20">
        <f t="shared" si="8"/>
        <v>68</v>
      </c>
      <c r="BD283" s="20">
        <f t="shared" si="9"/>
        <v>1</v>
      </c>
    </row>
    <row r="284" spans="1:56">
      <c r="A284" s="1">
        <f>输入错误检查!C283</f>
        <v>0</v>
      </c>
      <c r="B284" s="14">
        <f>原始数据!B284</f>
        <v>4</v>
      </c>
      <c r="C284" s="14">
        <f>原始数据!C284</f>
        <v>19</v>
      </c>
      <c r="D284" s="8">
        <f>原始数据!D284</f>
        <v>18</v>
      </c>
      <c r="E284" s="8" t="str">
        <f>原始数据!E284</f>
        <v>GR</v>
      </c>
      <c r="F284" s="8" t="str">
        <f>原始数据!F284</f>
        <v>FL</v>
      </c>
      <c r="G284" s="8">
        <f>原始数据!G284</f>
        <v>1</v>
      </c>
      <c r="H284" s="8" t="str">
        <f>原始数据!H284</f>
        <v>下</v>
      </c>
      <c r="I284" s="8" t="str">
        <f>IF(原始数据!X284="","",原始数据!X284)</f>
        <v>红教堂</v>
      </c>
      <c r="J284" s="8" t="str">
        <f>原始数据!J284</f>
        <v>FL</v>
      </c>
      <c r="K284" s="142">
        <f>IF(赛后数据!$M284="","",_xlfn.IFS(L284=赛后数据!$N284,赛后数据!$M284,L284=赛后数据!$V284,赛后数据!$U284,L284=赛后数据!$AD284,赛后数据!$AC284,L284=赛后数据!$AL284,赛后数据!$AK284))</f>
        <v>520</v>
      </c>
      <c r="L284" s="9" t="str">
        <f>IF(原始数据!AP284="","",原始数据!AP284)</f>
        <v>古董商</v>
      </c>
      <c r="M284" s="13">
        <v>2</v>
      </c>
      <c r="N284" s="189" t="s">
        <v>231</v>
      </c>
      <c r="O284" s="189" t="s">
        <v>233</v>
      </c>
      <c r="P284" s="142" t="str">
        <f>IF(赛后数据!$M284="","",_xlfn.IFS(Q284=赛后数据!$N284,赛后数据!$M284,Q284=赛后数据!$V284,赛后数据!$U284,Q284=赛后数据!$AD284,赛后数据!$AC284,Q284=赛后数据!$AL284,赛后数据!$AK284))</f>
        <v>sasori</v>
      </c>
      <c r="Q284" s="9" t="str">
        <f>IF(原始数据!AQ284="","",原始数据!AQ284)</f>
        <v>入殓师</v>
      </c>
      <c r="R284" s="13">
        <v>8</v>
      </c>
      <c r="S284" s="15" t="s">
        <v>232</v>
      </c>
      <c r="T284" s="15" t="s">
        <v>233</v>
      </c>
      <c r="U284" s="142" t="str">
        <f>IF(赛后数据!$M284="","",_xlfn.IFS(V284=赛后数据!$N284,赛后数据!$M284,V284=赛后数据!$V284,赛后数据!$U284,V284=赛后数据!$AD284,赛后数据!$AC284,V284=赛后数据!$AL284,赛后数据!$AK284))</f>
        <v>maeken</v>
      </c>
      <c r="V284" s="9" t="str">
        <f>IF(原始数据!AS284="","",原始数据!AS284)</f>
        <v>守墓人</v>
      </c>
      <c r="W284" s="13">
        <v>4</v>
      </c>
      <c r="X284" s="15" t="s">
        <v>231</v>
      </c>
      <c r="Y284" s="15" t="s">
        <v>230</v>
      </c>
      <c r="Z284" s="142" t="str">
        <f>IF(赛后数据!$M284="","",_xlfn.IFS(AA284=赛后数据!$N284,赛后数据!$M284,AA284=赛后数据!$V284,赛后数据!$U284,AA284=赛后数据!$AD284,赛后数据!$AC284,AA284=赛后数据!$AL284,赛后数据!$AK284))</f>
        <v>yuto</v>
      </c>
      <c r="AA284" s="9" t="str">
        <f>IF(原始数据!AU284="","",原始数据!AU284)</f>
        <v>舞女</v>
      </c>
      <c r="AB284" s="13">
        <v>6</v>
      </c>
      <c r="AC284" s="15" t="s">
        <v>232</v>
      </c>
      <c r="AD284" s="15" t="s">
        <v>233</v>
      </c>
      <c r="AE284" s="9" t="str">
        <f>IF(原始数据!K284="","",原始数据!K284)</f>
        <v>GR</v>
      </c>
      <c r="AF284" s="9" t="str">
        <f>IF(原始数据!L284="","",原始数据!L284)</f>
        <v>jin</v>
      </c>
      <c r="AG284" s="9" t="str">
        <f>IF(原始数据!AV284="","",原始数据!AV284)</f>
        <v>喧嚣</v>
      </c>
      <c r="AH284" s="13">
        <v>1</v>
      </c>
      <c r="AI284" s="15" t="s">
        <v>234</v>
      </c>
      <c r="AJ284" s="15" t="s">
        <v>243</v>
      </c>
      <c r="AK284" s="15" t="s">
        <v>260</v>
      </c>
      <c r="AL284" s="15" t="s">
        <v>240</v>
      </c>
      <c r="AM284" s="9">
        <v>520</v>
      </c>
      <c r="AN284" s="9">
        <v>0</v>
      </c>
      <c r="AO284" s="9">
        <v>9</v>
      </c>
      <c r="AP284" s="142" t="s">
        <v>255</v>
      </c>
      <c r="AQ284" s="10">
        <v>1</v>
      </c>
      <c r="AR284" s="10">
        <v>1</v>
      </c>
      <c r="AS284" s="10">
        <v>161</v>
      </c>
      <c r="AT284" s="10"/>
      <c r="AU284" s="16">
        <v>340</v>
      </c>
      <c r="AV284" s="16">
        <v>3</v>
      </c>
      <c r="AW284" s="16">
        <v>21</v>
      </c>
      <c r="AX284" s="16"/>
      <c r="AY284" s="191" t="s">
        <v>246</v>
      </c>
      <c r="AZ284" s="191"/>
      <c r="BA284" s="13"/>
      <c r="BB284" s="169">
        <v>0</v>
      </c>
      <c r="BC284" s="20">
        <f t="shared" si="8"/>
        <v>52</v>
      </c>
      <c r="BD284" s="20">
        <f t="shared" si="9"/>
        <v>1</v>
      </c>
    </row>
    <row r="285" spans="1:56">
      <c r="A285" s="1">
        <f>输入错误检查!C284</f>
        <v>0</v>
      </c>
      <c r="B285" s="14">
        <f>原始数据!B285</f>
        <v>4</v>
      </c>
      <c r="C285" s="14">
        <f>原始数据!C285</f>
        <v>19</v>
      </c>
      <c r="D285" s="8">
        <f>原始数据!D285</f>
        <v>18</v>
      </c>
      <c r="E285" s="8" t="str">
        <f>原始数据!E285</f>
        <v>GR</v>
      </c>
      <c r="F285" s="8" t="str">
        <f>原始数据!F285</f>
        <v>FL</v>
      </c>
      <c r="G285" s="8">
        <f>原始数据!G285</f>
        <v>2</v>
      </c>
      <c r="H285" s="8" t="str">
        <f>原始数据!H285</f>
        <v>上</v>
      </c>
      <c r="I285" s="8" t="str">
        <f>IF(原始数据!X285="","",原始数据!X285)</f>
        <v>军工厂</v>
      </c>
      <c r="J285" s="8" t="str">
        <f>原始数据!J285</f>
        <v>FL</v>
      </c>
      <c r="K285" s="142" t="str">
        <f>IF(赛后数据!$M285="","",_xlfn.IFS(L285=赛后数据!$N285,赛后数据!$M285,L285=赛后数据!$V285,赛后数据!$U285,L285=赛后数据!$AD285,赛后数据!$AC285,L285=赛后数据!$AL285,赛后数据!$AK285))</f>
        <v>maeken</v>
      </c>
      <c r="L285" s="9" t="str">
        <f>IF(原始数据!AP285="","",原始数据!AP285)</f>
        <v>大副</v>
      </c>
      <c r="M285" s="13">
        <v>5</v>
      </c>
      <c r="N285" s="189" t="s">
        <v>231</v>
      </c>
      <c r="O285" s="189" t="s">
        <v>230</v>
      </c>
      <c r="P285" s="142" t="str">
        <f>IF(赛后数据!$M285="","",_xlfn.IFS(Q285=赛后数据!$N285,赛后数据!$M285,Q285=赛后数据!$V285,赛后数据!$U285,Q285=赛后数据!$AD285,赛后数据!$AC285,Q285=赛后数据!$AL285,赛后数据!$AK285))</f>
        <v>yuto</v>
      </c>
      <c r="Q285" s="9" t="str">
        <f>IF(原始数据!AQ285="","",原始数据!AQ285)</f>
        <v>囚徒</v>
      </c>
      <c r="R285" s="13">
        <v>6</v>
      </c>
      <c r="S285" s="15" t="s">
        <v>232</v>
      </c>
      <c r="T285" s="15" t="s">
        <v>233</v>
      </c>
      <c r="U285" s="142">
        <f>IF(赛后数据!$M285="","",_xlfn.IFS(V285=赛后数据!$N285,赛后数据!$M285,V285=赛后数据!$V285,赛后数据!$U285,V285=赛后数据!$AD285,赛后数据!$AC285,V285=赛后数据!$AL285,赛后数据!$AK285))</f>
        <v>520</v>
      </c>
      <c r="V285" s="9" t="str">
        <f>IF(原始数据!AS285="","",原始数据!AS285)</f>
        <v>飞行家</v>
      </c>
      <c r="W285" s="13">
        <v>8</v>
      </c>
      <c r="X285" s="15" t="s">
        <v>231</v>
      </c>
      <c r="Y285" s="15" t="s">
        <v>230</v>
      </c>
      <c r="Z285" s="142" t="str">
        <f>IF(赛后数据!$M285="","",_xlfn.IFS(AA285=赛后数据!$N285,赛后数据!$M285,AA285=赛后数据!$V285,赛后数据!$U285,AA285=赛后数据!$AD285,赛后数据!$AC285,AA285=赛后数据!$AL285,赛后数据!$AK285))</f>
        <v>sasori</v>
      </c>
      <c r="AA285" s="9" t="str">
        <f>IF(原始数据!AU285="","",原始数据!AU285)</f>
        <v>调酒师</v>
      </c>
      <c r="AB285" s="13">
        <v>2</v>
      </c>
      <c r="AC285" s="15" t="s">
        <v>232</v>
      </c>
      <c r="AD285" s="15" t="s">
        <v>230</v>
      </c>
      <c r="AE285" s="9" t="str">
        <f>IF(原始数据!K285="","",原始数据!K285)</f>
        <v>GR</v>
      </c>
      <c r="AF285" s="9" t="str">
        <f>IF(原始数据!L285="","",原始数据!L285)</f>
        <v>jin</v>
      </c>
      <c r="AG285" s="9" t="str">
        <f>IF(原始数据!AV285="","",原始数据!AV285)</f>
        <v>使徒</v>
      </c>
      <c r="AH285" s="13">
        <v>4</v>
      </c>
      <c r="AI285" s="15" t="s">
        <v>234</v>
      </c>
      <c r="AJ285" s="15" t="s">
        <v>235</v>
      </c>
      <c r="AK285" s="15" t="s">
        <v>237</v>
      </c>
      <c r="AL285" s="15" t="s">
        <v>240</v>
      </c>
      <c r="AM285" s="142" t="s">
        <v>344</v>
      </c>
      <c r="AN285" s="9">
        <v>0</v>
      </c>
      <c r="AO285" s="9">
        <v>23</v>
      </c>
      <c r="AP285" s="142" t="s">
        <v>264</v>
      </c>
      <c r="AQ285" s="10">
        <v>1</v>
      </c>
      <c r="AR285" s="10">
        <v>9</v>
      </c>
      <c r="AS285" s="10">
        <v>170</v>
      </c>
      <c r="AT285" s="10"/>
      <c r="AU285" s="16">
        <v>357</v>
      </c>
      <c r="AV285" s="16">
        <v>3</v>
      </c>
      <c r="AW285" s="16">
        <v>21</v>
      </c>
      <c r="AX285" s="16"/>
      <c r="AY285" s="191">
        <v>6</v>
      </c>
      <c r="AZ285" s="191">
        <v>31</v>
      </c>
      <c r="BA285" s="13"/>
      <c r="BB285" s="169">
        <v>1</v>
      </c>
      <c r="BC285" s="20">
        <f t="shared" si="8"/>
        <v>46</v>
      </c>
      <c r="BD285" s="20">
        <f t="shared" si="9"/>
        <v>1</v>
      </c>
    </row>
    <row r="286" spans="1:56">
      <c r="A286" s="1">
        <f>输入错误检查!C285</f>
        <v>0</v>
      </c>
      <c r="B286" s="14">
        <f>原始数据!B286</f>
        <v>4</v>
      </c>
      <c r="C286" s="14">
        <f>原始数据!C286</f>
        <v>19</v>
      </c>
      <c r="D286" s="8">
        <f>原始数据!D286</f>
        <v>18</v>
      </c>
      <c r="E286" s="8" t="str">
        <f>原始数据!E286</f>
        <v>GR</v>
      </c>
      <c r="F286" s="8" t="str">
        <f>原始数据!F286</f>
        <v>FL</v>
      </c>
      <c r="G286" s="8">
        <f>原始数据!G286</f>
        <v>2</v>
      </c>
      <c r="H286" s="8" t="str">
        <f>原始数据!H286</f>
        <v>下</v>
      </c>
      <c r="I286" s="8" t="str">
        <f>IF(原始数据!X286="","",原始数据!X286)</f>
        <v>军工厂</v>
      </c>
      <c r="J286" s="8" t="str">
        <f>原始数据!J286</f>
        <v>GR</v>
      </c>
      <c r="K286" s="142" t="str">
        <f>IF(赛后数据!$M286="","",_xlfn.IFS(L286=赛后数据!$N286,赛后数据!$M286,L286=赛后数据!$V286,赛后数据!$U286,L286=赛后数据!$AD286,赛后数据!$AC286,L286=赛后数据!$AL286,赛后数据!$AK286))</f>
        <v>ak</v>
      </c>
      <c r="L286" s="9" t="str">
        <f>IF(原始数据!AP286="","",原始数据!AP286)</f>
        <v>小说家</v>
      </c>
      <c r="M286" s="13">
        <v>2</v>
      </c>
      <c r="N286" s="189" t="s">
        <v>232</v>
      </c>
      <c r="O286" s="189" t="s">
        <v>231</v>
      </c>
      <c r="P286" s="142" t="str">
        <f>IF(赛后数据!$M286="","",_xlfn.IFS(Q286=赛后数据!$N286,赛后数据!$M286,Q286=赛后数据!$V286,赛后数据!$U286,Q286=赛后数据!$AD286,赛后数据!$AC286,Q286=赛后数据!$AL286,赛后数据!$AK286))</f>
        <v>heart</v>
      </c>
      <c r="Q286" s="9" t="str">
        <f>IF(原始数据!AQ286="","",原始数据!AQ286)</f>
        <v>木偶师</v>
      </c>
      <c r="R286" s="13">
        <v>7</v>
      </c>
      <c r="S286" s="15" t="s">
        <v>232</v>
      </c>
      <c r="T286" s="15" t="s">
        <v>231</v>
      </c>
      <c r="U286" s="142" t="str">
        <f>IF(赛后数据!$M286="","",_xlfn.IFS(V286=赛后数据!$N286,赛后数据!$M286,V286=赛后数据!$V286,赛后数据!$U286,V286=赛后数据!$AD286,赛后数据!$AC286,V286=赛后数据!$AL286,赛后数据!$AK286))</f>
        <v>ac</v>
      </c>
      <c r="V286" s="9" t="str">
        <f>IF(原始数据!AS286="","",原始数据!AS286)</f>
        <v>教授</v>
      </c>
      <c r="W286" s="13">
        <v>6</v>
      </c>
      <c r="X286" s="15" t="s">
        <v>233</v>
      </c>
      <c r="Y286" s="15" t="s">
        <v>230</v>
      </c>
      <c r="Z286" s="142" t="str">
        <f>IF(赛后数据!$M286="","",_xlfn.IFS(AA286=赛后数据!$N286,赛后数据!$M286,AA286=赛后数据!$V286,赛后数据!$U286,AA286=赛后数据!$AD286,赛后数据!$AC286,AA286=赛后数据!$AL286,赛后数据!$AK286))</f>
        <v>iron</v>
      </c>
      <c r="AA286" s="9" t="str">
        <f>IF(原始数据!AU286="","",原始数据!AU286)</f>
        <v>先知</v>
      </c>
      <c r="AB286" s="13">
        <v>5</v>
      </c>
      <c r="AC286" s="15" t="s">
        <v>232</v>
      </c>
      <c r="AD286" s="15" t="s">
        <v>233</v>
      </c>
      <c r="AE286" s="9" t="str">
        <f>IF(原始数据!K286="","",原始数据!K286)</f>
        <v>FL</v>
      </c>
      <c r="AF286" s="9" t="str">
        <f>IF(原始数据!L286="","",原始数据!L286)</f>
        <v>hasha</v>
      </c>
      <c r="AG286" s="9" t="str">
        <f>IF(原始数据!AV286="","",原始数据!AV286)</f>
        <v>跛脚羊</v>
      </c>
      <c r="AH286" s="13">
        <v>3</v>
      </c>
      <c r="AI286" s="15" t="s">
        <v>234</v>
      </c>
      <c r="AJ286" s="15" t="s">
        <v>235</v>
      </c>
      <c r="AK286" s="15" t="s">
        <v>236</v>
      </c>
      <c r="AL286" s="15" t="s">
        <v>240</v>
      </c>
      <c r="AM286" s="142" t="s">
        <v>337</v>
      </c>
      <c r="AN286" s="9">
        <v>0</v>
      </c>
      <c r="AO286" s="9">
        <v>9</v>
      </c>
      <c r="AP286" s="142" t="s">
        <v>255</v>
      </c>
      <c r="AQ286" s="10">
        <v>1</v>
      </c>
      <c r="AR286" s="10">
        <v>36</v>
      </c>
      <c r="AS286" s="10">
        <v>300</v>
      </c>
      <c r="AT286" s="10"/>
      <c r="AU286" s="16">
        <v>470</v>
      </c>
      <c r="AV286" s="16">
        <v>3</v>
      </c>
      <c r="AW286" s="16">
        <v>21</v>
      </c>
      <c r="AX286" s="16"/>
      <c r="AY286" s="191">
        <v>5</v>
      </c>
      <c r="AZ286" s="191">
        <v>57</v>
      </c>
      <c r="BA286" s="13"/>
      <c r="BB286" s="169">
        <v>0</v>
      </c>
      <c r="BC286" s="20">
        <f t="shared" si="8"/>
        <v>87</v>
      </c>
      <c r="BD286" s="20">
        <f t="shared" si="9"/>
        <v>1</v>
      </c>
    </row>
    <row r="287" spans="1:56">
      <c r="A287" s="1">
        <f>输入错误检查!C286</f>
        <v>0</v>
      </c>
      <c r="B287" s="14">
        <f>原始数据!B287</f>
        <v>4</v>
      </c>
      <c r="C287" s="14">
        <f>原始数据!C287</f>
        <v>19</v>
      </c>
      <c r="D287" s="8">
        <f>原始数据!D287</f>
        <v>18</v>
      </c>
      <c r="E287" s="8" t="str">
        <f>原始数据!E287</f>
        <v>GR</v>
      </c>
      <c r="F287" s="8" t="str">
        <f>原始数据!F287</f>
        <v>FL</v>
      </c>
      <c r="G287" s="8">
        <f>原始数据!G287</f>
        <v>3</v>
      </c>
      <c r="H287" s="8" t="str">
        <f>原始数据!H287</f>
        <v>上</v>
      </c>
      <c r="I287" s="8" t="str">
        <f>IF(原始数据!X287="","",原始数据!X287)</f>
        <v/>
      </c>
      <c r="J287" s="8" t="str">
        <f>原始数据!J287</f>
        <v/>
      </c>
      <c r="K287" s="142" t="str">
        <f>IF(赛后数据!$M287="","",_xlfn.IFS(L287=赛后数据!$N287,赛后数据!$M287,L287=赛后数据!$V287,赛后数据!$U287,L287=赛后数据!$AD287,赛后数据!$AC287,L287=赛后数据!$AL287,赛后数据!$AK287))</f>
        <v/>
      </c>
      <c r="L287" s="9" t="str">
        <f>IF(原始数据!AP287="","",原始数据!AP287)</f>
        <v/>
      </c>
      <c r="M287" s="13"/>
      <c r="N287" s="195"/>
      <c r="O287" s="195"/>
      <c r="P287" s="142" t="str">
        <f>IF(赛后数据!$M287="","",_xlfn.IFS(Q287=赛后数据!$N287,赛后数据!$M287,Q287=赛后数据!$V287,赛后数据!$U287,Q287=赛后数据!$AD287,赛后数据!$AC287,Q287=赛后数据!$AL287,赛后数据!$AK287))</f>
        <v/>
      </c>
      <c r="Q287" s="9" t="str">
        <f>IF(原始数据!AQ287="","",原始数据!AQ287)</f>
        <v/>
      </c>
      <c r="R287" s="13"/>
      <c r="S287" s="13"/>
      <c r="T287" s="13"/>
      <c r="U287" s="142" t="str">
        <f>IF(赛后数据!$M287="","",_xlfn.IFS(V287=赛后数据!$N287,赛后数据!$M287,V287=赛后数据!$V287,赛后数据!$U287,V287=赛后数据!$AD287,赛后数据!$AC287,V287=赛后数据!$AL287,赛后数据!$AK287))</f>
        <v/>
      </c>
      <c r="V287" s="9" t="str">
        <f>IF(原始数据!AS287="","",原始数据!AS287)</f>
        <v/>
      </c>
      <c r="W287" s="13"/>
      <c r="X287" s="13"/>
      <c r="Y287" s="13"/>
      <c r="Z287" s="142" t="str">
        <f>IF(赛后数据!$M287="","",_xlfn.IFS(AA287=赛后数据!$N287,赛后数据!$M287,AA287=赛后数据!$V287,赛后数据!$U287,AA287=赛后数据!$AD287,赛后数据!$AC287,AA287=赛后数据!$AL287,赛后数据!$AK287))</f>
        <v/>
      </c>
      <c r="AA287" s="9" t="str">
        <f>IF(原始数据!AU287="","",原始数据!AU287)</f>
        <v/>
      </c>
      <c r="AB287" s="13"/>
      <c r="AC287" s="13"/>
      <c r="AD287" s="13"/>
      <c r="AE287" s="9" t="str">
        <f>IF(原始数据!K287="","",原始数据!K287)</f>
        <v/>
      </c>
      <c r="AF287" s="9" t="str">
        <f>IF(原始数据!L287="","",原始数据!L287)</f>
        <v/>
      </c>
      <c r="AG287" s="9" t="str">
        <f>IF(原始数据!AV287="","",原始数据!AV287)</f>
        <v/>
      </c>
      <c r="AH287" s="13"/>
      <c r="AI287" s="13"/>
      <c r="AJ287" s="13"/>
      <c r="AK287" s="13"/>
      <c r="AL287" s="13"/>
      <c r="AM287" s="9"/>
      <c r="AN287" s="9"/>
      <c r="AO287" s="9"/>
      <c r="AP287" s="9"/>
      <c r="AQ287" s="10"/>
      <c r="AR287" s="10"/>
      <c r="AS287" s="10"/>
      <c r="AT287" s="10"/>
      <c r="AU287" s="16"/>
      <c r="AV287" s="16"/>
      <c r="AW287" s="16"/>
      <c r="AX287" s="16"/>
      <c r="AY287" s="191"/>
      <c r="AZ287" s="191"/>
      <c r="BA287" s="13"/>
      <c r="BC287" s="20">
        <f t="shared" si="8"/>
        <v>0</v>
      </c>
      <c r="BD287" s="20" t="str">
        <f t="shared" si="9"/>
        <v/>
      </c>
    </row>
    <row r="288" spans="1:56">
      <c r="A288" s="1">
        <f>输入错误检查!C287</f>
        <v>0</v>
      </c>
      <c r="B288" s="14">
        <f>原始数据!B288</f>
        <v>4</v>
      </c>
      <c r="C288" s="14">
        <f>原始数据!C288</f>
        <v>19</v>
      </c>
      <c r="D288" s="8">
        <f>原始数据!D288</f>
        <v>18</v>
      </c>
      <c r="E288" s="8" t="str">
        <f>原始数据!E288</f>
        <v>GR</v>
      </c>
      <c r="F288" s="8" t="str">
        <f>原始数据!F288</f>
        <v>FL</v>
      </c>
      <c r="G288" s="8">
        <f>原始数据!G288</f>
        <v>3</v>
      </c>
      <c r="H288" s="8" t="str">
        <f>原始数据!H288</f>
        <v>下</v>
      </c>
      <c r="I288" s="8" t="str">
        <f>IF(原始数据!X288="","",原始数据!X288)</f>
        <v/>
      </c>
      <c r="J288" s="8" t="str">
        <f>原始数据!J288</f>
        <v/>
      </c>
      <c r="K288" s="142" t="str">
        <f>IF(赛后数据!$M288="","",_xlfn.IFS(L288=赛后数据!$N288,赛后数据!$M288,L288=赛后数据!$V288,赛后数据!$U288,L288=赛后数据!$AD288,赛后数据!$AC288,L288=赛后数据!$AL288,赛后数据!$AK288))</f>
        <v/>
      </c>
      <c r="L288" s="9" t="str">
        <f>IF(原始数据!AP288="","",原始数据!AP288)</f>
        <v/>
      </c>
      <c r="M288" s="13"/>
      <c r="N288" s="195"/>
      <c r="O288" s="195"/>
      <c r="P288" s="142" t="str">
        <f>IF(赛后数据!$M288="","",_xlfn.IFS(Q288=赛后数据!$N288,赛后数据!$M288,Q288=赛后数据!$V288,赛后数据!$U288,Q288=赛后数据!$AD288,赛后数据!$AC288,Q288=赛后数据!$AL288,赛后数据!$AK288))</f>
        <v/>
      </c>
      <c r="Q288" s="9" t="str">
        <f>IF(原始数据!AQ288="","",原始数据!AQ288)</f>
        <v/>
      </c>
      <c r="R288" s="13"/>
      <c r="S288" s="13"/>
      <c r="T288" s="13"/>
      <c r="U288" s="142" t="str">
        <f>IF(赛后数据!$M288="","",_xlfn.IFS(V288=赛后数据!$N288,赛后数据!$M288,V288=赛后数据!$V288,赛后数据!$U288,V288=赛后数据!$AD288,赛后数据!$AC288,V288=赛后数据!$AL288,赛后数据!$AK288))</f>
        <v/>
      </c>
      <c r="V288" s="9" t="str">
        <f>IF(原始数据!AS288="","",原始数据!AS288)</f>
        <v/>
      </c>
      <c r="W288" s="13"/>
      <c r="X288" s="13"/>
      <c r="Y288" s="13"/>
      <c r="Z288" s="142" t="str">
        <f>IF(赛后数据!$M288="","",_xlfn.IFS(AA288=赛后数据!$N288,赛后数据!$M288,AA288=赛后数据!$V288,赛后数据!$U288,AA288=赛后数据!$AD288,赛后数据!$AC288,AA288=赛后数据!$AL288,赛后数据!$AK288))</f>
        <v/>
      </c>
      <c r="AA288" s="9" t="str">
        <f>IF(原始数据!AU288="","",原始数据!AU288)</f>
        <v/>
      </c>
      <c r="AB288" s="13"/>
      <c r="AC288" s="13"/>
      <c r="AD288" s="13"/>
      <c r="AE288" s="9" t="str">
        <f>IF(原始数据!K288="","",原始数据!K288)</f>
        <v/>
      </c>
      <c r="AF288" s="9" t="str">
        <f>IF(原始数据!L288="","",原始数据!L288)</f>
        <v/>
      </c>
      <c r="AG288" s="9" t="str">
        <f>IF(原始数据!AV288="","",原始数据!AV288)</f>
        <v/>
      </c>
      <c r="AH288" s="13"/>
      <c r="AI288" s="13"/>
      <c r="AJ288" s="13"/>
      <c r="AK288" s="13"/>
      <c r="AL288" s="13"/>
      <c r="AM288" s="9"/>
      <c r="AN288" s="9"/>
      <c r="AO288" s="9"/>
      <c r="AP288" s="9"/>
      <c r="AQ288" s="10"/>
      <c r="AR288" s="10"/>
      <c r="AS288" s="10"/>
      <c r="AT288" s="10"/>
      <c r="AU288" s="16"/>
      <c r="AV288" s="16"/>
      <c r="AW288" s="16"/>
      <c r="AX288" s="16"/>
      <c r="AY288" s="191"/>
      <c r="AZ288" s="191"/>
      <c r="BA288" s="13"/>
      <c r="BC288" s="20">
        <f t="shared" si="8"/>
        <v>0</v>
      </c>
      <c r="BD288" s="20" t="str">
        <f t="shared" si="9"/>
        <v/>
      </c>
    </row>
    <row r="289" spans="1:56">
      <c r="A289" s="1">
        <f>输入错误检查!C288</f>
        <v>0</v>
      </c>
      <c r="B289" s="14">
        <f>原始数据!B289</f>
        <v>4</v>
      </c>
      <c r="C289" s="14">
        <f>原始数据!C289</f>
        <v>19</v>
      </c>
      <c r="D289" s="8">
        <f>原始数据!D289</f>
        <v>18</v>
      </c>
      <c r="E289" s="8" t="str">
        <f>原始数据!E289</f>
        <v>GR</v>
      </c>
      <c r="F289" s="8" t="str">
        <f>原始数据!F289</f>
        <v>FL</v>
      </c>
      <c r="G289" s="8" t="str">
        <f>原始数据!G289</f>
        <v>加</v>
      </c>
      <c r="H289" s="8" t="str">
        <f>原始数据!H289</f>
        <v>上</v>
      </c>
      <c r="I289" s="8" t="str">
        <f>IF(原始数据!X289="","",原始数据!X289)</f>
        <v/>
      </c>
      <c r="J289" s="8" t="str">
        <f>原始数据!J289</f>
        <v/>
      </c>
      <c r="K289" s="142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9" t="str">
        <f>IF(原始数据!AP289="","",原始数据!AP289)</f>
        <v/>
      </c>
      <c r="M289" s="13"/>
      <c r="N289" s="195"/>
      <c r="O289" s="195"/>
      <c r="P289" s="142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9" t="str">
        <f>IF(原始数据!AQ289="","",原始数据!AQ289)</f>
        <v/>
      </c>
      <c r="R289" s="13"/>
      <c r="S289" s="13"/>
      <c r="T289" s="13"/>
      <c r="U289" s="142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9" t="str">
        <f>IF(原始数据!AS289="","",原始数据!AS289)</f>
        <v/>
      </c>
      <c r="W289" s="13"/>
      <c r="X289" s="13"/>
      <c r="Y289" s="13"/>
      <c r="Z289" s="142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9" t="str">
        <f>IF(原始数据!AU289="","",原始数据!AU289)</f>
        <v/>
      </c>
      <c r="AB289" s="13"/>
      <c r="AC289" s="13"/>
      <c r="AD289" s="13"/>
      <c r="AE289" s="9" t="str">
        <f>IF(原始数据!K289="","",原始数据!K289)</f>
        <v/>
      </c>
      <c r="AF289" s="9" t="str">
        <f>IF(原始数据!L289="","",原始数据!L289)</f>
        <v/>
      </c>
      <c r="AG289" s="9" t="str">
        <f>IF(原始数据!AV289="","",原始数据!AV289)</f>
        <v/>
      </c>
      <c r="AH289" s="13"/>
      <c r="AI289" s="13"/>
      <c r="AJ289" s="13"/>
      <c r="AK289" s="13"/>
      <c r="AL289" s="13"/>
      <c r="AM289" s="9"/>
      <c r="AN289" s="9"/>
      <c r="AO289" s="9"/>
      <c r="AP289" s="9"/>
      <c r="AQ289" s="10"/>
      <c r="AR289" s="10"/>
      <c r="AS289" s="10"/>
      <c r="AT289" s="10"/>
      <c r="AU289" s="16"/>
      <c r="AV289" s="16"/>
      <c r="AW289" s="16"/>
      <c r="AX289" s="16"/>
      <c r="AY289" s="191"/>
      <c r="AZ289" s="191"/>
      <c r="BA289" s="13"/>
      <c r="BC289" s="20">
        <f t="shared" si="8"/>
        <v>0</v>
      </c>
      <c r="BD289" s="20" t="str">
        <f t="shared" si="9"/>
        <v/>
      </c>
    </row>
    <row r="290" spans="1:56">
      <c r="A290" s="1">
        <f>输入错误检查!C289</f>
        <v>0</v>
      </c>
      <c r="B290" s="14">
        <f>原始数据!B290</f>
        <v>4</v>
      </c>
      <c r="C290" s="14">
        <f>原始数据!C290</f>
        <v>19</v>
      </c>
      <c r="D290" s="8">
        <f>原始数据!D290</f>
        <v>18</v>
      </c>
      <c r="E290" s="8" t="str">
        <f>原始数据!E290</f>
        <v>GR</v>
      </c>
      <c r="F290" s="8" t="str">
        <f>原始数据!F290</f>
        <v>FL</v>
      </c>
      <c r="G290" s="8" t="str">
        <f>原始数据!G290</f>
        <v>加</v>
      </c>
      <c r="H290" s="8" t="str">
        <f>原始数据!H290</f>
        <v>下</v>
      </c>
      <c r="I290" s="8" t="str">
        <f>IF(原始数据!X290="","",原始数据!X290)</f>
        <v/>
      </c>
      <c r="J290" s="8" t="str">
        <f>原始数据!J290</f>
        <v/>
      </c>
      <c r="K290" s="142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9" t="str">
        <f>IF(原始数据!AP290="","",原始数据!AP290)</f>
        <v/>
      </c>
      <c r="M290" s="13"/>
      <c r="N290" s="195"/>
      <c r="O290" s="195"/>
      <c r="P290" s="142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9" t="str">
        <f>IF(原始数据!AQ290="","",原始数据!AQ290)</f>
        <v/>
      </c>
      <c r="R290" s="13"/>
      <c r="S290" s="13"/>
      <c r="T290" s="13"/>
      <c r="U290" s="142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9" t="str">
        <f>IF(原始数据!AS290="","",原始数据!AS290)</f>
        <v/>
      </c>
      <c r="W290" s="13"/>
      <c r="X290" s="13"/>
      <c r="Y290" s="13"/>
      <c r="Z290" s="142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9" t="str">
        <f>IF(原始数据!AU290="","",原始数据!AU290)</f>
        <v/>
      </c>
      <c r="AB290" s="13"/>
      <c r="AC290" s="13"/>
      <c r="AD290" s="13"/>
      <c r="AE290" s="9" t="str">
        <f>IF(原始数据!K290="","",原始数据!K290)</f>
        <v/>
      </c>
      <c r="AF290" s="9" t="str">
        <f>IF(原始数据!L290="","",原始数据!L290)</f>
        <v/>
      </c>
      <c r="AG290" s="9" t="str">
        <f>IF(原始数据!AV290="","",原始数据!AV290)</f>
        <v/>
      </c>
      <c r="AH290" s="13"/>
      <c r="AI290" s="13"/>
      <c r="AJ290" s="13"/>
      <c r="AK290" s="13"/>
      <c r="AL290" s="13"/>
      <c r="AM290" s="9"/>
      <c r="AN290" s="9"/>
      <c r="AO290" s="9"/>
      <c r="AP290" s="9"/>
      <c r="AQ290" s="10"/>
      <c r="AR290" s="10"/>
      <c r="AS290" s="10"/>
      <c r="AT290" s="10"/>
      <c r="AU290" s="16"/>
      <c r="AV290" s="16"/>
      <c r="AW290" s="16"/>
      <c r="AX290" s="16"/>
      <c r="AY290" s="191"/>
      <c r="AZ290" s="191"/>
      <c r="BA290" s="13"/>
      <c r="BC290" s="20">
        <f t="shared" si="8"/>
        <v>0</v>
      </c>
      <c r="BD290" s="20" t="str">
        <f t="shared" si="9"/>
        <v/>
      </c>
    </row>
    <row r="291" spans="1:56">
      <c r="A291" s="1">
        <f>输入错误检查!C290</f>
        <v>0</v>
      </c>
      <c r="B291" s="14">
        <f>原始数据!B291</f>
        <v>4</v>
      </c>
      <c r="C291" s="14">
        <f>原始数据!C291</f>
        <v>20</v>
      </c>
      <c r="D291" s="8">
        <f>原始数据!D291</f>
        <v>12</v>
      </c>
      <c r="E291" s="8" t="str">
        <f>原始数据!E291</f>
        <v>TE</v>
      </c>
      <c r="F291" s="8" t="str">
        <f>原始数据!F291</f>
        <v>DOU5</v>
      </c>
      <c r="G291" s="8">
        <f>原始数据!G291</f>
        <v>1</v>
      </c>
      <c r="H291" s="8" t="str">
        <f>原始数据!H291</f>
        <v>上</v>
      </c>
      <c r="I291" s="8" t="str">
        <f>IF(原始数据!X291="","",原始数据!X291)</f>
        <v>圣心医院</v>
      </c>
      <c r="J291" s="8" t="str">
        <f>原始数据!J291</f>
        <v>TE</v>
      </c>
      <c r="K291" s="142" t="str">
        <f>IF(赛后数据!$M291="","",_xlfn.IFS(L291=赛后数据!$N291,赛后数据!$M291,L291=赛后数据!$V291,赛后数据!$U291,L291=赛后数据!$AD291,赛后数据!$AC291,L291=赛后数据!$AL291,赛后数据!$AK291))</f>
        <v>libao</v>
      </c>
      <c r="L291" s="9" t="str">
        <f>IF(原始数据!AP291="","",原始数据!AP291)</f>
        <v>机械师</v>
      </c>
      <c r="M291" s="13">
        <v>5</v>
      </c>
      <c r="N291" s="15" t="s">
        <v>232</v>
      </c>
      <c r="O291" s="15" t="s">
        <v>233</v>
      </c>
      <c r="P291" s="142" t="str">
        <f>IF(赛后数据!$M291="","",_xlfn.IFS(Q291=赛后数据!$N291,赛后数据!$M291,Q291=赛后数据!$V291,赛后数据!$U291,Q291=赛后数据!$AD291,赛后数据!$AC291,Q291=赛后数据!$AL291,赛后数据!$AK291))</f>
        <v>yihua</v>
      </c>
      <c r="Q291" s="9" t="str">
        <f>IF(原始数据!AQ291="","",原始数据!AQ291)</f>
        <v>大副</v>
      </c>
      <c r="R291" s="13">
        <v>8</v>
      </c>
      <c r="S291" s="15" t="s">
        <v>230</v>
      </c>
      <c r="T291" s="13" t="s">
        <v>231</v>
      </c>
      <c r="U291" s="142" t="str">
        <f>IF(赛后数据!$M291="","",_xlfn.IFS(V291=赛后数据!$N291,赛后数据!$M291,V291=赛后数据!$V291,赛后数据!$U291,V291=赛后数据!$AD291,赛后数据!$AC291,V291=赛后数据!$AL291,赛后数据!$AK291))</f>
        <v>yangy</v>
      </c>
      <c r="V291" s="9" t="str">
        <f>IF(原始数据!AS291="","",原始数据!AS291)</f>
        <v>舞女</v>
      </c>
      <c r="W291" s="13">
        <v>2</v>
      </c>
      <c r="X291" s="15" t="s">
        <v>232</v>
      </c>
      <c r="Y291" s="15" t="s">
        <v>231</v>
      </c>
      <c r="Z291" s="142" t="str">
        <f>IF(赛后数据!$M291="","",_xlfn.IFS(AA291=赛后数据!$N291,赛后数据!$M291,AA291=赛后数据!$V291,赛后数据!$U291,AA291=赛后数据!$AD291,赛后数据!$AC291,AA291=赛后数据!$AL291,赛后数据!$AK291))</f>
        <v>maom</v>
      </c>
      <c r="AA291" s="9" t="str">
        <f>IF(原始数据!AU291="","",原始数据!AU291)</f>
        <v>古董商</v>
      </c>
      <c r="AB291" s="13">
        <v>6</v>
      </c>
      <c r="AC291" s="15" t="s">
        <v>232</v>
      </c>
      <c r="AD291" s="15" t="s">
        <v>231</v>
      </c>
      <c r="AE291" s="9" t="str">
        <f>IF(原始数据!K291="","",原始数据!K291)</f>
        <v>DOU5</v>
      </c>
      <c r="AF291" s="9" t="str">
        <f>IF(原始数据!L291="","",原始数据!L291)</f>
        <v>yan</v>
      </c>
      <c r="AG291" s="9" t="str">
        <f>IF(原始数据!AV291="","",原始数据!AV291)</f>
        <v>跛脚羊</v>
      </c>
      <c r="AH291" s="13">
        <v>4</v>
      </c>
      <c r="AI291" s="15" t="s">
        <v>234</v>
      </c>
      <c r="AJ291" s="15" t="s">
        <v>235</v>
      </c>
      <c r="AK291" s="15" t="s">
        <v>236</v>
      </c>
      <c r="AL291" s="15" t="s">
        <v>240</v>
      </c>
      <c r="AM291" s="142" t="s">
        <v>345</v>
      </c>
      <c r="AN291" s="9">
        <v>0</v>
      </c>
      <c r="AO291" s="9">
        <v>25</v>
      </c>
      <c r="AP291" s="9"/>
      <c r="AQ291" s="10">
        <v>1</v>
      </c>
      <c r="AR291" s="10">
        <v>35</v>
      </c>
      <c r="AS291" s="10">
        <f>189+9+48+63</f>
        <v>309</v>
      </c>
      <c r="AT291" s="10"/>
      <c r="AU291" s="16">
        <v>450</v>
      </c>
      <c r="AV291" s="16">
        <v>3</v>
      </c>
      <c r="AW291" s="16">
        <v>21</v>
      </c>
      <c r="AX291" s="16"/>
      <c r="AY291" s="191">
        <v>4</v>
      </c>
      <c r="AZ291" s="191">
        <v>38</v>
      </c>
      <c r="BA291" s="13"/>
      <c r="BB291" s="169">
        <v>1</v>
      </c>
      <c r="BC291" s="20">
        <f t="shared" si="8"/>
        <v>70</v>
      </c>
      <c r="BD291" s="20">
        <f t="shared" si="9"/>
        <v>1</v>
      </c>
    </row>
    <row r="292" spans="1:56">
      <c r="A292" s="1">
        <f>输入错误检查!C291</f>
        <v>0</v>
      </c>
      <c r="B292" s="14">
        <f>原始数据!B292</f>
        <v>4</v>
      </c>
      <c r="C292" s="14">
        <f>原始数据!C292</f>
        <v>20</v>
      </c>
      <c r="D292" s="8">
        <f>原始数据!D292</f>
        <v>12</v>
      </c>
      <c r="E292" s="8" t="str">
        <f>原始数据!E292</f>
        <v>TE</v>
      </c>
      <c r="F292" s="8" t="str">
        <f>原始数据!F292</f>
        <v>DOU5</v>
      </c>
      <c r="G292" s="8">
        <f>原始数据!G292</f>
        <v>1</v>
      </c>
      <c r="H292" s="8" t="str">
        <f>原始数据!H292</f>
        <v>下</v>
      </c>
      <c r="I292" s="8" t="str">
        <f>IF(原始数据!X292="","",原始数据!X292)</f>
        <v>圣心医院</v>
      </c>
      <c r="J292" s="8" t="str">
        <f>原始数据!J292</f>
        <v>DOU5</v>
      </c>
      <c r="K292" s="142" t="str">
        <f>IF(赛后数据!$M292="","",_xlfn.IFS(L292=赛后数据!$N292,赛后数据!$M292,L292=赛后数据!$V292,赛后数据!$U292,L292=赛后数据!$AD292,赛后数据!$AC292,L292=赛后数据!$AL292,赛后数据!$AK292))</f>
        <v>nan</v>
      </c>
      <c r="L292" s="9" t="str">
        <f>IF(原始数据!AP292="","",原始数据!AP292)</f>
        <v>大副</v>
      </c>
      <c r="M292" s="13">
        <v>8</v>
      </c>
      <c r="N292" s="15" t="s">
        <v>230</v>
      </c>
      <c r="O292" s="13" t="s">
        <v>231</v>
      </c>
      <c r="P292" s="142" t="str">
        <f>IF(赛后数据!$M292="","",_xlfn.IFS(Q292=赛后数据!$N292,赛后数据!$M292,Q292=赛后数据!$V292,赛后数据!$U292,Q292=赛后数据!$AD292,赛后数据!$AC292,Q292=赛后数据!$AL292,赛后数据!$AK292))</f>
        <v>silverzhi</v>
      </c>
      <c r="Q292" s="9" t="str">
        <f>IF(原始数据!AQ292="","",原始数据!AQ292)</f>
        <v>机械师</v>
      </c>
      <c r="R292" s="13">
        <v>5</v>
      </c>
      <c r="S292" s="15" t="s">
        <v>232</v>
      </c>
      <c r="T292" s="15" t="s">
        <v>231</v>
      </c>
      <c r="U292" s="142" t="str">
        <f>IF(赛后数据!$M292="","",_xlfn.IFS(V292=赛后数据!$N292,赛后数据!$M292,V292=赛后数据!$V292,赛后数据!$U292,V292=赛后数据!$AD292,赛后数据!$AC292,V292=赛后数据!$AL292,赛后数据!$AK292))</f>
        <v>czai</v>
      </c>
      <c r="V292" s="9" t="str">
        <f>IF(原始数据!AS292="","",原始数据!AS292)</f>
        <v>古董商</v>
      </c>
      <c r="W292" s="13">
        <v>6</v>
      </c>
      <c r="X292" s="15" t="s">
        <v>230</v>
      </c>
      <c r="Y292" s="13" t="s">
        <v>231</v>
      </c>
      <c r="Z292" s="142" t="str">
        <f>IF(赛后数据!$M292="","",_xlfn.IFS(AA292=赛后数据!$N292,赛后数据!$M292,AA292=赛后数据!$V292,赛后数据!$U292,AA292=赛后数据!$AD292,赛后数据!$AC292,AA292=赛后数据!$AL292,赛后数据!$AK292))</f>
        <v>chen</v>
      </c>
      <c r="AA292" s="9" t="str">
        <f>IF(原始数据!AU292="","",原始数据!AU292)</f>
        <v>飞行家</v>
      </c>
      <c r="AB292" s="13">
        <v>4</v>
      </c>
      <c r="AC292" s="15" t="s">
        <v>232</v>
      </c>
      <c r="AD292" s="15" t="s">
        <v>231</v>
      </c>
      <c r="AE292" s="9" t="str">
        <f>IF(原始数据!K292="","",原始数据!K292)</f>
        <v>TE</v>
      </c>
      <c r="AF292" s="9" t="str">
        <f>IF(原始数据!L292="","",原始数据!L292)</f>
        <v>ppei</v>
      </c>
      <c r="AG292" s="9" t="str">
        <f>IF(原始数据!AV292="","",原始数据!AV292)</f>
        <v>跛脚羊</v>
      </c>
      <c r="AH292" s="13">
        <v>2</v>
      </c>
      <c r="AI292" s="15" t="s">
        <v>234</v>
      </c>
      <c r="AJ292" s="15" t="s">
        <v>235</v>
      </c>
      <c r="AK292" s="15" t="s">
        <v>247</v>
      </c>
      <c r="AL292" s="15" t="s">
        <v>240</v>
      </c>
      <c r="AM292" s="142" t="s">
        <v>284</v>
      </c>
      <c r="AN292" s="9">
        <v>1</v>
      </c>
      <c r="AO292" s="9">
        <v>18</v>
      </c>
      <c r="AP292" s="142" t="s">
        <v>371</v>
      </c>
      <c r="AQ292" s="10">
        <v>1</v>
      </c>
      <c r="AR292" s="10">
        <v>34</v>
      </c>
      <c r="AS292" s="10">
        <f>187+15+25+19</f>
        <v>246</v>
      </c>
      <c r="AT292" s="10"/>
      <c r="AU292" s="16">
        <f>375+78</f>
        <v>453</v>
      </c>
      <c r="AV292" s="16">
        <v>3</v>
      </c>
      <c r="AW292" s="16">
        <v>22</v>
      </c>
      <c r="AX292" s="16"/>
      <c r="AY292" s="191">
        <v>3</v>
      </c>
      <c r="AZ292" s="191">
        <v>39</v>
      </c>
      <c r="BA292" s="13"/>
      <c r="BB292" s="169">
        <v>0</v>
      </c>
      <c r="BC292" s="20">
        <f t="shared" si="8"/>
        <v>16</v>
      </c>
      <c r="BD292" s="20">
        <f t="shared" si="9"/>
        <v>2</v>
      </c>
    </row>
    <row r="293" spans="1:56">
      <c r="A293" s="1">
        <f>输入错误检查!C292</f>
        <v>0</v>
      </c>
      <c r="B293" s="14">
        <f>原始数据!B293</f>
        <v>4</v>
      </c>
      <c r="C293" s="14">
        <f>原始数据!C293</f>
        <v>20</v>
      </c>
      <c r="D293" s="8">
        <f>原始数据!D293</f>
        <v>12</v>
      </c>
      <c r="E293" s="8" t="str">
        <f>原始数据!E293</f>
        <v>TE</v>
      </c>
      <c r="F293" s="8" t="str">
        <f>原始数据!F293</f>
        <v>DOU5</v>
      </c>
      <c r="G293" s="8">
        <f>原始数据!G293</f>
        <v>2</v>
      </c>
      <c r="H293" s="8" t="str">
        <f>原始数据!H293</f>
        <v>上</v>
      </c>
      <c r="I293" s="8" t="str">
        <f>IF(原始数据!X293="","",原始数据!X293)</f>
        <v>月亮河公园</v>
      </c>
      <c r="J293" s="8" t="str">
        <f>原始数据!J293</f>
        <v>TE</v>
      </c>
      <c r="K293" s="142" t="str">
        <f>IF(赛后数据!$M293="","",_xlfn.IFS(L293=赛后数据!$N293,赛后数据!$M293,L293=赛后数据!$V293,赛后数据!$U293,L293=赛后数据!$AD293,赛后数据!$AC293,L293=赛后数据!$AL293,赛后数据!$AK293))</f>
        <v>libao</v>
      </c>
      <c r="L293" s="9" t="str">
        <f>IF(原始数据!AP293="","",原始数据!AP293)</f>
        <v>病患</v>
      </c>
      <c r="M293" s="13">
        <v>5</v>
      </c>
      <c r="N293" s="15" t="s">
        <v>232</v>
      </c>
      <c r="O293" s="15" t="s">
        <v>233</v>
      </c>
      <c r="P293" s="142" t="str">
        <f>IF(赛后数据!$M293="","",_xlfn.IFS(Q293=赛后数据!$N293,赛后数据!$M293,Q293=赛后数据!$V293,赛后数据!$U293,Q293=赛后数据!$AD293,赛后数据!$AC293,Q293=赛后数据!$AL293,赛后数据!$AK293))</f>
        <v>maom</v>
      </c>
      <c r="Q293" s="9" t="str">
        <f>IF(原始数据!AQ293="","",原始数据!AQ293)</f>
        <v>入殓师</v>
      </c>
      <c r="R293" s="13">
        <v>7</v>
      </c>
      <c r="S293" s="15" t="s">
        <v>231</v>
      </c>
      <c r="T293" s="15" t="s">
        <v>233</v>
      </c>
      <c r="U293" s="142" t="str">
        <f>IF(赛后数据!$M293="","",_xlfn.IFS(V293=赛后数据!$N293,赛后数据!$M293,V293=赛后数据!$V293,赛后数据!$U293,V293=赛后数据!$AD293,赛后数据!$AC293,V293=赛后数据!$AL293,赛后数据!$AK293))</f>
        <v>yangy</v>
      </c>
      <c r="V293" s="9" t="str">
        <f>IF(原始数据!AS293="","",原始数据!AS293)</f>
        <v>火灾调查员</v>
      </c>
      <c r="W293" s="13">
        <v>11</v>
      </c>
      <c r="X293" s="15" t="s">
        <v>233</v>
      </c>
      <c r="Y293" s="15" t="s">
        <v>230</v>
      </c>
      <c r="Z293" s="142" t="str">
        <f>IF(赛后数据!$M293="","",_xlfn.IFS(AA293=赛后数据!$N293,赛后数据!$M293,AA293=赛后数据!$V293,赛后数据!$U293,AA293=赛后数据!$AD293,赛后数据!$AC293,AA293=赛后数据!$AL293,赛后数据!$AK293))</f>
        <v>yihua</v>
      </c>
      <c r="AA293" s="9" t="str">
        <f>IF(原始数据!AU293="","",原始数据!AU293)</f>
        <v>哭泣小丑</v>
      </c>
      <c r="AB293" s="13">
        <v>2</v>
      </c>
      <c r="AC293" s="15" t="s">
        <v>231</v>
      </c>
      <c r="AD293" s="15" t="s">
        <v>230</v>
      </c>
      <c r="AE293" s="9" t="str">
        <f>IF(原始数据!K293="","",原始数据!K293)</f>
        <v>DOU5</v>
      </c>
      <c r="AF293" s="9" t="str">
        <f>IF(原始数据!L293="","",原始数据!L293)</f>
        <v>yan</v>
      </c>
      <c r="AG293" s="9" t="str">
        <f>IF(原始数据!AV293="","",原始数据!AV293)</f>
        <v>时空之影</v>
      </c>
      <c r="AH293" s="13">
        <v>12</v>
      </c>
      <c r="AI293" s="15" t="s">
        <v>243</v>
      </c>
      <c r="AJ293" s="15" t="s">
        <v>235</v>
      </c>
      <c r="AK293" s="15" t="s">
        <v>237</v>
      </c>
      <c r="AL293" s="15" t="s">
        <v>244</v>
      </c>
      <c r="AM293" s="142" t="s">
        <v>245</v>
      </c>
      <c r="AN293" s="9">
        <v>0</v>
      </c>
      <c r="AO293" s="9">
        <v>12</v>
      </c>
      <c r="AP293" s="142" t="s">
        <v>289</v>
      </c>
      <c r="AQ293" s="10">
        <v>1</v>
      </c>
      <c r="AR293" s="10">
        <v>18</v>
      </c>
      <c r="AS293" s="10">
        <f>46+72+68+1</f>
        <v>187</v>
      </c>
      <c r="AT293" s="10"/>
      <c r="AU293" s="16">
        <f>394+57</f>
        <v>451</v>
      </c>
      <c r="AV293" s="16">
        <v>3</v>
      </c>
      <c r="AW293" s="16">
        <v>21</v>
      </c>
      <c r="AX293" s="16"/>
      <c r="AY293" s="191">
        <v>5</v>
      </c>
      <c r="AZ293" s="191">
        <v>11</v>
      </c>
      <c r="BA293" s="13"/>
      <c r="BB293" s="169">
        <v>1</v>
      </c>
      <c r="BC293" s="20">
        <f t="shared" si="8"/>
        <v>66</v>
      </c>
      <c r="BD293" s="20">
        <f t="shared" si="9"/>
        <v>1</v>
      </c>
    </row>
    <row r="294" spans="1:56">
      <c r="A294" s="1">
        <f>输入错误检查!C293</f>
        <v>0</v>
      </c>
      <c r="B294" s="14">
        <f>原始数据!B294</f>
        <v>4</v>
      </c>
      <c r="C294" s="14">
        <f>原始数据!C294</f>
        <v>20</v>
      </c>
      <c r="D294" s="8">
        <f>原始数据!D294</f>
        <v>12</v>
      </c>
      <c r="E294" s="8" t="str">
        <f>原始数据!E294</f>
        <v>TE</v>
      </c>
      <c r="F294" s="8" t="str">
        <f>原始数据!F294</f>
        <v>DOU5</v>
      </c>
      <c r="G294" s="8">
        <f>原始数据!G294</f>
        <v>2</v>
      </c>
      <c r="H294" s="8" t="str">
        <f>原始数据!H294</f>
        <v>下</v>
      </c>
      <c r="I294" s="8" t="str">
        <f>IF(原始数据!X294="","",原始数据!X294)</f>
        <v>月亮河公园</v>
      </c>
      <c r="J294" s="8" t="str">
        <f>原始数据!J294</f>
        <v>DOU5</v>
      </c>
      <c r="K294" s="142" t="str">
        <f>IF(赛后数据!$M294="","",_xlfn.IFS(L294=赛后数据!$N294,赛后数据!$M294,L294=赛后数据!$V294,赛后数据!$U294,L294=赛后数据!$AD294,赛后数据!$AC294,L294=赛后数据!$AL294,赛后数据!$AK294))</f>
        <v>nan</v>
      </c>
      <c r="L294" s="9" t="str">
        <f>IF(原始数据!AP294="","",原始数据!AP294)</f>
        <v>佣兵</v>
      </c>
      <c r="M294" s="13">
        <v>2</v>
      </c>
      <c r="N294" s="189" t="s">
        <v>231</v>
      </c>
      <c r="O294" s="189" t="s">
        <v>230</v>
      </c>
      <c r="P294" s="142" t="str">
        <f>IF(赛后数据!$M294="","",_xlfn.IFS(Q294=赛后数据!$N294,赛后数据!$M294,Q294=赛后数据!$V294,赛后数据!$U294,Q294=赛后数据!$AD294,赛后数据!$AC294,Q294=赛后数据!$AL294,赛后数据!$AK294))</f>
        <v>silverzhi</v>
      </c>
      <c r="Q294" s="9" t="str">
        <f>IF(原始数据!AQ294="","",原始数据!AQ294)</f>
        <v>病患</v>
      </c>
      <c r="R294" s="13">
        <v>9</v>
      </c>
      <c r="S294" s="15" t="s">
        <v>233</v>
      </c>
      <c r="T294" s="15" t="s">
        <v>230</v>
      </c>
      <c r="U294" s="142" t="str">
        <f>IF(赛后数据!$M294="","",_xlfn.IFS(V294=赛后数据!$N294,赛后数据!$M294,V294=赛后数据!$V294,赛后数据!$U294,V294=赛后数据!$AD294,赛后数据!$AC294,V294=赛后数据!$AL294,赛后数据!$AK294))</f>
        <v>chen</v>
      </c>
      <c r="V294" s="9" t="str">
        <f>IF(原始数据!AS294="","",原始数据!AS294)</f>
        <v>调酒师</v>
      </c>
      <c r="W294" s="13">
        <v>4</v>
      </c>
      <c r="X294" s="15" t="s">
        <v>232</v>
      </c>
      <c r="Y294" s="15" t="s">
        <v>230</v>
      </c>
      <c r="Z294" s="142" t="str">
        <f>IF(赛后数据!$M294="","",_xlfn.IFS(AA294=赛后数据!$N294,赛后数据!$M294,AA294=赛后数据!$V294,赛后数据!$U294,AA294=赛后数据!$AD294,赛后数据!$AC294,AA294=赛后数据!$AL294,赛后数据!$AK294))</f>
        <v>czai</v>
      </c>
      <c r="AA294" s="9" t="str">
        <f>IF(原始数据!AU294="","",原始数据!AU294)</f>
        <v>小说家</v>
      </c>
      <c r="AB294" s="13">
        <v>11</v>
      </c>
      <c r="AC294" s="15" t="s">
        <v>232</v>
      </c>
      <c r="AD294" s="15" t="s">
        <v>231</v>
      </c>
      <c r="AE294" s="9" t="str">
        <f>IF(原始数据!K294="","",原始数据!K294)</f>
        <v>TE</v>
      </c>
      <c r="AF294" s="9" t="str">
        <f>IF(原始数据!L294="","",原始数据!L294)</f>
        <v>ppei</v>
      </c>
      <c r="AG294" s="9" t="str">
        <f>IF(原始数据!AV294="","",原始数据!AV294)</f>
        <v>歌剧演员</v>
      </c>
      <c r="AH294" s="13">
        <v>8</v>
      </c>
      <c r="AI294" s="15" t="s">
        <v>234</v>
      </c>
      <c r="AJ294" s="15" t="s">
        <v>235</v>
      </c>
      <c r="AK294" s="15" t="s">
        <v>237</v>
      </c>
      <c r="AL294" s="15" t="s">
        <v>240</v>
      </c>
      <c r="AM294" s="142" t="s">
        <v>284</v>
      </c>
      <c r="AN294" s="9">
        <v>0</v>
      </c>
      <c r="AO294" s="9">
        <v>8</v>
      </c>
      <c r="AP294" s="142" t="s">
        <v>372</v>
      </c>
      <c r="AQ294" s="10">
        <v>1</v>
      </c>
      <c r="AR294" s="10">
        <v>21</v>
      </c>
      <c r="AS294" s="10">
        <f>98+85+28</f>
        <v>211</v>
      </c>
      <c r="AT294" s="10"/>
      <c r="AU294" s="16">
        <f>329+87+5</f>
        <v>421</v>
      </c>
      <c r="AV294" s="16">
        <v>3</v>
      </c>
      <c r="AW294" s="16">
        <v>21</v>
      </c>
      <c r="AX294" s="16"/>
      <c r="AY294" s="191">
        <v>5</v>
      </c>
      <c r="AZ294" s="191">
        <v>23</v>
      </c>
      <c r="BA294" s="13"/>
      <c r="BB294" s="169">
        <v>2</v>
      </c>
      <c r="BC294" s="20">
        <f t="shared" si="8"/>
        <v>73</v>
      </c>
      <c r="BD294" s="20">
        <f t="shared" si="9"/>
        <v>1</v>
      </c>
    </row>
    <row r="295" spans="1:56">
      <c r="A295" s="1">
        <f>输入错误检查!C294</f>
        <v>0</v>
      </c>
      <c r="B295" s="14">
        <f>原始数据!B295</f>
        <v>4</v>
      </c>
      <c r="C295" s="14">
        <f>原始数据!C295</f>
        <v>20</v>
      </c>
      <c r="D295" s="8">
        <f>原始数据!D295</f>
        <v>12</v>
      </c>
      <c r="E295" s="8" t="str">
        <f>原始数据!E295</f>
        <v>TE</v>
      </c>
      <c r="F295" s="8" t="str">
        <f>原始数据!F295</f>
        <v>DOU5</v>
      </c>
      <c r="G295" s="8">
        <f>原始数据!G295</f>
        <v>3</v>
      </c>
      <c r="H295" s="8" t="str">
        <f>原始数据!H295</f>
        <v>上</v>
      </c>
      <c r="I295" s="8" t="str">
        <f>IF(原始数据!X295="","",原始数据!X295)</f>
        <v>唐人街</v>
      </c>
      <c r="J295" s="8" t="str">
        <f>原始数据!J295</f>
        <v>TE</v>
      </c>
      <c r="K295" s="142" t="str">
        <f>IF(赛后数据!$M295="","",_xlfn.IFS(L295=赛后数据!$N295,赛后数据!$M295,L295=赛后数据!$V295,赛后数据!$U295,L295=赛后数据!$AD295,赛后数据!$AC295,L295=赛后数据!$AL295,赛后数据!$AK295))</f>
        <v>libao</v>
      </c>
      <c r="L295" s="9" t="str">
        <f>IF(原始数据!AP295="","",原始数据!AP295)</f>
        <v>心理学家</v>
      </c>
      <c r="M295" s="13">
        <v>4</v>
      </c>
      <c r="N295" s="189" t="s">
        <v>233</v>
      </c>
      <c r="O295" s="189" t="s">
        <v>230</v>
      </c>
      <c r="P295" s="142" t="str">
        <f>IF(赛后数据!$M295="","",_xlfn.IFS(Q295=赛后数据!$N295,赛后数据!$M295,Q295=赛后数据!$V295,赛后数据!$U295,Q295=赛后数据!$AD295,赛后数据!$AC295,Q295=赛后数据!$AL295,赛后数据!$AK295))</f>
        <v>maom</v>
      </c>
      <c r="Q295" s="9" t="str">
        <f>IF(原始数据!AQ295="","",原始数据!AQ295)</f>
        <v>古董商</v>
      </c>
      <c r="R295" s="13">
        <v>5</v>
      </c>
      <c r="S295" s="15" t="s">
        <v>232</v>
      </c>
      <c r="T295" s="15" t="s">
        <v>230</v>
      </c>
      <c r="U295" s="142" t="str">
        <f>IF(赛后数据!$M295="","",_xlfn.IFS(V295=赛后数据!$N295,赛后数据!$M295,V295=赛后数据!$V295,赛后数据!$U295,V295=赛后数据!$AD295,赛后数据!$AC295,V295=赛后数据!$AL295,赛后数据!$AK295))</f>
        <v>yangy</v>
      </c>
      <c r="V295" s="9" t="str">
        <f>IF(原始数据!AS295="","",原始数据!AS295)</f>
        <v>飞行家</v>
      </c>
      <c r="W295" s="13">
        <v>2</v>
      </c>
      <c r="X295" s="15" t="s">
        <v>231</v>
      </c>
      <c r="Y295" s="15" t="s">
        <v>233</v>
      </c>
      <c r="Z295" s="142" t="str">
        <f>IF(赛后数据!$M295="","",_xlfn.IFS(AA295=赛后数据!$N295,赛后数据!$M295,AA295=赛后数据!$V295,赛后数据!$U295,AA295=赛后数据!$AD295,赛后数据!$AC295,AA295=赛后数据!$AL295,赛后数据!$AK295))</f>
        <v>yihua</v>
      </c>
      <c r="AA295" s="9" t="str">
        <f>IF(原始数据!AU295="","",原始数据!AU295)</f>
        <v>守墓人</v>
      </c>
      <c r="AB295" s="13">
        <v>6</v>
      </c>
      <c r="AC295" s="15" t="s">
        <v>231</v>
      </c>
      <c r="AD295" s="15" t="s">
        <v>230</v>
      </c>
      <c r="AE295" s="9" t="str">
        <f>IF(原始数据!K295="","",原始数据!K295)</f>
        <v>DOU5</v>
      </c>
      <c r="AF295" s="9" t="str">
        <f>IF(原始数据!L295="","",原始数据!L295)</f>
        <v>yan</v>
      </c>
      <c r="AG295" s="9" t="str">
        <f>IF(原始数据!AV295="","",原始数据!AV295)</f>
        <v>守夜人</v>
      </c>
      <c r="AH295" s="13">
        <v>8</v>
      </c>
      <c r="AI295" s="15" t="s">
        <v>235</v>
      </c>
      <c r="AJ295" s="15" t="s">
        <v>234</v>
      </c>
      <c r="AK295" s="15" t="s">
        <v>268</v>
      </c>
      <c r="AL295" s="15" t="s">
        <v>240</v>
      </c>
      <c r="AM295" s="142" t="s">
        <v>345</v>
      </c>
      <c r="AN295" s="9">
        <v>0</v>
      </c>
      <c r="AO295" s="9">
        <v>14</v>
      </c>
      <c r="AP295" s="142" t="s">
        <v>255</v>
      </c>
      <c r="AQ295" s="10">
        <v>1</v>
      </c>
      <c r="AR295" s="10">
        <v>36</v>
      </c>
      <c r="AS295" s="10">
        <f>86+94+76</f>
        <v>256</v>
      </c>
      <c r="AT295" s="10"/>
      <c r="AU295" s="16">
        <v>445</v>
      </c>
      <c r="AV295" s="16">
        <v>3</v>
      </c>
      <c r="AW295" s="16">
        <v>21</v>
      </c>
      <c r="AX295" s="16"/>
      <c r="AY295" s="191">
        <v>4</v>
      </c>
      <c r="AZ295" s="191">
        <v>58</v>
      </c>
      <c r="BA295" s="13"/>
      <c r="BB295" s="169">
        <v>1</v>
      </c>
      <c r="BC295" s="20">
        <f t="shared" si="8"/>
        <v>82</v>
      </c>
      <c r="BD295" s="20">
        <f t="shared" si="9"/>
        <v>1</v>
      </c>
    </row>
    <row r="296" spans="1:56">
      <c r="A296" s="1">
        <f>输入错误检查!C295</f>
        <v>0</v>
      </c>
      <c r="B296" s="14">
        <f>原始数据!B296</f>
        <v>4</v>
      </c>
      <c r="C296" s="14">
        <f>原始数据!C296</f>
        <v>20</v>
      </c>
      <c r="D296" s="8">
        <f>原始数据!D296</f>
        <v>12</v>
      </c>
      <c r="E296" s="8" t="str">
        <f>原始数据!E296</f>
        <v>TE</v>
      </c>
      <c r="F296" s="8" t="str">
        <f>原始数据!F296</f>
        <v>DOU5</v>
      </c>
      <c r="G296" s="8">
        <f>原始数据!G296</f>
        <v>3</v>
      </c>
      <c r="H296" s="8" t="str">
        <f>原始数据!H296</f>
        <v>下</v>
      </c>
      <c r="I296" s="8" t="str">
        <f>IF(原始数据!X296="","",原始数据!X296)</f>
        <v>唐人街</v>
      </c>
      <c r="J296" s="8" t="str">
        <f>原始数据!J296</f>
        <v>DOU5</v>
      </c>
      <c r="K296" s="142" t="str">
        <f>IF(赛后数据!$M296="","",_xlfn.IFS(L296=赛后数据!$N296,赛后数据!$M296,L296=赛后数据!$V296,赛后数据!$U296,L296=赛后数据!$AD296,赛后数据!$AC296,L296=赛后数据!$AL296,赛后数据!$AK296))</f>
        <v>czai</v>
      </c>
      <c r="L296" s="9" t="str">
        <f>IF(原始数据!AP296="","",原始数据!AP296)</f>
        <v>前锋</v>
      </c>
      <c r="M296" s="13">
        <v>5</v>
      </c>
      <c r="N296" s="189" t="s">
        <v>233</v>
      </c>
      <c r="O296" s="189" t="s">
        <v>230</v>
      </c>
      <c r="P296" s="142" t="str">
        <f>IF(赛后数据!$M296="","",_xlfn.IFS(Q296=赛后数据!$N296,赛后数据!$M296,Q296=赛后数据!$V296,赛后数据!$U296,Q296=赛后数据!$AD296,赛后数据!$AC296,Q296=赛后数据!$AL296,赛后数据!$AK296))</f>
        <v>nan</v>
      </c>
      <c r="Q296" s="9" t="str">
        <f>IF(原始数据!AQ296="","",原始数据!AQ296)</f>
        <v>小说家</v>
      </c>
      <c r="R296" s="13">
        <v>6</v>
      </c>
      <c r="S296" s="189" t="s">
        <v>233</v>
      </c>
      <c r="T296" s="189" t="s">
        <v>230</v>
      </c>
      <c r="U296" s="142" t="str">
        <f>IF(赛后数据!$M296="","",_xlfn.IFS(V296=赛后数据!$N296,赛后数据!$M296,V296=赛后数据!$V296,赛后数据!$U296,V296=赛后数据!$AD296,赛后数据!$AC296,V296=赛后数据!$AL296,赛后数据!$AK296))</f>
        <v>chen</v>
      </c>
      <c r="V296" s="9" t="str">
        <f>IF(原始数据!AS296="","",原始数据!AS296)</f>
        <v>入殓师</v>
      </c>
      <c r="W296" s="13">
        <v>8</v>
      </c>
      <c r="X296" s="189" t="s">
        <v>233</v>
      </c>
      <c r="Y296" s="189" t="s">
        <v>230</v>
      </c>
      <c r="Z296" s="142" t="str">
        <f>IF(赛后数据!$M296="","",_xlfn.IFS(AA296=赛后数据!$N296,赛后数据!$M296,AA296=赛后数据!$V296,赛后数据!$U296,AA296=赛后数据!$AD296,赛后数据!$AC296,AA296=赛后数据!$AL296,赛后数据!$AK296))</f>
        <v>silverzhi</v>
      </c>
      <c r="AA296" s="9" t="str">
        <f>IF(原始数据!AU296="","",原始数据!AU296)</f>
        <v>飞行家</v>
      </c>
      <c r="AB296" s="13">
        <v>2</v>
      </c>
      <c r="AC296" s="15" t="s">
        <v>231</v>
      </c>
      <c r="AD296" s="15" t="s">
        <v>230</v>
      </c>
      <c r="AE296" s="9" t="str">
        <f>IF(原始数据!K296="","",原始数据!K296)</f>
        <v>TE</v>
      </c>
      <c r="AF296" s="9" t="str">
        <f>IF(原始数据!L296="","",原始数据!L296)</f>
        <v>ppei</v>
      </c>
      <c r="AG296" s="9" t="str">
        <f>IF(原始数据!AV296="","",原始数据!AV296)</f>
        <v>蜡像师</v>
      </c>
      <c r="AH296" s="13">
        <v>3</v>
      </c>
      <c r="AI296" s="15" t="s">
        <v>235</v>
      </c>
      <c r="AJ296" s="15" t="s">
        <v>234</v>
      </c>
      <c r="AK296" s="15" t="s">
        <v>268</v>
      </c>
      <c r="AL296" s="15" t="s">
        <v>240</v>
      </c>
      <c r="AM296" s="142" t="s">
        <v>290</v>
      </c>
      <c r="AN296" s="9">
        <v>0</v>
      </c>
      <c r="AO296" s="9">
        <v>27</v>
      </c>
      <c r="AP296" s="142" t="s">
        <v>252</v>
      </c>
      <c r="AQ296" s="10">
        <v>1</v>
      </c>
      <c r="AR296" s="10">
        <v>39</v>
      </c>
      <c r="AS296" s="10">
        <f>88+81+16+5+22+10</f>
        <v>222</v>
      </c>
      <c r="AT296" s="11" t="s">
        <v>373</v>
      </c>
      <c r="AU296" s="16">
        <f>247+5+35+19</f>
        <v>306</v>
      </c>
      <c r="AV296" s="16">
        <v>3</v>
      </c>
      <c r="AW296" s="16">
        <v>21</v>
      </c>
      <c r="AX296" s="16"/>
      <c r="AY296" s="191">
        <v>6</v>
      </c>
      <c r="AZ296" s="191">
        <v>6</v>
      </c>
      <c r="BA296" s="13"/>
      <c r="BB296" s="169">
        <v>1</v>
      </c>
      <c r="BC296" s="20">
        <f t="shared" si="8"/>
        <v>72</v>
      </c>
      <c r="BD296" s="20">
        <f t="shared" si="9"/>
        <v>1</v>
      </c>
    </row>
    <row r="297" spans="1:56">
      <c r="A297" s="1">
        <f>输入错误检查!C296</f>
        <v>0</v>
      </c>
      <c r="B297" s="14">
        <f>原始数据!B297</f>
        <v>4</v>
      </c>
      <c r="C297" s="14">
        <f>原始数据!C297</f>
        <v>20</v>
      </c>
      <c r="D297" s="8">
        <f>原始数据!D297</f>
        <v>12</v>
      </c>
      <c r="E297" s="8" t="str">
        <f>原始数据!E297</f>
        <v>TE</v>
      </c>
      <c r="F297" s="8" t="str">
        <f>原始数据!F297</f>
        <v>DOU5</v>
      </c>
      <c r="G297" s="8" t="str">
        <f>原始数据!G297</f>
        <v>加</v>
      </c>
      <c r="H297" s="8" t="str">
        <f>原始数据!H297</f>
        <v>上</v>
      </c>
      <c r="I297" s="8" t="str">
        <f>IF(原始数据!X297="","",原始数据!X297)</f>
        <v/>
      </c>
      <c r="J297" s="8" t="str">
        <f>原始数据!J297</f>
        <v/>
      </c>
      <c r="K297" s="142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9" t="str">
        <f>IF(原始数据!AP297="","",原始数据!AP297)</f>
        <v/>
      </c>
      <c r="M297" s="13"/>
      <c r="N297" s="195"/>
      <c r="O297" s="195"/>
      <c r="P297" s="142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9" t="str">
        <f>IF(原始数据!AQ297="","",原始数据!AQ297)</f>
        <v/>
      </c>
      <c r="R297" s="13"/>
      <c r="S297" s="13"/>
      <c r="T297" s="13"/>
      <c r="U297" s="142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9" t="str">
        <f>IF(原始数据!AS297="","",原始数据!AS297)</f>
        <v/>
      </c>
      <c r="W297" s="13"/>
      <c r="X297" s="13"/>
      <c r="Y297" s="13"/>
      <c r="Z297" s="142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9" t="str">
        <f>IF(原始数据!AU297="","",原始数据!AU297)</f>
        <v/>
      </c>
      <c r="AB297" s="13"/>
      <c r="AC297" s="13"/>
      <c r="AD297" s="13"/>
      <c r="AE297" s="9" t="str">
        <f>IF(原始数据!K297="","",原始数据!K297)</f>
        <v/>
      </c>
      <c r="AF297" s="9" t="str">
        <f>IF(原始数据!L297="","",原始数据!L297)</f>
        <v/>
      </c>
      <c r="AG297" s="9" t="str">
        <f>IF(原始数据!AV297="","",原始数据!AV297)</f>
        <v/>
      </c>
      <c r="AH297" s="13"/>
      <c r="AI297" s="13"/>
      <c r="AJ297" s="13"/>
      <c r="AK297" s="13"/>
      <c r="AL297" s="13"/>
      <c r="AM297" s="9"/>
      <c r="AN297" s="9"/>
      <c r="AO297" s="9"/>
      <c r="AP297" s="9"/>
      <c r="AQ297" s="10"/>
      <c r="AR297" s="10"/>
      <c r="AS297" s="10"/>
      <c r="AT297" s="10"/>
      <c r="AU297" s="16"/>
      <c r="AV297" s="16"/>
      <c r="AW297" s="16"/>
      <c r="AX297" s="16"/>
      <c r="AY297" s="191"/>
      <c r="AZ297" s="191"/>
      <c r="BA297" s="13"/>
      <c r="BC297" s="20">
        <f t="shared" si="8"/>
        <v>0</v>
      </c>
      <c r="BD297" s="20" t="str">
        <f t="shared" si="9"/>
        <v/>
      </c>
    </row>
    <row r="298" spans="1:56">
      <c r="A298" s="1">
        <f>输入错误检查!C297</f>
        <v>0</v>
      </c>
      <c r="B298" s="14">
        <f>原始数据!B298</f>
        <v>4</v>
      </c>
      <c r="C298" s="14">
        <f>原始数据!C298</f>
        <v>20</v>
      </c>
      <c r="D298" s="8">
        <f>原始数据!D298</f>
        <v>12</v>
      </c>
      <c r="E298" s="8" t="str">
        <f>原始数据!E298</f>
        <v>TE</v>
      </c>
      <c r="F298" s="8" t="str">
        <f>原始数据!F298</f>
        <v>DOU5</v>
      </c>
      <c r="G298" s="8" t="str">
        <f>原始数据!G298</f>
        <v>加</v>
      </c>
      <c r="H298" s="8" t="str">
        <f>原始数据!H298</f>
        <v>下</v>
      </c>
      <c r="I298" s="8" t="str">
        <f>IF(原始数据!X298="","",原始数据!X298)</f>
        <v/>
      </c>
      <c r="J298" s="8" t="str">
        <f>原始数据!J298</f>
        <v/>
      </c>
      <c r="K298" s="142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9" t="str">
        <f>IF(原始数据!AP298="","",原始数据!AP298)</f>
        <v/>
      </c>
      <c r="M298" s="13"/>
      <c r="N298" s="195"/>
      <c r="O298" s="195"/>
      <c r="P298" s="142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9" t="str">
        <f>IF(原始数据!AQ298="","",原始数据!AQ298)</f>
        <v/>
      </c>
      <c r="R298" s="13"/>
      <c r="S298" s="13"/>
      <c r="T298" s="13"/>
      <c r="U298" s="142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9" t="str">
        <f>IF(原始数据!AS298="","",原始数据!AS298)</f>
        <v/>
      </c>
      <c r="W298" s="13"/>
      <c r="X298" s="13"/>
      <c r="Y298" s="13"/>
      <c r="Z298" s="142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9" t="str">
        <f>IF(原始数据!AU298="","",原始数据!AU298)</f>
        <v/>
      </c>
      <c r="AB298" s="13"/>
      <c r="AC298" s="13"/>
      <c r="AD298" s="13"/>
      <c r="AE298" s="9" t="str">
        <f>IF(原始数据!K298="","",原始数据!K298)</f>
        <v/>
      </c>
      <c r="AF298" s="9" t="str">
        <f>IF(原始数据!L298="","",原始数据!L298)</f>
        <v/>
      </c>
      <c r="AG298" s="9" t="str">
        <f>IF(原始数据!AV298="","",原始数据!AV298)</f>
        <v/>
      </c>
      <c r="AH298" s="13"/>
      <c r="AI298" s="13"/>
      <c r="AJ298" s="13"/>
      <c r="AK298" s="13"/>
      <c r="AL298" s="13"/>
      <c r="AM298" s="9"/>
      <c r="AN298" s="9"/>
      <c r="AO298" s="9"/>
      <c r="AP298" s="9"/>
      <c r="AQ298" s="10"/>
      <c r="AR298" s="10"/>
      <c r="AS298" s="10"/>
      <c r="AT298" s="10"/>
      <c r="AU298" s="16"/>
      <c r="AV298" s="16"/>
      <c r="AW298" s="16"/>
      <c r="AX298" s="16"/>
      <c r="AY298" s="191"/>
      <c r="AZ298" s="191"/>
      <c r="BA298" s="13"/>
      <c r="BC298" s="20">
        <f t="shared" si="8"/>
        <v>0</v>
      </c>
      <c r="BD298" s="20" t="str">
        <f t="shared" si="9"/>
        <v/>
      </c>
    </row>
    <row r="299" spans="1:56">
      <c r="A299" s="1">
        <f>输入错误检查!C298</f>
        <v>0</v>
      </c>
      <c r="B299" s="14">
        <f>原始数据!B299</f>
        <v>4</v>
      </c>
      <c r="C299" s="14">
        <f>原始数据!C299</f>
        <v>20</v>
      </c>
      <c r="D299" s="8">
        <f>原始数据!D299</f>
        <v>14</v>
      </c>
      <c r="E299" s="8" t="str">
        <f>原始数据!E299</f>
        <v>WBG</v>
      </c>
      <c r="F299" s="8" t="str">
        <f>原始数据!F299</f>
        <v>FT</v>
      </c>
      <c r="G299" s="8">
        <f>原始数据!G299</f>
        <v>1</v>
      </c>
      <c r="H299" s="8" t="str">
        <f>原始数据!H299</f>
        <v>上</v>
      </c>
      <c r="I299" s="8" t="str">
        <f>IF(原始数据!X299="","",原始数据!X299)</f>
        <v>里奥的回忆</v>
      </c>
      <c r="J299" s="8" t="str">
        <f>原始数据!J299</f>
        <v>WBG</v>
      </c>
      <c r="K299" s="142" t="str">
        <f>IF(赛后数据!$M299="","",_xlfn.IFS(L299=赛后数据!$N299,赛后数据!$M299,L299=赛后数据!$V299,赛后数据!$U299,L299=赛后数据!$AD299,赛后数据!$AC299,L299=赛后数据!$AL299,赛后数据!$AK299))</f>
        <v>guoker</v>
      </c>
      <c r="L299" s="9" t="str">
        <f>IF(原始数据!AP299="","",原始数据!AP299)</f>
        <v>古董商</v>
      </c>
      <c r="M299" s="13">
        <v>4</v>
      </c>
      <c r="N299" s="189" t="s">
        <v>232</v>
      </c>
      <c r="O299" s="189" t="s">
        <v>231</v>
      </c>
      <c r="P299" s="142" t="str">
        <f>IF(赛后数据!$M299="","",_xlfn.IFS(Q299=赛后数据!$N299,赛后数据!$M299,Q299=赛后数据!$V299,赛后数据!$U299,Q299=赛后数据!$AD299,赛后数据!$AC299,Q299=赛后数据!$AL299,赛后数据!$AK299))</f>
        <v>huan</v>
      </c>
      <c r="Q299" s="9" t="str">
        <f>IF(原始数据!AQ299="","",原始数据!AQ299)</f>
        <v>木偶师</v>
      </c>
      <c r="R299" s="13">
        <v>2</v>
      </c>
      <c r="S299" s="15" t="s">
        <v>230</v>
      </c>
      <c r="T299" s="15" t="s">
        <v>231</v>
      </c>
      <c r="U299" s="142" t="str">
        <f>IF(赛后数据!$M299="","",_xlfn.IFS(V299=赛后数据!$N299,赛后数据!$M299,V299=赛后数据!$V299,赛后数据!$U299,V299=赛后数据!$AD299,赛后数据!$AC299,V299=赛后数据!$AL299,赛后数据!$AK299))</f>
        <v>persica</v>
      </c>
      <c r="V299" s="9" t="str">
        <f>IF(原始数据!AS299="","",原始数据!AS299)</f>
        <v>舞女</v>
      </c>
      <c r="W299" s="13">
        <v>6</v>
      </c>
      <c r="X299" s="15" t="s">
        <v>232</v>
      </c>
      <c r="Y299" s="15" t="s">
        <v>233</v>
      </c>
      <c r="Z299" s="142" t="str">
        <f>IF(赛后数据!$M299="","",_xlfn.IFS(AA299=赛后数据!$N299,赛后数据!$M299,AA299=赛后数据!$V299,赛后数据!$U299,AA299=赛后数据!$AD299,赛后数据!$AC299,AA299=赛后数据!$AL299,赛后数据!$AK299))</f>
        <v>huiyi</v>
      </c>
      <c r="AA299" s="9" t="str">
        <f>IF(原始数据!AU299="","",原始数据!AU299)</f>
        <v>骑士</v>
      </c>
      <c r="AB299" s="13">
        <v>8</v>
      </c>
      <c r="AC299" s="15" t="s">
        <v>231</v>
      </c>
      <c r="AD299" s="15" t="s">
        <v>233</v>
      </c>
      <c r="AE299" s="9" t="str">
        <f>IF(原始数据!K299="","",原始数据!K299)</f>
        <v>FT</v>
      </c>
      <c r="AF299" s="9" t="str">
        <f>IF(原始数据!L299="","",原始数据!L299)</f>
        <v>heshen</v>
      </c>
      <c r="AG299" s="9" t="str">
        <f>IF(原始数据!AV299="","",原始数据!AV299)</f>
        <v>跛脚羊</v>
      </c>
      <c r="AH299" s="13">
        <v>5</v>
      </c>
      <c r="AI299" s="15" t="s">
        <v>234</v>
      </c>
      <c r="AJ299" s="15" t="s">
        <v>235</v>
      </c>
      <c r="AK299" s="15" t="s">
        <v>247</v>
      </c>
      <c r="AL299" s="15" t="s">
        <v>240</v>
      </c>
      <c r="AM299" s="142" t="s">
        <v>374</v>
      </c>
      <c r="AN299" s="9">
        <v>0</v>
      </c>
      <c r="AO299" s="9">
        <v>13</v>
      </c>
      <c r="AP299" s="142" t="s">
        <v>252</v>
      </c>
      <c r="AQ299" s="10">
        <v>0</v>
      </c>
      <c r="AR299" s="10">
        <v>41</v>
      </c>
      <c r="AS299" s="10">
        <v>124</v>
      </c>
      <c r="AT299" s="10"/>
      <c r="AU299" s="16">
        <v>365</v>
      </c>
      <c r="AV299" s="16">
        <v>3</v>
      </c>
      <c r="AW299" s="16">
        <v>21</v>
      </c>
      <c r="AX299" s="16"/>
      <c r="AY299" s="191">
        <v>6</v>
      </c>
      <c r="AZ299" s="191">
        <v>8</v>
      </c>
      <c r="BA299" s="13"/>
      <c r="BB299" s="169">
        <v>1</v>
      </c>
      <c r="BC299" s="20">
        <f t="shared" si="8"/>
        <v>28</v>
      </c>
      <c r="BD299" s="20">
        <f t="shared" si="9"/>
        <v>1</v>
      </c>
    </row>
    <row r="300" spans="1:56">
      <c r="A300" s="1">
        <f>输入错误检查!C299</f>
        <v>0</v>
      </c>
      <c r="B300" s="14">
        <f>原始数据!B300</f>
        <v>4</v>
      </c>
      <c r="C300" s="14">
        <f>原始数据!C300</f>
        <v>20</v>
      </c>
      <c r="D300" s="8">
        <f>原始数据!D300</f>
        <v>14</v>
      </c>
      <c r="E300" s="8" t="str">
        <f>原始数据!E300</f>
        <v>WBG</v>
      </c>
      <c r="F300" s="8" t="str">
        <f>原始数据!F300</f>
        <v>FT</v>
      </c>
      <c r="G300" s="8">
        <f>原始数据!G300</f>
        <v>1</v>
      </c>
      <c r="H300" s="8" t="str">
        <f>原始数据!H300</f>
        <v>下</v>
      </c>
      <c r="I300" s="8" t="str">
        <f>IF(原始数据!X300="","",原始数据!X300)</f>
        <v>里奥的回忆</v>
      </c>
      <c r="J300" s="8" t="str">
        <f>原始数据!J300</f>
        <v>FT</v>
      </c>
      <c r="K300" s="142" t="str">
        <f>IF(赛后数据!$M300="","",_xlfn.IFS(L300=赛后数据!$N300,赛后数据!$M300,L300=赛后数据!$V300,赛后数据!$U300,L300=赛后数据!$AD300,赛后数据!$AC300,L300=赛后数据!$AL300,赛后数据!$AK300))</f>
        <v>shadow</v>
      </c>
      <c r="L300" s="9" t="str">
        <f>IF(原始数据!AP300="","",原始数据!AP300)</f>
        <v>先知</v>
      </c>
      <c r="M300" s="13">
        <v>8</v>
      </c>
      <c r="N300" s="189" t="s">
        <v>232</v>
      </c>
      <c r="O300" s="189" t="s">
        <v>233</v>
      </c>
      <c r="P300" s="142" t="str">
        <f>IF(赛后数据!$M300="","",_xlfn.IFS(Q300=赛后数据!$N300,赛后数据!$M300,Q300=赛后数据!$V300,赛后数据!$U300,Q300=赛后数据!$AD300,赛后数据!$AC300,Q300=赛后数据!$AL300,赛后数据!$AK300))</f>
        <v>ahd</v>
      </c>
      <c r="Q300" s="9" t="str">
        <f>IF(原始数据!AQ300="","",原始数据!AQ300)</f>
        <v>木偶师</v>
      </c>
      <c r="R300" s="13">
        <v>5</v>
      </c>
      <c r="S300" s="15" t="s">
        <v>231</v>
      </c>
      <c r="T300" s="15" t="s">
        <v>233</v>
      </c>
      <c r="U300" s="142" t="str">
        <f>IF(赛后数据!$M300="","",_xlfn.IFS(V300=赛后数据!$N300,赛后数据!$M300,V300=赛后数据!$V300,赛后数据!$U300,V300=赛后数据!$AD300,赛后数据!$AC300,V300=赛后数据!$AL300,赛后数据!$AK300))</f>
        <v>kuga</v>
      </c>
      <c r="V300" s="9" t="str">
        <f>IF(原始数据!AS300="","",原始数据!AS300)</f>
        <v>飞行家</v>
      </c>
      <c r="W300" s="13">
        <v>2</v>
      </c>
      <c r="X300" s="15" t="s">
        <v>231</v>
      </c>
      <c r="Y300" s="15" t="s">
        <v>232</v>
      </c>
      <c r="Z300" s="142" t="str">
        <f>IF(赛后数据!$M300="","",_xlfn.IFS(AA300=赛后数据!$N300,赛后数据!$M300,AA300=赛后数据!$V300,赛后数据!$U300,AA300=赛后数据!$AD300,赛后数据!$AC300,AA300=赛后数据!$AL300,赛后数据!$AK300))</f>
        <v>miniblue</v>
      </c>
      <c r="AA300" s="9" t="str">
        <f>IF(原始数据!AU300="","",原始数据!AU300)</f>
        <v>守墓人</v>
      </c>
      <c r="AB300" s="13">
        <v>6</v>
      </c>
      <c r="AC300" s="15" t="s">
        <v>230</v>
      </c>
      <c r="AD300" s="15" t="s">
        <v>231</v>
      </c>
      <c r="AE300" s="9" t="str">
        <f>IF(原始数据!K300="","",原始数据!K300)</f>
        <v>WBG</v>
      </c>
      <c r="AF300" s="9" t="str">
        <f>IF(原始数据!L300="","",原始数据!L300)</f>
        <v>alex</v>
      </c>
      <c r="AG300" s="9" t="str">
        <f>IF(原始数据!AV300="","",原始数据!AV300)</f>
        <v>喧嚣</v>
      </c>
      <c r="AH300" s="13">
        <v>9</v>
      </c>
      <c r="AI300" s="15" t="s">
        <v>234</v>
      </c>
      <c r="AJ300" s="15" t="s">
        <v>243</v>
      </c>
      <c r="AK300" s="15" t="s">
        <v>236</v>
      </c>
      <c r="AL300" s="15" t="s">
        <v>240</v>
      </c>
      <c r="AM300" s="142" t="s">
        <v>375</v>
      </c>
      <c r="AN300" s="9">
        <v>0</v>
      </c>
      <c r="AO300" s="9">
        <v>17</v>
      </c>
      <c r="AP300" s="142" t="s">
        <v>262</v>
      </c>
      <c r="AQ300" s="10">
        <v>1</v>
      </c>
      <c r="AR300" s="10">
        <v>32</v>
      </c>
      <c r="AS300" s="10">
        <v>294</v>
      </c>
      <c r="AT300" s="10"/>
      <c r="AU300" s="16">
        <v>450</v>
      </c>
      <c r="AV300" s="16">
        <v>3</v>
      </c>
      <c r="AW300" s="16">
        <v>21</v>
      </c>
      <c r="AX300" s="16"/>
      <c r="AY300" s="191">
        <v>4</v>
      </c>
      <c r="AZ300" s="191">
        <v>19</v>
      </c>
      <c r="BA300" s="13"/>
      <c r="BB300" s="169">
        <v>0</v>
      </c>
      <c r="BC300" s="20">
        <f t="shared" si="8"/>
        <v>75</v>
      </c>
      <c r="BD300" s="20">
        <f t="shared" si="9"/>
        <v>1</v>
      </c>
    </row>
    <row r="301" spans="1:56">
      <c r="A301" s="1">
        <f>输入错误检查!C300</f>
        <v>0</v>
      </c>
      <c r="B301" s="14">
        <f>原始数据!B301</f>
        <v>4</v>
      </c>
      <c r="C301" s="14">
        <f>原始数据!C301</f>
        <v>20</v>
      </c>
      <c r="D301" s="8">
        <f>原始数据!D301</f>
        <v>14</v>
      </c>
      <c r="E301" s="8" t="str">
        <f>原始数据!E301</f>
        <v>WBG</v>
      </c>
      <c r="F301" s="8" t="str">
        <f>原始数据!F301</f>
        <v>FT</v>
      </c>
      <c r="G301" s="8">
        <f>原始数据!G301</f>
        <v>2</v>
      </c>
      <c r="H301" s="8" t="str">
        <f>原始数据!H301</f>
        <v>上</v>
      </c>
      <c r="I301" s="8" t="str">
        <f>IF(原始数据!X301="","",原始数据!X301)</f>
        <v>唐人街</v>
      </c>
      <c r="J301" s="8" t="str">
        <f>原始数据!J301</f>
        <v>FT</v>
      </c>
      <c r="K301" s="142" t="str">
        <f>IF(赛后数据!$M301="","",_xlfn.IFS(L301=赛后数据!$N301,赛后数据!$M301,L301=赛后数据!$V301,赛后数据!$U301,L301=赛后数据!$AD301,赛后数据!$AC301,L301=赛后数据!$AL301,赛后数据!$AK301))</f>
        <v>kuga</v>
      </c>
      <c r="L301" s="9" t="str">
        <f>IF(原始数据!AP301="","",原始数据!AP301)</f>
        <v>火灾调查员</v>
      </c>
      <c r="M301" s="13">
        <v>2</v>
      </c>
      <c r="N301" s="189" t="s">
        <v>230</v>
      </c>
      <c r="O301" s="189" t="s">
        <v>233</v>
      </c>
      <c r="P301" s="142" t="str">
        <f>IF(赛后数据!$M301="","",_xlfn.IFS(Q301=赛后数据!$N301,赛后数据!$M301,Q301=赛后数据!$V301,赛后数据!$U301,Q301=赛后数据!$AD301,赛后数据!$AC301,Q301=赛后数据!$AL301,赛后数据!$AK301))</f>
        <v>shadow</v>
      </c>
      <c r="Q301" s="9" t="str">
        <f>IF(原始数据!AQ301="","",原始数据!AQ301)</f>
        <v>空军</v>
      </c>
      <c r="R301" s="13">
        <v>9</v>
      </c>
      <c r="S301" s="15" t="s">
        <v>230</v>
      </c>
      <c r="T301" s="15" t="s">
        <v>233</v>
      </c>
      <c r="U301" s="142" t="str">
        <f>IF(赛后数据!$M301="","",_xlfn.IFS(V301=赛后数据!$N301,赛后数据!$M301,V301=赛后数据!$V301,赛后数据!$U301,V301=赛后数据!$AD301,赛后数据!$AC301,V301=赛后数据!$AL301,赛后数据!$AK301))</f>
        <v>ahd</v>
      </c>
      <c r="V301" s="9" t="str">
        <f>IF(原始数据!AS301="","",原始数据!AS301)</f>
        <v>入殓师</v>
      </c>
      <c r="W301" s="13">
        <v>8</v>
      </c>
      <c r="X301" s="15" t="s">
        <v>230</v>
      </c>
      <c r="Y301" s="15" t="s">
        <v>233</v>
      </c>
      <c r="Z301" s="142" t="str">
        <f>IF(赛后数据!$M301="","",_xlfn.IFS(AA301=赛后数据!$N301,赛后数据!$M301,AA301=赛后数据!$V301,赛后数据!$U301,AA301=赛后数据!$AD301,赛后数据!$AC301,AA301=赛后数据!$AL301,赛后数据!$AK301))</f>
        <v>miniblue</v>
      </c>
      <c r="AA301" s="9" t="str">
        <f>IF(原始数据!AU301="","",原始数据!AU301)</f>
        <v>野人</v>
      </c>
      <c r="AB301" s="13">
        <v>5</v>
      </c>
      <c r="AC301" s="15" t="s">
        <v>230</v>
      </c>
      <c r="AD301" s="15" t="s">
        <v>231</v>
      </c>
      <c r="AE301" s="9" t="str">
        <f>IF(原始数据!K301="","",原始数据!K301)</f>
        <v>WBG</v>
      </c>
      <c r="AF301" s="9" t="str">
        <f>IF(原始数据!L301="","",原始数据!L301)</f>
        <v>alex</v>
      </c>
      <c r="AG301" s="9" t="str">
        <f>IF(原始数据!AV301="","",原始数据!AV301)</f>
        <v>歌剧演员</v>
      </c>
      <c r="AH301" s="13">
        <v>6</v>
      </c>
      <c r="AI301" s="15" t="s">
        <v>234</v>
      </c>
      <c r="AJ301" s="15" t="s">
        <v>235</v>
      </c>
      <c r="AK301" s="15" t="s">
        <v>237</v>
      </c>
      <c r="AL301" s="15" t="s">
        <v>240</v>
      </c>
      <c r="AM301" s="142" t="s">
        <v>355</v>
      </c>
      <c r="AN301" s="9">
        <v>0</v>
      </c>
      <c r="AO301" s="9">
        <v>17</v>
      </c>
      <c r="AP301" s="142" t="s">
        <v>372</v>
      </c>
      <c r="AQ301" s="10">
        <v>1</v>
      </c>
      <c r="AR301" s="10">
        <v>8</v>
      </c>
      <c r="AS301" s="10">
        <v>183</v>
      </c>
      <c r="AT301" s="10"/>
      <c r="AU301" s="16">
        <v>344</v>
      </c>
      <c r="AV301" s="16">
        <v>3</v>
      </c>
      <c r="AW301" s="16">
        <v>21</v>
      </c>
      <c r="AX301" s="16"/>
      <c r="AY301" s="191">
        <v>6</v>
      </c>
      <c r="AZ301" s="191">
        <v>54</v>
      </c>
      <c r="BA301" s="13"/>
      <c r="BB301" s="169">
        <v>1</v>
      </c>
      <c r="BC301" s="20">
        <f t="shared" si="8"/>
        <v>51</v>
      </c>
      <c r="BD301" s="20">
        <f t="shared" si="9"/>
        <v>1</v>
      </c>
    </row>
    <row r="302" spans="1:56">
      <c r="A302" s="1">
        <f>输入错误检查!C301</f>
        <v>0</v>
      </c>
      <c r="B302" s="14">
        <f>原始数据!B302</f>
        <v>4</v>
      </c>
      <c r="C302" s="14">
        <f>原始数据!C302</f>
        <v>20</v>
      </c>
      <c r="D302" s="8">
        <f>原始数据!D302</f>
        <v>14</v>
      </c>
      <c r="E302" s="8" t="str">
        <f>原始数据!E302</f>
        <v>WBG</v>
      </c>
      <c r="F302" s="8" t="str">
        <f>原始数据!F302</f>
        <v>FT</v>
      </c>
      <c r="G302" s="8">
        <f>原始数据!G302</f>
        <v>2</v>
      </c>
      <c r="H302" s="8" t="str">
        <f>原始数据!H302</f>
        <v>下</v>
      </c>
      <c r="I302" s="8" t="str">
        <f>IF(原始数据!X302="","",原始数据!X302)</f>
        <v>唐人街</v>
      </c>
      <c r="J302" s="8" t="str">
        <f>原始数据!J302</f>
        <v>WBG</v>
      </c>
      <c r="K302" s="142" t="str">
        <f>IF(赛后数据!$M302="","",_xlfn.IFS(L302=赛后数据!$N302,赛后数据!$M302,L302=赛后数据!$V302,赛后数据!$U302,L302=赛后数据!$AD302,赛后数据!$AC302,L302=赛后数据!$AL302,赛后数据!$AK302))</f>
        <v>huiyi</v>
      </c>
      <c r="L302" s="9" t="str">
        <f>IF(原始数据!AP302="","",原始数据!AP302)</f>
        <v>野人</v>
      </c>
      <c r="M302" s="13">
        <v>5</v>
      </c>
      <c r="N302" s="189" t="s">
        <v>231</v>
      </c>
      <c r="O302" s="189" t="s">
        <v>230</v>
      </c>
      <c r="P302" s="142" t="str">
        <f>IF(赛后数据!$M302="","",_xlfn.IFS(Q302=赛后数据!$N302,赛后数据!$M302,Q302=赛后数据!$V302,赛后数据!$U302,Q302=赛后数据!$AD302,赛后数据!$AC302,Q302=赛后数据!$AL302,赛后数据!$AK302))</f>
        <v>persica</v>
      </c>
      <c r="Q302" s="9" t="str">
        <f>IF(原始数据!AQ302="","",原始数据!AQ302)</f>
        <v>先知</v>
      </c>
      <c r="R302" s="13">
        <v>8</v>
      </c>
      <c r="S302" s="15" t="s">
        <v>232</v>
      </c>
      <c r="T302" s="15" t="s">
        <v>233</v>
      </c>
      <c r="U302" s="142" t="str">
        <f>IF(赛后数据!$M302="","",_xlfn.IFS(V302=赛后数据!$N302,赛后数据!$M302,V302=赛后数据!$V302,赛后数据!$U302,V302=赛后数据!$AD302,赛后数据!$AC302,V302=赛后数据!$AL302,赛后数据!$AK302))</f>
        <v>guoker</v>
      </c>
      <c r="V302" s="9" t="str">
        <f>IF(原始数据!AS302="","",原始数据!AS302)</f>
        <v>火灾调查员</v>
      </c>
      <c r="W302" s="13">
        <v>4</v>
      </c>
      <c r="X302" s="15" t="s">
        <v>230</v>
      </c>
      <c r="Y302" s="15" t="s">
        <v>233</v>
      </c>
      <c r="Z302" s="142" t="str">
        <f>IF(赛后数据!$M302="","",_xlfn.IFS(AA302=赛后数据!$N302,赛后数据!$M302,AA302=赛后数据!$V302,赛后数据!$U302,AA302=赛后数据!$AD302,赛后数据!$AC302,AA302=赛后数据!$AL302,赛后数据!$AK302))</f>
        <v>huan</v>
      </c>
      <c r="AA302" s="9" t="str">
        <f>IF(原始数据!AU302="","",原始数据!AU302)</f>
        <v>画家</v>
      </c>
      <c r="AB302" s="13">
        <v>9</v>
      </c>
      <c r="AC302" s="15" t="s">
        <v>230</v>
      </c>
      <c r="AD302" s="15" t="s">
        <v>233</v>
      </c>
      <c r="AE302" s="9" t="str">
        <f>IF(原始数据!K302="","",原始数据!K302)</f>
        <v>FT</v>
      </c>
      <c r="AF302" s="9" t="str">
        <f>IF(原始数据!L302="","",原始数据!L302)</f>
        <v>heshen</v>
      </c>
      <c r="AG302" s="9" t="str">
        <f>IF(原始数据!AV302="","",原始数据!AV302)</f>
        <v>歌剧演员</v>
      </c>
      <c r="AH302" s="13">
        <v>1</v>
      </c>
      <c r="AI302" s="15" t="s">
        <v>234</v>
      </c>
      <c r="AJ302" s="15" t="s">
        <v>235</v>
      </c>
      <c r="AK302" s="15" t="s">
        <v>237</v>
      </c>
      <c r="AL302" s="15" t="s">
        <v>240</v>
      </c>
      <c r="AM302" s="142" t="s">
        <v>359</v>
      </c>
      <c r="AN302" s="9">
        <v>0</v>
      </c>
      <c r="AO302" s="9">
        <v>56</v>
      </c>
      <c r="AP302" s="142" t="s">
        <v>252</v>
      </c>
      <c r="AQ302" s="10">
        <v>1</v>
      </c>
      <c r="AR302" s="10">
        <v>47</v>
      </c>
      <c r="AS302" s="10">
        <v>194</v>
      </c>
      <c r="AT302" s="10"/>
      <c r="AU302" s="16">
        <v>367</v>
      </c>
      <c r="AV302" s="16">
        <v>3</v>
      </c>
      <c r="AW302" s="16">
        <v>21</v>
      </c>
      <c r="AX302" s="16"/>
      <c r="AY302" s="191">
        <v>6</v>
      </c>
      <c r="AZ302" s="191">
        <v>12</v>
      </c>
      <c r="BA302" s="13"/>
      <c r="BB302" s="169">
        <v>1</v>
      </c>
      <c r="BC302" s="20">
        <f t="shared" si="8"/>
        <v>51</v>
      </c>
      <c r="BD302" s="20">
        <f t="shared" si="9"/>
        <v>1</v>
      </c>
    </row>
    <row r="303" spans="1:56">
      <c r="A303" s="1">
        <f>输入错误检查!C302</f>
        <v>0</v>
      </c>
      <c r="B303" s="14">
        <f>原始数据!B303</f>
        <v>4</v>
      </c>
      <c r="C303" s="14">
        <f>原始数据!C303</f>
        <v>20</v>
      </c>
      <c r="D303" s="8">
        <f>原始数据!D303</f>
        <v>14</v>
      </c>
      <c r="E303" s="8" t="str">
        <f>原始数据!E303</f>
        <v>WBG</v>
      </c>
      <c r="F303" s="8" t="str">
        <f>原始数据!F303</f>
        <v>FT</v>
      </c>
      <c r="G303" s="8">
        <f>原始数据!G303</f>
        <v>3</v>
      </c>
      <c r="H303" s="8" t="str">
        <f>原始数据!H303</f>
        <v>上</v>
      </c>
      <c r="I303" s="8" t="str">
        <f>IF(原始数据!X303="","",原始数据!X303)</f>
        <v/>
      </c>
      <c r="J303" s="8" t="str">
        <f>原始数据!J303</f>
        <v/>
      </c>
      <c r="K303" s="142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9" t="str">
        <f>IF(原始数据!AP303="","",原始数据!AP303)</f>
        <v/>
      </c>
      <c r="M303" s="13"/>
      <c r="N303" s="195"/>
      <c r="O303" s="195"/>
      <c r="P303" s="142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9" t="str">
        <f>IF(原始数据!AQ303="","",原始数据!AQ303)</f>
        <v/>
      </c>
      <c r="R303" s="13"/>
      <c r="S303" s="13"/>
      <c r="T303" s="13"/>
      <c r="U303" s="142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9" t="str">
        <f>IF(原始数据!AS303="","",原始数据!AS303)</f>
        <v/>
      </c>
      <c r="W303" s="13"/>
      <c r="X303" s="13"/>
      <c r="Y303" s="13"/>
      <c r="Z303" s="142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9" t="str">
        <f>IF(原始数据!AU303="","",原始数据!AU303)</f>
        <v/>
      </c>
      <c r="AB303" s="13"/>
      <c r="AC303" s="13"/>
      <c r="AD303" s="13"/>
      <c r="AE303" s="9" t="str">
        <f>IF(原始数据!K303="","",原始数据!K303)</f>
        <v/>
      </c>
      <c r="AF303" s="9" t="str">
        <f>IF(原始数据!L303="","",原始数据!L303)</f>
        <v/>
      </c>
      <c r="AG303" s="9" t="str">
        <f>IF(原始数据!AV303="","",原始数据!AV303)</f>
        <v/>
      </c>
      <c r="AH303" s="13"/>
      <c r="AI303" s="13"/>
      <c r="AJ303" s="13"/>
      <c r="AK303" s="13"/>
      <c r="AL303" s="13"/>
      <c r="AM303" s="9"/>
      <c r="AN303" s="9"/>
      <c r="AO303" s="9"/>
      <c r="AP303" s="9"/>
      <c r="AQ303" s="10"/>
      <c r="AR303" s="10"/>
      <c r="AS303" s="10"/>
      <c r="AT303" s="10"/>
      <c r="AU303" s="16"/>
      <c r="AV303" s="16"/>
      <c r="AW303" s="16"/>
      <c r="AX303" s="16"/>
      <c r="AY303" s="191"/>
      <c r="AZ303" s="191"/>
      <c r="BA303" s="13"/>
      <c r="BC303" s="20">
        <f t="shared" si="8"/>
        <v>0</v>
      </c>
      <c r="BD303" s="20" t="str">
        <f t="shared" si="9"/>
        <v/>
      </c>
    </row>
    <row r="304" spans="1:56">
      <c r="A304" s="1">
        <f>输入错误检查!C303</f>
        <v>0</v>
      </c>
      <c r="B304" s="14">
        <f>原始数据!B304</f>
        <v>4</v>
      </c>
      <c r="C304" s="14">
        <f>原始数据!C304</f>
        <v>20</v>
      </c>
      <c r="D304" s="8">
        <f>原始数据!D304</f>
        <v>14</v>
      </c>
      <c r="E304" s="8" t="str">
        <f>原始数据!E304</f>
        <v>WBG</v>
      </c>
      <c r="F304" s="8" t="str">
        <f>原始数据!F304</f>
        <v>FT</v>
      </c>
      <c r="G304" s="8">
        <f>原始数据!G304</f>
        <v>3</v>
      </c>
      <c r="H304" s="8" t="str">
        <f>原始数据!H304</f>
        <v>下</v>
      </c>
      <c r="I304" s="8" t="str">
        <f>IF(原始数据!X304="","",原始数据!X304)</f>
        <v/>
      </c>
      <c r="J304" s="8" t="str">
        <f>原始数据!J304</f>
        <v/>
      </c>
      <c r="K304" s="142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9" t="str">
        <f>IF(原始数据!AP304="","",原始数据!AP304)</f>
        <v/>
      </c>
      <c r="M304" s="13"/>
      <c r="N304" s="195"/>
      <c r="O304" s="195"/>
      <c r="P304" s="142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9" t="str">
        <f>IF(原始数据!AQ304="","",原始数据!AQ304)</f>
        <v/>
      </c>
      <c r="R304" s="13"/>
      <c r="S304" s="13"/>
      <c r="T304" s="13"/>
      <c r="U304" s="142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9" t="str">
        <f>IF(原始数据!AS304="","",原始数据!AS304)</f>
        <v/>
      </c>
      <c r="W304" s="13"/>
      <c r="X304" s="13"/>
      <c r="Y304" s="13"/>
      <c r="Z304" s="142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9" t="str">
        <f>IF(原始数据!AU304="","",原始数据!AU304)</f>
        <v/>
      </c>
      <c r="AB304" s="13"/>
      <c r="AC304" s="13"/>
      <c r="AD304" s="13"/>
      <c r="AE304" s="9" t="str">
        <f>IF(原始数据!K304="","",原始数据!K304)</f>
        <v/>
      </c>
      <c r="AF304" s="9" t="str">
        <f>IF(原始数据!L304="","",原始数据!L304)</f>
        <v/>
      </c>
      <c r="AG304" s="9" t="str">
        <f>IF(原始数据!AV304="","",原始数据!AV304)</f>
        <v/>
      </c>
      <c r="AH304" s="13"/>
      <c r="AI304" s="13"/>
      <c r="AJ304" s="13"/>
      <c r="AK304" s="13"/>
      <c r="AL304" s="13"/>
      <c r="AM304" s="9"/>
      <c r="AN304" s="9"/>
      <c r="AO304" s="9"/>
      <c r="AP304" s="9"/>
      <c r="AQ304" s="10"/>
      <c r="AR304" s="10"/>
      <c r="AS304" s="10"/>
      <c r="AT304" s="10"/>
      <c r="AU304" s="16"/>
      <c r="AV304" s="16"/>
      <c r="AW304" s="16"/>
      <c r="AX304" s="16"/>
      <c r="AY304" s="191"/>
      <c r="AZ304" s="191"/>
      <c r="BA304" s="13"/>
      <c r="BC304" s="20">
        <f t="shared" si="8"/>
        <v>0</v>
      </c>
      <c r="BD304" s="20" t="str">
        <f t="shared" si="9"/>
        <v/>
      </c>
    </row>
    <row r="305" spans="1:56">
      <c r="A305" s="1">
        <f>输入错误检查!C304</f>
        <v>0</v>
      </c>
      <c r="B305" s="14">
        <f>原始数据!B305</f>
        <v>4</v>
      </c>
      <c r="C305" s="14">
        <f>原始数据!C305</f>
        <v>20</v>
      </c>
      <c r="D305" s="8">
        <f>原始数据!D305</f>
        <v>14</v>
      </c>
      <c r="E305" s="8" t="str">
        <f>原始数据!E305</f>
        <v>WBG</v>
      </c>
      <c r="F305" s="8" t="str">
        <f>原始数据!F305</f>
        <v>FT</v>
      </c>
      <c r="G305" s="8" t="str">
        <f>原始数据!G305</f>
        <v>加</v>
      </c>
      <c r="H305" s="8" t="str">
        <f>原始数据!H305</f>
        <v>上</v>
      </c>
      <c r="I305" s="8" t="str">
        <f>IF(原始数据!X305="","",原始数据!X305)</f>
        <v/>
      </c>
      <c r="J305" s="8" t="str">
        <f>原始数据!J305</f>
        <v/>
      </c>
      <c r="K305" s="142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9" t="str">
        <f>IF(原始数据!AP305="","",原始数据!AP305)</f>
        <v/>
      </c>
      <c r="M305" s="13"/>
      <c r="N305" s="195"/>
      <c r="O305" s="195"/>
      <c r="P305" s="142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9" t="str">
        <f>IF(原始数据!AQ305="","",原始数据!AQ305)</f>
        <v/>
      </c>
      <c r="R305" s="13"/>
      <c r="S305" s="13"/>
      <c r="T305" s="13"/>
      <c r="U305" s="142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9" t="str">
        <f>IF(原始数据!AS305="","",原始数据!AS305)</f>
        <v/>
      </c>
      <c r="W305" s="13"/>
      <c r="X305" s="13"/>
      <c r="Y305" s="13"/>
      <c r="Z305" s="142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9" t="str">
        <f>IF(原始数据!AU305="","",原始数据!AU305)</f>
        <v/>
      </c>
      <c r="AB305" s="13"/>
      <c r="AC305" s="13"/>
      <c r="AD305" s="13"/>
      <c r="AE305" s="9" t="str">
        <f>IF(原始数据!K305="","",原始数据!K305)</f>
        <v/>
      </c>
      <c r="AF305" s="9" t="str">
        <f>IF(原始数据!L305="","",原始数据!L305)</f>
        <v/>
      </c>
      <c r="AG305" s="9" t="str">
        <f>IF(原始数据!AV305="","",原始数据!AV305)</f>
        <v/>
      </c>
      <c r="AH305" s="13"/>
      <c r="AI305" s="13"/>
      <c r="AJ305" s="13"/>
      <c r="AK305" s="13"/>
      <c r="AL305" s="13"/>
      <c r="AM305" s="9"/>
      <c r="AN305" s="9"/>
      <c r="AO305" s="9"/>
      <c r="AP305" s="9"/>
      <c r="AQ305" s="10"/>
      <c r="AR305" s="10"/>
      <c r="AS305" s="10"/>
      <c r="AT305" s="10"/>
      <c r="AU305" s="16"/>
      <c r="AV305" s="16"/>
      <c r="AW305" s="16"/>
      <c r="AX305" s="16"/>
      <c r="AY305" s="191"/>
      <c r="AZ305" s="191"/>
      <c r="BA305" s="13"/>
      <c r="BC305" s="20">
        <f t="shared" si="8"/>
        <v>0</v>
      </c>
      <c r="BD305" s="20" t="str">
        <f t="shared" si="9"/>
        <v/>
      </c>
    </row>
    <row r="306" spans="1:56">
      <c r="A306" s="1">
        <f>输入错误检查!C305</f>
        <v>0</v>
      </c>
      <c r="B306" s="14">
        <f>原始数据!B306</f>
        <v>4</v>
      </c>
      <c r="C306" s="14">
        <f>原始数据!C306</f>
        <v>20</v>
      </c>
      <c r="D306" s="8">
        <f>原始数据!D306</f>
        <v>14</v>
      </c>
      <c r="E306" s="8" t="str">
        <f>原始数据!E306</f>
        <v>WBG</v>
      </c>
      <c r="F306" s="8" t="str">
        <f>原始数据!F306</f>
        <v>FT</v>
      </c>
      <c r="G306" s="8" t="str">
        <f>原始数据!G306</f>
        <v>加</v>
      </c>
      <c r="H306" s="8" t="str">
        <f>原始数据!H306</f>
        <v>下</v>
      </c>
      <c r="I306" s="8" t="str">
        <f>IF(原始数据!X306="","",原始数据!X306)</f>
        <v/>
      </c>
      <c r="J306" s="8" t="str">
        <f>原始数据!J306</f>
        <v/>
      </c>
      <c r="K306" s="142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9" t="str">
        <f>IF(原始数据!AP306="","",原始数据!AP306)</f>
        <v/>
      </c>
      <c r="M306" s="13"/>
      <c r="N306" s="195"/>
      <c r="O306" s="195"/>
      <c r="P306" s="142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9" t="str">
        <f>IF(原始数据!AQ306="","",原始数据!AQ306)</f>
        <v/>
      </c>
      <c r="R306" s="13"/>
      <c r="S306" s="13"/>
      <c r="T306" s="13"/>
      <c r="U306" s="142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9" t="str">
        <f>IF(原始数据!AS306="","",原始数据!AS306)</f>
        <v/>
      </c>
      <c r="W306" s="13"/>
      <c r="X306" s="13"/>
      <c r="Y306" s="13"/>
      <c r="Z306" s="142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9" t="str">
        <f>IF(原始数据!AU306="","",原始数据!AU306)</f>
        <v/>
      </c>
      <c r="AB306" s="13"/>
      <c r="AC306" s="13"/>
      <c r="AD306" s="13"/>
      <c r="AE306" s="9" t="str">
        <f>IF(原始数据!K306="","",原始数据!K306)</f>
        <v/>
      </c>
      <c r="AF306" s="9" t="str">
        <f>IF(原始数据!L306="","",原始数据!L306)</f>
        <v/>
      </c>
      <c r="AG306" s="9" t="str">
        <f>IF(原始数据!AV306="","",原始数据!AV306)</f>
        <v/>
      </c>
      <c r="AH306" s="13"/>
      <c r="AI306" s="13"/>
      <c r="AJ306" s="13"/>
      <c r="AK306" s="13"/>
      <c r="AL306" s="13"/>
      <c r="AM306" s="9"/>
      <c r="AN306" s="9"/>
      <c r="AO306" s="9"/>
      <c r="AP306" s="9"/>
      <c r="AQ306" s="10"/>
      <c r="AR306" s="10"/>
      <c r="AS306" s="10"/>
      <c r="AT306" s="10"/>
      <c r="AU306" s="16"/>
      <c r="AV306" s="16"/>
      <c r="AW306" s="16"/>
      <c r="AX306" s="16"/>
      <c r="AY306" s="191"/>
      <c r="AZ306" s="191"/>
      <c r="BA306" s="13"/>
      <c r="BC306" s="20">
        <f t="shared" si="8"/>
        <v>0</v>
      </c>
      <c r="BD306" s="20" t="str">
        <f t="shared" si="9"/>
        <v/>
      </c>
    </row>
    <row r="307" spans="1:56">
      <c r="A307" s="1">
        <f>输入错误检查!C306</f>
        <v>0</v>
      </c>
      <c r="B307" s="14">
        <f>原始数据!B307</f>
        <v>4</v>
      </c>
      <c r="C307" s="14">
        <f>原始数据!C307</f>
        <v>20</v>
      </c>
      <c r="D307" s="8">
        <f>原始数据!D307</f>
        <v>16</v>
      </c>
      <c r="E307" s="8" t="str">
        <f>原始数据!E307</f>
        <v>ACT</v>
      </c>
      <c r="F307" s="8" t="str">
        <f>原始数据!F307</f>
        <v>ZZZ</v>
      </c>
      <c r="G307" s="8">
        <f>原始数据!G307</f>
        <v>1</v>
      </c>
      <c r="H307" s="8" t="str">
        <f>原始数据!H307</f>
        <v>上</v>
      </c>
      <c r="I307" s="8" t="str">
        <f>IF(原始数据!X307="","",原始数据!X307)</f>
        <v>永眠镇</v>
      </c>
      <c r="J307" s="8" t="str">
        <f>原始数据!J307</f>
        <v>ZZZ</v>
      </c>
      <c r="K307" s="142" t="str">
        <f>IF(赛后数据!$M307="","",_xlfn.IFS(L307=赛后数据!$N307,赛后数据!$M307,L307=赛后数据!$V307,赛后数据!$U307,L307=赛后数据!$AD307,赛后数据!$AC307,L307=赛后数据!$AL307,赛后数据!$AK307))</f>
        <v>ouo</v>
      </c>
      <c r="L307" s="9" t="str">
        <f>IF(原始数据!AP307="","",原始数据!AP307)</f>
        <v>木偶师</v>
      </c>
      <c r="M307" s="13">
        <v>6</v>
      </c>
      <c r="N307" s="189" t="s">
        <v>231</v>
      </c>
      <c r="O307" s="189" t="s">
        <v>233</v>
      </c>
      <c r="P307" s="142" t="str">
        <f>IF(赛后数据!$M307="","",_xlfn.IFS(Q307=赛后数据!$N307,赛后数据!$M307,Q307=赛后数据!$V307,赛后数据!$U307,Q307=赛后数据!$AD307,赛后数据!$AC307,Q307=赛后数据!$AL307,赛后数据!$AK307))</f>
        <v>nana</v>
      </c>
      <c r="Q307" s="9" t="str">
        <f>IF(原始数据!AQ307="","",原始数据!AQ307)</f>
        <v>大副</v>
      </c>
      <c r="R307" s="13">
        <v>5</v>
      </c>
      <c r="S307" s="15" t="s">
        <v>230</v>
      </c>
      <c r="T307" s="15" t="s">
        <v>231</v>
      </c>
      <c r="U307" s="142" t="str">
        <f>IF(赛后数据!$M307="","",_xlfn.IFS(V307=赛后数据!$N307,赛后数据!$M307,V307=赛后数据!$V307,赛后数据!$U307,V307=赛后数据!$AD307,赛后数据!$AC307,V307=赛后数据!$AL307,赛后数据!$AK307))</f>
        <v>nn</v>
      </c>
      <c r="V307" s="9" t="str">
        <f>IF(原始数据!AS307="","",原始数据!AS307)</f>
        <v>骑士</v>
      </c>
      <c r="W307" s="13">
        <v>4</v>
      </c>
      <c r="X307" s="15" t="s">
        <v>231</v>
      </c>
      <c r="Y307" s="15" t="s">
        <v>233</v>
      </c>
      <c r="Z307" s="142" t="str">
        <f>IF(赛后数据!$M307="","",_xlfn.IFS(AA307=赛后数据!$N307,赛后数据!$M307,AA307=赛后数据!$V307,赛后数据!$U307,AA307=赛后数据!$AD307,赛后数据!$AC307,AA307=赛后数据!$AL307,赛后数据!$AK307))</f>
        <v>ego</v>
      </c>
      <c r="AA307" s="9" t="str">
        <f>IF(原始数据!AU307="","",原始数据!AU307)</f>
        <v>空军</v>
      </c>
      <c r="AB307" s="13">
        <v>3</v>
      </c>
      <c r="AC307" s="15" t="s">
        <v>232</v>
      </c>
      <c r="AD307" s="15" t="s">
        <v>233</v>
      </c>
      <c r="AE307" s="9" t="str">
        <f>IF(原始数据!K307="","",原始数据!K307)</f>
        <v>ACT</v>
      </c>
      <c r="AF307" s="9" t="str">
        <f>IF(原始数据!L307="","",原始数据!L307)</f>
        <v>zz9</v>
      </c>
      <c r="AG307" s="9" t="str">
        <f>IF(原始数据!AV307="","",原始数据!AV307)</f>
        <v>喧嚣</v>
      </c>
      <c r="AH307" s="13">
        <v>10</v>
      </c>
      <c r="AI307" s="15" t="s">
        <v>234</v>
      </c>
      <c r="AJ307" s="15" t="s">
        <v>243</v>
      </c>
      <c r="AK307" s="15" t="s">
        <v>247</v>
      </c>
      <c r="AL307" s="15" t="s">
        <v>275</v>
      </c>
      <c r="AM307" s="142" t="s">
        <v>261</v>
      </c>
      <c r="AN307" s="9">
        <v>0</v>
      </c>
      <c r="AO307" s="9">
        <v>12</v>
      </c>
      <c r="AP307" s="142" t="s">
        <v>262</v>
      </c>
      <c r="AQ307" s="10">
        <v>1</v>
      </c>
      <c r="AR307" s="10">
        <v>4</v>
      </c>
      <c r="AS307" s="10">
        <v>156</v>
      </c>
      <c r="AT307" s="10"/>
      <c r="AU307" s="16">
        <v>358</v>
      </c>
      <c r="AV307" s="16">
        <v>3</v>
      </c>
      <c r="AW307" s="16">
        <v>21</v>
      </c>
      <c r="AX307" s="16"/>
      <c r="AY307" s="197" t="s">
        <v>246</v>
      </c>
      <c r="AZ307" s="198"/>
      <c r="BA307" s="13"/>
      <c r="BB307" s="169">
        <v>0</v>
      </c>
      <c r="BC307" s="20">
        <f t="shared" si="8"/>
        <v>52</v>
      </c>
      <c r="BD307" s="20">
        <f t="shared" si="9"/>
        <v>1</v>
      </c>
    </row>
    <row r="308" spans="1:56">
      <c r="A308" s="1">
        <f>输入错误检查!C307</f>
        <v>0</v>
      </c>
      <c r="B308" s="14">
        <f>原始数据!B308</f>
        <v>4</v>
      </c>
      <c r="C308" s="14">
        <f>原始数据!C308</f>
        <v>20</v>
      </c>
      <c r="D308" s="8">
        <f>原始数据!D308</f>
        <v>16</v>
      </c>
      <c r="E308" s="8" t="str">
        <f>原始数据!E308</f>
        <v>ACT</v>
      </c>
      <c r="F308" s="8" t="str">
        <f>原始数据!F308</f>
        <v>ZZZ</v>
      </c>
      <c r="G308" s="8">
        <f>原始数据!G308</f>
        <v>1</v>
      </c>
      <c r="H308" s="8" t="str">
        <f>原始数据!H308</f>
        <v>下</v>
      </c>
      <c r="I308" s="8" t="str">
        <f>IF(原始数据!X308="","",原始数据!X308)</f>
        <v>永眠镇</v>
      </c>
      <c r="J308" s="8" t="str">
        <f>原始数据!J308</f>
        <v>ACT</v>
      </c>
      <c r="K308" s="142" t="str">
        <f>IF(赛后数据!$M308="","",_xlfn.IFS(L308=赛后数据!$N308,赛后数据!$M308,L308=赛后数据!$V308,赛后数据!$U308,L308=赛后数据!$AD308,赛后数据!$AC308,L308=赛后数据!$AL308,赛后数据!$AK308))</f>
        <v>gougou</v>
      </c>
      <c r="L308" s="9" t="str">
        <f>IF(原始数据!AP308="","",原始数据!AP308)</f>
        <v>先知</v>
      </c>
      <c r="M308" s="13">
        <v>3</v>
      </c>
      <c r="N308" s="189" t="s">
        <v>233</v>
      </c>
      <c r="O308" s="189" t="s">
        <v>232</v>
      </c>
      <c r="P308" s="142" t="str">
        <f>IF(赛后数据!$M308="","",_xlfn.IFS(Q308=赛后数据!$N308,赛后数据!$M308,Q308=赛后数据!$V308,赛后数据!$U308,Q308=赛后数据!$AD308,赛后数据!$AC308,Q308=赛后数据!$AL308,赛后数据!$AK308))</f>
        <v>xy</v>
      </c>
      <c r="Q308" s="9" t="str">
        <f>IF(原始数据!AQ308="","",原始数据!AQ308)</f>
        <v>空军</v>
      </c>
      <c r="R308" s="13">
        <v>4</v>
      </c>
      <c r="S308" s="15" t="s">
        <v>231</v>
      </c>
      <c r="T308" s="15" t="s">
        <v>233</v>
      </c>
      <c r="U308" s="142" t="str">
        <f>IF(赛后数据!$M308="","",_xlfn.IFS(V308=赛后数据!$N308,赛后数据!$M308,V308=赛后数据!$V308,赛后数据!$U308,V308=赛后数据!$AD308,赛后数据!$AC308,V308=赛后数据!$AL308,赛后数据!$AK308))</f>
        <v>eleven</v>
      </c>
      <c r="V308" s="9" t="str">
        <f>IF(原始数据!AS308="","",原始数据!AS308)</f>
        <v>野人</v>
      </c>
      <c r="W308" s="13">
        <v>5</v>
      </c>
      <c r="X308" s="15" t="s">
        <v>231</v>
      </c>
      <c r="Y308" s="15" t="s">
        <v>230</v>
      </c>
      <c r="Z308" s="142" t="str">
        <f>IF(赛后数据!$M308="","",_xlfn.IFS(AA308=赛后数据!$N308,赛后数据!$M308,AA308=赛后数据!$V308,赛后数据!$U308,AA308=赛后数据!$AD308,赛后数据!$AC308,AA308=赛后数据!$AL308,赛后数据!$AK308))</f>
        <v>xen</v>
      </c>
      <c r="AA308" s="9" t="str">
        <f>IF(原始数据!AU308="","",原始数据!AU308)</f>
        <v>囚徒</v>
      </c>
      <c r="AB308" s="13">
        <v>6</v>
      </c>
      <c r="AC308" s="15" t="s">
        <v>233</v>
      </c>
      <c r="AD308" s="15" t="s">
        <v>232</v>
      </c>
      <c r="AE308" s="9" t="str">
        <f>IF(原始数据!K308="","",原始数据!K308)</f>
        <v>ZZZ</v>
      </c>
      <c r="AF308" s="9" t="str">
        <f>IF(原始数据!L308="","",原始数据!L308)</f>
        <v>mz</v>
      </c>
      <c r="AG308" s="9" t="str">
        <f>IF(原始数据!AV308="","",原始数据!AV308)</f>
        <v>隐士</v>
      </c>
      <c r="AH308" s="13">
        <v>2</v>
      </c>
      <c r="AI308" s="15" t="s">
        <v>243</v>
      </c>
      <c r="AJ308" s="15" t="s">
        <v>235</v>
      </c>
      <c r="AK308" s="15" t="s">
        <v>268</v>
      </c>
      <c r="AL308" s="15" t="s">
        <v>244</v>
      </c>
      <c r="AM308" s="142" t="s">
        <v>297</v>
      </c>
      <c r="AN308" s="9">
        <v>0</v>
      </c>
      <c r="AO308" s="9">
        <v>33</v>
      </c>
      <c r="AP308" s="142" t="s">
        <v>255</v>
      </c>
      <c r="AQ308" s="10">
        <v>4</v>
      </c>
      <c r="AR308" s="10">
        <v>14</v>
      </c>
      <c r="AS308" s="11" t="s">
        <v>376</v>
      </c>
      <c r="AT308" s="10"/>
      <c r="AU308" s="16">
        <v>478</v>
      </c>
      <c r="AV308" s="16">
        <v>3</v>
      </c>
      <c r="AW308" s="16">
        <v>21</v>
      </c>
      <c r="AX308" s="16"/>
      <c r="AY308" s="191">
        <v>3</v>
      </c>
      <c r="AZ308" s="191">
        <v>49</v>
      </c>
      <c r="BA308" s="13"/>
      <c r="BB308" s="169">
        <v>1</v>
      </c>
      <c r="BC308" s="20">
        <f t="shared" si="8"/>
        <v>221</v>
      </c>
      <c r="BD308" s="20">
        <f t="shared" si="9"/>
        <v>1</v>
      </c>
    </row>
    <row r="309" spans="1:56">
      <c r="A309" s="1">
        <f>输入错误检查!C308</f>
        <v>0</v>
      </c>
      <c r="B309" s="14">
        <f>原始数据!B309</f>
        <v>4</v>
      </c>
      <c r="C309" s="14">
        <f>原始数据!C309</f>
        <v>20</v>
      </c>
      <c r="D309" s="8">
        <f>原始数据!D309</f>
        <v>16</v>
      </c>
      <c r="E309" s="8" t="str">
        <f>原始数据!E309</f>
        <v>ACT</v>
      </c>
      <c r="F309" s="8" t="str">
        <f>原始数据!F309</f>
        <v>ZZZ</v>
      </c>
      <c r="G309" s="8">
        <f>原始数据!G309</f>
        <v>2</v>
      </c>
      <c r="H309" s="8" t="str">
        <f>原始数据!H309</f>
        <v>上</v>
      </c>
      <c r="I309" s="8" t="str">
        <f>IF(原始数据!X309="","",原始数据!X309)</f>
        <v>红教堂</v>
      </c>
      <c r="J309" s="8" t="str">
        <f>原始数据!J309</f>
        <v>ACT</v>
      </c>
      <c r="K309" s="142" t="str">
        <f>IF(赛后数据!$M309="","",_xlfn.IFS(L309=赛后数据!$N309,赛后数据!$M309,L309=赛后数据!$V309,赛后数据!$U309,L309=赛后数据!$AD309,赛后数据!$AC309,L309=赛后数据!$AL309,赛后数据!$AK309))</f>
        <v>eleven</v>
      </c>
      <c r="L309" s="9" t="str">
        <f>IF(原始数据!AP309="","",原始数据!AP309)</f>
        <v>骑士</v>
      </c>
      <c r="M309" s="13">
        <v>5</v>
      </c>
      <c r="N309" s="189" t="s">
        <v>230</v>
      </c>
      <c r="O309" s="189" t="s">
        <v>233</v>
      </c>
      <c r="P309" s="142" t="str">
        <f>IF(赛后数据!$M309="","",_xlfn.IFS(Q309=赛后数据!$N309,赛后数据!$M309,Q309=赛后数据!$V309,赛后数据!$U309,Q309=赛后数据!$AD309,赛后数据!$AC309,Q309=赛后数据!$AL309,赛后数据!$AK309))</f>
        <v>gougou</v>
      </c>
      <c r="Q309" s="9" t="str">
        <f>IF(原始数据!AQ309="","",原始数据!AQ309)</f>
        <v>火灾调查员</v>
      </c>
      <c r="R309" s="13">
        <v>6</v>
      </c>
      <c r="S309" s="15" t="s">
        <v>230</v>
      </c>
      <c r="T309" s="15" t="s">
        <v>233</v>
      </c>
      <c r="U309" s="142" t="str">
        <f>IF(赛后数据!$M309="","",_xlfn.IFS(V309=赛后数据!$N309,赛后数据!$M309,V309=赛后数据!$V309,赛后数据!$U309,V309=赛后数据!$AD309,赛后数据!$AC309,V309=赛后数据!$AL309,赛后数据!$AK309))</f>
        <v>xen</v>
      </c>
      <c r="V309" s="9" t="str">
        <f>IF(原始数据!AS309="","",原始数据!AS309)</f>
        <v>邮差</v>
      </c>
      <c r="W309" s="13">
        <v>2</v>
      </c>
      <c r="X309" s="15" t="s">
        <v>232</v>
      </c>
      <c r="Y309" s="15" t="s">
        <v>233</v>
      </c>
      <c r="Z309" s="142" t="str">
        <f>IF(赛后数据!$M309="","",_xlfn.IFS(AA309=赛后数据!$N309,赛后数据!$M309,AA309=赛后数据!$V309,赛后数据!$U309,AA309=赛后数据!$AD309,赛后数据!$AC309,AA309=赛后数据!$AL309,赛后数据!$AK309))</f>
        <v>xy</v>
      </c>
      <c r="AA309" s="9" t="str">
        <f>IF(原始数据!AU309="","",原始数据!AU309)</f>
        <v>病患</v>
      </c>
      <c r="AB309" s="13">
        <v>8</v>
      </c>
      <c r="AC309" s="15" t="s">
        <v>231</v>
      </c>
      <c r="AD309" s="15" t="s">
        <v>233</v>
      </c>
      <c r="AE309" s="9" t="str">
        <f>IF(原始数据!K309="","",原始数据!K309)</f>
        <v>ZZZ</v>
      </c>
      <c r="AF309" s="9" t="str">
        <f>IF(原始数据!L309="","",原始数据!L309)</f>
        <v>mz</v>
      </c>
      <c r="AG309" s="9" t="str">
        <f>IF(原始数据!AV309="","",原始数据!AV309)</f>
        <v>记录员</v>
      </c>
      <c r="AH309" s="13">
        <v>1</v>
      </c>
      <c r="AI309" s="15" t="s">
        <v>234</v>
      </c>
      <c r="AJ309" s="15" t="s">
        <v>235</v>
      </c>
      <c r="AK309" s="15" t="s">
        <v>237</v>
      </c>
      <c r="AL309" s="15" t="s">
        <v>240</v>
      </c>
      <c r="AM309" s="142" t="s">
        <v>297</v>
      </c>
      <c r="AN309" s="9">
        <v>0</v>
      </c>
      <c r="AO309" s="9">
        <v>10</v>
      </c>
      <c r="AP309" s="142" t="s">
        <v>255</v>
      </c>
      <c r="AQ309" s="10">
        <v>2</v>
      </c>
      <c r="AR309" s="10">
        <v>46</v>
      </c>
      <c r="AS309" s="10">
        <v>381</v>
      </c>
      <c r="AT309" s="10"/>
      <c r="AU309" s="16">
        <v>439</v>
      </c>
      <c r="AV309" s="16">
        <v>3</v>
      </c>
      <c r="AW309" s="16">
        <v>22</v>
      </c>
      <c r="AX309" s="16"/>
      <c r="AY309" s="191">
        <v>6</v>
      </c>
      <c r="AZ309" s="191">
        <v>12</v>
      </c>
      <c r="BA309" s="13"/>
      <c r="BB309" s="169">
        <v>1</v>
      </c>
      <c r="BC309" s="20">
        <f t="shared" si="8"/>
        <v>156</v>
      </c>
      <c r="BD309" s="20">
        <f t="shared" si="9"/>
        <v>2</v>
      </c>
    </row>
    <row r="310" spans="1:56">
      <c r="A310" s="1">
        <f>输入错误检查!C309</f>
        <v>0</v>
      </c>
      <c r="B310" s="14">
        <f>原始数据!B310</f>
        <v>4</v>
      </c>
      <c r="C310" s="14">
        <f>原始数据!C310</f>
        <v>20</v>
      </c>
      <c r="D310" s="8">
        <f>原始数据!D310</f>
        <v>16</v>
      </c>
      <c r="E310" s="8" t="str">
        <f>原始数据!E310</f>
        <v>ACT</v>
      </c>
      <c r="F310" s="8" t="str">
        <f>原始数据!F310</f>
        <v>ZZZ</v>
      </c>
      <c r="G310" s="8">
        <f>原始数据!G310</f>
        <v>2</v>
      </c>
      <c r="H310" s="8" t="str">
        <f>原始数据!H310</f>
        <v>下</v>
      </c>
      <c r="I310" s="8" t="str">
        <f>IF(原始数据!X310="","",原始数据!X310)</f>
        <v>红教堂</v>
      </c>
      <c r="J310" s="8" t="str">
        <f>原始数据!J310</f>
        <v>ZZZ</v>
      </c>
      <c r="K310" s="142" t="str">
        <f>IF(赛后数据!$M310="","",_xlfn.IFS(L310=赛后数据!$N310,赛后数据!$M310,L310=赛后数据!$V310,赛后数据!$U310,L310=赛后数据!$AD310,赛后数据!$AC310,L310=赛后数据!$AL310,赛后数据!$AK310))</f>
        <v>ouo</v>
      </c>
      <c r="L310" s="9" t="str">
        <f>IF(原始数据!AP310="","",原始数据!AP310)</f>
        <v>古董商</v>
      </c>
      <c r="M310" s="13">
        <v>2</v>
      </c>
      <c r="N310" s="189" t="s">
        <v>232</v>
      </c>
      <c r="O310" s="189" t="s">
        <v>230</v>
      </c>
      <c r="P310" s="142" t="str">
        <f>IF(赛后数据!$M310="","",_xlfn.IFS(Q310=赛后数据!$N310,赛后数据!$M310,Q310=赛后数据!$V310,赛后数据!$U310,Q310=赛后数据!$AD310,赛后数据!$AC310,Q310=赛后数据!$AL310,赛后数据!$AK310))</f>
        <v>nana</v>
      </c>
      <c r="Q310" s="9" t="str">
        <f>IF(原始数据!AQ310="","",原始数据!AQ310)</f>
        <v>佣兵</v>
      </c>
      <c r="R310" s="13">
        <v>4</v>
      </c>
      <c r="S310" s="15" t="s">
        <v>230</v>
      </c>
      <c r="T310" s="15" t="s">
        <v>231</v>
      </c>
      <c r="U310" s="142" t="str">
        <f>IF(赛后数据!$M310="","",_xlfn.IFS(V310=赛后数据!$N310,赛后数据!$M310,V310=赛后数据!$V310,赛后数据!$U310,V310=赛后数据!$AD310,赛后数据!$AC310,V310=赛后数据!$AL310,赛后数据!$AK310))</f>
        <v>ego</v>
      </c>
      <c r="V310" s="9" t="str">
        <f>IF(原始数据!AS310="","",原始数据!AS310)</f>
        <v>调酒师</v>
      </c>
      <c r="W310" s="13">
        <v>5</v>
      </c>
      <c r="X310" s="15" t="s">
        <v>232</v>
      </c>
      <c r="Y310" s="15" t="s">
        <v>233</v>
      </c>
      <c r="Z310" s="142" t="str">
        <f>IF(赛后数据!$M310="","",_xlfn.IFS(AA310=赛后数据!$N310,赛后数据!$M310,AA310=赛后数据!$V310,赛后数据!$U310,AA310=赛后数据!$AD310,赛后数据!$AC310,AA310=赛后数据!$AL310,赛后数据!$AK310))</f>
        <v>nn</v>
      </c>
      <c r="AA310" s="9" t="str">
        <f>IF(原始数据!AU310="","",原始数据!AU310)</f>
        <v>邮差</v>
      </c>
      <c r="AB310" s="13">
        <v>6</v>
      </c>
      <c r="AC310" s="15" t="s">
        <v>232</v>
      </c>
      <c r="AD310" s="15" t="s">
        <v>233</v>
      </c>
      <c r="AE310" s="9" t="str">
        <f>IF(原始数据!K310="","",原始数据!K310)</f>
        <v>ACT</v>
      </c>
      <c r="AF310" s="9" t="str">
        <f>IF(原始数据!L310="","",原始数据!L310)</f>
        <v>zz9</v>
      </c>
      <c r="AG310" s="9" t="str">
        <f>IF(原始数据!AV310="","",原始数据!AV310)</f>
        <v>时空之影</v>
      </c>
      <c r="AH310" s="13">
        <v>1</v>
      </c>
      <c r="AI310" s="15" t="s">
        <v>235</v>
      </c>
      <c r="AJ310" s="15" t="s">
        <v>243</v>
      </c>
      <c r="AK310" s="15" t="s">
        <v>237</v>
      </c>
      <c r="AL310" s="15" t="s">
        <v>244</v>
      </c>
      <c r="AM310" s="142" t="s">
        <v>313</v>
      </c>
      <c r="AN310" s="9">
        <v>0</v>
      </c>
      <c r="AO310" s="9">
        <v>10</v>
      </c>
      <c r="AP310" s="142" t="s">
        <v>289</v>
      </c>
      <c r="AQ310" s="10">
        <v>1</v>
      </c>
      <c r="AR310" s="10">
        <v>28</v>
      </c>
      <c r="AS310" s="10">
        <v>226</v>
      </c>
      <c r="AT310" s="10"/>
      <c r="AU310" s="16">
        <v>396</v>
      </c>
      <c r="AV310" s="16">
        <v>3</v>
      </c>
      <c r="AW310" s="16">
        <v>21</v>
      </c>
      <c r="AX310" s="16"/>
      <c r="AY310" s="197" t="s">
        <v>246</v>
      </c>
      <c r="AZ310" s="198"/>
      <c r="BA310" s="13"/>
      <c r="BB310" s="169">
        <v>0</v>
      </c>
      <c r="BC310" s="20">
        <f t="shared" si="8"/>
        <v>78</v>
      </c>
      <c r="BD310" s="20">
        <f t="shared" si="9"/>
        <v>1</v>
      </c>
    </row>
    <row r="311" spans="1:56">
      <c r="A311" s="1">
        <f>输入错误检查!C310</f>
        <v>0</v>
      </c>
      <c r="B311" s="14">
        <f>原始数据!B311</f>
        <v>4</v>
      </c>
      <c r="C311" s="14">
        <f>原始数据!C311</f>
        <v>20</v>
      </c>
      <c r="D311" s="8">
        <f>原始数据!D311</f>
        <v>16</v>
      </c>
      <c r="E311" s="8" t="str">
        <f>原始数据!E311</f>
        <v>ACT</v>
      </c>
      <c r="F311" s="8" t="str">
        <f>原始数据!F311</f>
        <v>ZZZ</v>
      </c>
      <c r="G311" s="8">
        <f>原始数据!G311</f>
        <v>3</v>
      </c>
      <c r="H311" s="8" t="str">
        <f>原始数据!H311</f>
        <v>上</v>
      </c>
      <c r="I311" s="8" t="str">
        <f>IF(原始数据!X311="","",原始数据!X311)</f>
        <v/>
      </c>
      <c r="J311" s="8" t="str">
        <f>原始数据!J311</f>
        <v/>
      </c>
      <c r="K311" s="142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9" t="str">
        <f>IF(原始数据!AP311="","",原始数据!AP311)</f>
        <v/>
      </c>
      <c r="M311" s="13"/>
      <c r="N311" s="195"/>
      <c r="O311" s="195"/>
      <c r="P311" s="142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9" t="str">
        <f>IF(原始数据!AQ311="","",原始数据!AQ311)</f>
        <v/>
      </c>
      <c r="R311" s="13"/>
      <c r="S311" s="13"/>
      <c r="T311" s="13"/>
      <c r="U311" s="142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9" t="str">
        <f>IF(原始数据!AS311="","",原始数据!AS311)</f>
        <v/>
      </c>
      <c r="W311" s="13"/>
      <c r="X311" s="13"/>
      <c r="Y311" s="13"/>
      <c r="Z311" s="142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9" t="str">
        <f>IF(原始数据!AU311="","",原始数据!AU311)</f>
        <v/>
      </c>
      <c r="AB311" s="13"/>
      <c r="AC311" s="13"/>
      <c r="AD311" s="13"/>
      <c r="AE311" s="9" t="str">
        <f>IF(原始数据!K311="","",原始数据!K311)</f>
        <v/>
      </c>
      <c r="AF311" s="9" t="str">
        <f>IF(原始数据!L311="","",原始数据!L311)</f>
        <v/>
      </c>
      <c r="AG311" s="9" t="str">
        <f>IF(原始数据!AV311="","",原始数据!AV311)</f>
        <v/>
      </c>
      <c r="AH311" s="13"/>
      <c r="AI311" s="13"/>
      <c r="AJ311" s="13"/>
      <c r="AK311" s="13"/>
      <c r="AL311" s="13"/>
      <c r="AM311" s="9"/>
      <c r="AN311" s="9"/>
      <c r="AO311" s="9"/>
      <c r="AP311" s="9"/>
      <c r="AQ311" s="10"/>
      <c r="AR311" s="10"/>
      <c r="AS311" s="10"/>
      <c r="AT311" s="10"/>
      <c r="AU311" s="16"/>
      <c r="AV311" s="16"/>
      <c r="AW311" s="16"/>
      <c r="AX311" s="16"/>
      <c r="AY311" s="191"/>
      <c r="AZ311" s="191"/>
      <c r="BA311" s="13"/>
      <c r="BC311" s="20">
        <f t="shared" si="8"/>
        <v>0</v>
      </c>
      <c r="BD311" s="20" t="str">
        <f t="shared" si="9"/>
        <v/>
      </c>
    </row>
    <row r="312" spans="1:56">
      <c r="A312" s="1">
        <f>输入错误检查!C311</f>
        <v>0</v>
      </c>
      <c r="B312" s="14">
        <f>原始数据!B312</f>
        <v>4</v>
      </c>
      <c r="C312" s="14">
        <f>原始数据!C312</f>
        <v>20</v>
      </c>
      <c r="D312" s="8">
        <f>原始数据!D312</f>
        <v>16</v>
      </c>
      <c r="E312" s="8" t="str">
        <f>原始数据!E312</f>
        <v>ACT</v>
      </c>
      <c r="F312" s="8" t="str">
        <f>原始数据!F312</f>
        <v>ZZZ</v>
      </c>
      <c r="G312" s="8">
        <f>原始数据!G312</f>
        <v>3</v>
      </c>
      <c r="H312" s="8" t="str">
        <f>原始数据!H312</f>
        <v>下</v>
      </c>
      <c r="I312" s="8" t="str">
        <f>IF(原始数据!X312="","",原始数据!X312)</f>
        <v/>
      </c>
      <c r="J312" s="8" t="str">
        <f>原始数据!J312</f>
        <v/>
      </c>
      <c r="K312" s="142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9" t="str">
        <f>IF(原始数据!AP312="","",原始数据!AP312)</f>
        <v/>
      </c>
      <c r="M312" s="13"/>
      <c r="N312" s="195"/>
      <c r="O312" s="195"/>
      <c r="P312" s="142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9" t="str">
        <f>IF(原始数据!AQ312="","",原始数据!AQ312)</f>
        <v/>
      </c>
      <c r="R312" s="13"/>
      <c r="S312" s="13"/>
      <c r="T312" s="13"/>
      <c r="U312" s="142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9" t="str">
        <f>IF(原始数据!AS312="","",原始数据!AS312)</f>
        <v/>
      </c>
      <c r="W312" s="13"/>
      <c r="X312" s="13"/>
      <c r="Y312" s="13"/>
      <c r="Z312" s="142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9" t="str">
        <f>IF(原始数据!AU312="","",原始数据!AU312)</f>
        <v/>
      </c>
      <c r="AB312" s="13"/>
      <c r="AC312" s="13"/>
      <c r="AD312" s="13"/>
      <c r="AE312" s="9" t="str">
        <f>IF(原始数据!K312="","",原始数据!K312)</f>
        <v/>
      </c>
      <c r="AF312" s="9" t="str">
        <f>IF(原始数据!L312="","",原始数据!L312)</f>
        <v/>
      </c>
      <c r="AG312" s="9" t="str">
        <f>IF(原始数据!AV312="","",原始数据!AV312)</f>
        <v/>
      </c>
      <c r="AH312" s="13"/>
      <c r="AI312" s="13"/>
      <c r="AJ312" s="13"/>
      <c r="AK312" s="13"/>
      <c r="AL312" s="13"/>
      <c r="AM312" s="9"/>
      <c r="AN312" s="9"/>
      <c r="AO312" s="9"/>
      <c r="AP312" s="9"/>
      <c r="AQ312" s="10"/>
      <c r="AR312" s="10"/>
      <c r="AS312" s="10"/>
      <c r="AT312" s="10"/>
      <c r="AU312" s="16"/>
      <c r="AV312" s="16"/>
      <c r="AW312" s="16"/>
      <c r="AX312" s="16"/>
      <c r="AY312" s="191"/>
      <c r="AZ312" s="191"/>
      <c r="BA312" s="13"/>
      <c r="BC312" s="20">
        <f t="shared" si="8"/>
        <v>0</v>
      </c>
      <c r="BD312" s="20" t="str">
        <f t="shared" si="9"/>
        <v/>
      </c>
    </row>
    <row r="313" spans="1:56">
      <c r="A313" s="1">
        <f>输入错误检查!C312</f>
        <v>0</v>
      </c>
      <c r="B313" s="14">
        <f>原始数据!B313</f>
        <v>4</v>
      </c>
      <c r="C313" s="14">
        <f>原始数据!C313</f>
        <v>20</v>
      </c>
      <c r="D313" s="8">
        <f>原始数据!D313</f>
        <v>16</v>
      </c>
      <c r="E313" s="8" t="str">
        <f>原始数据!E313</f>
        <v>ACT</v>
      </c>
      <c r="F313" s="8" t="str">
        <f>原始数据!F313</f>
        <v>ZZZ</v>
      </c>
      <c r="G313" s="8" t="str">
        <f>原始数据!G313</f>
        <v>加</v>
      </c>
      <c r="H313" s="8" t="str">
        <f>原始数据!H313</f>
        <v>上</v>
      </c>
      <c r="I313" s="8" t="str">
        <f>IF(原始数据!X313="","",原始数据!X313)</f>
        <v/>
      </c>
      <c r="J313" s="8" t="str">
        <f>原始数据!J313</f>
        <v/>
      </c>
      <c r="K313" s="142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9" t="str">
        <f>IF(原始数据!AP313="","",原始数据!AP313)</f>
        <v/>
      </c>
      <c r="M313" s="13"/>
      <c r="N313" s="195"/>
      <c r="O313" s="195"/>
      <c r="P313" s="142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9" t="str">
        <f>IF(原始数据!AQ313="","",原始数据!AQ313)</f>
        <v/>
      </c>
      <c r="R313" s="13"/>
      <c r="S313" s="13"/>
      <c r="T313" s="13"/>
      <c r="U313" s="142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9" t="str">
        <f>IF(原始数据!AS313="","",原始数据!AS313)</f>
        <v/>
      </c>
      <c r="W313" s="13"/>
      <c r="X313" s="13"/>
      <c r="Y313" s="13"/>
      <c r="Z313" s="142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9" t="str">
        <f>IF(原始数据!AU313="","",原始数据!AU313)</f>
        <v/>
      </c>
      <c r="AB313" s="13"/>
      <c r="AC313" s="13"/>
      <c r="AD313" s="13"/>
      <c r="AE313" s="9" t="str">
        <f>IF(原始数据!K313="","",原始数据!K313)</f>
        <v/>
      </c>
      <c r="AF313" s="9" t="str">
        <f>IF(原始数据!L313="","",原始数据!L313)</f>
        <v/>
      </c>
      <c r="AG313" s="9" t="str">
        <f>IF(原始数据!AV313="","",原始数据!AV313)</f>
        <v/>
      </c>
      <c r="AH313" s="13"/>
      <c r="AI313" s="13"/>
      <c r="AJ313" s="13"/>
      <c r="AK313" s="13"/>
      <c r="AL313" s="13"/>
      <c r="AM313" s="9"/>
      <c r="AN313" s="9"/>
      <c r="AO313" s="9"/>
      <c r="AP313" s="9"/>
      <c r="AQ313" s="10"/>
      <c r="AR313" s="10"/>
      <c r="AS313" s="10"/>
      <c r="AT313" s="10"/>
      <c r="AU313" s="16"/>
      <c r="AV313" s="16"/>
      <c r="AW313" s="16"/>
      <c r="AX313" s="16"/>
      <c r="AY313" s="191"/>
      <c r="AZ313" s="191"/>
      <c r="BA313" s="13"/>
      <c r="BC313" s="20">
        <f t="shared" si="8"/>
        <v>0</v>
      </c>
      <c r="BD313" s="20" t="str">
        <f t="shared" si="9"/>
        <v/>
      </c>
    </row>
    <row r="314" spans="1:56">
      <c r="A314" s="1">
        <f>输入错误检查!C313</f>
        <v>0</v>
      </c>
      <c r="B314" s="14">
        <f>原始数据!B314</f>
        <v>4</v>
      </c>
      <c r="C314" s="14">
        <f>原始数据!C314</f>
        <v>20</v>
      </c>
      <c r="D314" s="8">
        <f>原始数据!D314</f>
        <v>16</v>
      </c>
      <c r="E314" s="8" t="str">
        <f>原始数据!E314</f>
        <v>ACT</v>
      </c>
      <c r="F314" s="8" t="str">
        <f>原始数据!F314</f>
        <v>ZZZ</v>
      </c>
      <c r="G314" s="8" t="str">
        <f>原始数据!G314</f>
        <v>加</v>
      </c>
      <c r="H314" s="8" t="str">
        <f>原始数据!H314</f>
        <v>下</v>
      </c>
      <c r="I314" s="8" t="str">
        <f>IF(原始数据!X314="","",原始数据!X314)</f>
        <v/>
      </c>
      <c r="J314" s="8" t="str">
        <f>原始数据!J314</f>
        <v/>
      </c>
      <c r="K314" s="142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9" t="str">
        <f>IF(原始数据!AP314="","",原始数据!AP314)</f>
        <v/>
      </c>
      <c r="M314" s="13"/>
      <c r="N314" s="195"/>
      <c r="O314" s="195"/>
      <c r="P314" s="142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9" t="str">
        <f>IF(原始数据!AQ314="","",原始数据!AQ314)</f>
        <v/>
      </c>
      <c r="R314" s="13"/>
      <c r="S314" s="13"/>
      <c r="T314" s="13"/>
      <c r="U314" s="142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9" t="str">
        <f>IF(原始数据!AS314="","",原始数据!AS314)</f>
        <v/>
      </c>
      <c r="W314" s="13"/>
      <c r="X314" s="13"/>
      <c r="Y314" s="13"/>
      <c r="Z314" s="142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9" t="str">
        <f>IF(原始数据!AU314="","",原始数据!AU314)</f>
        <v/>
      </c>
      <c r="AB314" s="13"/>
      <c r="AC314" s="13"/>
      <c r="AD314" s="13"/>
      <c r="AE314" s="9" t="str">
        <f>IF(原始数据!K314="","",原始数据!K314)</f>
        <v/>
      </c>
      <c r="AF314" s="9" t="str">
        <f>IF(原始数据!L314="","",原始数据!L314)</f>
        <v/>
      </c>
      <c r="AG314" s="9" t="str">
        <f>IF(原始数据!AV314="","",原始数据!AV314)</f>
        <v/>
      </c>
      <c r="AH314" s="13"/>
      <c r="AI314" s="13"/>
      <c r="AJ314" s="13"/>
      <c r="AK314" s="13"/>
      <c r="AL314" s="13"/>
      <c r="AM314" s="9"/>
      <c r="AN314" s="9"/>
      <c r="AO314" s="9"/>
      <c r="AP314" s="9"/>
      <c r="AQ314" s="10"/>
      <c r="AR314" s="10"/>
      <c r="AS314" s="10"/>
      <c r="AT314" s="10"/>
      <c r="AU314" s="16"/>
      <c r="AV314" s="16"/>
      <c r="AW314" s="16"/>
      <c r="AX314" s="16"/>
      <c r="AY314" s="191"/>
      <c r="AZ314" s="191"/>
      <c r="BA314" s="13"/>
      <c r="BC314" s="20">
        <f t="shared" si="8"/>
        <v>0</v>
      </c>
      <c r="BD314" s="20" t="str">
        <f t="shared" si="9"/>
        <v/>
      </c>
    </row>
    <row r="315" spans="1:56">
      <c r="A315" s="1">
        <f>输入错误检查!C314</f>
        <v>0</v>
      </c>
      <c r="B315" s="14">
        <f>原始数据!B315</f>
        <v>4</v>
      </c>
      <c r="C315" s="14">
        <f>原始数据!C315</f>
        <v>20</v>
      </c>
      <c r="D315" s="8">
        <f>原始数据!D315</f>
        <v>18</v>
      </c>
      <c r="E315" s="8" t="str">
        <f>原始数据!E315</f>
        <v>GG</v>
      </c>
      <c r="F315" s="8" t="str">
        <f>原始数据!F315</f>
        <v>WOLVES</v>
      </c>
      <c r="G315" s="8">
        <f>原始数据!G315</f>
        <v>1</v>
      </c>
      <c r="H315" s="8" t="str">
        <f>原始数据!H315</f>
        <v>上</v>
      </c>
      <c r="I315" s="8" t="str">
        <f>IF(原始数据!X315="","",原始数据!X315)</f>
        <v>永眠镇</v>
      </c>
      <c r="J315" s="8" t="str">
        <f>原始数据!J315</f>
        <v>WOLVES</v>
      </c>
      <c r="K315" s="142" t="str">
        <f>IF(赛后数据!$M315="","",_xlfn.IFS(L315=赛后数据!$N315,赛后数据!$M315,L315=赛后数据!$V315,赛后数据!$U315,L315=赛后数据!$AD315,赛后数据!$AC315,L315=赛后数据!$AL315,赛后数据!$AK315))</f>
        <v>xmx</v>
      </c>
      <c r="L315" s="9" t="str">
        <f>IF(原始数据!AP315="","",原始数据!AP315)</f>
        <v>守墓人</v>
      </c>
      <c r="M315" s="13">
        <v>2</v>
      </c>
      <c r="N315" s="189" t="s">
        <v>231</v>
      </c>
      <c r="O315" s="189" t="s">
        <v>230</v>
      </c>
      <c r="P315" s="142" t="str">
        <f>IF(赛后数据!$M315="","",_xlfn.IFS(Q315=赛后数据!$N315,赛后数据!$M315,Q315=赛后数据!$V315,赛后数据!$U315,Q315=赛后数据!$AD315,赛后数据!$AC315,Q315=赛后数据!$AL315,赛后数据!$AK315))</f>
        <v>dking</v>
      </c>
      <c r="Q315" s="9" t="str">
        <f>IF(原始数据!AQ315="","",原始数据!AQ315)</f>
        <v>木偶师</v>
      </c>
      <c r="R315" s="13">
        <v>6</v>
      </c>
      <c r="S315" s="15" t="s">
        <v>233</v>
      </c>
      <c r="T315" s="15" t="s">
        <v>230</v>
      </c>
      <c r="U315" s="142" t="str">
        <f>IF(赛后数据!$M315="","",_xlfn.IFS(V315=赛后数据!$N315,赛后数据!$M315,V315=赛后数据!$V315,赛后数据!$U315,V315=赛后数据!$AD315,赛后数据!$AC315,V315=赛后数据!$AL315,赛后数据!$AK315))</f>
        <v>jelly</v>
      </c>
      <c r="V315" s="9" t="str">
        <f>IF(原始数据!AS315="","",原始数据!AS315)</f>
        <v>飞行家</v>
      </c>
      <c r="W315" s="13">
        <v>8</v>
      </c>
      <c r="X315" s="15" t="s">
        <v>231</v>
      </c>
      <c r="Y315" s="15" t="s">
        <v>233</v>
      </c>
      <c r="Z315" s="142">
        <f>IF(赛后数据!$M315="","",_xlfn.IFS(AA315=赛后数据!$N315,赛后数据!$M315,AA315=赛后数据!$V315,赛后数据!$U315,AA315=赛后数据!$AD315,赛后数据!$AC315,AA315=赛后数据!$AL315,赛后数据!$AK315))</f>
        <v>487</v>
      </c>
      <c r="AA315" s="9" t="str">
        <f>IF(原始数据!AU315="","",原始数据!AU315)</f>
        <v>小说家</v>
      </c>
      <c r="AB315" s="13">
        <v>5</v>
      </c>
      <c r="AC315" s="15" t="s">
        <v>232</v>
      </c>
      <c r="AD315" s="15" t="s">
        <v>233</v>
      </c>
      <c r="AE315" s="9" t="str">
        <f>IF(原始数据!K315="","",原始数据!K315)</f>
        <v>GG</v>
      </c>
      <c r="AF315" s="9" t="str">
        <f>IF(原始数据!L315="","",原始数据!L315)</f>
        <v>xawm</v>
      </c>
      <c r="AG315" s="9" t="str">
        <f>IF(原始数据!AV315="","",原始数据!AV315)</f>
        <v>跛脚羊</v>
      </c>
      <c r="AH315" s="13">
        <v>9</v>
      </c>
      <c r="AI315" s="15" t="s">
        <v>234</v>
      </c>
      <c r="AJ315" s="15" t="s">
        <v>235</v>
      </c>
      <c r="AK315" s="15" t="s">
        <v>247</v>
      </c>
      <c r="AL315" s="15" t="s">
        <v>240</v>
      </c>
      <c r="AM315" s="142" t="s">
        <v>326</v>
      </c>
      <c r="AN315" s="9">
        <v>0</v>
      </c>
      <c r="AO315" s="9">
        <v>7</v>
      </c>
      <c r="AP315" s="142" t="s">
        <v>255</v>
      </c>
      <c r="AQ315" s="10">
        <v>1</v>
      </c>
      <c r="AR315" s="200">
        <v>23</v>
      </c>
      <c r="AS315" s="10">
        <v>245</v>
      </c>
      <c r="AT315" s="10"/>
      <c r="AU315" s="16">
        <v>434</v>
      </c>
      <c r="AV315" s="16">
        <v>3</v>
      </c>
      <c r="AW315" s="16">
        <v>20</v>
      </c>
      <c r="AX315" s="16"/>
      <c r="AY315" s="191">
        <v>5</v>
      </c>
      <c r="AZ315" s="191">
        <v>42</v>
      </c>
      <c r="BA315" s="13"/>
      <c r="BB315" s="24" t="s">
        <v>377</v>
      </c>
      <c r="BC315" s="20">
        <f t="shared" si="8"/>
        <v>76</v>
      </c>
      <c r="BD315" s="20">
        <f t="shared" si="9"/>
        <v>0</v>
      </c>
    </row>
    <row r="316" spans="1:56">
      <c r="A316" s="1">
        <f>输入错误检查!C315</f>
        <v>0</v>
      </c>
      <c r="B316" s="14">
        <f>原始数据!B316</f>
        <v>4</v>
      </c>
      <c r="C316" s="14">
        <f>原始数据!C316</f>
        <v>20</v>
      </c>
      <c r="D316" s="8">
        <f>原始数据!D316</f>
        <v>18</v>
      </c>
      <c r="E316" s="8" t="str">
        <f>原始数据!E316</f>
        <v>GG</v>
      </c>
      <c r="F316" s="8" t="str">
        <f>原始数据!F316</f>
        <v>WOLVES</v>
      </c>
      <c r="G316" s="8">
        <f>原始数据!G316</f>
        <v>1</v>
      </c>
      <c r="H316" s="8" t="str">
        <f>原始数据!H316</f>
        <v>下</v>
      </c>
      <c r="I316" s="8" t="str">
        <f>IF(原始数据!X316="","",原始数据!X316)</f>
        <v>永眠镇</v>
      </c>
      <c r="J316" s="8" t="str">
        <f>原始数据!J316</f>
        <v>GG</v>
      </c>
      <c r="K316" s="142">
        <f>IF(赛后数据!$M316="","",_xlfn.IFS(L316=赛后数据!$N316,赛后数据!$M316,L316=赛后数据!$V316,赛后数据!$U316,L316=赛后数据!$AD316,赛后数据!$AC316,L316=赛后数据!$AL316,赛后数据!$AK316))</f>
        <v>18</v>
      </c>
      <c r="L316" s="9" t="str">
        <f>IF(原始数据!AP316="","",原始数据!AP316)</f>
        <v>冒险家</v>
      </c>
      <c r="M316" s="13">
        <v>5</v>
      </c>
      <c r="N316" s="189" t="s">
        <v>232</v>
      </c>
      <c r="O316" s="189" t="s">
        <v>233</v>
      </c>
      <c r="P316" s="142" t="str">
        <f>IF(赛后数据!$M316="","",_xlfn.IFS(Q316=赛后数据!$N316,赛后数据!$M316,Q316=赛后数据!$V316,赛后数据!$U316,Q316=赛后数据!$AD316,赛后数据!$AC316,Q316=赛后数据!$AL316,赛后数据!$AK316))</f>
        <v>ppxia</v>
      </c>
      <c r="Q316" s="9" t="str">
        <f>IF(原始数据!AQ316="","",原始数据!AQ316)</f>
        <v>祭司</v>
      </c>
      <c r="R316" s="13">
        <v>6</v>
      </c>
      <c r="S316" s="15" t="s">
        <v>231</v>
      </c>
      <c r="T316" s="15" t="s">
        <v>230</v>
      </c>
      <c r="U316" s="142" t="str">
        <f>IF(赛后数据!$M316="","",_xlfn.IFS(V316=赛后数据!$N316,赛后数据!$M316,V316=赛后数据!$V316,赛后数据!$U316,V316=赛后数据!$AD316,赛后数据!$AC316,V316=赛后数据!$AL316,赛后数据!$AK316))</f>
        <v>kucao</v>
      </c>
      <c r="V316" s="9" t="str">
        <f>IF(原始数据!AS316="","",原始数据!AS316)</f>
        <v>大副</v>
      </c>
      <c r="W316" s="13">
        <v>2</v>
      </c>
      <c r="X316" s="15" t="s">
        <v>231</v>
      </c>
      <c r="Y316" s="15" t="s">
        <v>230</v>
      </c>
      <c r="Z316" s="142" t="str">
        <f>IF(赛后数据!$M316="","",_xlfn.IFS(AA316=赛后数据!$N316,赛后数据!$M316,AA316=赛后数据!$V316,赛后数据!$U316,AA316=赛后数据!$AD316,赛后数据!$AC316,AA316=赛后数据!$AL316,赛后数据!$AK316))</f>
        <v>tx</v>
      </c>
      <c r="AA316" s="9" t="str">
        <f>IF(原始数据!AU316="","",原始数据!AU316)</f>
        <v>心理学家</v>
      </c>
      <c r="AB316" s="13">
        <v>8</v>
      </c>
      <c r="AC316" s="15" t="s">
        <v>233</v>
      </c>
      <c r="AD316" s="15" t="s">
        <v>230</v>
      </c>
      <c r="AE316" s="9" t="str">
        <f>IF(原始数据!K316="","",原始数据!K316)</f>
        <v>WOLVES</v>
      </c>
      <c r="AF316" s="9" t="str">
        <f>IF(原始数据!L316="","",原始数据!L316)</f>
        <v>choai</v>
      </c>
      <c r="AG316" s="9" t="str">
        <f>IF(原始数据!AV316="","",原始数据!AV316)</f>
        <v>跛脚羊</v>
      </c>
      <c r="AH316" s="13">
        <v>9</v>
      </c>
      <c r="AI316" s="15" t="s">
        <v>234</v>
      </c>
      <c r="AJ316" s="15" t="s">
        <v>235</v>
      </c>
      <c r="AK316" s="15" t="s">
        <v>247</v>
      </c>
      <c r="AL316" s="15" t="s">
        <v>275</v>
      </c>
      <c r="AM316" s="142" t="s">
        <v>318</v>
      </c>
      <c r="AN316" s="9">
        <v>0</v>
      </c>
      <c r="AO316" s="9">
        <v>6</v>
      </c>
      <c r="AP316" s="142" t="s">
        <v>255</v>
      </c>
      <c r="AQ316" s="10">
        <v>0</v>
      </c>
      <c r="AR316" s="10">
        <v>49</v>
      </c>
      <c r="AS316" s="10">
        <v>85</v>
      </c>
      <c r="AT316" s="11" t="s">
        <v>378</v>
      </c>
      <c r="AU316" s="16">
        <v>311</v>
      </c>
      <c r="AV316" s="16">
        <v>3</v>
      </c>
      <c r="AW316" s="16">
        <v>21</v>
      </c>
      <c r="AX316" s="12" t="s">
        <v>272</v>
      </c>
      <c r="AY316" s="191" t="s">
        <v>246</v>
      </c>
      <c r="AZ316" s="191"/>
      <c r="BA316" s="13"/>
      <c r="BB316" s="169">
        <v>1</v>
      </c>
      <c r="BC316" s="20">
        <f t="shared" si="8"/>
        <v>43</v>
      </c>
      <c r="BD316" s="20">
        <f t="shared" si="9"/>
        <v>1</v>
      </c>
    </row>
    <row r="317" spans="1:56">
      <c r="A317" s="1">
        <f>输入错误检查!C316</f>
        <v>0</v>
      </c>
      <c r="B317" s="14">
        <f>原始数据!B317</f>
        <v>4</v>
      </c>
      <c r="C317" s="14">
        <f>原始数据!C317</f>
        <v>20</v>
      </c>
      <c r="D317" s="8">
        <f>原始数据!D317</f>
        <v>18</v>
      </c>
      <c r="E317" s="8" t="str">
        <f>原始数据!E317</f>
        <v>GG</v>
      </c>
      <c r="F317" s="8" t="str">
        <f>原始数据!F317</f>
        <v>WOLVES</v>
      </c>
      <c r="G317" s="8">
        <f>原始数据!G317</f>
        <v>2</v>
      </c>
      <c r="H317" s="8" t="str">
        <f>原始数据!H317</f>
        <v>上</v>
      </c>
      <c r="I317" s="8" t="str">
        <f>IF(原始数据!X317="","",原始数据!X317)</f>
        <v>唐人街</v>
      </c>
      <c r="J317" s="8" t="str">
        <f>原始数据!J317</f>
        <v>WOLVES</v>
      </c>
      <c r="K317" s="142">
        <f>IF(赛后数据!$M317="","",_xlfn.IFS(L317=赛后数据!$N317,赛后数据!$M317,L317=赛后数据!$V317,赛后数据!$U317,L317=赛后数据!$AD317,赛后数据!$AC317,L317=赛后数据!$AL317,赛后数据!$AK317))</f>
        <v>487</v>
      </c>
      <c r="L317" s="9" t="str">
        <f>IF(原始数据!AP317="","",原始数据!AP317)</f>
        <v>火灾调查员</v>
      </c>
      <c r="M317" s="13">
        <v>8</v>
      </c>
      <c r="N317" s="189" t="s">
        <v>233</v>
      </c>
      <c r="O317" s="189" t="s">
        <v>230</v>
      </c>
      <c r="P317" s="142" t="str">
        <f>IF(赛后数据!$M317="","",_xlfn.IFS(Q317=赛后数据!$N317,赛后数据!$M317,Q317=赛后数据!$V317,赛后数据!$U317,Q317=赛后数据!$AD317,赛后数据!$AC317,Q317=赛后数据!$AL317,赛后数据!$AK317))</f>
        <v>xmx</v>
      </c>
      <c r="Q317" s="9" t="str">
        <f>IF(原始数据!AQ317="","",原始数据!AQ317)</f>
        <v>野人</v>
      </c>
      <c r="R317" s="13">
        <v>5</v>
      </c>
      <c r="S317" s="15" t="s">
        <v>231</v>
      </c>
      <c r="T317" s="15" t="s">
        <v>230</v>
      </c>
      <c r="U317" s="142" t="str">
        <f>IF(赛后数据!$M317="","",_xlfn.IFS(V317=赛后数据!$N317,赛后数据!$M317,V317=赛后数据!$V317,赛后数据!$U317,V317=赛后数据!$AD317,赛后数据!$AC317,V317=赛后数据!$AL317,赛后数据!$AK317))</f>
        <v>jelly</v>
      </c>
      <c r="V317" s="9" t="str">
        <f>IF(原始数据!AS317="","",原始数据!AS317)</f>
        <v>哭泣小丑</v>
      </c>
      <c r="W317" s="13">
        <v>4</v>
      </c>
      <c r="X317" s="15" t="s">
        <v>233</v>
      </c>
      <c r="Y317" s="15" t="s">
        <v>230</v>
      </c>
      <c r="Z317" s="142" t="str">
        <f>IF(赛后数据!$M317="","",_xlfn.IFS(AA317=赛后数据!$N317,赛后数据!$M317,AA317=赛后数据!$V317,赛后数据!$U317,AA317=赛后数据!$AD317,赛后数据!$AC317,AA317=赛后数据!$AL317,赛后数据!$AK317))</f>
        <v>dking</v>
      </c>
      <c r="AA317" s="9" t="str">
        <f>IF(原始数据!AU317="","",原始数据!AU317)</f>
        <v>心理学家</v>
      </c>
      <c r="AB317" s="13">
        <v>9</v>
      </c>
      <c r="AC317" s="15" t="s">
        <v>233</v>
      </c>
      <c r="AD317" s="15" t="s">
        <v>230</v>
      </c>
      <c r="AE317" s="9" t="str">
        <f>IF(原始数据!K317="","",原始数据!K317)</f>
        <v>GG</v>
      </c>
      <c r="AF317" s="9" t="str">
        <f>IF(原始数据!L317="","",原始数据!L317)</f>
        <v>xawm</v>
      </c>
      <c r="AG317" s="9" t="str">
        <f>IF(原始数据!AV317="","",原始数据!AV317)</f>
        <v>歌剧演员</v>
      </c>
      <c r="AH317" s="13">
        <v>6</v>
      </c>
      <c r="AI317" s="15" t="s">
        <v>234</v>
      </c>
      <c r="AJ317" s="15" t="s">
        <v>235</v>
      </c>
      <c r="AK317" s="15" t="s">
        <v>247</v>
      </c>
      <c r="AL317" s="15" t="s">
        <v>240</v>
      </c>
      <c r="AM317" s="142" t="s">
        <v>293</v>
      </c>
      <c r="AN317" s="9">
        <v>0</v>
      </c>
      <c r="AO317" s="9">
        <v>17</v>
      </c>
      <c r="AP317" s="142" t="s">
        <v>372</v>
      </c>
      <c r="AQ317" s="10">
        <v>1</v>
      </c>
      <c r="AR317" s="10">
        <v>41</v>
      </c>
      <c r="AS317" s="10">
        <v>271</v>
      </c>
      <c r="AT317" s="10"/>
      <c r="AU317" s="16">
        <v>410</v>
      </c>
      <c r="AV317" s="16">
        <v>3</v>
      </c>
      <c r="AW317" s="16">
        <v>21</v>
      </c>
      <c r="AX317" s="16"/>
      <c r="AY317" s="191" t="s">
        <v>246</v>
      </c>
      <c r="AZ317" s="191"/>
      <c r="BA317" s="13"/>
      <c r="BB317" s="169">
        <v>0</v>
      </c>
      <c r="BC317" s="20">
        <f t="shared" si="8"/>
        <v>84</v>
      </c>
      <c r="BD317" s="20">
        <f t="shared" si="9"/>
        <v>1</v>
      </c>
    </row>
    <row r="318" spans="1:56">
      <c r="A318" s="1">
        <f>输入错误检查!C317</f>
        <v>0</v>
      </c>
      <c r="B318" s="14">
        <f>原始数据!B318</f>
        <v>4</v>
      </c>
      <c r="C318" s="14">
        <f>原始数据!C318</f>
        <v>20</v>
      </c>
      <c r="D318" s="8">
        <f>原始数据!D318</f>
        <v>18</v>
      </c>
      <c r="E318" s="8" t="str">
        <f>原始数据!E318</f>
        <v>GG</v>
      </c>
      <c r="F318" s="8" t="str">
        <f>原始数据!F318</f>
        <v>WOLVES</v>
      </c>
      <c r="G318" s="8">
        <f>原始数据!G318</f>
        <v>2</v>
      </c>
      <c r="H318" s="8" t="str">
        <f>原始数据!H318</f>
        <v>下</v>
      </c>
      <c r="I318" s="8" t="str">
        <f>IF(原始数据!X318="","",原始数据!X318)</f>
        <v>唐人街</v>
      </c>
      <c r="J318" s="8" t="str">
        <f>原始数据!J318</f>
        <v>GG</v>
      </c>
      <c r="K318" s="142" t="str">
        <f>IF(赛后数据!$M318="","",_xlfn.IFS(L318=赛后数据!$N318,赛后数据!$M318,L318=赛后数据!$V318,赛后数据!$U318,L318=赛后数据!$AD318,赛后数据!$AC318,L318=赛后数据!$AL318,赛后数据!$AK318))</f>
        <v>kucao</v>
      </c>
      <c r="L318" s="9" t="str">
        <f>IF(原始数据!AP318="","",原始数据!AP318)</f>
        <v>佣兵</v>
      </c>
      <c r="M318" s="13">
        <v>5</v>
      </c>
      <c r="N318" s="189" t="s">
        <v>231</v>
      </c>
      <c r="O318" s="189" t="s">
        <v>230</v>
      </c>
      <c r="P318" s="142" t="str">
        <f>IF(赛后数据!$M318="","",_xlfn.IFS(Q318=赛后数据!$N318,赛后数据!$M318,Q318=赛后数据!$V318,赛后数据!$U318,Q318=赛后数据!$AD318,赛后数据!$AC318,Q318=赛后数据!$AL318,赛后数据!$AK318))</f>
        <v>ppxia</v>
      </c>
      <c r="Q318" s="9" t="str">
        <f>IF(原始数据!AQ318="","",原始数据!AQ318)</f>
        <v>空军</v>
      </c>
      <c r="R318" s="13">
        <v>9</v>
      </c>
      <c r="S318" s="15" t="s">
        <v>233</v>
      </c>
      <c r="T318" s="15" t="s">
        <v>230</v>
      </c>
      <c r="U318" s="142">
        <f>IF(赛后数据!$M318="","",_xlfn.IFS(V318=赛后数据!$N318,赛后数据!$M318,V318=赛后数据!$V318,赛后数据!$U318,V318=赛后数据!$AD318,赛后数据!$AC318,V318=赛后数据!$AL318,赛后数据!$AK318))</f>
        <v>18</v>
      </c>
      <c r="V318" s="9" t="str">
        <f>IF(原始数据!AS318="","",原始数据!AS318)</f>
        <v>囚徒</v>
      </c>
      <c r="W318" s="13">
        <v>8</v>
      </c>
      <c r="X318" s="15" t="s">
        <v>232</v>
      </c>
      <c r="Y318" s="15" t="s">
        <v>233</v>
      </c>
      <c r="Z318" s="142" t="str">
        <f>IF(赛后数据!$M318="","",_xlfn.IFS(AA318=赛后数据!$N318,赛后数据!$M318,AA318=赛后数据!$V318,赛后数据!$U318,AA318=赛后数据!$AD318,赛后数据!$AC318,AA318=赛后数据!$AL318,赛后数据!$AK318))</f>
        <v>tx</v>
      </c>
      <c r="AA318" s="9" t="str">
        <f>IF(原始数据!AU318="","",原始数据!AU318)</f>
        <v>园丁</v>
      </c>
      <c r="AB318" s="13">
        <v>4</v>
      </c>
      <c r="AC318" s="15" t="s">
        <v>231</v>
      </c>
      <c r="AD318" s="15" t="s">
        <v>233</v>
      </c>
      <c r="AE318" s="9" t="str">
        <f>IF(原始数据!K318="","",原始数据!K318)</f>
        <v>WOLVES</v>
      </c>
      <c r="AF318" s="9" t="str">
        <f>IF(原始数据!L318="","",原始数据!L318)</f>
        <v>choai</v>
      </c>
      <c r="AG318" s="9" t="str">
        <f>IF(原始数据!AV318="","",原始数据!AV318)</f>
        <v>歌剧演员</v>
      </c>
      <c r="AH318" s="13">
        <v>7</v>
      </c>
      <c r="AI318" s="15" t="s">
        <v>234</v>
      </c>
      <c r="AJ318" s="15" t="s">
        <v>235</v>
      </c>
      <c r="AK318" s="15" t="s">
        <v>247</v>
      </c>
      <c r="AL318" s="15" t="s">
        <v>240</v>
      </c>
      <c r="AM318" s="9">
        <v>18</v>
      </c>
      <c r="AN318" s="9">
        <v>0</v>
      </c>
      <c r="AO318" s="9">
        <v>57</v>
      </c>
      <c r="AP318" s="142" t="s">
        <v>252</v>
      </c>
      <c r="AQ318" s="10">
        <v>2</v>
      </c>
      <c r="AR318" s="10">
        <v>1</v>
      </c>
      <c r="AS318" s="10">
        <v>210</v>
      </c>
      <c r="AT318" s="10"/>
      <c r="AU318" s="16">
        <v>366</v>
      </c>
      <c r="AV318" s="16">
        <v>3</v>
      </c>
      <c r="AW318" s="16">
        <v>21</v>
      </c>
      <c r="AX318" s="16"/>
      <c r="AY318" s="191">
        <v>5</v>
      </c>
      <c r="AZ318" s="191">
        <v>37</v>
      </c>
      <c r="BA318" s="13"/>
      <c r="BB318" s="169">
        <v>0</v>
      </c>
      <c r="BC318" s="20">
        <f t="shared" si="8"/>
        <v>64</v>
      </c>
      <c r="BD318" s="20">
        <f t="shared" si="9"/>
        <v>1</v>
      </c>
    </row>
    <row r="319" spans="1:56">
      <c r="A319" s="1">
        <f>输入错误检查!C318</f>
        <v>0</v>
      </c>
      <c r="B319" s="14">
        <f>原始数据!B319</f>
        <v>4</v>
      </c>
      <c r="C319" s="14">
        <f>原始数据!C319</f>
        <v>20</v>
      </c>
      <c r="D319" s="8">
        <f>原始数据!D319</f>
        <v>18</v>
      </c>
      <c r="E319" s="8" t="str">
        <f>原始数据!E319</f>
        <v>GG</v>
      </c>
      <c r="F319" s="8" t="str">
        <f>原始数据!F319</f>
        <v>WOLVES</v>
      </c>
      <c r="G319" s="8">
        <f>原始数据!G319</f>
        <v>3</v>
      </c>
      <c r="H319" s="8" t="str">
        <f>原始数据!H319</f>
        <v>上</v>
      </c>
      <c r="I319" s="8" t="str">
        <f>IF(原始数据!X319="","",原始数据!X319)</f>
        <v>军工厂</v>
      </c>
      <c r="J319" s="8" t="str">
        <f>原始数据!J319</f>
        <v>WOLVES</v>
      </c>
      <c r="K319" s="142">
        <f>IF(赛后数据!$M319="","",_xlfn.IFS(L319=赛后数据!$N319,赛后数据!$M319,L319=赛后数据!$V319,赛后数据!$U319,L319=赛后数据!$AD319,赛后数据!$AC319,L319=赛后数据!$AL319,赛后数据!$AK319))</f>
        <v>487</v>
      </c>
      <c r="L319" s="9" t="str">
        <f>IF(原始数据!AP319="","",原始数据!AP319)</f>
        <v>小说家</v>
      </c>
      <c r="M319" s="13">
        <v>5</v>
      </c>
      <c r="N319" s="189" t="s">
        <v>232</v>
      </c>
      <c r="O319" s="189" t="s">
        <v>230</v>
      </c>
      <c r="P319" s="142" t="str">
        <f>IF(赛后数据!$M319="","",_xlfn.IFS(Q319=赛后数据!$N319,赛后数据!$M319,Q319=赛后数据!$V319,赛后数据!$U319,Q319=赛后数据!$AD319,赛后数据!$AC319,Q319=赛后数据!$AL319,赛后数据!$AK319))</f>
        <v>xmx</v>
      </c>
      <c r="Q319" s="9" t="str">
        <f>IF(原始数据!AQ319="","",原始数据!AQ319)</f>
        <v>佣兵</v>
      </c>
      <c r="R319" s="13">
        <v>2</v>
      </c>
      <c r="S319" s="15" t="s">
        <v>231</v>
      </c>
      <c r="T319" s="15" t="s">
        <v>230</v>
      </c>
      <c r="U319" s="142" t="str">
        <f>IF(赛后数据!$M319="","",_xlfn.IFS(V319=赛后数据!$N319,赛后数据!$M319,V319=赛后数据!$V319,赛后数据!$U319,V319=赛后数据!$AD319,赛后数据!$AC319,V319=赛后数据!$AL319,赛后数据!$AK319))</f>
        <v>jelly</v>
      </c>
      <c r="V319" s="9" t="str">
        <f>IF(原始数据!AS319="","",原始数据!AS319)</f>
        <v>杂技演员</v>
      </c>
      <c r="W319" s="13">
        <v>8</v>
      </c>
      <c r="X319" s="15" t="s">
        <v>232</v>
      </c>
      <c r="Y319" s="15" t="s">
        <v>230</v>
      </c>
      <c r="Z319" s="142" t="str">
        <f>IF(赛后数据!$M319="","",_xlfn.IFS(AA319=赛后数据!$N319,赛后数据!$M319,AA319=赛后数据!$V319,赛后数据!$U319,AA319=赛后数据!$AD319,赛后数据!$AC319,AA319=赛后数据!$AL319,赛后数据!$AK319))</f>
        <v>dking</v>
      </c>
      <c r="AA319" s="9" t="str">
        <f>IF(原始数据!AU319="","",原始数据!AU319)</f>
        <v>画家</v>
      </c>
      <c r="AB319" s="13">
        <v>9</v>
      </c>
      <c r="AC319" s="15" t="s">
        <v>233</v>
      </c>
      <c r="AD319" s="15" t="s">
        <v>230</v>
      </c>
      <c r="AE319" s="9" t="str">
        <f>IF(原始数据!K319="","",原始数据!K319)</f>
        <v>GG</v>
      </c>
      <c r="AF319" s="9" t="str">
        <f>IF(原始数据!L319="","",原始数据!L319)</f>
        <v>xawm</v>
      </c>
      <c r="AG319" s="9" t="str">
        <f>IF(原始数据!AV319="","",原始数据!AV319)</f>
        <v>使徒</v>
      </c>
      <c r="AH319" s="13">
        <v>1</v>
      </c>
      <c r="AI319" s="15" t="s">
        <v>243</v>
      </c>
      <c r="AJ319" s="15" t="s">
        <v>235</v>
      </c>
      <c r="AK319" s="15" t="s">
        <v>260</v>
      </c>
      <c r="AL319" s="15" t="s">
        <v>244</v>
      </c>
      <c r="AM319" s="9">
        <v>487</v>
      </c>
      <c r="AN319" s="9">
        <v>0</v>
      </c>
      <c r="AO319" s="9">
        <v>17</v>
      </c>
      <c r="AP319" s="142" t="s">
        <v>255</v>
      </c>
      <c r="AQ319" s="10">
        <v>2</v>
      </c>
      <c r="AR319" s="10">
        <v>27</v>
      </c>
      <c r="AS319" s="10">
        <v>326</v>
      </c>
      <c r="AT319" s="10"/>
      <c r="AU319" s="16">
        <v>403</v>
      </c>
      <c r="AV319" s="16">
        <v>3</v>
      </c>
      <c r="AW319" s="16">
        <v>13</v>
      </c>
      <c r="AX319" s="16"/>
      <c r="AY319" s="191">
        <v>4</v>
      </c>
      <c r="AZ319" s="191">
        <v>2</v>
      </c>
      <c r="BA319" s="13"/>
      <c r="BB319" s="169">
        <v>1</v>
      </c>
      <c r="BC319" s="20">
        <f t="shared" si="8"/>
        <v>130</v>
      </c>
      <c r="BD319" s="20">
        <f t="shared" si="9"/>
        <v>-7</v>
      </c>
    </row>
    <row r="320" spans="1:56">
      <c r="A320" s="1">
        <f>输入错误检查!C319</f>
        <v>0</v>
      </c>
      <c r="B320" s="14">
        <f>原始数据!B320</f>
        <v>4</v>
      </c>
      <c r="C320" s="14">
        <f>原始数据!C320</f>
        <v>20</v>
      </c>
      <c r="D320" s="8">
        <f>原始数据!D320</f>
        <v>18</v>
      </c>
      <c r="E320" s="8" t="str">
        <f>原始数据!E320</f>
        <v>GG</v>
      </c>
      <c r="F320" s="8" t="str">
        <f>原始数据!F320</f>
        <v>WOLVES</v>
      </c>
      <c r="G320" s="8">
        <f>原始数据!G320</f>
        <v>3</v>
      </c>
      <c r="H320" s="8" t="str">
        <f>原始数据!H320</f>
        <v>下</v>
      </c>
      <c r="I320" s="8" t="str">
        <f>IF(原始数据!X320="","",原始数据!X320)</f>
        <v>军工厂</v>
      </c>
      <c r="J320" s="8" t="str">
        <f>原始数据!J320</f>
        <v>GG</v>
      </c>
      <c r="K320" s="142" t="str">
        <f>IF(赛后数据!$M320="","",_xlfn.IFS(L320=赛后数据!$N320,赛后数据!$M320,L320=赛后数据!$V320,赛后数据!$U320,L320=赛后数据!$AD320,赛后数据!$AC320,L320=赛后数据!$AL320,赛后数据!$AK320))</f>
        <v>kucao</v>
      </c>
      <c r="L320" s="9" t="str">
        <f>IF(原始数据!AP320="","",原始数据!AP320)</f>
        <v>前锋</v>
      </c>
      <c r="M320" s="13">
        <v>8</v>
      </c>
      <c r="N320" s="189" t="s">
        <v>232</v>
      </c>
      <c r="O320" s="189" t="s">
        <v>230</v>
      </c>
      <c r="P320" s="142" t="str">
        <f>IF(赛后数据!$M320="","",_xlfn.IFS(Q320=赛后数据!$N320,赛后数据!$M320,Q320=赛后数据!$V320,赛后数据!$U320,Q320=赛后数据!$AD320,赛后数据!$AC320,Q320=赛后数据!$AL320,赛后数据!$AK320))</f>
        <v>tx</v>
      </c>
      <c r="Q320" s="9" t="str">
        <f>IF(原始数据!AQ320="","",原始数据!AQ320)</f>
        <v>邮差</v>
      </c>
      <c r="R320" s="13">
        <v>6</v>
      </c>
      <c r="S320" s="15" t="s">
        <v>233</v>
      </c>
      <c r="T320" s="15" t="s">
        <v>230</v>
      </c>
      <c r="U320" s="142" t="str">
        <f>IF(赛后数据!$M320="","",_xlfn.IFS(V320=赛后数据!$N320,赛后数据!$M320,V320=赛后数据!$V320,赛后数据!$U320,V320=赛后数据!$AD320,赛后数据!$AC320,V320=赛后数据!$AL320,赛后数据!$AK320))</f>
        <v>ppxia</v>
      </c>
      <c r="V320" s="9" t="str">
        <f>IF(原始数据!AS320="","",原始数据!AS320)</f>
        <v>古董商</v>
      </c>
      <c r="W320" s="13">
        <v>2</v>
      </c>
      <c r="X320" s="15" t="s">
        <v>232</v>
      </c>
      <c r="Y320" s="15" t="s">
        <v>231</v>
      </c>
      <c r="Z320" s="142">
        <f>IF(赛后数据!$M320="","",_xlfn.IFS(AA320=赛后数据!$N320,赛后数据!$M320,AA320=赛后数据!$V320,赛后数据!$U320,AA320=赛后数据!$AD320,赛后数据!$AC320,AA320=赛后数据!$AL320,赛后数据!$AK320))</f>
        <v>18</v>
      </c>
      <c r="AA320" s="9" t="str">
        <f>IF(原始数据!AU320="","",原始数据!AU320)</f>
        <v>幸运儿</v>
      </c>
      <c r="AB320" s="13">
        <v>5</v>
      </c>
      <c r="AC320" s="15" t="s">
        <v>231</v>
      </c>
      <c r="AD320" s="15" t="s">
        <v>230</v>
      </c>
      <c r="AE320" s="9" t="str">
        <f>IF(原始数据!K320="","",原始数据!K320)</f>
        <v>WOLVES</v>
      </c>
      <c r="AF320" s="9" t="str">
        <f>IF(原始数据!L320="","",原始数据!L320)</f>
        <v>choai</v>
      </c>
      <c r="AG320" s="9" t="str">
        <f>IF(原始数据!AV320="","",原始数据!AV320)</f>
        <v>蜡像师</v>
      </c>
      <c r="AH320" s="13">
        <v>9</v>
      </c>
      <c r="AI320" s="15" t="s">
        <v>234</v>
      </c>
      <c r="AJ320" s="15" t="s">
        <v>235</v>
      </c>
      <c r="AK320" s="15" t="s">
        <v>237</v>
      </c>
      <c r="AL320" s="160" t="s">
        <v>275</v>
      </c>
      <c r="AM320" s="142" t="s">
        <v>281</v>
      </c>
      <c r="AN320" s="9">
        <v>1</v>
      </c>
      <c r="AO320" s="9">
        <v>18</v>
      </c>
      <c r="AP320" s="142" t="s">
        <v>264</v>
      </c>
      <c r="AQ320" s="10">
        <v>1</v>
      </c>
      <c r="AR320" s="10">
        <v>28</v>
      </c>
      <c r="AS320" s="10">
        <v>163</v>
      </c>
      <c r="AT320" s="10"/>
      <c r="AU320" s="16">
        <v>325</v>
      </c>
      <c r="AV320" s="16">
        <v>3</v>
      </c>
      <c r="AW320" s="16">
        <v>21</v>
      </c>
      <c r="AX320" s="16"/>
      <c r="AY320" s="191">
        <v>5</v>
      </c>
      <c r="AZ320" s="191">
        <v>11</v>
      </c>
      <c r="BA320" s="13"/>
      <c r="BB320" s="169">
        <v>1</v>
      </c>
      <c r="BC320" s="20">
        <f t="shared" si="8"/>
        <v>10</v>
      </c>
      <c r="BD320" s="20">
        <f t="shared" si="9"/>
        <v>1</v>
      </c>
    </row>
    <row r="321" spans="1:56">
      <c r="A321" s="1">
        <f>输入错误检查!C320</f>
        <v>0</v>
      </c>
      <c r="B321" s="14">
        <f>原始数据!B321</f>
        <v>4</v>
      </c>
      <c r="C321" s="14">
        <f>原始数据!C321</f>
        <v>20</v>
      </c>
      <c r="D321" s="8">
        <f>原始数据!D321</f>
        <v>18</v>
      </c>
      <c r="E321" s="8" t="str">
        <f>原始数据!E321</f>
        <v>GG</v>
      </c>
      <c r="F321" s="8" t="str">
        <f>原始数据!F321</f>
        <v>WOLVES</v>
      </c>
      <c r="G321" s="8" t="str">
        <f>原始数据!G321</f>
        <v>加</v>
      </c>
      <c r="H321" s="8" t="str">
        <f>原始数据!H321</f>
        <v>上</v>
      </c>
      <c r="I321" s="8" t="str">
        <f>IF(原始数据!X321="","",原始数据!X321)</f>
        <v/>
      </c>
      <c r="J321" s="8" t="str">
        <f>原始数据!J321</f>
        <v/>
      </c>
      <c r="K321" s="142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9" t="str">
        <f>IF(原始数据!AP321="","",原始数据!AP321)</f>
        <v/>
      </c>
      <c r="M321" s="13"/>
      <c r="N321" s="195"/>
      <c r="O321" s="195"/>
      <c r="P321" s="142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9" t="str">
        <f>IF(原始数据!AQ321="","",原始数据!AQ321)</f>
        <v/>
      </c>
      <c r="R321" s="13"/>
      <c r="S321" s="13"/>
      <c r="T321" s="13"/>
      <c r="U321" s="142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9" t="str">
        <f>IF(原始数据!AS321="","",原始数据!AS321)</f>
        <v/>
      </c>
      <c r="W321" s="13"/>
      <c r="X321" s="13"/>
      <c r="Y321" s="13"/>
      <c r="Z321" s="142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9" t="str">
        <f>IF(原始数据!AU321="","",原始数据!AU321)</f>
        <v/>
      </c>
      <c r="AB321" s="13"/>
      <c r="AC321" s="13"/>
      <c r="AD321" s="13"/>
      <c r="AE321" s="9" t="str">
        <f>IF(原始数据!K321="","",原始数据!K321)</f>
        <v/>
      </c>
      <c r="AF321" s="9" t="str">
        <f>IF(原始数据!L321="","",原始数据!L321)</f>
        <v/>
      </c>
      <c r="AG321" s="9" t="str">
        <f>IF(原始数据!AV321="","",原始数据!AV321)</f>
        <v/>
      </c>
      <c r="AH321" s="13"/>
      <c r="AI321" s="13"/>
      <c r="AJ321" s="13"/>
      <c r="AK321" s="13"/>
      <c r="AL321" s="13"/>
      <c r="AM321" s="9"/>
      <c r="AN321" s="9"/>
      <c r="AO321" s="9"/>
      <c r="AP321" s="9"/>
      <c r="AQ321" s="10"/>
      <c r="AR321" s="10"/>
      <c r="AS321" s="10"/>
      <c r="AT321" s="10"/>
      <c r="AU321" s="16"/>
      <c r="AV321" s="16"/>
      <c r="AW321" s="16"/>
      <c r="AX321" s="16"/>
      <c r="AY321" s="191"/>
      <c r="AZ321" s="191"/>
      <c r="BA321" s="13"/>
      <c r="BC321" s="20">
        <f t="shared" si="8"/>
        <v>0</v>
      </c>
      <c r="BD321" s="20" t="str">
        <f t="shared" si="9"/>
        <v/>
      </c>
    </row>
    <row r="322" spans="1:56">
      <c r="A322" s="1">
        <f>输入错误检查!C321</f>
        <v>0</v>
      </c>
      <c r="B322" s="14">
        <f>原始数据!B322</f>
        <v>4</v>
      </c>
      <c r="C322" s="14">
        <f>原始数据!C322</f>
        <v>20</v>
      </c>
      <c r="D322" s="8">
        <f>原始数据!D322</f>
        <v>18</v>
      </c>
      <c r="E322" s="8" t="str">
        <f>原始数据!E322</f>
        <v>GG</v>
      </c>
      <c r="F322" s="8" t="str">
        <f>原始数据!F322</f>
        <v>WOLVES</v>
      </c>
      <c r="G322" s="8" t="str">
        <f>原始数据!G322</f>
        <v>加</v>
      </c>
      <c r="H322" s="8" t="str">
        <f>原始数据!H322</f>
        <v>下</v>
      </c>
      <c r="I322" s="8" t="str">
        <f>IF(原始数据!X322="","",原始数据!X322)</f>
        <v/>
      </c>
      <c r="J322" s="8" t="str">
        <f>原始数据!J322</f>
        <v/>
      </c>
      <c r="K322" s="142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9" t="str">
        <f>IF(原始数据!AP322="","",原始数据!AP322)</f>
        <v/>
      </c>
      <c r="M322" s="13"/>
      <c r="N322" s="195"/>
      <c r="O322" s="195"/>
      <c r="P322" s="142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9" t="str">
        <f>IF(原始数据!AQ322="","",原始数据!AQ322)</f>
        <v/>
      </c>
      <c r="R322" s="13"/>
      <c r="S322" s="13"/>
      <c r="T322" s="13"/>
      <c r="U322" s="142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9" t="str">
        <f>IF(原始数据!AS322="","",原始数据!AS322)</f>
        <v/>
      </c>
      <c r="W322" s="13"/>
      <c r="X322" s="13"/>
      <c r="Y322" s="13"/>
      <c r="Z322" s="142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9" t="str">
        <f>IF(原始数据!AU322="","",原始数据!AU322)</f>
        <v/>
      </c>
      <c r="AB322" s="13"/>
      <c r="AC322" s="13"/>
      <c r="AD322" s="13"/>
      <c r="AE322" s="9" t="str">
        <f>IF(原始数据!K322="","",原始数据!K322)</f>
        <v/>
      </c>
      <c r="AF322" s="9" t="str">
        <f>IF(原始数据!L322="","",原始数据!L322)</f>
        <v/>
      </c>
      <c r="AG322" s="9" t="str">
        <f>IF(原始数据!AV322="","",原始数据!AV322)</f>
        <v/>
      </c>
      <c r="AH322" s="13"/>
      <c r="AI322" s="13"/>
      <c r="AJ322" s="13"/>
      <c r="AK322" s="13"/>
      <c r="AL322" s="13"/>
      <c r="AM322" s="9"/>
      <c r="AN322" s="9"/>
      <c r="AO322" s="9"/>
      <c r="AP322" s="9"/>
      <c r="AQ322" s="10"/>
      <c r="AR322" s="10"/>
      <c r="AS322" s="10"/>
      <c r="AT322" s="10"/>
      <c r="AU322" s="16"/>
      <c r="AV322" s="16"/>
      <c r="AW322" s="16"/>
      <c r="AX322" s="16"/>
      <c r="AY322" s="191"/>
      <c r="AZ322" s="191"/>
      <c r="BA322" s="13"/>
      <c r="BC322" s="20">
        <f t="shared" si="8"/>
        <v>0</v>
      </c>
      <c r="BD322" s="20" t="str">
        <f t="shared" si="9"/>
        <v/>
      </c>
    </row>
    <row r="323" spans="1:56">
      <c r="A323" s="1">
        <f>输入错误检查!C322</f>
        <v>0</v>
      </c>
      <c r="B323" s="14" t="str">
        <f>原始数据!B323</f>
        <v/>
      </c>
      <c r="C323" s="14" t="str">
        <f>原始数据!C323</f>
        <v/>
      </c>
      <c r="D323" s="8" t="str">
        <f>原始数据!D323</f>
        <v/>
      </c>
      <c r="E323" s="8" t="str">
        <f>原始数据!E323</f>
        <v/>
      </c>
      <c r="F323" s="8" t="str">
        <f>原始数据!F323</f>
        <v/>
      </c>
      <c r="G323" s="8">
        <f>原始数据!G323</f>
        <v>1</v>
      </c>
      <c r="H323" s="8" t="str">
        <f>原始数据!H323</f>
        <v>上</v>
      </c>
      <c r="I323" s="8" t="str">
        <f>IF(原始数据!X323="","",原始数据!X323)</f>
        <v/>
      </c>
      <c r="J323" s="8" t="str">
        <f>原始数据!J323</f>
        <v/>
      </c>
      <c r="K323" s="142" t="str">
        <f>IF(赛后数据!$M323="","",_xlfn.IFS(L323=赛后数据!$N323,赛后数据!$M323,L323=赛后数据!$V323,赛后数据!$U323,L323=赛后数据!$AD323,赛后数据!$AC323,L323=赛后数据!$AL323,赛后数据!$AK323))</f>
        <v/>
      </c>
      <c r="L323" s="9" t="str">
        <f>IF(原始数据!AP323="","",原始数据!AP323)</f>
        <v/>
      </c>
      <c r="M323" s="13"/>
      <c r="N323" s="195"/>
      <c r="O323" s="195"/>
      <c r="P323" s="142" t="str">
        <f>IF(赛后数据!$M323="","",_xlfn.IFS(Q323=赛后数据!$N323,赛后数据!$M323,Q323=赛后数据!$V323,赛后数据!$U323,Q323=赛后数据!$AD323,赛后数据!$AC323,Q323=赛后数据!$AL323,赛后数据!$AK323))</f>
        <v/>
      </c>
      <c r="Q323" s="9" t="str">
        <f>IF(原始数据!AQ323="","",原始数据!AQ323)</f>
        <v/>
      </c>
      <c r="R323" s="13"/>
      <c r="S323" s="13"/>
      <c r="T323" s="13"/>
      <c r="U323" s="142" t="str">
        <f>IF(赛后数据!$M323="","",_xlfn.IFS(V323=赛后数据!$N323,赛后数据!$M323,V323=赛后数据!$V323,赛后数据!$U323,V323=赛后数据!$AD323,赛后数据!$AC323,V323=赛后数据!$AL323,赛后数据!$AK323))</f>
        <v/>
      </c>
      <c r="V323" s="9" t="str">
        <f>IF(原始数据!AS323="","",原始数据!AS323)</f>
        <v/>
      </c>
      <c r="W323" s="13"/>
      <c r="X323" s="13"/>
      <c r="Y323" s="13"/>
      <c r="Z323" s="142" t="str">
        <f>IF(赛后数据!$M323="","",_xlfn.IFS(AA323=赛后数据!$N323,赛后数据!$M323,AA323=赛后数据!$V323,赛后数据!$U323,AA323=赛后数据!$AD323,赛后数据!$AC323,AA323=赛后数据!$AL323,赛后数据!$AK323))</f>
        <v/>
      </c>
      <c r="AA323" s="9" t="str">
        <f>IF(原始数据!AU323="","",原始数据!AU323)</f>
        <v/>
      </c>
      <c r="AB323" s="13"/>
      <c r="AC323" s="13"/>
      <c r="AD323" s="13"/>
      <c r="AE323" s="9" t="str">
        <f>IF(原始数据!K323="","",原始数据!K323)</f>
        <v/>
      </c>
      <c r="AF323" s="9" t="str">
        <f>IF(原始数据!L323="","",原始数据!L323)</f>
        <v/>
      </c>
      <c r="AG323" s="9" t="str">
        <f>IF(原始数据!AV323="","",原始数据!AV323)</f>
        <v/>
      </c>
      <c r="AH323" s="13"/>
      <c r="AI323" s="13"/>
      <c r="AJ323" s="13"/>
      <c r="AK323" s="13"/>
      <c r="AL323" s="13"/>
      <c r="AM323" s="9"/>
      <c r="AN323" s="9"/>
      <c r="AO323" s="9"/>
      <c r="AP323" s="9"/>
      <c r="AQ323" s="10"/>
      <c r="AR323" s="10"/>
      <c r="AS323" s="10"/>
      <c r="AT323" s="10"/>
      <c r="AU323" s="16"/>
      <c r="AV323" s="16"/>
      <c r="AW323" s="16"/>
      <c r="AX323" s="16"/>
      <c r="AY323" s="191"/>
      <c r="AZ323" s="191"/>
      <c r="BA323" s="13"/>
      <c r="BC323" s="20">
        <f t="shared" si="8"/>
        <v>0</v>
      </c>
      <c r="BD323" s="20" t="str">
        <f t="shared" si="9"/>
        <v/>
      </c>
    </row>
    <row r="324" spans="1:56">
      <c r="A324" s="1">
        <f>输入错误检查!C323</f>
        <v>0</v>
      </c>
      <c r="B324" s="14" t="str">
        <f>原始数据!B324</f>
        <v/>
      </c>
      <c r="C324" s="14" t="str">
        <f>原始数据!C324</f>
        <v/>
      </c>
      <c r="D324" s="8" t="str">
        <f>原始数据!D324</f>
        <v/>
      </c>
      <c r="E324" s="8" t="str">
        <f>原始数据!E324</f>
        <v/>
      </c>
      <c r="F324" s="8" t="str">
        <f>原始数据!F324</f>
        <v/>
      </c>
      <c r="G324" s="8">
        <f>原始数据!G324</f>
        <v>1</v>
      </c>
      <c r="H324" s="8" t="str">
        <f>原始数据!H324</f>
        <v>下</v>
      </c>
      <c r="I324" s="8" t="str">
        <f>IF(原始数据!X324="","",原始数据!X324)</f>
        <v/>
      </c>
      <c r="J324" s="8" t="str">
        <f>原始数据!J324</f>
        <v/>
      </c>
      <c r="K324" s="142" t="str">
        <f>IF(赛后数据!$M324="","",_xlfn.IFS(L324=赛后数据!$N324,赛后数据!$M324,L324=赛后数据!$V324,赛后数据!$U324,L324=赛后数据!$AD324,赛后数据!$AC324,L324=赛后数据!$AL324,赛后数据!$AK324))</f>
        <v/>
      </c>
      <c r="L324" s="9" t="str">
        <f>IF(原始数据!AP324="","",原始数据!AP324)</f>
        <v/>
      </c>
      <c r="M324" s="13"/>
      <c r="N324" s="195"/>
      <c r="O324" s="195"/>
      <c r="P324" s="142" t="str">
        <f>IF(赛后数据!$M324="","",_xlfn.IFS(Q324=赛后数据!$N324,赛后数据!$M324,Q324=赛后数据!$V324,赛后数据!$U324,Q324=赛后数据!$AD324,赛后数据!$AC324,Q324=赛后数据!$AL324,赛后数据!$AK324))</f>
        <v/>
      </c>
      <c r="Q324" s="9" t="str">
        <f>IF(原始数据!AQ324="","",原始数据!AQ324)</f>
        <v/>
      </c>
      <c r="R324" s="13"/>
      <c r="S324" s="13"/>
      <c r="T324" s="13"/>
      <c r="U324" s="142" t="str">
        <f>IF(赛后数据!$M324="","",_xlfn.IFS(V324=赛后数据!$N324,赛后数据!$M324,V324=赛后数据!$V324,赛后数据!$U324,V324=赛后数据!$AD324,赛后数据!$AC324,V324=赛后数据!$AL324,赛后数据!$AK324))</f>
        <v/>
      </c>
      <c r="V324" s="9" t="str">
        <f>IF(原始数据!AS324="","",原始数据!AS324)</f>
        <v/>
      </c>
      <c r="W324" s="13"/>
      <c r="X324" s="13"/>
      <c r="Y324" s="13"/>
      <c r="Z324" s="142" t="str">
        <f>IF(赛后数据!$M324="","",_xlfn.IFS(AA324=赛后数据!$N324,赛后数据!$M324,AA324=赛后数据!$V324,赛后数据!$U324,AA324=赛后数据!$AD324,赛后数据!$AC324,AA324=赛后数据!$AL324,赛后数据!$AK324))</f>
        <v/>
      </c>
      <c r="AA324" s="9" t="str">
        <f>IF(原始数据!AU324="","",原始数据!AU324)</f>
        <v/>
      </c>
      <c r="AB324" s="13"/>
      <c r="AC324" s="13"/>
      <c r="AD324" s="13"/>
      <c r="AE324" s="9" t="str">
        <f>IF(原始数据!K324="","",原始数据!K324)</f>
        <v/>
      </c>
      <c r="AF324" s="9" t="str">
        <f>IF(原始数据!L324="","",原始数据!L324)</f>
        <v/>
      </c>
      <c r="AG324" s="9" t="str">
        <f>IF(原始数据!AV324="","",原始数据!AV324)</f>
        <v/>
      </c>
      <c r="AH324" s="13"/>
      <c r="AI324" s="13"/>
      <c r="AJ324" s="13"/>
      <c r="AK324" s="13"/>
      <c r="AL324" s="13"/>
      <c r="AM324" s="9"/>
      <c r="AN324" s="9"/>
      <c r="AO324" s="9"/>
      <c r="AP324" s="9"/>
      <c r="AQ324" s="10"/>
      <c r="AR324" s="10"/>
      <c r="AS324" s="10"/>
      <c r="AT324" s="10"/>
      <c r="AU324" s="16"/>
      <c r="AV324" s="16"/>
      <c r="AW324" s="16"/>
      <c r="AX324" s="16"/>
      <c r="AY324" s="191"/>
      <c r="AZ324" s="191"/>
      <c r="BA324" s="13"/>
      <c r="BC324" s="20">
        <f t="shared" ref="BC324:BC387" si="10">AQ324*60+AR324-AN324*60-AO324</f>
        <v>0</v>
      </c>
      <c r="BD324" s="20" t="str">
        <f t="shared" ref="BD324:BD387" si="11">IF(AV324="","",AV324*60+AW324-200)</f>
        <v/>
      </c>
    </row>
    <row r="325" spans="1:56">
      <c r="A325" s="1">
        <f>输入错误检查!C324</f>
        <v>0</v>
      </c>
      <c r="B325" s="14" t="str">
        <f>原始数据!B325</f>
        <v/>
      </c>
      <c r="C325" s="14" t="str">
        <f>原始数据!C325</f>
        <v/>
      </c>
      <c r="D325" s="8" t="str">
        <f>原始数据!D325</f>
        <v/>
      </c>
      <c r="E325" s="8" t="str">
        <f>原始数据!E325</f>
        <v/>
      </c>
      <c r="F325" s="8" t="str">
        <f>原始数据!F325</f>
        <v/>
      </c>
      <c r="G325" s="8">
        <f>原始数据!G325</f>
        <v>2</v>
      </c>
      <c r="H325" s="8" t="str">
        <f>原始数据!H325</f>
        <v>上</v>
      </c>
      <c r="I325" s="8" t="str">
        <f>IF(原始数据!X325="","",原始数据!X325)</f>
        <v/>
      </c>
      <c r="J325" s="8" t="str">
        <f>原始数据!J325</f>
        <v/>
      </c>
      <c r="K325" s="142" t="str">
        <f>IF(赛后数据!$M325="","",_xlfn.IFS(L325=赛后数据!$N325,赛后数据!$M325,L325=赛后数据!$V325,赛后数据!$U325,L325=赛后数据!$AD325,赛后数据!$AC325,L325=赛后数据!$AL325,赛后数据!$AK325))</f>
        <v/>
      </c>
      <c r="L325" s="9" t="str">
        <f>IF(原始数据!AP325="","",原始数据!AP325)</f>
        <v/>
      </c>
      <c r="M325" s="13"/>
      <c r="N325" s="195"/>
      <c r="O325" s="195"/>
      <c r="P325" s="142" t="str">
        <f>IF(赛后数据!$M325="","",_xlfn.IFS(Q325=赛后数据!$N325,赛后数据!$M325,Q325=赛后数据!$V325,赛后数据!$U325,Q325=赛后数据!$AD325,赛后数据!$AC325,Q325=赛后数据!$AL325,赛后数据!$AK325))</f>
        <v/>
      </c>
      <c r="Q325" s="9" t="str">
        <f>IF(原始数据!AQ325="","",原始数据!AQ325)</f>
        <v/>
      </c>
      <c r="R325" s="13"/>
      <c r="S325" s="13"/>
      <c r="T325" s="13"/>
      <c r="U325" s="142" t="str">
        <f>IF(赛后数据!$M325="","",_xlfn.IFS(V325=赛后数据!$N325,赛后数据!$M325,V325=赛后数据!$V325,赛后数据!$U325,V325=赛后数据!$AD325,赛后数据!$AC325,V325=赛后数据!$AL325,赛后数据!$AK325))</f>
        <v/>
      </c>
      <c r="V325" s="9" t="str">
        <f>IF(原始数据!AS325="","",原始数据!AS325)</f>
        <v/>
      </c>
      <c r="W325" s="13"/>
      <c r="X325" s="13"/>
      <c r="Y325" s="13"/>
      <c r="Z325" s="142" t="str">
        <f>IF(赛后数据!$M325="","",_xlfn.IFS(AA325=赛后数据!$N325,赛后数据!$M325,AA325=赛后数据!$V325,赛后数据!$U325,AA325=赛后数据!$AD325,赛后数据!$AC325,AA325=赛后数据!$AL325,赛后数据!$AK325))</f>
        <v/>
      </c>
      <c r="AA325" s="9" t="str">
        <f>IF(原始数据!AU325="","",原始数据!AU325)</f>
        <v/>
      </c>
      <c r="AB325" s="13"/>
      <c r="AC325" s="13"/>
      <c r="AD325" s="13"/>
      <c r="AE325" s="9" t="str">
        <f>IF(原始数据!K325="","",原始数据!K325)</f>
        <v/>
      </c>
      <c r="AF325" s="9" t="str">
        <f>IF(原始数据!L325="","",原始数据!L325)</f>
        <v/>
      </c>
      <c r="AG325" s="9" t="str">
        <f>IF(原始数据!AV325="","",原始数据!AV325)</f>
        <v/>
      </c>
      <c r="AH325" s="13"/>
      <c r="AI325" s="13"/>
      <c r="AJ325" s="13"/>
      <c r="AK325" s="13"/>
      <c r="AL325" s="13"/>
      <c r="AM325" s="9"/>
      <c r="AN325" s="9"/>
      <c r="AO325" s="9"/>
      <c r="AP325" s="9"/>
      <c r="AQ325" s="10"/>
      <c r="AR325" s="10"/>
      <c r="AS325" s="10"/>
      <c r="AT325" s="10"/>
      <c r="AU325" s="16"/>
      <c r="AV325" s="16"/>
      <c r="AW325" s="16"/>
      <c r="AX325" s="16"/>
      <c r="AY325" s="191"/>
      <c r="AZ325" s="191"/>
      <c r="BA325" s="13"/>
      <c r="BC325" s="20">
        <f t="shared" si="10"/>
        <v>0</v>
      </c>
      <c r="BD325" s="20" t="str">
        <f t="shared" si="11"/>
        <v/>
      </c>
    </row>
    <row r="326" spans="1:56">
      <c r="A326" s="1">
        <f>输入错误检查!C325</f>
        <v>0</v>
      </c>
      <c r="B326" s="14" t="str">
        <f>原始数据!B326</f>
        <v/>
      </c>
      <c r="C326" s="14" t="str">
        <f>原始数据!C326</f>
        <v/>
      </c>
      <c r="D326" s="8" t="str">
        <f>原始数据!D326</f>
        <v/>
      </c>
      <c r="E326" s="8" t="str">
        <f>原始数据!E326</f>
        <v/>
      </c>
      <c r="F326" s="8" t="str">
        <f>原始数据!F326</f>
        <v/>
      </c>
      <c r="G326" s="8">
        <f>原始数据!G326</f>
        <v>2</v>
      </c>
      <c r="H326" s="8" t="str">
        <f>原始数据!H326</f>
        <v>下</v>
      </c>
      <c r="I326" s="8" t="str">
        <f>IF(原始数据!X326="","",原始数据!X326)</f>
        <v/>
      </c>
      <c r="J326" s="8" t="str">
        <f>原始数据!J326</f>
        <v/>
      </c>
      <c r="K326" s="142" t="str">
        <f>IF(赛后数据!$M326="","",_xlfn.IFS(L326=赛后数据!$N326,赛后数据!$M326,L326=赛后数据!$V326,赛后数据!$U326,L326=赛后数据!$AD326,赛后数据!$AC326,L326=赛后数据!$AL326,赛后数据!$AK326))</f>
        <v/>
      </c>
      <c r="L326" s="9" t="str">
        <f>IF(原始数据!AP326="","",原始数据!AP326)</f>
        <v/>
      </c>
      <c r="M326" s="13"/>
      <c r="N326" s="195"/>
      <c r="O326" s="195"/>
      <c r="P326" s="142" t="str">
        <f>IF(赛后数据!$M326="","",_xlfn.IFS(Q326=赛后数据!$N326,赛后数据!$M326,Q326=赛后数据!$V326,赛后数据!$U326,Q326=赛后数据!$AD326,赛后数据!$AC326,Q326=赛后数据!$AL326,赛后数据!$AK326))</f>
        <v/>
      </c>
      <c r="Q326" s="9" t="str">
        <f>IF(原始数据!AQ326="","",原始数据!AQ326)</f>
        <v/>
      </c>
      <c r="R326" s="13"/>
      <c r="S326" s="13"/>
      <c r="T326" s="13"/>
      <c r="U326" s="142" t="str">
        <f>IF(赛后数据!$M326="","",_xlfn.IFS(V326=赛后数据!$N326,赛后数据!$M326,V326=赛后数据!$V326,赛后数据!$U326,V326=赛后数据!$AD326,赛后数据!$AC326,V326=赛后数据!$AL326,赛后数据!$AK326))</f>
        <v/>
      </c>
      <c r="V326" s="9" t="str">
        <f>IF(原始数据!AS326="","",原始数据!AS326)</f>
        <v/>
      </c>
      <c r="W326" s="13"/>
      <c r="X326" s="13"/>
      <c r="Y326" s="13"/>
      <c r="Z326" s="142" t="str">
        <f>IF(赛后数据!$M326="","",_xlfn.IFS(AA326=赛后数据!$N326,赛后数据!$M326,AA326=赛后数据!$V326,赛后数据!$U326,AA326=赛后数据!$AD326,赛后数据!$AC326,AA326=赛后数据!$AL326,赛后数据!$AK326))</f>
        <v/>
      </c>
      <c r="AA326" s="9" t="str">
        <f>IF(原始数据!AU326="","",原始数据!AU326)</f>
        <v/>
      </c>
      <c r="AB326" s="13"/>
      <c r="AC326" s="13"/>
      <c r="AD326" s="13"/>
      <c r="AE326" s="9" t="str">
        <f>IF(原始数据!K326="","",原始数据!K326)</f>
        <v/>
      </c>
      <c r="AF326" s="9" t="str">
        <f>IF(原始数据!L326="","",原始数据!L326)</f>
        <v/>
      </c>
      <c r="AG326" s="9" t="str">
        <f>IF(原始数据!AV326="","",原始数据!AV326)</f>
        <v/>
      </c>
      <c r="AH326" s="13"/>
      <c r="AI326" s="13"/>
      <c r="AJ326" s="13"/>
      <c r="AK326" s="13"/>
      <c r="AL326" s="13"/>
      <c r="AM326" s="9"/>
      <c r="AN326" s="9"/>
      <c r="AO326" s="9"/>
      <c r="AP326" s="9"/>
      <c r="AQ326" s="10"/>
      <c r="AR326" s="10"/>
      <c r="AS326" s="10"/>
      <c r="AT326" s="10"/>
      <c r="AU326" s="16"/>
      <c r="AV326" s="16"/>
      <c r="AW326" s="16"/>
      <c r="AX326" s="16"/>
      <c r="AY326" s="191"/>
      <c r="AZ326" s="191"/>
      <c r="BA326" s="13"/>
      <c r="BC326" s="20">
        <f t="shared" si="10"/>
        <v>0</v>
      </c>
      <c r="BD326" s="20" t="str">
        <f t="shared" si="11"/>
        <v/>
      </c>
    </row>
    <row r="327" spans="1:56">
      <c r="A327" s="1">
        <f>输入错误检查!C326</f>
        <v>0</v>
      </c>
      <c r="B327" s="14" t="str">
        <f>原始数据!B327</f>
        <v/>
      </c>
      <c r="C327" s="14" t="str">
        <f>原始数据!C327</f>
        <v/>
      </c>
      <c r="D327" s="8" t="str">
        <f>原始数据!D327</f>
        <v/>
      </c>
      <c r="E327" s="8" t="str">
        <f>原始数据!E327</f>
        <v/>
      </c>
      <c r="F327" s="8" t="str">
        <f>原始数据!F327</f>
        <v/>
      </c>
      <c r="G327" s="8">
        <f>原始数据!G327</f>
        <v>3</v>
      </c>
      <c r="H327" s="8" t="str">
        <f>原始数据!H327</f>
        <v>上</v>
      </c>
      <c r="I327" s="8" t="str">
        <f>IF(原始数据!X327="","",原始数据!X327)</f>
        <v/>
      </c>
      <c r="J327" s="8" t="str">
        <f>原始数据!J327</f>
        <v/>
      </c>
      <c r="K327" s="142" t="str">
        <f>IF(赛后数据!$M327="","",_xlfn.IFS(L327=赛后数据!$N327,赛后数据!$M327,L327=赛后数据!$V327,赛后数据!$U327,L327=赛后数据!$AD327,赛后数据!$AC327,L327=赛后数据!$AL327,赛后数据!$AK327))</f>
        <v/>
      </c>
      <c r="L327" s="9" t="str">
        <f>IF(原始数据!AP327="","",原始数据!AP327)</f>
        <v/>
      </c>
      <c r="M327" s="13"/>
      <c r="N327" s="195"/>
      <c r="O327" s="195"/>
      <c r="P327" s="142" t="str">
        <f>IF(赛后数据!$M327="","",_xlfn.IFS(Q327=赛后数据!$N327,赛后数据!$M327,Q327=赛后数据!$V327,赛后数据!$U327,Q327=赛后数据!$AD327,赛后数据!$AC327,Q327=赛后数据!$AL327,赛后数据!$AK327))</f>
        <v/>
      </c>
      <c r="Q327" s="9" t="str">
        <f>IF(原始数据!AQ327="","",原始数据!AQ327)</f>
        <v/>
      </c>
      <c r="R327" s="13"/>
      <c r="S327" s="13"/>
      <c r="T327" s="13"/>
      <c r="U327" s="142" t="str">
        <f>IF(赛后数据!$M327="","",_xlfn.IFS(V327=赛后数据!$N327,赛后数据!$M327,V327=赛后数据!$V327,赛后数据!$U327,V327=赛后数据!$AD327,赛后数据!$AC327,V327=赛后数据!$AL327,赛后数据!$AK327))</f>
        <v/>
      </c>
      <c r="V327" s="9" t="str">
        <f>IF(原始数据!AS327="","",原始数据!AS327)</f>
        <v/>
      </c>
      <c r="W327" s="13"/>
      <c r="X327" s="13"/>
      <c r="Y327" s="13"/>
      <c r="Z327" s="142" t="str">
        <f>IF(赛后数据!$M327="","",_xlfn.IFS(AA327=赛后数据!$N327,赛后数据!$M327,AA327=赛后数据!$V327,赛后数据!$U327,AA327=赛后数据!$AD327,赛后数据!$AC327,AA327=赛后数据!$AL327,赛后数据!$AK327))</f>
        <v/>
      </c>
      <c r="AA327" s="9" t="str">
        <f>IF(原始数据!AU327="","",原始数据!AU327)</f>
        <v/>
      </c>
      <c r="AB327" s="13"/>
      <c r="AC327" s="13"/>
      <c r="AD327" s="13"/>
      <c r="AE327" s="9" t="str">
        <f>IF(原始数据!K327="","",原始数据!K327)</f>
        <v/>
      </c>
      <c r="AF327" s="9" t="str">
        <f>IF(原始数据!L327="","",原始数据!L327)</f>
        <v/>
      </c>
      <c r="AG327" s="9" t="str">
        <f>IF(原始数据!AV327="","",原始数据!AV327)</f>
        <v/>
      </c>
      <c r="AH327" s="13"/>
      <c r="AI327" s="13"/>
      <c r="AJ327" s="13"/>
      <c r="AK327" s="13"/>
      <c r="AL327" s="13"/>
      <c r="AM327" s="9"/>
      <c r="AN327" s="9"/>
      <c r="AO327" s="9"/>
      <c r="AP327" s="9"/>
      <c r="AQ327" s="10"/>
      <c r="AR327" s="10"/>
      <c r="AS327" s="10"/>
      <c r="AT327" s="10"/>
      <c r="AU327" s="16"/>
      <c r="AV327" s="16"/>
      <c r="AW327" s="16"/>
      <c r="AX327" s="16"/>
      <c r="AY327" s="191"/>
      <c r="AZ327" s="191"/>
      <c r="BA327" s="13"/>
      <c r="BC327" s="20">
        <f t="shared" si="10"/>
        <v>0</v>
      </c>
      <c r="BD327" s="20" t="str">
        <f t="shared" si="11"/>
        <v/>
      </c>
    </row>
    <row r="328" spans="1:56">
      <c r="A328" s="1">
        <f>输入错误检查!C327</f>
        <v>0</v>
      </c>
      <c r="B328" s="14" t="str">
        <f>原始数据!B328</f>
        <v/>
      </c>
      <c r="C328" s="14" t="str">
        <f>原始数据!C328</f>
        <v/>
      </c>
      <c r="D328" s="8" t="str">
        <f>原始数据!D328</f>
        <v/>
      </c>
      <c r="E328" s="8" t="str">
        <f>原始数据!E328</f>
        <v/>
      </c>
      <c r="F328" s="8" t="str">
        <f>原始数据!F328</f>
        <v/>
      </c>
      <c r="G328" s="8">
        <f>原始数据!G328</f>
        <v>3</v>
      </c>
      <c r="H328" s="8" t="str">
        <f>原始数据!H328</f>
        <v>下</v>
      </c>
      <c r="I328" s="8" t="str">
        <f>IF(原始数据!X328="","",原始数据!X328)</f>
        <v/>
      </c>
      <c r="J328" s="8" t="str">
        <f>原始数据!J328</f>
        <v/>
      </c>
      <c r="K328" s="142" t="str">
        <f>IF(赛后数据!$M328="","",_xlfn.IFS(L328=赛后数据!$N328,赛后数据!$M328,L328=赛后数据!$V328,赛后数据!$U328,L328=赛后数据!$AD328,赛后数据!$AC328,L328=赛后数据!$AL328,赛后数据!$AK328))</f>
        <v/>
      </c>
      <c r="L328" s="9" t="str">
        <f>IF(原始数据!AP328="","",原始数据!AP328)</f>
        <v/>
      </c>
      <c r="M328" s="13"/>
      <c r="N328" s="195"/>
      <c r="O328" s="195"/>
      <c r="P328" s="142" t="str">
        <f>IF(赛后数据!$M328="","",_xlfn.IFS(Q328=赛后数据!$N328,赛后数据!$M328,Q328=赛后数据!$V328,赛后数据!$U328,Q328=赛后数据!$AD328,赛后数据!$AC328,Q328=赛后数据!$AL328,赛后数据!$AK328))</f>
        <v/>
      </c>
      <c r="Q328" s="9" t="str">
        <f>IF(原始数据!AQ328="","",原始数据!AQ328)</f>
        <v/>
      </c>
      <c r="R328" s="13"/>
      <c r="S328" s="13"/>
      <c r="T328" s="13"/>
      <c r="U328" s="142" t="str">
        <f>IF(赛后数据!$M328="","",_xlfn.IFS(V328=赛后数据!$N328,赛后数据!$M328,V328=赛后数据!$V328,赛后数据!$U328,V328=赛后数据!$AD328,赛后数据!$AC328,V328=赛后数据!$AL328,赛后数据!$AK328))</f>
        <v/>
      </c>
      <c r="V328" s="9" t="str">
        <f>IF(原始数据!AS328="","",原始数据!AS328)</f>
        <v/>
      </c>
      <c r="W328" s="13"/>
      <c r="X328" s="13"/>
      <c r="Y328" s="13"/>
      <c r="Z328" s="142" t="str">
        <f>IF(赛后数据!$M328="","",_xlfn.IFS(AA328=赛后数据!$N328,赛后数据!$M328,AA328=赛后数据!$V328,赛后数据!$U328,AA328=赛后数据!$AD328,赛后数据!$AC328,AA328=赛后数据!$AL328,赛后数据!$AK328))</f>
        <v/>
      </c>
      <c r="AA328" s="9" t="str">
        <f>IF(原始数据!AU328="","",原始数据!AU328)</f>
        <v/>
      </c>
      <c r="AB328" s="13"/>
      <c r="AC328" s="13"/>
      <c r="AD328" s="13"/>
      <c r="AE328" s="9" t="str">
        <f>IF(原始数据!K328="","",原始数据!K328)</f>
        <v/>
      </c>
      <c r="AF328" s="9" t="str">
        <f>IF(原始数据!L328="","",原始数据!L328)</f>
        <v/>
      </c>
      <c r="AG328" s="9" t="str">
        <f>IF(原始数据!AV328="","",原始数据!AV328)</f>
        <v/>
      </c>
      <c r="AH328" s="13"/>
      <c r="AI328" s="13"/>
      <c r="AJ328" s="13"/>
      <c r="AK328" s="13"/>
      <c r="AL328" s="13"/>
      <c r="AM328" s="9"/>
      <c r="AN328" s="9"/>
      <c r="AO328" s="9"/>
      <c r="AP328" s="9"/>
      <c r="AQ328" s="10"/>
      <c r="AR328" s="10"/>
      <c r="AS328" s="10"/>
      <c r="AT328" s="10"/>
      <c r="AU328" s="16"/>
      <c r="AV328" s="16"/>
      <c r="AW328" s="16"/>
      <c r="AX328" s="16"/>
      <c r="AY328" s="191"/>
      <c r="AZ328" s="191"/>
      <c r="BA328" s="13"/>
      <c r="BC328" s="20">
        <f t="shared" si="10"/>
        <v>0</v>
      </c>
      <c r="BD328" s="20" t="str">
        <f t="shared" si="11"/>
        <v/>
      </c>
    </row>
    <row r="329" spans="1:56">
      <c r="A329" s="1">
        <f>输入错误检查!C328</f>
        <v>0</v>
      </c>
      <c r="B329" s="14" t="str">
        <f>原始数据!B329</f>
        <v/>
      </c>
      <c r="C329" s="14" t="str">
        <f>原始数据!C329</f>
        <v/>
      </c>
      <c r="D329" s="8" t="str">
        <f>原始数据!D329</f>
        <v/>
      </c>
      <c r="E329" s="8" t="str">
        <f>原始数据!E329</f>
        <v/>
      </c>
      <c r="F329" s="8" t="str">
        <f>原始数据!F329</f>
        <v/>
      </c>
      <c r="G329" s="8" t="str">
        <f>原始数据!G329</f>
        <v>加</v>
      </c>
      <c r="H329" s="8" t="str">
        <f>原始数据!H329</f>
        <v>上</v>
      </c>
      <c r="I329" s="8" t="str">
        <f>IF(原始数据!X329="","",原始数据!X329)</f>
        <v/>
      </c>
      <c r="J329" s="8" t="str">
        <f>原始数据!J329</f>
        <v/>
      </c>
      <c r="K329" s="142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9" t="str">
        <f>IF(原始数据!AP329="","",原始数据!AP329)</f>
        <v/>
      </c>
      <c r="M329" s="13"/>
      <c r="N329" s="195"/>
      <c r="O329" s="195"/>
      <c r="P329" s="142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9" t="str">
        <f>IF(原始数据!AQ329="","",原始数据!AQ329)</f>
        <v/>
      </c>
      <c r="R329" s="13"/>
      <c r="S329" s="13"/>
      <c r="T329" s="13"/>
      <c r="U329" s="142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9" t="str">
        <f>IF(原始数据!AS329="","",原始数据!AS329)</f>
        <v/>
      </c>
      <c r="W329" s="13"/>
      <c r="X329" s="13"/>
      <c r="Y329" s="13"/>
      <c r="Z329" s="142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9" t="str">
        <f>IF(原始数据!AU329="","",原始数据!AU329)</f>
        <v/>
      </c>
      <c r="AB329" s="13"/>
      <c r="AC329" s="13"/>
      <c r="AD329" s="13"/>
      <c r="AE329" s="9" t="str">
        <f>IF(原始数据!K329="","",原始数据!K329)</f>
        <v/>
      </c>
      <c r="AF329" s="9" t="str">
        <f>IF(原始数据!L329="","",原始数据!L329)</f>
        <v/>
      </c>
      <c r="AG329" s="9" t="str">
        <f>IF(原始数据!AV329="","",原始数据!AV329)</f>
        <v/>
      </c>
      <c r="AH329" s="13"/>
      <c r="AI329" s="13"/>
      <c r="AJ329" s="13"/>
      <c r="AK329" s="13"/>
      <c r="AL329" s="13"/>
      <c r="AM329" s="9"/>
      <c r="AN329" s="9"/>
      <c r="AO329" s="9"/>
      <c r="AP329" s="9"/>
      <c r="AQ329" s="10"/>
      <c r="AR329" s="10"/>
      <c r="AS329" s="10"/>
      <c r="AT329" s="10"/>
      <c r="AU329" s="16"/>
      <c r="AV329" s="16"/>
      <c r="AW329" s="16"/>
      <c r="AX329" s="16"/>
      <c r="AY329" s="191"/>
      <c r="AZ329" s="191"/>
      <c r="BA329" s="13"/>
      <c r="BC329" s="20">
        <f t="shared" si="10"/>
        <v>0</v>
      </c>
      <c r="BD329" s="20" t="str">
        <f t="shared" si="11"/>
        <v/>
      </c>
    </row>
    <row r="330" spans="1:56">
      <c r="A330" s="1">
        <f>输入错误检查!C329</f>
        <v>0</v>
      </c>
      <c r="B330" s="14" t="str">
        <f>原始数据!B330</f>
        <v/>
      </c>
      <c r="C330" s="14" t="str">
        <f>原始数据!C330</f>
        <v/>
      </c>
      <c r="D330" s="8" t="str">
        <f>原始数据!D330</f>
        <v/>
      </c>
      <c r="E330" s="8" t="str">
        <f>原始数据!E330</f>
        <v/>
      </c>
      <c r="F330" s="8" t="str">
        <f>原始数据!F330</f>
        <v/>
      </c>
      <c r="G330" s="8" t="str">
        <f>原始数据!G330</f>
        <v>加</v>
      </c>
      <c r="H330" s="8" t="str">
        <f>原始数据!H330</f>
        <v>下</v>
      </c>
      <c r="I330" s="8" t="str">
        <f>IF(原始数据!X330="","",原始数据!X330)</f>
        <v/>
      </c>
      <c r="J330" s="8" t="str">
        <f>原始数据!J330</f>
        <v/>
      </c>
      <c r="K330" s="142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9" t="str">
        <f>IF(原始数据!AP330="","",原始数据!AP330)</f>
        <v/>
      </c>
      <c r="M330" s="13"/>
      <c r="N330" s="195"/>
      <c r="O330" s="195"/>
      <c r="P330" s="142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9" t="str">
        <f>IF(原始数据!AQ330="","",原始数据!AQ330)</f>
        <v/>
      </c>
      <c r="R330" s="13"/>
      <c r="S330" s="13"/>
      <c r="T330" s="13"/>
      <c r="U330" s="142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9" t="str">
        <f>IF(原始数据!AS330="","",原始数据!AS330)</f>
        <v/>
      </c>
      <c r="W330" s="13"/>
      <c r="X330" s="13"/>
      <c r="Y330" s="13"/>
      <c r="Z330" s="142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9" t="str">
        <f>IF(原始数据!AU330="","",原始数据!AU330)</f>
        <v/>
      </c>
      <c r="AB330" s="13"/>
      <c r="AC330" s="13"/>
      <c r="AD330" s="13"/>
      <c r="AE330" s="9" t="str">
        <f>IF(原始数据!K330="","",原始数据!K330)</f>
        <v/>
      </c>
      <c r="AF330" s="9" t="str">
        <f>IF(原始数据!L330="","",原始数据!L330)</f>
        <v/>
      </c>
      <c r="AG330" s="9" t="str">
        <f>IF(原始数据!AV330="","",原始数据!AV330)</f>
        <v/>
      </c>
      <c r="AH330" s="13"/>
      <c r="AI330" s="13"/>
      <c r="AJ330" s="13"/>
      <c r="AK330" s="13"/>
      <c r="AL330" s="13"/>
      <c r="AM330" s="9"/>
      <c r="AN330" s="9"/>
      <c r="AO330" s="9"/>
      <c r="AP330" s="9"/>
      <c r="AQ330" s="10"/>
      <c r="AR330" s="10"/>
      <c r="AS330" s="10"/>
      <c r="AT330" s="10"/>
      <c r="AU330" s="16"/>
      <c r="AV330" s="16"/>
      <c r="AW330" s="16"/>
      <c r="AX330" s="16"/>
      <c r="AY330" s="191"/>
      <c r="AZ330" s="191"/>
      <c r="BA330" s="13"/>
      <c r="BC330" s="20">
        <f t="shared" si="10"/>
        <v>0</v>
      </c>
      <c r="BD330" s="20" t="str">
        <f t="shared" si="11"/>
        <v/>
      </c>
    </row>
    <row r="331" spans="1:56">
      <c r="A331" s="1">
        <f>输入错误检查!C330</f>
        <v>0</v>
      </c>
      <c r="B331" s="14" t="str">
        <f>原始数据!B331</f>
        <v/>
      </c>
      <c r="C331" s="14" t="str">
        <f>原始数据!C331</f>
        <v/>
      </c>
      <c r="D331" s="8" t="str">
        <f>原始数据!D331</f>
        <v/>
      </c>
      <c r="E331" s="8" t="str">
        <f>原始数据!E331</f>
        <v/>
      </c>
      <c r="F331" s="8" t="str">
        <f>原始数据!F331</f>
        <v/>
      </c>
      <c r="G331" s="8">
        <f>原始数据!G331</f>
        <v>1</v>
      </c>
      <c r="H331" s="8" t="str">
        <f>原始数据!H331</f>
        <v>上</v>
      </c>
      <c r="I331" s="8" t="str">
        <f>IF(原始数据!X331="","",原始数据!X331)</f>
        <v/>
      </c>
      <c r="J331" s="8" t="str">
        <f>原始数据!J331</f>
        <v/>
      </c>
      <c r="K331" s="142" t="str">
        <f>IF(赛后数据!$M331="","",_xlfn.IFS(L331=赛后数据!$N331,赛后数据!$M331,L331=赛后数据!$V331,赛后数据!$U331,L331=赛后数据!$AD331,赛后数据!$AC331,L331=赛后数据!$AL331,赛后数据!$AK331))</f>
        <v/>
      </c>
      <c r="L331" s="9" t="str">
        <f>IF(原始数据!AP331="","",原始数据!AP331)</f>
        <v/>
      </c>
      <c r="M331" s="13"/>
      <c r="N331" s="195"/>
      <c r="O331" s="195"/>
      <c r="P331" s="142" t="str">
        <f>IF(赛后数据!$M331="","",_xlfn.IFS(Q331=赛后数据!$N331,赛后数据!$M331,Q331=赛后数据!$V331,赛后数据!$U331,Q331=赛后数据!$AD331,赛后数据!$AC331,Q331=赛后数据!$AL331,赛后数据!$AK331))</f>
        <v/>
      </c>
      <c r="Q331" s="9" t="str">
        <f>IF(原始数据!AQ331="","",原始数据!AQ331)</f>
        <v/>
      </c>
      <c r="R331" s="13"/>
      <c r="S331" s="13"/>
      <c r="T331" s="13"/>
      <c r="U331" s="142" t="str">
        <f>IF(赛后数据!$M331="","",_xlfn.IFS(V331=赛后数据!$N331,赛后数据!$M331,V331=赛后数据!$V331,赛后数据!$U331,V331=赛后数据!$AD331,赛后数据!$AC331,V331=赛后数据!$AL331,赛后数据!$AK331))</f>
        <v/>
      </c>
      <c r="V331" s="9" t="str">
        <f>IF(原始数据!AS331="","",原始数据!AS331)</f>
        <v/>
      </c>
      <c r="W331" s="13"/>
      <c r="X331" s="13"/>
      <c r="Y331" s="13"/>
      <c r="Z331" s="142" t="str">
        <f>IF(赛后数据!$M331="","",_xlfn.IFS(AA331=赛后数据!$N331,赛后数据!$M331,AA331=赛后数据!$V331,赛后数据!$U331,AA331=赛后数据!$AD331,赛后数据!$AC331,AA331=赛后数据!$AL331,赛后数据!$AK331))</f>
        <v/>
      </c>
      <c r="AA331" s="9" t="str">
        <f>IF(原始数据!AU331="","",原始数据!AU331)</f>
        <v/>
      </c>
      <c r="AB331" s="13"/>
      <c r="AC331" s="13"/>
      <c r="AD331" s="13"/>
      <c r="AE331" s="9" t="str">
        <f>IF(原始数据!K331="","",原始数据!K331)</f>
        <v/>
      </c>
      <c r="AF331" s="9" t="str">
        <f>IF(原始数据!L331="","",原始数据!L331)</f>
        <v/>
      </c>
      <c r="AG331" s="9" t="str">
        <f>IF(原始数据!AV331="","",原始数据!AV331)</f>
        <v/>
      </c>
      <c r="AH331" s="13"/>
      <c r="AI331" s="13"/>
      <c r="AJ331" s="13"/>
      <c r="AK331" s="13"/>
      <c r="AL331" s="13"/>
      <c r="AM331" s="9"/>
      <c r="AN331" s="9"/>
      <c r="AO331" s="9"/>
      <c r="AP331" s="9"/>
      <c r="AQ331" s="10"/>
      <c r="AR331" s="10"/>
      <c r="AS331" s="10"/>
      <c r="AT331" s="10"/>
      <c r="AU331" s="16"/>
      <c r="AV331" s="16"/>
      <c r="AW331" s="16"/>
      <c r="AX331" s="16"/>
      <c r="AY331" s="191"/>
      <c r="AZ331" s="191"/>
      <c r="BA331" s="13"/>
      <c r="BC331" s="20">
        <f t="shared" si="10"/>
        <v>0</v>
      </c>
      <c r="BD331" s="20" t="str">
        <f t="shared" si="11"/>
        <v/>
      </c>
    </row>
    <row r="332" spans="1:56">
      <c r="A332" s="1">
        <f>输入错误检查!C331</f>
        <v>0</v>
      </c>
      <c r="B332" s="14" t="str">
        <f>原始数据!B332</f>
        <v/>
      </c>
      <c r="C332" s="14" t="str">
        <f>原始数据!C332</f>
        <v/>
      </c>
      <c r="D332" s="8" t="str">
        <f>原始数据!D332</f>
        <v/>
      </c>
      <c r="E332" s="8" t="str">
        <f>原始数据!E332</f>
        <v/>
      </c>
      <c r="F332" s="8" t="str">
        <f>原始数据!F332</f>
        <v/>
      </c>
      <c r="G332" s="8">
        <f>原始数据!G332</f>
        <v>1</v>
      </c>
      <c r="H332" s="8" t="str">
        <f>原始数据!H332</f>
        <v>下</v>
      </c>
      <c r="I332" s="8" t="str">
        <f>IF(原始数据!X332="","",原始数据!X332)</f>
        <v/>
      </c>
      <c r="J332" s="8" t="str">
        <f>原始数据!J332</f>
        <v/>
      </c>
      <c r="K332" s="142" t="str">
        <f>IF(赛后数据!$M332="","",_xlfn.IFS(L332=赛后数据!$N332,赛后数据!$M332,L332=赛后数据!$V332,赛后数据!$U332,L332=赛后数据!$AD332,赛后数据!$AC332,L332=赛后数据!$AL332,赛后数据!$AK332))</f>
        <v/>
      </c>
      <c r="L332" s="9" t="str">
        <f>IF(原始数据!AP332="","",原始数据!AP332)</f>
        <v/>
      </c>
      <c r="M332" s="13"/>
      <c r="N332" s="195"/>
      <c r="O332" s="195"/>
      <c r="P332" s="142" t="str">
        <f>IF(赛后数据!$M332="","",_xlfn.IFS(Q332=赛后数据!$N332,赛后数据!$M332,Q332=赛后数据!$V332,赛后数据!$U332,Q332=赛后数据!$AD332,赛后数据!$AC332,Q332=赛后数据!$AL332,赛后数据!$AK332))</f>
        <v/>
      </c>
      <c r="Q332" s="9" t="str">
        <f>IF(原始数据!AQ332="","",原始数据!AQ332)</f>
        <v/>
      </c>
      <c r="R332" s="13"/>
      <c r="S332" s="13"/>
      <c r="T332" s="13"/>
      <c r="U332" s="142" t="str">
        <f>IF(赛后数据!$M332="","",_xlfn.IFS(V332=赛后数据!$N332,赛后数据!$M332,V332=赛后数据!$V332,赛后数据!$U332,V332=赛后数据!$AD332,赛后数据!$AC332,V332=赛后数据!$AL332,赛后数据!$AK332))</f>
        <v/>
      </c>
      <c r="V332" s="9" t="str">
        <f>IF(原始数据!AS332="","",原始数据!AS332)</f>
        <v/>
      </c>
      <c r="W332" s="13"/>
      <c r="X332" s="13"/>
      <c r="Y332" s="13"/>
      <c r="Z332" s="142" t="str">
        <f>IF(赛后数据!$M332="","",_xlfn.IFS(AA332=赛后数据!$N332,赛后数据!$M332,AA332=赛后数据!$V332,赛后数据!$U332,AA332=赛后数据!$AD332,赛后数据!$AC332,AA332=赛后数据!$AL332,赛后数据!$AK332))</f>
        <v/>
      </c>
      <c r="AA332" s="9" t="str">
        <f>IF(原始数据!AU332="","",原始数据!AU332)</f>
        <v/>
      </c>
      <c r="AB332" s="13"/>
      <c r="AC332" s="13"/>
      <c r="AD332" s="13"/>
      <c r="AE332" s="9" t="str">
        <f>IF(原始数据!K332="","",原始数据!K332)</f>
        <v/>
      </c>
      <c r="AF332" s="9" t="str">
        <f>IF(原始数据!L332="","",原始数据!L332)</f>
        <v/>
      </c>
      <c r="AG332" s="9" t="str">
        <f>IF(原始数据!AV332="","",原始数据!AV332)</f>
        <v/>
      </c>
      <c r="AH332" s="13"/>
      <c r="AI332" s="13"/>
      <c r="AJ332" s="13"/>
      <c r="AK332" s="13"/>
      <c r="AL332" s="13"/>
      <c r="AM332" s="9"/>
      <c r="AN332" s="9"/>
      <c r="AO332" s="9"/>
      <c r="AP332" s="9"/>
      <c r="AQ332" s="10"/>
      <c r="AR332" s="10"/>
      <c r="AS332" s="10"/>
      <c r="AT332" s="10"/>
      <c r="AU332" s="16"/>
      <c r="AV332" s="16"/>
      <c r="AW332" s="16"/>
      <c r="AX332" s="16"/>
      <c r="AY332" s="191"/>
      <c r="AZ332" s="191"/>
      <c r="BA332" s="13"/>
      <c r="BC332" s="20">
        <f t="shared" si="10"/>
        <v>0</v>
      </c>
      <c r="BD332" s="20" t="str">
        <f t="shared" si="11"/>
        <v/>
      </c>
    </row>
    <row r="333" spans="1:56">
      <c r="A333" s="1">
        <f>输入错误检查!C332</f>
        <v>0</v>
      </c>
      <c r="B333" s="14" t="str">
        <f>原始数据!B333</f>
        <v/>
      </c>
      <c r="C333" s="14" t="str">
        <f>原始数据!C333</f>
        <v/>
      </c>
      <c r="D333" s="8" t="str">
        <f>原始数据!D333</f>
        <v/>
      </c>
      <c r="E333" s="8" t="str">
        <f>原始数据!E333</f>
        <v/>
      </c>
      <c r="F333" s="8" t="str">
        <f>原始数据!F333</f>
        <v/>
      </c>
      <c r="G333" s="8">
        <f>原始数据!G333</f>
        <v>2</v>
      </c>
      <c r="H333" s="8" t="str">
        <f>原始数据!H333</f>
        <v>上</v>
      </c>
      <c r="I333" s="8" t="str">
        <f>IF(原始数据!X333="","",原始数据!X333)</f>
        <v/>
      </c>
      <c r="J333" s="8" t="str">
        <f>原始数据!J333</f>
        <v/>
      </c>
      <c r="K333" s="142" t="str">
        <f>IF(赛后数据!$M333="","",_xlfn.IFS(L333=赛后数据!$N333,赛后数据!$M333,L333=赛后数据!$V333,赛后数据!$U333,L333=赛后数据!$AD333,赛后数据!$AC333,L333=赛后数据!$AL333,赛后数据!$AK333))</f>
        <v/>
      </c>
      <c r="L333" s="9" t="str">
        <f>IF(原始数据!AP333="","",原始数据!AP333)</f>
        <v/>
      </c>
      <c r="M333" s="13"/>
      <c r="N333" s="195"/>
      <c r="O333" s="195"/>
      <c r="P333" s="142" t="str">
        <f>IF(赛后数据!$M333="","",_xlfn.IFS(Q333=赛后数据!$N333,赛后数据!$M333,Q333=赛后数据!$V333,赛后数据!$U333,Q333=赛后数据!$AD333,赛后数据!$AC333,Q333=赛后数据!$AL333,赛后数据!$AK333))</f>
        <v/>
      </c>
      <c r="Q333" s="9" t="str">
        <f>IF(原始数据!AQ333="","",原始数据!AQ333)</f>
        <v/>
      </c>
      <c r="R333" s="13"/>
      <c r="S333" s="13"/>
      <c r="T333" s="13"/>
      <c r="U333" s="142" t="str">
        <f>IF(赛后数据!$M333="","",_xlfn.IFS(V333=赛后数据!$N333,赛后数据!$M333,V333=赛后数据!$V333,赛后数据!$U333,V333=赛后数据!$AD333,赛后数据!$AC333,V333=赛后数据!$AL333,赛后数据!$AK333))</f>
        <v/>
      </c>
      <c r="V333" s="9" t="str">
        <f>IF(原始数据!AS333="","",原始数据!AS333)</f>
        <v/>
      </c>
      <c r="W333" s="13"/>
      <c r="X333" s="13"/>
      <c r="Y333" s="13"/>
      <c r="Z333" s="142" t="str">
        <f>IF(赛后数据!$M333="","",_xlfn.IFS(AA333=赛后数据!$N333,赛后数据!$M333,AA333=赛后数据!$V333,赛后数据!$U333,AA333=赛后数据!$AD333,赛后数据!$AC333,AA333=赛后数据!$AL333,赛后数据!$AK333))</f>
        <v/>
      </c>
      <c r="AA333" s="9" t="str">
        <f>IF(原始数据!AU333="","",原始数据!AU333)</f>
        <v/>
      </c>
      <c r="AB333" s="13"/>
      <c r="AC333" s="13"/>
      <c r="AD333" s="13"/>
      <c r="AE333" s="9" t="str">
        <f>IF(原始数据!K333="","",原始数据!K333)</f>
        <v/>
      </c>
      <c r="AF333" s="9" t="str">
        <f>IF(原始数据!L333="","",原始数据!L333)</f>
        <v/>
      </c>
      <c r="AG333" s="9" t="str">
        <f>IF(原始数据!AV333="","",原始数据!AV333)</f>
        <v/>
      </c>
      <c r="AH333" s="13"/>
      <c r="AI333" s="13"/>
      <c r="AJ333" s="13"/>
      <c r="AK333" s="13"/>
      <c r="AL333" s="13"/>
      <c r="AM333" s="9"/>
      <c r="AN333" s="9"/>
      <c r="AO333" s="9"/>
      <c r="AP333" s="9"/>
      <c r="AQ333" s="10"/>
      <c r="AR333" s="10"/>
      <c r="AS333" s="10"/>
      <c r="AT333" s="10"/>
      <c r="AU333" s="16"/>
      <c r="AV333" s="16"/>
      <c r="AW333" s="16"/>
      <c r="AX333" s="16"/>
      <c r="AY333" s="191"/>
      <c r="AZ333" s="191"/>
      <c r="BA333" s="13"/>
      <c r="BC333" s="20">
        <f t="shared" si="10"/>
        <v>0</v>
      </c>
      <c r="BD333" s="20" t="str">
        <f t="shared" si="11"/>
        <v/>
      </c>
    </row>
    <row r="334" spans="1:56">
      <c r="A334" s="1">
        <f>输入错误检查!C333</f>
        <v>0</v>
      </c>
      <c r="B334" s="14" t="str">
        <f>原始数据!B334</f>
        <v/>
      </c>
      <c r="C334" s="14" t="str">
        <f>原始数据!C334</f>
        <v/>
      </c>
      <c r="D334" s="8" t="str">
        <f>原始数据!D334</f>
        <v/>
      </c>
      <c r="E334" s="8" t="str">
        <f>原始数据!E334</f>
        <v/>
      </c>
      <c r="F334" s="8" t="str">
        <f>原始数据!F334</f>
        <v/>
      </c>
      <c r="G334" s="8">
        <f>原始数据!G334</f>
        <v>2</v>
      </c>
      <c r="H334" s="8" t="str">
        <f>原始数据!H334</f>
        <v>下</v>
      </c>
      <c r="I334" s="8" t="str">
        <f>IF(原始数据!X334="","",原始数据!X334)</f>
        <v/>
      </c>
      <c r="J334" s="8" t="str">
        <f>原始数据!J334</f>
        <v/>
      </c>
      <c r="K334" s="142" t="str">
        <f>IF(赛后数据!$M334="","",_xlfn.IFS(L334=赛后数据!$N334,赛后数据!$M334,L334=赛后数据!$V334,赛后数据!$U334,L334=赛后数据!$AD334,赛后数据!$AC334,L334=赛后数据!$AL334,赛后数据!$AK334))</f>
        <v/>
      </c>
      <c r="L334" s="9" t="str">
        <f>IF(原始数据!AP334="","",原始数据!AP334)</f>
        <v/>
      </c>
      <c r="M334" s="13"/>
      <c r="N334" s="195"/>
      <c r="O334" s="195"/>
      <c r="P334" s="142" t="str">
        <f>IF(赛后数据!$M334="","",_xlfn.IFS(Q334=赛后数据!$N334,赛后数据!$M334,Q334=赛后数据!$V334,赛后数据!$U334,Q334=赛后数据!$AD334,赛后数据!$AC334,Q334=赛后数据!$AL334,赛后数据!$AK334))</f>
        <v/>
      </c>
      <c r="Q334" s="9" t="str">
        <f>IF(原始数据!AQ334="","",原始数据!AQ334)</f>
        <v/>
      </c>
      <c r="R334" s="13"/>
      <c r="S334" s="13"/>
      <c r="T334" s="13"/>
      <c r="U334" s="142" t="str">
        <f>IF(赛后数据!$M334="","",_xlfn.IFS(V334=赛后数据!$N334,赛后数据!$M334,V334=赛后数据!$V334,赛后数据!$U334,V334=赛后数据!$AD334,赛后数据!$AC334,V334=赛后数据!$AL334,赛后数据!$AK334))</f>
        <v/>
      </c>
      <c r="V334" s="9" t="str">
        <f>IF(原始数据!AS334="","",原始数据!AS334)</f>
        <v/>
      </c>
      <c r="W334" s="13"/>
      <c r="X334" s="13"/>
      <c r="Y334" s="13"/>
      <c r="Z334" s="142" t="str">
        <f>IF(赛后数据!$M334="","",_xlfn.IFS(AA334=赛后数据!$N334,赛后数据!$M334,AA334=赛后数据!$V334,赛后数据!$U334,AA334=赛后数据!$AD334,赛后数据!$AC334,AA334=赛后数据!$AL334,赛后数据!$AK334))</f>
        <v/>
      </c>
      <c r="AA334" s="9" t="str">
        <f>IF(原始数据!AU334="","",原始数据!AU334)</f>
        <v/>
      </c>
      <c r="AB334" s="13"/>
      <c r="AC334" s="13"/>
      <c r="AD334" s="13"/>
      <c r="AE334" s="9" t="str">
        <f>IF(原始数据!K334="","",原始数据!K334)</f>
        <v/>
      </c>
      <c r="AF334" s="9" t="str">
        <f>IF(原始数据!L334="","",原始数据!L334)</f>
        <v/>
      </c>
      <c r="AG334" s="9" t="str">
        <f>IF(原始数据!AV334="","",原始数据!AV334)</f>
        <v/>
      </c>
      <c r="AH334" s="13"/>
      <c r="AI334" s="13"/>
      <c r="AJ334" s="13"/>
      <c r="AK334" s="13"/>
      <c r="AL334" s="13"/>
      <c r="AM334" s="9"/>
      <c r="AN334" s="9"/>
      <c r="AO334" s="9"/>
      <c r="AP334" s="9"/>
      <c r="AQ334" s="10"/>
      <c r="AR334" s="10"/>
      <c r="AS334" s="10"/>
      <c r="AT334" s="10"/>
      <c r="AU334" s="16"/>
      <c r="AV334" s="16"/>
      <c r="AW334" s="16"/>
      <c r="AX334" s="16"/>
      <c r="AY334" s="191"/>
      <c r="AZ334" s="191"/>
      <c r="BA334" s="13"/>
      <c r="BC334" s="20">
        <f t="shared" si="10"/>
        <v>0</v>
      </c>
      <c r="BD334" s="20" t="str">
        <f t="shared" si="11"/>
        <v/>
      </c>
    </row>
    <row r="335" spans="1:56">
      <c r="A335" s="1">
        <f>输入错误检查!C334</f>
        <v>0</v>
      </c>
      <c r="B335" s="14" t="str">
        <f>原始数据!B335</f>
        <v/>
      </c>
      <c r="C335" s="14" t="str">
        <f>原始数据!C335</f>
        <v/>
      </c>
      <c r="D335" s="8" t="str">
        <f>原始数据!D335</f>
        <v/>
      </c>
      <c r="E335" s="8" t="str">
        <f>原始数据!E335</f>
        <v/>
      </c>
      <c r="F335" s="8" t="str">
        <f>原始数据!F335</f>
        <v/>
      </c>
      <c r="G335" s="8">
        <f>原始数据!G335</f>
        <v>3</v>
      </c>
      <c r="H335" s="8" t="str">
        <f>原始数据!H335</f>
        <v>上</v>
      </c>
      <c r="I335" s="8" t="str">
        <f>IF(原始数据!X335="","",原始数据!X335)</f>
        <v/>
      </c>
      <c r="J335" s="8" t="str">
        <f>原始数据!J335</f>
        <v/>
      </c>
      <c r="K335" s="142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9" t="str">
        <f>IF(原始数据!AP335="","",原始数据!AP335)</f>
        <v/>
      </c>
      <c r="M335" s="13"/>
      <c r="N335" s="195"/>
      <c r="O335" s="195"/>
      <c r="P335" s="142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9" t="str">
        <f>IF(原始数据!AQ335="","",原始数据!AQ335)</f>
        <v/>
      </c>
      <c r="R335" s="13"/>
      <c r="S335" s="13"/>
      <c r="T335" s="13"/>
      <c r="U335" s="142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9" t="str">
        <f>IF(原始数据!AS335="","",原始数据!AS335)</f>
        <v/>
      </c>
      <c r="W335" s="13"/>
      <c r="X335" s="13"/>
      <c r="Y335" s="13"/>
      <c r="Z335" s="142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9" t="str">
        <f>IF(原始数据!AU335="","",原始数据!AU335)</f>
        <v/>
      </c>
      <c r="AB335" s="13"/>
      <c r="AC335" s="13"/>
      <c r="AD335" s="13"/>
      <c r="AE335" s="9" t="str">
        <f>IF(原始数据!K335="","",原始数据!K335)</f>
        <v/>
      </c>
      <c r="AF335" s="9" t="str">
        <f>IF(原始数据!L335="","",原始数据!L335)</f>
        <v/>
      </c>
      <c r="AG335" s="9" t="str">
        <f>IF(原始数据!AV335="","",原始数据!AV335)</f>
        <v/>
      </c>
      <c r="AH335" s="13"/>
      <c r="AI335" s="13"/>
      <c r="AJ335" s="13"/>
      <c r="AK335" s="13"/>
      <c r="AL335" s="13"/>
      <c r="AM335" s="9"/>
      <c r="AN335" s="9"/>
      <c r="AO335" s="9"/>
      <c r="AP335" s="9"/>
      <c r="AQ335" s="10"/>
      <c r="AR335" s="10"/>
      <c r="AS335" s="10"/>
      <c r="AT335" s="10"/>
      <c r="AU335" s="16"/>
      <c r="AV335" s="16"/>
      <c r="AW335" s="16"/>
      <c r="AX335" s="16"/>
      <c r="AY335" s="191"/>
      <c r="AZ335" s="191"/>
      <c r="BA335" s="13"/>
      <c r="BC335" s="20">
        <f t="shared" si="10"/>
        <v>0</v>
      </c>
      <c r="BD335" s="20" t="str">
        <f t="shared" si="11"/>
        <v/>
      </c>
    </row>
    <row r="336" spans="1:56">
      <c r="A336" s="1">
        <f>输入错误检查!C335</f>
        <v>0</v>
      </c>
      <c r="B336" s="14" t="str">
        <f>原始数据!B336</f>
        <v/>
      </c>
      <c r="C336" s="14" t="str">
        <f>原始数据!C336</f>
        <v/>
      </c>
      <c r="D336" s="8" t="str">
        <f>原始数据!D336</f>
        <v/>
      </c>
      <c r="E336" s="8" t="str">
        <f>原始数据!E336</f>
        <v/>
      </c>
      <c r="F336" s="8" t="str">
        <f>原始数据!F336</f>
        <v/>
      </c>
      <c r="G336" s="8">
        <f>原始数据!G336</f>
        <v>3</v>
      </c>
      <c r="H336" s="8" t="str">
        <f>原始数据!H336</f>
        <v>下</v>
      </c>
      <c r="I336" s="8" t="str">
        <f>IF(原始数据!X336="","",原始数据!X336)</f>
        <v/>
      </c>
      <c r="J336" s="8" t="str">
        <f>原始数据!J336</f>
        <v/>
      </c>
      <c r="K336" s="142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9" t="str">
        <f>IF(原始数据!AP336="","",原始数据!AP336)</f>
        <v/>
      </c>
      <c r="M336" s="13"/>
      <c r="N336" s="195"/>
      <c r="O336" s="195"/>
      <c r="P336" s="142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9" t="str">
        <f>IF(原始数据!AQ336="","",原始数据!AQ336)</f>
        <v/>
      </c>
      <c r="R336" s="13"/>
      <c r="S336" s="13"/>
      <c r="T336" s="13"/>
      <c r="U336" s="142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9" t="str">
        <f>IF(原始数据!AS336="","",原始数据!AS336)</f>
        <v/>
      </c>
      <c r="W336" s="13"/>
      <c r="X336" s="13"/>
      <c r="Y336" s="13"/>
      <c r="Z336" s="142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9" t="str">
        <f>IF(原始数据!AU336="","",原始数据!AU336)</f>
        <v/>
      </c>
      <c r="AB336" s="13"/>
      <c r="AC336" s="13"/>
      <c r="AD336" s="13"/>
      <c r="AE336" s="9" t="str">
        <f>IF(原始数据!K336="","",原始数据!K336)</f>
        <v/>
      </c>
      <c r="AF336" s="9" t="str">
        <f>IF(原始数据!L336="","",原始数据!L336)</f>
        <v/>
      </c>
      <c r="AG336" s="9" t="str">
        <f>IF(原始数据!AV336="","",原始数据!AV336)</f>
        <v/>
      </c>
      <c r="AH336" s="13"/>
      <c r="AI336" s="13"/>
      <c r="AJ336" s="13"/>
      <c r="AK336" s="13"/>
      <c r="AL336" s="13"/>
      <c r="AM336" s="9"/>
      <c r="AN336" s="9"/>
      <c r="AO336" s="9"/>
      <c r="AP336" s="9"/>
      <c r="AQ336" s="10"/>
      <c r="AR336" s="10"/>
      <c r="AS336" s="10"/>
      <c r="AT336" s="10"/>
      <c r="AU336" s="16"/>
      <c r="AV336" s="16"/>
      <c r="AW336" s="16"/>
      <c r="AX336" s="16"/>
      <c r="AY336" s="191"/>
      <c r="AZ336" s="191"/>
      <c r="BA336" s="13"/>
      <c r="BC336" s="20">
        <f t="shared" si="10"/>
        <v>0</v>
      </c>
      <c r="BD336" s="20" t="str">
        <f t="shared" si="11"/>
        <v/>
      </c>
    </row>
    <row r="337" spans="1:56">
      <c r="A337" s="1">
        <f>输入错误检查!C336</f>
        <v>0</v>
      </c>
      <c r="B337" s="14" t="str">
        <f>原始数据!B337</f>
        <v/>
      </c>
      <c r="C337" s="14" t="str">
        <f>原始数据!C337</f>
        <v/>
      </c>
      <c r="D337" s="8" t="str">
        <f>原始数据!D337</f>
        <v/>
      </c>
      <c r="E337" s="8" t="str">
        <f>原始数据!E337</f>
        <v/>
      </c>
      <c r="F337" s="8" t="str">
        <f>原始数据!F337</f>
        <v/>
      </c>
      <c r="G337" s="8" t="str">
        <f>原始数据!G337</f>
        <v>加</v>
      </c>
      <c r="H337" s="8" t="str">
        <f>原始数据!H337</f>
        <v>上</v>
      </c>
      <c r="I337" s="8" t="str">
        <f>IF(原始数据!X337="","",原始数据!X337)</f>
        <v/>
      </c>
      <c r="J337" s="8" t="str">
        <f>原始数据!J337</f>
        <v/>
      </c>
      <c r="K337" s="142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9" t="str">
        <f>IF(原始数据!AP337="","",原始数据!AP337)</f>
        <v/>
      </c>
      <c r="M337" s="13"/>
      <c r="N337" s="195"/>
      <c r="O337" s="195"/>
      <c r="P337" s="142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9" t="str">
        <f>IF(原始数据!AQ337="","",原始数据!AQ337)</f>
        <v/>
      </c>
      <c r="R337" s="13"/>
      <c r="S337" s="13"/>
      <c r="T337" s="13"/>
      <c r="U337" s="142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9" t="str">
        <f>IF(原始数据!AS337="","",原始数据!AS337)</f>
        <v/>
      </c>
      <c r="W337" s="13"/>
      <c r="X337" s="13"/>
      <c r="Y337" s="13"/>
      <c r="Z337" s="142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9" t="str">
        <f>IF(原始数据!AU337="","",原始数据!AU337)</f>
        <v/>
      </c>
      <c r="AB337" s="13"/>
      <c r="AC337" s="13"/>
      <c r="AD337" s="13"/>
      <c r="AE337" s="9" t="str">
        <f>IF(原始数据!K337="","",原始数据!K337)</f>
        <v/>
      </c>
      <c r="AF337" s="9" t="str">
        <f>IF(原始数据!L337="","",原始数据!L337)</f>
        <v/>
      </c>
      <c r="AG337" s="9" t="str">
        <f>IF(原始数据!AV337="","",原始数据!AV337)</f>
        <v/>
      </c>
      <c r="AH337" s="13"/>
      <c r="AI337" s="13"/>
      <c r="AJ337" s="13"/>
      <c r="AK337" s="13"/>
      <c r="AL337" s="13"/>
      <c r="AM337" s="9"/>
      <c r="AN337" s="9"/>
      <c r="AO337" s="9"/>
      <c r="AP337" s="9"/>
      <c r="AQ337" s="10"/>
      <c r="AR337" s="10"/>
      <c r="AS337" s="10"/>
      <c r="AT337" s="10"/>
      <c r="AU337" s="16"/>
      <c r="AV337" s="16"/>
      <c r="AW337" s="16"/>
      <c r="AX337" s="16"/>
      <c r="AY337" s="191"/>
      <c r="AZ337" s="191"/>
      <c r="BA337" s="13"/>
      <c r="BC337" s="20">
        <f t="shared" si="10"/>
        <v>0</v>
      </c>
      <c r="BD337" s="20" t="str">
        <f t="shared" si="11"/>
        <v/>
      </c>
    </row>
    <row r="338" spans="1:56">
      <c r="A338" s="1">
        <f>输入错误检查!C337</f>
        <v>0</v>
      </c>
      <c r="B338" s="14" t="str">
        <f>原始数据!B338</f>
        <v/>
      </c>
      <c r="C338" s="14" t="str">
        <f>原始数据!C338</f>
        <v/>
      </c>
      <c r="D338" s="8" t="str">
        <f>原始数据!D338</f>
        <v/>
      </c>
      <c r="E338" s="8" t="str">
        <f>原始数据!E338</f>
        <v/>
      </c>
      <c r="F338" s="8" t="str">
        <f>原始数据!F338</f>
        <v/>
      </c>
      <c r="G338" s="8" t="str">
        <f>原始数据!G338</f>
        <v>加</v>
      </c>
      <c r="H338" s="8" t="str">
        <f>原始数据!H338</f>
        <v>下</v>
      </c>
      <c r="I338" s="8" t="str">
        <f>IF(原始数据!X338="","",原始数据!X338)</f>
        <v/>
      </c>
      <c r="J338" s="8" t="str">
        <f>原始数据!J338</f>
        <v/>
      </c>
      <c r="K338" s="142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9" t="str">
        <f>IF(原始数据!AP338="","",原始数据!AP338)</f>
        <v/>
      </c>
      <c r="M338" s="13"/>
      <c r="N338" s="195"/>
      <c r="O338" s="195"/>
      <c r="P338" s="142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9" t="str">
        <f>IF(原始数据!AQ338="","",原始数据!AQ338)</f>
        <v/>
      </c>
      <c r="R338" s="13"/>
      <c r="S338" s="13"/>
      <c r="T338" s="13"/>
      <c r="U338" s="142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9" t="str">
        <f>IF(原始数据!AS338="","",原始数据!AS338)</f>
        <v/>
      </c>
      <c r="W338" s="13"/>
      <c r="X338" s="13"/>
      <c r="Y338" s="13"/>
      <c r="Z338" s="142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9" t="str">
        <f>IF(原始数据!AU338="","",原始数据!AU338)</f>
        <v/>
      </c>
      <c r="AB338" s="13"/>
      <c r="AC338" s="13"/>
      <c r="AD338" s="13"/>
      <c r="AE338" s="9" t="str">
        <f>IF(原始数据!K338="","",原始数据!K338)</f>
        <v/>
      </c>
      <c r="AF338" s="9" t="str">
        <f>IF(原始数据!L338="","",原始数据!L338)</f>
        <v/>
      </c>
      <c r="AG338" s="9" t="str">
        <f>IF(原始数据!AV338="","",原始数据!AV338)</f>
        <v/>
      </c>
      <c r="AH338" s="13"/>
      <c r="AI338" s="13"/>
      <c r="AJ338" s="13"/>
      <c r="AK338" s="13"/>
      <c r="AL338" s="13"/>
      <c r="AM338" s="9"/>
      <c r="AN338" s="9"/>
      <c r="AO338" s="9"/>
      <c r="AP338" s="9"/>
      <c r="AQ338" s="10"/>
      <c r="AR338" s="10"/>
      <c r="AS338" s="10"/>
      <c r="AT338" s="10"/>
      <c r="AU338" s="16"/>
      <c r="AV338" s="16"/>
      <c r="AW338" s="16"/>
      <c r="AX338" s="16"/>
      <c r="AY338" s="191"/>
      <c r="AZ338" s="191"/>
      <c r="BA338" s="13"/>
      <c r="BC338" s="20">
        <f t="shared" si="10"/>
        <v>0</v>
      </c>
      <c r="BD338" s="20" t="str">
        <f t="shared" si="11"/>
        <v/>
      </c>
    </row>
    <row r="339" spans="1:56">
      <c r="A339" s="1">
        <f>输入错误检查!C338</f>
        <v>0</v>
      </c>
      <c r="B339" s="14" t="str">
        <f>原始数据!B339</f>
        <v/>
      </c>
      <c r="C339" s="14" t="str">
        <f>原始数据!C339</f>
        <v/>
      </c>
      <c r="D339" s="8" t="str">
        <f>原始数据!D339</f>
        <v/>
      </c>
      <c r="E339" s="8" t="str">
        <f>原始数据!E339</f>
        <v/>
      </c>
      <c r="F339" s="8" t="str">
        <f>原始数据!F339</f>
        <v/>
      </c>
      <c r="G339" s="8">
        <f>原始数据!G339</f>
        <v>1</v>
      </c>
      <c r="H339" s="8" t="str">
        <f>原始数据!H339</f>
        <v>上</v>
      </c>
      <c r="I339" s="8" t="str">
        <f>IF(原始数据!X339="","",原始数据!X339)</f>
        <v/>
      </c>
      <c r="J339" s="8" t="str">
        <f>原始数据!J339</f>
        <v/>
      </c>
      <c r="K339" s="142" t="str">
        <f>IF(赛后数据!$M339="","",_xlfn.IFS(L339=赛后数据!$N339,赛后数据!$M339,L339=赛后数据!$V339,赛后数据!$U339,L339=赛后数据!$AD339,赛后数据!$AC339,L339=赛后数据!$AL339,赛后数据!$AK339))</f>
        <v/>
      </c>
      <c r="L339" s="9" t="str">
        <f>IF(原始数据!AP339="","",原始数据!AP339)</f>
        <v/>
      </c>
      <c r="M339" s="13"/>
      <c r="N339" s="195"/>
      <c r="O339" s="195"/>
      <c r="P339" s="142" t="str">
        <f>IF(赛后数据!$M339="","",_xlfn.IFS(Q339=赛后数据!$N339,赛后数据!$M339,Q339=赛后数据!$V339,赛后数据!$U339,Q339=赛后数据!$AD339,赛后数据!$AC339,Q339=赛后数据!$AL339,赛后数据!$AK339))</f>
        <v/>
      </c>
      <c r="Q339" s="9" t="str">
        <f>IF(原始数据!AQ339="","",原始数据!AQ339)</f>
        <v/>
      </c>
      <c r="R339" s="13"/>
      <c r="S339" s="13"/>
      <c r="T339" s="13"/>
      <c r="U339" s="142" t="str">
        <f>IF(赛后数据!$M339="","",_xlfn.IFS(V339=赛后数据!$N339,赛后数据!$M339,V339=赛后数据!$V339,赛后数据!$U339,V339=赛后数据!$AD339,赛后数据!$AC339,V339=赛后数据!$AL339,赛后数据!$AK339))</f>
        <v/>
      </c>
      <c r="V339" s="9" t="str">
        <f>IF(原始数据!AS339="","",原始数据!AS339)</f>
        <v/>
      </c>
      <c r="W339" s="13"/>
      <c r="X339" s="13"/>
      <c r="Y339" s="13"/>
      <c r="Z339" s="142" t="str">
        <f>IF(赛后数据!$M339="","",_xlfn.IFS(AA339=赛后数据!$N339,赛后数据!$M339,AA339=赛后数据!$V339,赛后数据!$U339,AA339=赛后数据!$AD339,赛后数据!$AC339,AA339=赛后数据!$AL339,赛后数据!$AK339))</f>
        <v/>
      </c>
      <c r="AA339" s="9" t="str">
        <f>IF(原始数据!AU339="","",原始数据!AU339)</f>
        <v/>
      </c>
      <c r="AB339" s="13"/>
      <c r="AC339" s="13"/>
      <c r="AD339" s="13"/>
      <c r="AE339" s="9" t="str">
        <f>IF(原始数据!K339="","",原始数据!K339)</f>
        <v/>
      </c>
      <c r="AF339" s="9" t="str">
        <f>IF(原始数据!L339="","",原始数据!L339)</f>
        <v/>
      </c>
      <c r="AG339" s="9" t="str">
        <f>IF(原始数据!AV339="","",原始数据!AV339)</f>
        <v/>
      </c>
      <c r="AH339" s="13"/>
      <c r="AI339" s="13"/>
      <c r="AJ339" s="13"/>
      <c r="AK339" s="13"/>
      <c r="AL339" s="13"/>
      <c r="AM339" s="9"/>
      <c r="AN339" s="9"/>
      <c r="AO339" s="9"/>
      <c r="AP339" s="9"/>
      <c r="AQ339" s="10"/>
      <c r="AR339" s="10"/>
      <c r="AS339" s="10"/>
      <c r="AT339" s="10"/>
      <c r="AU339" s="16"/>
      <c r="AV339" s="16"/>
      <c r="AW339" s="16"/>
      <c r="AX339" s="16"/>
      <c r="AY339" s="191"/>
      <c r="AZ339" s="191"/>
      <c r="BA339" s="13"/>
      <c r="BC339" s="20">
        <f t="shared" si="10"/>
        <v>0</v>
      </c>
      <c r="BD339" s="20" t="str">
        <f t="shared" si="11"/>
        <v/>
      </c>
    </row>
    <row r="340" spans="1:56">
      <c r="A340" s="1">
        <f>输入错误检查!C339</f>
        <v>0</v>
      </c>
      <c r="B340" s="14" t="str">
        <f>原始数据!B340</f>
        <v/>
      </c>
      <c r="C340" s="14" t="str">
        <f>原始数据!C340</f>
        <v/>
      </c>
      <c r="D340" s="8" t="str">
        <f>原始数据!D340</f>
        <v/>
      </c>
      <c r="E340" s="8" t="str">
        <f>原始数据!E340</f>
        <v/>
      </c>
      <c r="F340" s="8" t="str">
        <f>原始数据!F340</f>
        <v/>
      </c>
      <c r="G340" s="8">
        <f>原始数据!G340</f>
        <v>1</v>
      </c>
      <c r="H340" s="8" t="str">
        <f>原始数据!H340</f>
        <v>下</v>
      </c>
      <c r="I340" s="8" t="str">
        <f>IF(原始数据!X340="","",原始数据!X340)</f>
        <v/>
      </c>
      <c r="J340" s="8" t="str">
        <f>原始数据!J340</f>
        <v/>
      </c>
      <c r="K340" s="142" t="str">
        <f>IF(赛后数据!$M340="","",_xlfn.IFS(L340=赛后数据!$N340,赛后数据!$M340,L340=赛后数据!$V340,赛后数据!$U340,L340=赛后数据!$AD340,赛后数据!$AC340,L340=赛后数据!$AL340,赛后数据!$AK340))</f>
        <v/>
      </c>
      <c r="L340" s="9" t="str">
        <f>IF(原始数据!AP340="","",原始数据!AP340)</f>
        <v/>
      </c>
      <c r="M340" s="13"/>
      <c r="N340" s="195"/>
      <c r="O340" s="195"/>
      <c r="P340" s="142" t="str">
        <f>IF(赛后数据!$M340="","",_xlfn.IFS(Q340=赛后数据!$N340,赛后数据!$M340,Q340=赛后数据!$V340,赛后数据!$U340,Q340=赛后数据!$AD340,赛后数据!$AC340,Q340=赛后数据!$AL340,赛后数据!$AK340))</f>
        <v/>
      </c>
      <c r="Q340" s="9" t="str">
        <f>IF(原始数据!AQ340="","",原始数据!AQ340)</f>
        <v/>
      </c>
      <c r="R340" s="13"/>
      <c r="S340" s="13"/>
      <c r="T340" s="13"/>
      <c r="U340" s="142" t="str">
        <f>IF(赛后数据!$M340="","",_xlfn.IFS(V340=赛后数据!$N340,赛后数据!$M340,V340=赛后数据!$V340,赛后数据!$U340,V340=赛后数据!$AD340,赛后数据!$AC340,V340=赛后数据!$AL340,赛后数据!$AK340))</f>
        <v/>
      </c>
      <c r="V340" s="9" t="str">
        <f>IF(原始数据!AS340="","",原始数据!AS340)</f>
        <v/>
      </c>
      <c r="W340" s="13"/>
      <c r="X340" s="13"/>
      <c r="Y340" s="13"/>
      <c r="Z340" s="142" t="str">
        <f>IF(赛后数据!$M340="","",_xlfn.IFS(AA340=赛后数据!$N340,赛后数据!$M340,AA340=赛后数据!$V340,赛后数据!$U340,AA340=赛后数据!$AD340,赛后数据!$AC340,AA340=赛后数据!$AL340,赛后数据!$AK340))</f>
        <v/>
      </c>
      <c r="AA340" s="9" t="str">
        <f>IF(原始数据!AU340="","",原始数据!AU340)</f>
        <v/>
      </c>
      <c r="AB340" s="13"/>
      <c r="AC340" s="13"/>
      <c r="AD340" s="13"/>
      <c r="AE340" s="9" t="str">
        <f>IF(原始数据!K340="","",原始数据!K340)</f>
        <v/>
      </c>
      <c r="AF340" s="9" t="str">
        <f>IF(原始数据!L340="","",原始数据!L340)</f>
        <v/>
      </c>
      <c r="AG340" s="9" t="str">
        <f>IF(原始数据!AV340="","",原始数据!AV340)</f>
        <v/>
      </c>
      <c r="AH340" s="13"/>
      <c r="AI340" s="13"/>
      <c r="AJ340" s="13"/>
      <c r="AK340" s="13"/>
      <c r="AL340" s="13"/>
      <c r="AM340" s="9"/>
      <c r="AN340" s="9"/>
      <c r="AO340" s="9"/>
      <c r="AP340" s="9"/>
      <c r="AQ340" s="10"/>
      <c r="AR340" s="10"/>
      <c r="AS340" s="10"/>
      <c r="AT340" s="10"/>
      <c r="AU340" s="16"/>
      <c r="AV340" s="16"/>
      <c r="AW340" s="16"/>
      <c r="AX340" s="16"/>
      <c r="AY340" s="191"/>
      <c r="AZ340" s="191"/>
      <c r="BA340" s="13"/>
      <c r="BC340" s="20">
        <f t="shared" si="10"/>
        <v>0</v>
      </c>
      <c r="BD340" s="20" t="str">
        <f t="shared" si="11"/>
        <v/>
      </c>
    </row>
    <row r="341" spans="1:56">
      <c r="A341" s="1">
        <f>输入错误检查!C340</f>
        <v>0</v>
      </c>
      <c r="B341" s="14" t="str">
        <f>原始数据!B341</f>
        <v/>
      </c>
      <c r="C341" s="14" t="str">
        <f>原始数据!C341</f>
        <v/>
      </c>
      <c r="D341" s="8" t="str">
        <f>原始数据!D341</f>
        <v/>
      </c>
      <c r="E341" s="8" t="str">
        <f>原始数据!E341</f>
        <v/>
      </c>
      <c r="F341" s="8" t="str">
        <f>原始数据!F341</f>
        <v/>
      </c>
      <c r="G341" s="8">
        <f>原始数据!G341</f>
        <v>2</v>
      </c>
      <c r="H341" s="8" t="str">
        <f>原始数据!H341</f>
        <v>上</v>
      </c>
      <c r="I341" s="8" t="str">
        <f>IF(原始数据!X341="","",原始数据!X341)</f>
        <v/>
      </c>
      <c r="J341" s="8" t="str">
        <f>原始数据!J341</f>
        <v/>
      </c>
      <c r="K341" s="142" t="str">
        <f>IF(赛后数据!$M341="","",_xlfn.IFS(L341=赛后数据!$N341,赛后数据!$M341,L341=赛后数据!$V341,赛后数据!$U341,L341=赛后数据!$AD341,赛后数据!$AC341,L341=赛后数据!$AL341,赛后数据!$AK341))</f>
        <v/>
      </c>
      <c r="L341" s="9" t="str">
        <f>IF(原始数据!AP341="","",原始数据!AP341)</f>
        <v/>
      </c>
      <c r="M341" s="13"/>
      <c r="N341" s="195"/>
      <c r="O341" s="195"/>
      <c r="P341" s="142" t="str">
        <f>IF(赛后数据!$M341="","",_xlfn.IFS(Q341=赛后数据!$N341,赛后数据!$M341,Q341=赛后数据!$V341,赛后数据!$U341,Q341=赛后数据!$AD341,赛后数据!$AC341,Q341=赛后数据!$AL341,赛后数据!$AK341))</f>
        <v/>
      </c>
      <c r="Q341" s="9" t="str">
        <f>IF(原始数据!AQ341="","",原始数据!AQ341)</f>
        <v/>
      </c>
      <c r="R341" s="13"/>
      <c r="S341" s="13"/>
      <c r="T341" s="13"/>
      <c r="U341" s="142" t="str">
        <f>IF(赛后数据!$M341="","",_xlfn.IFS(V341=赛后数据!$N341,赛后数据!$M341,V341=赛后数据!$V341,赛后数据!$U341,V341=赛后数据!$AD341,赛后数据!$AC341,V341=赛后数据!$AL341,赛后数据!$AK341))</f>
        <v/>
      </c>
      <c r="V341" s="9" t="str">
        <f>IF(原始数据!AS341="","",原始数据!AS341)</f>
        <v/>
      </c>
      <c r="W341" s="13"/>
      <c r="X341" s="13"/>
      <c r="Y341" s="13"/>
      <c r="Z341" s="142" t="str">
        <f>IF(赛后数据!$M341="","",_xlfn.IFS(AA341=赛后数据!$N341,赛后数据!$M341,AA341=赛后数据!$V341,赛后数据!$U341,AA341=赛后数据!$AD341,赛后数据!$AC341,AA341=赛后数据!$AL341,赛后数据!$AK341))</f>
        <v/>
      </c>
      <c r="AA341" s="9" t="str">
        <f>IF(原始数据!AU341="","",原始数据!AU341)</f>
        <v/>
      </c>
      <c r="AB341" s="13"/>
      <c r="AC341" s="13"/>
      <c r="AD341" s="13"/>
      <c r="AE341" s="9" t="str">
        <f>IF(原始数据!K341="","",原始数据!K341)</f>
        <v/>
      </c>
      <c r="AF341" s="9" t="str">
        <f>IF(原始数据!L341="","",原始数据!L341)</f>
        <v/>
      </c>
      <c r="AG341" s="9" t="str">
        <f>IF(原始数据!AV341="","",原始数据!AV341)</f>
        <v/>
      </c>
      <c r="AH341" s="13"/>
      <c r="AI341" s="13"/>
      <c r="AJ341" s="13"/>
      <c r="AK341" s="13"/>
      <c r="AL341" s="13"/>
      <c r="AM341" s="9"/>
      <c r="AN341" s="9"/>
      <c r="AO341" s="9"/>
      <c r="AP341" s="9"/>
      <c r="AQ341" s="10"/>
      <c r="AR341" s="10"/>
      <c r="AS341" s="10"/>
      <c r="AT341" s="10"/>
      <c r="AU341" s="16"/>
      <c r="AV341" s="16"/>
      <c r="AW341" s="16"/>
      <c r="AX341" s="16"/>
      <c r="AY341" s="191"/>
      <c r="AZ341" s="191"/>
      <c r="BA341" s="13"/>
      <c r="BC341" s="20">
        <f t="shared" si="10"/>
        <v>0</v>
      </c>
      <c r="BD341" s="20" t="str">
        <f t="shared" si="11"/>
        <v/>
      </c>
    </row>
    <row r="342" spans="1:56">
      <c r="A342" s="1">
        <f>输入错误检查!C341</f>
        <v>0</v>
      </c>
      <c r="B342" s="14" t="str">
        <f>原始数据!B342</f>
        <v/>
      </c>
      <c r="C342" s="14" t="str">
        <f>原始数据!C342</f>
        <v/>
      </c>
      <c r="D342" s="8" t="str">
        <f>原始数据!D342</f>
        <v/>
      </c>
      <c r="E342" s="8" t="str">
        <f>原始数据!E342</f>
        <v/>
      </c>
      <c r="F342" s="8" t="str">
        <f>原始数据!F342</f>
        <v/>
      </c>
      <c r="G342" s="8">
        <f>原始数据!G342</f>
        <v>2</v>
      </c>
      <c r="H342" s="8" t="str">
        <f>原始数据!H342</f>
        <v>下</v>
      </c>
      <c r="I342" s="8" t="str">
        <f>IF(原始数据!X342="","",原始数据!X342)</f>
        <v/>
      </c>
      <c r="J342" s="8" t="str">
        <f>原始数据!J342</f>
        <v/>
      </c>
      <c r="K342" s="142" t="str">
        <f>IF(赛后数据!$M342="","",_xlfn.IFS(L342=赛后数据!$N342,赛后数据!$M342,L342=赛后数据!$V342,赛后数据!$U342,L342=赛后数据!$AD342,赛后数据!$AC342,L342=赛后数据!$AL342,赛后数据!$AK342))</f>
        <v/>
      </c>
      <c r="L342" s="9" t="str">
        <f>IF(原始数据!AP342="","",原始数据!AP342)</f>
        <v/>
      </c>
      <c r="M342" s="13"/>
      <c r="N342" s="195"/>
      <c r="O342" s="195"/>
      <c r="P342" s="142" t="str">
        <f>IF(赛后数据!$M342="","",_xlfn.IFS(Q342=赛后数据!$N342,赛后数据!$M342,Q342=赛后数据!$V342,赛后数据!$U342,Q342=赛后数据!$AD342,赛后数据!$AC342,Q342=赛后数据!$AL342,赛后数据!$AK342))</f>
        <v/>
      </c>
      <c r="Q342" s="9" t="str">
        <f>IF(原始数据!AQ342="","",原始数据!AQ342)</f>
        <v/>
      </c>
      <c r="R342" s="13"/>
      <c r="S342" s="13"/>
      <c r="T342" s="13"/>
      <c r="U342" s="142" t="str">
        <f>IF(赛后数据!$M342="","",_xlfn.IFS(V342=赛后数据!$N342,赛后数据!$M342,V342=赛后数据!$V342,赛后数据!$U342,V342=赛后数据!$AD342,赛后数据!$AC342,V342=赛后数据!$AL342,赛后数据!$AK342))</f>
        <v/>
      </c>
      <c r="V342" s="9" t="str">
        <f>IF(原始数据!AS342="","",原始数据!AS342)</f>
        <v/>
      </c>
      <c r="W342" s="13"/>
      <c r="X342" s="13"/>
      <c r="Y342" s="13"/>
      <c r="Z342" s="142" t="str">
        <f>IF(赛后数据!$M342="","",_xlfn.IFS(AA342=赛后数据!$N342,赛后数据!$M342,AA342=赛后数据!$V342,赛后数据!$U342,AA342=赛后数据!$AD342,赛后数据!$AC342,AA342=赛后数据!$AL342,赛后数据!$AK342))</f>
        <v/>
      </c>
      <c r="AA342" s="9" t="str">
        <f>IF(原始数据!AU342="","",原始数据!AU342)</f>
        <v/>
      </c>
      <c r="AB342" s="13"/>
      <c r="AC342" s="13"/>
      <c r="AD342" s="13"/>
      <c r="AE342" s="9" t="str">
        <f>IF(原始数据!K342="","",原始数据!K342)</f>
        <v/>
      </c>
      <c r="AF342" s="9" t="str">
        <f>IF(原始数据!L342="","",原始数据!L342)</f>
        <v/>
      </c>
      <c r="AG342" s="9" t="str">
        <f>IF(原始数据!AV342="","",原始数据!AV342)</f>
        <v/>
      </c>
      <c r="AH342" s="13"/>
      <c r="AI342" s="13"/>
      <c r="AJ342" s="13"/>
      <c r="AK342" s="13"/>
      <c r="AL342" s="13"/>
      <c r="AM342" s="9"/>
      <c r="AN342" s="9"/>
      <c r="AO342" s="9"/>
      <c r="AP342" s="9"/>
      <c r="AQ342" s="10"/>
      <c r="AR342" s="10"/>
      <c r="AS342" s="10"/>
      <c r="AT342" s="10"/>
      <c r="AU342" s="16"/>
      <c r="AV342" s="16"/>
      <c r="AW342" s="16"/>
      <c r="AX342" s="16"/>
      <c r="AY342" s="191"/>
      <c r="AZ342" s="191"/>
      <c r="BA342" s="13"/>
      <c r="BC342" s="20">
        <f t="shared" si="10"/>
        <v>0</v>
      </c>
      <c r="BD342" s="20" t="str">
        <f t="shared" si="11"/>
        <v/>
      </c>
    </row>
    <row r="343" spans="1:56">
      <c r="A343" s="1">
        <f>输入错误检查!C342</f>
        <v>0</v>
      </c>
      <c r="B343" s="14" t="str">
        <f>原始数据!B343</f>
        <v/>
      </c>
      <c r="C343" s="14" t="str">
        <f>原始数据!C343</f>
        <v/>
      </c>
      <c r="D343" s="8" t="str">
        <f>原始数据!D343</f>
        <v/>
      </c>
      <c r="E343" s="8" t="str">
        <f>原始数据!E343</f>
        <v/>
      </c>
      <c r="F343" s="8" t="str">
        <f>原始数据!F343</f>
        <v/>
      </c>
      <c r="G343" s="8">
        <f>原始数据!G343</f>
        <v>3</v>
      </c>
      <c r="H343" s="8" t="str">
        <f>原始数据!H343</f>
        <v>上</v>
      </c>
      <c r="I343" s="8" t="str">
        <f>IF(原始数据!X343="","",原始数据!X343)</f>
        <v/>
      </c>
      <c r="J343" s="8" t="str">
        <f>原始数据!J343</f>
        <v/>
      </c>
      <c r="K343" s="142" t="str">
        <f>IF(赛后数据!$M343="","",_xlfn.IFS(L343=赛后数据!$N343,赛后数据!$M343,L343=赛后数据!$V343,赛后数据!$U343,L343=赛后数据!$AD343,赛后数据!$AC343,L343=赛后数据!$AL343,赛后数据!$AK343))</f>
        <v/>
      </c>
      <c r="L343" s="9" t="str">
        <f>IF(原始数据!AP343="","",原始数据!AP343)</f>
        <v/>
      </c>
      <c r="M343" s="13"/>
      <c r="N343" s="195"/>
      <c r="O343" s="195"/>
      <c r="P343" s="142" t="str">
        <f>IF(赛后数据!$M343="","",_xlfn.IFS(Q343=赛后数据!$N343,赛后数据!$M343,Q343=赛后数据!$V343,赛后数据!$U343,Q343=赛后数据!$AD343,赛后数据!$AC343,Q343=赛后数据!$AL343,赛后数据!$AK343))</f>
        <v/>
      </c>
      <c r="Q343" s="9" t="str">
        <f>IF(原始数据!AQ343="","",原始数据!AQ343)</f>
        <v/>
      </c>
      <c r="R343" s="13"/>
      <c r="S343" s="13"/>
      <c r="T343" s="13"/>
      <c r="U343" s="142" t="str">
        <f>IF(赛后数据!$M343="","",_xlfn.IFS(V343=赛后数据!$N343,赛后数据!$M343,V343=赛后数据!$V343,赛后数据!$U343,V343=赛后数据!$AD343,赛后数据!$AC343,V343=赛后数据!$AL343,赛后数据!$AK343))</f>
        <v/>
      </c>
      <c r="V343" s="9" t="str">
        <f>IF(原始数据!AS343="","",原始数据!AS343)</f>
        <v/>
      </c>
      <c r="W343" s="13"/>
      <c r="X343" s="13"/>
      <c r="Y343" s="13"/>
      <c r="Z343" s="142" t="str">
        <f>IF(赛后数据!$M343="","",_xlfn.IFS(AA343=赛后数据!$N343,赛后数据!$M343,AA343=赛后数据!$V343,赛后数据!$U343,AA343=赛后数据!$AD343,赛后数据!$AC343,AA343=赛后数据!$AL343,赛后数据!$AK343))</f>
        <v/>
      </c>
      <c r="AA343" s="9" t="str">
        <f>IF(原始数据!AU343="","",原始数据!AU343)</f>
        <v/>
      </c>
      <c r="AB343" s="13"/>
      <c r="AC343" s="13"/>
      <c r="AD343" s="13"/>
      <c r="AE343" s="9" t="str">
        <f>IF(原始数据!K343="","",原始数据!K343)</f>
        <v/>
      </c>
      <c r="AF343" s="9" t="str">
        <f>IF(原始数据!L343="","",原始数据!L343)</f>
        <v/>
      </c>
      <c r="AG343" s="9" t="str">
        <f>IF(原始数据!AV343="","",原始数据!AV343)</f>
        <v/>
      </c>
      <c r="AH343" s="13"/>
      <c r="AI343" s="13"/>
      <c r="AJ343" s="13"/>
      <c r="AK343" s="13"/>
      <c r="AL343" s="13"/>
      <c r="AM343" s="9"/>
      <c r="AN343" s="9"/>
      <c r="AO343" s="9"/>
      <c r="AP343" s="9"/>
      <c r="AQ343" s="10"/>
      <c r="AR343" s="10"/>
      <c r="AS343" s="10"/>
      <c r="AT343" s="10"/>
      <c r="AU343" s="16"/>
      <c r="AV343" s="16"/>
      <c r="AW343" s="16"/>
      <c r="AX343" s="16"/>
      <c r="AY343" s="191"/>
      <c r="AZ343" s="191"/>
      <c r="BA343" s="13"/>
      <c r="BC343" s="20">
        <f t="shared" si="10"/>
        <v>0</v>
      </c>
      <c r="BD343" s="20" t="str">
        <f t="shared" si="11"/>
        <v/>
      </c>
    </row>
    <row r="344" spans="1:56">
      <c r="A344" s="1">
        <f>输入错误检查!C343</f>
        <v>0</v>
      </c>
      <c r="B344" s="14" t="str">
        <f>原始数据!B344</f>
        <v/>
      </c>
      <c r="C344" s="14" t="str">
        <f>原始数据!C344</f>
        <v/>
      </c>
      <c r="D344" s="8" t="str">
        <f>原始数据!D344</f>
        <v/>
      </c>
      <c r="E344" s="8" t="str">
        <f>原始数据!E344</f>
        <v/>
      </c>
      <c r="F344" s="8" t="str">
        <f>原始数据!F344</f>
        <v/>
      </c>
      <c r="G344" s="8">
        <f>原始数据!G344</f>
        <v>3</v>
      </c>
      <c r="H344" s="8" t="str">
        <f>原始数据!H344</f>
        <v>下</v>
      </c>
      <c r="I344" s="8" t="str">
        <f>IF(原始数据!X344="","",原始数据!X344)</f>
        <v/>
      </c>
      <c r="J344" s="8" t="str">
        <f>原始数据!J344</f>
        <v/>
      </c>
      <c r="K344" s="142" t="str">
        <f>IF(赛后数据!$M344="","",_xlfn.IFS(L344=赛后数据!$N344,赛后数据!$M344,L344=赛后数据!$V344,赛后数据!$U344,L344=赛后数据!$AD344,赛后数据!$AC344,L344=赛后数据!$AL344,赛后数据!$AK344))</f>
        <v/>
      </c>
      <c r="L344" s="9" t="str">
        <f>IF(原始数据!AP344="","",原始数据!AP344)</f>
        <v/>
      </c>
      <c r="M344" s="13"/>
      <c r="N344" s="195"/>
      <c r="O344" s="195"/>
      <c r="P344" s="142" t="str">
        <f>IF(赛后数据!$M344="","",_xlfn.IFS(Q344=赛后数据!$N344,赛后数据!$M344,Q344=赛后数据!$V344,赛后数据!$U344,Q344=赛后数据!$AD344,赛后数据!$AC344,Q344=赛后数据!$AL344,赛后数据!$AK344))</f>
        <v/>
      </c>
      <c r="Q344" s="9" t="str">
        <f>IF(原始数据!AQ344="","",原始数据!AQ344)</f>
        <v/>
      </c>
      <c r="R344" s="13"/>
      <c r="S344" s="13"/>
      <c r="T344" s="13"/>
      <c r="U344" s="142" t="str">
        <f>IF(赛后数据!$M344="","",_xlfn.IFS(V344=赛后数据!$N344,赛后数据!$M344,V344=赛后数据!$V344,赛后数据!$U344,V344=赛后数据!$AD344,赛后数据!$AC344,V344=赛后数据!$AL344,赛后数据!$AK344))</f>
        <v/>
      </c>
      <c r="V344" s="9" t="str">
        <f>IF(原始数据!AS344="","",原始数据!AS344)</f>
        <v/>
      </c>
      <c r="W344" s="13"/>
      <c r="X344" s="13"/>
      <c r="Y344" s="13"/>
      <c r="Z344" s="142" t="str">
        <f>IF(赛后数据!$M344="","",_xlfn.IFS(AA344=赛后数据!$N344,赛后数据!$M344,AA344=赛后数据!$V344,赛后数据!$U344,AA344=赛后数据!$AD344,赛后数据!$AC344,AA344=赛后数据!$AL344,赛后数据!$AK344))</f>
        <v/>
      </c>
      <c r="AA344" s="9" t="str">
        <f>IF(原始数据!AU344="","",原始数据!AU344)</f>
        <v/>
      </c>
      <c r="AB344" s="13"/>
      <c r="AC344" s="13"/>
      <c r="AD344" s="13"/>
      <c r="AE344" s="9" t="str">
        <f>IF(原始数据!K344="","",原始数据!K344)</f>
        <v/>
      </c>
      <c r="AF344" s="9" t="str">
        <f>IF(原始数据!L344="","",原始数据!L344)</f>
        <v/>
      </c>
      <c r="AG344" s="9" t="str">
        <f>IF(原始数据!AV344="","",原始数据!AV344)</f>
        <v/>
      </c>
      <c r="AH344" s="13"/>
      <c r="AI344" s="13"/>
      <c r="AJ344" s="13"/>
      <c r="AK344" s="13"/>
      <c r="AL344" s="13"/>
      <c r="AM344" s="9"/>
      <c r="AN344" s="9"/>
      <c r="AO344" s="9"/>
      <c r="AP344" s="9"/>
      <c r="AQ344" s="10"/>
      <c r="AR344" s="10"/>
      <c r="AS344" s="10"/>
      <c r="AT344" s="10"/>
      <c r="AU344" s="16"/>
      <c r="AV344" s="16"/>
      <c r="AW344" s="16"/>
      <c r="AX344" s="16"/>
      <c r="AY344" s="191"/>
      <c r="AZ344" s="191"/>
      <c r="BA344" s="13"/>
      <c r="BC344" s="20">
        <f t="shared" si="10"/>
        <v>0</v>
      </c>
      <c r="BD344" s="20" t="str">
        <f t="shared" si="11"/>
        <v/>
      </c>
    </row>
    <row r="345" spans="1:56">
      <c r="A345" s="1">
        <f>输入错误检查!C344</f>
        <v>0</v>
      </c>
      <c r="B345" s="14" t="str">
        <f>原始数据!B345</f>
        <v/>
      </c>
      <c r="C345" s="14" t="str">
        <f>原始数据!C345</f>
        <v/>
      </c>
      <c r="D345" s="8" t="str">
        <f>原始数据!D345</f>
        <v/>
      </c>
      <c r="E345" s="8" t="str">
        <f>原始数据!E345</f>
        <v/>
      </c>
      <c r="F345" s="8" t="str">
        <f>原始数据!F345</f>
        <v/>
      </c>
      <c r="G345" s="8" t="str">
        <f>原始数据!G345</f>
        <v>加</v>
      </c>
      <c r="H345" s="8" t="str">
        <f>原始数据!H345</f>
        <v>上</v>
      </c>
      <c r="I345" s="8" t="str">
        <f>IF(原始数据!X345="","",原始数据!X345)</f>
        <v/>
      </c>
      <c r="J345" s="8" t="str">
        <f>原始数据!J345</f>
        <v/>
      </c>
      <c r="K345" s="142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9" t="str">
        <f>IF(原始数据!AP345="","",原始数据!AP345)</f>
        <v/>
      </c>
      <c r="M345" s="13"/>
      <c r="N345" s="195"/>
      <c r="O345" s="195"/>
      <c r="P345" s="142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9" t="str">
        <f>IF(原始数据!AQ345="","",原始数据!AQ345)</f>
        <v/>
      </c>
      <c r="R345" s="13"/>
      <c r="S345" s="13"/>
      <c r="T345" s="13"/>
      <c r="U345" s="142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9" t="str">
        <f>IF(原始数据!AS345="","",原始数据!AS345)</f>
        <v/>
      </c>
      <c r="W345" s="13"/>
      <c r="X345" s="13"/>
      <c r="Y345" s="13"/>
      <c r="Z345" s="142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9" t="str">
        <f>IF(原始数据!AU345="","",原始数据!AU345)</f>
        <v/>
      </c>
      <c r="AB345" s="13"/>
      <c r="AC345" s="13"/>
      <c r="AD345" s="13"/>
      <c r="AE345" s="9" t="str">
        <f>IF(原始数据!K345="","",原始数据!K345)</f>
        <v/>
      </c>
      <c r="AF345" s="9" t="str">
        <f>IF(原始数据!L345="","",原始数据!L345)</f>
        <v/>
      </c>
      <c r="AG345" s="9" t="str">
        <f>IF(原始数据!AV345="","",原始数据!AV345)</f>
        <v/>
      </c>
      <c r="AH345" s="13"/>
      <c r="AI345" s="13"/>
      <c r="AJ345" s="13"/>
      <c r="AK345" s="13"/>
      <c r="AL345" s="13"/>
      <c r="AM345" s="9"/>
      <c r="AN345" s="9"/>
      <c r="AO345" s="9"/>
      <c r="AP345" s="9"/>
      <c r="AQ345" s="10"/>
      <c r="AR345" s="10"/>
      <c r="AS345" s="10"/>
      <c r="AT345" s="10"/>
      <c r="AU345" s="16"/>
      <c r="AV345" s="16"/>
      <c r="AW345" s="16"/>
      <c r="AX345" s="16"/>
      <c r="AY345" s="191"/>
      <c r="AZ345" s="191"/>
      <c r="BA345" s="13"/>
      <c r="BC345" s="20">
        <f t="shared" si="10"/>
        <v>0</v>
      </c>
      <c r="BD345" s="20" t="str">
        <f t="shared" si="11"/>
        <v/>
      </c>
    </row>
    <row r="346" spans="1:56">
      <c r="A346" s="1">
        <f>输入错误检查!C345</f>
        <v>0</v>
      </c>
      <c r="B346" s="14" t="str">
        <f>原始数据!B346</f>
        <v/>
      </c>
      <c r="C346" s="14" t="str">
        <f>原始数据!C346</f>
        <v/>
      </c>
      <c r="D346" s="8" t="str">
        <f>原始数据!D346</f>
        <v/>
      </c>
      <c r="E346" s="8" t="str">
        <f>原始数据!E346</f>
        <v/>
      </c>
      <c r="F346" s="8" t="str">
        <f>原始数据!F346</f>
        <v/>
      </c>
      <c r="G346" s="8" t="str">
        <f>原始数据!G346</f>
        <v>加</v>
      </c>
      <c r="H346" s="8" t="str">
        <f>原始数据!H346</f>
        <v>下</v>
      </c>
      <c r="I346" s="8" t="str">
        <f>IF(原始数据!X346="","",原始数据!X346)</f>
        <v/>
      </c>
      <c r="J346" s="8" t="str">
        <f>原始数据!J346</f>
        <v/>
      </c>
      <c r="K346" s="142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9" t="str">
        <f>IF(原始数据!AP346="","",原始数据!AP346)</f>
        <v/>
      </c>
      <c r="M346" s="13"/>
      <c r="N346" s="195"/>
      <c r="O346" s="195"/>
      <c r="P346" s="142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9" t="str">
        <f>IF(原始数据!AQ346="","",原始数据!AQ346)</f>
        <v/>
      </c>
      <c r="R346" s="13"/>
      <c r="S346" s="13"/>
      <c r="T346" s="13"/>
      <c r="U346" s="142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9" t="str">
        <f>IF(原始数据!AS346="","",原始数据!AS346)</f>
        <v/>
      </c>
      <c r="W346" s="13"/>
      <c r="X346" s="13"/>
      <c r="Y346" s="13"/>
      <c r="Z346" s="142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9" t="str">
        <f>IF(原始数据!AU346="","",原始数据!AU346)</f>
        <v/>
      </c>
      <c r="AB346" s="13"/>
      <c r="AC346" s="13"/>
      <c r="AD346" s="13"/>
      <c r="AE346" s="9" t="str">
        <f>IF(原始数据!K346="","",原始数据!K346)</f>
        <v/>
      </c>
      <c r="AF346" s="9" t="str">
        <f>IF(原始数据!L346="","",原始数据!L346)</f>
        <v/>
      </c>
      <c r="AG346" s="9" t="str">
        <f>IF(原始数据!AV346="","",原始数据!AV346)</f>
        <v/>
      </c>
      <c r="AH346" s="13"/>
      <c r="AI346" s="13"/>
      <c r="AJ346" s="13"/>
      <c r="AK346" s="13"/>
      <c r="AL346" s="13"/>
      <c r="AM346" s="9"/>
      <c r="AN346" s="9"/>
      <c r="AO346" s="9"/>
      <c r="AP346" s="9"/>
      <c r="AQ346" s="10"/>
      <c r="AR346" s="10"/>
      <c r="AS346" s="10"/>
      <c r="AT346" s="10"/>
      <c r="AU346" s="16"/>
      <c r="AV346" s="16"/>
      <c r="AW346" s="16"/>
      <c r="AX346" s="16"/>
      <c r="AY346" s="191"/>
      <c r="AZ346" s="191"/>
      <c r="BA346" s="13"/>
      <c r="BC346" s="20">
        <f t="shared" si="10"/>
        <v>0</v>
      </c>
      <c r="BD346" s="20" t="str">
        <f t="shared" si="11"/>
        <v/>
      </c>
    </row>
    <row r="347" spans="1:56">
      <c r="A347" s="1">
        <f>输入错误检查!C346</f>
        <v>0</v>
      </c>
      <c r="B347" s="14" t="str">
        <f>原始数据!B347</f>
        <v/>
      </c>
      <c r="C347" s="14" t="str">
        <f>原始数据!C347</f>
        <v/>
      </c>
      <c r="D347" s="8" t="str">
        <f>原始数据!D347</f>
        <v/>
      </c>
      <c r="E347" s="8" t="str">
        <f>原始数据!E347</f>
        <v/>
      </c>
      <c r="F347" s="8" t="str">
        <f>原始数据!F347</f>
        <v/>
      </c>
      <c r="G347" s="8">
        <f>原始数据!G347</f>
        <v>1</v>
      </c>
      <c r="H347" s="8" t="str">
        <f>原始数据!H347</f>
        <v>上</v>
      </c>
      <c r="I347" s="8" t="str">
        <f>IF(原始数据!X347="","",原始数据!X347)</f>
        <v/>
      </c>
      <c r="J347" s="8" t="str">
        <f>原始数据!J347</f>
        <v/>
      </c>
      <c r="K347" s="142" t="str">
        <f>IF(赛后数据!$M347="","",_xlfn.IFS(L347=赛后数据!$N347,赛后数据!$M347,L347=赛后数据!$V347,赛后数据!$U347,L347=赛后数据!$AD347,赛后数据!$AC347,L347=赛后数据!$AL347,赛后数据!$AK347))</f>
        <v/>
      </c>
      <c r="L347" s="9" t="str">
        <f>IF(原始数据!AP347="","",原始数据!AP347)</f>
        <v/>
      </c>
      <c r="M347" s="13"/>
      <c r="N347" s="195"/>
      <c r="O347" s="195"/>
      <c r="P347" s="142" t="str">
        <f>IF(赛后数据!$M347="","",_xlfn.IFS(Q347=赛后数据!$N347,赛后数据!$M347,Q347=赛后数据!$V347,赛后数据!$U347,Q347=赛后数据!$AD347,赛后数据!$AC347,Q347=赛后数据!$AL347,赛后数据!$AK347))</f>
        <v/>
      </c>
      <c r="Q347" s="9" t="str">
        <f>IF(原始数据!AQ347="","",原始数据!AQ347)</f>
        <v/>
      </c>
      <c r="R347" s="13"/>
      <c r="S347" s="13"/>
      <c r="T347" s="13"/>
      <c r="U347" s="142" t="str">
        <f>IF(赛后数据!$M347="","",_xlfn.IFS(V347=赛后数据!$N347,赛后数据!$M347,V347=赛后数据!$V347,赛后数据!$U347,V347=赛后数据!$AD347,赛后数据!$AC347,V347=赛后数据!$AL347,赛后数据!$AK347))</f>
        <v/>
      </c>
      <c r="V347" s="9" t="str">
        <f>IF(原始数据!AS347="","",原始数据!AS347)</f>
        <v/>
      </c>
      <c r="W347" s="13"/>
      <c r="X347" s="13"/>
      <c r="Y347" s="13"/>
      <c r="Z347" s="142" t="str">
        <f>IF(赛后数据!$M347="","",_xlfn.IFS(AA347=赛后数据!$N347,赛后数据!$M347,AA347=赛后数据!$V347,赛后数据!$U347,AA347=赛后数据!$AD347,赛后数据!$AC347,AA347=赛后数据!$AL347,赛后数据!$AK347))</f>
        <v/>
      </c>
      <c r="AA347" s="9" t="str">
        <f>IF(原始数据!AU347="","",原始数据!AU347)</f>
        <v/>
      </c>
      <c r="AB347" s="13"/>
      <c r="AC347" s="13"/>
      <c r="AD347" s="13"/>
      <c r="AE347" s="9" t="str">
        <f>IF(原始数据!K347="","",原始数据!K347)</f>
        <v/>
      </c>
      <c r="AF347" s="9" t="str">
        <f>IF(原始数据!L347="","",原始数据!L347)</f>
        <v/>
      </c>
      <c r="AG347" s="9" t="str">
        <f>IF(原始数据!AV347="","",原始数据!AV347)</f>
        <v/>
      </c>
      <c r="AH347" s="13"/>
      <c r="AI347" s="13"/>
      <c r="AJ347" s="13"/>
      <c r="AK347" s="13"/>
      <c r="AL347" s="13"/>
      <c r="AM347" s="9"/>
      <c r="AN347" s="9"/>
      <c r="AO347" s="9"/>
      <c r="AP347" s="9"/>
      <c r="AQ347" s="10"/>
      <c r="AR347" s="10"/>
      <c r="AS347" s="10"/>
      <c r="AT347" s="10"/>
      <c r="AU347" s="16"/>
      <c r="AV347" s="16"/>
      <c r="AW347" s="16"/>
      <c r="AX347" s="16"/>
      <c r="AY347" s="191"/>
      <c r="AZ347" s="191"/>
      <c r="BA347" s="13"/>
      <c r="BC347" s="20">
        <f t="shared" si="10"/>
        <v>0</v>
      </c>
      <c r="BD347" s="20" t="str">
        <f t="shared" si="11"/>
        <v/>
      </c>
    </row>
    <row r="348" spans="1:56">
      <c r="A348" s="1">
        <f>输入错误检查!C347</f>
        <v>0</v>
      </c>
      <c r="B348" s="14" t="str">
        <f>原始数据!B348</f>
        <v/>
      </c>
      <c r="C348" s="14" t="str">
        <f>原始数据!C348</f>
        <v/>
      </c>
      <c r="D348" s="8" t="str">
        <f>原始数据!D348</f>
        <v/>
      </c>
      <c r="E348" s="8" t="str">
        <f>原始数据!E348</f>
        <v/>
      </c>
      <c r="F348" s="8" t="str">
        <f>原始数据!F348</f>
        <v/>
      </c>
      <c r="G348" s="8">
        <f>原始数据!G348</f>
        <v>1</v>
      </c>
      <c r="H348" s="8" t="str">
        <f>原始数据!H348</f>
        <v>下</v>
      </c>
      <c r="I348" s="8" t="str">
        <f>IF(原始数据!X348="","",原始数据!X348)</f>
        <v/>
      </c>
      <c r="J348" s="8" t="str">
        <f>原始数据!J348</f>
        <v/>
      </c>
      <c r="K348" s="142" t="str">
        <f>IF(赛后数据!$M348="","",_xlfn.IFS(L348=赛后数据!$N348,赛后数据!$M348,L348=赛后数据!$V348,赛后数据!$U348,L348=赛后数据!$AD348,赛后数据!$AC348,L348=赛后数据!$AL348,赛后数据!$AK348))</f>
        <v/>
      </c>
      <c r="L348" s="9" t="str">
        <f>IF(原始数据!AP348="","",原始数据!AP348)</f>
        <v/>
      </c>
      <c r="M348" s="13"/>
      <c r="N348" s="195"/>
      <c r="O348" s="195"/>
      <c r="P348" s="142" t="str">
        <f>IF(赛后数据!$M348="","",_xlfn.IFS(Q348=赛后数据!$N348,赛后数据!$M348,Q348=赛后数据!$V348,赛后数据!$U348,Q348=赛后数据!$AD348,赛后数据!$AC348,Q348=赛后数据!$AL348,赛后数据!$AK348))</f>
        <v/>
      </c>
      <c r="Q348" s="9" t="str">
        <f>IF(原始数据!AQ348="","",原始数据!AQ348)</f>
        <v/>
      </c>
      <c r="R348" s="13"/>
      <c r="S348" s="13"/>
      <c r="T348" s="13"/>
      <c r="U348" s="142" t="str">
        <f>IF(赛后数据!$M348="","",_xlfn.IFS(V348=赛后数据!$N348,赛后数据!$M348,V348=赛后数据!$V348,赛后数据!$U348,V348=赛后数据!$AD348,赛后数据!$AC348,V348=赛后数据!$AL348,赛后数据!$AK348))</f>
        <v/>
      </c>
      <c r="V348" s="9" t="str">
        <f>IF(原始数据!AS348="","",原始数据!AS348)</f>
        <v/>
      </c>
      <c r="W348" s="13"/>
      <c r="X348" s="13"/>
      <c r="Y348" s="13"/>
      <c r="Z348" s="142" t="str">
        <f>IF(赛后数据!$M348="","",_xlfn.IFS(AA348=赛后数据!$N348,赛后数据!$M348,AA348=赛后数据!$V348,赛后数据!$U348,AA348=赛后数据!$AD348,赛后数据!$AC348,AA348=赛后数据!$AL348,赛后数据!$AK348))</f>
        <v/>
      </c>
      <c r="AA348" s="9" t="str">
        <f>IF(原始数据!AU348="","",原始数据!AU348)</f>
        <v/>
      </c>
      <c r="AB348" s="13"/>
      <c r="AC348" s="13"/>
      <c r="AD348" s="13"/>
      <c r="AE348" s="9" t="str">
        <f>IF(原始数据!K348="","",原始数据!K348)</f>
        <v/>
      </c>
      <c r="AF348" s="9" t="str">
        <f>IF(原始数据!L348="","",原始数据!L348)</f>
        <v/>
      </c>
      <c r="AG348" s="9" t="str">
        <f>IF(原始数据!AV348="","",原始数据!AV348)</f>
        <v/>
      </c>
      <c r="AH348" s="13"/>
      <c r="AI348" s="13"/>
      <c r="AJ348" s="13"/>
      <c r="AK348" s="13"/>
      <c r="AL348" s="13"/>
      <c r="AM348" s="9"/>
      <c r="AN348" s="9"/>
      <c r="AO348" s="9"/>
      <c r="AP348" s="9"/>
      <c r="AQ348" s="10"/>
      <c r="AR348" s="10"/>
      <c r="AS348" s="10"/>
      <c r="AT348" s="10"/>
      <c r="AU348" s="16"/>
      <c r="AV348" s="16"/>
      <c r="AW348" s="16"/>
      <c r="AX348" s="16"/>
      <c r="AY348" s="191"/>
      <c r="AZ348" s="191"/>
      <c r="BA348" s="13"/>
      <c r="BC348" s="20">
        <f t="shared" si="10"/>
        <v>0</v>
      </c>
      <c r="BD348" s="20" t="str">
        <f t="shared" si="11"/>
        <v/>
      </c>
    </row>
    <row r="349" spans="1:56">
      <c r="A349" s="1">
        <f>输入错误检查!C348</f>
        <v>0</v>
      </c>
      <c r="B349" s="14" t="str">
        <f>原始数据!B349</f>
        <v/>
      </c>
      <c r="C349" s="14" t="str">
        <f>原始数据!C349</f>
        <v/>
      </c>
      <c r="D349" s="8" t="str">
        <f>原始数据!D349</f>
        <v/>
      </c>
      <c r="E349" s="8" t="str">
        <f>原始数据!E349</f>
        <v/>
      </c>
      <c r="F349" s="8" t="str">
        <f>原始数据!F349</f>
        <v/>
      </c>
      <c r="G349" s="8">
        <f>原始数据!G349</f>
        <v>2</v>
      </c>
      <c r="H349" s="8" t="str">
        <f>原始数据!H349</f>
        <v>上</v>
      </c>
      <c r="I349" s="8" t="str">
        <f>IF(原始数据!X349="","",原始数据!X349)</f>
        <v/>
      </c>
      <c r="J349" s="8" t="str">
        <f>原始数据!J349</f>
        <v/>
      </c>
      <c r="K349" s="142" t="str">
        <f>IF(赛后数据!$M349="","",_xlfn.IFS(L349=赛后数据!$N349,赛后数据!$M349,L349=赛后数据!$V349,赛后数据!$U349,L349=赛后数据!$AD349,赛后数据!$AC349,L349=赛后数据!$AL349,赛后数据!$AK349))</f>
        <v/>
      </c>
      <c r="L349" s="9" t="str">
        <f>IF(原始数据!AP349="","",原始数据!AP349)</f>
        <v/>
      </c>
      <c r="M349" s="13"/>
      <c r="N349" s="195"/>
      <c r="O349" s="195"/>
      <c r="P349" s="142" t="str">
        <f>IF(赛后数据!$M349="","",_xlfn.IFS(Q349=赛后数据!$N349,赛后数据!$M349,Q349=赛后数据!$V349,赛后数据!$U349,Q349=赛后数据!$AD349,赛后数据!$AC349,Q349=赛后数据!$AL349,赛后数据!$AK349))</f>
        <v/>
      </c>
      <c r="Q349" s="9" t="str">
        <f>IF(原始数据!AQ349="","",原始数据!AQ349)</f>
        <v/>
      </c>
      <c r="R349" s="13"/>
      <c r="S349" s="13"/>
      <c r="T349" s="13"/>
      <c r="U349" s="142" t="str">
        <f>IF(赛后数据!$M349="","",_xlfn.IFS(V349=赛后数据!$N349,赛后数据!$M349,V349=赛后数据!$V349,赛后数据!$U349,V349=赛后数据!$AD349,赛后数据!$AC349,V349=赛后数据!$AL349,赛后数据!$AK349))</f>
        <v/>
      </c>
      <c r="V349" s="9" t="str">
        <f>IF(原始数据!AS349="","",原始数据!AS349)</f>
        <v/>
      </c>
      <c r="W349" s="13"/>
      <c r="X349" s="13"/>
      <c r="Y349" s="13"/>
      <c r="Z349" s="142" t="str">
        <f>IF(赛后数据!$M349="","",_xlfn.IFS(AA349=赛后数据!$N349,赛后数据!$M349,AA349=赛后数据!$V349,赛后数据!$U349,AA349=赛后数据!$AD349,赛后数据!$AC349,AA349=赛后数据!$AL349,赛后数据!$AK349))</f>
        <v/>
      </c>
      <c r="AA349" s="9" t="str">
        <f>IF(原始数据!AU349="","",原始数据!AU349)</f>
        <v/>
      </c>
      <c r="AB349" s="13"/>
      <c r="AC349" s="13"/>
      <c r="AD349" s="13"/>
      <c r="AE349" s="9" t="str">
        <f>IF(原始数据!K349="","",原始数据!K349)</f>
        <v/>
      </c>
      <c r="AF349" s="9" t="str">
        <f>IF(原始数据!L349="","",原始数据!L349)</f>
        <v/>
      </c>
      <c r="AG349" s="9" t="str">
        <f>IF(原始数据!AV349="","",原始数据!AV349)</f>
        <v/>
      </c>
      <c r="AH349" s="13"/>
      <c r="AI349" s="13"/>
      <c r="AJ349" s="13"/>
      <c r="AK349" s="13"/>
      <c r="AL349" s="13"/>
      <c r="AM349" s="9"/>
      <c r="AN349" s="9"/>
      <c r="AO349" s="9"/>
      <c r="AP349" s="9"/>
      <c r="AQ349" s="10"/>
      <c r="AR349" s="10"/>
      <c r="AS349" s="10"/>
      <c r="AT349" s="10"/>
      <c r="AU349" s="16"/>
      <c r="AV349" s="16"/>
      <c r="AW349" s="16"/>
      <c r="AX349" s="16"/>
      <c r="AY349" s="191"/>
      <c r="AZ349" s="191"/>
      <c r="BA349" s="13"/>
      <c r="BC349" s="20">
        <f t="shared" si="10"/>
        <v>0</v>
      </c>
      <c r="BD349" s="20" t="str">
        <f t="shared" si="11"/>
        <v/>
      </c>
    </row>
    <row r="350" spans="1:56">
      <c r="A350" s="1">
        <f>输入错误检查!C349</f>
        <v>0</v>
      </c>
      <c r="B350" s="14" t="str">
        <f>原始数据!B350</f>
        <v/>
      </c>
      <c r="C350" s="14" t="str">
        <f>原始数据!C350</f>
        <v/>
      </c>
      <c r="D350" s="8" t="str">
        <f>原始数据!D350</f>
        <v/>
      </c>
      <c r="E350" s="8" t="str">
        <f>原始数据!E350</f>
        <v/>
      </c>
      <c r="F350" s="8" t="str">
        <f>原始数据!F350</f>
        <v/>
      </c>
      <c r="G350" s="8">
        <f>原始数据!G350</f>
        <v>2</v>
      </c>
      <c r="H350" s="8" t="str">
        <f>原始数据!H350</f>
        <v>下</v>
      </c>
      <c r="I350" s="8" t="str">
        <f>IF(原始数据!X350="","",原始数据!X350)</f>
        <v/>
      </c>
      <c r="J350" s="8" t="str">
        <f>原始数据!J350</f>
        <v/>
      </c>
      <c r="K350" s="142" t="str">
        <f>IF(赛后数据!$M350="","",_xlfn.IFS(L350=赛后数据!$N350,赛后数据!$M350,L350=赛后数据!$V350,赛后数据!$U350,L350=赛后数据!$AD350,赛后数据!$AC350,L350=赛后数据!$AL350,赛后数据!$AK350))</f>
        <v/>
      </c>
      <c r="L350" s="9" t="str">
        <f>IF(原始数据!AP350="","",原始数据!AP350)</f>
        <v/>
      </c>
      <c r="M350" s="13"/>
      <c r="N350" s="195"/>
      <c r="O350" s="195"/>
      <c r="P350" s="142" t="str">
        <f>IF(赛后数据!$M350="","",_xlfn.IFS(Q350=赛后数据!$N350,赛后数据!$M350,Q350=赛后数据!$V350,赛后数据!$U350,Q350=赛后数据!$AD350,赛后数据!$AC350,Q350=赛后数据!$AL350,赛后数据!$AK350))</f>
        <v/>
      </c>
      <c r="Q350" s="9" t="str">
        <f>IF(原始数据!AQ350="","",原始数据!AQ350)</f>
        <v/>
      </c>
      <c r="R350" s="13"/>
      <c r="S350" s="13"/>
      <c r="T350" s="13"/>
      <c r="U350" s="142" t="str">
        <f>IF(赛后数据!$M350="","",_xlfn.IFS(V350=赛后数据!$N350,赛后数据!$M350,V350=赛后数据!$V350,赛后数据!$U350,V350=赛后数据!$AD350,赛后数据!$AC350,V350=赛后数据!$AL350,赛后数据!$AK350))</f>
        <v/>
      </c>
      <c r="V350" s="9" t="str">
        <f>IF(原始数据!AS350="","",原始数据!AS350)</f>
        <v/>
      </c>
      <c r="W350" s="13"/>
      <c r="X350" s="13"/>
      <c r="Y350" s="13"/>
      <c r="Z350" s="142" t="str">
        <f>IF(赛后数据!$M350="","",_xlfn.IFS(AA350=赛后数据!$N350,赛后数据!$M350,AA350=赛后数据!$V350,赛后数据!$U350,AA350=赛后数据!$AD350,赛后数据!$AC350,AA350=赛后数据!$AL350,赛后数据!$AK350))</f>
        <v/>
      </c>
      <c r="AA350" s="9" t="str">
        <f>IF(原始数据!AU350="","",原始数据!AU350)</f>
        <v/>
      </c>
      <c r="AB350" s="13"/>
      <c r="AC350" s="13"/>
      <c r="AD350" s="13"/>
      <c r="AE350" s="9" t="str">
        <f>IF(原始数据!K350="","",原始数据!K350)</f>
        <v/>
      </c>
      <c r="AF350" s="9" t="str">
        <f>IF(原始数据!L350="","",原始数据!L350)</f>
        <v/>
      </c>
      <c r="AG350" s="9" t="str">
        <f>IF(原始数据!AV350="","",原始数据!AV350)</f>
        <v/>
      </c>
      <c r="AH350" s="13"/>
      <c r="AI350" s="13"/>
      <c r="AJ350" s="13"/>
      <c r="AK350" s="13"/>
      <c r="AL350" s="13"/>
      <c r="AM350" s="9"/>
      <c r="AN350" s="9"/>
      <c r="AO350" s="9"/>
      <c r="AP350" s="9"/>
      <c r="AQ350" s="10"/>
      <c r="AR350" s="10"/>
      <c r="AS350" s="10"/>
      <c r="AT350" s="10"/>
      <c r="AU350" s="16"/>
      <c r="AV350" s="16"/>
      <c r="AW350" s="16"/>
      <c r="AX350" s="16"/>
      <c r="AY350" s="191"/>
      <c r="AZ350" s="191"/>
      <c r="BA350" s="13"/>
      <c r="BC350" s="20">
        <f t="shared" si="10"/>
        <v>0</v>
      </c>
      <c r="BD350" s="20" t="str">
        <f t="shared" si="11"/>
        <v/>
      </c>
    </row>
    <row r="351" spans="1:56">
      <c r="A351" s="1">
        <f>输入错误检查!C350</f>
        <v>0</v>
      </c>
      <c r="B351" s="14" t="str">
        <f>原始数据!B351</f>
        <v/>
      </c>
      <c r="C351" s="14" t="str">
        <f>原始数据!C351</f>
        <v/>
      </c>
      <c r="D351" s="8" t="str">
        <f>原始数据!D351</f>
        <v/>
      </c>
      <c r="E351" s="8" t="str">
        <f>原始数据!E351</f>
        <v/>
      </c>
      <c r="F351" s="8" t="str">
        <f>原始数据!F351</f>
        <v/>
      </c>
      <c r="G351" s="8">
        <f>原始数据!G351</f>
        <v>3</v>
      </c>
      <c r="H351" s="8" t="str">
        <f>原始数据!H351</f>
        <v>上</v>
      </c>
      <c r="I351" s="8" t="str">
        <f>IF(原始数据!X351="","",原始数据!X351)</f>
        <v/>
      </c>
      <c r="J351" s="8" t="str">
        <f>原始数据!J351</f>
        <v/>
      </c>
      <c r="K351" s="142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9" t="str">
        <f>IF(原始数据!AP351="","",原始数据!AP351)</f>
        <v/>
      </c>
      <c r="M351" s="13"/>
      <c r="N351" s="195"/>
      <c r="O351" s="195"/>
      <c r="P351" s="142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9" t="str">
        <f>IF(原始数据!AQ351="","",原始数据!AQ351)</f>
        <v/>
      </c>
      <c r="R351" s="13"/>
      <c r="S351" s="13"/>
      <c r="T351" s="13"/>
      <c r="U351" s="142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9" t="str">
        <f>IF(原始数据!AS351="","",原始数据!AS351)</f>
        <v/>
      </c>
      <c r="W351" s="13"/>
      <c r="X351" s="13"/>
      <c r="Y351" s="13"/>
      <c r="Z351" s="142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9" t="str">
        <f>IF(原始数据!AU351="","",原始数据!AU351)</f>
        <v/>
      </c>
      <c r="AB351" s="13"/>
      <c r="AC351" s="13"/>
      <c r="AD351" s="13"/>
      <c r="AE351" s="9" t="str">
        <f>IF(原始数据!K351="","",原始数据!K351)</f>
        <v/>
      </c>
      <c r="AF351" s="9" t="str">
        <f>IF(原始数据!L351="","",原始数据!L351)</f>
        <v/>
      </c>
      <c r="AG351" s="9" t="str">
        <f>IF(原始数据!AV351="","",原始数据!AV351)</f>
        <v/>
      </c>
      <c r="AH351" s="13"/>
      <c r="AI351" s="13"/>
      <c r="AJ351" s="13"/>
      <c r="AK351" s="13"/>
      <c r="AL351" s="13"/>
      <c r="AM351" s="9"/>
      <c r="AN351" s="9"/>
      <c r="AO351" s="9"/>
      <c r="AP351" s="9"/>
      <c r="AQ351" s="10"/>
      <c r="AR351" s="10"/>
      <c r="AS351" s="10"/>
      <c r="AT351" s="10"/>
      <c r="AU351" s="16"/>
      <c r="AV351" s="16"/>
      <c r="AW351" s="16"/>
      <c r="AX351" s="16"/>
      <c r="AY351" s="191"/>
      <c r="AZ351" s="191"/>
      <c r="BA351" s="13"/>
      <c r="BC351" s="20">
        <f t="shared" si="10"/>
        <v>0</v>
      </c>
      <c r="BD351" s="20" t="str">
        <f t="shared" si="11"/>
        <v/>
      </c>
    </row>
    <row r="352" spans="1:56">
      <c r="A352" s="1">
        <f>输入错误检查!C351</f>
        <v>0</v>
      </c>
      <c r="B352" s="14" t="str">
        <f>原始数据!B352</f>
        <v/>
      </c>
      <c r="C352" s="14" t="str">
        <f>原始数据!C352</f>
        <v/>
      </c>
      <c r="D352" s="8" t="str">
        <f>原始数据!D352</f>
        <v/>
      </c>
      <c r="E352" s="8" t="str">
        <f>原始数据!E352</f>
        <v/>
      </c>
      <c r="F352" s="8" t="str">
        <f>原始数据!F352</f>
        <v/>
      </c>
      <c r="G352" s="8">
        <f>原始数据!G352</f>
        <v>3</v>
      </c>
      <c r="H352" s="8" t="str">
        <f>原始数据!H352</f>
        <v>下</v>
      </c>
      <c r="I352" s="8" t="str">
        <f>IF(原始数据!X352="","",原始数据!X352)</f>
        <v/>
      </c>
      <c r="J352" s="8" t="str">
        <f>原始数据!J352</f>
        <v/>
      </c>
      <c r="K352" s="142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9" t="str">
        <f>IF(原始数据!AP352="","",原始数据!AP352)</f>
        <v/>
      </c>
      <c r="M352" s="13"/>
      <c r="N352" s="195"/>
      <c r="O352" s="195"/>
      <c r="P352" s="142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9" t="str">
        <f>IF(原始数据!AQ352="","",原始数据!AQ352)</f>
        <v/>
      </c>
      <c r="R352" s="13"/>
      <c r="S352" s="13"/>
      <c r="T352" s="13"/>
      <c r="U352" s="142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9" t="str">
        <f>IF(原始数据!AS352="","",原始数据!AS352)</f>
        <v/>
      </c>
      <c r="W352" s="13"/>
      <c r="X352" s="13"/>
      <c r="Y352" s="13"/>
      <c r="Z352" s="142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9" t="str">
        <f>IF(原始数据!AU352="","",原始数据!AU352)</f>
        <v/>
      </c>
      <c r="AB352" s="13"/>
      <c r="AC352" s="13"/>
      <c r="AD352" s="13"/>
      <c r="AE352" s="9" t="str">
        <f>IF(原始数据!K352="","",原始数据!K352)</f>
        <v/>
      </c>
      <c r="AF352" s="9" t="str">
        <f>IF(原始数据!L352="","",原始数据!L352)</f>
        <v/>
      </c>
      <c r="AG352" s="9" t="str">
        <f>IF(原始数据!AV352="","",原始数据!AV352)</f>
        <v/>
      </c>
      <c r="AH352" s="13"/>
      <c r="AI352" s="13"/>
      <c r="AJ352" s="13"/>
      <c r="AK352" s="13"/>
      <c r="AL352" s="13"/>
      <c r="AM352" s="9"/>
      <c r="AN352" s="9"/>
      <c r="AO352" s="9"/>
      <c r="AP352" s="9"/>
      <c r="AQ352" s="10"/>
      <c r="AR352" s="10"/>
      <c r="AS352" s="10"/>
      <c r="AT352" s="10"/>
      <c r="AU352" s="16"/>
      <c r="AV352" s="16"/>
      <c r="AW352" s="16"/>
      <c r="AX352" s="16"/>
      <c r="AY352" s="191"/>
      <c r="AZ352" s="191"/>
      <c r="BA352" s="13"/>
      <c r="BC352" s="20">
        <f t="shared" si="10"/>
        <v>0</v>
      </c>
      <c r="BD352" s="20" t="str">
        <f t="shared" si="11"/>
        <v/>
      </c>
    </row>
    <row r="353" spans="1:56">
      <c r="A353" s="1">
        <f>输入错误检查!C352</f>
        <v>0</v>
      </c>
      <c r="B353" s="14" t="str">
        <f>原始数据!B353</f>
        <v/>
      </c>
      <c r="C353" s="14" t="str">
        <f>原始数据!C353</f>
        <v/>
      </c>
      <c r="D353" s="8" t="str">
        <f>原始数据!D353</f>
        <v/>
      </c>
      <c r="E353" s="8" t="str">
        <f>原始数据!E353</f>
        <v/>
      </c>
      <c r="F353" s="8" t="str">
        <f>原始数据!F353</f>
        <v/>
      </c>
      <c r="G353" s="8" t="str">
        <f>原始数据!G353</f>
        <v>加</v>
      </c>
      <c r="H353" s="8" t="str">
        <f>原始数据!H353</f>
        <v>上</v>
      </c>
      <c r="I353" s="8" t="str">
        <f>IF(原始数据!X353="","",原始数据!X353)</f>
        <v/>
      </c>
      <c r="J353" s="8" t="str">
        <f>原始数据!J353</f>
        <v/>
      </c>
      <c r="K353" s="142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9" t="str">
        <f>IF(原始数据!AP353="","",原始数据!AP353)</f>
        <v/>
      </c>
      <c r="M353" s="13"/>
      <c r="N353" s="195"/>
      <c r="O353" s="195"/>
      <c r="P353" s="142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9" t="str">
        <f>IF(原始数据!AQ353="","",原始数据!AQ353)</f>
        <v/>
      </c>
      <c r="R353" s="13"/>
      <c r="S353" s="13"/>
      <c r="T353" s="13"/>
      <c r="U353" s="142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9" t="str">
        <f>IF(原始数据!AS353="","",原始数据!AS353)</f>
        <v/>
      </c>
      <c r="W353" s="13"/>
      <c r="X353" s="13"/>
      <c r="Y353" s="13"/>
      <c r="Z353" s="142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9" t="str">
        <f>IF(原始数据!AU353="","",原始数据!AU353)</f>
        <v/>
      </c>
      <c r="AB353" s="13"/>
      <c r="AC353" s="13"/>
      <c r="AD353" s="13"/>
      <c r="AE353" s="9" t="str">
        <f>IF(原始数据!K353="","",原始数据!K353)</f>
        <v/>
      </c>
      <c r="AF353" s="9" t="str">
        <f>IF(原始数据!L353="","",原始数据!L353)</f>
        <v/>
      </c>
      <c r="AG353" s="9" t="str">
        <f>IF(原始数据!AV353="","",原始数据!AV353)</f>
        <v/>
      </c>
      <c r="AH353" s="13"/>
      <c r="AI353" s="13"/>
      <c r="AJ353" s="13"/>
      <c r="AK353" s="13"/>
      <c r="AL353" s="13"/>
      <c r="AM353" s="9"/>
      <c r="AN353" s="9"/>
      <c r="AO353" s="9"/>
      <c r="AP353" s="9"/>
      <c r="AQ353" s="10"/>
      <c r="AR353" s="10"/>
      <c r="AS353" s="10"/>
      <c r="AT353" s="10"/>
      <c r="AU353" s="16"/>
      <c r="AV353" s="16"/>
      <c r="AW353" s="16"/>
      <c r="AX353" s="16"/>
      <c r="AY353" s="191"/>
      <c r="AZ353" s="191"/>
      <c r="BA353" s="13"/>
      <c r="BC353" s="20">
        <f t="shared" si="10"/>
        <v>0</v>
      </c>
      <c r="BD353" s="20" t="str">
        <f t="shared" si="11"/>
        <v/>
      </c>
    </row>
    <row r="354" spans="1:56">
      <c r="A354" s="1">
        <f>输入错误检查!C353</f>
        <v>0</v>
      </c>
      <c r="B354" s="14" t="str">
        <f>原始数据!B354</f>
        <v/>
      </c>
      <c r="C354" s="14" t="str">
        <f>原始数据!C354</f>
        <v/>
      </c>
      <c r="D354" s="8" t="str">
        <f>原始数据!D354</f>
        <v/>
      </c>
      <c r="E354" s="8" t="str">
        <f>原始数据!E354</f>
        <v/>
      </c>
      <c r="F354" s="8" t="str">
        <f>原始数据!F354</f>
        <v/>
      </c>
      <c r="G354" s="8" t="str">
        <f>原始数据!G354</f>
        <v>加</v>
      </c>
      <c r="H354" s="8" t="str">
        <f>原始数据!H354</f>
        <v>下</v>
      </c>
      <c r="I354" s="8" t="str">
        <f>IF(原始数据!X354="","",原始数据!X354)</f>
        <v/>
      </c>
      <c r="J354" s="8" t="str">
        <f>原始数据!J354</f>
        <v/>
      </c>
      <c r="K354" s="142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9" t="str">
        <f>IF(原始数据!AP354="","",原始数据!AP354)</f>
        <v/>
      </c>
      <c r="M354" s="13"/>
      <c r="N354" s="195"/>
      <c r="O354" s="195"/>
      <c r="P354" s="142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9" t="str">
        <f>IF(原始数据!AQ354="","",原始数据!AQ354)</f>
        <v/>
      </c>
      <c r="R354" s="13"/>
      <c r="S354" s="13"/>
      <c r="T354" s="13"/>
      <c r="U354" s="142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9" t="str">
        <f>IF(原始数据!AS354="","",原始数据!AS354)</f>
        <v/>
      </c>
      <c r="W354" s="13"/>
      <c r="X354" s="13"/>
      <c r="Y354" s="13"/>
      <c r="Z354" s="142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9" t="str">
        <f>IF(原始数据!AU354="","",原始数据!AU354)</f>
        <v/>
      </c>
      <c r="AB354" s="13"/>
      <c r="AC354" s="13"/>
      <c r="AD354" s="13"/>
      <c r="AE354" s="9" t="str">
        <f>IF(原始数据!K354="","",原始数据!K354)</f>
        <v/>
      </c>
      <c r="AF354" s="9" t="str">
        <f>IF(原始数据!L354="","",原始数据!L354)</f>
        <v/>
      </c>
      <c r="AG354" s="9" t="str">
        <f>IF(原始数据!AV354="","",原始数据!AV354)</f>
        <v/>
      </c>
      <c r="AH354" s="13"/>
      <c r="AI354" s="13"/>
      <c r="AJ354" s="13"/>
      <c r="AK354" s="13"/>
      <c r="AL354" s="13"/>
      <c r="AM354" s="9"/>
      <c r="AN354" s="9"/>
      <c r="AO354" s="9"/>
      <c r="AP354" s="9"/>
      <c r="AQ354" s="10"/>
      <c r="AR354" s="10"/>
      <c r="AS354" s="10"/>
      <c r="AT354" s="10"/>
      <c r="AU354" s="16"/>
      <c r="AV354" s="16"/>
      <c r="AW354" s="16"/>
      <c r="AX354" s="16"/>
      <c r="AY354" s="191"/>
      <c r="AZ354" s="191"/>
      <c r="BA354" s="13"/>
      <c r="BC354" s="20">
        <f t="shared" si="10"/>
        <v>0</v>
      </c>
      <c r="BD354" s="20" t="str">
        <f t="shared" si="11"/>
        <v/>
      </c>
    </row>
    <row r="355" spans="1:56">
      <c r="A355" s="1">
        <f>输入错误检查!C354</f>
        <v>0</v>
      </c>
      <c r="B355" s="14" t="str">
        <f>原始数据!B355</f>
        <v/>
      </c>
      <c r="C355" s="14" t="str">
        <f>原始数据!C355</f>
        <v/>
      </c>
      <c r="D355" s="8" t="str">
        <f>原始数据!D355</f>
        <v/>
      </c>
      <c r="E355" s="8" t="str">
        <f>原始数据!E355</f>
        <v/>
      </c>
      <c r="F355" s="8" t="str">
        <f>原始数据!F355</f>
        <v/>
      </c>
      <c r="G355" s="8">
        <f>原始数据!G355</f>
        <v>1</v>
      </c>
      <c r="H355" s="8" t="str">
        <f>原始数据!H355</f>
        <v>上</v>
      </c>
      <c r="I355" s="8" t="str">
        <f>IF(原始数据!X355="","",原始数据!X355)</f>
        <v/>
      </c>
      <c r="J355" s="8" t="str">
        <f>原始数据!J355</f>
        <v/>
      </c>
      <c r="K355" s="142" t="str">
        <f>IF(赛后数据!$M355="","",_xlfn.IFS(L355=赛后数据!$N355,赛后数据!$M355,L355=赛后数据!$V355,赛后数据!$U355,L355=赛后数据!$AD355,赛后数据!$AC355,L355=赛后数据!$AL355,赛后数据!$AK355))</f>
        <v/>
      </c>
      <c r="L355" s="9" t="str">
        <f>IF(原始数据!AP355="","",原始数据!AP355)</f>
        <v/>
      </c>
      <c r="M355" s="13"/>
      <c r="N355" s="195"/>
      <c r="O355" s="195"/>
      <c r="P355" s="142" t="str">
        <f>IF(赛后数据!$M355="","",_xlfn.IFS(Q355=赛后数据!$N355,赛后数据!$M355,Q355=赛后数据!$V355,赛后数据!$U355,Q355=赛后数据!$AD355,赛后数据!$AC355,Q355=赛后数据!$AL355,赛后数据!$AK355))</f>
        <v/>
      </c>
      <c r="Q355" s="9" t="str">
        <f>IF(原始数据!AQ355="","",原始数据!AQ355)</f>
        <v/>
      </c>
      <c r="R355" s="13"/>
      <c r="S355" s="13"/>
      <c r="T355" s="13"/>
      <c r="U355" s="142" t="str">
        <f>IF(赛后数据!$M355="","",_xlfn.IFS(V355=赛后数据!$N355,赛后数据!$M355,V355=赛后数据!$V355,赛后数据!$U355,V355=赛后数据!$AD355,赛后数据!$AC355,V355=赛后数据!$AL355,赛后数据!$AK355))</f>
        <v/>
      </c>
      <c r="V355" s="9" t="str">
        <f>IF(原始数据!AS355="","",原始数据!AS355)</f>
        <v/>
      </c>
      <c r="W355" s="13"/>
      <c r="X355" s="13"/>
      <c r="Y355" s="13"/>
      <c r="Z355" s="142" t="str">
        <f>IF(赛后数据!$M355="","",_xlfn.IFS(AA355=赛后数据!$N355,赛后数据!$M355,AA355=赛后数据!$V355,赛后数据!$U355,AA355=赛后数据!$AD355,赛后数据!$AC355,AA355=赛后数据!$AL355,赛后数据!$AK355))</f>
        <v/>
      </c>
      <c r="AA355" s="9" t="str">
        <f>IF(原始数据!AU355="","",原始数据!AU355)</f>
        <v/>
      </c>
      <c r="AB355" s="13"/>
      <c r="AC355" s="13"/>
      <c r="AD355" s="13"/>
      <c r="AE355" s="9" t="str">
        <f>IF(原始数据!K355="","",原始数据!K355)</f>
        <v/>
      </c>
      <c r="AF355" s="9" t="str">
        <f>IF(原始数据!L355="","",原始数据!L355)</f>
        <v/>
      </c>
      <c r="AG355" s="9" t="str">
        <f>IF(原始数据!AV355="","",原始数据!AV355)</f>
        <v/>
      </c>
      <c r="AH355" s="13"/>
      <c r="AI355" s="13"/>
      <c r="AJ355" s="13"/>
      <c r="AK355" s="13"/>
      <c r="AL355" s="13"/>
      <c r="AM355" s="9"/>
      <c r="AN355" s="9"/>
      <c r="AO355" s="9"/>
      <c r="AP355" s="9"/>
      <c r="AQ355" s="10"/>
      <c r="AR355" s="10"/>
      <c r="AS355" s="10"/>
      <c r="AT355" s="10"/>
      <c r="AU355" s="16"/>
      <c r="AV355" s="16"/>
      <c r="AW355" s="16"/>
      <c r="AX355" s="16"/>
      <c r="AY355" s="191"/>
      <c r="AZ355" s="191"/>
      <c r="BA355" s="13"/>
      <c r="BC355" s="20">
        <f t="shared" si="10"/>
        <v>0</v>
      </c>
      <c r="BD355" s="20" t="str">
        <f t="shared" si="11"/>
        <v/>
      </c>
    </row>
    <row r="356" spans="1:56">
      <c r="A356" s="1">
        <f>输入错误检查!C355</f>
        <v>0</v>
      </c>
      <c r="B356" s="14" t="str">
        <f>原始数据!B356</f>
        <v/>
      </c>
      <c r="C356" s="14" t="str">
        <f>原始数据!C356</f>
        <v/>
      </c>
      <c r="D356" s="8" t="str">
        <f>原始数据!D356</f>
        <v/>
      </c>
      <c r="E356" s="8" t="str">
        <f>原始数据!E356</f>
        <v/>
      </c>
      <c r="F356" s="8" t="str">
        <f>原始数据!F356</f>
        <v/>
      </c>
      <c r="G356" s="8">
        <f>原始数据!G356</f>
        <v>1</v>
      </c>
      <c r="H356" s="8" t="str">
        <f>原始数据!H356</f>
        <v>下</v>
      </c>
      <c r="I356" s="8" t="str">
        <f>IF(原始数据!X356="","",原始数据!X356)</f>
        <v/>
      </c>
      <c r="J356" s="8" t="str">
        <f>原始数据!J356</f>
        <v/>
      </c>
      <c r="K356" s="142" t="str">
        <f>IF(赛后数据!$M356="","",_xlfn.IFS(L356=赛后数据!$N356,赛后数据!$M356,L356=赛后数据!$V356,赛后数据!$U356,L356=赛后数据!$AD356,赛后数据!$AC356,L356=赛后数据!$AL356,赛后数据!$AK356))</f>
        <v/>
      </c>
      <c r="L356" s="9" t="str">
        <f>IF(原始数据!AP356="","",原始数据!AP356)</f>
        <v/>
      </c>
      <c r="M356" s="13"/>
      <c r="N356" s="195"/>
      <c r="O356" s="195"/>
      <c r="P356" s="142" t="str">
        <f>IF(赛后数据!$M356="","",_xlfn.IFS(Q356=赛后数据!$N356,赛后数据!$M356,Q356=赛后数据!$V356,赛后数据!$U356,Q356=赛后数据!$AD356,赛后数据!$AC356,Q356=赛后数据!$AL356,赛后数据!$AK356))</f>
        <v/>
      </c>
      <c r="Q356" s="9" t="str">
        <f>IF(原始数据!AQ356="","",原始数据!AQ356)</f>
        <v/>
      </c>
      <c r="R356" s="13"/>
      <c r="S356" s="13"/>
      <c r="T356" s="13"/>
      <c r="U356" s="142" t="str">
        <f>IF(赛后数据!$M356="","",_xlfn.IFS(V356=赛后数据!$N356,赛后数据!$M356,V356=赛后数据!$V356,赛后数据!$U356,V356=赛后数据!$AD356,赛后数据!$AC356,V356=赛后数据!$AL356,赛后数据!$AK356))</f>
        <v/>
      </c>
      <c r="V356" s="9" t="str">
        <f>IF(原始数据!AS356="","",原始数据!AS356)</f>
        <v/>
      </c>
      <c r="W356" s="13"/>
      <c r="X356" s="13"/>
      <c r="Y356" s="13"/>
      <c r="Z356" s="142" t="str">
        <f>IF(赛后数据!$M356="","",_xlfn.IFS(AA356=赛后数据!$N356,赛后数据!$M356,AA356=赛后数据!$V356,赛后数据!$U356,AA356=赛后数据!$AD356,赛后数据!$AC356,AA356=赛后数据!$AL356,赛后数据!$AK356))</f>
        <v/>
      </c>
      <c r="AA356" s="9" t="str">
        <f>IF(原始数据!AU356="","",原始数据!AU356)</f>
        <v/>
      </c>
      <c r="AB356" s="13"/>
      <c r="AC356" s="13"/>
      <c r="AD356" s="13"/>
      <c r="AE356" s="9" t="str">
        <f>IF(原始数据!K356="","",原始数据!K356)</f>
        <v/>
      </c>
      <c r="AF356" s="9" t="str">
        <f>IF(原始数据!L356="","",原始数据!L356)</f>
        <v/>
      </c>
      <c r="AG356" s="9" t="str">
        <f>IF(原始数据!AV356="","",原始数据!AV356)</f>
        <v/>
      </c>
      <c r="AH356" s="13"/>
      <c r="AI356" s="13"/>
      <c r="AJ356" s="13"/>
      <c r="AK356" s="13"/>
      <c r="AL356" s="13"/>
      <c r="AM356" s="9"/>
      <c r="AN356" s="9"/>
      <c r="AO356" s="9"/>
      <c r="AP356" s="9"/>
      <c r="AQ356" s="10"/>
      <c r="AR356" s="10"/>
      <c r="AS356" s="10"/>
      <c r="AT356" s="10"/>
      <c r="AU356" s="16"/>
      <c r="AV356" s="16"/>
      <c r="AW356" s="16"/>
      <c r="AX356" s="16"/>
      <c r="AY356" s="191"/>
      <c r="AZ356" s="191"/>
      <c r="BA356" s="13"/>
      <c r="BC356" s="20">
        <f t="shared" si="10"/>
        <v>0</v>
      </c>
      <c r="BD356" s="20" t="str">
        <f t="shared" si="11"/>
        <v/>
      </c>
    </row>
    <row r="357" spans="1:56">
      <c r="A357" s="1">
        <f>输入错误检查!C356</f>
        <v>0</v>
      </c>
      <c r="B357" s="14" t="str">
        <f>原始数据!B357</f>
        <v/>
      </c>
      <c r="C357" s="14" t="str">
        <f>原始数据!C357</f>
        <v/>
      </c>
      <c r="D357" s="8" t="str">
        <f>原始数据!D357</f>
        <v/>
      </c>
      <c r="E357" s="8" t="str">
        <f>原始数据!E357</f>
        <v/>
      </c>
      <c r="F357" s="8" t="str">
        <f>原始数据!F357</f>
        <v/>
      </c>
      <c r="G357" s="8">
        <f>原始数据!G357</f>
        <v>2</v>
      </c>
      <c r="H357" s="8" t="str">
        <f>原始数据!H357</f>
        <v>上</v>
      </c>
      <c r="I357" s="8" t="str">
        <f>IF(原始数据!X357="","",原始数据!X357)</f>
        <v/>
      </c>
      <c r="J357" s="8" t="str">
        <f>原始数据!J357</f>
        <v/>
      </c>
      <c r="K357" s="142" t="str">
        <f>IF(赛后数据!$M357="","",_xlfn.IFS(L357=赛后数据!$N357,赛后数据!$M357,L357=赛后数据!$V357,赛后数据!$U357,L357=赛后数据!$AD357,赛后数据!$AC357,L357=赛后数据!$AL357,赛后数据!$AK357))</f>
        <v/>
      </c>
      <c r="L357" s="9" t="str">
        <f>IF(原始数据!AP357="","",原始数据!AP357)</f>
        <v/>
      </c>
      <c r="M357" s="13"/>
      <c r="N357" s="195"/>
      <c r="O357" s="195"/>
      <c r="P357" s="142" t="str">
        <f>IF(赛后数据!$M357="","",_xlfn.IFS(Q357=赛后数据!$N357,赛后数据!$M357,Q357=赛后数据!$V357,赛后数据!$U357,Q357=赛后数据!$AD357,赛后数据!$AC357,Q357=赛后数据!$AL357,赛后数据!$AK357))</f>
        <v/>
      </c>
      <c r="Q357" s="9" t="str">
        <f>IF(原始数据!AQ357="","",原始数据!AQ357)</f>
        <v/>
      </c>
      <c r="R357" s="13"/>
      <c r="S357" s="13"/>
      <c r="T357" s="13"/>
      <c r="U357" s="142" t="str">
        <f>IF(赛后数据!$M357="","",_xlfn.IFS(V357=赛后数据!$N357,赛后数据!$M357,V357=赛后数据!$V357,赛后数据!$U357,V357=赛后数据!$AD357,赛后数据!$AC357,V357=赛后数据!$AL357,赛后数据!$AK357))</f>
        <v/>
      </c>
      <c r="V357" s="9" t="str">
        <f>IF(原始数据!AS357="","",原始数据!AS357)</f>
        <v/>
      </c>
      <c r="W357" s="13"/>
      <c r="X357" s="13"/>
      <c r="Y357" s="13"/>
      <c r="Z357" s="142" t="str">
        <f>IF(赛后数据!$M357="","",_xlfn.IFS(AA357=赛后数据!$N357,赛后数据!$M357,AA357=赛后数据!$V357,赛后数据!$U357,AA357=赛后数据!$AD357,赛后数据!$AC357,AA357=赛后数据!$AL357,赛后数据!$AK357))</f>
        <v/>
      </c>
      <c r="AA357" s="9" t="str">
        <f>IF(原始数据!AU357="","",原始数据!AU357)</f>
        <v/>
      </c>
      <c r="AB357" s="13"/>
      <c r="AC357" s="13"/>
      <c r="AD357" s="13"/>
      <c r="AE357" s="9" t="str">
        <f>IF(原始数据!K357="","",原始数据!K357)</f>
        <v/>
      </c>
      <c r="AF357" s="9" t="str">
        <f>IF(原始数据!L357="","",原始数据!L357)</f>
        <v/>
      </c>
      <c r="AG357" s="9" t="str">
        <f>IF(原始数据!AV357="","",原始数据!AV357)</f>
        <v/>
      </c>
      <c r="AH357" s="13"/>
      <c r="AI357" s="13"/>
      <c r="AJ357" s="13"/>
      <c r="AK357" s="13"/>
      <c r="AL357" s="13"/>
      <c r="AM357" s="9"/>
      <c r="AN357" s="9"/>
      <c r="AO357" s="9"/>
      <c r="AP357" s="9"/>
      <c r="AQ357" s="10"/>
      <c r="AR357" s="10"/>
      <c r="AS357" s="10"/>
      <c r="AT357" s="10"/>
      <c r="AU357" s="16"/>
      <c r="AV357" s="16"/>
      <c r="AW357" s="16"/>
      <c r="AX357" s="16"/>
      <c r="AY357" s="191"/>
      <c r="AZ357" s="191"/>
      <c r="BA357" s="13"/>
      <c r="BC357" s="20">
        <f t="shared" si="10"/>
        <v>0</v>
      </c>
      <c r="BD357" s="20" t="str">
        <f t="shared" si="11"/>
        <v/>
      </c>
    </row>
    <row r="358" spans="1:56">
      <c r="A358" s="1">
        <f>输入错误检查!C357</f>
        <v>0</v>
      </c>
      <c r="B358" s="14" t="str">
        <f>原始数据!B358</f>
        <v/>
      </c>
      <c r="C358" s="14" t="str">
        <f>原始数据!C358</f>
        <v/>
      </c>
      <c r="D358" s="8" t="str">
        <f>原始数据!D358</f>
        <v/>
      </c>
      <c r="E358" s="8" t="str">
        <f>原始数据!E358</f>
        <v/>
      </c>
      <c r="F358" s="8" t="str">
        <f>原始数据!F358</f>
        <v/>
      </c>
      <c r="G358" s="8">
        <f>原始数据!G358</f>
        <v>2</v>
      </c>
      <c r="H358" s="8" t="str">
        <f>原始数据!H358</f>
        <v>下</v>
      </c>
      <c r="I358" s="8" t="str">
        <f>IF(原始数据!X358="","",原始数据!X358)</f>
        <v/>
      </c>
      <c r="J358" s="8" t="str">
        <f>原始数据!J358</f>
        <v/>
      </c>
      <c r="K358" s="142" t="str">
        <f>IF(赛后数据!$M358="","",_xlfn.IFS(L358=赛后数据!$N358,赛后数据!$M358,L358=赛后数据!$V358,赛后数据!$U358,L358=赛后数据!$AD358,赛后数据!$AC358,L358=赛后数据!$AL358,赛后数据!$AK358))</f>
        <v/>
      </c>
      <c r="L358" s="9" t="str">
        <f>IF(原始数据!AP358="","",原始数据!AP358)</f>
        <v/>
      </c>
      <c r="M358" s="13"/>
      <c r="N358" s="195"/>
      <c r="O358" s="195"/>
      <c r="P358" s="142" t="str">
        <f>IF(赛后数据!$M358="","",_xlfn.IFS(Q358=赛后数据!$N358,赛后数据!$M358,Q358=赛后数据!$V358,赛后数据!$U358,Q358=赛后数据!$AD358,赛后数据!$AC358,Q358=赛后数据!$AL358,赛后数据!$AK358))</f>
        <v/>
      </c>
      <c r="Q358" s="9" t="str">
        <f>IF(原始数据!AQ358="","",原始数据!AQ358)</f>
        <v/>
      </c>
      <c r="R358" s="13"/>
      <c r="S358" s="13"/>
      <c r="T358" s="13"/>
      <c r="U358" s="142" t="str">
        <f>IF(赛后数据!$M358="","",_xlfn.IFS(V358=赛后数据!$N358,赛后数据!$M358,V358=赛后数据!$V358,赛后数据!$U358,V358=赛后数据!$AD358,赛后数据!$AC358,V358=赛后数据!$AL358,赛后数据!$AK358))</f>
        <v/>
      </c>
      <c r="V358" s="9" t="str">
        <f>IF(原始数据!AS358="","",原始数据!AS358)</f>
        <v/>
      </c>
      <c r="W358" s="13"/>
      <c r="X358" s="13"/>
      <c r="Y358" s="13"/>
      <c r="Z358" s="142" t="str">
        <f>IF(赛后数据!$M358="","",_xlfn.IFS(AA358=赛后数据!$N358,赛后数据!$M358,AA358=赛后数据!$V358,赛后数据!$U358,AA358=赛后数据!$AD358,赛后数据!$AC358,AA358=赛后数据!$AL358,赛后数据!$AK358))</f>
        <v/>
      </c>
      <c r="AA358" s="9" t="str">
        <f>IF(原始数据!AU358="","",原始数据!AU358)</f>
        <v/>
      </c>
      <c r="AB358" s="13"/>
      <c r="AC358" s="13"/>
      <c r="AD358" s="13"/>
      <c r="AE358" s="9" t="str">
        <f>IF(原始数据!K358="","",原始数据!K358)</f>
        <v/>
      </c>
      <c r="AF358" s="9" t="str">
        <f>IF(原始数据!L358="","",原始数据!L358)</f>
        <v/>
      </c>
      <c r="AG358" s="9" t="str">
        <f>IF(原始数据!AV358="","",原始数据!AV358)</f>
        <v/>
      </c>
      <c r="AH358" s="13"/>
      <c r="AI358" s="13"/>
      <c r="AJ358" s="13"/>
      <c r="AK358" s="13"/>
      <c r="AL358" s="13"/>
      <c r="AM358" s="9"/>
      <c r="AN358" s="9"/>
      <c r="AO358" s="9"/>
      <c r="AP358" s="9"/>
      <c r="AQ358" s="10"/>
      <c r="AR358" s="10"/>
      <c r="AS358" s="10"/>
      <c r="AT358" s="10"/>
      <c r="AU358" s="16"/>
      <c r="AV358" s="16"/>
      <c r="AW358" s="16"/>
      <c r="AX358" s="16"/>
      <c r="AY358" s="191"/>
      <c r="AZ358" s="191"/>
      <c r="BA358" s="13"/>
      <c r="BC358" s="20">
        <f t="shared" si="10"/>
        <v>0</v>
      </c>
      <c r="BD358" s="20" t="str">
        <f t="shared" si="11"/>
        <v/>
      </c>
    </row>
    <row r="359" spans="1:56">
      <c r="A359" s="1">
        <f>输入错误检查!C358</f>
        <v>0</v>
      </c>
      <c r="B359" s="14" t="str">
        <f>原始数据!B359</f>
        <v/>
      </c>
      <c r="C359" s="14" t="str">
        <f>原始数据!C359</f>
        <v/>
      </c>
      <c r="D359" s="8" t="str">
        <f>原始数据!D359</f>
        <v/>
      </c>
      <c r="E359" s="8" t="str">
        <f>原始数据!E359</f>
        <v/>
      </c>
      <c r="F359" s="8" t="str">
        <f>原始数据!F359</f>
        <v/>
      </c>
      <c r="G359" s="8">
        <f>原始数据!G359</f>
        <v>3</v>
      </c>
      <c r="H359" s="8" t="str">
        <f>原始数据!H359</f>
        <v>上</v>
      </c>
      <c r="I359" s="8" t="str">
        <f>IF(原始数据!X359="","",原始数据!X359)</f>
        <v/>
      </c>
      <c r="J359" s="8" t="str">
        <f>原始数据!J359</f>
        <v/>
      </c>
      <c r="K359" s="142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9" t="str">
        <f>IF(原始数据!AP359="","",原始数据!AP359)</f>
        <v/>
      </c>
      <c r="M359" s="13"/>
      <c r="N359" s="195"/>
      <c r="O359" s="195"/>
      <c r="P359" s="142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9" t="str">
        <f>IF(原始数据!AQ359="","",原始数据!AQ359)</f>
        <v/>
      </c>
      <c r="R359" s="13"/>
      <c r="S359" s="13"/>
      <c r="T359" s="13"/>
      <c r="U359" s="142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9" t="str">
        <f>IF(原始数据!AS359="","",原始数据!AS359)</f>
        <v/>
      </c>
      <c r="W359" s="13"/>
      <c r="X359" s="13"/>
      <c r="Y359" s="13"/>
      <c r="Z359" s="142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9" t="str">
        <f>IF(原始数据!AU359="","",原始数据!AU359)</f>
        <v/>
      </c>
      <c r="AB359" s="13"/>
      <c r="AC359" s="13"/>
      <c r="AD359" s="13"/>
      <c r="AE359" s="9" t="str">
        <f>IF(原始数据!K359="","",原始数据!K359)</f>
        <v/>
      </c>
      <c r="AF359" s="9" t="str">
        <f>IF(原始数据!L359="","",原始数据!L359)</f>
        <v/>
      </c>
      <c r="AG359" s="9" t="str">
        <f>IF(原始数据!AV359="","",原始数据!AV359)</f>
        <v/>
      </c>
      <c r="AH359" s="13"/>
      <c r="AI359" s="13"/>
      <c r="AJ359" s="13"/>
      <c r="AK359" s="13"/>
      <c r="AL359" s="13"/>
      <c r="AM359" s="9"/>
      <c r="AN359" s="9"/>
      <c r="AO359" s="9"/>
      <c r="AP359" s="9"/>
      <c r="AQ359" s="10"/>
      <c r="AR359" s="10"/>
      <c r="AS359" s="10"/>
      <c r="AT359" s="10"/>
      <c r="AU359" s="16"/>
      <c r="AV359" s="16"/>
      <c r="AW359" s="16"/>
      <c r="AX359" s="16"/>
      <c r="AY359" s="191"/>
      <c r="AZ359" s="191"/>
      <c r="BA359" s="13"/>
      <c r="BC359" s="20">
        <f t="shared" si="10"/>
        <v>0</v>
      </c>
      <c r="BD359" s="20" t="str">
        <f t="shared" si="11"/>
        <v/>
      </c>
    </row>
    <row r="360" spans="1:56">
      <c r="A360" s="1">
        <f>输入错误检查!C359</f>
        <v>0</v>
      </c>
      <c r="B360" s="14" t="str">
        <f>原始数据!B360</f>
        <v/>
      </c>
      <c r="C360" s="14" t="str">
        <f>原始数据!C360</f>
        <v/>
      </c>
      <c r="D360" s="8" t="str">
        <f>原始数据!D360</f>
        <v/>
      </c>
      <c r="E360" s="8" t="str">
        <f>原始数据!E360</f>
        <v/>
      </c>
      <c r="F360" s="8" t="str">
        <f>原始数据!F360</f>
        <v/>
      </c>
      <c r="G360" s="8">
        <f>原始数据!G360</f>
        <v>3</v>
      </c>
      <c r="H360" s="8" t="str">
        <f>原始数据!H360</f>
        <v>下</v>
      </c>
      <c r="I360" s="8" t="str">
        <f>IF(原始数据!X360="","",原始数据!X360)</f>
        <v/>
      </c>
      <c r="J360" s="8" t="str">
        <f>原始数据!J360</f>
        <v/>
      </c>
      <c r="K360" s="142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9" t="str">
        <f>IF(原始数据!AP360="","",原始数据!AP360)</f>
        <v/>
      </c>
      <c r="M360" s="13"/>
      <c r="N360" s="195"/>
      <c r="O360" s="195"/>
      <c r="P360" s="142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9" t="str">
        <f>IF(原始数据!AQ360="","",原始数据!AQ360)</f>
        <v/>
      </c>
      <c r="R360" s="13"/>
      <c r="S360" s="13"/>
      <c r="T360" s="13"/>
      <c r="U360" s="142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9" t="str">
        <f>IF(原始数据!AS360="","",原始数据!AS360)</f>
        <v/>
      </c>
      <c r="W360" s="13"/>
      <c r="X360" s="13"/>
      <c r="Y360" s="13"/>
      <c r="Z360" s="142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9" t="str">
        <f>IF(原始数据!AU360="","",原始数据!AU360)</f>
        <v/>
      </c>
      <c r="AB360" s="13"/>
      <c r="AC360" s="13"/>
      <c r="AD360" s="13"/>
      <c r="AE360" s="9" t="str">
        <f>IF(原始数据!K360="","",原始数据!K360)</f>
        <v/>
      </c>
      <c r="AF360" s="9" t="str">
        <f>IF(原始数据!L360="","",原始数据!L360)</f>
        <v/>
      </c>
      <c r="AG360" s="9" t="str">
        <f>IF(原始数据!AV360="","",原始数据!AV360)</f>
        <v/>
      </c>
      <c r="AH360" s="13"/>
      <c r="AI360" s="13"/>
      <c r="AJ360" s="13"/>
      <c r="AK360" s="13"/>
      <c r="AL360" s="13"/>
      <c r="AM360" s="9"/>
      <c r="AN360" s="9"/>
      <c r="AO360" s="9"/>
      <c r="AP360" s="9"/>
      <c r="AQ360" s="10"/>
      <c r="AR360" s="10"/>
      <c r="AS360" s="10"/>
      <c r="AT360" s="10"/>
      <c r="AU360" s="16"/>
      <c r="AV360" s="16"/>
      <c r="AW360" s="16"/>
      <c r="AX360" s="16"/>
      <c r="AY360" s="191"/>
      <c r="AZ360" s="191"/>
      <c r="BA360" s="13"/>
      <c r="BC360" s="20">
        <f t="shared" si="10"/>
        <v>0</v>
      </c>
      <c r="BD360" s="20" t="str">
        <f t="shared" si="11"/>
        <v/>
      </c>
    </row>
    <row r="361" spans="1:56">
      <c r="A361" s="1">
        <f>输入错误检查!C360</f>
        <v>0</v>
      </c>
      <c r="B361" s="14" t="str">
        <f>原始数据!B361</f>
        <v/>
      </c>
      <c r="C361" s="14" t="str">
        <f>原始数据!C361</f>
        <v/>
      </c>
      <c r="D361" s="8" t="str">
        <f>原始数据!D361</f>
        <v/>
      </c>
      <c r="E361" s="8" t="str">
        <f>原始数据!E361</f>
        <v/>
      </c>
      <c r="F361" s="8" t="str">
        <f>原始数据!F361</f>
        <v/>
      </c>
      <c r="G361" s="8" t="str">
        <f>原始数据!G361</f>
        <v>加</v>
      </c>
      <c r="H361" s="8" t="str">
        <f>原始数据!H361</f>
        <v>上</v>
      </c>
      <c r="I361" s="8" t="str">
        <f>IF(原始数据!X361="","",原始数据!X361)</f>
        <v/>
      </c>
      <c r="J361" s="8" t="str">
        <f>原始数据!J361</f>
        <v/>
      </c>
      <c r="K361" s="142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9" t="str">
        <f>IF(原始数据!AP361="","",原始数据!AP361)</f>
        <v/>
      </c>
      <c r="M361" s="13"/>
      <c r="N361" s="195"/>
      <c r="O361" s="195"/>
      <c r="P361" s="142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9" t="str">
        <f>IF(原始数据!AQ361="","",原始数据!AQ361)</f>
        <v/>
      </c>
      <c r="R361" s="13"/>
      <c r="S361" s="13"/>
      <c r="T361" s="13"/>
      <c r="U361" s="142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9" t="str">
        <f>IF(原始数据!AS361="","",原始数据!AS361)</f>
        <v/>
      </c>
      <c r="W361" s="13"/>
      <c r="X361" s="13"/>
      <c r="Y361" s="13"/>
      <c r="Z361" s="142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9" t="str">
        <f>IF(原始数据!AU361="","",原始数据!AU361)</f>
        <v/>
      </c>
      <c r="AB361" s="13"/>
      <c r="AC361" s="13"/>
      <c r="AD361" s="13"/>
      <c r="AE361" s="9" t="str">
        <f>IF(原始数据!K361="","",原始数据!K361)</f>
        <v/>
      </c>
      <c r="AF361" s="9" t="str">
        <f>IF(原始数据!L361="","",原始数据!L361)</f>
        <v/>
      </c>
      <c r="AG361" s="9" t="str">
        <f>IF(原始数据!AV361="","",原始数据!AV361)</f>
        <v/>
      </c>
      <c r="AH361" s="13"/>
      <c r="AI361" s="13"/>
      <c r="AJ361" s="13"/>
      <c r="AK361" s="13"/>
      <c r="AL361" s="13"/>
      <c r="AM361" s="9"/>
      <c r="AN361" s="9"/>
      <c r="AO361" s="9"/>
      <c r="AP361" s="9"/>
      <c r="AQ361" s="10"/>
      <c r="AR361" s="10"/>
      <c r="AS361" s="10"/>
      <c r="AT361" s="10"/>
      <c r="AU361" s="16"/>
      <c r="AV361" s="16"/>
      <c r="AW361" s="16"/>
      <c r="AX361" s="16"/>
      <c r="AY361" s="191"/>
      <c r="AZ361" s="191"/>
      <c r="BA361" s="13"/>
      <c r="BC361" s="20">
        <f t="shared" si="10"/>
        <v>0</v>
      </c>
      <c r="BD361" s="20" t="str">
        <f t="shared" si="11"/>
        <v/>
      </c>
    </row>
    <row r="362" spans="1:56">
      <c r="A362" s="1">
        <f>输入错误检查!C361</f>
        <v>0</v>
      </c>
      <c r="B362" s="14" t="str">
        <f>原始数据!B362</f>
        <v/>
      </c>
      <c r="C362" s="14" t="str">
        <f>原始数据!C362</f>
        <v/>
      </c>
      <c r="D362" s="8" t="str">
        <f>原始数据!D362</f>
        <v/>
      </c>
      <c r="E362" s="8" t="str">
        <f>原始数据!E362</f>
        <v/>
      </c>
      <c r="F362" s="8" t="str">
        <f>原始数据!F362</f>
        <v/>
      </c>
      <c r="G362" s="8" t="str">
        <f>原始数据!G362</f>
        <v>加</v>
      </c>
      <c r="H362" s="8" t="str">
        <f>原始数据!H362</f>
        <v>下</v>
      </c>
      <c r="I362" s="8" t="str">
        <f>IF(原始数据!X362="","",原始数据!X362)</f>
        <v/>
      </c>
      <c r="J362" s="8" t="str">
        <f>原始数据!J362</f>
        <v/>
      </c>
      <c r="K362" s="142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9" t="str">
        <f>IF(原始数据!AP362="","",原始数据!AP362)</f>
        <v/>
      </c>
      <c r="M362" s="13"/>
      <c r="N362" s="195"/>
      <c r="O362" s="195"/>
      <c r="P362" s="142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9" t="str">
        <f>IF(原始数据!AQ362="","",原始数据!AQ362)</f>
        <v/>
      </c>
      <c r="R362" s="13"/>
      <c r="S362" s="13"/>
      <c r="T362" s="13"/>
      <c r="U362" s="142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9" t="str">
        <f>IF(原始数据!AS362="","",原始数据!AS362)</f>
        <v/>
      </c>
      <c r="W362" s="13"/>
      <c r="X362" s="13"/>
      <c r="Y362" s="13"/>
      <c r="Z362" s="142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9" t="str">
        <f>IF(原始数据!AU362="","",原始数据!AU362)</f>
        <v/>
      </c>
      <c r="AB362" s="13"/>
      <c r="AC362" s="13"/>
      <c r="AD362" s="13"/>
      <c r="AE362" s="9" t="str">
        <f>IF(原始数据!K362="","",原始数据!K362)</f>
        <v/>
      </c>
      <c r="AF362" s="9" t="str">
        <f>IF(原始数据!L362="","",原始数据!L362)</f>
        <v/>
      </c>
      <c r="AG362" s="9" t="str">
        <f>IF(原始数据!AV362="","",原始数据!AV362)</f>
        <v/>
      </c>
      <c r="AH362" s="13"/>
      <c r="AI362" s="13"/>
      <c r="AJ362" s="13"/>
      <c r="AK362" s="13"/>
      <c r="AL362" s="13"/>
      <c r="AM362" s="9"/>
      <c r="AN362" s="9"/>
      <c r="AO362" s="9"/>
      <c r="AP362" s="9"/>
      <c r="AQ362" s="10"/>
      <c r="AR362" s="10"/>
      <c r="AS362" s="10"/>
      <c r="AT362" s="10"/>
      <c r="AU362" s="16"/>
      <c r="AV362" s="16"/>
      <c r="AW362" s="16"/>
      <c r="AX362" s="16"/>
      <c r="AY362" s="191"/>
      <c r="AZ362" s="191"/>
      <c r="BA362" s="13"/>
      <c r="BC362" s="20">
        <f t="shared" si="10"/>
        <v>0</v>
      </c>
      <c r="BD362" s="20" t="str">
        <f t="shared" si="11"/>
        <v/>
      </c>
    </row>
    <row r="363" spans="1:56">
      <c r="A363" s="1">
        <f>输入错误检查!C362</f>
        <v>0</v>
      </c>
      <c r="B363" s="14" t="str">
        <f>原始数据!B363</f>
        <v/>
      </c>
      <c r="C363" s="14" t="str">
        <f>原始数据!C363</f>
        <v/>
      </c>
      <c r="D363" s="8" t="str">
        <f>原始数据!D363</f>
        <v/>
      </c>
      <c r="E363" s="8" t="str">
        <f>原始数据!E363</f>
        <v/>
      </c>
      <c r="F363" s="8" t="str">
        <f>原始数据!F363</f>
        <v/>
      </c>
      <c r="G363" s="8">
        <f>原始数据!G363</f>
        <v>1</v>
      </c>
      <c r="H363" s="8" t="str">
        <f>原始数据!H363</f>
        <v>上</v>
      </c>
      <c r="I363" s="8" t="str">
        <f>IF(原始数据!X363="","",原始数据!X363)</f>
        <v/>
      </c>
      <c r="J363" s="8" t="str">
        <f>原始数据!J363</f>
        <v/>
      </c>
      <c r="K363" s="142" t="str">
        <f>IF(赛后数据!$M363="","",_xlfn.IFS(L363=赛后数据!$N363,赛后数据!$M363,L363=赛后数据!$V363,赛后数据!$U363,L363=赛后数据!$AD363,赛后数据!$AC363,L363=赛后数据!$AL363,赛后数据!$AK363))</f>
        <v/>
      </c>
      <c r="L363" s="9" t="str">
        <f>IF(原始数据!AP363="","",原始数据!AP363)</f>
        <v/>
      </c>
      <c r="M363" s="13"/>
      <c r="N363" s="195"/>
      <c r="O363" s="195"/>
      <c r="P363" s="142" t="str">
        <f>IF(赛后数据!$M363="","",_xlfn.IFS(Q363=赛后数据!$N363,赛后数据!$M363,Q363=赛后数据!$V363,赛后数据!$U363,Q363=赛后数据!$AD363,赛后数据!$AC363,Q363=赛后数据!$AL363,赛后数据!$AK363))</f>
        <v/>
      </c>
      <c r="Q363" s="9" t="str">
        <f>IF(原始数据!AQ363="","",原始数据!AQ363)</f>
        <v/>
      </c>
      <c r="R363" s="13"/>
      <c r="S363" s="13"/>
      <c r="T363" s="13"/>
      <c r="U363" s="142" t="str">
        <f>IF(赛后数据!$M363="","",_xlfn.IFS(V363=赛后数据!$N363,赛后数据!$M363,V363=赛后数据!$V363,赛后数据!$U363,V363=赛后数据!$AD363,赛后数据!$AC363,V363=赛后数据!$AL363,赛后数据!$AK363))</f>
        <v/>
      </c>
      <c r="V363" s="9" t="str">
        <f>IF(原始数据!AS363="","",原始数据!AS363)</f>
        <v/>
      </c>
      <c r="W363" s="13"/>
      <c r="X363" s="13"/>
      <c r="Y363" s="13"/>
      <c r="Z363" s="142" t="str">
        <f>IF(赛后数据!$M363="","",_xlfn.IFS(AA363=赛后数据!$N363,赛后数据!$M363,AA363=赛后数据!$V363,赛后数据!$U363,AA363=赛后数据!$AD363,赛后数据!$AC363,AA363=赛后数据!$AL363,赛后数据!$AK363))</f>
        <v/>
      </c>
      <c r="AA363" s="9" t="str">
        <f>IF(原始数据!AU363="","",原始数据!AU363)</f>
        <v/>
      </c>
      <c r="AB363" s="13"/>
      <c r="AC363" s="13"/>
      <c r="AD363" s="13"/>
      <c r="AE363" s="9" t="str">
        <f>IF(原始数据!K363="","",原始数据!K363)</f>
        <v/>
      </c>
      <c r="AF363" s="9" t="str">
        <f>IF(原始数据!L363="","",原始数据!L363)</f>
        <v/>
      </c>
      <c r="AG363" s="9" t="str">
        <f>IF(原始数据!AV363="","",原始数据!AV363)</f>
        <v/>
      </c>
      <c r="AH363" s="13"/>
      <c r="AI363" s="13"/>
      <c r="AJ363" s="13"/>
      <c r="AK363" s="13"/>
      <c r="AL363" s="13"/>
      <c r="AM363" s="9"/>
      <c r="AN363" s="9"/>
      <c r="AO363" s="9"/>
      <c r="AP363" s="9"/>
      <c r="AQ363" s="10"/>
      <c r="AR363" s="10"/>
      <c r="AS363" s="10"/>
      <c r="AT363" s="10"/>
      <c r="AU363" s="16"/>
      <c r="AV363" s="16"/>
      <c r="AW363" s="16"/>
      <c r="AX363" s="16"/>
      <c r="AY363" s="191"/>
      <c r="AZ363" s="191"/>
      <c r="BA363" s="13"/>
      <c r="BC363" s="20">
        <f t="shared" si="10"/>
        <v>0</v>
      </c>
      <c r="BD363" s="20" t="str">
        <f t="shared" si="11"/>
        <v/>
      </c>
    </row>
    <row r="364" spans="1:56">
      <c r="A364" s="1">
        <f>输入错误检查!C363</f>
        <v>0</v>
      </c>
      <c r="B364" s="14" t="str">
        <f>原始数据!B364</f>
        <v/>
      </c>
      <c r="C364" s="14" t="str">
        <f>原始数据!C364</f>
        <v/>
      </c>
      <c r="D364" s="8" t="str">
        <f>原始数据!D364</f>
        <v/>
      </c>
      <c r="E364" s="8" t="str">
        <f>原始数据!E364</f>
        <v/>
      </c>
      <c r="F364" s="8" t="str">
        <f>原始数据!F364</f>
        <v/>
      </c>
      <c r="G364" s="8">
        <f>原始数据!G364</f>
        <v>1</v>
      </c>
      <c r="H364" s="8" t="str">
        <f>原始数据!H364</f>
        <v>下</v>
      </c>
      <c r="I364" s="8" t="str">
        <f>IF(原始数据!X364="","",原始数据!X364)</f>
        <v/>
      </c>
      <c r="J364" s="8" t="str">
        <f>原始数据!J364</f>
        <v/>
      </c>
      <c r="K364" s="142" t="str">
        <f>IF(赛后数据!$M364="","",_xlfn.IFS(L364=赛后数据!$N364,赛后数据!$M364,L364=赛后数据!$V364,赛后数据!$U364,L364=赛后数据!$AD364,赛后数据!$AC364,L364=赛后数据!$AL364,赛后数据!$AK364))</f>
        <v/>
      </c>
      <c r="L364" s="9" t="str">
        <f>IF(原始数据!AP364="","",原始数据!AP364)</f>
        <v/>
      </c>
      <c r="M364" s="13"/>
      <c r="N364" s="195"/>
      <c r="O364" s="195"/>
      <c r="P364" s="142" t="str">
        <f>IF(赛后数据!$M364="","",_xlfn.IFS(Q364=赛后数据!$N364,赛后数据!$M364,Q364=赛后数据!$V364,赛后数据!$U364,Q364=赛后数据!$AD364,赛后数据!$AC364,Q364=赛后数据!$AL364,赛后数据!$AK364))</f>
        <v/>
      </c>
      <c r="Q364" s="9" t="str">
        <f>IF(原始数据!AQ364="","",原始数据!AQ364)</f>
        <v/>
      </c>
      <c r="R364" s="13"/>
      <c r="S364" s="13"/>
      <c r="T364" s="13"/>
      <c r="U364" s="142" t="str">
        <f>IF(赛后数据!$M364="","",_xlfn.IFS(V364=赛后数据!$N364,赛后数据!$M364,V364=赛后数据!$V364,赛后数据!$U364,V364=赛后数据!$AD364,赛后数据!$AC364,V364=赛后数据!$AL364,赛后数据!$AK364))</f>
        <v/>
      </c>
      <c r="V364" s="9" t="str">
        <f>IF(原始数据!AS364="","",原始数据!AS364)</f>
        <v/>
      </c>
      <c r="W364" s="13"/>
      <c r="X364" s="13"/>
      <c r="Y364" s="13"/>
      <c r="Z364" s="142" t="str">
        <f>IF(赛后数据!$M364="","",_xlfn.IFS(AA364=赛后数据!$N364,赛后数据!$M364,AA364=赛后数据!$V364,赛后数据!$U364,AA364=赛后数据!$AD364,赛后数据!$AC364,AA364=赛后数据!$AL364,赛后数据!$AK364))</f>
        <v/>
      </c>
      <c r="AA364" s="9" t="str">
        <f>IF(原始数据!AU364="","",原始数据!AU364)</f>
        <v/>
      </c>
      <c r="AB364" s="13"/>
      <c r="AC364" s="13"/>
      <c r="AD364" s="13"/>
      <c r="AE364" s="9" t="str">
        <f>IF(原始数据!K364="","",原始数据!K364)</f>
        <v/>
      </c>
      <c r="AF364" s="9" t="str">
        <f>IF(原始数据!L364="","",原始数据!L364)</f>
        <v/>
      </c>
      <c r="AG364" s="9" t="str">
        <f>IF(原始数据!AV364="","",原始数据!AV364)</f>
        <v/>
      </c>
      <c r="AH364" s="13"/>
      <c r="AI364" s="13"/>
      <c r="AJ364" s="13"/>
      <c r="AK364" s="13"/>
      <c r="AL364" s="13"/>
      <c r="AM364" s="9"/>
      <c r="AN364" s="9"/>
      <c r="AO364" s="9"/>
      <c r="AP364" s="9"/>
      <c r="AQ364" s="10"/>
      <c r="AR364" s="10"/>
      <c r="AS364" s="10"/>
      <c r="AT364" s="10"/>
      <c r="AU364" s="16"/>
      <c r="AV364" s="16"/>
      <c r="AW364" s="16"/>
      <c r="AX364" s="16"/>
      <c r="AY364" s="191"/>
      <c r="AZ364" s="191"/>
      <c r="BA364" s="13"/>
      <c r="BC364" s="20">
        <f t="shared" si="10"/>
        <v>0</v>
      </c>
      <c r="BD364" s="20" t="str">
        <f t="shared" si="11"/>
        <v/>
      </c>
    </row>
    <row r="365" spans="1:56">
      <c r="A365" s="1">
        <f>输入错误检查!C364</f>
        <v>0</v>
      </c>
      <c r="B365" s="14" t="str">
        <f>原始数据!B365</f>
        <v/>
      </c>
      <c r="C365" s="14" t="str">
        <f>原始数据!C365</f>
        <v/>
      </c>
      <c r="D365" s="8" t="str">
        <f>原始数据!D365</f>
        <v/>
      </c>
      <c r="E365" s="8" t="str">
        <f>原始数据!E365</f>
        <v/>
      </c>
      <c r="F365" s="8" t="str">
        <f>原始数据!F365</f>
        <v/>
      </c>
      <c r="G365" s="8">
        <f>原始数据!G365</f>
        <v>2</v>
      </c>
      <c r="H365" s="8" t="str">
        <f>原始数据!H365</f>
        <v>上</v>
      </c>
      <c r="I365" s="8" t="str">
        <f>IF(原始数据!X365="","",原始数据!X365)</f>
        <v/>
      </c>
      <c r="J365" s="8" t="str">
        <f>原始数据!J365</f>
        <v/>
      </c>
      <c r="K365" s="142" t="str">
        <f>IF(赛后数据!$M365="","",_xlfn.IFS(L365=赛后数据!$N365,赛后数据!$M365,L365=赛后数据!$V365,赛后数据!$U365,L365=赛后数据!$AD365,赛后数据!$AC365,L365=赛后数据!$AL365,赛后数据!$AK365))</f>
        <v/>
      </c>
      <c r="L365" s="9" t="str">
        <f>IF(原始数据!AP365="","",原始数据!AP365)</f>
        <v/>
      </c>
      <c r="M365" s="13"/>
      <c r="N365" s="195"/>
      <c r="O365" s="195"/>
      <c r="P365" s="142" t="str">
        <f>IF(赛后数据!$M365="","",_xlfn.IFS(Q365=赛后数据!$N365,赛后数据!$M365,Q365=赛后数据!$V365,赛后数据!$U365,Q365=赛后数据!$AD365,赛后数据!$AC365,Q365=赛后数据!$AL365,赛后数据!$AK365))</f>
        <v/>
      </c>
      <c r="Q365" s="9" t="str">
        <f>IF(原始数据!AQ365="","",原始数据!AQ365)</f>
        <v/>
      </c>
      <c r="R365" s="13"/>
      <c r="S365" s="13"/>
      <c r="T365" s="13"/>
      <c r="U365" s="142" t="str">
        <f>IF(赛后数据!$M365="","",_xlfn.IFS(V365=赛后数据!$N365,赛后数据!$M365,V365=赛后数据!$V365,赛后数据!$U365,V365=赛后数据!$AD365,赛后数据!$AC365,V365=赛后数据!$AL365,赛后数据!$AK365))</f>
        <v/>
      </c>
      <c r="V365" s="9" t="str">
        <f>IF(原始数据!AS365="","",原始数据!AS365)</f>
        <v/>
      </c>
      <c r="W365" s="13"/>
      <c r="X365" s="13"/>
      <c r="Y365" s="13"/>
      <c r="Z365" s="142" t="str">
        <f>IF(赛后数据!$M365="","",_xlfn.IFS(AA365=赛后数据!$N365,赛后数据!$M365,AA365=赛后数据!$V365,赛后数据!$U365,AA365=赛后数据!$AD365,赛后数据!$AC365,AA365=赛后数据!$AL365,赛后数据!$AK365))</f>
        <v/>
      </c>
      <c r="AA365" s="9" t="str">
        <f>IF(原始数据!AU365="","",原始数据!AU365)</f>
        <v/>
      </c>
      <c r="AB365" s="13"/>
      <c r="AC365" s="13"/>
      <c r="AD365" s="13"/>
      <c r="AE365" s="9" t="str">
        <f>IF(原始数据!K365="","",原始数据!K365)</f>
        <v/>
      </c>
      <c r="AF365" s="9" t="str">
        <f>IF(原始数据!L365="","",原始数据!L365)</f>
        <v/>
      </c>
      <c r="AG365" s="9" t="str">
        <f>IF(原始数据!AV365="","",原始数据!AV365)</f>
        <v/>
      </c>
      <c r="AH365" s="13"/>
      <c r="AI365" s="13"/>
      <c r="AJ365" s="13"/>
      <c r="AK365" s="13"/>
      <c r="AL365" s="13"/>
      <c r="AM365" s="9"/>
      <c r="AN365" s="9"/>
      <c r="AO365" s="9"/>
      <c r="AP365" s="9"/>
      <c r="AQ365" s="10"/>
      <c r="AR365" s="10"/>
      <c r="AS365" s="10"/>
      <c r="AT365" s="10"/>
      <c r="AU365" s="16"/>
      <c r="AV365" s="16"/>
      <c r="AW365" s="16"/>
      <c r="AX365" s="16"/>
      <c r="AY365" s="191"/>
      <c r="AZ365" s="191"/>
      <c r="BA365" s="13"/>
      <c r="BC365" s="20">
        <f t="shared" si="10"/>
        <v>0</v>
      </c>
      <c r="BD365" s="20" t="str">
        <f t="shared" si="11"/>
        <v/>
      </c>
    </row>
    <row r="366" spans="1:56">
      <c r="A366" s="1">
        <f>输入错误检查!C365</f>
        <v>0</v>
      </c>
      <c r="B366" s="14" t="str">
        <f>原始数据!B366</f>
        <v/>
      </c>
      <c r="C366" s="14" t="str">
        <f>原始数据!C366</f>
        <v/>
      </c>
      <c r="D366" s="8" t="str">
        <f>原始数据!D366</f>
        <v/>
      </c>
      <c r="E366" s="8" t="str">
        <f>原始数据!E366</f>
        <v/>
      </c>
      <c r="F366" s="8" t="str">
        <f>原始数据!F366</f>
        <v/>
      </c>
      <c r="G366" s="8">
        <f>原始数据!G366</f>
        <v>2</v>
      </c>
      <c r="H366" s="8" t="str">
        <f>原始数据!H366</f>
        <v>下</v>
      </c>
      <c r="I366" s="8" t="str">
        <f>IF(原始数据!X366="","",原始数据!X366)</f>
        <v/>
      </c>
      <c r="J366" s="8" t="str">
        <f>原始数据!J366</f>
        <v/>
      </c>
      <c r="K366" s="142" t="str">
        <f>IF(赛后数据!$M366="","",_xlfn.IFS(L366=赛后数据!$N366,赛后数据!$M366,L366=赛后数据!$V366,赛后数据!$U366,L366=赛后数据!$AD366,赛后数据!$AC366,L366=赛后数据!$AL366,赛后数据!$AK366))</f>
        <v/>
      </c>
      <c r="L366" s="9" t="str">
        <f>IF(原始数据!AP366="","",原始数据!AP366)</f>
        <v/>
      </c>
      <c r="M366" s="13"/>
      <c r="N366" s="195"/>
      <c r="O366" s="195"/>
      <c r="P366" s="142" t="str">
        <f>IF(赛后数据!$M366="","",_xlfn.IFS(Q366=赛后数据!$N366,赛后数据!$M366,Q366=赛后数据!$V366,赛后数据!$U366,Q366=赛后数据!$AD366,赛后数据!$AC366,Q366=赛后数据!$AL366,赛后数据!$AK366))</f>
        <v/>
      </c>
      <c r="Q366" s="9" t="str">
        <f>IF(原始数据!AQ366="","",原始数据!AQ366)</f>
        <v/>
      </c>
      <c r="R366" s="13"/>
      <c r="S366" s="13"/>
      <c r="T366" s="13"/>
      <c r="U366" s="142" t="str">
        <f>IF(赛后数据!$M366="","",_xlfn.IFS(V366=赛后数据!$N366,赛后数据!$M366,V366=赛后数据!$V366,赛后数据!$U366,V366=赛后数据!$AD366,赛后数据!$AC366,V366=赛后数据!$AL366,赛后数据!$AK366))</f>
        <v/>
      </c>
      <c r="V366" s="9" t="str">
        <f>IF(原始数据!AS366="","",原始数据!AS366)</f>
        <v/>
      </c>
      <c r="W366" s="13"/>
      <c r="X366" s="13"/>
      <c r="Y366" s="13"/>
      <c r="Z366" s="142" t="str">
        <f>IF(赛后数据!$M366="","",_xlfn.IFS(AA366=赛后数据!$N366,赛后数据!$M366,AA366=赛后数据!$V366,赛后数据!$U366,AA366=赛后数据!$AD366,赛后数据!$AC366,AA366=赛后数据!$AL366,赛后数据!$AK366))</f>
        <v/>
      </c>
      <c r="AA366" s="9" t="str">
        <f>IF(原始数据!AU366="","",原始数据!AU366)</f>
        <v/>
      </c>
      <c r="AB366" s="13"/>
      <c r="AC366" s="13"/>
      <c r="AD366" s="13"/>
      <c r="AE366" s="9" t="str">
        <f>IF(原始数据!K366="","",原始数据!K366)</f>
        <v/>
      </c>
      <c r="AF366" s="9" t="str">
        <f>IF(原始数据!L366="","",原始数据!L366)</f>
        <v/>
      </c>
      <c r="AG366" s="9" t="str">
        <f>IF(原始数据!AV366="","",原始数据!AV366)</f>
        <v/>
      </c>
      <c r="AH366" s="13"/>
      <c r="AI366" s="13"/>
      <c r="AJ366" s="13"/>
      <c r="AK366" s="13"/>
      <c r="AL366" s="13"/>
      <c r="AM366" s="9"/>
      <c r="AN366" s="9"/>
      <c r="AO366" s="9"/>
      <c r="AP366" s="9"/>
      <c r="AQ366" s="10"/>
      <c r="AR366" s="10"/>
      <c r="AS366" s="10"/>
      <c r="AT366" s="10"/>
      <c r="AU366" s="16"/>
      <c r="AV366" s="16"/>
      <c r="AW366" s="16"/>
      <c r="AX366" s="16"/>
      <c r="AY366" s="191"/>
      <c r="AZ366" s="191"/>
      <c r="BA366" s="13"/>
      <c r="BC366" s="20">
        <f t="shared" si="10"/>
        <v>0</v>
      </c>
      <c r="BD366" s="20" t="str">
        <f t="shared" si="11"/>
        <v/>
      </c>
    </row>
    <row r="367" spans="1:56">
      <c r="A367" s="1">
        <f>输入错误检查!C366</f>
        <v>0</v>
      </c>
      <c r="B367" s="14" t="str">
        <f>原始数据!B367</f>
        <v/>
      </c>
      <c r="C367" s="14" t="str">
        <f>原始数据!C367</f>
        <v/>
      </c>
      <c r="D367" s="8" t="str">
        <f>原始数据!D367</f>
        <v/>
      </c>
      <c r="E367" s="8" t="str">
        <f>原始数据!E367</f>
        <v/>
      </c>
      <c r="F367" s="8" t="str">
        <f>原始数据!F367</f>
        <v/>
      </c>
      <c r="G367" s="8">
        <f>原始数据!G367</f>
        <v>3</v>
      </c>
      <c r="H367" s="8" t="str">
        <f>原始数据!H367</f>
        <v>上</v>
      </c>
      <c r="I367" s="8" t="str">
        <f>IF(原始数据!X367="","",原始数据!X367)</f>
        <v/>
      </c>
      <c r="J367" s="8" t="str">
        <f>原始数据!J367</f>
        <v/>
      </c>
      <c r="K367" s="142" t="str">
        <f>IF(赛后数据!$M367="","",_xlfn.IFS(L367=赛后数据!$N367,赛后数据!$M367,L367=赛后数据!$V367,赛后数据!$U367,L367=赛后数据!$AD367,赛后数据!$AC367,L367=赛后数据!$AL367,赛后数据!$AK367))</f>
        <v/>
      </c>
      <c r="L367" s="9" t="str">
        <f>IF(原始数据!AP367="","",原始数据!AP367)</f>
        <v/>
      </c>
      <c r="M367" s="13"/>
      <c r="N367" s="195"/>
      <c r="O367" s="195"/>
      <c r="P367" s="142" t="str">
        <f>IF(赛后数据!$M367="","",_xlfn.IFS(Q367=赛后数据!$N367,赛后数据!$M367,Q367=赛后数据!$V367,赛后数据!$U367,Q367=赛后数据!$AD367,赛后数据!$AC367,Q367=赛后数据!$AL367,赛后数据!$AK367))</f>
        <v/>
      </c>
      <c r="Q367" s="9" t="str">
        <f>IF(原始数据!AQ367="","",原始数据!AQ367)</f>
        <v/>
      </c>
      <c r="R367" s="13"/>
      <c r="S367" s="13"/>
      <c r="T367" s="13"/>
      <c r="U367" s="142" t="str">
        <f>IF(赛后数据!$M367="","",_xlfn.IFS(V367=赛后数据!$N367,赛后数据!$M367,V367=赛后数据!$V367,赛后数据!$U367,V367=赛后数据!$AD367,赛后数据!$AC367,V367=赛后数据!$AL367,赛后数据!$AK367))</f>
        <v/>
      </c>
      <c r="V367" s="9" t="str">
        <f>IF(原始数据!AS367="","",原始数据!AS367)</f>
        <v/>
      </c>
      <c r="W367" s="13"/>
      <c r="X367" s="13"/>
      <c r="Y367" s="13"/>
      <c r="Z367" s="142" t="str">
        <f>IF(赛后数据!$M367="","",_xlfn.IFS(AA367=赛后数据!$N367,赛后数据!$M367,AA367=赛后数据!$V367,赛后数据!$U367,AA367=赛后数据!$AD367,赛后数据!$AC367,AA367=赛后数据!$AL367,赛后数据!$AK367))</f>
        <v/>
      </c>
      <c r="AA367" s="9" t="str">
        <f>IF(原始数据!AU367="","",原始数据!AU367)</f>
        <v/>
      </c>
      <c r="AB367" s="13"/>
      <c r="AC367" s="13"/>
      <c r="AD367" s="13"/>
      <c r="AE367" s="9" t="str">
        <f>IF(原始数据!K367="","",原始数据!K367)</f>
        <v/>
      </c>
      <c r="AF367" s="9" t="str">
        <f>IF(原始数据!L367="","",原始数据!L367)</f>
        <v/>
      </c>
      <c r="AG367" s="9" t="str">
        <f>IF(原始数据!AV367="","",原始数据!AV367)</f>
        <v/>
      </c>
      <c r="AH367" s="13"/>
      <c r="AI367" s="13"/>
      <c r="AJ367" s="13"/>
      <c r="AK367" s="13"/>
      <c r="AL367" s="13"/>
      <c r="AM367" s="9"/>
      <c r="AN367" s="9"/>
      <c r="AO367" s="9"/>
      <c r="AP367" s="9"/>
      <c r="AQ367" s="10"/>
      <c r="AR367" s="10"/>
      <c r="AS367" s="10"/>
      <c r="AT367" s="10"/>
      <c r="AU367" s="16"/>
      <c r="AV367" s="16"/>
      <c r="AW367" s="16"/>
      <c r="AX367" s="16"/>
      <c r="AY367" s="191"/>
      <c r="AZ367" s="191"/>
      <c r="BA367" s="13"/>
      <c r="BC367" s="20">
        <f t="shared" si="10"/>
        <v>0</v>
      </c>
      <c r="BD367" s="20" t="str">
        <f t="shared" si="11"/>
        <v/>
      </c>
    </row>
    <row r="368" spans="1:56">
      <c r="A368" s="1">
        <f>输入错误检查!C367</f>
        <v>0</v>
      </c>
      <c r="B368" s="14" t="str">
        <f>原始数据!B368</f>
        <v/>
      </c>
      <c r="C368" s="14" t="str">
        <f>原始数据!C368</f>
        <v/>
      </c>
      <c r="D368" s="8" t="str">
        <f>原始数据!D368</f>
        <v/>
      </c>
      <c r="E368" s="8" t="str">
        <f>原始数据!E368</f>
        <v/>
      </c>
      <c r="F368" s="8" t="str">
        <f>原始数据!F368</f>
        <v/>
      </c>
      <c r="G368" s="8">
        <f>原始数据!G368</f>
        <v>3</v>
      </c>
      <c r="H368" s="8" t="str">
        <f>原始数据!H368</f>
        <v>下</v>
      </c>
      <c r="I368" s="8" t="str">
        <f>IF(原始数据!X368="","",原始数据!X368)</f>
        <v/>
      </c>
      <c r="J368" s="8" t="str">
        <f>原始数据!J368</f>
        <v/>
      </c>
      <c r="K368" s="142" t="str">
        <f>IF(赛后数据!$M368="","",_xlfn.IFS(L368=赛后数据!$N368,赛后数据!$M368,L368=赛后数据!$V368,赛后数据!$U368,L368=赛后数据!$AD368,赛后数据!$AC368,L368=赛后数据!$AL368,赛后数据!$AK368))</f>
        <v/>
      </c>
      <c r="L368" s="9" t="str">
        <f>IF(原始数据!AP368="","",原始数据!AP368)</f>
        <v/>
      </c>
      <c r="M368" s="13"/>
      <c r="N368" s="195"/>
      <c r="O368" s="195"/>
      <c r="P368" s="142" t="str">
        <f>IF(赛后数据!$M368="","",_xlfn.IFS(Q368=赛后数据!$N368,赛后数据!$M368,Q368=赛后数据!$V368,赛后数据!$U368,Q368=赛后数据!$AD368,赛后数据!$AC368,Q368=赛后数据!$AL368,赛后数据!$AK368))</f>
        <v/>
      </c>
      <c r="Q368" s="9" t="str">
        <f>IF(原始数据!AQ368="","",原始数据!AQ368)</f>
        <v/>
      </c>
      <c r="R368" s="13"/>
      <c r="S368" s="13"/>
      <c r="T368" s="13"/>
      <c r="U368" s="142" t="str">
        <f>IF(赛后数据!$M368="","",_xlfn.IFS(V368=赛后数据!$N368,赛后数据!$M368,V368=赛后数据!$V368,赛后数据!$U368,V368=赛后数据!$AD368,赛后数据!$AC368,V368=赛后数据!$AL368,赛后数据!$AK368))</f>
        <v/>
      </c>
      <c r="V368" s="9" t="str">
        <f>IF(原始数据!AS368="","",原始数据!AS368)</f>
        <v/>
      </c>
      <c r="W368" s="13"/>
      <c r="X368" s="13"/>
      <c r="Y368" s="13"/>
      <c r="Z368" s="142" t="str">
        <f>IF(赛后数据!$M368="","",_xlfn.IFS(AA368=赛后数据!$N368,赛后数据!$M368,AA368=赛后数据!$V368,赛后数据!$U368,AA368=赛后数据!$AD368,赛后数据!$AC368,AA368=赛后数据!$AL368,赛后数据!$AK368))</f>
        <v/>
      </c>
      <c r="AA368" s="9" t="str">
        <f>IF(原始数据!AU368="","",原始数据!AU368)</f>
        <v/>
      </c>
      <c r="AB368" s="13"/>
      <c r="AC368" s="13"/>
      <c r="AD368" s="13"/>
      <c r="AE368" s="9" t="str">
        <f>IF(原始数据!K368="","",原始数据!K368)</f>
        <v/>
      </c>
      <c r="AF368" s="9" t="str">
        <f>IF(原始数据!L368="","",原始数据!L368)</f>
        <v/>
      </c>
      <c r="AG368" s="9" t="str">
        <f>IF(原始数据!AV368="","",原始数据!AV368)</f>
        <v/>
      </c>
      <c r="AH368" s="13"/>
      <c r="AI368" s="13"/>
      <c r="AJ368" s="13"/>
      <c r="AK368" s="13"/>
      <c r="AL368" s="13"/>
      <c r="AM368" s="9"/>
      <c r="AN368" s="9"/>
      <c r="AO368" s="9"/>
      <c r="AP368" s="9"/>
      <c r="AQ368" s="10"/>
      <c r="AR368" s="10"/>
      <c r="AS368" s="10"/>
      <c r="AT368" s="10"/>
      <c r="AU368" s="16"/>
      <c r="AV368" s="16"/>
      <c r="AW368" s="16"/>
      <c r="AX368" s="16"/>
      <c r="AY368" s="191"/>
      <c r="AZ368" s="191"/>
      <c r="BA368" s="13"/>
      <c r="BC368" s="20">
        <f t="shared" si="10"/>
        <v>0</v>
      </c>
      <c r="BD368" s="20" t="str">
        <f t="shared" si="11"/>
        <v/>
      </c>
    </row>
    <row r="369" spans="1:56">
      <c r="A369" s="1">
        <f>输入错误检查!C368</f>
        <v>0</v>
      </c>
      <c r="B369" s="14" t="str">
        <f>原始数据!B369</f>
        <v/>
      </c>
      <c r="C369" s="14" t="str">
        <f>原始数据!C369</f>
        <v/>
      </c>
      <c r="D369" s="8" t="str">
        <f>原始数据!D369</f>
        <v/>
      </c>
      <c r="E369" s="8" t="str">
        <f>原始数据!E369</f>
        <v/>
      </c>
      <c r="F369" s="8" t="str">
        <f>原始数据!F369</f>
        <v/>
      </c>
      <c r="G369" s="8" t="str">
        <f>原始数据!G369</f>
        <v>加</v>
      </c>
      <c r="H369" s="8" t="str">
        <f>原始数据!H369</f>
        <v>上</v>
      </c>
      <c r="I369" s="8" t="str">
        <f>IF(原始数据!X369="","",原始数据!X369)</f>
        <v/>
      </c>
      <c r="J369" s="8" t="str">
        <f>原始数据!J369</f>
        <v/>
      </c>
      <c r="K369" s="142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9" t="str">
        <f>IF(原始数据!AP369="","",原始数据!AP369)</f>
        <v/>
      </c>
      <c r="M369" s="13"/>
      <c r="N369" s="195"/>
      <c r="O369" s="195"/>
      <c r="P369" s="142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9" t="str">
        <f>IF(原始数据!AQ369="","",原始数据!AQ369)</f>
        <v/>
      </c>
      <c r="R369" s="13"/>
      <c r="S369" s="13"/>
      <c r="T369" s="13"/>
      <c r="U369" s="142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9" t="str">
        <f>IF(原始数据!AS369="","",原始数据!AS369)</f>
        <v/>
      </c>
      <c r="W369" s="13"/>
      <c r="X369" s="13"/>
      <c r="Y369" s="13"/>
      <c r="Z369" s="142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9" t="str">
        <f>IF(原始数据!AU369="","",原始数据!AU369)</f>
        <v/>
      </c>
      <c r="AB369" s="13"/>
      <c r="AC369" s="13"/>
      <c r="AD369" s="13"/>
      <c r="AE369" s="9" t="str">
        <f>IF(原始数据!K369="","",原始数据!K369)</f>
        <v/>
      </c>
      <c r="AF369" s="9" t="str">
        <f>IF(原始数据!L369="","",原始数据!L369)</f>
        <v/>
      </c>
      <c r="AG369" s="9" t="str">
        <f>IF(原始数据!AV369="","",原始数据!AV369)</f>
        <v/>
      </c>
      <c r="AH369" s="13"/>
      <c r="AI369" s="13"/>
      <c r="AJ369" s="13"/>
      <c r="AK369" s="13"/>
      <c r="AL369" s="13"/>
      <c r="AM369" s="9"/>
      <c r="AN369" s="9"/>
      <c r="AO369" s="9"/>
      <c r="AP369" s="9"/>
      <c r="AQ369" s="10"/>
      <c r="AR369" s="10"/>
      <c r="AS369" s="10"/>
      <c r="AT369" s="10"/>
      <c r="AU369" s="16"/>
      <c r="AV369" s="16"/>
      <c r="AW369" s="16"/>
      <c r="AX369" s="16"/>
      <c r="AY369" s="191"/>
      <c r="AZ369" s="191"/>
      <c r="BA369" s="13"/>
      <c r="BC369" s="20">
        <f t="shared" si="10"/>
        <v>0</v>
      </c>
      <c r="BD369" s="20" t="str">
        <f t="shared" si="11"/>
        <v/>
      </c>
    </row>
    <row r="370" spans="1:56">
      <c r="A370" s="1">
        <f>输入错误检查!C369</f>
        <v>0</v>
      </c>
      <c r="B370" s="14" t="str">
        <f>原始数据!B370</f>
        <v/>
      </c>
      <c r="C370" s="14" t="str">
        <f>原始数据!C370</f>
        <v/>
      </c>
      <c r="D370" s="8" t="str">
        <f>原始数据!D370</f>
        <v/>
      </c>
      <c r="E370" s="8" t="str">
        <f>原始数据!E370</f>
        <v/>
      </c>
      <c r="F370" s="8" t="str">
        <f>原始数据!F370</f>
        <v/>
      </c>
      <c r="G370" s="8" t="str">
        <f>原始数据!G370</f>
        <v>加</v>
      </c>
      <c r="H370" s="8" t="str">
        <f>原始数据!H370</f>
        <v>下</v>
      </c>
      <c r="I370" s="8" t="str">
        <f>IF(原始数据!X370="","",原始数据!X370)</f>
        <v/>
      </c>
      <c r="J370" s="8" t="str">
        <f>原始数据!J370</f>
        <v/>
      </c>
      <c r="K370" s="142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9" t="str">
        <f>IF(原始数据!AP370="","",原始数据!AP370)</f>
        <v/>
      </c>
      <c r="M370" s="13"/>
      <c r="N370" s="195"/>
      <c r="O370" s="195"/>
      <c r="P370" s="142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9" t="str">
        <f>IF(原始数据!AQ370="","",原始数据!AQ370)</f>
        <v/>
      </c>
      <c r="R370" s="13"/>
      <c r="S370" s="13"/>
      <c r="T370" s="13"/>
      <c r="U370" s="142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9" t="str">
        <f>IF(原始数据!AS370="","",原始数据!AS370)</f>
        <v/>
      </c>
      <c r="W370" s="13"/>
      <c r="X370" s="13"/>
      <c r="Y370" s="13"/>
      <c r="Z370" s="142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9" t="str">
        <f>IF(原始数据!AU370="","",原始数据!AU370)</f>
        <v/>
      </c>
      <c r="AB370" s="13"/>
      <c r="AC370" s="13"/>
      <c r="AD370" s="13"/>
      <c r="AE370" s="9" t="str">
        <f>IF(原始数据!K370="","",原始数据!K370)</f>
        <v/>
      </c>
      <c r="AF370" s="9" t="str">
        <f>IF(原始数据!L370="","",原始数据!L370)</f>
        <v/>
      </c>
      <c r="AG370" s="9" t="str">
        <f>IF(原始数据!AV370="","",原始数据!AV370)</f>
        <v/>
      </c>
      <c r="AH370" s="13"/>
      <c r="AI370" s="13"/>
      <c r="AJ370" s="13"/>
      <c r="AK370" s="13"/>
      <c r="AL370" s="13"/>
      <c r="AM370" s="9"/>
      <c r="AN370" s="9"/>
      <c r="AO370" s="9"/>
      <c r="AP370" s="9"/>
      <c r="AQ370" s="10"/>
      <c r="AR370" s="10"/>
      <c r="AS370" s="10"/>
      <c r="AT370" s="10"/>
      <c r="AU370" s="16"/>
      <c r="AV370" s="16"/>
      <c r="AW370" s="16"/>
      <c r="AX370" s="16"/>
      <c r="AY370" s="191"/>
      <c r="AZ370" s="191"/>
      <c r="BA370" s="13"/>
      <c r="BC370" s="20">
        <f t="shared" si="10"/>
        <v>0</v>
      </c>
      <c r="BD370" s="20" t="str">
        <f t="shared" si="11"/>
        <v/>
      </c>
    </row>
    <row r="371" spans="1:56">
      <c r="A371" s="1">
        <f>输入错误检查!C370</f>
        <v>0</v>
      </c>
      <c r="B371" s="14" t="str">
        <f>原始数据!B371</f>
        <v/>
      </c>
      <c r="C371" s="14" t="str">
        <f>原始数据!C371</f>
        <v/>
      </c>
      <c r="D371" s="8" t="str">
        <f>原始数据!D371</f>
        <v/>
      </c>
      <c r="E371" s="8" t="str">
        <f>原始数据!E371</f>
        <v/>
      </c>
      <c r="F371" s="8" t="str">
        <f>原始数据!F371</f>
        <v/>
      </c>
      <c r="G371" s="8">
        <f>原始数据!G371</f>
        <v>1</v>
      </c>
      <c r="H371" s="8" t="str">
        <f>原始数据!H371</f>
        <v>上</v>
      </c>
      <c r="I371" s="8" t="str">
        <f>IF(原始数据!X371="","",原始数据!X371)</f>
        <v/>
      </c>
      <c r="J371" s="8" t="str">
        <f>原始数据!J371</f>
        <v/>
      </c>
      <c r="K371" s="142" t="str">
        <f>IF(赛后数据!$M371="","",_xlfn.IFS(L371=赛后数据!$N371,赛后数据!$M371,L371=赛后数据!$V371,赛后数据!$U371,L371=赛后数据!$AD371,赛后数据!$AC371,L371=赛后数据!$AL371,赛后数据!$AK371))</f>
        <v/>
      </c>
      <c r="L371" s="9" t="str">
        <f>IF(原始数据!AP371="","",原始数据!AP371)</f>
        <v/>
      </c>
      <c r="M371" s="13"/>
      <c r="N371" s="195"/>
      <c r="O371" s="195"/>
      <c r="P371" s="142" t="str">
        <f>IF(赛后数据!$M371="","",_xlfn.IFS(Q371=赛后数据!$N371,赛后数据!$M371,Q371=赛后数据!$V371,赛后数据!$U371,Q371=赛后数据!$AD371,赛后数据!$AC371,Q371=赛后数据!$AL371,赛后数据!$AK371))</f>
        <v/>
      </c>
      <c r="Q371" s="9" t="str">
        <f>IF(原始数据!AQ371="","",原始数据!AQ371)</f>
        <v/>
      </c>
      <c r="R371" s="13"/>
      <c r="S371" s="13"/>
      <c r="T371" s="13"/>
      <c r="U371" s="142" t="str">
        <f>IF(赛后数据!$M371="","",_xlfn.IFS(V371=赛后数据!$N371,赛后数据!$M371,V371=赛后数据!$V371,赛后数据!$U371,V371=赛后数据!$AD371,赛后数据!$AC371,V371=赛后数据!$AL371,赛后数据!$AK371))</f>
        <v/>
      </c>
      <c r="V371" s="9" t="str">
        <f>IF(原始数据!AS371="","",原始数据!AS371)</f>
        <v/>
      </c>
      <c r="W371" s="13"/>
      <c r="X371" s="13"/>
      <c r="Y371" s="13"/>
      <c r="Z371" s="142" t="str">
        <f>IF(赛后数据!$M371="","",_xlfn.IFS(AA371=赛后数据!$N371,赛后数据!$M371,AA371=赛后数据!$V371,赛后数据!$U371,AA371=赛后数据!$AD371,赛后数据!$AC371,AA371=赛后数据!$AL371,赛后数据!$AK371))</f>
        <v/>
      </c>
      <c r="AA371" s="9" t="str">
        <f>IF(原始数据!AU371="","",原始数据!AU371)</f>
        <v/>
      </c>
      <c r="AB371" s="13"/>
      <c r="AC371" s="13"/>
      <c r="AD371" s="13"/>
      <c r="AE371" s="9" t="str">
        <f>IF(原始数据!K371="","",原始数据!K371)</f>
        <v/>
      </c>
      <c r="AF371" s="9" t="str">
        <f>IF(原始数据!L371="","",原始数据!L371)</f>
        <v/>
      </c>
      <c r="AG371" s="9" t="str">
        <f>IF(原始数据!AV371="","",原始数据!AV371)</f>
        <v/>
      </c>
      <c r="AH371" s="13"/>
      <c r="AI371" s="13"/>
      <c r="AJ371" s="13"/>
      <c r="AK371" s="13"/>
      <c r="AL371" s="13"/>
      <c r="AM371" s="9"/>
      <c r="AN371" s="9"/>
      <c r="AO371" s="9"/>
      <c r="AP371" s="9"/>
      <c r="AQ371" s="10"/>
      <c r="AR371" s="10"/>
      <c r="AS371" s="10"/>
      <c r="AT371" s="10"/>
      <c r="AU371" s="16"/>
      <c r="AV371" s="16"/>
      <c r="AW371" s="16"/>
      <c r="AX371" s="16"/>
      <c r="AY371" s="191"/>
      <c r="AZ371" s="191"/>
      <c r="BA371" s="13"/>
      <c r="BC371" s="20">
        <f t="shared" si="10"/>
        <v>0</v>
      </c>
      <c r="BD371" s="20" t="str">
        <f t="shared" si="11"/>
        <v/>
      </c>
    </row>
    <row r="372" spans="1:56">
      <c r="A372" s="1">
        <f>输入错误检查!C371</f>
        <v>0</v>
      </c>
      <c r="B372" s="14" t="str">
        <f>原始数据!B372</f>
        <v/>
      </c>
      <c r="C372" s="14" t="str">
        <f>原始数据!C372</f>
        <v/>
      </c>
      <c r="D372" s="8" t="str">
        <f>原始数据!D372</f>
        <v/>
      </c>
      <c r="E372" s="8" t="str">
        <f>原始数据!E372</f>
        <v/>
      </c>
      <c r="F372" s="8" t="str">
        <f>原始数据!F372</f>
        <v/>
      </c>
      <c r="G372" s="8">
        <f>原始数据!G372</f>
        <v>1</v>
      </c>
      <c r="H372" s="8" t="str">
        <f>原始数据!H372</f>
        <v>下</v>
      </c>
      <c r="I372" s="8" t="str">
        <f>IF(原始数据!X372="","",原始数据!X372)</f>
        <v/>
      </c>
      <c r="J372" s="8" t="str">
        <f>原始数据!J372</f>
        <v/>
      </c>
      <c r="K372" s="142" t="str">
        <f>IF(赛后数据!$M372="","",_xlfn.IFS(L372=赛后数据!$N372,赛后数据!$M372,L372=赛后数据!$V372,赛后数据!$U372,L372=赛后数据!$AD372,赛后数据!$AC372,L372=赛后数据!$AL372,赛后数据!$AK372))</f>
        <v/>
      </c>
      <c r="L372" s="9" t="str">
        <f>IF(原始数据!AP372="","",原始数据!AP372)</f>
        <v/>
      </c>
      <c r="M372" s="13"/>
      <c r="N372" s="195"/>
      <c r="O372" s="195"/>
      <c r="P372" s="142" t="str">
        <f>IF(赛后数据!$M372="","",_xlfn.IFS(Q372=赛后数据!$N372,赛后数据!$M372,Q372=赛后数据!$V372,赛后数据!$U372,Q372=赛后数据!$AD372,赛后数据!$AC372,Q372=赛后数据!$AL372,赛后数据!$AK372))</f>
        <v/>
      </c>
      <c r="Q372" s="9" t="str">
        <f>IF(原始数据!AQ372="","",原始数据!AQ372)</f>
        <v/>
      </c>
      <c r="R372" s="13"/>
      <c r="S372" s="13"/>
      <c r="T372" s="13"/>
      <c r="U372" s="142" t="str">
        <f>IF(赛后数据!$M372="","",_xlfn.IFS(V372=赛后数据!$N372,赛后数据!$M372,V372=赛后数据!$V372,赛后数据!$U372,V372=赛后数据!$AD372,赛后数据!$AC372,V372=赛后数据!$AL372,赛后数据!$AK372))</f>
        <v/>
      </c>
      <c r="V372" s="9" t="str">
        <f>IF(原始数据!AS372="","",原始数据!AS372)</f>
        <v/>
      </c>
      <c r="W372" s="13"/>
      <c r="X372" s="13"/>
      <c r="Y372" s="13"/>
      <c r="Z372" s="142" t="str">
        <f>IF(赛后数据!$M372="","",_xlfn.IFS(AA372=赛后数据!$N372,赛后数据!$M372,AA372=赛后数据!$V372,赛后数据!$U372,AA372=赛后数据!$AD372,赛后数据!$AC372,AA372=赛后数据!$AL372,赛后数据!$AK372))</f>
        <v/>
      </c>
      <c r="AA372" s="9" t="str">
        <f>IF(原始数据!AU372="","",原始数据!AU372)</f>
        <v/>
      </c>
      <c r="AB372" s="13"/>
      <c r="AC372" s="13"/>
      <c r="AD372" s="13"/>
      <c r="AE372" s="9" t="str">
        <f>IF(原始数据!K372="","",原始数据!K372)</f>
        <v/>
      </c>
      <c r="AF372" s="9" t="str">
        <f>IF(原始数据!L372="","",原始数据!L372)</f>
        <v/>
      </c>
      <c r="AG372" s="9" t="str">
        <f>IF(原始数据!AV372="","",原始数据!AV372)</f>
        <v/>
      </c>
      <c r="AH372" s="13"/>
      <c r="AI372" s="13"/>
      <c r="AJ372" s="13"/>
      <c r="AK372" s="13"/>
      <c r="AL372" s="13"/>
      <c r="AM372" s="9"/>
      <c r="AN372" s="9"/>
      <c r="AO372" s="9"/>
      <c r="AP372" s="9"/>
      <c r="AQ372" s="10"/>
      <c r="AR372" s="10"/>
      <c r="AS372" s="10"/>
      <c r="AT372" s="10"/>
      <c r="AU372" s="16"/>
      <c r="AV372" s="16"/>
      <c r="AW372" s="16"/>
      <c r="AX372" s="16"/>
      <c r="AY372" s="191"/>
      <c r="AZ372" s="191"/>
      <c r="BA372" s="13"/>
      <c r="BC372" s="20">
        <f t="shared" si="10"/>
        <v>0</v>
      </c>
      <c r="BD372" s="20" t="str">
        <f t="shared" si="11"/>
        <v/>
      </c>
    </row>
    <row r="373" spans="1:56">
      <c r="A373" s="1">
        <f>输入错误检查!C372</f>
        <v>0</v>
      </c>
      <c r="B373" s="14" t="str">
        <f>原始数据!B373</f>
        <v/>
      </c>
      <c r="C373" s="14" t="str">
        <f>原始数据!C373</f>
        <v/>
      </c>
      <c r="D373" s="8" t="str">
        <f>原始数据!D373</f>
        <v/>
      </c>
      <c r="E373" s="8" t="str">
        <f>原始数据!E373</f>
        <v/>
      </c>
      <c r="F373" s="8" t="str">
        <f>原始数据!F373</f>
        <v/>
      </c>
      <c r="G373" s="8">
        <f>原始数据!G373</f>
        <v>2</v>
      </c>
      <c r="H373" s="8" t="str">
        <f>原始数据!H373</f>
        <v>上</v>
      </c>
      <c r="I373" s="8" t="str">
        <f>IF(原始数据!X373="","",原始数据!X373)</f>
        <v/>
      </c>
      <c r="J373" s="8" t="str">
        <f>原始数据!J373</f>
        <v/>
      </c>
      <c r="K373" s="142" t="str">
        <f>IF(赛后数据!$M373="","",_xlfn.IFS(L373=赛后数据!$N373,赛后数据!$M373,L373=赛后数据!$V373,赛后数据!$U373,L373=赛后数据!$AD373,赛后数据!$AC373,L373=赛后数据!$AL373,赛后数据!$AK373))</f>
        <v/>
      </c>
      <c r="L373" s="9" t="str">
        <f>IF(原始数据!AP373="","",原始数据!AP373)</f>
        <v/>
      </c>
      <c r="M373" s="13"/>
      <c r="N373" s="195"/>
      <c r="O373" s="195"/>
      <c r="P373" s="142" t="str">
        <f>IF(赛后数据!$M373="","",_xlfn.IFS(Q373=赛后数据!$N373,赛后数据!$M373,Q373=赛后数据!$V373,赛后数据!$U373,Q373=赛后数据!$AD373,赛后数据!$AC373,Q373=赛后数据!$AL373,赛后数据!$AK373))</f>
        <v/>
      </c>
      <c r="Q373" s="9" t="str">
        <f>IF(原始数据!AQ373="","",原始数据!AQ373)</f>
        <v/>
      </c>
      <c r="R373" s="13"/>
      <c r="S373" s="13"/>
      <c r="T373" s="13"/>
      <c r="U373" s="142" t="str">
        <f>IF(赛后数据!$M373="","",_xlfn.IFS(V373=赛后数据!$N373,赛后数据!$M373,V373=赛后数据!$V373,赛后数据!$U373,V373=赛后数据!$AD373,赛后数据!$AC373,V373=赛后数据!$AL373,赛后数据!$AK373))</f>
        <v/>
      </c>
      <c r="V373" s="9" t="str">
        <f>IF(原始数据!AS373="","",原始数据!AS373)</f>
        <v/>
      </c>
      <c r="W373" s="13"/>
      <c r="X373" s="13"/>
      <c r="Y373" s="13"/>
      <c r="Z373" s="142" t="str">
        <f>IF(赛后数据!$M373="","",_xlfn.IFS(AA373=赛后数据!$N373,赛后数据!$M373,AA373=赛后数据!$V373,赛后数据!$U373,AA373=赛后数据!$AD373,赛后数据!$AC373,AA373=赛后数据!$AL373,赛后数据!$AK373))</f>
        <v/>
      </c>
      <c r="AA373" s="9" t="str">
        <f>IF(原始数据!AU373="","",原始数据!AU373)</f>
        <v/>
      </c>
      <c r="AB373" s="13"/>
      <c r="AC373" s="13"/>
      <c r="AD373" s="13"/>
      <c r="AE373" s="9" t="str">
        <f>IF(原始数据!K373="","",原始数据!K373)</f>
        <v/>
      </c>
      <c r="AF373" s="9" t="str">
        <f>IF(原始数据!L373="","",原始数据!L373)</f>
        <v/>
      </c>
      <c r="AG373" s="9" t="str">
        <f>IF(原始数据!AV373="","",原始数据!AV373)</f>
        <v/>
      </c>
      <c r="AH373" s="13"/>
      <c r="AI373" s="13"/>
      <c r="AJ373" s="13"/>
      <c r="AK373" s="13"/>
      <c r="AL373" s="13"/>
      <c r="AM373" s="9"/>
      <c r="AN373" s="9"/>
      <c r="AO373" s="9"/>
      <c r="AP373" s="9"/>
      <c r="AQ373" s="10"/>
      <c r="AR373" s="10"/>
      <c r="AS373" s="10"/>
      <c r="AT373" s="10"/>
      <c r="AU373" s="16"/>
      <c r="AV373" s="16"/>
      <c r="AW373" s="16"/>
      <c r="AX373" s="16"/>
      <c r="AY373" s="191"/>
      <c r="AZ373" s="191"/>
      <c r="BA373" s="13"/>
      <c r="BC373" s="20">
        <f t="shared" si="10"/>
        <v>0</v>
      </c>
      <c r="BD373" s="20" t="str">
        <f t="shared" si="11"/>
        <v/>
      </c>
    </row>
    <row r="374" spans="1:56">
      <c r="A374" s="1">
        <f>输入错误检查!C373</f>
        <v>0</v>
      </c>
      <c r="B374" s="14" t="str">
        <f>原始数据!B374</f>
        <v/>
      </c>
      <c r="C374" s="14" t="str">
        <f>原始数据!C374</f>
        <v/>
      </c>
      <c r="D374" s="8" t="str">
        <f>原始数据!D374</f>
        <v/>
      </c>
      <c r="E374" s="8" t="str">
        <f>原始数据!E374</f>
        <v/>
      </c>
      <c r="F374" s="8" t="str">
        <f>原始数据!F374</f>
        <v/>
      </c>
      <c r="G374" s="8">
        <f>原始数据!G374</f>
        <v>2</v>
      </c>
      <c r="H374" s="8" t="str">
        <f>原始数据!H374</f>
        <v>下</v>
      </c>
      <c r="I374" s="8" t="str">
        <f>IF(原始数据!X374="","",原始数据!X374)</f>
        <v/>
      </c>
      <c r="J374" s="8" t="str">
        <f>原始数据!J374</f>
        <v/>
      </c>
      <c r="K374" s="142" t="str">
        <f>IF(赛后数据!$M374="","",_xlfn.IFS(L374=赛后数据!$N374,赛后数据!$M374,L374=赛后数据!$V374,赛后数据!$U374,L374=赛后数据!$AD374,赛后数据!$AC374,L374=赛后数据!$AL374,赛后数据!$AK374))</f>
        <v/>
      </c>
      <c r="L374" s="9" t="str">
        <f>IF(原始数据!AP374="","",原始数据!AP374)</f>
        <v/>
      </c>
      <c r="M374" s="13"/>
      <c r="N374" s="195"/>
      <c r="O374" s="195"/>
      <c r="P374" s="142" t="str">
        <f>IF(赛后数据!$M374="","",_xlfn.IFS(Q374=赛后数据!$N374,赛后数据!$M374,Q374=赛后数据!$V374,赛后数据!$U374,Q374=赛后数据!$AD374,赛后数据!$AC374,Q374=赛后数据!$AL374,赛后数据!$AK374))</f>
        <v/>
      </c>
      <c r="Q374" s="9" t="str">
        <f>IF(原始数据!AQ374="","",原始数据!AQ374)</f>
        <v/>
      </c>
      <c r="R374" s="13"/>
      <c r="S374" s="13"/>
      <c r="T374" s="13"/>
      <c r="U374" s="142" t="str">
        <f>IF(赛后数据!$M374="","",_xlfn.IFS(V374=赛后数据!$N374,赛后数据!$M374,V374=赛后数据!$V374,赛后数据!$U374,V374=赛后数据!$AD374,赛后数据!$AC374,V374=赛后数据!$AL374,赛后数据!$AK374))</f>
        <v/>
      </c>
      <c r="V374" s="9" t="str">
        <f>IF(原始数据!AS374="","",原始数据!AS374)</f>
        <v/>
      </c>
      <c r="W374" s="13"/>
      <c r="X374" s="13"/>
      <c r="Y374" s="13"/>
      <c r="Z374" s="142" t="str">
        <f>IF(赛后数据!$M374="","",_xlfn.IFS(AA374=赛后数据!$N374,赛后数据!$M374,AA374=赛后数据!$V374,赛后数据!$U374,AA374=赛后数据!$AD374,赛后数据!$AC374,AA374=赛后数据!$AL374,赛后数据!$AK374))</f>
        <v/>
      </c>
      <c r="AA374" s="9" t="str">
        <f>IF(原始数据!AU374="","",原始数据!AU374)</f>
        <v/>
      </c>
      <c r="AB374" s="13"/>
      <c r="AC374" s="13"/>
      <c r="AD374" s="13"/>
      <c r="AE374" s="9" t="str">
        <f>IF(原始数据!K374="","",原始数据!K374)</f>
        <v/>
      </c>
      <c r="AF374" s="9" t="str">
        <f>IF(原始数据!L374="","",原始数据!L374)</f>
        <v/>
      </c>
      <c r="AG374" s="9" t="str">
        <f>IF(原始数据!AV374="","",原始数据!AV374)</f>
        <v/>
      </c>
      <c r="AH374" s="13"/>
      <c r="AI374" s="13"/>
      <c r="AJ374" s="13"/>
      <c r="AK374" s="13"/>
      <c r="AL374" s="13"/>
      <c r="AM374" s="9"/>
      <c r="AN374" s="9"/>
      <c r="AO374" s="9"/>
      <c r="AP374" s="9"/>
      <c r="AQ374" s="10"/>
      <c r="AR374" s="10"/>
      <c r="AS374" s="10"/>
      <c r="AT374" s="10"/>
      <c r="AU374" s="16"/>
      <c r="AV374" s="16"/>
      <c r="AW374" s="16"/>
      <c r="AX374" s="16"/>
      <c r="AY374" s="191"/>
      <c r="AZ374" s="191"/>
      <c r="BA374" s="13"/>
      <c r="BC374" s="20">
        <f t="shared" si="10"/>
        <v>0</v>
      </c>
      <c r="BD374" s="20" t="str">
        <f t="shared" si="11"/>
        <v/>
      </c>
    </row>
    <row r="375" spans="1:56">
      <c r="A375" s="1">
        <f>输入错误检查!C374</f>
        <v>0</v>
      </c>
      <c r="B375" s="14" t="str">
        <f>原始数据!B375</f>
        <v/>
      </c>
      <c r="C375" s="14" t="str">
        <f>原始数据!C375</f>
        <v/>
      </c>
      <c r="D375" s="8" t="str">
        <f>原始数据!D375</f>
        <v/>
      </c>
      <c r="E375" s="8" t="str">
        <f>原始数据!E375</f>
        <v/>
      </c>
      <c r="F375" s="8" t="str">
        <f>原始数据!F375</f>
        <v/>
      </c>
      <c r="G375" s="8">
        <f>原始数据!G375</f>
        <v>3</v>
      </c>
      <c r="H375" s="8" t="str">
        <f>原始数据!H375</f>
        <v>上</v>
      </c>
      <c r="I375" s="8" t="str">
        <f>IF(原始数据!X375="","",原始数据!X375)</f>
        <v/>
      </c>
      <c r="J375" s="8" t="str">
        <f>原始数据!J375</f>
        <v/>
      </c>
      <c r="K375" s="142" t="str">
        <f>IF(赛后数据!$M375="","",_xlfn.IFS(L375=赛后数据!$N375,赛后数据!$M375,L375=赛后数据!$V375,赛后数据!$U375,L375=赛后数据!$AD375,赛后数据!$AC375,L375=赛后数据!$AL375,赛后数据!$AK375))</f>
        <v/>
      </c>
      <c r="L375" s="9" t="str">
        <f>IF(原始数据!AP375="","",原始数据!AP375)</f>
        <v/>
      </c>
      <c r="M375" s="13"/>
      <c r="N375" s="195"/>
      <c r="O375" s="195"/>
      <c r="P375" s="142" t="str">
        <f>IF(赛后数据!$M375="","",_xlfn.IFS(Q375=赛后数据!$N375,赛后数据!$M375,Q375=赛后数据!$V375,赛后数据!$U375,Q375=赛后数据!$AD375,赛后数据!$AC375,Q375=赛后数据!$AL375,赛后数据!$AK375))</f>
        <v/>
      </c>
      <c r="Q375" s="9" t="str">
        <f>IF(原始数据!AQ375="","",原始数据!AQ375)</f>
        <v/>
      </c>
      <c r="R375" s="13"/>
      <c r="S375" s="13"/>
      <c r="T375" s="13"/>
      <c r="U375" s="142" t="str">
        <f>IF(赛后数据!$M375="","",_xlfn.IFS(V375=赛后数据!$N375,赛后数据!$M375,V375=赛后数据!$V375,赛后数据!$U375,V375=赛后数据!$AD375,赛后数据!$AC375,V375=赛后数据!$AL375,赛后数据!$AK375))</f>
        <v/>
      </c>
      <c r="V375" s="9" t="str">
        <f>IF(原始数据!AS375="","",原始数据!AS375)</f>
        <v/>
      </c>
      <c r="W375" s="13"/>
      <c r="X375" s="13"/>
      <c r="Y375" s="13"/>
      <c r="Z375" s="142" t="str">
        <f>IF(赛后数据!$M375="","",_xlfn.IFS(AA375=赛后数据!$N375,赛后数据!$M375,AA375=赛后数据!$V375,赛后数据!$U375,AA375=赛后数据!$AD375,赛后数据!$AC375,AA375=赛后数据!$AL375,赛后数据!$AK375))</f>
        <v/>
      </c>
      <c r="AA375" s="9" t="str">
        <f>IF(原始数据!AU375="","",原始数据!AU375)</f>
        <v/>
      </c>
      <c r="AB375" s="13"/>
      <c r="AC375" s="13"/>
      <c r="AD375" s="13"/>
      <c r="AE375" s="9" t="str">
        <f>IF(原始数据!K375="","",原始数据!K375)</f>
        <v/>
      </c>
      <c r="AF375" s="9" t="str">
        <f>IF(原始数据!L375="","",原始数据!L375)</f>
        <v/>
      </c>
      <c r="AG375" s="9" t="str">
        <f>IF(原始数据!AV375="","",原始数据!AV375)</f>
        <v/>
      </c>
      <c r="AH375" s="13"/>
      <c r="AI375" s="13"/>
      <c r="AJ375" s="13"/>
      <c r="AK375" s="13"/>
      <c r="AL375" s="13"/>
      <c r="AM375" s="9"/>
      <c r="AN375" s="9"/>
      <c r="AO375" s="9"/>
      <c r="AP375" s="9"/>
      <c r="AQ375" s="10"/>
      <c r="AR375" s="10"/>
      <c r="AS375" s="10"/>
      <c r="AT375" s="10"/>
      <c r="AU375" s="16"/>
      <c r="AV375" s="16"/>
      <c r="AW375" s="16"/>
      <c r="AX375" s="16"/>
      <c r="AY375" s="191"/>
      <c r="AZ375" s="191"/>
      <c r="BA375" s="13"/>
      <c r="BC375" s="20">
        <f t="shared" si="10"/>
        <v>0</v>
      </c>
      <c r="BD375" s="20" t="str">
        <f t="shared" si="11"/>
        <v/>
      </c>
    </row>
    <row r="376" spans="1:56">
      <c r="A376" s="1">
        <f>输入错误检查!C375</f>
        <v>0</v>
      </c>
      <c r="B376" s="14" t="str">
        <f>原始数据!B376</f>
        <v/>
      </c>
      <c r="C376" s="14" t="str">
        <f>原始数据!C376</f>
        <v/>
      </c>
      <c r="D376" s="8" t="str">
        <f>原始数据!D376</f>
        <v/>
      </c>
      <c r="E376" s="8" t="str">
        <f>原始数据!E376</f>
        <v/>
      </c>
      <c r="F376" s="8" t="str">
        <f>原始数据!F376</f>
        <v/>
      </c>
      <c r="G376" s="8">
        <f>原始数据!G376</f>
        <v>3</v>
      </c>
      <c r="H376" s="8" t="str">
        <f>原始数据!H376</f>
        <v>下</v>
      </c>
      <c r="I376" s="8" t="str">
        <f>IF(原始数据!X376="","",原始数据!X376)</f>
        <v/>
      </c>
      <c r="J376" s="8" t="str">
        <f>原始数据!J376</f>
        <v/>
      </c>
      <c r="K376" s="142" t="str">
        <f>IF(赛后数据!$M376="","",_xlfn.IFS(L376=赛后数据!$N376,赛后数据!$M376,L376=赛后数据!$V376,赛后数据!$U376,L376=赛后数据!$AD376,赛后数据!$AC376,L376=赛后数据!$AL376,赛后数据!$AK376))</f>
        <v/>
      </c>
      <c r="L376" s="9" t="str">
        <f>IF(原始数据!AP376="","",原始数据!AP376)</f>
        <v/>
      </c>
      <c r="M376" s="13"/>
      <c r="N376" s="195"/>
      <c r="O376" s="195"/>
      <c r="P376" s="142" t="str">
        <f>IF(赛后数据!$M376="","",_xlfn.IFS(Q376=赛后数据!$N376,赛后数据!$M376,Q376=赛后数据!$V376,赛后数据!$U376,Q376=赛后数据!$AD376,赛后数据!$AC376,Q376=赛后数据!$AL376,赛后数据!$AK376))</f>
        <v/>
      </c>
      <c r="Q376" s="9" t="str">
        <f>IF(原始数据!AQ376="","",原始数据!AQ376)</f>
        <v/>
      </c>
      <c r="R376" s="13"/>
      <c r="S376" s="13"/>
      <c r="T376" s="13"/>
      <c r="U376" s="142" t="str">
        <f>IF(赛后数据!$M376="","",_xlfn.IFS(V376=赛后数据!$N376,赛后数据!$M376,V376=赛后数据!$V376,赛后数据!$U376,V376=赛后数据!$AD376,赛后数据!$AC376,V376=赛后数据!$AL376,赛后数据!$AK376))</f>
        <v/>
      </c>
      <c r="V376" s="9" t="str">
        <f>IF(原始数据!AS376="","",原始数据!AS376)</f>
        <v/>
      </c>
      <c r="W376" s="13"/>
      <c r="X376" s="13"/>
      <c r="Y376" s="13"/>
      <c r="Z376" s="142" t="str">
        <f>IF(赛后数据!$M376="","",_xlfn.IFS(AA376=赛后数据!$N376,赛后数据!$M376,AA376=赛后数据!$V376,赛后数据!$U376,AA376=赛后数据!$AD376,赛后数据!$AC376,AA376=赛后数据!$AL376,赛后数据!$AK376))</f>
        <v/>
      </c>
      <c r="AA376" s="9" t="str">
        <f>IF(原始数据!AU376="","",原始数据!AU376)</f>
        <v/>
      </c>
      <c r="AB376" s="13"/>
      <c r="AC376" s="13"/>
      <c r="AD376" s="13"/>
      <c r="AE376" s="9" t="str">
        <f>IF(原始数据!K376="","",原始数据!K376)</f>
        <v/>
      </c>
      <c r="AF376" s="9" t="str">
        <f>IF(原始数据!L376="","",原始数据!L376)</f>
        <v/>
      </c>
      <c r="AG376" s="9" t="str">
        <f>IF(原始数据!AV376="","",原始数据!AV376)</f>
        <v/>
      </c>
      <c r="AH376" s="13"/>
      <c r="AI376" s="13"/>
      <c r="AJ376" s="13"/>
      <c r="AK376" s="13"/>
      <c r="AL376" s="13"/>
      <c r="AM376" s="9"/>
      <c r="AN376" s="9"/>
      <c r="AO376" s="9"/>
      <c r="AP376" s="9"/>
      <c r="AQ376" s="10"/>
      <c r="AR376" s="10"/>
      <c r="AS376" s="10"/>
      <c r="AT376" s="10"/>
      <c r="AU376" s="16"/>
      <c r="AV376" s="16"/>
      <c r="AW376" s="16"/>
      <c r="AX376" s="16"/>
      <c r="AY376" s="191"/>
      <c r="AZ376" s="191"/>
      <c r="BA376" s="13"/>
      <c r="BC376" s="20">
        <f t="shared" si="10"/>
        <v>0</v>
      </c>
      <c r="BD376" s="20" t="str">
        <f t="shared" si="11"/>
        <v/>
      </c>
    </row>
    <row r="377" spans="1:56">
      <c r="A377" s="1">
        <f>输入错误检查!C376</f>
        <v>0</v>
      </c>
      <c r="B377" s="14" t="str">
        <f>原始数据!B377</f>
        <v/>
      </c>
      <c r="C377" s="14" t="str">
        <f>原始数据!C377</f>
        <v/>
      </c>
      <c r="D377" s="8" t="str">
        <f>原始数据!D377</f>
        <v/>
      </c>
      <c r="E377" s="8" t="str">
        <f>原始数据!E377</f>
        <v/>
      </c>
      <c r="F377" s="8" t="str">
        <f>原始数据!F377</f>
        <v/>
      </c>
      <c r="G377" s="8" t="str">
        <f>原始数据!G377</f>
        <v>加</v>
      </c>
      <c r="H377" s="8" t="str">
        <f>原始数据!H377</f>
        <v>上</v>
      </c>
      <c r="I377" s="8" t="str">
        <f>IF(原始数据!X377="","",原始数据!X377)</f>
        <v/>
      </c>
      <c r="J377" s="8" t="str">
        <f>原始数据!J377</f>
        <v/>
      </c>
      <c r="K377" s="142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9" t="str">
        <f>IF(原始数据!AP377="","",原始数据!AP377)</f>
        <v/>
      </c>
      <c r="M377" s="13"/>
      <c r="N377" s="195"/>
      <c r="O377" s="195"/>
      <c r="P377" s="142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9" t="str">
        <f>IF(原始数据!AQ377="","",原始数据!AQ377)</f>
        <v/>
      </c>
      <c r="R377" s="13"/>
      <c r="S377" s="13"/>
      <c r="T377" s="13"/>
      <c r="U377" s="142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9" t="str">
        <f>IF(原始数据!AS377="","",原始数据!AS377)</f>
        <v/>
      </c>
      <c r="W377" s="13"/>
      <c r="X377" s="13"/>
      <c r="Y377" s="13"/>
      <c r="Z377" s="142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9" t="str">
        <f>IF(原始数据!AU377="","",原始数据!AU377)</f>
        <v/>
      </c>
      <c r="AB377" s="13"/>
      <c r="AC377" s="13"/>
      <c r="AD377" s="13"/>
      <c r="AE377" s="9" t="str">
        <f>IF(原始数据!K377="","",原始数据!K377)</f>
        <v/>
      </c>
      <c r="AF377" s="9" t="str">
        <f>IF(原始数据!L377="","",原始数据!L377)</f>
        <v/>
      </c>
      <c r="AG377" s="9" t="str">
        <f>IF(原始数据!AV377="","",原始数据!AV377)</f>
        <v/>
      </c>
      <c r="AH377" s="13"/>
      <c r="AI377" s="13"/>
      <c r="AJ377" s="13"/>
      <c r="AK377" s="13"/>
      <c r="AL377" s="13"/>
      <c r="AM377" s="9"/>
      <c r="AN377" s="9"/>
      <c r="AO377" s="9"/>
      <c r="AP377" s="9"/>
      <c r="AQ377" s="10"/>
      <c r="AR377" s="10"/>
      <c r="AS377" s="10"/>
      <c r="AT377" s="10"/>
      <c r="AU377" s="16"/>
      <c r="AV377" s="16"/>
      <c r="AW377" s="16"/>
      <c r="AX377" s="16"/>
      <c r="AY377" s="191"/>
      <c r="AZ377" s="191"/>
      <c r="BA377" s="13"/>
      <c r="BC377" s="20">
        <f t="shared" si="10"/>
        <v>0</v>
      </c>
      <c r="BD377" s="20" t="str">
        <f t="shared" si="11"/>
        <v/>
      </c>
    </row>
    <row r="378" spans="1:56">
      <c r="A378" s="1">
        <f>输入错误检查!C377</f>
        <v>0</v>
      </c>
      <c r="B378" s="14" t="str">
        <f>原始数据!B378</f>
        <v/>
      </c>
      <c r="C378" s="14" t="str">
        <f>原始数据!C378</f>
        <v/>
      </c>
      <c r="D378" s="8" t="str">
        <f>原始数据!D378</f>
        <v/>
      </c>
      <c r="E378" s="8" t="str">
        <f>原始数据!E378</f>
        <v/>
      </c>
      <c r="F378" s="8" t="str">
        <f>原始数据!F378</f>
        <v/>
      </c>
      <c r="G378" s="8" t="str">
        <f>原始数据!G378</f>
        <v>加</v>
      </c>
      <c r="H378" s="8" t="str">
        <f>原始数据!H378</f>
        <v>下</v>
      </c>
      <c r="I378" s="8" t="str">
        <f>IF(原始数据!X378="","",原始数据!X378)</f>
        <v/>
      </c>
      <c r="J378" s="8" t="str">
        <f>原始数据!J378</f>
        <v/>
      </c>
      <c r="K378" s="142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9" t="str">
        <f>IF(原始数据!AP378="","",原始数据!AP378)</f>
        <v/>
      </c>
      <c r="M378" s="13"/>
      <c r="N378" s="195"/>
      <c r="O378" s="195"/>
      <c r="P378" s="142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9" t="str">
        <f>IF(原始数据!AQ378="","",原始数据!AQ378)</f>
        <v/>
      </c>
      <c r="R378" s="13"/>
      <c r="S378" s="13"/>
      <c r="T378" s="13"/>
      <c r="U378" s="142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9" t="str">
        <f>IF(原始数据!AS378="","",原始数据!AS378)</f>
        <v/>
      </c>
      <c r="W378" s="13"/>
      <c r="X378" s="13"/>
      <c r="Y378" s="13"/>
      <c r="Z378" s="142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9" t="str">
        <f>IF(原始数据!AU378="","",原始数据!AU378)</f>
        <v/>
      </c>
      <c r="AB378" s="13"/>
      <c r="AC378" s="13"/>
      <c r="AD378" s="13"/>
      <c r="AE378" s="9" t="str">
        <f>IF(原始数据!K378="","",原始数据!K378)</f>
        <v/>
      </c>
      <c r="AF378" s="9" t="str">
        <f>IF(原始数据!L378="","",原始数据!L378)</f>
        <v/>
      </c>
      <c r="AG378" s="9" t="str">
        <f>IF(原始数据!AV378="","",原始数据!AV378)</f>
        <v/>
      </c>
      <c r="AH378" s="13"/>
      <c r="AI378" s="13"/>
      <c r="AJ378" s="13"/>
      <c r="AK378" s="13"/>
      <c r="AL378" s="13"/>
      <c r="AM378" s="9"/>
      <c r="AN378" s="9"/>
      <c r="AO378" s="9"/>
      <c r="AP378" s="9"/>
      <c r="AQ378" s="10"/>
      <c r="AR378" s="10"/>
      <c r="AS378" s="10"/>
      <c r="AT378" s="10"/>
      <c r="AU378" s="16"/>
      <c r="AV378" s="16"/>
      <c r="AW378" s="16"/>
      <c r="AX378" s="16"/>
      <c r="AY378" s="191"/>
      <c r="AZ378" s="191"/>
      <c r="BA378" s="13"/>
      <c r="BC378" s="20">
        <f t="shared" si="10"/>
        <v>0</v>
      </c>
      <c r="BD378" s="20" t="str">
        <f t="shared" si="11"/>
        <v/>
      </c>
    </row>
    <row r="379" spans="1:56">
      <c r="A379" s="1">
        <f>输入错误检查!C378</f>
        <v>0</v>
      </c>
      <c r="B379" s="14" t="str">
        <f>原始数据!B379</f>
        <v/>
      </c>
      <c r="C379" s="14" t="str">
        <f>原始数据!C379</f>
        <v/>
      </c>
      <c r="D379" s="8" t="str">
        <f>原始数据!D379</f>
        <v/>
      </c>
      <c r="E379" s="8" t="str">
        <f>原始数据!E379</f>
        <v/>
      </c>
      <c r="F379" s="8" t="str">
        <f>原始数据!F379</f>
        <v/>
      </c>
      <c r="G379" s="8">
        <f>原始数据!G379</f>
        <v>1</v>
      </c>
      <c r="H379" s="8" t="str">
        <f>原始数据!H379</f>
        <v>上</v>
      </c>
      <c r="I379" s="8" t="str">
        <f>IF(原始数据!X379="","",原始数据!X379)</f>
        <v/>
      </c>
      <c r="J379" s="8" t="str">
        <f>原始数据!J379</f>
        <v/>
      </c>
      <c r="K379" s="142" t="str">
        <f>IF(赛后数据!$M379="","",_xlfn.IFS(L379=赛后数据!$N379,赛后数据!$M379,L379=赛后数据!$V379,赛后数据!$U379,L379=赛后数据!$AD379,赛后数据!$AC379,L379=赛后数据!$AL379,赛后数据!$AK379))</f>
        <v/>
      </c>
      <c r="L379" s="9" t="str">
        <f>IF(原始数据!AP379="","",原始数据!AP379)</f>
        <v/>
      </c>
      <c r="M379" s="13"/>
      <c r="N379" s="195"/>
      <c r="O379" s="195"/>
      <c r="P379" s="142" t="str">
        <f>IF(赛后数据!$M379="","",_xlfn.IFS(Q379=赛后数据!$N379,赛后数据!$M379,Q379=赛后数据!$V379,赛后数据!$U379,Q379=赛后数据!$AD379,赛后数据!$AC379,Q379=赛后数据!$AL379,赛后数据!$AK379))</f>
        <v/>
      </c>
      <c r="Q379" s="9" t="str">
        <f>IF(原始数据!AQ379="","",原始数据!AQ379)</f>
        <v/>
      </c>
      <c r="R379" s="13"/>
      <c r="S379" s="13"/>
      <c r="T379" s="13"/>
      <c r="U379" s="142" t="str">
        <f>IF(赛后数据!$M379="","",_xlfn.IFS(V379=赛后数据!$N379,赛后数据!$M379,V379=赛后数据!$V379,赛后数据!$U379,V379=赛后数据!$AD379,赛后数据!$AC379,V379=赛后数据!$AL379,赛后数据!$AK379))</f>
        <v/>
      </c>
      <c r="V379" s="9" t="str">
        <f>IF(原始数据!AS379="","",原始数据!AS379)</f>
        <v/>
      </c>
      <c r="W379" s="13"/>
      <c r="X379" s="13"/>
      <c r="Y379" s="13"/>
      <c r="Z379" s="142" t="str">
        <f>IF(赛后数据!$M379="","",_xlfn.IFS(AA379=赛后数据!$N379,赛后数据!$M379,AA379=赛后数据!$V379,赛后数据!$U379,AA379=赛后数据!$AD379,赛后数据!$AC379,AA379=赛后数据!$AL379,赛后数据!$AK379))</f>
        <v/>
      </c>
      <c r="AA379" s="9" t="str">
        <f>IF(原始数据!AU379="","",原始数据!AU379)</f>
        <v/>
      </c>
      <c r="AB379" s="13"/>
      <c r="AC379" s="13"/>
      <c r="AD379" s="13"/>
      <c r="AE379" s="9" t="str">
        <f>IF(原始数据!K379="","",原始数据!K379)</f>
        <v/>
      </c>
      <c r="AF379" s="9" t="str">
        <f>IF(原始数据!L379="","",原始数据!L379)</f>
        <v/>
      </c>
      <c r="AG379" s="9" t="str">
        <f>IF(原始数据!AV379="","",原始数据!AV379)</f>
        <v/>
      </c>
      <c r="AH379" s="13"/>
      <c r="AI379" s="13"/>
      <c r="AJ379" s="13"/>
      <c r="AK379" s="13"/>
      <c r="AL379" s="13"/>
      <c r="AM379" s="9"/>
      <c r="AN379" s="9"/>
      <c r="AO379" s="9"/>
      <c r="AP379" s="9"/>
      <c r="AQ379" s="10"/>
      <c r="AR379" s="10"/>
      <c r="AS379" s="10"/>
      <c r="AT379" s="10"/>
      <c r="AU379" s="16"/>
      <c r="AV379" s="16"/>
      <c r="AW379" s="16"/>
      <c r="AX379" s="16"/>
      <c r="AY379" s="191"/>
      <c r="AZ379" s="191"/>
      <c r="BA379" s="13"/>
      <c r="BC379" s="20">
        <f t="shared" si="10"/>
        <v>0</v>
      </c>
      <c r="BD379" s="20" t="str">
        <f t="shared" si="11"/>
        <v/>
      </c>
    </row>
    <row r="380" spans="1:56">
      <c r="A380" s="1">
        <f>输入错误检查!C379</f>
        <v>0</v>
      </c>
      <c r="B380" s="14" t="str">
        <f>原始数据!B380</f>
        <v/>
      </c>
      <c r="C380" s="14" t="str">
        <f>原始数据!C380</f>
        <v/>
      </c>
      <c r="D380" s="8" t="str">
        <f>原始数据!D380</f>
        <v/>
      </c>
      <c r="E380" s="8" t="str">
        <f>原始数据!E380</f>
        <v/>
      </c>
      <c r="F380" s="8" t="str">
        <f>原始数据!F380</f>
        <v/>
      </c>
      <c r="G380" s="8">
        <f>原始数据!G380</f>
        <v>1</v>
      </c>
      <c r="H380" s="8" t="str">
        <f>原始数据!H380</f>
        <v>下</v>
      </c>
      <c r="I380" s="8" t="str">
        <f>IF(原始数据!X380="","",原始数据!X380)</f>
        <v/>
      </c>
      <c r="J380" s="8" t="str">
        <f>原始数据!J380</f>
        <v/>
      </c>
      <c r="K380" s="142" t="str">
        <f>IF(赛后数据!$M380="","",_xlfn.IFS(L380=赛后数据!$N380,赛后数据!$M380,L380=赛后数据!$V380,赛后数据!$U380,L380=赛后数据!$AD380,赛后数据!$AC380,L380=赛后数据!$AL380,赛后数据!$AK380))</f>
        <v/>
      </c>
      <c r="L380" s="9" t="str">
        <f>IF(原始数据!AP380="","",原始数据!AP380)</f>
        <v/>
      </c>
      <c r="M380" s="13"/>
      <c r="N380" s="195"/>
      <c r="O380" s="195"/>
      <c r="P380" s="142" t="str">
        <f>IF(赛后数据!$M380="","",_xlfn.IFS(Q380=赛后数据!$N380,赛后数据!$M380,Q380=赛后数据!$V380,赛后数据!$U380,Q380=赛后数据!$AD380,赛后数据!$AC380,Q380=赛后数据!$AL380,赛后数据!$AK380))</f>
        <v/>
      </c>
      <c r="Q380" s="9" t="str">
        <f>IF(原始数据!AQ380="","",原始数据!AQ380)</f>
        <v/>
      </c>
      <c r="R380" s="13"/>
      <c r="S380" s="13"/>
      <c r="T380" s="13"/>
      <c r="U380" s="142" t="str">
        <f>IF(赛后数据!$M380="","",_xlfn.IFS(V380=赛后数据!$N380,赛后数据!$M380,V380=赛后数据!$V380,赛后数据!$U380,V380=赛后数据!$AD380,赛后数据!$AC380,V380=赛后数据!$AL380,赛后数据!$AK380))</f>
        <v/>
      </c>
      <c r="V380" s="9" t="str">
        <f>IF(原始数据!AS380="","",原始数据!AS380)</f>
        <v/>
      </c>
      <c r="W380" s="13"/>
      <c r="X380" s="13"/>
      <c r="Y380" s="13"/>
      <c r="Z380" s="142" t="str">
        <f>IF(赛后数据!$M380="","",_xlfn.IFS(AA380=赛后数据!$N380,赛后数据!$M380,AA380=赛后数据!$V380,赛后数据!$U380,AA380=赛后数据!$AD380,赛后数据!$AC380,AA380=赛后数据!$AL380,赛后数据!$AK380))</f>
        <v/>
      </c>
      <c r="AA380" s="9" t="str">
        <f>IF(原始数据!AU380="","",原始数据!AU380)</f>
        <v/>
      </c>
      <c r="AB380" s="13"/>
      <c r="AC380" s="13"/>
      <c r="AD380" s="13"/>
      <c r="AE380" s="9" t="str">
        <f>IF(原始数据!K380="","",原始数据!K380)</f>
        <v/>
      </c>
      <c r="AF380" s="9" t="str">
        <f>IF(原始数据!L380="","",原始数据!L380)</f>
        <v/>
      </c>
      <c r="AG380" s="9" t="str">
        <f>IF(原始数据!AV380="","",原始数据!AV380)</f>
        <v/>
      </c>
      <c r="AH380" s="13"/>
      <c r="AI380" s="13"/>
      <c r="AJ380" s="13"/>
      <c r="AK380" s="13"/>
      <c r="AL380" s="13"/>
      <c r="AM380" s="9"/>
      <c r="AN380" s="9"/>
      <c r="AO380" s="9"/>
      <c r="AP380" s="9"/>
      <c r="AQ380" s="10"/>
      <c r="AR380" s="10"/>
      <c r="AS380" s="10"/>
      <c r="AT380" s="10"/>
      <c r="AU380" s="16"/>
      <c r="AV380" s="16"/>
      <c r="AW380" s="16"/>
      <c r="AX380" s="16"/>
      <c r="AY380" s="191"/>
      <c r="AZ380" s="191"/>
      <c r="BA380" s="13"/>
      <c r="BC380" s="20">
        <f t="shared" si="10"/>
        <v>0</v>
      </c>
      <c r="BD380" s="20" t="str">
        <f t="shared" si="11"/>
        <v/>
      </c>
    </row>
    <row r="381" spans="1:56">
      <c r="A381" s="1">
        <f>输入错误检查!C380</f>
        <v>0</v>
      </c>
      <c r="B381" s="14" t="str">
        <f>原始数据!B381</f>
        <v/>
      </c>
      <c r="C381" s="14" t="str">
        <f>原始数据!C381</f>
        <v/>
      </c>
      <c r="D381" s="8" t="str">
        <f>原始数据!D381</f>
        <v/>
      </c>
      <c r="E381" s="8" t="str">
        <f>原始数据!E381</f>
        <v/>
      </c>
      <c r="F381" s="8" t="str">
        <f>原始数据!F381</f>
        <v/>
      </c>
      <c r="G381" s="8">
        <f>原始数据!G381</f>
        <v>2</v>
      </c>
      <c r="H381" s="8" t="str">
        <f>原始数据!H381</f>
        <v>上</v>
      </c>
      <c r="I381" s="8" t="str">
        <f>IF(原始数据!X381="","",原始数据!X381)</f>
        <v/>
      </c>
      <c r="J381" s="8" t="str">
        <f>原始数据!J381</f>
        <v/>
      </c>
      <c r="K381" s="142" t="str">
        <f>IF(赛后数据!$M381="","",_xlfn.IFS(L381=赛后数据!$N381,赛后数据!$M381,L381=赛后数据!$V381,赛后数据!$U381,L381=赛后数据!$AD381,赛后数据!$AC381,L381=赛后数据!$AL381,赛后数据!$AK381))</f>
        <v/>
      </c>
      <c r="L381" s="9" t="str">
        <f>IF(原始数据!AP381="","",原始数据!AP381)</f>
        <v/>
      </c>
      <c r="M381" s="13"/>
      <c r="N381" s="195"/>
      <c r="O381" s="195"/>
      <c r="P381" s="142" t="str">
        <f>IF(赛后数据!$M381="","",_xlfn.IFS(Q381=赛后数据!$N381,赛后数据!$M381,Q381=赛后数据!$V381,赛后数据!$U381,Q381=赛后数据!$AD381,赛后数据!$AC381,Q381=赛后数据!$AL381,赛后数据!$AK381))</f>
        <v/>
      </c>
      <c r="Q381" s="9" t="str">
        <f>IF(原始数据!AQ381="","",原始数据!AQ381)</f>
        <v/>
      </c>
      <c r="R381" s="13"/>
      <c r="S381" s="13"/>
      <c r="T381" s="13"/>
      <c r="U381" s="142" t="str">
        <f>IF(赛后数据!$M381="","",_xlfn.IFS(V381=赛后数据!$N381,赛后数据!$M381,V381=赛后数据!$V381,赛后数据!$U381,V381=赛后数据!$AD381,赛后数据!$AC381,V381=赛后数据!$AL381,赛后数据!$AK381))</f>
        <v/>
      </c>
      <c r="V381" s="9" t="str">
        <f>IF(原始数据!AS381="","",原始数据!AS381)</f>
        <v/>
      </c>
      <c r="W381" s="13"/>
      <c r="X381" s="13"/>
      <c r="Y381" s="13"/>
      <c r="Z381" s="142" t="str">
        <f>IF(赛后数据!$M381="","",_xlfn.IFS(AA381=赛后数据!$N381,赛后数据!$M381,AA381=赛后数据!$V381,赛后数据!$U381,AA381=赛后数据!$AD381,赛后数据!$AC381,AA381=赛后数据!$AL381,赛后数据!$AK381))</f>
        <v/>
      </c>
      <c r="AA381" s="9" t="str">
        <f>IF(原始数据!AU381="","",原始数据!AU381)</f>
        <v/>
      </c>
      <c r="AB381" s="13"/>
      <c r="AC381" s="13"/>
      <c r="AD381" s="13"/>
      <c r="AE381" s="9" t="str">
        <f>IF(原始数据!K381="","",原始数据!K381)</f>
        <v/>
      </c>
      <c r="AF381" s="9" t="str">
        <f>IF(原始数据!L381="","",原始数据!L381)</f>
        <v/>
      </c>
      <c r="AG381" s="9" t="str">
        <f>IF(原始数据!AV381="","",原始数据!AV381)</f>
        <v/>
      </c>
      <c r="AH381" s="13"/>
      <c r="AI381" s="13"/>
      <c r="AJ381" s="13"/>
      <c r="AK381" s="13"/>
      <c r="AL381" s="13"/>
      <c r="AM381" s="9"/>
      <c r="AN381" s="9"/>
      <c r="AO381" s="9"/>
      <c r="AP381" s="9"/>
      <c r="AQ381" s="10"/>
      <c r="AR381" s="10"/>
      <c r="AS381" s="10"/>
      <c r="AT381" s="10"/>
      <c r="AU381" s="16"/>
      <c r="AV381" s="16"/>
      <c r="AW381" s="16"/>
      <c r="AX381" s="16"/>
      <c r="AY381" s="191"/>
      <c r="AZ381" s="191"/>
      <c r="BA381" s="13"/>
      <c r="BC381" s="20">
        <f t="shared" si="10"/>
        <v>0</v>
      </c>
      <c r="BD381" s="20" t="str">
        <f t="shared" si="11"/>
        <v/>
      </c>
    </row>
    <row r="382" spans="1:56">
      <c r="A382" s="1">
        <f>输入错误检查!C381</f>
        <v>0</v>
      </c>
      <c r="B382" s="14" t="str">
        <f>原始数据!B382</f>
        <v/>
      </c>
      <c r="C382" s="14" t="str">
        <f>原始数据!C382</f>
        <v/>
      </c>
      <c r="D382" s="8" t="str">
        <f>原始数据!D382</f>
        <v/>
      </c>
      <c r="E382" s="8" t="str">
        <f>原始数据!E382</f>
        <v/>
      </c>
      <c r="F382" s="8" t="str">
        <f>原始数据!F382</f>
        <v/>
      </c>
      <c r="G382" s="8">
        <f>原始数据!G382</f>
        <v>2</v>
      </c>
      <c r="H382" s="8" t="str">
        <f>原始数据!H382</f>
        <v>下</v>
      </c>
      <c r="I382" s="8" t="str">
        <f>IF(原始数据!X382="","",原始数据!X382)</f>
        <v/>
      </c>
      <c r="J382" s="8" t="str">
        <f>原始数据!J382</f>
        <v/>
      </c>
      <c r="K382" s="142" t="str">
        <f>IF(赛后数据!$M382="","",_xlfn.IFS(L382=赛后数据!$N382,赛后数据!$M382,L382=赛后数据!$V382,赛后数据!$U382,L382=赛后数据!$AD382,赛后数据!$AC382,L382=赛后数据!$AL382,赛后数据!$AK382))</f>
        <v/>
      </c>
      <c r="L382" s="9" t="str">
        <f>IF(原始数据!AP382="","",原始数据!AP382)</f>
        <v/>
      </c>
      <c r="M382" s="13"/>
      <c r="N382" s="195"/>
      <c r="O382" s="195"/>
      <c r="P382" s="142" t="str">
        <f>IF(赛后数据!$M382="","",_xlfn.IFS(Q382=赛后数据!$N382,赛后数据!$M382,Q382=赛后数据!$V382,赛后数据!$U382,Q382=赛后数据!$AD382,赛后数据!$AC382,Q382=赛后数据!$AL382,赛后数据!$AK382))</f>
        <v/>
      </c>
      <c r="Q382" s="9" t="str">
        <f>IF(原始数据!AQ382="","",原始数据!AQ382)</f>
        <v/>
      </c>
      <c r="R382" s="13"/>
      <c r="S382" s="13"/>
      <c r="T382" s="13"/>
      <c r="U382" s="142" t="str">
        <f>IF(赛后数据!$M382="","",_xlfn.IFS(V382=赛后数据!$N382,赛后数据!$M382,V382=赛后数据!$V382,赛后数据!$U382,V382=赛后数据!$AD382,赛后数据!$AC382,V382=赛后数据!$AL382,赛后数据!$AK382))</f>
        <v/>
      </c>
      <c r="V382" s="9" t="str">
        <f>IF(原始数据!AS382="","",原始数据!AS382)</f>
        <v/>
      </c>
      <c r="W382" s="13"/>
      <c r="X382" s="13"/>
      <c r="Y382" s="13"/>
      <c r="Z382" s="142" t="str">
        <f>IF(赛后数据!$M382="","",_xlfn.IFS(AA382=赛后数据!$N382,赛后数据!$M382,AA382=赛后数据!$V382,赛后数据!$U382,AA382=赛后数据!$AD382,赛后数据!$AC382,AA382=赛后数据!$AL382,赛后数据!$AK382))</f>
        <v/>
      </c>
      <c r="AA382" s="9" t="str">
        <f>IF(原始数据!AU382="","",原始数据!AU382)</f>
        <v/>
      </c>
      <c r="AB382" s="13"/>
      <c r="AC382" s="13"/>
      <c r="AD382" s="13"/>
      <c r="AE382" s="9" t="str">
        <f>IF(原始数据!K382="","",原始数据!K382)</f>
        <v/>
      </c>
      <c r="AF382" s="9" t="str">
        <f>IF(原始数据!L382="","",原始数据!L382)</f>
        <v/>
      </c>
      <c r="AG382" s="9" t="str">
        <f>IF(原始数据!AV382="","",原始数据!AV382)</f>
        <v/>
      </c>
      <c r="AH382" s="13"/>
      <c r="AI382" s="13"/>
      <c r="AJ382" s="13"/>
      <c r="AK382" s="13"/>
      <c r="AL382" s="13"/>
      <c r="AM382" s="9"/>
      <c r="AN382" s="9"/>
      <c r="AO382" s="9"/>
      <c r="AP382" s="9"/>
      <c r="AQ382" s="10"/>
      <c r="AR382" s="10"/>
      <c r="AS382" s="10"/>
      <c r="AT382" s="10"/>
      <c r="AU382" s="16"/>
      <c r="AV382" s="16"/>
      <c r="AW382" s="16"/>
      <c r="AX382" s="16"/>
      <c r="AY382" s="191"/>
      <c r="AZ382" s="191"/>
      <c r="BA382" s="13"/>
      <c r="BC382" s="20">
        <f t="shared" si="10"/>
        <v>0</v>
      </c>
      <c r="BD382" s="20" t="str">
        <f t="shared" si="11"/>
        <v/>
      </c>
    </row>
    <row r="383" spans="1:56">
      <c r="A383" s="1">
        <f>输入错误检查!C382</f>
        <v>0</v>
      </c>
      <c r="B383" s="14" t="str">
        <f>原始数据!B383</f>
        <v/>
      </c>
      <c r="C383" s="14" t="str">
        <f>原始数据!C383</f>
        <v/>
      </c>
      <c r="D383" s="8" t="str">
        <f>原始数据!D383</f>
        <v/>
      </c>
      <c r="E383" s="8" t="str">
        <f>原始数据!E383</f>
        <v/>
      </c>
      <c r="F383" s="8" t="str">
        <f>原始数据!F383</f>
        <v/>
      </c>
      <c r="G383" s="8">
        <f>原始数据!G383</f>
        <v>3</v>
      </c>
      <c r="H383" s="8" t="str">
        <f>原始数据!H383</f>
        <v>上</v>
      </c>
      <c r="I383" s="8" t="str">
        <f>IF(原始数据!X383="","",原始数据!X383)</f>
        <v/>
      </c>
      <c r="J383" s="8" t="str">
        <f>原始数据!J383</f>
        <v/>
      </c>
      <c r="K383" s="142" t="str">
        <f>IF(赛后数据!$M383="","",_xlfn.IFS(L383=赛后数据!$N383,赛后数据!$M383,L383=赛后数据!$V383,赛后数据!$U383,L383=赛后数据!$AD383,赛后数据!$AC383,L383=赛后数据!$AL383,赛后数据!$AK383))</f>
        <v/>
      </c>
      <c r="L383" s="9" t="str">
        <f>IF(原始数据!AP383="","",原始数据!AP383)</f>
        <v/>
      </c>
      <c r="M383" s="13"/>
      <c r="N383" s="195"/>
      <c r="O383" s="195"/>
      <c r="P383" s="142" t="str">
        <f>IF(赛后数据!$M383="","",_xlfn.IFS(Q383=赛后数据!$N383,赛后数据!$M383,Q383=赛后数据!$V383,赛后数据!$U383,Q383=赛后数据!$AD383,赛后数据!$AC383,Q383=赛后数据!$AL383,赛后数据!$AK383))</f>
        <v/>
      </c>
      <c r="Q383" s="9" t="str">
        <f>IF(原始数据!AQ383="","",原始数据!AQ383)</f>
        <v/>
      </c>
      <c r="R383" s="13"/>
      <c r="S383" s="13"/>
      <c r="T383" s="13"/>
      <c r="U383" s="142" t="str">
        <f>IF(赛后数据!$M383="","",_xlfn.IFS(V383=赛后数据!$N383,赛后数据!$M383,V383=赛后数据!$V383,赛后数据!$U383,V383=赛后数据!$AD383,赛后数据!$AC383,V383=赛后数据!$AL383,赛后数据!$AK383))</f>
        <v/>
      </c>
      <c r="V383" s="9" t="str">
        <f>IF(原始数据!AS383="","",原始数据!AS383)</f>
        <v/>
      </c>
      <c r="W383" s="13"/>
      <c r="X383" s="13"/>
      <c r="Y383" s="13"/>
      <c r="Z383" s="142" t="str">
        <f>IF(赛后数据!$M383="","",_xlfn.IFS(AA383=赛后数据!$N383,赛后数据!$M383,AA383=赛后数据!$V383,赛后数据!$U383,AA383=赛后数据!$AD383,赛后数据!$AC383,AA383=赛后数据!$AL383,赛后数据!$AK383))</f>
        <v/>
      </c>
      <c r="AA383" s="9" t="str">
        <f>IF(原始数据!AU383="","",原始数据!AU383)</f>
        <v/>
      </c>
      <c r="AB383" s="13"/>
      <c r="AC383" s="13"/>
      <c r="AD383" s="13"/>
      <c r="AE383" s="9" t="str">
        <f>IF(原始数据!K383="","",原始数据!K383)</f>
        <v/>
      </c>
      <c r="AF383" s="9" t="str">
        <f>IF(原始数据!L383="","",原始数据!L383)</f>
        <v/>
      </c>
      <c r="AG383" s="9" t="str">
        <f>IF(原始数据!AV383="","",原始数据!AV383)</f>
        <v/>
      </c>
      <c r="AH383" s="13"/>
      <c r="AI383" s="13"/>
      <c r="AJ383" s="13"/>
      <c r="AK383" s="13"/>
      <c r="AL383" s="13"/>
      <c r="AM383" s="9"/>
      <c r="AN383" s="9"/>
      <c r="AO383" s="9"/>
      <c r="AP383" s="9"/>
      <c r="AQ383" s="10"/>
      <c r="AR383" s="10"/>
      <c r="AS383" s="10"/>
      <c r="AT383" s="10"/>
      <c r="AU383" s="16"/>
      <c r="AV383" s="16"/>
      <c r="AW383" s="16"/>
      <c r="AX383" s="16"/>
      <c r="AY383" s="191"/>
      <c r="AZ383" s="191"/>
      <c r="BA383" s="13"/>
      <c r="BC383" s="20">
        <f t="shared" si="10"/>
        <v>0</v>
      </c>
      <c r="BD383" s="20" t="str">
        <f t="shared" si="11"/>
        <v/>
      </c>
    </row>
    <row r="384" spans="1:56">
      <c r="A384" s="1">
        <f>输入错误检查!C383</f>
        <v>0</v>
      </c>
      <c r="B384" s="14" t="str">
        <f>原始数据!B384</f>
        <v/>
      </c>
      <c r="C384" s="14" t="str">
        <f>原始数据!C384</f>
        <v/>
      </c>
      <c r="D384" s="8" t="str">
        <f>原始数据!D384</f>
        <v/>
      </c>
      <c r="E384" s="8" t="str">
        <f>原始数据!E384</f>
        <v/>
      </c>
      <c r="F384" s="8" t="str">
        <f>原始数据!F384</f>
        <v/>
      </c>
      <c r="G384" s="8">
        <f>原始数据!G384</f>
        <v>3</v>
      </c>
      <c r="H384" s="8" t="str">
        <f>原始数据!H384</f>
        <v>下</v>
      </c>
      <c r="I384" s="8" t="str">
        <f>IF(原始数据!X384="","",原始数据!X384)</f>
        <v/>
      </c>
      <c r="J384" s="8" t="str">
        <f>原始数据!J384</f>
        <v/>
      </c>
      <c r="K384" s="142" t="str">
        <f>IF(赛后数据!$M384="","",_xlfn.IFS(L384=赛后数据!$N384,赛后数据!$M384,L384=赛后数据!$V384,赛后数据!$U384,L384=赛后数据!$AD384,赛后数据!$AC384,L384=赛后数据!$AL384,赛后数据!$AK384))</f>
        <v/>
      </c>
      <c r="L384" s="9" t="str">
        <f>IF(原始数据!AP384="","",原始数据!AP384)</f>
        <v/>
      </c>
      <c r="M384" s="13"/>
      <c r="N384" s="195"/>
      <c r="O384" s="195"/>
      <c r="P384" s="142" t="str">
        <f>IF(赛后数据!$M384="","",_xlfn.IFS(Q384=赛后数据!$N384,赛后数据!$M384,Q384=赛后数据!$V384,赛后数据!$U384,Q384=赛后数据!$AD384,赛后数据!$AC384,Q384=赛后数据!$AL384,赛后数据!$AK384))</f>
        <v/>
      </c>
      <c r="Q384" s="9" t="str">
        <f>IF(原始数据!AQ384="","",原始数据!AQ384)</f>
        <v/>
      </c>
      <c r="R384" s="13"/>
      <c r="S384" s="13"/>
      <c r="T384" s="13"/>
      <c r="U384" s="142" t="str">
        <f>IF(赛后数据!$M384="","",_xlfn.IFS(V384=赛后数据!$N384,赛后数据!$M384,V384=赛后数据!$V384,赛后数据!$U384,V384=赛后数据!$AD384,赛后数据!$AC384,V384=赛后数据!$AL384,赛后数据!$AK384))</f>
        <v/>
      </c>
      <c r="V384" s="9" t="str">
        <f>IF(原始数据!AS384="","",原始数据!AS384)</f>
        <v/>
      </c>
      <c r="W384" s="13"/>
      <c r="X384" s="13"/>
      <c r="Y384" s="13"/>
      <c r="Z384" s="142" t="str">
        <f>IF(赛后数据!$M384="","",_xlfn.IFS(AA384=赛后数据!$N384,赛后数据!$M384,AA384=赛后数据!$V384,赛后数据!$U384,AA384=赛后数据!$AD384,赛后数据!$AC384,AA384=赛后数据!$AL384,赛后数据!$AK384))</f>
        <v/>
      </c>
      <c r="AA384" s="9" t="str">
        <f>IF(原始数据!AU384="","",原始数据!AU384)</f>
        <v/>
      </c>
      <c r="AB384" s="13"/>
      <c r="AC384" s="13"/>
      <c r="AD384" s="13"/>
      <c r="AE384" s="9" t="str">
        <f>IF(原始数据!K384="","",原始数据!K384)</f>
        <v/>
      </c>
      <c r="AF384" s="9" t="str">
        <f>IF(原始数据!L384="","",原始数据!L384)</f>
        <v/>
      </c>
      <c r="AG384" s="9" t="str">
        <f>IF(原始数据!AV384="","",原始数据!AV384)</f>
        <v/>
      </c>
      <c r="AH384" s="13"/>
      <c r="AI384" s="13"/>
      <c r="AJ384" s="13"/>
      <c r="AK384" s="13"/>
      <c r="AL384" s="13"/>
      <c r="AM384" s="9"/>
      <c r="AN384" s="9"/>
      <c r="AO384" s="9"/>
      <c r="AP384" s="9"/>
      <c r="AQ384" s="10"/>
      <c r="AR384" s="10"/>
      <c r="AS384" s="10"/>
      <c r="AT384" s="10"/>
      <c r="AU384" s="16"/>
      <c r="AV384" s="16"/>
      <c r="AW384" s="16"/>
      <c r="AX384" s="16"/>
      <c r="AY384" s="191"/>
      <c r="AZ384" s="191"/>
      <c r="BA384" s="13"/>
      <c r="BC384" s="20">
        <f t="shared" si="10"/>
        <v>0</v>
      </c>
      <c r="BD384" s="20" t="str">
        <f t="shared" si="11"/>
        <v/>
      </c>
    </row>
    <row r="385" spans="1:56">
      <c r="A385" s="1">
        <f>输入错误检查!C384</f>
        <v>0</v>
      </c>
      <c r="B385" s="14" t="str">
        <f>原始数据!B385</f>
        <v/>
      </c>
      <c r="C385" s="14" t="str">
        <f>原始数据!C385</f>
        <v/>
      </c>
      <c r="D385" s="8" t="str">
        <f>原始数据!D385</f>
        <v/>
      </c>
      <c r="E385" s="8" t="str">
        <f>原始数据!E385</f>
        <v/>
      </c>
      <c r="F385" s="8" t="str">
        <f>原始数据!F385</f>
        <v/>
      </c>
      <c r="G385" s="8" t="str">
        <f>原始数据!G385</f>
        <v>加</v>
      </c>
      <c r="H385" s="8" t="str">
        <f>原始数据!H385</f>
        <v>上</v>
      </c>
      <c r="I385" s="8" t="str">
        <f>IF(原始数据!X385="","",原始数据!X385)</f>
        <v/>
      </c>
      <c r="J385" s="8" t="str">
        <f>原始数据!J385</f>
        <v/>
      </c>
      <c r="K385" s="142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9" t="str">
        <f>IF(原始数据!AP385="","",原始数据!AP385)</f>
        <v/>
      </c>
      <c r="M385" s="13"/>
      <c r="N385" s="195"/>
      <c r="O385" s="195"/>
      <c r="P385" s="142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9" t="str">
        <f>IF(原始数据!AQ385="","",原始数据!AQ385)</f>
        <v/>
      </c>
      <c r="R385" s="13"/>
      <c r="S385" s="13"/>
      <c r="T385" s="13"/>
      <c r="U385" s="142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9" t="str">
        <f>IF(原始数据!AS385="","",原始数据!AS385)</f>
        <v/>
      </c>
      <c r="W385" s="13"/>
      <c r="X385" s="13"/>
      <c r="Y385" s="13"/>
      <c r="Z385" s="142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9" t="str">
        <f>IF(原始数据!AU385="","",原始数据!AU385)</f>
        <v/>
      </c>
      <c r="AB385" s="13"/>
      <c r="AC385" s="13"/>
      <c r="AD385" s="13"/>
      <c r="AE385" s="9" t="str">
        <f>IF(原始数据!K385="","",原始数据!K385)</f>
        <v/>
      </c>
      <c r="AF385" s="9" t="str">
        <f>IF(原始数据!L385="","",原始数据!L385)</f>
        <v/>
      </c>
      <c r="AG385" s="9" t="str">
        <f>IF(原始数据!AV385="","",原始数据!AV385)</f>
        <v/>
      </c>
      <c r="AH385" s="13"/>
      <c r="AI385" s="13"/>
      <c r="AJ385" s="13"/>
      <c r="AK385" s="13"/>
      <c r="AL385" s="13"/>
      <c r="AM385" s="9"/>
      <c r="AN385" s="9"/>
      <c r="AO385" s="9"/>
      <c r="AP385" s="9"/>
      <c r="AQ385" s="10"/>
      <c r="AR385" s="10"/>
      <c r="AS385" s="10"/>
      <c r="AT385" s="10"/>
      <c r="AU385" s="16"/>
      <c r="AV385" s="16"/>
      <c r="AW385" s="16"/>
      <c r="AX385" s="16"/>
      <c r="AY385" s="191"/>
      <c r="AZ385" s="191"/>
      <c r="BA385" s="13"/>
      <c r="BC385" s="20">
        <f t="shared" si="10"/>
        <v>0</v>
      </c>
      <c r="BD385" s="20" t="str">
        <f t="shared" si="11"/>
        <v/>
      </c>
    </row>
    <row r="386" spans="1:56">
      <c r="A386" s="1">
        <f>输入错误检查!C385</f>
        <v>0</v>
      </c>
      <c r="B386" s="14" t="str">
        <f>原始数据!B386</f>
        <v/>
      </c>
      <c r="C386" s="14" t="str">
        <f>原始数据!C386</f>
        <v/>
      </c>
      <c r="D386" s="8" t="str">
        <f>原始数据!D386</f>
        <v/>
      </c>
      <c r="E386" s="8" t="str">
        <f>原始数据!E386</f>
        <v/>
      </c>
      <c r="F386" s="8" t="str">
        <f>原始数据!F386</f>
        <v/>
      </c>
      <c r="G386" s="8" t="str">
        <f>原始数据!G386</f>
        <v>加</v>
      </c>
      <c r="H386" s="8" t="str">
        <f>原始数据!H386</f>
        <v>下</v>
      </c>
      <c r="I386" s="8" t="str">
        <f>IF(原始数据!X386="","",原始数据!X386)</f>
        <v/>
      </c>
      <c r="J386" s="8" t="str">
        <f>原始数据!J386</f>
        <v/>
      </c>
      <c r="K386" s="142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9" t="str">
        <f>IF(原始数据!AP386="","",原始数据!AP386)</f>
        <v/>
      </c>
      <c r="M386" s="13"/>
      <c r="N386" s="195"/>
      <c r="O386" s="195"/>
      <c r="P386" s="142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9" t="str">
        <f>IF(原始数据!AQ386="","",原始数据!AQ386)</f>
        <v/>
      </c>
      <c r="R386" s="13"/>
      <c r="S386" s="13"/>
      <c r="T386" s="13"/>
      <c r="U386" s="142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9" t="str">
        <f>IF(原始数据!AS386="","",原始数据!AS386)</f>
        <v/>
      </c>
      <c r="W386" s="13"/>
      <c r="X386" s="13"/>
      <c r="Y386" s="13"/>
      <c r="Z386" s="142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9" t="str">
        <f>IF(原始数据!AU386="","",原始数据!AU386)</f>
        <v/>
      </c>
      <c r="AB386" s="13"/>
      <c r="AC386" s="13"/>
      <c r="AD386" s="13"/>
      <c r="AE386" s="9" t="str">
        <f>IF(原始数据!K386="","",原始数据!K386)</f>
        <v/>
      </c>
      <c r="AF386" s="9" t="str">
        <f>IF(原始数据!L386="","",原始数据!L386)</f>
        <v/>
      </c>
      <c r="AG386" s="9" t="str">
        <f>IF(原始数据!AV386="","",原始数据!AV386)</f>
        <v/>
      </c>
      <c r="AH386" s="13"/>
      <c r="AI386" s="13"/>
      <c r="AJ386" s="13"/>
      <c r="AK386" s="13"/>
      <c r="AL386" s="13"/>
      <c r="AM386" s="9"/>
      <c r="AN386" s="9"/>
      <c r="AO386" s="9"/>
      <c r="AP386" s="9"/>
      <c r="AQ386" s="10"/>
      <c r="AR386" s="10"/>
      <c r="AS386" s="10"/>
      <c r="AT386" s="10"/>
      <c r="AU386" s="16"/>
      <c r="AV386" s="16"/>
      <c r="AW386" s="16"/>
      <c r="AX386" s="16"/>
      <c r="AY386" s="191"/>
      <c r="AZ386" s="191"/>
      <c r="BA386" s="13"/>
      <c r="BC386" s="20">
        <f t="shared" si="10"/>
        <v>0</v>
      </c>
      <c r="BD386" s="20" t="str">
        <f t="shared" si="11"/>
        <v/>
      </c>
    </row>
    <row r="387" spans="1:56">
      <c r="A387" s="1">
        <f>输入错误检查!C386</f>
        <v>0</v>
      </c>
      <c r="B387" s="14" t="str">
        <f>原始数据!B387</f>
        <v/>
      </c>
      <c r="C387" s="14" t="str">
        <f>原始数据!C387</f>
        <v/>
      </c>
      <c r="D387" s="8" t="str">
        <f>原始数据!D387</f>
        <v/>
      </c>
      <c r="E387" s="8" t="str">
        <f>原始数据!E387</f>
        <v/>
      </c>
      <c r="F387" s="8" t="str">
        <f>原始数据!F387</f>
        <v/>
      </c>
      <c r="G387" s="8">
        <f>原始数据!G387</f>
        <v>1</v>
      </c>
      <c r="H387" s="8" t="str">
        <f>原始数据!H387</f>
        <v>上</v>
      </c>
      <c r="I387" s="8" t="str">
        <f>IF(原始数据!X387="","",原始数据!X387)</f>
        <v/>
      </c>
      <c r="J387" s="8" t="str">
        <f>原始数据!J387</f>
        <v/>
      </c>
      <c r="K387" s="142" t="str">
        <f>IF(赛后数据!$M387="","",_xlfn.IFS(L387=赛后数据!$N387,赛后数据!$M387,L387=赛后数据!$V387,赛后数据!$U387,L387=赛后数据!$AD387,赛后数据!$AC387,L387=赛后数据!$AL387,赛后数据!$AK387))</f>
        <v/>
      </c>
      <c r="L387" s="9" t="str">
        <f>IF(原始数据!AP387="","",原始数据!AP387)</f>
        <v/>
      </c>
      <c r="M387" s="13"/>
      <c r="N387" s="195"/>
      <c r="O387" s="195"/>
      <c r="P387" s="142" t="str">
        <f>IF(赛后数据!$M387="","",_xlfn.IFS(Q387=赛后数据!$N387,赛后数据!$M387,Q387=赛后数据!$V387,赛后数据!$U387,Q387=赛后数据!$AD387,赛后数据!$AC387,Q387=赛后数据!$AL387,赛后数据!$AK387))</f>
        <v/>
      </c>
      <c r="Q387" s="9" t="str">
        <f>IF(原始数据!AQ387="","",原始数据!AQ387)</f>
        <v/>
      </c>
      <c r="R387" s="13"/>
      <c r="S387" s="13"/>
      <c r="T387" s="13"/>
      <c r="U387" s="142" t="str">
        <f>IF(赛后数据!$M387="","",_xlfn.IFS(V387=赛后数据!$N387,赛后数据!$M387,V387=赛后数据!$V387,赛后数据!$U387,V387=赛后数据!$AD387,赛后数据!$AC387,V387=赛后数据!$AL387,赛后数据!$AK387))</f>
        <v/>
      </c>
      <c r="V387" s="9" t="str">
        <f>IF(原始数据!AS387="","",原始数据!AS387)</f>
        <v/>
      </c>
      <c r="W387" s="13"/>
      <c r="X387" s="13"/>
      <c r="Y387" s="13"/>
      <c r="Z387" s="142" t="str">
        <f>IF(赛后数据!$M387="","",_xlfn.IFS(AA387=赛后数据!$N387,赛后数据!$M387,AA387=赛后数据!$V387,赛后数据!$U387,AA387=赛后数据!$AD387,赛后数据!$AC387,AA387=赛后数据!$AL387,赛后数据!$AK387))</f>
        <v/>
      </c>
      <c r="AA387" s="9" t="str">
        <f>IF(原始数据!AU387="","",原始数据!AU387)</f>
        <v/>
      </c>
      <c r="AB387" s="13"/>
      <c r="AC387" s="13"/>
      <c r="AD387" s="13"/>
      <c r="AE387" s="9" t="str">
        <f>IF(原始数据!K387="","",原始数据!K387)</f>
        <v/>
      </c>
      <c r="AF387" s="9" t="str">
        <f>IF(原始数据!L387="","",原始数据!L387)</f>
        <v/>
      </c>
      <c r="AG387" s="9" t="str">
        <f>IF(原始数据!AV387="","",原始数据!AV387)</f>
        <v/>
      </c>
      <c r="AH387" s="13"/>
      <c r="AI387" s="13"/>
      <c r="AJ387" s="13"/>
      <c r="AK387" s="13"/>
      <c r="AL387" s="13"/>
      <c r="AM387" s="9"/>
      <c r="AN387" s="9"/>
      <c r="AO387" s="9"/>
      <c r="AP387" s="9"/>
      <c r="AQ387" s="10"/>
      <c r="AR387" s="10"/>
      <c r="AS387" s="10"/>
      <c r="AT387" s="10"/>
      <c r="AU387" s="16"/>
      <c r="AV387" s="16"/>
      <c r="AW387" s="16"/>
      <c r="AX387" s="16"/>
      <c r="AY387" s="191"/>
      <c r="AZ387" s="191"/>
      <c r="BA387" s="13"/>
      <c r="BC387" s="20">
        <f t="shared" si="10"/>
        <v>0</v>
      </c>
      <c r="BD387" s="20" t="str">
        <f t="shared" si="11"/>
        <v/>
      </c>
    </row>
    <row r="388" spans="1:56">
      <c r="A388" s="1">
        <f>输入错误检查!C387</f>
        <v>0</v>
      </c>
      <c r="B388" s="14" t="str">
        <f>原始数据!B388</f>
        <v/>
      </c>
      <c r="C388" s="14" t="str">
        <f>原始数据!C388</f>
        <v/>
      </c>
      <c r="D388" s="8" t="str">
        <f>原始数据!D388</f>
        <v/>
      </c>
      <c r="E388" s="8" t="str">
        <f>原始数据!E388</f>
        <v/>
      </c>
      <c r="F388" s="8" t="str">
        <f>原始数据!F388</f>
        <v/>
      </c>
      <c r="G388" s="8">
        <f>原始数据!G388</f>
        <v>1</v>
      </c>
      <c r="H388" s="8" t="str">
        <f>原始数据!H388</f>
        <v>下</v>
      </c>
      <c r="I388" s="8" t="str">
        <f>IF(原始数据!X388="","",原始数据!X388)</f>
        <v/>
      </c>
      <c r="J388" s="8" t="str">
        <f>原始数据!J388</f>
        <v/>
      </c>
      <c r="K388" s="142" t="str">
        <f>IF(赛后数据!$M388="","",_xlfn.IFS(L388=赛后数据!$N388,赛后数据!$M388,L388=赛后数据!$V388,赛后数据!$U388,L388=赛后数据!$AD388,赛后数据!$AC388,L388=赛后数据!$AL388,赛后数据!$AK388))</f>
        <v/>
      </c>
      <c r="L388" s="9" t="str">
        <f>IF(原始数据!AP388="","",原始数据!AP388)</f>
        <v/>
      </c>
      <c r="M388" s="13"/>
      <c r="N388" s="195"/>
      <c r="O388" s="195"/>
      <c r="P388" s="142" t="str">
        <f>IF(赛后数据!$M388="","",_xlfn.IFS(Q388=赛后数据!$N388,赛后数据!$M388,Q388=赛后数据!$V388,赛后数据!$U388,Q388=赛后数据!$AD388,赛后数据!$AC388,Q388=赛后数据!$AL388,赛后数据!$AK388))</f>
        <v/>
      </c>
      <c r="Q388" s="9" t="str">
        <f>IF(原始数据!AQ388="","",原始数据!AQ388)</f>
        <v/>
      </c>
      <c r="R388" s="13"/>
      <c r="S388" s="13"/>
      <c r="T388" s="13"/>
      <c r="U388" s="142" t="str">
        <f>IF(赛后数据!$M388="","",_xlfn.IFS(V388=赛后数据!$N388,赛后数据!$M388,V388=赛后数据!$V388,赛后数据!$U388,V388=赛后数据!$AD388,赛后数据!$AC388,V388=赛后数据!$AL388,赛后数据!$AK388))</f>
        <v/>
      </c>
      <c r="V388" s="9" t="str">
        <f>IF(原始数据!AS388="","",原始数据!AS388)</f>
        <v/>
      </c>
      <c r="W388" s="13"/>
      <c r="X388" s="13"/>
      <c r="Y388" s="13"/>
      <c r="Z388" s="142" t="str">
        <f>IF(赛后数据!$M388="","",_xlfn.IFS(AA388=赛后数据!$N388,赛后数据!$M388,AA388=赛后数据!$V388,赛后数据!$U388,AA388=赛后数据!$AD388,赛后数据!$AC388,AA388=赛后数据!$AL388,赛后数据!$AK388))</f>
        <v/>
      </c>
      <c r="AA388" s="9" t="str">
        <f>IF(原始数据!AU388="","",原始数据!AU388)</f>
        <v/>
      </c>
      <c r="AB388" s="13"/>
      <c r="AC388" s="13"/>
      <c r="AD388" s="13"/>
      <c r="AE388" s="9" t="str">
        <f>IF(原始数据!K388="","",原始数据!K388)</f>
        <v/>
      </c>
      <c r="AF388" s="9" t="str">
        <f>IF(原始数据!L388="","",原始数据!L388)</f>
        <v/>
      </c>
      <c r="AG388" s="9" t="str">
        <f>IF(原始数据!AV388="","",原始数据!AV388)</f>
        <v/>
      </c>
      <c r="AH388" s="13"/>
      <c r="AI388" s="13"/>
      <c r="AJ388" s="13"/>
      <c r="AK388" s="13"/>
      <c r="AL388" s="13"/>
      <c r="AM388" s="9"/>
      <c r="AN388" s="9"/>
      <c r="AO388" s="9"/>
      <c r="AP388" s="9"/>
      <c r="AQ388" s="10"/>
      <c r="AR388" s="10"/>
      <c r="AS388" s="10"/>
      <c r="AT388" s="10"/>
      <c r="AU388" s="16"/>
      <c r="AV388" s="16"/>
      <c r="AW388" s="16"/>
      <c r="AX388" s="16"/>
      <c r="AY388" s="191"/>
      <c r="AZ388" s="191"/>
      <c r="BA388" s="13"/>
      <c r="BC388" s="20">
        <f t="shared" ref="BC388:BC451" si="12">AQ388*60+AR388-AN388*60-AO388</f>
        <v>0</v>
      </c>
      <c r="BD388" s="20" t="str">
        <f t="shared" ref="BD388:BD451" si="13">IF(AV388="","",AV388*60+AW388-200)</f>
        <v/>
      </c>
    </row>
    <row r="389" spans="1:56">
      <c r="A389" s="1">
        <f>输入错误检查!C388</f>
        <v>0</v>
      </c>
      <c r="B389" s="14" t="str">
        <f>原始数据!B389</f>
        <v/>
      </c>
      <c r="C389" s="14" t="str">
        <f>原始数据!C389</f>
        <v/>
      </c>
      <c r="D389" s="8" t="str">
        <f>原始数据!D389</f>
        <v/>
      </c>
      <c r="E389" s="8" t="str">
        <f>原始数据!E389</f>
        <v/>
      </c>
      <c r="F389" s="8" t="str">
        <f>原始数据!F389</f>
        <v/>
      </c>
      <c r="G389" s="8">
        <f>原始数据!G389</f>
        <v>2</v>
      </c>
      <c r="H389" s="8" t="str">
        <f>原始数据!H389</f>
        <v>上</v>
      </c>
      <c r="I389" s="8" t="str">
        <f>IF(原始数据!X389="","",原始数据!X389)</f>
        <v/>
      </c>
      <c r="J389" s="8" t="str">
        <f>原始数据!J389</f>
        <v/>
      </c>
      <c r="K389" s="142" t="str">
        <f>IF(赛后数据!$M389="","",_xlfn.IFS(L389=赛后数据!$N389,赛后数据!$M389,L389=赛后数据!$V389,赛后数据!$U389,L389=赛后数据!$AD389,赛后数据!$AC389,L389=赛后数据!$AL389,赛后数据!$AK389))</f>
        <v/>
      </c>
      <c r="L389" s="9" t="str">
        <f>IF(原始数据!AP389="","",原始数据!AP389)</f>
        <v/>
      </c>
      <c r="M389" s="13"/>
      <c r="N389" s="195"/>
      <c r="O389" s="195"/>
      <c r="P389" s="142" t="str">
        <f>IF(赛后数据!$M389="","",_xlfn.IFS(Q389=赛后数据!$N389,赛后数据!$M389,Q389=赛后数据!$V389,赛后数据!$U389,Q389=赛后数据!$AD389,赛后数据!$AC389,Q389=赛后数据!$AL389,赛后数据!$AK389))</f>
        <v/>
      </c>
      <c r="Q389" s="9" t="str">
        <f>IF(原始数据!AQ389="","",原始数据!AQ389)</f>
        <v/>
      </c>
      <c r="R389" s="13"/>
      <c r="S389" s="13"/>
      <c r="T389" s="13"/>
      <c r="U389" s="142" t="str">
        <f>IF(赛后数据!$M389="","",_xlfn.IFS(V389=赛后数据!$N389,赛后数据!$M389,V389=赛后数据!$V389,赛后数据!$U389,V389=赛后数据!$AD389,赛后数据!$AC389,V389=赛后数据!$AL389,赛后数据!$AK389))</f>
        <v/>
      </c>
      <c r="V389" s="9" t="str">
        <f>IF(原始数据!AS389="","",原始数据!AS389)</f>
        <v/>
      </c>
      <c r="W389" s="13"/>
      <c r="X389" s="13"/>
      <c r="Y389" s="13"/>
      <c r="Z389" s="142" t="str">
        <f>IF(赛后数据!$M389="","",_xlfn.IFS(AA389=赛后数据!$N389,赛后数据!$M389,AA389=赛后数据!$V389,赛后数据!$U389,AA389=赛后数据!$AD389,赛后数据!$AC389,AA389=赛后数据!$AL389,赛后数据!$AK389))</f>
        <v/>
      </c>
      <c r="AA389" s="9" t="str">
        <f>IF(原始数据!AU389="","",原始数据!AU389)</f>
        <v/>
      </c>
      <c r="AB389" s="13"/>
      <c r="AC389" s="13"/>
      <c r="AD389" s="13"/>
      <c r="AE389" s="9" t="str">
        <f>IF(原始数据!K389="","",原始数据!K389)</f>
        <v/>
      </c>
      <c r="AF389" s="9" t="str">
        <f>IF(原始数据!L389="","",原始数据!L389)</f>
        <v/>
      </c>
      <c r="AG389" s="9" t="str">
        <f>IF(原始数据!AV389="","",原始数据!AV389)</f>
        <v/>
      </c>
      <c r="AH389" s="13"/>
      <c r="AI389" s="13"/>
      <c r="AJ389" s="13"/>
      <c r="AK389" s="13"/>
      <c r="AL389" s="13"/>
      <c r="AM389" s="9"/>
      <c r="AN389" s="9"/>
      <c r="AO389" s="9"/>
      <c r="AP389" s="9"/>
      <c r="AQ389" s="10"/>
      <c r="AR389" s="10"/>
      <c r="AS389" s="10"/>
      <c r="AT389" s="10"/>
      <c r="AU389" s="16"/>
      <c r="AV389" s="16"/>
      <c r="AW389" s="16"/>
      <c r="AX389" s="16"/>
      <c r="AY389" s="191"/>
      <c r="AZ389" s="191"/>
      <c r="BA389" s="13"/>
      <c r="BC389" s="20">
        <f t="shared" si="12"/>
        <v>0</v>
      </c>
      <c r="BD389" s="20" t="str">
        <f t="shared" si="13"/>
        <v/>
      </c>
    </row>
    <row r="390" spans="1:56">
      <c r="A390" s="1">
        <f>输入错误检查!C389</f>
        <v>0</v>
      </c>
      <c r="B390" s="14" t="str">
        <f>原始数据!B390</f>
        <v/>
      </c>
      <c r="C390" s="14" t="str">
        <f>原始数据!C390</f>
        <v/>
      </c>
      <c r="D390" s="8" t="str">
        <f>原始数据!D390</f>
        <v/>
      </c>
      <c r="E390" s="8" t="str">
        <f>原始数据!E390</f>
        <v/>
      </c>
      <c r="F390" s="8" t="str">
        <f>原始数据!F390</f>
        <v/>
      </c>
      <c r="G390" s="8">
        <f>原始数据!G390</f>
        <v>2</v>
      </c>
      <c r="H390" s="8" t="str">
        <f>原始数据!H390</f>
        <v>下</v>
      </c>
      <c r="I390" s="8" t="str">
        <f>IF(原始数据!X390="","",原始数据!X390)</f>
        <v/>
      </c>
      <c r="J390" s="8" t="str">
        <f>原始数据!J390</f>
        <v/>
      </c>
      <c r="K390" s="142" t="str">
        <f>IF(赛后数据!$M390="","",_xlfn.IFS(L390=赛后数据!$N390,赛后数据!$M390,L390=赛后数据!$V390,赛后数据!$U390,L390=赛后数据!$AD390,赛后数据!$AC390,L390=赛后数据!$AL390,赛后数据!$AK390))</f>
        <v/>
      </c>
      <c r="L390" s="9" t="str">
        <f>IF(原始数据!AP390="","",原始数据!AP390)</f>
        <v/>
      </c>
      <c r="M390" s="13"/>
      <c r="N390" s="195"/>
      <c r="O390" s="195"/>
      <c r="P390" s="142" t="str">
        <f>IF(赛后数据!$M390="","",_xlfn.IFS(Q390=赛后数据!$N390,赛后数据!$M390,Q390=赛后数据!$V390,赛后数据!$U390,Q390=赛后数据!$AD390,赛后数据!$AC390,Q390=赛后数据!$AL390,赛后数据!$AK390))</f>
        <v/>
      </c>
      <c r="Q390" s="9" t="str">
        <f>IF(原始数据!AQ390="","",原始数据!AQ390)</f>
        <v/>
      </c>
      <c r="R390" s="13"/>
      <c r="S390" s="13"/>
      <c r="T390" s="13"/>
      <c r="U390" s="142" t="str">
        <f>IF(赛后数据!$M390="","",_xlfn.IFS(V390=赛后数据!$N390,赛后数据!$M390,V390=赛后数据!$V390,赛后数据!$U390,V390=赛后数据!$AD390,赛后数据!$AC390,V390=赛后数据!$AL390,赛后数据!$AK390))</f>
        <v/>
      </c>
      <c r="V390" s="9" t="str">
        <f>IF(原始数据!AS390="","",原始数据!AS390)</f>
        <v/>
      </c>
      <c r="W390" s="13"/>
      <c r="X390" s="13"/>
      <c r="Y390" s="13"/>
      <c r="Z390" s="142" t="str">
        <f>IF(赛后数据!$M390="","",_xlfn.IFS(AA390=赛后数据!$N390,赛后数据!$M390,AA390=赛后数据!$V390,赛后数据!$U390,AA390=赛后数据!$AD390,赛后数据!$AC390,AA390=赛后数据!$AL390,赛后数据!$AK390))</f>
        <v/>
      </c>
      <c r="AA390" s="9" t="str">
        <f>IF(原始数据!AU390="","",原始数据!AU390)</f>
        <v/>
      </c>
      <c r="AB390" s="13"/>
      <c r="AC390" s="13"/>
      <c r="AD390" s="13"/>
      <c r="AE390" s="9" t="str">
        <f>IF(原始数据!K390="","",原始数据!K390)</f>
        <v/>
      </c>
      <c r="AF390" s="9" t="str">
        <f>IF(原始数据!L390="","",原始数据!L390)</f>
        <v/>
      </c>
      <c r="AG390" s="9" t="str">
        <f>IF(原始数据!AV390="","",原始数据!AV390)</f>
        <v/>
      </c>
      <c r="AH390" s="13"/>
      <c r="AI390" s="13"/>
      <c r="AJ390" s="13"/>
      <c r="AK390" s="13"/>
      <c r="AL390" s="13"/>
      <c r="AM390" s="9"/>
      <c r="AN390" s="9"/>
      <c r="AO390" s="9"/>
      <c r="AP390" s="9"/>
      <c r="AQ390" s="10"/>
      <c r="AR390" s="10"/>
      <c r="AS390" s="10"/>
      <c r="AT390" s="10"/>
      <c r="AU390" s="16"/>
      <c r="AV390" s="16"/>
      <c r="AW390" s="16"/>
      <c r="AX390" s="16"/>
      <c r="AY390" s="191"/>
      <c r="AZ390" s="191"/>
      <c r="BA390" s="13"/>
      <c r="BC390" s="20">
        <f t="shared" si="12"/>
        <v>0</v>
      </c>
      <c r="BD390" s="20" t="str">
        <f t="shared" si="13"/>
        <v/>
      </c>
    </row>
    <row r="391" spans="1:56">
      <c r="A391" s="1">
        <f>输入错误检查!C390</f>
        <v>0</v>
      </c>
      <c r="B391" s="14" t="str">
        <f>原始数据!B391</f>
        <v/>
      </c>
      <c r="C391" s="14" t="str">
        <f>原始数据!C391</f>
        <v/>
      </c>
      <c r="D391" s="8" t="str">
        <f>原始数据!D391</f>
        <v/>
      </c>
      <c r="E391" s="8" t="str">
        <f>原始数据!E391</f>
        <v/>
      </c>
      <c r="F391" s="8" t="str">
        <f>原始数据!F391</f>
        <v/>
      </c>
      <c r="G391" s="8">
        <f>原始数据!G391</f>
        <v>3</v>
      </c>
      <c r="H391" s="8" t="str">
        <f>原始数据!H391</f>
        <v>上</v>
      </c>
      <c r="I391" s="8" t="str">
        <f>IF(原始数据!X391="","",原始数据!X391)</f>
        <v/>
      </c>
      <c r="J391" s="8" t="str">
        <f>原始数据!J391</f>
        <v/>
      </c>
      <c r="K391" s="142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9" t="str">
        <f>IF(原始数据!AP391="","",原始数据!AP391)</f>
        <v/>
      </c>
      <c r="M391" s="13"/>
      <c r="N391" s="195"/>
      <c r="O391" s="195"/>
      <c r="P391" s="142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9" t="str">
        <f>IF(原始数据!AQ391="","",原始数据!AQ391)</f>
        <v/>
      </c>
      <c r="R391" s="13"/>
      <c r="S391" s="13"/>
      <c r="T391" s="13"/>
      <c r="U391" s="142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9" t="str">
        <f>IF(原始数据!AS391="","",原始数据!AS391)</f>
        <v/>
      </c>
      <c r="W391" s="13"/>
      <c r="X391" s="13"/>
      <c r="Y391" s="13"/>
      <c r="Z391" s="142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9" t="str">
        <f>IF(原始数据!AU391="","",原始数据!AU391)</f>
        <v/>
      </c>
      <c r="AB391" s="13"/>
      <c r="AC391" s="13"/>
      <c r="AD391" s="13"/>
      <c r="AE391" s="9" t="str">
        <f>IF(原始数据!K391="","",原始数据!K391)</f>
        <v/>
      </c>
      <c r="AF391" s="9" t="str">
        <f>IF(原始数据!L391="","",原始数据!L391)</f>
        <v/>
      </c>
      <c r="AG391" s="9" t="str">
        <f>IF(原始数据!AV391="","",原始数据!AV391)</f>
        <v/>
      </c>
      <c r="AH391" s="13"/>
      <c r="AI391" s="13"/>
      <c r="AJ391" s="13"/>
      <c r="AK391" s="13"/>
      <c r="AL391" s="13"/>
      <c r="AM391" s="9"/>
      <c r="AN391" s="9"/>
      <c r="AO391" s="9"/>
      <c r="AP391" s="9"/>
      <c r="AQ391" s="10"/>
      <c r="AR391" s="10"/>
      <c r="AS391" s="10"/>
      <c r="AT391" s="10"/>
      <c r="AU391" s="16"/>
      <c r="AV391" s="16"/>
      <c r="AW391" s="16"/>
      <c r="AX391" s="16"/>
      <c r="AY391" s="191"/>
      <c r="AZ391" s="191"/>
      <c r="BA391" s="13"/>
      <c r="BC391" s="20">
        <f t="shared" si="12"/>
        <v>0</v>
      </c>
      <c r="BD391" s="20" t="str">
        <f t="shared" si="13"/>
        <v/>
      </c>
    </row>
    <row r="392" spans="1:56">
      <c r="A392" s="1">
        <f>输入错误检查!C391</f>
        <v>0</v>
      </c>
      <c r="B392" s="14" t="str">
        <f>原始数据!B392</f>
        <v/>
      </c>
      <c r="C392" s="14" t="str">
        <f>原始数据!C392</f>
        <v/>
      </c>
      <c r="D392" s="8" t="str">
        <f>原始数据!D392</f>
        <v/>
      </c>
      <c r="E392" s="8" t="str">
        <f>原始数据!E392</f>
        <v/>
      </c>
      <c r="F392" s="8" t="str">
        <f>原始数据!F392</f>
        <v/>
      </c>
      <c r="G392" s="8">
        <f>原始数据!G392</f>
        <v>3</v>
      </c>
      <c r="H392" s="8" t="str">
        <f>原始数据!H392</f>
        <v>下</v>
      </c>
      <c r="I392" s="8" t="str">
        <f>IF(原始数据!X392="","",原始数据!X392)</f>
        <v/>
      </c>
      <c r="J392" s="8" t="str">
        <f>原始数据!J392</f>
        <v/>
      </c>
      <c r="K392" s="142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9" t="str">
        <f>IF(原始数据!AP392="","",原始数据!AP392)</f>
        <v/>
      </c>
      <c r="M392" s="13"/>
      <c r="N392" s="195"/>
      <c r="O392" s="195"/>
      <c r="P392" s="142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9" t="str">
        <f>IF(原始数据!AQ392="","",原始数据!AQ392)</f>
        <v/>
      </c>
      <c r="R392" s="13"/>
      <c r="S392" s="13"/>
      <c r="T392" s="13"/>
      <c r="U392" s="142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9" t="str">
        <f>IF(原始数据!AS392="","",原始数据!AS392)</f>
        <v/>
      </c>
      <c r="W392" s="13"/>
      <c r="X392" s="13"/>
      <c r="Y392" s="13"/>
      <c r="Z392" s="142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9" t="str">
        <f>IF(原始数据!AU392="","",原始数据!AU392)</f>
        <v/>
      </c>
      <c r="AB392" s="13"/>
      <c r="AC392" s="13"/>
      <c r="AD392" s="13"/>
      <c r="AE392" s="9" t="str">
        <f>IF(原始数据!K392="","",原始数据!K392)</f>
        <v/>
      </c>
      <c r="AF392" s="9" t="str">
        <f>IF(原始数据!L392="","",原始数据!L392)</f>
        <v/>
      </c>
      <c r="AG392" s="9" t="str">
        <f>IF(原始数据!AV392="","",原始数据!AV392)</f>
        <v/>
      </c>
      <c r="AH392" s="13"/>
      <c r="AI392" s="13"/>
      <c r="AJ392" s="13"/>
      <c r="AK392" s="13"/>
      <c r="AL392" s="13"/>
      <c r="AM392" s="9"/>
      <c r="AN392" s="9"/>
      <c r="AO392" s="9"/>
      <c r="AP392" s="9"/>
      <c r="AQ392" s="10"/>
      <c r="AR392" s="10"/>
      <c r="AS392" s="10"/>
      <c r="AT392" s="10"/>
      <c r="AU392" s="16"/>
      <c r="AV392" s="16"/>
      <c r="AW392" s="16"/>
      <c r="AX392" s="16"/>
      <c r="AY392" s="191"/>
      <c r="AZ392" s="191"/>
      <c r="BA392" s="13"/>
      <c r="BC392" s="20">
        <f t="shared" si="12"/>
        <v>0</v>
      </c>
      <c r="BD392" s="20" t="str">
        <f t="shared" si="13"/>
        <v/>
      </c>
    </row>
    <row r="393" spans="1:56">
      <c r="A393" s="1">
        <f>输入错误检查!C392</f>
        <v>0</v>
      </c>
      <c r="B393" s="14" t="str">
        <f>原始数据!B393</f>
        <v/>
      </c>
      <c r="C393" s="14" t="str">
        <f>原始数据!C393</f>
        <v/>
      </c>
      <c r="D393" s="8" t="str">
        <f>原始数据!D393</f>
        <v/>
      </c>
      <c r="E393" s="8" t="str">
        <f>原始数据!E393</f>
        <v/>
      </c>
      <c r="F393" s="8" t="str">
        <f>原始数据!F393</f>
        <v/>
      </c>
      <c r="G393" s="8" t="str">
        <f>原始数据!G393</f>
        <v>加</v>
      </c>
      <c r="H393" s="8" t="str">
        <f>原始数据!H393</f>
        <v>上</v>
      </c>
      <c r="I393" s="8" t="str">
        <f>IF(原始数据!X393="","",原始数据!X393)</f>
        <v/>
      </c>
      <c r="J393" s="8" t="str">
        <f>原始数据!J393</f>
        <v/>
      </c>
      <c r="K393" s="142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9" t="str">
        <f>IF(原始数据!AP393="","",原始数据!AP393)</f>
        <v/>
      </c>
      <c r="M393" s="13"/>
      <c r="N393" s="195"/>
      <c r="O393" s="195"/>
      <c r="P393" s="142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9" t="str">
        <f>IF(原始数据!AQ393="","",原始数据!AQ393)</f>
        <v/>
      </c>
      <c r="R393" s="13"/>
      <c r="S393" s="13"/>
      <c r="T393" s="13"/>
      <c r="U393" s="142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9" t="str">
        <f>IF(原始数据!AS393="","",原始数据!AS393)</f>
        <v/>
      </c>
      <c r="W393" s="13"/>
      <c r="X393" s="13"/>
      <c r="Y393" s="13"/>
      <c r="Z393" s="142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9" t="str">
        <f>IF(原始数据!AU393="","",原始数据!AU393)</f>
        <v/>
      </c>
      <c r="AB393" s="13"/>
      <c r="AC393" s="13"/>
      <c r="AD393" s="13"/>
      <c r="AE393" s="9" t="str">
        <f>IF(原始数据!K393="","",原始数据!K393)</f>
        <v/>
      </c>
      <c r="AF393" s="9" t="str">
        <f>IF(原始数据!L393="","",原始数据!L393)</f>
        <v/>
      </c>
      <c r="AG393" s="9" t="str">
        <f>IF(原始数据!AV393="","",原始数据!AV393)</f>
        <v/>
      </c>
      <c r="AH393" s="13"/>
      <c r="AI393" s="13"/>
      <c r="AJ393" s="13"/>
      <c r="AK393" s="13"/>
      <c r="AL393" s="13"/>
      <c r="AM393" s="9"/>
      <c r="AN393" s="9"/>
      <c r="AO393" s="9"/>
      <c r="AP393" s="9"/>
      <c r="AQ393" s="10"/>
      <c r="AR393" s="10"/>
      <c r="AS393" s="10"/>
      <c r="AT393" s="10"/>
      <c r="AU393" s="16"/>
      <c r="AV393" s="16"/>
      <c r="AW393" s="16"/>
      <c r="AX393" s="16"/>
      <c r="AY393" s="191"/>
      <c r="AZ393" s="191"/>
      <c r="BA393" s="13"/>
      <c r="BC393" s="20">
        <f t="shared" si="12"/>
        <v>0</v>
      </c>
      <c r="BD393" s="20" t="str">
        <f t="shared" si="13"/>
        <v/>
      </c>
    </row>
    <row r="394" spans="1:56">
      <c r="A394" s="1">
        <f>输入错误检查!C393</f>
        <v>0</v>
      </c>
      <c r="B394" s="14" t="str">
        <f>原始数据!B394</f>
        <v/>
      </c>
      <c r="C394" s="14" t="str">
        <f>原始数据!C394</f>
        <v/>
      </c>
      <c r="D394" s="8" t="str">
        <f>原始数据!D394</f>
        <v/>
      </c>
      <c r="E394" s="8" t="str">
        <f>原始数据!E394</f>
        <v/>
      </c>
      <c r="F394" s="8" t="str">
        <f>原始数据!F394</f>
        <v/>
      </c>
      <c r="G394" s="8" t="str">
        <f>原始数据!G394</f>
        <v>加</v>
      </c>
      <c r="H394" s="8" t="str">
        <f>原始数据!H394</f>
        <v>下</v>
      </c>
      <c r="I394" s="8" t="str">
        <f>IF(原始数据!X394="","",原始数据!X394)</f>
        <v/>
      </c>
      <c r="J394" s="8" t="str">
        <f>原始数据!J394</f>
        <v/>
      </c>
      <c r="K394" s="142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9" t="str">
        <f>IF(原始数据!AP394="","",原始数据!AP394)</f>
        <v/>
      </c>
      <c r="M394" s="13"/>
      <c r="N394" s="195"/>
      <c r="O394" s="195"/>
      <c r="P394" s="142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9" t="str">
        <f>IF(原始数据!AQ394="","",原始数据!AQ394)</f>
        <v/>
      </c>
      <c r="R394" s="13"/>
      <c r="S394" s="13"/>
      <c r="T394" s="13"/>
      <c r="U394" s="142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9" t="str">
        <f>IF(原始数据!AS394="","",原始数据!AS394)</f>
        <v/>
      </c>
      <c r="W394" s="13"/>
      <c r="X394" s="13"/>
      <c r="Y394" s="13"/>
      <c r="Z394" s="142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9" t="str">
        <f>IF(原始数据!AU394="","",原始数据!AU394)</f>
        <v/>
      </c>
      <c r="AB394" s="13"/>
      <c r="AC394" s="13"/>
      <c r="AD394" s="13"/>
      <c r="AE394" s="9" t="str">
        <f>IF(原始数据!K394="","",原始数据!K394)</f>
        <v/>
      </c>
      <c r="AF394" s="9" t="str">
        <f>IF(原始数据!L394="","",原始数据!L394)</f>
        <v/>
      </c>
      <c r="AG394" s="9" t="str">
        <f>IF(原始数据!AV394="","",原始数据!AV394)</f>
        <v/>
      </c>
      <c r="AH394" s="13"/>
      <c r="AI394" s="13"/>
      <c r="AJ394" s="13"/>
      <c r="AK394" s="13"/>
      <c r="AL394" s="13"/>
      <c r="AM394" s="9"/>
      <c r="AN394" s="9"/>
      <c r="AO394" s="9"/>
      <c r="AP394" s="9"/>
      <c r="AQ394" s="10"/>
      <c r="AR394" s="10"/>
      <c r="AS394" s="10"/>
      <c r="AT394" s="10"/>
      <c r="AU394" s="16"/>
      <c r="AV394" s="16"/>
      <c r="AW394" s="16"/>
      <c r="AX394" s="16"/>
      <c r="AY394" s="191"/>
      <c r="AZ394" s="191"/>
      <c r="BA394" s="13"/>
      <c r="BC394" s="20">
        <f t="shared" si="12"/>
        <v>0</v>
      </c>
      <c r="BD394" s="20" t="str">
        <f t="shared" si="13"/>
        <v/>
      </c>
    </row>
    <row r="395" spans="1:56">
      <c r="A395" s="1">
        <f>输入错误检查!C394</f>
        <v>0</v>
      </c>
      <c r="B395" s="14" t="str">
        <f>原始数据!B395</f>
        <v/>
      </c>
      <c r="C395" s="14" t="str">
        <f>原始数据!C395</f>
        <v/>
      </c>
      <c r="D395" s="8" t="str">
        <f>原始数据!D395</f>
        <v/>
      </c>
      <c r="E395" s="8" t="str">
        <f>原始数据!E395</f>
        <v/>
      </c>
      <c r="F395" s="8" t="str">
        <f>原始数据!F395</f>
        <v/>
      </c>
      <c r="G395" s="8">
        <f>原始数据!G395</f>
        <v>1</v>
      </c>
      <c r="H395" s="8" t="str">
        <f>原始数据!H395</f>
        <v>上</v>
      </c>
      <c r="I395" s="8" t="str">
        <f>IF(原始数据!X395="","",原始数据!X395)</f>
        <v/>
      </c>
      <c r="J395" s="8" t="str">
        <f>原始数据!J395</f>
        <v/>
      </c>
      <c r="K395" s="142" t="str">
        <f>IF(赛后数据!$M395="","",_xlfn.IFS(L395=赛后数据!$N395,赛后数据!$M395,L395=赛后数据!$V395,赛后数据!$U395,L395=赛后数据!$AD395,赛后数据!$AC395,L395=赛后数据!$AL395,赛后数据!$AK395))</f>
        <v/>
      </c>
      <c r="L395" s="9" t="str">
        <f>IF(原始数据!AP395="","",原始数据!AP395)</f>
        <v/>
      </c>
      <c r="M395" s="13"/>
      <c r="N395" s="195"/>
      <c r="O395" s="195"/>
      <c r="P395" s="142" t="str">
        <f>IF(赛后数据!$M395="","",_xlfn.IFS(Q395=赛后数据!$N395,赛后数据!$M395,Q395=赛后数据!$V395,赛后数据!$U395,Q395=赛后数据!$AD395,赛后数据!$AC395,Q395=赛后数据!$AL395,赛后数据!$AK395))</f>
        <v/>
      </c>
      <c r="Q395" s="9" t="str">
        <f>IF(原始数据!AQ395="","",原始数据!AQ395)</f>
        <v/>
      </c>
      <c r="R395" s="13"/>
      <c r="S395" s="13"/>
      <c r="T395" s="13"/>
      <c r="U395" s="142" t="str">
        <f>IF(赛后数据!$M395="","",_xlfn.IFS(V395=赛后数据!$N395,赛后数据!$M395,V395=赛后数据!$V395,赛后数据!$U395,V395=赛后数据!$AD395,赛后数据!$AC395,V395=赛后数据!$AL395,赛后数据!$AK395))</f>
        <v/>
      </c>
      <c r="V395" s="9" t="str">
        <f>IF(原始数据!AS395="","",原始数据!AS395)</f>
        <v/>
      </c>
      <c r="W395" s="13"/>
      <c r="X395" s="13"/>
      <c r="Y395" s="13"/>
      <c r="Z395" s="142" t="str">
        <f>IF(赛后数据!$M395="","",_xlfn.IFS(AA395=赛后数据!$N395,赛后数据!$M395,AA395=赛后数据!$V395,赛后数据!$U395,AA395=赛后数据!$AD395,赛后数据!$AC395,AA395=赛后数据!$AL395,赛后数据!$AK395))</f>
        <v/>
      </c>
      <c r="AA395" s="9" t="str">
        <f>IF(原始数据!AU395="","",原始数据!AU395)</f>
        <v/>
      </c>
      <c r="AB395" s="13"/>
      <c r="AC395" s="13"/>
      <c r="AD395" s="13"/>
      <c r="AE395" s="9" t="str">
        <f>IF(原始数据!K395="","",原始数据!K395)</f>
        <v/>
      </c>
      <c r="AF395" s="9" t="str">
        <f>IF(原始数据!L395="","",原始数据!L395)</f>
        <v/>
      </c>
      <c r="AG395" s="9" t="str">
        <f>IF(原始数据!AV395="","",原始数据!AV395)</f>
        <v/>
      </c>
      <c r="AH395" s="13"/>
      <c r="AI395" s="13"/>
      <c r="AJ395" s="13"/>
      <c r="AK395" s="13"/>
      <c r="AL395" s="13"/>
      <c r="AM395" s="9"/>
      <c r="AN395" s="9"/>
      <c r="AO395" s="9"/>
      <c r="AP395" s="9"/>
      <c r="AQ395" s="10"/>
      <c r="AR395" s="10"/>
      <c r="AS395" s="10"/>
      <c r="AT395" s="10"/>
      <c r="AU395" s="16"/>
      <c r="AV395" s="16"/>
      <c r="AW395" s="16"/>
      <c r="AX395" s="16"/>
      <c r="AY395" s="191"/>
      <c r="AZ395" s="191"/>
      <c r="BA395" s="13"/>
      <c r="BC395" s="20">
        <f t="shared" si="12"/>
        <v>0</v>
      </c>
      <c r="BD395" s="20" t="str">
        <f t="shared" si="13"/>
        <v/>
      </c>
    </row>
    <row r="396" spans="1:56">
      <c r="A396" s="1">
        <f>输入错误检查!C395</f>
        <v>0</v>
      </c>
      <c r="B396" s="14" t="str">
        <f>原始数据!B396</f>
        <v/>
      </c>
      <c r="C396" s="14" t="str">
        <f>原始数据!C396</f>
        <v/>
      </c>
      <c r="D396" s="8" t="str">
        <f>原始数据!D396</f>
        <v/>
      </c>
      <c r="E396" s="8" t="str">
        <f>原始数据!E396</f>
        <v/>
      </c>
      <c r="F396" s="8" t="str">
        <f>原始数据!F396</f>
        <v/>
      </c>
      <c r="G396" s="8">
        <f>原始数据!G396</f>
        <v>1</v>
      </c>
      <c r="H396" s="8" t="str">
        <f>原始数据!H396</f>
        <v>下</v>
      </c>
      <c r="I396" s="8" t="str">
        <f>IF(原始数据!X396="","",原始数据!X396)</f>
        <v/>
      </c>
      <c r="J396" s="8" t="str">
        <f>原始数据!J396</f>
        <v/>
      </c>
      <c r="K396" s="142" t="str">
        <f>IF(赛后数据!$M396="","",_xlfn.IFS(L396=赛后数据!$N396,赛后数据!$M396,L396=赛后数据!$V396,赛后数据!$U396,L396=赛后数据!$AD396,赛后数据!$AC396,L396=赛后数据!$AL396,赛后数据!$AK396))</f>
        <v/>
      </c>
      <c r="L396" s="9" t="str">
        <f>IF(原始数据!AP396="","",原始数据!AP396)</f>
        <v/>
      </c>
      <c r="M396" s="13"/>
      <c r="N396" s="195"/>
      <c r="O396" s="195"/>
      <c r="P396" s="142" t="str">
        <f>IF(赛后数据!$M396="","",_xlfn.IFS(Q396=赛后数据!$N396,赛后数据!$M396,Q396=赛后数据!$V396,赛后数据!$U396,Q396=赛后数据!$AD396,赛后数据!$AC396,Q396=赛后数据!$AL396,赛后数据!$AK396))</f>
        <v/>
      </c>
      <c r="Q396" s="9" t="str">
        <f>IF(原始数据!AQ396="","",原始数据!AQ396)</f>
        <v/>
      </c>
      <c r="R396" s="13"/>
      <c r="S396" s="13"/>
      <c r="T396" s="13"/>
      <c r="U396" s="142" t="str">
        <f>IF(赛后数据!$M396="","",_xlfn.IFS(V396=赛后数据!$N396,赛后数据!$M396,V396=赛后数据!$V396,赛后数据!$U396,V396=赛后数据!$AD396,赛后数据!$AC396,V396=赛后数据!$AL396,赛后数据!$AK396))</f>
        <v/>
      </c>
      <c r="V396" s="9" t="str">
        <f>IF(原始数据!AS396="","",原始数据!AS396)</f>
        <v/>
      </c>
      <c r="W396" s="13"/>
      <c r="X396" s="13"/>
      <c r="Y396" s="13"/>
      <c r="Z396" s="142" t="str">
        <f>IF(赛后数据!$M396="","",_xlfn.IFS(AA396=赛后数据!$N396,赛后数据!$M396,AA396=赛后数据!$V396,赛后数据!$U396,AA396=赛后数据!$AD396,赛后数据!$AC396,AA396=赛后数据!$AL396,赛后数据!$AK396))</f>
        <v/>
      </c>
      <c r="AA396" s="9" t="str">
        <f>IF(原始数据!AU396="","",原始数据!AU396)</f>
        <v/>
      </c>
      <c r="AB396" s="13"/>
      <c r="AC396" s="13"/>
      <c r="AD396" s="13"/>
      <c r="AE396" s="9" t="str">
        <f>IF(原始数据!K396="","",原始数据!K396)</f>
        <v/>
      </c>
      <c r="AF396" s="9" t="str">
        <f>IF(原始数据!L396="","",原始数据!L396)</f>
        <v/>
      </c>
      <c r="AG396" s="9" t="str">
        <f>IF(原始数据!AV396="","",原始数据!AV396)</f>
        <v/>
      </c>
      <c r="AH396" s="13"/>
      <c r="AI396" s="13"/>
      <c r="AJ396" s="13"/>
      <c r="AK396" s="13"/>
      <c r="AL396" s="13"/>
      <c r="AM396" s="9"/>
      <c r="AN396" s="9"/>
      <c r="AO396" s="9"/>
      <c r="AP396" s="9"/>
      <c r="AQ396" s="10"/>
      <c r="AR396" s="10"/>
      <c r="AS396" s="10"/>
      <c r="AT396" s="10"/>
      <c r="AU396" s="16"/>
      <c r="AV396" s="16"/>
      <c r="AW396" s="16"/>
      <c r="AX396" s="16"/>
      <c r="AY396" s="191"/>
      <c r="AZ396" s="191"/>
      <c r="BA396" s="13"/>
      <c r="BC396" s="20">
        <f t="shared" si="12"/>
        <v>0</v>
      </c>
      <c r="BD396" s="20" t="str">
        <f t="shared" si="13"/>
        <v/>
      </c>
    </row>
    <row r="397" spans="1:56">
      <c r="A397" s="1">
        <f>输入错误检查!C396</f>
        <v>0</v>
      </c>
      <c r="B397" s="14" t="str">
        <f>原始数据!B397</f>
        <v/>
      </c>
      <c r="C397" s="14" t="str">
        <f>原始数据!C397</f>
        <v/>
      </c>
      <c r="D397" s="8" t="str">
        <f>原始数据!D397</f>
        <v/>
      </c>
      <c r="E397" s="8" t="str">
        <f>原始数据!E397</f>
        <v/>
      </c>
      <c r="F397" s="8" t="str">
        <f>原始数据!F397</f>
        <v/>
      </c>
      <c r="G397" s="8">
        <f>原始数据!G397</f>
        <v>2</v>
      </c>
      <c r="H397" s="8" t="str">
        <f>原始数据!H397</f>
        <v>上</v>
      </c>
      <c r="I397" s="8" t="str">
        <f>IF(原始数据!X397="","",原始数据!X397)</f>
        <v/>
      </c>
      <c r="J397" s="8" t="str">
        <f>原始数据!J397</f>
        <v/>
      </c>
      <c r="K397" s="142" t="str">
        <f>IF(赛后数据!$M397="","",_xlfn.IFS(L397=赛后数据!$N397,赛后数据!$M397,L397=赛后数据!$V397,赛后数据!$U397,L397=赛后数据!$AD397,赛后数据!$AC397,L397=赛后数据!$AL397,赛后数据!$AK397))</f>
        <v/>
      </c>
      <c r="L397" s="9" t="str">
        <f>IF(原始数据!AP397="","",原始数据!AP397)</f>
        <v/>
      </c>
      <c r="M397" s="13"/>
      <c r="N397" s="195"/>
      <c r="O397" s="195"/>
      <c r="P397" s="142" t="str">
        <f>IF(赛后数据!$M397="","",_xlfn.IFS(Q397=赛后数据!$N397,赛后数据!$M397,Q397=赛后数据!$V397,赛后数据!$U397,Q397=赛后数据!$AD397,赛后数据!$AC397,Q397=赛后数据!$AL397,赛后数据!$AK397))</f>
        <v/>
      </c>
      <c r="Q397" s="9" t="str">
        <f>IF(原始数据!AQ397="","",原始数据!AQ397)</f>
        <v/>
      </c>
      <c r="R397" s="13"/>
      <c r="S397" s="13"/>
      <c r="T397" s="13"/>
      <c r="U397" s="142" t="str">
        <f>IF(赛后数据!$M397="","",_xlfn.IFS(V397=赛后数据!$N397,赛后数据!$M397,V397=赛后数据!$V397,赛后数据!$U397,V397=赛后数据!$AD397,赛后数据!$AC397,V397=赛后数据!$AL397,赛后数据!$AK397))</f>
        <v/>
      </c>
      <c r="V397" s="9" t="str">
        <f>IF(原始数据!AS397="","",原始数据!AS397)</f>
        <v/>
      </c>
      <c r="W397" s="13"/>
      <c r="X397" s="13"/>
      <c r="Y397" s="13"/>
      <c r="Z397" s="142" t="str">
        <f>IF(赛后数据!$M397="","",_xlfn.IFS(AA397=赛后数据!$N397,赛后数据!$M397,AA397=赛后数据!$V397,赛后数据!$U397,AA397=赛后数据!$AD397,赛后数据!$AC397,AA397=赛后数据!$AL397,赛后数据!$AK397))</f>
        <v/>
      </c>
      <c r="AA397" s="9" t="str">
        <f>IF(原始数据!AU397="","",原始数据!AU397)</f>
        <v/>
      </c>
      <c r="AB397" s="13"/>
      <c r="AC397" s="13"/>
      <c r="AD397" s="13"/>
      <c r="AE397" s="9" t="str">
        <f>IF(原始数据!K397="","",原始数据!K397)</f>
        <v/>
      </c>
      <c r="AF397" s="9" t="str">
        <f>IF(原始数据!L397="","",原始数据!L397)</f>
        <v/>
      </c>
      <c r="AG397" s="9" t="str">
        <f>IF(原始数据!AV397="","",原始数据!AV397)</f>
        <v/>
      </c>
      <c r="AH397" s="13"/>
      <c r="AI397" s="13"/>
      <c r="AJ397" s="13"/>
      <c r="AK397" s="13"/>
      <c r="AL397" s="13"/>
      <c r="AM397" s="9"/>
      <c r="AN397" s="9"/>
      <c r="AO397" s="9"/>
      <c r="AP397" s="9"/>
      <c r="AQ397" s="10"/>
      <c r="AR397" s="10"/>
      <c r="AS397" s="10"/>
      <c r="AT397" s="10"/>
      <c r="AU397" s="16"/>
      <c r="AV397" s="16"/>
      <c r="AW397" s="16"/>
      <c r="AX397" s="16"/>
      <c r="AY397" s="191"/>
      <c r="AZ397" s="191"/>
      <c r="BA397" s="13"/>
      <c r="BC397" s="20">
        <f t="shared" si="12"/>
        <v>0</v>
      </c>
      <c r="BD397" s="20" t="str">
        <f t="shared" si="13"/>
        <v/>
      </c>
    </row>
    <row r="398" spans="1:56">
      <c r="A398" s="1">
        <f>输入错误检查!C397</f>
        <v>0</v>
      </c>
      <c r="B398" s="14" t="str">
        <f>原始数据!B398</f>
        <v/>
      </c>
      <c r="C398" s="14" t="str">
        <f>原始数据!C398</f>
        <v/>
      </c>
      <c r="D398" s="8" t="str">
        <f>原始数据!D398</f>
        <v/>
      </c>
      <c r="E398" s="8" t="str">
        <f>原始数据!E398</f>
        <v/>
      </c>
      <c r="F398" s="8" t="str">
        <f>原始数据!F398</f>
        <v/>
      </c>
      <c r="G398" s="8">
        <f>原始数据!G398</f>
        <v>2</v>
      </c>
      <c r="H398" s="8" t="str">
        <f>原始数据!H398</f>
        <v>下</v>
      </c>
      <c r="I398" s="8" t="str">
        <f>IF(原始数据!X398="","",原始数据!X398)</f>
        <v/>
      </c>
      <c r="J398" s="8" t="str">
        <f>原始数据!J398</f>
        <v/>
      </c>
      <c r="K398" s="142" t="str">
        <f>IF(赛后数据!$M398="","",_xlfn.IFS(L398=赛后数据!$N398,赛后数据!$M398,L398=赛后数据!$V398,赛后数据!$U398,L398=赛后数据!$AD398,赛后数据!$AC398,L398=赛后数据!$AL398,赛后数据!$AK398))</f>
        <v/>
      </c>
      <c r="L398" s="9" t="str">
        <f>IF(原始数据!AP398="","",原始数据!AP398)</f>
        <v/>
      </c>
      <c r="M398" s="13"/>
      <c r="N398" s="195"/>
      <c r="O398" s="195"/>
      <c r="P398" s="142" t="str">
        <f>IF(赛后数据!$M398="","",_xlfn.IFS(Q398=赛后数据!$N398,赛后数据!$M398,Q398=赛后数据!$V398,赛后数据!$U398,Q398=赛后数据!$AD398,赛后数据!$AC398,Q398=赛后数据!$AL398,赛后数据!$AK398))</f>
        <v/>
      </c>
      <c r="Q398" s="9" t="str">
        <f>IF(原始数据!AQ398="","",原始数据!AQ398)</f>
        <v/>
      </c>
      <c r="R398" s="13"/>
      <c r="S398" s="13"/>
      <c r="T398" s="13"/>
      <c r="U398" s="142" t="str">
        <f>IF(赛后数据!$M398="","",_xlfn.IFS(V398=赛后数据!$N398,赛后数据!$M398,V398=赛后数据!$V398,赛后数据!$U398,V398=赛后数据!$AD398,赛后数据!$AC398,V398=赛后数据!$AL398,赛后数据!$AK398))</f>
        <v/>
      </c>
      <c r="V398" s="9" t="str">
        <f>IF(原始数据!AS398="","",原始数据!AS398)</f>
        <v/>
      </c>
      <c r="W398" s="13"/>
      <c r="X398" s="13"/>
      <c r="Y398" s="13"/>
      <c r="Z398" s="142" t="str">
        <f>IF(赛后数据!$M398="","",_xlfn.IFS(AA398=赛后数据!$N398,赛后数据!$M398,AA398=赛后数据!$V398,赛后数据!$U398,AA398=赛后数据!$AD398,赛后数据!$AC398,AA398=赛后数据!$AL398,赛后数据!$AK398))</f>
        <v/>
      </c>
      <c r="AA398" s="9" t="str">
        <f>IF(原始数据!AU398="","",原始数据!AU398)</f>
        <v/>
      </c>
      <c r="AB398" s="13"/>
      <c r="AC398" s="13"/>
      <c r="AD398" s="13"/>
      <c r="AE398" s="9" t="str">
        <f>IF(原始数据!K398="","",原始数据!K398)</f>
        <v/>
      </c>
      <c r="AF398" s="9" t="str">
        <f>IF(原始数据!L398="","",原始数据!L398)</f>
        <v/>
      </c>
      <c r="AG398" s="9" t="str">
        <f>IF(原始数据!AV398="","",原始数据!AV398)</f>
        <v/>
      </c>
      <c r="AH398" s="13"/>
      <c r="AI398" s="13"/>
      <c r="AJ398" s="13"/>
      <c r="AK398" s="13"/>
      <c r="AL398" s="13"/>
      <c r="AM398" s="9"/>
      <c r="AN398" s="9"/>
      <c r="AO398" s="9"/>
      <c r="AP398" s="9"/>
      <c r="AQ398" s="10"/>
      <c r="AR398" s="10"/>
      <c r="AS398" s="10"/>
      <c r="AT398" s="10"/>
      <c r="AU398" s="16"/>
      <c r="AV398" s="16"/>
      <c r="AW398" s="16"/>
      <c r="AX398" s="16"/>
      <c r="AY398" s="191"/>
      <c r="AZ398" s="191"/>
      <c r="BA398" s="13"/>
      <c r="BC398" s="20">
        <f t="shared" si="12"/>
        <v>0</v>
      </c>
      <c r="BD398" s="20" t="str">
        <f t="shared" si="13"/>
        <v/>
      </c>
    </row>
    <row r="399" spans="1:56">
      <c r="A399" s="1">
        <f>输入错误检查!C398</f>
        <v>0</v>
      </c>
      <c r="B399" s="14" t="str">
        <f>原始数据!B399</f>
        <v/>
      </c>
      <c r="C399" s="14" t="str">
        <f>原始数据!C399</f>
        <v/>
      </c>
      <c r="D399" s="8" t="str">
        <f>原始数据!D399</f>
        <v/>
      </c>
      <c r="E399" s="8" t="str">
        <f>原始数据!E399</f>
        <v/>
      </c>
      <c r="F399" s="8" t="str">
        <f>原始数据!F399</f>
        <v/>
      </c>
      <c r="G399" s="8">
        <f>原始数据!G399</f>
        <v>3</v>
      </c>
      <c r="H399" s="8" t="str">
        <f>原始数据!H399</f>
        <v>上</v>
      </c>
      <c r="I399" s="8" t="str">
        <f>IF(原始数据!X399="","",原始数据!X399)</f>
        <v/>
      </c>
      <c r="J399" s="8" t="str">
        <f>原始数据!J399</f>
        <v/>
      </c>
      <c r="K399" s="142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9" t="str">
        <f>IF(原始数据!AP399="","",原始数据!AP399)</f>
        <v/>
      </c>
      <c r="M399" s="13"/>
      <c r="N399" s="195"/>
      <c r="O399" s="195"/>
      <c r="P399" s="142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9" t="str">
        <f>IF(原始数据!AQ399="","",原始数据!AQ399)</f>
        <v/>
      </c>
      <c r="R399" s="13"/>
      <c r="S399" s="13"/>
      <c r="T399" s="13"/>
      <c r="U399" s="142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9" t="str">
        <f>IF(原始数据!AS399="","",原始数据!AS399)</f>
        <v/>
      </c>
      <c r="W399" s="13"/>
      <c r="X399" s="13"/>
      <c r="Y399" s="13"/>
      <c r="Z399" s="142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9" t="str">
        <f>IF(原始数据!AU399="","",原始数据!AU399)</f>
        <v/>
      </c>
      <c r="AB399" s="13"/>
      <c r="AC399" s="13"/>
      <c r="AD399" s="13"/>
      <c r="AE399" s="9" t="str">
        <f>IF(原始数据!K399="","",原始数据!K399)</f>
        <v/>
      </c>
      <c r="AF399" s="9" t="str">
        <f>IF(原始数据!L399="","",原始数据!L399)</f>
        <v/>
      </c>
      <c r="AG399" s="9" t="str">
        <f>IF(原始数据!AV399="","",原始数据!AV399)</f>
        <v/>
      </c>
      <c r="AH399" s="13"/>
      <c r="AI399" s="13"/>
      <c r="AJ399" s="13"/>
      <c r="AK399" s="13"/>
      <c r="AL399" s="13"/>
      <c r="AM399" s="9"/>
      <c r="AN399" s="9"/>
      <c r="AO399" s="9"/>
      <c r="AP399" s="9"/>
      <c r="AQ399" s="10"/>
      <c r="AR399" s="10"/>
      <c r="AS399" s="10"/>
      <c r="AT399" s="10"/>
      <c r="AU399" s="16"/>
      <c r="AV399" s="16"/>
      <c r="AW399" s="16"/>
      <c r="AX399" s="16"/>
      <c r="AY399" s="191"/>
      <c r="AZ399" s="191"/>
      <c r="BA399" s="13"/>
      <c r="BC399" s="20">
        <f t="shared" si="12"/>
        <v>0</v>
      </c>
      <c r="BD399" s="20" t="str">
        <f t="shared" si="13"/>
        <v/>
      </c>
    </row>
    <row r="400" spans="1:56">
      <c r="A400" s="1">
        <f>输入错误检查!C399</f>
        <v>0</v>
      </c>
      <c r="B400" s="14" t="str">
        <f>原始数据!B400</f>
        <v/>
      </c>
      <c r="C400" s="14" t="str">
        <f>原始数据!C400</f>
        <v/>
      </c>
      <c r="D400" s="8" t="str">
        <f>原始数据!D400</f>
        <v/>
      </c>
      <c r="E400" s="8" t="str">
        <f>原始数据!E400</f>
        <v/>
      </c>
      <c r="F400" s="8" t="str">
        <f>原始数据!F400</f>
        <v/>
      </c>
      <c r="G400" s="8">
        <f>原始数据!G400</f>
        <v>3</v>
      </c>
      <c r="H400" s="8" t="str">
        <f>原始数据!H400</f>
        <v>下</v>
      </c>
      <c r="I400" s="8" t="str">
        <f>IF(原始数据!X400="","",原始数据!X400)</f>
        <v/>
      </c>
      <c r="J400" s="8" t="str">
        <f>原始数据!J400</f>
        <v/>
      </c>
      <c r="K400" s="142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9" t="str">
        <f>IF(原始数据!AP400="","",原始数据!AP400)</f>
        <v/>
      </c>
      <c r="M400" s="13"/>
      <c r="N400" s="195"/>
      <c r="O400" s="195"/>
      <c r="P400" s="142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9" t="str">
        <f>IF(原始数据!AQ400="","",原始数据!AQ400)</f>
        <v/>
      </c>
      <c r="R400" s="13"/>
      <c r="S400" s="13"/>
      <c r="T400" s="13"/>
      <c r="U400" s="142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9" t="str">
        <f>IF(原始数据!AS400="","",原始数据!AS400)</f>
        <v/>
      </c>
      <c r="W400" s="13"/>
      <c r="X400" s="13"/>
      <c r="Y400" s="13"/>
      <c r="Z400" s="142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9" t="str">
        <f>IF(原始数据!AU400="","",原始数据!AU400)</f>
        <v/>
      </c>
      <c r="AB400" s="13"/>
      <c r="AC400" s="13"/>
      <c r="AD400" s="13"/>
      <c r="AE400" s="9" t="str">
        <f>IF(原始数据!K400="","",原始数据!K400)</f>
        <v/>
      </c>
      <c r="AF400" s="9" t="str">
        <f>IF(原始数据!L400="","",原始数据!L400)</f>
        <v/>
      </c>
      <c r="AG400" s="9" t="str">
        <f>IF(原始数据!AV400="","",原始数据!AV400)</f>
        <v/>
      </c>
      <c r="AH400" s="13"/>
      <c r="AI400" s="13"/>
      <c r="AJ400" s="13"/>
      <c r="AK400" s="13"/>
      <c r="AL400" s="13"/>
      <c r="AM400" s="9"/>
      <c r="AN400" s="9"/>
      <c r="AO400" s="9"/>
      <c r="AP400" s="9"/>
      <c r="AQ400" s="10"/>
      <c r="AR400" s="10"/>
      <c r="AS400" s="10"/>
      <c r="AT400" s="10"/>
      <c r="AU400" s="16"/>
      <c r="AV400" s="16"/>
      <c r="AW400" s="16"/>
      <c r="AX400" s="16"/>
      <c r="AY400" s="191"/>
      <c r="AZ400" s="191"/>
      <c r="BA400" s="13"/>
      <c r="BC400" s="20">
        <f t="shared" si="12"/>
        <v>0</v>
      </c>
      <c r="BD400" s="20" t="str">
        <f t="shared" si="13"/>
        <v/>
      </c>
    </row>
    <row r="401" spans="1:56">
      <c r="A401" s="1">
        <f>输入错误检查!C400</f>
        <v>0</v>
      </c>
      <c r="B401" s="14" t="str">
        <f>原始数据!B401</f>
        <v/>
      </c>
      <c r="C401" s="14" t="str">
        <f>原始数据!C401</f>
        <v/>
      </c>
      <c r="D401" s="8" t="str">
        <f>原始数据!D401</f>
        <v/>
      </c>
      <c r="E401" s="8" t="str">
        <f>原始数据!E401</f>
        <v/>
      </c>
      <c r="F401" s="8" t="str">
        <f>原始数据!F401</f>
        <v/>
      </c>
      <c r="G401" s="8" t="str">
        <f>原始数据!G401</f>
        <v>加</v>
      </c>
      <c r="H401" s="8" t="str">
        <f>原始数据!H401</f>
        <v>上</v>
      </c>
      <c r="I401" s="8" t="str">
        <f>IF(原始数据!X401="","",原始数据!X401)</f>
        <v/>
      </c>
      <c r="J401" s="8" t="str">
        <f>原始数据!J401</f>
        <v/>
      </c>
      <c r="K401" s="142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9" t="str">
        <f>IF(原始数据!AP401="","",原始数据!AP401)</f>
        <v/>
      </c>
      <c r="M401" s="13"/>
      <c r="N401" s="195"/>
      <c r="O401" s="195"/>
      <c r="P401" s="142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9" t="str">
        <f>IF(原始数据!AQ401="","",原始数据!AQ401)</f>
        <v/>
      </c>
      <c r="R401" s="13"/>
      <c r="S401" s="13"/>
      <c r="T401" s="13"/>
      <c r="U401" s="142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9" t="str">
        <f>IF(原始数据!AS401="","",原始数据!AS401)</f>
        <v/>
      </c>
      <c r="W401" s="13"/>
      <c r="X401" s="13"/>
      <c r="Y401" s="13"/>
      <c r="Z401" s="142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9" t="str">
        <f>IF(原始数据!AU401="","",原始数据!AU401)</f>
        <v/>
      </c>
      <c r="AB401" s="13"/>
      <c r="AC401" s="13"/>
      <c r="AD401" s="13"/>
      <c r="AE401" s="9" t="str">
        <f>IF(原始数据!K401="","",原始数据!K401)</f>
        <v/>
      </c>
      <c r="AF401" s="9" t="str">
        <f>IF(原始数据!L401="","",原始数据!L401)</f>
        <v/>
      </c>
      <c r="AG401" s="9" t="str">
        <f>IF(原始数据!AV401="","",原始数据!AV401)</f>
        <v/>
      </c>
      <c r="AH401" s="13"/>
      <c r="AI401" s="13"/>
      <c r="AJ401" s="13"/>
      <c r="AK401" s="13"/>
      <c r="AL401" s="13"/>
      <c r="AM401" s="9"/>
      <c r="AN401" s="9"/>
      <c r="AO401" s="9"/>
      <c r="AP401" s="9"/>
      <c r="AQ401" s="10"/>
      <c r="AR401" s="10"/>
      <c r="AS401" s="10"/>
      <c r="AT401" s="10"/>
      <c r="AU401" s="16"/>
      <c r="AV401" s="16"/>
      <c r="AW401" s="16"/>
      <c r="AX401" s="16"/>
      <c r="AY401" s="191"/>
      <c r="AZ401" s="191"/>
      <c r="BA401" s="13"/>
      <c r="BC401" s="20">
        <f t="shared" si="12"/>
        <v>0</v>
      </c>
      <c r="BD401" s="20" t="str">
        <f t="shared" si="13"/>
        <v/>
      </c>
    </row>
    <row r="402" spans="1:56">
      <c r="A402" s="1">
        <f>输入错误检查!C401</f>
        <v>0</v>
      </c>
      <c r="B402" s="14" t="str">
        <f>原始数据!B402</f>
        <v/>
      </c>
      <c r="C402" s="14" t="str">
        <f>原始数据!C402</f>
        <v/>
      </c>
      <c r="D402" s="8" t="str">
        <f>原始数据!D402</f>
        <v/>
      </c>
      <c r="E402" s="8" t="str">
        <f>原始数据!E402</f>
        <v/>
      </c>
      <c r="F402" s="8" t="str">
        <f>原始数据!F402</f>
        <v/>
      </c>
      <c r="G402" s="8" t="str">
        <f>原始数据!G402</f>
        <v>加</v>
      </c>
      <c r="H402" s="8" t="str">
        <f>原始数据!H402</f>
        <v>下</v>
      </c>
      <c r="I402" s="8" t="str">
        <f>IF(原始数据!X402="","",原始数据!X402)</f>
        <v/>
      </c>
      <c r="J402" s="8" t="str">
        <f>原始数据!J402</f>
        <v/>
      </c>
      <c r="K402" s="142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9" t="str">
        <f>IF(原始数据!AP402="","",原始数据!AP402)</f>
        <v/>
      </c>
      <c r="M402" s="13"/>
      <c r="N402" s="195"/>
      <c r="O402" s="195"/>
      <c r="P402" s="142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9" t="str">
        <f>IF(原始数据!AQ402="","",原始数据!AQ402)</f>
        <v/>
      </c>
      <c r="R402" s="13"/>
      <c r="S402" s="13"/>
      <c r="T402" s="13"/>
      <c r="U402" s="142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9" t="str">
        <f>IF(原始数据!AS402="","",原始数据!AS402)</f>
        <v/>
      </c>
      <c r="W402" s="13"/>
      <c r="X402" s="13"/>
      <c r="Y402" s="13"/>
      <c r="Z402" s="142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9" t="str">
        <f>IF(原始数据!AU402="","",原始数据!AU402)</f>
        <v/>
      </c>
      <c r="AB402" s="13"/>
      <c r="AC402" s="13"/>
      <c r="AD402" s="13"/>
      <c r="AE402" s="9" t="str">
        <f>IF(原始数据!K402="","",原始数据!K402)</f>
        <v/>
      </c>
      <c r="AF402" s="9" t="str">
        <f>IF(原始数据!L402="","",原始数据!L402)</f>
        <v/>
      </c>
      <c r="AG402" s="9" t="str">
        <f>IF(原始数据!AV402="","",原始数据!AV402)</f>
        <v/>
      </c>
      <c r="AH402" s="13"/>
      <c r="AI402" s="13"/>
      <c r="AJ402" s="13"/>
      <c r="AK402" s="13"/>
      <c r="AL402" s="13"/>
      <c r="AM402" s="9"/>
      <c r="AN402" s="9"/>
      <c r="AO402" s="9"/>
      <c r="AP402" s="9"/>
      <c r="AQ402" s="10"/>
      <c r="AR402" s="10"/>
      <c r="AS402" s="10"/>
      <c r="AT402" s="10"/>
      <c r="AU402" s="16"/>
      <c r="AV402" s="16"/>
      <c r="AW402" s="16"/>
      <c r="AX402" s="16"/>
      <c r="AY402" s="191"/>
      <c r="AZ402" s="191"/>
      <c r="BA402" s="13"/>
      <c r="BC402" s="20">
        <f t="shared" si="12"/>
        <v>0</v>
      </c>
      <c r="BD402" s="20" t="str">
        <f t="shared" si="13"/>
        <v/>
      </c>
    </row>
    <row r="403" spans="1:56">
      <c r="A403" s="1">
        <f>输入错误检查!C402</f>
        <v>0</v>
      </c>
      <c r="B403" s="14" t="str">
        <f>原始数据!B403</f>
        <v/>
      </c>
      <c r="C403" s="14" t="str">
        <f>原始数据!C403</f>
        <v/>
      </c>
      <c r="D403" s="8" t="str">
        <f>原始数据!D403</f>
        <v/>
      </c>
      <c r="E403" s="8" t="str">
        <f>原始数据!E403</f>
        <v/>
      </c>
      <c r="F403" s="8" t="str">
        <f>原始数据!F403</f>
        <v/>
      </c>
      <c r="G403" s="8">
        <f>原始数据!G403</f>
        <v>1</v>
      </c>
      <c r="H403" s="8" t="str">
        <f>原始数据!H403</f>
        <v>上</v>
      </c>
      <c r="I403" s="8" t="str">
        <f>IF(原始数据!X403="","",原始数据!X403)</f>
        <v/>
      </c>
      <c r="J403" s="8" t="str">
        <f>原始数据!J403</f>
        <v/>
      </c>
      <c r="K403" s="142" t="str">
        <f>IF(赛后数据!$M403="","",_xlfn.IFS(L403=赛后数据!$N403,赛后数据!$M403,L403=赛后数据!$V403,赛后数据!$U403,L403=赛后数据!$AD403,赛后数据!$AC403,L403=赛后数据!$AL403,赛后数据!$AK403))</f>
        <v/>
      </c>
      <c r="L403" s="9" t="str">
        <f>IF(原始数据!AP403="","",原始数据!AP403)</f>
        <v/>
      </c>
      <c r="M403" s="13"/>
      <c r="N403" s="195"/>
      <c r="O403" s="195"/>
      <c r="P403" s="142" t="str">
        <f>IF(赛后数据!$M403="","",_xlfn.IFS(Q403=赛后数据!$N403,赛后数据!$M403,Q403=赛后数据!$V403,赛后数据!$U403,Q403=赛后数据!$AD403,赛后数据!$AC403,Q403=赛后数据!$AL403,赛后数据!$AK403))</f>
        <v/>
      </c>
      <c r="Q403" s="9" t="str">
        <f>IF(原始数据!AQ403="","",原始数据!AQ403)</f>
        <v/>
      </c>
      <c r="R403" s="13"/>
      <c r="S403" s="13"/>
      <c r="T403" s="13"/>
      <c r="U403" s="142" t="str">
        <f>IF(赛后数据!$M403="","",_xlfn.IFS(V403=赛后数据!$N403,赛后数据!$M403,V403=赛后数据!$V403,赛后数据!$U403,V403=赛后数据!$AD403,赛后数据!$AC403,V403=赛后数据!$AL403,赛后数据!$AK403))</f>
        <v/>
      </c>
      <c r="V403" s="9" t="str">
        <f>IF(原始数据!AS403="","",原始数据!AS403)</f>
        <v/>
      </c>
      <c r="W403" s="13"/>
      <c r="X403" s="13"/>
      <c r="Y403" s="13"/>
      <c r="Z403" s="142" t="str">
        <f>IF(赛后数据!$M403="","",_xlfn.IFS(AA403=赛后数据!$N403,赛后数据!$M403,AA403=赛后数据!$V403,赛后数据!$U403,AA403=赛后数据!$AD403,赛后数据!$AC403,AA403=赛后数据!$AL403,赛后数据!$AK403))</f>
        <v/>
      </c>
      <c r="AA403" s="9" t="str">
        <f>IF(原始数据!AU403="","",原始数据!AU403)</f>
        <v/>
      </c>
      <c r="AB403" s="13"/>
      <c r="AC403" s="13"/>
      <c r="AD403" s="13"/>
      <c r="AE403" s="9" t="str">
        <f>IF(原始数据!K403="","",原始数据!K403)</f>
        <v/>
      </c>
      <c r="AF403" s="9" t="str">
        <f>IF(原始数据!L403="","",原始数据!L403)</f>
        <v/>
      </c>
      <c r="AG403" s="9" t="str">
        <f>IF(原始数据!AV403="","",原始数据!AV403)</f>
        <v/>
      </c>
      <c r="AH403" s="13"/>
      <c r="AI403" s="13"/>
      <c r="AJ403" s="13"/>
      <c r="AK403" s="13"/>
      <c r="AL403" s="13"/>
      <c r="AM403" s="9"/>
      <c r="AN403" s="9"/>
      <c r="AO403" s="9"/>
      <c r="AP403" s="9"/>
      <c r="AQ403" s="10"/>
      <c r="AR403" s="10"/>
      <c r="AS403" s="10"/>
      <c r="AT403" s="10"/>
      <c r="AU403" s="16"/>
      <c r="AV403" s="16"/>
      <c r="AW403" s="16"/>
      <c r="AX403" s="16"/>
      <c r="AY403" s="191"/>
      <c r="AZ403" s="191"/>
      <c r="BA403" s="13"/>
      <c r="BC403" s="20">
        <f t="shared" si="12"/>
        <v>0</v>
      </c>
      <c r="BD403" s="20" t="str">
        <f t="shared" si="13"/>
        <v/>
      </c>
    </row>
    <row r="404" spans="1:56">
      <c r="A404" s="1">
        <f>输入错误检查!C403</f>
        <v>0</v>
      </c>
      <c r="B404" s="14" t="str">
        <f>原始数据!B404</f>
        <v/>
      </c>
      <c r="C404" s="14" t="str">
        <f>原始数据!C404</f>
        <v/>
      </c>
      <c r="D404" s="8" t="str">
        <f>原始数据!D404</f>
        <v/>
      </c>
      <c r="E404" s="8" t="str">
        <f>原始数据!E404</f>
        <v/>
      </c>
      <c r="F404" s="8" t="str">
        <f>原始数据!F404</f>
        <v/>
      </c>
      <c r="G404" s="8">
        <f>原始数据!G404</f>
        <v>1</v>
      </c>
      <c r="H404" s="8" t="str">
        <f>原始数据!H404</f>
        <v>下</v>
      </c>
      <c r="I404" s="8" t="str">
        <f>IF(原始数据!X404="","",原始数据!X404)</f>
        <v/>
      </c>
      <c r="J404" s="8" t="str">
        <f>原始数据!J404</f>
        <v/>
      </c>
      <c r="K404" s="142" t="str">
        <f>IF(赛后数据!$M404="","",_xlfn.IFS(L404=赛后数据!$N404,赛后数据!$M404,L404=赛后数据!$V404,赛后数据!$U404,L404=赛后数据!$AD404,赛后数据!$AC404,L404=赛后数据!$AL404,赛后数据!$AK404))</f>
        <v/>
      </c>
      <c r="L404" s="9" t="str">
        <f>IF(原始数据!AP404="","",原始数据!AP404)</f>
        <v/>
      </c>
      <c r="M404" s="13"/>
      <c r="N404" s="195"/>
      <c r="O404" s="195"/>
      <c r="P404" s="142" t="str">
        <f>IF(赛后数据!$M404="","",_xlfn.IFS(Q404=赛后数据!$N404,赛后数据!$M404,Q404=赛后数据!$V404,赛后数据!$U404,Q404=赛后数据!$AD404,赛后数据!$AC404,Q404=赛后数据!$AL404,赛后数据!$AK404))</f>
        <v/>
      </c>
      <c r="Q404" s="9" t="str">
        <f>IF(原始数据!AQ404="","",原始数据!AQ404)</f>
        <v/>
      </c>
      <c r="R404" s="13"/>
      <c r="S404" s="13"/>
      <c r="T404" s="13"/>
      <c r="U404" s="142" t="str">
        <f>IF(赛后数据!$M404="","",_xlfn.IFS(V404=赛后数据!$N404,赛后数据!$M404,V404=赛后数据!$V404,赛后数据!$U404,V404=赛后数据!$AD404,赛后数据!$AC404,V404=赛后数据!$AL404,赛后数据!$AK404))</f>
        <v/>
      </c>
      <c r="V404" s="9" t="str">
        <f>IF(原始数据!AS404="","",原始数据!AS404)</f>
        <v/>
      </c>
      <c r="W404" s="13"/>
      <c r="X404" s="13"/>
      <c r="Y404" s="13"/>
      <c r="Z404" s="142" t="str">
        <f>IF(赛后数据!$M404="","",_xlfn.IFS(AA404=赛后数据!$N404,赛后数据!$M404,AA404=赛后数据!$V404,赛后数据!$U404,AA404=赛后数据!$AD404,赛后数据!$AC404,AA404=赛后数据!$AL404,赛后数据!$AK404))</f>
        <v/>
      </c>
      <c r="AA404" s="9" t="str">
        <f>IF(原始数据!AU404="","",原始数据!AU404)</f>
        <v/>
      </c>
      <c r="AB404" s="13"/>
      <c r="AC404" s="13"/>
      <c r="AD404" s="13"/>
      <c r="AE404" s="9" t="str">
        <f>IF(原始数据!K404="","",原始数据!K404)</f>
        <v/>
      </c>
      <c r="AF404" s="9" t="str">
        <f>IF(原始数据!L404="","",原始数据!L404)</f>
        <v/>
      </c>
      <c r="AG404" s="9" t="str">
        <f>IF(原始数据!AV404="","",原始数据!AV404)</f>
        <v/>
      </c>
      <c r="AH404" s="13"/>
      <c r="AI404" s="13"/>
      <c r="AJ404" s="13"/>
      <c r="AK404" s="13"/>
      <c r="AL404" s="13"/>
      <c r="AM404" s="9"/>
      <c r="AN404" s="9"/>
      <c r="AO404" s="9"/>
      <c r="AP404" s="9"/>
      <c r="AQ404" s="10"/>
      <c r="AR404" s="10"/>
      <c r="AS404" s="10"/>
      <c r="AT404" s="10"/>
      <c r="AU404" s="16"/>
      <c r="AV404" s="16"/>
      <c r="AW404" s="16"/>
      <c r="AX404" s="16"/>
      <c r="AY404" s="191"/>
      <c r="AZ404" s="191"/>
      <c r="BA404" s="13"/>
      <c r="BC404" s="20">
        <f t="shared" si="12"/>
        <v>0</v>
      </c>
      <c r="BD404" s="20" t="str">
        <f t="shared" si="13"/>
        <v/>
      </c>
    </row>
    <row r="405" spans="1:56">
      <c r="A405" s="1">
        <f>输入错误检查!C404</f>
        <v>0</v>
      </c>
      <c r="B405" s="14" t="str">
        <f>原始数据!B405</f>
        <v/>
      </c>
      <c r="C405" s="14" t="str">
        <f>原始数据!C405</f>
        <v/>
      </c>
      <c r="D405" s="8" t="str">
        <f>原始数据!D405</f>
        <v/>
      </c>
      <c r="E405" s="8" t="str">
        <f>原始数据!E405</f>
        <v/>
      </c>
      <c r="F405" s="8" t="str">
        <f>原始数据!F405</f>
        <v/>
      </c>
      <c r="G405" s="8">
        <f>原始数据!G405</f>
        <v>2</v>
      </c>
      <c r="H405" s="8" t="str">
        <f>原始数据!H405</f>
        <v>上</v>
      </c>
      <c r="I405" s="8" t="str">
        <f>IF(原始数据!X405="","",原始数据!X405)</f>
        <v/>
      </c>
      <c r="J405" s="8" t="str">
        <f>原始数据!J405</f>
        <v/>
      </c>
      <c r="K405" s="142" t="str">
        <f>IF(赛后数据!$M405="","",_xlfn.IFS(L405=赛后数据!$N405,赛后数据!$M405,L405=赛后数据!$V405,赛后数据!$U405,L405=赛后数据!$AD405,赛后数据!$AC405,L405=赛后数据!$AL405,赛后数据!$AK405))</f>
        <v/>
      </c>
      <c r="L405" s="9" t="str">
        <f>IF(原始数据!AP405="","",原始数据!AP405)</f>
        <v/>
      </c>
      <c r="M405" s="13"/>
      <c r="N405" s="195"/>
      <c r="O405" s="195"/>
      <c r="P405" s="142" t="str">
        <f>IF(赛后数据!$M405="","",_xlfn.IFS(Q405=赛后数据!$N405,赛后数据!$M405,Q405=赛后数据!$V405,赛后数据!$U405,Q405=赛后数据!$AD405,赛后数据!$AC405,Q405=赛后数据!$AL405,赛后数据!$AK405))</f>
        <v/>
      </c>
      <c r="Q405" s="9" t="str">
        <f>IF(原始数据!AQ405="","",原始数据!AQ405)</f>
        <v/>
      </c>
      <c r="R405" s="13"/>
      <c r="S405" s="13"/>
      <c r="T405" s="13"/>
      <c r="U405" s="142" t="str">
        <f>IF(赛后数据!$M405="","",_xlfn.IFS(V405=赛后数据!$N405,赛后数据!$M405,V405=赛后数据!$V405,赛后数据!$U405,V405=赛后数据!$AD405,赛后数据!$AC405,V405=赛后数据!$AL405,赛后数据!$AK405))</f>
        <v/>
      </c>
      <c r="V405" s="9" t="str">
        <f>IF(原始数据!AS405="","",原始数据!AS405)</f>
        <v/>
      </c>
      <c r="W405" s="13"/>
      <c r="X405" s="13"/>
      <c r="Y405" s="13"/>
      <c r="Z405" s="142" t="str">
        <f>IF(赛后数据!$M405="","",_xlfn.IFS(AA405=赛后数据!$N405,赛后数据!$M405,AA405=赛后数据!$V405,赛后数据!$U405,AA405=赛后数据!$AD405,赛后数据!$AC405,AA405=赛后数据!$AL405,赛后数据!$AK405))</f>
        <v/>
      </c>
      <c r="AA405" s="9" t="str">
        <f>IF(原始数据!AU405="","",原始数据!AU405)</f>
        <v/>
      </c>
      <c r="AB405" s="13"/>
      <c r="AC405" s="13"/>
      <c r="AD405" s="13"/>
      <c r="AE405" s="9" t="str">
        <f>IF(原始数据!K405="","",原始数据!K405)</f>
        <v/>
      </c>
      <c r="AF405" s="9" t="str">
        <f>IF(原始数据!L405="","",原始数据!L405)</f>
        <v/>
      </c>
      <c r="AG405" s="9" t="str">
        <f>IF(原始数据!AV405="","",原始数据!AV405)</f>
        <v/>
      </c>
      <c r="AH405" s="13"/>
      <c r="AI405" s="13"/>
      <c r="AJ405" s="13"/>
      <c r="AK405" s="13"/>
      <c r="AL405" s="13"/>
      <c r="AM405" s="9"/>
      <c r="AN405" s="9"/>
      <c r="AO405" s="9"/>
      <c r="AP405" s="9"/>
      <c r="AQ405" s="10"/>
      <c r="AR405" s="10"/>
      <c r="AS405" s="10"/>
      <c r="AT405" s="10"/>
      <c r="AU405" s="16"/>
      <c r="AV405" s="16"/>
      <c r="AW405" s="16"/>
      <c r="AX405" s="16"/>
      <c r="AY405" s="191"/>
      <c r="AZ405" s="191"/>
      <c r="BA405" s="13"/>
      <c r="BC405" s="20">
        <f t="shared" si="12"/>
        <v>0</v>
      </c>
      <c r="BD405" s="20" t="str">
        <f t="shared" si="13"/>
        <v/>
      </c>
    </row>
    <row r="406" spans="1:56">
      <c r="A406" s="1">
        <f>输入错误检查!C405</f>
        <v>0</v>
      </c>
      <c r="B406" s="14" t="str">
        <f>原始数据!B406</f>
        <v/>
      </c>
      <c r="C406" s="14" t="str">
        <f>原始数据!C406</f>
        <v/>
      </c>
      <c r="D406" s="8" t="str">
        <f>原始数据!D406</f>
        <v/>
      </c>
      <c r="E406" s="8" t="str">
        <f>原始数据!E406</f>
        <v/>
      </c>
      <c r="F406" s="8" t="str">
        <f>原始数据!F406</f>
        <v/>
      </c>
      <c r="G406" s="8">
        <f>原始数据!G406</f>
        <v>2</v>
      </c>
      <c r="H406" s="8" t="str">
        <f>原始数据!H406</f>
        <v>下</v>
      </c>
      <c r="I406" s="8" t="str">
        <f>IF(原始数据!X406="","",原始数据!X406)</f>
        <v/>
      </c>
      <c r="J406" s="8" t="str">
        <f>原始数据!J406</f>
        <v/>
      </c>
      <c r="K406" s="142" t="str">
        <f>IF(赛后数据!$M406="","",_xlfn.IFS(L406=赛后数据!$N406,赛后数据!$M406,L406=赛后数据!$V406,赛后数据!$U406,L406=赛后数据!$AD406,赛后数据!$AC406,L406=赛后数据!$AL406,赛后数据!$AK406))</f>
        <v/>
      </c>
      <c r="L406" s="9" t="str">
        <f>IF(原始数据!AP406="","",原始数据!AP406)</f>
        <v/>
      </c>
      <c r="M406" s="13"/>
      <c r="N406" s="195"/>
      <c r="O406" s="195"/>
      <c r="P406" s="142" t="str">
        <f>IF(赛后数据!$M406="","",_xlfn.IFS(Q406=赛后数据!$N406,赛后数据!$M406,Q406=赛后数据!$V406,赛后数据!$U406,Q406=赛后数据!$AD406,赛后数据!$AC406,Q406=赛后数据!$AL406,赛后数据!$AK406))</f>
        <v/>
      </c>
      <c r="Q406" s="9" t="str">
        <f>IF(原始数据!AQ406="","",原始数据!AQ406)</f>
        <v/>
      </c>
      <c r="R406" s="13"/>
      <c r="S406" s="13"/>
      <c r="T406" s="13"/>
      <c r="U406" s="142" t="str">
        <f>IF(赛后数据!$M406="","",_xlfn.IFS(V406=赛后数据!$N406,赛后数据!$M406,V406=赛后数据!$V406,赛后数据!$U406,V406=赛后数据!$AD406,赛后数据!$AC406,V406=赛后数据!$AL406,赛后数据!$AK406))</f>
        <v/>
      </c>
      <c r="V406" s="9" t="str">
        <f>IF(原始数据!AS406="","",原始数据!AS406)</f>
        <v/>
      </c>
      <c r="W406" s="13"/>
      <c r="X406" s="13"/>
      <c r="Y406" s="13"/>
      <c r="Z406" s="142" t="str">
        <f>IF(赛后数据!$M406="","",_xlfn.IFS(AA406=赛后数据!$N406,赛后数据!$M406,AA406=赛后数据!$V406,赛后数据!$U406,AA406=赛后数据!$AD406,赛后数据!$AC406,AA406=赛后数据!$AL406,赛后数据!$AK406))</f>
        <v/>
      </c>
      <c r="AA406" s="9" t="str">
        <f>IF(原始数据!AU406="","",原始数据!AU406)</f>
        <v/>
      </c>
      <c r="AB406" s="13"/>
      <c r="AC406" s="13"/>
      <c r="AD406" s="13"/>
      <c r="AE406" s="9" t="str">
        <f>IF(原始数据!K406="","",原始数据!K406)</f>
        <v/>
      </c>
      <c r="AF406" s="9" t="str">
        <f>IF(原始数据!L406="","",原始数据!L406)</f>
        <v/>
      </c>
      <c r="AG406" s="9" t="str">
        <f>IF(原始数据!AV406="","",原始数据!AV406)</f>
        <v/>
      </c>
      <c r="AH406" s="13"/>
      <c r="AI406" s="13"/>
      <c r="AJ406" s="13"/>
      <c r="AK406" s="13"/>
      <c r="AL406" s="13"/>
      <c r="AM406" s="9"/>
      <c r="AN406" s="9"/>
      <c r="AO406" s="9"/>
      <c r="AP406" s="9"/>
      <c r="AQ406" s="10"/>
      <c r="AR406" s="10"/>
      <c r="AS406" s="10"/>
      <c r="AT406" s="10"/>
      <c r="AU406" s="16"/>
      <c r="AV406" s="16"/>
      <c r="AW406" s="16"/>
      <c r="AX406" s="16"/>
      <c r="AY406" s="191"/>
      <c r="AZ406" s="191"/>
      <c r="BA406" s="13"/>
      <c r="BC406" s="20">
        <f t="shared" si="12"/>
        <v>0</v>
      </c>
      <c r="BD406" s="20" t="str">
        <f t="shared" si="13"/>
        <v/>
      </c>
    </row>
    <row r="407" spans="1:56">
      <c r="A407" s="1">
        <f>输入错误检查!C406</f>
        <v>0</v>
      </c>
      <c r="B407" s="14" t="str">
        <f>原始数据!B407</f>
        <v/>
      </c>
      <c r="C407" s="14" t="str">
        <f>原始数据!C407</f>
        <v/>
      </c>
      <c r="D407" s="8" t="str">
        <f>原始数据!D407</f>
        <v/>
      </c>
      <c r="E407" s="8" t="str">
        <f>原始数据!E407</f>
        <v/>
      </c>
      <c r="F407" s="8" t="str">
        <f>原始数据!F407</f>
        <v/>
      </c>
      <c r="G407" s="8">
        <f>原始数据!G407</f>
        <v>3</v>
      </c>
      <c r="H407" s="8" t="str">
        <f>原始数据!H407</f>
        <v>上</v>
      </c>
      <c r="I407" s="8" t="str">
        <f>IF(原始数据!X407="","",原始数据!X407)</f>
        <v/>
      </c>
      <c r="J407" s="8" t="str">
        <f>原始数据!J407</f>
        <v/>
      </c>
      <c r="K407" s="142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9" t="str">
        <f>IF(原始数据!AP407="","",原始数据!AP407)</f>
        <v/>
      </c>
      <c r="M407" s="13"/>
      <c r="N407" s="195"/>
      <c r="O407" s="195"/>
      <c r="P407" s="142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9" t="str">
        <f>IF(原始数据!AQ407="","",原始数据!AQ407)</f>
        <v/>
      </c>
      <c r="R407" s="13"/>
      <c r="S407" s="13"/>
      <c r="T407" s="13"/>
      <c r="U407" s="142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9" t="str">
        <f>IF(原始数据!AS407="","",原始数据!AS407)</f>
        <v/>
      </c>
      <c r="W407" s="13"/>
      <c r="X407" s="13"/>
      <c r="Y407" s="13"/>
      <c r="Z407" s="142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9" t="str">
        <f>IF(原始数据!AU407="","",原始数据!AU407)</f>
        <v/>
      </c>
      <c r="AB407" s="13"/>
      <c r="AC407" s="13"/>
      <c r="AD407" s="13"/>
      <c r="AE407" s="9" t="str">
        <f>IF(原始数据!K407="","",原始数据!K407)</f>
        <v/>
      </c>
      <c r="AF407" s="9" t="str">
        <f>IF(原始数据!L407="","",原始数据!L407)</f>
        <v/>
      </c>
      <c r="AG407" s="9" t="str">
        <f>IF(原始数据!AV407="","",原始数据!AV407)</f>
        <v/>
      </c>
      <c r="AH407" s="13"/>
      <c r="AI407" s="13"/>
      <c r="AJ407" s="13"/>
      <c r="AK407" s="13"/>
      <c r="AL407" s="13"/>
      <c r="AM407" s="9"/>
      <c r="AN407" s="9"/>
      <c r="AO407" s="9"/>
      <c r="AP407" s="9"/>
      <c r="AQ407" s="10"/>
      <c r="AR407" s="10"/>
      <c r="AS407" s="10"/>
      <c r="AT407" s="10"/>
      <c r="AU407" s="16"/>
      <c r="AV407" s="16"/>
      <c r="AW407" s="16"/>
      <c r="AX407" s="16"/>
      <c r="AY407" s="191"/>
      <c r="AZ407" s="191"/>
      <c r="BA407" s="13"/>
      <c r="BC407" s="20">
        <f t="shared" si="12"/>
        <v>0</v>
      </c>
      <c r="BD407" s="20" t="str">
        <f t="shared" si="13"/>
        <v/>
      </c>
    </row>
    <row r="408" spans="1:56">
      <c r="A408" s="1">
        <f>输入错误检查!C407</f>
        <v>0</v>
      </c>
      <c r="B408" s="14" t="str">
        <f>原始数据!B408</f>
        <v/>
      </c>
      <c r="C408" s="14" t="str">
        <f>原始数据!C408</f>
        <v/>
      </c>
      <c r="D408" s="8" t="str">
        <f>原始数据!D408</f>
        <v/>
      </c>
      <c r="E408" s="8" t="str">
        <f>原始数据!E408</f>
        <v/>
      </c>
      <c r="F408" s="8" t="str">
        <f>原始数据!F408</f>
        <v/>
      </c>
      <c r="G408" s="8">
        <f>原始数据!G408</f>
        <v>3</v>
      </c>
      <c r="H408" s="8" t="str">
        <f>原始数据!H408</f>
        <v>下</v>
      </c>
      <c r="I408" s="8" t="str">
        <f>IF(原始数据!X408="","",原始数据!X408)</f>
        <v/>
      </c>
      <c r="J408" s="8" t="str">
        <f>原始数据!J408</f>
        <v/>
      </c>
      <c r="K408" s="142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9" t="str">
        <f>IF(原始数据!AP408="","",原始数据!AP408)</f>
        <v/>
      </c>
      <c r="M408" s="13"/>
      <c r="N408" s="195"/>
      <c r="O408" s="195"/>
      <c r="P408" s="142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9" t="str">
        <f>IF(原始数据!AQ408="","",原始数据!AQ408)</f>
        <v/>
      </c>
      <c r="R408" s="13"/>
      <c r="S408" s="13"/>
      <c r="T408" s="13"/>
      <c r="U408" s="142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9" t="str">
        <f>IF(原始数据!AS408="","",原始数据!AS408)</f>
        <v/>
      </c>
      <c r="W408" s="13"/>
      <c r="X408" s="13"/>
      <c r="Y408" s="13"/>
      <c r="Z408" s="142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9" t="str">
        <f>IF(原始数据!AU408="","",原始数据!AU408)</f>
        <v/>
      </c>
      <c r="AB408" s="13"/>
      <c r="AC408" s="13"/>
      <c r="AD408" s="13"/>
      <c r="AE408" s="9" t="str">
        <f>IF(原始数据!K408="","",原始数据!K408)</f>
        <v/>
      </c>
      <c r="AF408" s="9" t="str">
        <f>IF(原始数据!L408="","",原始数据!L408)</f>
        <v/>
      </c>
      <c r="AG408" s="9" t="str">
        <f>IF(原始数据!AV408="","",原始数据!AV408)</f>
        <v/>
      </c>
      <c r="AH408" s="13"/>
      <c r="AI408" s="13"/>
      <c r="AJ408" s="13"/>
      <c r="AK408" s="13"/>
      <c r="AL408" s="13"/>
      <c r="AM408" s="9"/>
      <c r="AN408" s="9"/>
      <c r="AO408" s="9"/>
      <c r="AP408" s="9"/>
      <c r="AQ408" s="10"/>
      <c r="AR408" s="10"/>
      <c r="AS408" s="10"/>
      <c r="AT408" s="10"/>
      <c r="AU408" s="16"/>
      <c r="AV408" s="16"/>
      <c r="AW408" s="16"/>
      <c r="AX408" s="16"/>
      <c r="AY408" s="191"/>
      <c r="AZ408" s="191"/>
      <c r="BA408" s="13"/>
      <c r="BC408" s="20">
        <f t="shared" si="12"/>
        <v>0</v>
      </c>
      <c r="BD408" s="20" t="str">
        <f t="shared" si="13"/>
        <v/>
      </c>
    </row>
    <row r="409" spans="1:56">
      <c r="A409" s="1">
        <f>输入错误检查!C408</f>
        <v>0</v>
      </c>
      <c r="B409" s="14" t="str">
        <f>原始数据!B409</f>
        <v/>
      </c>
      <c r="C409" s="14" t="str">
        <f>原始数据!C409</f>
        <v/>
      </c>
      <c r="D409" s="8" t="str">
        <f>原始数据!D409</f>
        <v/>
      </c>
      <c r="E409" s="8" t="str">
        <f>原始数据!E409</f>
        <v/>
      </c>
      <c r="F409" s="8" t="str">
        <f>原始数据!F409</f>
        <v/>
      </c>
      <c r="G409" s="8" t="str">
        <f>原始数据!G409</f>
        <v>加</v>
      </c>
      <c r="H409" s="8" t="str">
        <f>原始数据!H409</f>
        <v>上</v>
      </c>
      <c r="I409" s="8" t="str">
        <f>IF(原始数据!X409="","",原始数据!X409)</f>
        <v/>
      </c>
      <c r="J409" s="8" t="str">
        <f>原始数据!J409</f>
        <v/>
      </c>
      <c r="K409" s="142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9" t="str">
        <f>IF(原始数据!AP409="","",原始数据!AP409)</f>
        <v/>
      </c>
      <c r="M409" s="13"/>
      <c r="N409" s="195"/>
      <c r="O409" s="195"/>
      <c r="P409" s="142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9" t="str">
        <f>IF(原始数据!AQ409="","",原始数据!AQ409)</f>
        <v/>
      </c>
      <c r="R409" s="13"/>
      <c r="S409" s="13"/>
      <c r="T409" s="13"/>
      <c r="U409" s="142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9" t="str">
        <f>IF(原始数据!AS409="","",原始数据!AS409)</f>
        <v/>
      </c>
      <c r="W409" s="13"/>
      <c r="X409" s="13"/>
      <c r="Y409" s="13"/>
      <c r="Z409" s="142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9" t="str">
        <f>IF(原始数据!AU409="","",原始数据!AU409)</f>
        <v/>
      </c>
      <c r="AB409" s="13"/>
      <c r="AC409" s="13"/>
      <c r="AD409" s="13"/>
      <c r="AE409" s="9" t="str">
        <f>IF(原始数据!K409="","",原始数据!K409)</f>
        <v/>
      </c>
      <c r="AF409" s="9" t="str">
        <f>IF(原始数据!L409="","",原始数据!L409)</f>
        <v/>
      </c>
      <c r="AG409" s="9" t="str">
        <f>IF(原始数据!AV409="","",原始数据!AV409)</f>
        <v/>
      </c>
      <c r="AH409" s="13"/>
      <c r="AI409" s="13"/>
      <c r="AJ409" s="13"/>
      <c r="AK409" s="13"/>
      <c r="AL409" s="13"/>
      <c r="AM409" s="9"/>
      <c r="AN409" s="9"/>
      <c r="AO409" s="9"/>
      <c r="AP409" s="9"/>
      <c r="AQ409" s="10"/>
      <c r="AR409" s="10"/>
      <c r="AS409" s="10"/>
      <c r="AT409" s="10"/>
      <c r="AU409" s="16"/>
      <c r="AV409" s="16"/>
      <c r="AW409" s="16"/>
      <c r="AX409" s="16"/>
      <c r="AY409" s="191"/>
      <c r="AZ409" s="191"/>
      <c r="BA409" s="13"/>
      <c r="BC409" s="20">
        <f t="shared" si="12"/>
        <v>0</v>
      </c>
      <c r="BD409" s="20" t="str">
        <f t="shared" si="13"/>
        <v/>
      </c>
    </row>
    <row r="410" spans="1:56">
      <c r="A410" s="1">
        <f>输入错误检查!C409</f>
        <v>0</v>
      </c>
      <c r="B410" s="14" t="str">
        <f>原始数据!B410</f>
        <v/>
      </c>
      <c r="C410" s="14" t="str">
        <f>原始数据!C410</f>
        <v/>
      </c>
      <c r="D410" s="8" t="str">
        <f>原始数据!D410</f>
        <v/>
      </c>
      <c r="E410" s="8" t="str">
        <f>原始数据!E410</f>
        <v/>
      </c>
      <c r="F410" s="8" t="str">
        <f>原始数据!F410</f>
        <v/>
      </c>
      <c r="G410" s="8" t="str">
        <f>原始数据!G410</f>
        <v>加</v>
      </c>
      <c r="H410" s="8" t="str">
        <f>原始数据!H410</f>
        <v>下</v>
      </c>
      <c r="I410" s="8" t="str">
        <f>IF(原始数据!X410="","",原始数据!X410)</f>
        <v/>
      </c>
      <c r="J410" s="8" t="str">
        <f>原始数据!J410</f>
        <v/>
      </c>
      <c r="K410" s="142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9" t="str">
        <f>IF(原始数据!AP410="","",原始数据!AP410)</f>
        <v/>
      </c>
      <c r="M410" s="13"/>
      <c r="N410" s="195"/>
      <c r="O410" s="195"/>
      <c r="P410" s="142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9" t="str">
        <f>IF(原始数据!AQ410="","",原始数据!AQ410)</f>
        <v/>
      </c>
      <c r="R410" s="13"/>
      <c r="S410" s="13"/>
      <c r="T410" s="13"/>
      <c r="U410" s="142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9" t="str">
        <f>IF(原始数据!AS410="","",原始数据!AS410)</f>
        <v/>
      </c>
      <c r="W410" s="13"/>
      <c r="X410" s="13"/>
      <c r="Y410" s="13"/>
      <c r="Z410" s="142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9" t="str">
        <f>IF(原始数据!AU410="","",原始数据!AU410)</f>
        <v/>
      </c>
      <c r="AB410" s="13"/>
      <c r="AC410" s="13"/>
      <c r="AD410" s="13"/>
      <c r="AE410" s="9" t="str">
        <f>IF(原始数据!K410="","",原始数据!K410)</f>
        <v/>
      </c>
      <c r="AF410" s="9" t="str">
        <f>IF(原始数据!L410="","",原始数据!L410)</f>
        <v/>
      </c>
      <c r="AG410" s="9" t="str">
        <f>IF(原始数据!AV410="","",原始数据!AV410)</f>
        <v/>
      </c>
      <c r="AH410" s="13"/>
      <c r="AI410" s="13"/>
      <c r="AJ410" s="13"/>
      <c r="AK410" s="13"/>
      <c r="AL410" s="13"/>
      <c r="AM410" s="9"/>
      <c r="AN410" s="9"/>
      <c r="AO410" s="9"/>
      <c r="AP410" s="9"/>
      <c r="AQ410" s="10"/>
      <c r="AR410" s="10"/>
      <c r="AS410" s="10"/>
      <c r="AT410" s="10"/>
      <c r="AU410" s="16"/>
      <c r="AV410" s="16"/>
      <c r="AW410" s="16"/>
      <c r="AX410" s="16"/>
      <c r="AY410" s="191"/>
      <c r="AZ410" s="191"/>
      <c r="BA410" s="13"/>
      <c r="BC410" s="20">
        <f t="shared" si="12"/>
        <v>0</v>
      </c>
      <c r="BD410" s="20" t="str">
        <f t="shared" si="13"/>
        <v/>
      </c>
    </row>
    <row r="411" spans="1:56">
      <c r="A411" s="1">
        <f>输入错误检查!C410</f>
        <v>0</v>
      </c>
      <c r="B411" s="14" t="str">
        <f>原始数据!B411</f>
        <v/>
      </c>
      <c r="C411" s="14" t="str">
        <f>原始数据!C411</f>
        <v/>
      </c>
      <c r="D411" s="8" t="str">
        <f>原始数据!D411</f>
        <v/>
      </c>
      <c r="E411" s="8" t="str">
        <f>原始数据!E411</f>
        <v/>
      </c>
      <c r="F411" s="8" t="str">
        <f>原始数据!F411</f>
        <v/>
      </c>
      <c r="G411" s="8">
        <f>原始数据!G411</f>
        <v>1</v>
      </c>
      <c r="H411" s="8" t="str">
        <f>原始数据!H411</f>
        <v>上</v>
      </c>
      <c r="I411" s="8" t="str">
        <f>IF(原始数据!X411="","",原始数据!X411)</f>
        <v/>
      </c>
      <c r="J411" s="8" t="str">
        <f>原始数据!J411</f>
        <v/>
      </c>
      <c r="K411" s="142" t="str">
        <f>IF(赛后数据!$M411="","",_xlfn.IFS(L411=赛后数据!$N411,赛后数据!$M411,L411=赛后数据!$V411,赛后数据!$U411,L411=赛后数据!$AD411,赛后数据!$AC411,L411=赛后数据!$AL411,赛后数据!$AK411))</f>
        <v/>
      </c>
      <c r="L411" s="9" t="str">
        <f>IF(原始数据!AP411="","",原始数据!AP411)</f>
        <v/>
      </c>
      <c r="M411" s="13"/>
      <c r="N411" s="195"/>
      <c r="O411" s="195"/>
      <c r="P411" s="142" t="str">
        <f>IF(赛后数据!$M411="","",_xlfn.IFS(Q411=赛后数据!$N411,赛后数据!$M411,Q411=赛后数据!$V411,赛后数据!$U411,Q411=赛后数据!$AD411,赛后数据!$AC411,Q411=赛后数据!$AL411,赛后数据!$AK411))</f>
        <v/>
      </c>
      <c r="Q411" s="9" t="str">
        <f>IF(原始数据!AQ411="","",原始数据!AQ411)</f>
        <v/>
      </c>
      <c r="R411" s="13"/>
      <c r="S411" s="13"/>
      <c r="T411" s="13"/>
      <c r="U411" s="142" t="str">
        <f>IF(赛后数据!$M411="","",_xlfn.IFS(V411=赛后数据!$N411,赛后数据!$M411,V411=赛后数据!$V411,赛后数据!$U411,V411=赛后数据!$AD411,赛后数据!$AC411,V411=赛后数据!$AL411,赛后数据!$AK411))</f>
        <v/>
      </c>
      <c r="V411" s="9" t="str">
        <f>IF(原始数据!AS411="","",原始数据!AS411)</f>
        <v/>
      </c>
      <c r="W411" s="13"/>
      <c r="X411" s="13"/>
      <c r="Y411" s="13"/>
      <c r="Z411" s="142" t="str">
        <f>IF(赛后数据!$M411="","",_xlfn.IFS(AA411=赛后数据!$N411,赛后数据!$M411,AA411=赛后数据!$V411,赛后数据!$U411,AA411=赛后数据!$AD411,赛后数据!$AC411,AA411=赛后数据!$AL411,赛后数据!$AK411))</f>
        <v/>
      </c>
      <c r="AA411" s="9" t="str">
        <f>IF(原始数据!AU411="","",原始数据!AU411)</f>
        <v/>
      </c>
      <c r="AB411" s="13"/>
      <c r="AC411" s="13"/>
      <c r="AD411" s="13"/>
      <c r="AE411" s="9" t="str">
        <f>IF(原始数据!K411="","",原始数据!K411)</f>
        <v/>
      </c>
      <c r="AF411" s="9" t="str">
        <f>IF(原始数据!L411="","",原始数据!L411)</f>
        <v/>
      </c>
      <c r="AG411" s="9" t="str">
        <f>IF(原始数据!AV411="","",原始数据!AV411)</f>
        <v/>
      </c>
      <c r="AH411" s="13"/>
      <c r="AI411" s="13"/>
      <c r="AJ411" s="13"/>
      <c r="AK411" s="13"/>
      <c r="AL411" s="13"/>
      <c r="AM411" s="9"/>
      <c r="AN411" s="9"/>
      <c r="AO411" s="9"/>
      <c r="AP411" s="9"/>
      <c r="AQ411" s="10"/>
      <c r="AR411" s="10"/>
      <c r="AS411" s="10"/>
      <c r="AT411" s="10"/>
      <c r="AU411" s="16"/>
      <c r="AV411" s="16"/>
      <c r="AW411" s="16"/>
      <c r="AX411" s="16"/>
      <c r="AY411" s="191"/>
      <c r="AZ411" s="191"/>
      <c r="BA411" s="13"/>
      <c r="BC411" s="20">
        <f t="shared" si="12"/>
        <v>0</v>
      </c>
      <c r="BD411" s="20" t="str">
        <f t="shared" si="13"/>
        <v/>
      </c>
    </row>
    <row r="412" spans="1:56">
      <c r="A412" s="1">
        <f>输入错误检查!C411</f>
        <v>0</v>
      </c>
      <c r="B412" s="14" t="str">
        <f>原始数据!B412</f>
        <v/>
      </c>
      <c r="C412" s="14" t="str">
        <f>原始数据!C412</f>
        <v/>
      </c>
      <c r="D412" s="8" t="str">
        <f>原始数据!D412</f>
        <v/>
      </c>
      <c r="E412" s="8" t="str">
        <f>原始数据!E412</f>
        <v/>
      </c>
      <c r="F412" s="8" t="str">
        <f>原始数据!F412</f>
        <v/>
      </c>
      <c r="G412" s="8">
        <f>原始数据!G412</f>
        <v>1</v>
      </c>
      <c r="H412" s="8" t="str">
        <f>原始数据!H412</f>
        <v>下</v>
      </c>
      <c r="I412" s="8" t="str">
        <f>IF(原始数据!X412="","",原始数据!X412)</f>
        <v/>
      </c>
      <c r="J412" s="8" t="str">
        <f>原始数据!J412</f>
        <v/>
      </c>
      <c r="K412" s="142" t="str">
        <f>IF(赛后数据!$M412="","",_xlfn.IFS(L412=赛后数据!$N412,赛后数据!$M412,L412=赛后数据!$V412,赛后数据!$U412,L412=赛后数据!$AD412,赛后数据!$AC412,L412=赛后数据!$AL412,赛后数据!$AK412))</f>
        <v/>
      </c>
      <c r="L412" s="9" t="str">
        <f>IF(原始数据!AP412="","",原始数据!AP412)</f>
        <v/>
      </c>
      <c r="M412" s="13"/>
      <c r="N412" s="195"/>
      <c r="O412" s="195"/>
      <c r="P412" s="142" t="str">
        <f>IF(赛后数据!$M412="","",_xlfn.IFS(Q412=赛后数据!$N412,赛后数据!$M412,Q412=赛后数据!$V412,赛后数据!$U412,Q412=赛后数据!$AD412,赛后数据!$AC412,Q412=赛后数据!$AL412,赛后数据!$AK412))</f>
        <v/>
      </c>
      <c r="Q412" s="9" t="str">
        <f>IF(原始数据!AQ412="","",原始数据!AQ412)</f>
        <v/>
      </c>
      <c r="R412" s="13"/>
      <c r="S412" s="13"/>
      <c r="T412" s="13"/>
      <c r="U412" s="142" t="str">
        <f>IF(赛后数据!$M412="","",_xlfn.IFS(V412=赛后数据!$N412,赛后数据!$M412,V412=赛后数据!$V412,赛后数据!$U412,V412=赛后数据!$AD412,赛后数据!$AC412,V412=赛后数据!$AL412,赛后数据!$AK412))</f>
        <v/>
      </c>
      <c r="V412" s="9" t="str">
        <f>IF(原始数据!AS412="","",原始数据!AS412)</f>
        <v/>
      </c>
      <c r="W412" s="13"/>
      <c r="X412" s="13"/>
      <c r="Y412" s="13"/>
      <c r="Z412" s="142" t="str">
        <f>IF(赛后数据!$M412="","",_xlfn.IFS(AA412=赛后数据!$N412,赛后数据!$M412,AA412=赛后数据!$V412,赛后数据!$U412,AA412=赛后数据!$AD412,赛后数据!$AC412,AA412=赛后数据!$AL412,赛后数据!$AK412))</f>
        <v/>
      </c>
      <c r="AA412" s="9" t="str">
        <f>IF(原始数据!AU412="","",原始数据!AU412)</f>
        <v/>
      </c>
      <c r="AB412" s="13"/>
      <c r="AC412" s="13"/>
      <c r="AD412" s="13"/>
      <c r="AE412" s="9" t="str">
        <f>IF(原始数据!K412="","",原始数据!K412)</f>
        <v/>
      </c>
      <c r="AF412" s="9" t="str">
        <f>IF(原始数据!L412="","",原始数据!L412)</f>
        <v/>
      </c>
      <c r="AG412" s="9" t="str">
        <f>IF(原始数据!AV412="","",原始数据!AV412)</f>
        <v/>
      </c>
      <c r="AH412" s="13"/>
      <c r="AI412" s="13"/>
      <c r="AJ412" s="13"/>
      <c r="AK412" s="13"/>
      <c r="AL412" s="13"/>
      <c r="AM412" s="9"/>
      <c r="AN412" s="9"/>
      <c r="AO412" s="9"/>
      <c r="AP412" s="9"/>
      <c r="AQ412" s="10"/>
      <c r="AR412" s="10"/>
      <c r="AS412" s="10"/>
      <c r="AT412" s="10"/>
      <c r="AU412" s="16"/>
      <c r="AV412" s="16"/>
      <c r="AW412" s="16"/>
      <c r="AX412" s="16"/>
      <c r="AY412" s="191"/>
      <c r="AZ412" s="191"/>
      <c r="BA412" s="13"/>
      <c r="BC412" s="20">
        <f t="shared" si="12"/>
        <v>0</v>
      </c>
      <c r="BD412" s="20" t="str">
        <f t="shared" si="13"/>
        <v/>
      </c>
    </row>
    <row r="413" spans="1:56">
      <c r="A413" s="1">
        <f>输入错误检查!C412</f>
        <v>0</v>
      </c>
      <c r="B413" s="14" t="str">
        <f>原始数据!B413</f>
        <v/>
      </c>
      <c r="C413" s="14" t="str">
        <f>原始数据!C413</f>
        <v/>
      </c>
      <c r="D413" s="8" t="str">
        <f>原始数据!D413</f>
        <v/>
      </c>
      <c r="E413" s="8" t="str">
        <f>原始数据!E413</f>
        <v/>
      </c>
      <c r="F413" s="8" t="str">
        <f>原始数据!F413</f>
        <v/>
      </c>
      <c r="G413" s="8">
        <f>原始数据!G413</f>
        <v>2</v>
      </c>
      <c r="H413" s="8" t="str">
        <f>原始数据!H413</f>
        <v>上</v>
      </c>
      <c r="I413" s="8" t="str">
        <f>IF(原始数据!X413="","",原始数据!X413)</f>
        <v/>
      </c>
      <c r="J413" s="8" t="str">
        <f>原始数据!J413</f>
        <v/>
      </c>
      <c r="K413" s="142" t="str">
        <f>IF(赛后数据!$M413="","",_xlfn.IFS(L413=赛后数据!$N413,赛后数据!$M413,L413=赛后数据!$V413,赛后数据!$U413,L413=赛后数据!$AD413,赛后数据!$AC413,L413=赛后数据!$AL413,赛后数据!$AK413))</f>
        <v/>
      </c>
      <c r="L413" s="9" t="str">
        <f>IF(原始数据!AP413="","",原始数据!AP413)</f>
        <v/>
      </c>
      <c r="M413" s="13"/>
      <c r="N413" s="195"/>
      <c r="O413" s="195"/>
      <c r="P413" s="142" t="str">
        <f>IF(赛后数据!$M413="","",_xlfn.IFS(Q413=赛后数据!$N413,赛后数据!$M413,Q413=赛后数据!$V413,赛后数据!$U413,Q413=赛后数据!$AD413,赛后数据!$AC413,Q413=赛后数据!$AL413,赛后数据!$AK413))</f>
        <v/>
      </c>
      <c r="Q413" s="9" t="str">
        <f>IF(原始数据!AQ413="","",原始数据!AQ413)</f>
        <v/>
      </c>
      <c r="R413" s="13"/>
      <c r="S413" s="13"/>
      <c r="T413" s="13"/>
      <c r="U413" s="142" t="str">
        <f>IF(赛后数据!$M413="","",_xlfn.IFS(V413=赛后数据!$N413,赛后数据!$M413,V413=赛后数据!$V413,赛后数据!$U413,V413=赛后数据!$AD413,赛后数据!$AC413,V413=赛后数据!$AL413,赛后数据!$AK413))</f>
        <v/>
      </c>
      <c r="V413" s="9" t="str">
        <f>IF(原始数据!AS413="","",原始数据!AS413)</f>
        <v/>
      </c>
      <c r="W413" s="13"/>
      <c r="X413" s="13"/>
      <c r="Y413" s="13"/>
      <c r="Z413" s="142" t="str">
        <f>IF(赛后数据!$M413="","",_xlfn.IFS(AA413=赛后数据!$N413,赛后数据!$M413,AA413=赛后数据!$V413,赛后数据!$U413,AA413=赛后数据!$AD413,赛后数据!$AC413,AA413=赛后数据!$AL413,赛后数据!$AK413))</f>
        <v/>
      </c>
      <c r="AA413" s="9" t="str">
        <f>IF(原始数据!AU413="","",原始数据!AU413)</f>
        <v/>
      </c>
      <c r="AB413" s="13"/>
      <c r="AC413" s="13"/>
      <c r="AD413" s="13"/>
      <c r="AE413" s="9" t="str">
        <f>IF(原始数据!K413="","",原始数据!K413)</f>
        <v/>
      </c>
      <c r="AF413" s="9" t="str">
        <f>IF(原始数据!L413="","",原始数据!L413)</f>
        <v/>
      </c>
      <c r="AG413" s="9" t="str">
        <f>IF(原始数据!AV413="","",原始数据!AV413)</f>
        <v/>
      </c>
      <c r="AH413" s="13"/>
      <c r="AI413" s="13"/>
      <c r="AJ413" s="13"/>
      <c r="AK413" s="13"/>
      <c r="AL413" s="13"/>
      <c r="AM413" s="9"/>
      <c r="AN413" s="9"/>
      <c r="AO413" s="9"/>
      <c r="AP413" s="9"/>
      <c r="AQ413" s="10"/>
      <c r="AR413" s="10"/>
      <c r="AS413" s="10"/>
      <c r="AT413" s="10"/>
      <c r="AU413" s="16"/>
      <c r="AV413" s="16"/>
      <c r="AW413" s="16"/>
      <c r="AX413" s="16"/>
      <c r="AY413" s="191"/>
      <c r="AZ413" s="191"/>
      <c r="BA413" s="13"/>
      <c r="BC413" s="20">
        <f t="shared" si="12"/>
        <v>0</v>
      </c>
      <c r="BD413" s="20" t="str">
        <f t="shared" si="13"/>
        <v/>
      </c>
    </row>
    <row r="414" spans="1:56">
      <c r="A414" s="1">
        <f>输入错误检查!C413</f>
        <v>0</v>
      </c>
      <c r="B414" s="14" t="str">
        <f>原始数据!B414</f>
        <v/>
      </c>
      <c r="C414" s="14" t="str">
        <f>原始数据!C414</f>
        <v/>
      </c>
      <c r="D414" s="8" t="str">
        <f>原始数据!D414</f>
        <v/>
      </c>
      <c r="E414" s="8" t="str">
        <f>原始数据!E414</f>
        <v/>
      </c>
      <c r="F414" s="8" t="str">
        <f>原始数据!F414</f>
        <v/>
      </c>
      <c r="G414" s="8">
        <f>原始数据!G414</f>
        <v>2</v>
      </c>
      <c r="H414" s="8" t="str">
        <f>原始数据!H414</f>
        <v>下</v>
      </c>
      <c r="I414" s="8" t="str">
        <f>IF(原始数据!X414="","",原始数据!X414)</f>
        <v/>
      </c>
      <c r="J414" s="8" t="str">
        <f>原始数据!J414</f>
        <v/>
      </c>
      <c r="K414" s="142" t="str">
        <f>IF(赛后数据!$M414="","",_xlfn.IFS(L414=赛后数据!$N414,赛后数据!$M414,L414=赛后数据!$V414,赛后数据!$U414,L414=赛后数据!$AD414,赛后数据!$AC414,L414=赛后数据!$AL414,赛后数据!$AK414))</f>
        <v/>
      </c>
      <c r="L414" s="9" t="str">
        <f>IF(原始数据!AP414="","",原始数据!AP414)</f>
        <v/>
      </c>
      <c r="M414" s="13"/>
      <c r="N414" s="195"/>
      <c r="O414" s="195"/>
      <c r="P414" s="142" t="str">
        <f>IF(赛后数据!$M414="","",_xlfn.IFS(Q414=赛后数据!$N414,赛后数据!$M414,Q414=赛后数据!$V414,赛后数据!$U414,Q414=赛后数据!$AD414,赛后数据!$AC414,Q414=赛后数据!$AL414,赛后数据!$AK414))</f>
        <v/>
      </c>
      <c r="Q414" s="9" t="str">
        <f>IF(原始数据!AQ414="","",原始数据!AQ414)</f>
        <v/>
      </c>
      <c r="R414" s="13"/>
      <c r="S414" s="13"/>
      <c r="T414" s="13"/>
      <c r="U414" s="142" t="str">
        <f>IF(赛后数据!$M414="","",_xlfn.IFS(V414=赛后数据!$N414,赛后数据!$M414,V414=赛后数据!$V414,赛后数据!$U414,V414=赛后数据!$AD414,赛后数据!$AC414,V414=赛后数据!$AL414,赛后数据!$AK414))</f>
        <v/>
      </c>
      <c r="V414" s="9" t="str">
        <f>IF(原始数据!AS414="","",原始数据!AS414)</f>
        <v/>
      </c>
      <c r="W414" s="13"/>
      <c r="X414" s="13"/>
      <c r="Y414" s="13"/>
      <c r="Z414" s="142" t="str">
        <f>IF(赛后数据!$M414="","",_xlfn.IFS(AA414=赛后数据!$N414,赛后数据!$M414,AA414=赛后数据!$V414,赛后数据!$U414,AA414=赛后数据!$AD414,赛后数据!$AC414,AA414=赛后数据!$AL414,赛后数据!$AK414))</f>
        <v/>
      </c>
      <c r="AA414" s="9" t="str">
        <f>IF(原始数据!AU414="","",原始数据!AU414)</f>
        <v/>
      </c>
      <c r="AB414" s="13"/>
      <c r="AC414" s="13"/>
      <c r="AD414" s="13"/>
      <c r="AE414" s="9" t="str">
        <f>IF(原始数据!K414="","",原始数据!K414)</f>
        <v/>
      </c>
      <c r="AF414" s="9" t="str">
        <f>IF(原始数据!L414="","",原始数据!L414)</f>
        <v/>
      </c>
      <c r="AG414" s="9" t="str">
        <f>IF(原始数据!AV414="","",原始数据!AV414)</f>
        <v/>
      </c>
      <c r="AH414" s="13"/>
      <c r="AI414" s="13"/>
      <c r="AJ414" s="13"/>
      <c r="AK414" s="13"/>
      <c r="AL414" s="13"/>
      <c r="AM414" s="9"/>
      <c r="AN414" s="9"/>
      <c r="AO414" s="9"/>
      <c r="AP414" s="9"/>
      <c r="AQ414" s="10"/>
      <c r="AR414" s="10"/>
      <c r="AS414" s="10"/>
      <c r="AT414" s="10"/>
      <c r="AU414" s="16"/>
      <c r="AV414" s="16"/>
      <c r="AW414" s="16"/>
      <c r="AX414" s="16"/>
      <c r="AY414" s="191"/>
      <c r="AZ414" s="191"/>
      <c r="BA414" s="13"/>
      <c r="BC414" s="20">
        <f t="shared" si="12"/>
        <v>0</v>
      </c>
      <c r="BD414" s="20" t="str">
        <f t="shared" si="13"/>
        <v/>
      </c>
    </row>
    <row r="415" spans="1:56">
      <c r="A415" s="1">
        <f>输入错误检查!C414</f>
        <v>0</v>
      </c>
      <c r="B415" s="14" t="str">
        <f>原始数据!B415</f>
        <v/>
      </c>
      <c r="C415" s="14" t="str">
        <f>原始数据!C415</f>
        <v/>
      </c>
      <c r="D415" s="8" t="str">
        <f>原始数据!D415</f>
        <v/>
      </c>
      <c r="E415" s="8" t="str">
        <f>原始数据!E415</f>
        <v/>
      </c>
      <c r="F415" s="8" t="str">
        <f>原始数据!F415</f>
        <v/>
      </c>
      <c r="G415" s="8">
        <f>原始数据!G415</f>
        <v>3</v>
      </c>
      <c r="H415" s="8" t="str">
        <f>原始数据!H415</f>
        <v>上</v>
      </c>
      <c r="I415" s="8" t="str">
        <f>IF(原始数据!X415="","",原始数据!X415)</f>
        <v/>
      </c>
      <c r="J415" s="8" t="str">
        <f>原始数据!J415</f>
        <v/>
      </c>
      <c r="K415" s="142" t="str">
        <f>IF(赛后数据!$M415="","",_xlfn.IFS(L415=赛后数据!$N415,赛后数据!$M415,L415=赛后数据!$V415,赛后数据!$U415,L415=赛后数据!$AD415,赛后数据!$AC415,L415=赛后数据!$AL415,赛后数据!$AK415))</f>
        <v/>
      </c>
      <c r="L415" s="9" t="str">
        <f>IF(原始数据!AP415="","",原始数据!AP415)</f>
        <v/>
      </c>
      <c r="M415" s="13"/>
      <c r="N415" s="195"/>
      <c r="O415" s="195"/>
      <c r="P415" s="142" t="str">
        <f>IF(赛后数据!$M415="","",_xlfn.IFS(Q415=赛后数据!$N415,赛后数据!$M415,Q415=赛后数据!$V415,赛后数据!$U415,Q415=赛后数据!$AD415,赛后数据!$AC415,Q415=赛后数据!$AL415,赛后数据!$AK415))</f>
        <v/>
      </c>
      <c r="Q415" s="9" t="str">
        <f>IF(原始数据!AQ415="","",原始数据!AQ415)</f>
        <v/>
      </c>
      <c r="R415" s="13"/>
      <c r="S415" s="13"/>
      <c r="T415" s="13"/>
      <c r="U415" s="142" t="str">
        <f>IF(赛后数据!$M415="","",_xlfn.IFS(V415=赛后数据!$N415,赛后数据!$M415,V415=赛后数据!$V415,赛后数据!$U415,V415=赛后数据!$AD415,赛后数据!$AC415,V415=赛后数据!$AL415,赛后数据!$AK415))</f>
        <v/>
      </c>
      <c r="V415" s="9" t="str">
        <f>IF(原始数据!AS415="","",原始数据!AS415)</f>
        <v/>
      </c>
      <c r="W415" s="13"/>
      <c r="X415" s="13"/>
      <c r="Y415" s="13"/>
      <c r="Z415" s="142" t="str">
        <f>IF(赛后数据!$M415="","",_xlfn.IFS(AA415=赛后数据!$N415,赛后数据!$M415,AA415=赛后数据!$V415,赛后数据!$U415,AA415=赛后数据!$AD415,赛后数据!$AC415,AA415=赛后数据!$AL415,赛后数据!$AK415))</f>
        <v/>
      </c>
      <c r="AA415" s="9" t="str">
        <f>IF(原始数据!AU415="","",原始数据!AU415)</f>
        <v/>
      </c>
      <c r="AB415" s="13"/>
      <c r="AC415" s="13"/>
      <c r="AD415" s="13"/>
      <c r="AE415" s="9" t="str">
        <f>IF(原始数据!K415="","",原始数据!K415)</f>
        <v/>
      </c>
      <c r="AF415" s="9" t="str">
        <f>IF(原始数据!L415="","",原始数据!L415)</f>
        <v/>
      </c>
      <c r="AG415" s="9" t="str">
        <f>IF(原始数据!AV415="","",原始数据!AV415)</f>
        <v/>
      </c>
      <c r="AH415" s="13"/>
      <c r="AI415" s="13"/>
      <c r="AJ415" s="13"/>
      <c r="AK415" s="13"/>
      <c r="AL415" s="13"/>
      <c r="AM415" s="9"/>
      <c r="AN415" s="9"/>
      <c r="AO415" s="9"/>
      <c r="AP415" s="9"/>
      <c r="AQ415" s="10"/>
      <c r="AR415" s="10"/>
      <c r="AS415" s="10"/>
      <c r="AT415" s="10"/>
      <c r="AU415" s="16"/>
      <c r="AV415" s="16"/>
      <c r="AW415" s="16"/>
      <c r="AX415" s="16"/>
      <c r="AY415" s="191"/>
      <c r="AZ415" s="191"/>
      <c r="BA415" s="13"/>
      <c r="BC415" s="20">
        <f t="shared" si="12"/>
        <v>0</v>
      </c>
      <c r="BD415" s="20" t="str">
        <f t="shared" si="13"/>
        <v/>
      </c>
    </row>
    <row r="416" spans="1:56">
      <c r="A416" s="1">
        <f>输入错误检查!C415</f>
        <v>0</v>
      </c>
      <c r="B416" s="14" t="str">
        <f>原始数据!B416</f>
        <v/>
      </c>
      <c r="C416" s="14" t="str">
        <f>原始数据!C416</f>
        <v/>
      </c>
      <c r="D416" s="8" t="str">
        <f>原始数据!D416</f>
        <v/>
      </c>
      <c r="E416" s="8" t="str">
        <f>原始数据!E416</f>
        <v/>
      </c>
      <c r="F416" s="8" t="str">
        <f>原始数据!F416</f>
        <v/>
      </c>
      <c r="G416" s="8">
        <f>原始数据!G416</f>
        <v>3</v>
      </c>
      <c r="H416" s="8" t="str">
        <f>原始数据!H416</f>
        <v>下</v>
      </c>
      <c r="I416" s="8" t="str">
        <f>IF(原始数据!X416="","",原始数据!X416)</f>
        <v/>
      </c>
      <c r="J416" s="8" t="str">
        <f>原始数据!J416</f>
        <v/>
      </c>
      <c r="K416" s="142" t="str">
        <f>IF(赛后数据!$M416="","",_xlfn.IFS(L416=赛后数据!$N416,赛后数据!$M416,L416=赛后数据!$V416,赛后数据!$U416,L416=赛后数据!$AD416,赛后数据!$AC416,L416=赛后数据!$AL416,赛后数据!$AK416))</f>
        <v/>
      </c>
      <c r="L416" s="9" t="str">
        <f>IF(原始数据!AP416="","",原始数据!AP416)</f>
        <v/>
      </c>
      <c r="M416" s="13"/>
      <c r="N416" s="195"/>
      <c r="O416" s="195"/>
      <c r="P416" s="142" t="str">
        <f>IF(赛后数据!$M416="","",_xlfn.IFS(Q416=赛后数据!$N416,赛后数据!$M416,Q416=赛后数据!$V416,赛后数据!$U416,Q416=赛后数据!$AD416,赛后数据!$AC416,Q416=赛后数据!$AL416,赛后数据!$AK416))</f>
        <v/>
      </c>
      <c r="Q416" s="9" t="str">
        <f>IF(原始数据!AQ416="","",原始数据!AQ416)</f>
        <v/>
      </c>
      <c r="R416" s="13"/>
      <c r="S416" s="13"/>
      <c r="T416" s="13"/>
      <c r="U416" s="142" t="str">
        <f>IF(赛后数据!$M416="","",_xlfn.IFS(V416=赛后数据!$N416,赛后数据!$M416,V416=赛后数据!$V416,赛后数据!$U416,V416=赛后数据!$AD416,赛后数据!$AC416,V416=赛后数据!$AL416,赛后数据!$AK416))</f>
        <v/>
      </c>
      <c r="V416" s="9" t="str">
        <f>IF(原始数据!AS416="","",原始数据!AS416)</f>
        <v/>
      </c>
      <c r="W416" s="13"/>
      <c r="X416" s="13"/>
      <c r="Y416" s="13"/>
      <c r="Z416" s="142" t="str">
        <f>IF(赛后数据!$M416="","",_xlfn.IFS(AA416=赛后数据!$N416,赛后数据!$M416,AA416=赛后数据!$V416,赛后数据!$U416,AA416=赛后数据!$AD416,赛后数据!$AC416,AA416=赛后数据!$AL416,赛后数据!$AK416))</f>
        <v/>
      </c>
      <c r="AA416" s="9" t="str">
        <f>IF(原始数据!AU416="","",原始数据!AU416)</f>
        <v/>
      </c>
      <c r="AB416" s="13"/>
      <c r="AC416" s="13"/>
      <c r="AD416" s="13"/>
      <c r="AE416" s="9" t="str">
        <f>IF(原始数据!K416="","",原始数据!K416)</f>
        <v/>
      </c>
      <c r="AF416" s="9" t="str">
        <f>IF(原始数据!L416="","",原始数据!L416)</f>
        <v/>
      </c>
      <c r="AG416" s="9" t="str">
        <f>IF(原始数据!AV416="","",原始数据!AV416)</f>
        <v/>
      </c>
      <c r="AH416" s="13"/>
      <c r="AI416" s="13"/>
      <c r="AJ416" s="13"/>
      <c r="AK416" s="13"/>
      <c r="AL416" s="13"/>
      <c r="AM416" s="9"/>
      <c r="AN416" s="9"/>
      <c r="AO416" s="9"/>
      <c r="AP416" s="9"/>
      <c r="AQ416" s="10"/>
      <c r="AR416" s="10"/>
      <c r="AS416" s="10"/>
      <c r="AT416" s="10"/>
      <c r="AU416" s="16"/>
      <c r="AV416" s="16"/>
      <c r="AW416" s="16"/>
      <c r="AX416" s="16"/>
      <c r="AY416" s="191"/>
      <c r="AZ416" s="191"/>
      <c r="BA416" s="13"/>
      <c r="BC416" s="20">
        <f t="shared" si="12"/>
        <v>0</v>
      </c>
      <c r="BD416" s="20" t="str">
        <f t="shared" si="13"/>
        <v/>
      </c>
    </row>
    <row r="417" spans="1:56">
      <c r="A417" s="1">
        <f>输入错误检查!C416</f>
        <v>0</v>
      </c>
      <c r="B417" s="14" t="str">
        <f>原始数据!B417</f>
        <v/>
      </c>
      <c r="C417" s="14" t="str">
        <f>原始数据!C417</f>
        <v/>
      </c>
      <c r="D417" s="8" t="str">
        <f>原始数据!D417</f>
        <v/>
      </c>
      <c r="E417" s="8" t="str">
        <f>原始数据!E417</f>
        <v/>
      </c>
      <c r="F417" s="8" t="str">
        <f>原始数据!F417</f>
        <v/>
      </c>
      <c r="G417" s="8" t="str">
        <f>原始数据!G417</f>
        <v>加</v>
      </c>
      <c r="H417" s="8" t="str">
        <f>原始数据!H417</f>
        <v>上</v>
      </c>
      <c r="I417" s="8" t="str">
        <f>IF(原始数据!X417="","",原始数据!X417)</f>
        <v/>
      </c>
      <c r="J417" s="8" t="str">
        <f>原始数据!J417</f>
        <v/>
      </c>
      <c r="K417" s="142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9" t="str">
        <f>IF(原始数据!AP417="","",原始数据!AP417)</f>
        <v/>
      </c>
      <c r="M417" s="13"/>
      <c r="N417" s="195"/>
      <c r="O417" s="195"/>
      <c r="P417" s="142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9" t="str">
        <f>IF(原始数据!AQ417="","",原始数据!AQ417)</f>
        <v/>
      </c>
      <c r="R417" s="13"/>
      <c r="S417" s="13"/>
      <c r="T417" s="13"/>
      <c r="U417" s="142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9" t="str">
        <f>IF(原始数据!AS417="","",原始数据!AS417)</f>
        <v/>
      </c>
      <c r="W417" s="13"/>
      <c r="X417" s="13"/>
      <c r="Y417" s="13"/>
      <c r="Z417" s="142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9" t="str">
        <f>IF(原始数据!AU417="","",原始数据!AU417)</f>
        <v/>
      </c>
      <c r="AB417" s="13"/>
      <c r="AC417" s="13"/>
      <c r="AD417" s="13"/>
      <c r="AE417" s="9" t="str">
        <f>IF(原始数据!K417="","",原始数据!K417)</f>
        <v/>
      </c>
      <c r="AF417" s="9" t="str">
        <f>IF(原始数据!L417="","",原始数据!L417)</f>
        <v/>
      </c>
      <c r="AG417" s="9" t="str">
        <f>IF(原始数据!AV417="","",原始数据!AV417)</f>
        <v/>
      </c>
      <c r="AH417" s="13"/>
      <c r="AI417" s="13"/>
      <c r="AJ417" s="13"/>
      <c r="AK417" s="13"/>
      <c r="AL417" s="13"/>
      <c r="AM417" s="9"/>
      <c r="AN417" s="9"/>
      <c r="AO417" s="9"/>
      <c r="AP417" s="9"/>
      <c r="AQ417" s="10"/>
      <c r="AR417" s="10"/>
      <c r="AS417" s="10"/>
      <c r="AT417" s="10"/>
      <c r="AU417" s="16"/>
      <c r="AV417" s="16"/>
      <c r="AW417" s="16"/>
      <c r="AX417" s="16"/>
      <c r="AY417" s="191"/>
      <c r="AZ417" s="191"/>
      <c r="BA417" s="13"/>
      <c r="BC417" s="20">
        <f t="shared" si="12"/>
        <v>0</v>
      </c>
      <c r="BD417" s="20" t="str">
        <f t="shared" si="13"/>
        <v/>
      </c>
    </row>
    <row r="418" spans="1:56">
      <c r="A418" s="1">
        <f>输入错误检查!C417</f>
        <v>0</v>
      </c>
      <c r="B418" s="14" t="str">
        <f>原始数据!B418</f>
        <v/>
      </c>
      <c r="C418" s="14" t="str">
        <f>原始数据!C418</f>
        <v/>
      </c>
      <c r="D418" s="8" t="str">
        <f>原始数据!D418</f>
        <v/>
      </c>
      <c r="E418" s="8" t="str">
        <f>原始数据!E418</f>
        <v/>
      </c>
      <c r="F418" s="8" t="str">
        <f>原始数据!F418</f>
        <v/>
      </c>
      <c r="G418" s="8" t="str">
        <f>原始数据!G418</f>
        <v>加</v>
      </c>
      <c r="H418" s="8" t="str">
        <f>原始数据!H418</f>
        <v>下</v>
      </c>
      <c r="I418" s="8" t="str">
        <f>IF(原始数据!X418="","",原始数据!X418)</f>
        <v/>
      </c>
      <c r="J418" s="8" t="str">
        <f>原始数据!J418</f>
        <v/>
      </c>
      <c r="K418" s="142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9" t="str">
        <f>IF(原始数据!AP418="","",原始数据!AP418)</f>
        <v/>
      </c>
      <c r="M418" s="13"/>
      <c r="N418" s="195"/>
      <c r="O418" s="195"/>
      <c r="P418" s="142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9" t="str">
        <f>IF(原始数据!AQ418="","",原始数据!AQ418)</f>
        <v/>
      </c>
      <c r="R418" s="13"/>
      <c r="S418" s="13"/>
      <c r="T418" s="13"/>
      <c r="U418" s="142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9" t="str">
        <f>IF(原始数据!AS418="","",原始数据!AS418)</f>
        <v/>
      </c>
      <c r="W418" s="13"/>
      <c r="X418" s="13"/>
      <c r="Y418" s="13"/>
      <c r="Z418" s="142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9" t="str">
        <f>IF(原始数据!AU418="","",原始数据!AU418)</f>
        <v/>
      </c>
      <c r="AB418" s="13"/>
      <c r="AC418" s="13"/>
      <c r="AD418" s="13"/>
      <c r="AE418" s="9" t="str">
        <f>IF(原始数据!K418="","",原始数据!K418)</f>
        <v/>
      </c>
      <c r="AF418" s="9" t="str">
        <f>IF(原始数据!L418="","",原始数据!L418)</f>
        <v/>
      </c>
      <c r="AG418" s="9" t="str">
        <f>IF(原始数据!AV418="","",原始数据!AV418)</f>
        <v/>
      </c>
      <c r="AH418" s="13"/>
      <c r="AI418" s="13"/>
      <c r="AJ418" s="13"/>
      <c r="AK418" s="13"/>
      <c r="AL418" s="13"/>
      <c r="AM418" s="9"/>
      <c r="AN418" s="9"/>
      <c r="AO418" s="9"/>
      <c r="AP418" s="9"/>
      <c r="AQ418" s="10"/>
      <c r="AR418" s="10"/>
      <c r="AS418" s="10"/>
      <c r="AT418" s="10"/>
      <c r="AU418" s="16"/>
      <c r="AV418" s="16"/>
      <c r="AW418" s="16"/>
      <c r="AX418" s="16"/>
      <c r="AY418" s="191"/>
      <c r="AZ418" s="191"/>
      <c r="BA418" s="13"/>
      <c r="BC418" s="20">
        <f t="shared" si="12"/>
        <v>0</v>
      </c>
      <c r="BD418" s="20" t="str">
        <f t="shared" si="13"/>
        <v/>
      </c>
    </row>
    <row r="419" spans="1:56">
      <c r="A419" s="1">
        <f>输入错误检查!C418</f>
        <v>0</v>
      </c>
      <c r="B419" s="14" t="str">
        <f>原始数据!B419</f>
        <v/>
      </c>
      <c r="C419" s="14" t="str">
        <f>原始数据!C419</f>
        <v/>
      </c>
      <c r="D419" s="8" t="str">
        <f>原始数据!D419</f>
        <v/>
      </c>
      <c r="E419" s="8" t="str">
        <f>原始数据!E419</f>
        <v/>
      </c>
      <c r="F419" s="8" t="str">
        <f>原始数据!F419</f>
        <v/>
      </c>
      <c r="G419" s="8">
        <f>原始数据!G419</f>
        <v>1</v>
      </c>
      <c r="H419" s="8" t="str">
        <f>原始数据!H419</f>
        <v>上</v>
      </c>
      <c r="I419" s="8" t="str">
        <f>IF(原始数据!X419="","",原始数据!X419)</f>
        <v/>
      </c>
      <c r="J419" s="8" t="str">
        <f>原始数据!J419</f>
        <v/>
      </c>
      <c r="K419" s="142" t="str">
        <f>IF(赛后数据!$M419="","",_xlfn.IFS(L419=赛后数据!$N419,赛后数据!$M419,L419=赛后数据!$V419,赛后数据!$U419,L419=赛后数据!$AD419,赛后数据!$AC419,L419=赛后数据!$AL419,赛后数据!$AK419))</f>
        <v/>
      </c>
      <c r="L419" s="9" t="str">
        <f>IF(原始数据!AP419="","",原始数据!AP419)</f>
        <v/>
      </c>
      <c r="M419" s="13"/>
      <c r="N419" s="195"/>
      <c r="O419" s="195"/>
      <c r="P419" s="142" t="str">
        <f>IF(赛后数据!$M419="","",_xlfn.IFS(Q419=赛后数据!$N419,赛后数据!$M419,Q419=赛后数据!$V419,赛后数据!$U419,Q419=赛后数据!$AD419,赛后数据!$AC419,Q419=赛后数据!$AL419,赛后数据!$AK419))</f>
        <v/>
      </c>
      <c r="Q419" s="9" t="str">
        <f>IF(原始数据!AQ419="","",原始数据!AQ419)</f>
        <v/>
      </c>
      <c r="R419" s="13"/>
      <c r="S419" s="13"/>
      <c r="T419" s="13"/>
      <c r="U419" s="142" t="str">
        <f>IF(赛后数据!$M419="","",_xlfn.IFS(V419=赛后数据!$N419,赛后数据!$M419,V419=赛后数据!$V419,赛后数据!$U419,V419=赛后数据!$AD419,赛后数据!$AC419,V419=赛后数据!$AL419,赛后数据!$AK419))</f>
        <v/>
      </c>
      <c r="V419" s="9" t="str">
        <f>IF(原始数据!AS419="","",原始数据!AS419)</f>
        <v/>
      </c>
      <c r="W419" s="13"/>
      <c r="X419" s="13"/>
      <c r="Y419" s="13"/>
      <c r="Z419" s="142" t="str">
        <f>IF(赛后数据!$M419="","",_xlfn.IFS(AA419=赛后数据!$N419,赛后数据!$M419,AA419=赛后数据!$V419,赛后数据!$U419,AA419=赛后数据!$AD419,赛后数据!$AC419,AA419=赛后数据!$AL419,赛后数据!$AK419))</f>
        <v/>
      </c>
      <c r="AA419" s="9" t="str">
        <f>IF(原始数据!AU419="","",原始数据!AU419)</f>
        <v/>
      </c>
      <c r="AB419" s="13"/>
      <c r="AC419" s="13"/>
      <c r="AD419" s="13"/>
      <c r="AE419" s="9" t="str">
        <f>IF(原始数据!K419="","",原始数据!K419)</f>
        <v/>
      </c>
      <c r="AF419" s="9" t="str">
        <f>IF(原始数据!L419="","",原始数据!L419)</f>
        <v/>
      </c>
      <c r="AG419" s="9" t="str">
        <f>IF(原始数据!AV419="","",原始数据!AV419)</f>
        <v/>
      </c>
      <c r="AH419" s="13"/>
      <c r="AI419" s="13"/>
      <c r="AJ419" s="13"/>
      <c r="AK419" s="13"/>
      <c r="AL419" s="13"/>
      <c r="AM419" s="9"/>
      <c r="AN419" s="9"/>
      <c r="AO419" s="9"/>
      <c r="AP419" s="9"/>
      <c r="AQ419" s="10"/>
      <c r="AR419" s="10"/>
      <c r="AS419" s="10"/>
      <c r="AT419" s="10"/>
      <c r="AU419" s="16"/>
      <c r="AV419" s="16"/>
      <c r="AW419" s="16"/>
      <c r="AX419" s="16"/>
      <c r="AY419" s="191"/>
      <c r="AZ419" s="191"/>
      <c r="BA419" s="13"/>
      <c r="BC419" s="20">
        <f t="shared" si="12"/>
        <v>0</v>
      </c>
      <c r="BD419" s="20" t="str">
        <f t="shared" si="13"/>
        <v/>
      </c>
    </row>
    <row r="420" spans="1:56">
      <c r="A420" s="1">
        <f>输入错误检查!C419</f>
        <v>0</v>
      </c>
      <c r="B420" s="14" t="str">
        <f>原始数据!B420</f>
        <v/>
      </c>
      <c r="C420" s="14" t="str">
        <f>原始数据!C420</f>
        <v/>
      </c>
      <c r="D420" s="8" t="str">
        <f>原始数据!D420</f>
        <v/>
      </c>
      <c r="E420" s="8" t="str">
        <f>原始数据!E420</f>
        <v/>
      </c>
      <c r="F420" s="8" t="str">
        <f>原始数据!F420</f>
        <v/>
      </c>
      <c r="G420" s="8">
        <f>原始数据!G420</f>
        <v>1</v>
      </c>
      <c r="H420" s="8" t="str">
        <f>原始数据!H420</f>
        <v>下</v>
      </c>
      <c r="I420" s="8" t="str">
        <f>IF(原始数据!X420="","",原始数据!X420)</f>
        <v/>
      </c>
      <c r="J420" s="8" t="str">
        <f>原始数据!J420</f>
        <v/>
      </c>
      <c r="K420" s="142" t="str">
        <f>IF(赛后数据!$M420="","",_xlfn.IFS(L420=赛后数据!$N420,赛后数据!$M420,L420=赛后数据!$V420,赛后数据!$U420,L420=赛后数据!$AD420,赛后数据!$AC420,L420=赛后数据!$AL420,赛后数据!$AK420))</f>
        <v/>
      </c>
      <c r="L420" s="9" t="str">
        <f>IF(原始数据!AP420="","",原始数据!AP420)</f>
        <v/>
      </c>
      <c r="M420" s="13"/>
      <c r="N420" s="195"/>
      <c r="O420" s="195"/>
      <c r="P420" s="142" t="str">
        <f>IF(赛后数据!$M420="","",_xlfn.IFS(Q420=赛后数据!$N420,赛后数据!$M420,Q420=赛后数据!$V420,赛后数据!$U420,Q420=赛后数据!$AD420,赛后数据!$AC420,Q420=赛后数据!$AL420,赛后数据!$AK420))</f>
        <v/>
      </c>
      <c r="Q420" s="9" t="str">
        <f>IF(原始数据!AQ420="","",原始数据!AQ420)</f>
        <v/>
      </c>
      <c r="R420" s="13"/>
      <c r="S420" s="13"/>
      <c r="T420" s="13"/>
      <c r="U420" s="142" t="str">
        <f>IF(赛后数据!$M420="","",_xlfn.IFS(V420=赛后数据!$N420,赛后数据!$M420,V420=赛后数据!$V420,赛后数据!$U420,V420=赛后数据!$AD420,赛后数据!$AC420,V420=赛后数据!$AL420,赛后数据!$AK420))</f>
        <v/>
      </c>
      <c r="V420" s="9" t="str">
        <f>IF(原始数据!AS420="","",原始数据!AS420)</f>
        <v/>
      </c>
      <c r="W420" s="13"/>
      <c r="X420" s="13"/>
      <c r="Y420" s="13"/>
      <c r="Z420" s="142" t="str">
        <f>IF(赛后数据!$M420="","",_xlfn.IFS(AA420=赛后数据!$N420,赛后数据!$M420,AA420=赛后数据!$V420,赛后数据!$U420,AA420=赛后数据!$AD420,赛后数据!$AC420,AA420=赛后数据!$AL420,赛后数据!$AK420))</f>
        <v/>
      </c>
      <c r="AA420" s="9" t="str">
        <f>IF(原始数据!AU420="","",原始数据!AU420)</f>
        <v/>
      </c>
      <c r="AB420" s="13"/>
      <c r="AC420" s="13"/>
      <c r="AD420" s="13"/>
      <c r="AE420" s="9" t="str">
        <f>IF(原始数据!K420="","",原始数据!K420)</f>
        <v/>
      </c>
      <c r="AF420" s="9" t="str">
        <f>IF(原始数据!L420="","",原始数据!L420)</f>
        <v/>
      </c>
      <c r="AG420" s="9" t="str">
        <f>IF(原始数据!AV420="","",原始数据!AV420)</f>
        <v/>
      </c>
      <c r="AH420" s="13"/>
      <c r="AI420" s="13"/>
      <c r="AJ420" s="13"/>
      <c r="AK420" s="13"/>
      <c r="AL420" s="13"/>
      <c r="AM420" s="9"/>
      <c r="AN420" s="9"/>
      <c r="AO420" s="9"/>
      <c r="AP420" s="9"/>
      <c r="AQ420" s="10"/>
      <c r="AR420" s="10"/>
      <c r="AS420" s="10"/>
      <c r="AT420" s="10"/>
      <c r="AU420" s="16"/>
      <c r="AV420" s="16"/>
      <c r="AW420" s="16"/>
      <c r="AX420" s="16"/>
      <c r="AY420" s="191"/>
      <c r="AZ420" s="191"/>
      <c r="BA420" s="13"/>
      <c r="BC420" s="20">
        <f t="shared" si="12"/>
        <v>0</v>
      </c>
      <c r="BD420" s="20" t="str">
        <f t="shared" si="13"/>
        <v/>
      </c>
    </row>
    <row r="421" spans="1:56">
      <c r="A421" s="1">
        <f>输入错误检查!C420</f>
        <v>0</v>
      </c>
      <c r="B421" s="14" t="str">
        <f>原始数据!B421</f>
        <v/>
      </c>
      <c r="C421" s="14" t="str">
        <f>原始数据!C421</f>
        <v/>
      </c>
      <c r="D421" s="8" t="str">
        <f>原始数据!D421</f>
        <v/>
      </c>
      <c r="E421" s="8" t="str">
        <f>原始数据!E421</f>
        <v/>
      </c>
      <c r="F421" s="8" t="str">
        <f>原始数据!F421</f>
        <v/>
      </c>
      <c r="G421" s="8">
        <f>原始数据!G421</f>
        <v>2</v>
      </c>
      <c r="H421" s="8" t="str">
        <f>原始数据!H421</f>
        <v>上</v>
      </c>
      <c r="I421" s="8" t="str">
        <f>IF(原始数据!X421="","",原始数据!X421)</f>
        <v/>
      </c>
      <c r="J421" s="8" t="str">
        <f>原始数据!J421</f>
        <v/>
      </c>
      <c r="K421" s="142" t="str">
        <f>IF(赛后数据!$M421="","",_xlfn.IFS(L421=赛后数据!$N421,赛后数据!$M421,L421=赛后数据!$V421,赛后数据!$U421,L421=赛后数据!$AD421,赛后数据!$AC421,L421=赛后数据!$AL421,赛后数据!$AK421))</f>
        <v/>
      </c>
      <c r="L421" s="9" t="str">
        <f>IF(原始数据!AP421="","",原始数据!AP421)</f>
        <v/>
      </c>
      <c r="M421" s="13"/>
      <c r="N421" s="195"/>
      <c r="O421" s="195"/>
      <c r="P421" s="142" t="str">
        <f>IF(赛后数据!$M421="","",_xlfn.IFS(Q421=赛后数据!$N421,赛后数据!$M421,Q421=赛后数据!$V421,赛后数据!$U421,Q421=赛后数据!$AD421,赛后数据!$AC421,Q421=赛后数据!$AL421,赛后数据!$AK421))</f>
        <v/>
      </c>
      <c r="Q421" s="9" t="str">
        <f>IF(原始数据!AQ421="","",原始数据!AQ421)</f>
        <v/>
      </c>
      <c r="R421" s="13"/>
      <c r="S421" s="13"/>
      <c r="T421" s="13"/>
      <c r="U421" s="142" t="str">
        <f>IF(赛后数据!$M421="","",_xlfn.IFS(V421=赛后数据!$N421,赛后数据!$M421,V421=赛后数据!$V421,赛后数据!$U421,V421=赛后数据!$AD421,赛后数据!$AC421,V421=赛后数据!$AL421,赛后数据!$AK421))</f>
        <v/>
      </c>
      <c r="V421" s="9" t="str">
        <f>IF(原始数据!AS421="","",原始数据!AS421)</f>
        <v/>
      </c>
      <c r="W421" s="13"/>
      <c r="X421" s="13"/>
      <c r="Y421" s="13"/>
      <c r="Z421" s="142" t="str">
        <f>IF(赛后数据!$M421="","",_xlfn.IFS(AA421=赛后数据!$N421,赛后数据!$M421,AA421=赛后数据!$V421,赛后数据!$U421,AA421=赛后数据!$AD421,赛后数据!$AC421,AA421=赛后数据!$AL421,赛后数据!$AK421))</f>
        <v/>
      </c>
      <c r="AA421" s="9" t="str">
        <f>IF(原始数据!AU421="","",原始数据!AU421)</f>
        <v/>
      </c>
      <c r="AB421" s="13"/>
      <c r="AC421" s="13"/>
      <c r="AD421" s="13"/>
      <c r="AE421" s="9" t="str">
        <f>IF(原始数据!K421="","",原始数据!K421)</f>
        <v/>
      </c>
      <c r="AF421" s="9" t="str">
        <f>IF(原始数据!L421="","",原始数据!L421)</f>
        <v/>
      </c>
      <c r="AG421" s="9" t="str">
        <f>IF(原始数据!AV421="","",原始数据!AV421)</f>
        <v/>
      </c>
      <c r="AH421" s="13"/>
      <c r="AI421" s="13"/>
      <c r="AJ421" s="13"/>
      <c r="AK421" s="13"/>
      <c r="AL421" s="13"/>
      <c r="AM421" s="9"/>
      <c r="AN421" s="9"/>
      <c r="AO421" s="9"/>
      <c r="AP421" s="9"/>
      <c r="AQ421" s="10"/>
      <c r="AR421" s="10"/>
      <c r="AS421" s="10"/>
      <c r="AT421" s="10"/>
      <c r="AU421" s="16"/>
      <c r="AV421" s="16"/>
      <c r="AW421" s="16"/>
      <c r="AX421" s="16"/>
      <c r="AY421" s="191"/>
      <c r="AZ421" s="191"/>
      <c r="BA421" s="13"/>
      <c r="BC421" s="20">
        <f t="shared" si="12"/>
        <v>0</v>
      </c>
      <c r="BD421" s="20" t="str">
        <f t="shared" si="13"/>
        <v/>
      </c>
    </row>
    <row r="422" spans="1:56">
      <c r="A422" s="1">
        <f>输入错误检查!C421</f>
        <v>0</v>
      </c>
      <c r="B422" s="14" t="str">
        <f>原始数据!B422</f>
        <v/>
      </c>
      <c r="C422" s="14" t="str">
        <f>原始数据!C422</f>
        <v/>
      </c>
      <c r="D422" s="8" t="str">
        <f>原始数据!D422</f>
        <v/>
      </c>
      <c r="E422" s="8" t="str">
        <f>原始数据!E422</f>
        <v/>
      </c>
      <c r="F422" s="8" t="str">
        <f>原始数据!F422</f>
        <v/>
      </c>
      <c r="G422" s="8">
        <f>原始数据!G422</f>
        <v>2</v>
      </c>
      <c r="H422" s="8" t="str">
        <f>原始数据!H422</f>
        <v>下</v>
      </c>
      <c r="I422" s="8" t="str">
        <f>IF(原始数据!X422="","",原始数据!X422)</f>
        <v/>
      </c>
      <c r="J422" s="8" t="str">
        <f>原始数据!J422</f>
        <v/>
      </c>
      <c r="K422" s="142" t="str">
        <f>IF(赛后数据!$M422="","",_xlfn.IFS(L422=赛后数据!$N422,赛后数据!$M422,L422=赛后数据!$V422,赛后数据!$U422,L422=赛后数据!$AD422,赛后数据!$AC422,L422=赛后数据!$AL422,赛后数据!$AK422))</f>
        <v/>
      </c>
      <c r="L422" s="9" t="str">
        <f>IF(原始数据!AP422="","",原始数据!AP422)</f>
        <v/>
      </c>
      <c r="M422" s="13"/>
      <c r="N422" s="195"/>
      <c r="O422" s="195"/>
      <c r="P422" s="142" t="str">
        <f>IF(赛后数据!$M422="","",_xlfn.IFS(Q422=赛后数据!$N422,赛后数据!$M422,Q422=赛后数据!$V422,赛后数据!$U422,Q422=赛后数据!$AD422,赛后数据!$AC422,Q422=赛后数据!$AL422,赛后数据!$AK422))</f>
        <v/>
      </c>
      <c r="Q422" s="9" t="str">
        <f>IF(原始数据!AQ422="","",原始数据!AQ422)</f>
        <v/>
      </c>
      <c r="R422" s="13"/>
      <c r="S422" s="13"/>
      <c r="T422" s="13"/>
      <c r="U422" s="142" t="str">
        <f>IF(赛后数据!$M422="","",_xlfn.IFS(V422=赛后数据!$N422,赛后数据!$M422,V422=赛后数据!$V422,赛后数据!$U422,V422=赛后数据!$AD422,赛后数据!$AC422,V422=赛后数据!$AL422,赛后数据!$AK422))</f>
        <v/>
      </c>
      <c r="V422" s="9" t="str">
        <f>IF(原始数据!AS422="","",原始数据!AS422)</f>
        <v/>
      </c>
      <c r="W422" s="13"/>
      <c r="X422" s="13"/>
      <c r="Y422" s="13"/>
      <c r="Z422" s="142" t="str">
        <f>IF(赛后数据!$M422="","",_xlfn.IFS(AA422=赛后数据!$N422,赛后数据!$M422,AA422=赛后数据!$V422,赛后数据!$U422,AA422=赛后数据!$AD422,赛后数据!$AC422,AA422=赛后数据!$AL422,赛后数据!$AK422))</f>
        <v/>
      </c>
      <c r="AA422" s="9" t="str">
        <f>IF(原始数据!AU422="","",原始数据!AU422)</f>
        <v/>
      </c>
      <c r="AB422" s="13"/>
      <c r="AC422" s="13"/>
      <c r="AD422" s="13"/>
      <c r="AE422" s="9" t="str">
        <f>IF(原始数据!K422="","",原始数据!K422)</f>
        <v/>
      </c>
      <c r="AF422" s="9" t="str">
        <f>IF(原始数据!L422="","",原始数据!L422)</f>
        <v/>
      </c>
      <c r="AG422" s="9" t="str">
        <f>IF(原始数据!AV422="","",原始数据!AV422)</f>
        <v/>
      </c>
      <c r="AH422" s="13"/>
      <c r="AI422" s="13"/>
      <c r="AJ422" s="13"/>
      <c r="AK422" s="13"/>
      <c r="AL422" s="13"/>
      <c r="AM422" s="9"/>
      <c r="AN422" s="9"/>
      <c r="AO422" s="9"/>
      <c r="AP422" s="9"/>
      <c r="AQ422" s="10"/>
      <c r="AR422" s="10"/>
      <c r="AS422" s="10"/>
      <c r="AT422" s="10"/>
      <c r="AU422" s="16"/>
      <c r="AV422" s="16"/>
      <c r="AW422" s="16"/>
      <c r="AX422" s="16"/>
      <c r="AY422" s="191"/>
      <c r="AZ422" s="191"/>
      <c r="BA422" s="13"/>
      <c r="BC422" s="20">
        <f t="shared" si="12"/>
        <v>0</v>
      </c>
      <c r="BD422" s="20" t="str">
        <f t="shared" si="13"/>
        <v/>
      </c>
    </row>
    <row r="423" spans="1:56">
      <c r="A423" s="1">
        <f>输入错误检查!C422</f>
        <v>0</v>
      </c>
      <c r="B423" s="14" t="str">
        <f>原始数据!B423</f>
        <v/>
      </c>
      <c r="C423" s="14" t="str">
        <f>原始数据!C423</f>
        <v/>
      </c>
      <c r="D423" s="8" t="str">
        <f>原始数据!D423</f>
        <v/>
      </c>
      <c r="E423" s="8" t="str">
        <f>原始数据!E423</f>
        <v/>
      </c>
      <c r="F423" s="8" t="str">
        <f>原始数据!F423</f>
        <v/>
      </c>
      <c r="G423" s="8">
        <f>原始数据!G423</f>
        <v>3</v>
      </c>
      <c r="H423" s="8" t="str">
        <f>原始数据!H423</f>
        <v>上</v>
      </c>
      <c r="I423" s="8" t="str">
        <f>IF(原始数据!X423="","",原始数据!X423)</f>
        <v/>
      </c>
      <c r="J423" s="8" t="str">
        <f>原始数据!J423</f>
        <v/>
      </c>
      <c r="K423" s="142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9" t="str">
        <f>IF(原始数据!AP423="","",原始数据!AP423)</f>
        <v/>
      </c>
      <c r="M423" s="13"/>
      <c r="N423" s="195"/>
      <c r="O423" s="195"/>
      <c r="P423" s="142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9" t="str">
        <f>IF(原始数据!AQ423="","",原始数据!AQ423)</f>
        <v/>
      </c>
      <c r="R423" s="13"/>
      <c r="S423" s="13"/>
      <c r="T423" s="13"/>
      <c r="U423" s="142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9" t="str">
        <f>IF(原始数据!AS423="","",原始数据!AS423)</f>
        <v/>
      </c>
      <c r="W423" s="13"/>
      <c r="X423" s="13"/>
      <c r="Y423" s="13"/>
      <c r="Z423" s="142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9" t="str">
        <f>IF(原始数据!AU423="","",原始数据!AU423)</f>
        <v/>
      </c>
      <c r="AB423" s="13"/>
      <c r="AC423" s="13"/>
      <c r="AD423" s="13"/>
      <c r="AE423" s="9" t="str">
        <f>IF(原始数据!K423="","",原始数据!K423)</f>
        <v/>
      </c>
      <c r="AF423" s="9" t="str">
        <f>IF(原始数据!L423="","",原始数据!L423)</f>
        <v/>
      </c>
      <c r="AG423" s="9" t="str">
        <f>IF(原始数据!AV423="","",原始数据!AV423)</f>
        <v/>
      </c>
      <c r="AH423" s="13"/>
      <c r="AI423" s="13"/>
      <c r="AJ423" s="13"/>
      <c r="AK423" s="13"/>
      <c r="AL423" s="13"/>
      <c r="AM423" s="9"/>
      <c r="AN423" s="9"/>
      <c r="AO423" s="9"/>
      <c r="AP423" s="9"/>
      <c r="AQ423" s="10"/>
      <c r="AR423" s="10"/>
      <c r="AS423" s="10"/>
      <c r="AT423" s="10"/>
      <c r="AU423" s="16"/>
      <c r="AV423" s="16"/>
      <c r="AW423" s="16"/>
      <c r="AX423" s="16"/>
      <c r="AY423" s="191"/>
      <c r="AZ423" s="191"/>
      <c r="BA423" s="13"/>
      <c r="BC423" s="20">
        <f t="shared" si="12"/>
        <v>0</v>
      </c>
      <c r="BD423" s="20" t="str">
        <f t="shared" si="13"/>
        <v/>
      </c>
    </row>
    <row r="424" spans="1:56">
      <c r="A424" s="1">
        <f>输入错误检查!C423</f>
        <v>0</v>
      </c>
      <c r="B424" s="14" t="str">
        <f>原始数据!B424</f>
        <v/>
      </c>
      <c r="C424" s="14" t="str">
        <f>原始数据!C424</f>
        <v/>
      </c>
      <c r="D424" s="8" t="str">
        <f>原始数据!D424</f>
        <v/>
      </c>
      <c r="E424" s="8" t="str">
        <f>原始数据!E424</f>
        <v/>
      </c>
      <c r="F424" s="8" t="str">
        <f>原始数据!F424</f>
        <v/>
      </c>
      <c r="G424" s="8">
        <f>原始数据!G424</f>
        <v>3</v>
      </c>
      <c r="H424" s="8" t="str">
        <f>原始数据!H424</f>
        <v>下</v>
      </c>
      <c r="I424" s="8" t="str">
        <f>IF(原始数据!X424="","",原始数据!X424)</f>
        <v/>
      </c>
      <c r="J424" s="8" t="str">
        <f>原始数据!J424</f>
        <v/>
      </c>
      <c r="K424" s="142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9" t="str">
        <f>IF(原始数据!AP424="","",原始数据!AP424)</f>
        <v/>
      </c>
      <c r="M424" s="13"/>
      <c r="N424" s="195"/>
      <c r="O424" s="195"/>
      <c r="P424" s="142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9" t="str">
        <f>IF(原始数据!AQ424="","",原始数据!AQ424)</f>
        <v/>
      </c>
      <c r="R424" s="13"/>
      <c r="S424" s="13"/>
      <c r="T424" s="13"/>
      <c r="U424" s="142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9" t="str">
        <f>IF(原始数据!AS424="","",原始数据!AS424)</f>
        <v/>
      </c>
      <c r="W424" s="13"/>
      <c r="X424" s="13"/>
      <c r="Y424" s="13"/>
      <c r="Z424" s="142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9" t="str">
        <f>IF(原始数据!AU424="","",原始数据!AU424)</f>
        <v/>
      </c>
      <c r="AB424" s="13"/>
      <c r="AC424" s="13"/>
      <c r="AD424" s="13"/>
      <c r="AE424" s="9" t="str">
        <f>IF(原始数据!K424="","",原始数据!K424)</f>
        <v/>
      </c>
      <c r="AF424" s="9" t="str">
        <f>IF(原始数据!L424="","",原始数据!L424)</f>
        <v/>
      </c>
      <c r="AG424" s="9" t="str">
        <f>IF(原始数据!AV424="","",原始数据!AV424)</f>
        <v/>
      </c>
      <c r="AH424" s="13"/>
      <c r="AI424" s="13"/>
      <c r="AJ424" s="13"/>
      <c r="AK424" s="13"/>
      <c r="AL424" s="13"/>
      <c r="AM424" s="9"/>
      <c r="AN424" s="9"/>
      <c r="AO424" s="9"/>
      <c r="AP424" s="9"/>
      <c r="AQ424" s="10"/>
      <c r="AR424" s="10"/>
      <c r="AS424" s="10"/>
      <c r="AT424" s="10"/>
      <c r="AU424" s="16"/>
      <c r="AV424" s="16"/>
      <c r="AW424" s="16"/>
      <c r="AX424" s="16"/>
      <c r="AY424" s="191"/>
      <c r="AZ424" s="191"/>
      <c r="BA424" s="13"/>
      <c r="BC424" s="20">
        <f t="shared" si="12"/>
        <v>0</v>
      </c>
      <c r="BD424" s="20" t="str">
        <f t="shared" si="13"/>
        <v/>
      </c>
    </row>
    <row r="425" spans="1:56">
      <c r="A425" s="1">
        <f>输入错误检查!C424</f>
        <v>0</v>
      </c>
      <c r="B425" s="14" t="str">
        <f>原始数据!B425</f>
        <v/>
      </c>
      <c r="C425" s="14" t="str">
        <f>原始数据!C425</f>
        <v/>
      </c>
      <c r="D425" s="8" t="str">
        <f>原始数据!D425</f>
        <v/>
      </c>
      <c r="E425" s="8" t="str">
        <f>原始数据!E425</f>
        <v/>
      </c>
      <c r="F425" s="8" t="str">
        <f>原始数据!F425</f>
        <v/>
      </c>
      <c r="G425" s="8" t="str">
        <f>原始数据!G425</f>
        <v>加</v>
      </c>
      <c r="H425" s="8" t="str">
        <f>原始数据!H425</f>
        <v>上</v>
      </c>
      <c r="I425" s="8" t="str">
        <f>IF(原始数据!X425="","",原始数据!X425)</f>
        <v/>
      </c>
      <c r="J425" s="8" t="str">
        <f>原始数据!J425</f>
        <v/>
      </c>
      <c r="K425" s="142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9" t="str">
        <f>IF(原始数据!AP425="","",原始数据!AP425)</f>
        <v/>
      </c>
      <c r="M425" s="13"/>
      <c r="N425" s="195"/>
      <c r="O425" s="195"/>
      <c r="P425" s="142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9" t="str">
        <f>IF(原始数据!AQ425="","",原始数据!AQ425)</f>
        <v/>
      </c>
      <c r="R425" s="13"/>
      <c r="S425" s="13"/>
      <c r="T425" s="13"/>
      <c r="U425" s="142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9" t="str">
        <f>IF(原始数据!AS425="","",原始数据!AS425)</f>
        <v/>
      </c>
      <c r="W425" s="13"/>
      <c r="X425" s="13"/>
      <c r="Y425" s="13"/>
      <c r="Z425" s="142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9" t="str">
        <f>IF(原始数据!AU425="","",原始数据!AU425)</f>
        <v/>
      </c>
      <c r="AB425" s="13"/>
      <c r="AC425" s="13"/>
      <c r="AD425" s="13"/>
      <c r="AE425" s="9" t="str">
        <f>IF(原始数据!K425="","",原始数据!K425)</f>
        <v/>
      </c>
      <c r="AF425" s="9" t="str">
        <f>IF(原始数据!L425="","",原始数据!L425)</f>
        <v/>
      </c>
      <c r="AG425" s="9" t="str">
        <f>IF(原始数据!AV425="","",原始数据!AV425)</f>
        <v/>
      </c>
      <c r="AH425" s="13"/>
      <c r="AI425" s="13"/>
      <c r="AJ425" s="13"/>
      <c r="AK425" s="13"/>
      <c r="AL425" s="13"/>
      <c r="AM425" s="9"/>
      <c r="AN425" s="9"/>
      <c r="AO425" s="9"/>
      <c r="AP425" s="9"/>
      <c r="AQ425" s="10"/>
      <c r="AR425" s="10"/>
      <c r="AS425" s="10"/>
      <c r="AT425" s="10"/>
      <c r="AU425" s="16"/>
      <c r="AV425" s="16"/>
      <c r="AW425" s="16"/>
      <c r="AX425" s="16"/>
      <c r="AY425" s="191"/>
      <c r="AZ425" s="191"/>
      <c r="BA425" s="13"/>
      <c r="BC425" s="20">
        <f t="shared" si="12"/>
        <v>0</v>
      </c>
      <c r="BD425" s="20" t="str">
        <f t="shared" si="13"/>
        <v/>
      </c>
    </row>
    <row r="426" spans="1:56">
      <c r="A426" s="1">
        <f>输入错误检查!C425</f>
        <v>0</v>
      </c>
      <c r="B426" s="14" t="str">
        <f>原始数据!B426</f>
        <v/>
      </c>
      <c r="C426" s="14" t="str">
        <f>原始数据!C426</f>
        <v/>
      </c>
      <c r="D426" s="8" t="str">
        <f>原始数据!D426</f>
        <v/>
      </c>
      <c r="E426" s="8" t="str">
        <f>原始数据!E426</f>
        <v/>
      </c>
      <c r="F426" s="8" t="str">
        <f>原始数据!F426</f>
        <v/>
      </c>
      <c r="G426" s="8" t="str">
        <f>原始数据!G426</f>
        <v>加</v>
      </c>
      <c r="H426" s="8" t="str">
        <f>原始数据!H426</f>
        <v>下</v>
      </c>
      <c r="I426" s="8" t="str">
        <f>IF(原始数据!X426="","",原始数据!X426)</f>
        <v/>
      </c>
      <c r="J426" s="8" t="str">
        <f>原始数据!J426</f>
        <v/>
      </c>
      <c r="K426" s="142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9" t="str">
        <f>IF(原始数据!AP426="","",原始数据!AP426)</f>
        <v/>
      </c>
      <c r="M426" s="13"/>
      <c r="N426" s="195"/>
      <c r="O426" s="195"/>
      <c r="P426" s="142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9" t="str">
        <f>IF(原始数据!AQ426="","",原始数据!AQ426)</f>
        <v/>
      </c>
      <c r="R426" s="13"/>
      <c r="S426" s="13"/>
      <c r="T426" s="13"/>
      <c r="U426" s="142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9" t="str">
        <f>IF(原始数据!AS426="","",原始数据!AS426)</f>
        <v/>
      </c>
      <c r="W426" s="13"/>
      <c r="X426" s="13"/>
      <c r="Y426" s="13"/>
      <c r="Z426" s="142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9" t="str">
        <f>IF(原始数据!AU426="","",原始数据!AU426)</f>
        <v/>
      </c>
      <c r="AB426" s="13"/>
      <c r="AC426" s="13"/>
      <c r="AD426" s="13"/>
      <c r="AE426" s="9" t="str">
        <f>IF(原始数据!K426="","",原始数据!K426)</f>
        <v/>
      </c>
      <c r="AF426" s="9" t="str">
        <f>IF(原始数据!L426="","",原始数据!L426)</f>
        <v/>
      </c>
      <c r="AG426" s="9" t="str">
        <f>IF(原始数据!AV426="","",原始数据!AV426)</f>
        <v/>
      </c>
      <c r="AH426" s="13"/>
      <c r="AI426" s="13"/>
      <c r="AJ426" s="13"/>
      <c r="AK426" s="13"/>
      <c r="AL426" s="13"/>
      <c r="AM426" s="9"/>
      <c r="AN426" s="9"/>
      <c r="AO426" s="9"/>
      <c r="AP426" s="9"/>
      <c r="AQ426" s="10"/>
      <c r="AR426" s="10"/>
      <c r="AS426" s="10"/>
      <c r="AT426" s="10"/>
      <c r="AU426" s="16"/>
      <c r="AV426" s="16"/>
      <c r="AW426" s="16"/>
      <c r="AX426" s="16"/>
      <c r="AY426" s="191"/>
      <c r="AZ426" s="191"/>
      <c r="BA426" s="13"/>
      <c r="BC426" s="20">
        <f t="shared" si="12"/>
        <v>0</v>
      </c>
      <c r="BD426" s="20" t="str">
        <f t="shared" si="13"/>
        <v/>
      </c>
    </row>
    <row r="427" spans="1:56">
      <c r="A427" s="1">
        <f>输入错误检查!C426</f>
        <v>0</v>
      </c>
      <c r="B427" s="14" t="str">
        <f>原始数据!B427</f>
        <v/>
      </c>
      <c r="C427" s="14" t="str">
        <f>原始数据!C427</f>
        <v/>
      </c>
      <c r="D427" s="8" t="str">
        <f>原始数据!D427</f>
        <v/>
      </c>
      <c r="E427" s="8" t="str">
        <f>原始数据!E427</f>
        <v/>
      </c>
      <c r="F427" s="8" t="str">
        <f>原始数据!F427</f>
        <v/>
      </c>
      <c r="G427" s="8">
        <f>原始数据!G427</f>
        <v>1</v>
      </c>
      <c r="H427" s="8" t="str">
        <f>原始数据!H427</f>
        <v>上</v>
      </c>
      <c r="I427" s="8" t="str">
        <f>IF(原始数据!X427="","",原始数据!X427)</f>
        <v/>
      </c>
      <c r="J427" s="8" t="str">
        <f>原始数据!J427</f>
        <v/>
      </c>
      <c r="K427" s="142" t="str">
        <f>IF(赛后数据!$M427="","",_xlfn.IFS(L427=赛后数据!$N427,赛后数据!$M427,L427=赛后数据!$V427,赛后数据!$U427,L427=赛后数据!$AD427,赛后数据!$AC427,L427=赛后数据!$AL427,赛后数据!$AK427))</f>
        <v/>
      </c>
      <c r="L427" s="9" t="str">
        <f>IF(原始数据!AP427="","",原始数据!AP427)</f>
        <v/>
      </c>
      <c r="M427" s="13"/>
      <c r="N427" s="195"/>
      <c r="O427" s="195"/>
      <c r="P427" s="142" t="str">
        <f>IF(赛后数据!$M427="","",_xlfn.IFS(Q427=赛后数据!$N427,赛后数据!$M427,Q427=赛后数据!$V427,赛后数据!$U427,Q427=赛后数据!$AD427,赛后数据!$AC427,Q427=赛后数据!$AL427,赛后数据!$AK427))</f>
        <v/>
      </c>
      <c r="Q427" s="9" t="str">
        <f>IF(原始数据!AQ427="","",原始数据!AQ427)</f>
        <v/>
      </c>
      <c r="R427" s="13"/>
      <c r="S427" s="13"/>
      <c r="T427" s="13"/>
      <c r="U427" s="142" t="str">
        <f>IF(赛后数据!$M427="","",_xlfn.IFS(V427=赛后数据!$N427,赛后数据!$M427,V427=赛后数据!$V427,赛后数据!$U427,V427=赛后数据!$AD427,赛后数据!$AC427,V427=赛后数据!$AL427,赛后数据!$AK427))</f>
        <v/>
      </c>
      <c r="V427" s="9" t="str">
        <f>IF(原始数据!AS427="","",原始数据!AS427)</f>
        <v/>
      </c>
      <c r="W427" s="13"/>
      <c r="X427" s="13"/>
      <c r="Y427" s="13"/>
      <c r="Z427" s="142" t="str">
        <f>IF(赛后数据!$M427="","",_xlfn.IFS(AA427=赛后数据!$N427,赛后数据!$M427,AA427=赛后数据!$V427,赛后数据!$U427,AA427=赛后数据!$AD427,赛后数据!$AC427,AA427=赛后数据!$AL427,赛后数据!$AK427))</f>
        <v/>
      </c>
      <c r="AA427" s="9" t="str">
        <f>IF(原始数据!AU427="","",原始数据!AU427)</f>
        <v/>
      </c>
      <c r="AB427" s="13"/>
      <c r="AC427" s="13"/>
      <c r="AD427" s="13"/>
      <c r="AE427" s="9" t="str">
        <f>IF(原始数据!K427="","",原始数据!K427)</f>
        <v/>
      </c>
      <c r="AF427" s="9" t="str">
        <f>IF(原始数据!L427="","",原始数据!L427)</f>
        <v/>
      </c>
      <c r="AG427" s="9" t="str">
        <f>IF(原始数据!AV427="","",原始数据!AV427)</f>
        <v/>
      </c>
      <c r="AH427" s="13"/>
      <c r="AI427" s="13"/>
      <c r="AJ427" s="13"/>
      <c r="AK427" s="13"/>
      <c r="AL427" s="13"/>
      <c r="AM427" s="9"/>
      <c r="AN427" s="9"/>
      <c r="AO427" s="9"/>
      <c r="AP427" s="9"/>
      <c r="AQ427" s="10"/>
      <c r="AR427" s="10"/>
      <c r="AS427" s="10"/>
      <c r="AT427" s="10"/>
      <c r="AU427" s="16"/>
      <c r="AV427" s="16"/>
      <c r="AW427" s="16"/>
      <c r="AX427" s="16"/>
      <c r="AY427" s="191"/>
      <c r="AZ427" s="191"/>
      <c r="BA427" s="13"/>
      <c r="BC427" s="20">
        <f t="shared" si="12"/>
        <v>0</v>
      </c>
      <c r="BD427" s="20" t="str">
        <f t="shared" si="13"/>
        <v/>
      </c>
    </row>
    <row r="428" spans="1:56">
      <c r="A428" s="1">
        <f>输入错误检查!C427</f>
        <v>0</v>
      </c>
      <c r="B428" s="14" t="str">
        <f>原始数据!B428</f>
        <v/>
      </c>
      <c r="C428" s="14" t="str">
        <f>原始数据!C428</f>
        <v/>
      </c>
      <c r="D428" s="8" t="str">
        <f>原始数据!D428</f>
        <v/>
      </c>
      <c r="E428" s="8" t="str">
        <f>原始数据!E428</f>
        <v/>
      </c>
      <c r="F428" s="8" t="str">
        <f>原始数据!F428</f>
        <v/>
      </c>
      <c r="G428" s="8">
        <f>原始数据!G428</f>
        <v>1</v>
      </c>
      <c r="H428" s="8" t="str">
        <f>原始数据!H428</f>
        <v>下</v>
      </c>
      <c r="I428" s="8" t="str">
        <f>IF(原始数据!X428="","",原始数据!X428)</f>
        <v/>
      </c>
      <c r="J428" s="8" t="str">
        <f>原始数据!J428</f>
        <v/>
      </c>
      <c r="K428" s="142" t="str">
        <f>IF(赛后数据!$M428="","",_xlfn.IFS(L428=赛后数据!$N428,赛后数据!$M428,L428=赛后数据!$V428,赛后数据!$U428,L428=赛后数据!$AD428,赛后数据!$AC428,L428=赛后数据!$AL428,赛后数据!$AK428))</f>
        <v/>
      </c>
      <c r="L428" s="9" t="str">
        <f>IF(原始数据!AP428="","",原始数据!AP428)</f>
        <v/>
      </c>
      <c r="M428" s="13"/>
      <c r="N428" s="195"/>
      <c r="O428" s="195"/>
      <c r="P428" s="142" t="str">
        <f>IF(赛后数据!$M428="","",_xlfn.IFS(Q428=赛后数据!$N428,赛后数据!$M428,Q428=赛后数据!$V428,赛后数据!$U428,Q428=赛后数据!$AD428,赛后数据!$AC428,Q428=赛后数据!$AL428,赛后数据!$AK428))</f>
        <v/>
      </c>
      <c r="Q428" s="9" t="str">
        <f>IF(原始数据!AQ428="","",原始数据!AQ428)</f>
        <v/>
      </c>
      <c r="R428" s="13"/>
      <c r="S428" s="13"/>
      <c r="T428" s="13"/>
      <c r="U428" s="142" t="str">
        <f>IF(赛后数据!$M428="","",_xlfn.IFS(V428=赛后数据!$N428,赛后数据!$M428,V428=赛后数据!$V428,赛后数据!$U428,V428=赛后数据!$AD428,赛后数据!$AC428,V428=赛后数据!$AL428,赛后数据!$AK428))</f>
        <v/>
      </c>
      <c r="V428" s="9" t="str">
        <f>IF(原始数据!AS428="","",原始数据!AS428)</f>
        <v/>
      </c>
      <c r="W428" s="13"/>
      <c r="X428" s="13"/>
      <c r="Y428" s="13"/>
      <c r="Z428" s="142" t="str">
        <f>IF(赛后数据!$M428="","",_xlfn.IFS(AA428=赛后数据!$N428,赛后数据!$M428,AA428=赛后数据!$V428,赛后数据!$U428,AA428=赛后数据!$AD428,赛后数据!$AC428,AA428=赛后数据!$AL428,赛后数据!$AK428))</f>
        <v/>
      </c>
      <c r="AA428" s="9" t="str">
        <f>IF(原始数据!AU428="","",原始数据!AU428)</f>
        <v/>
      </c>
      <c r="AB428" s="13"/>
      <c r="AC428" s="13"/>
      <c r="AD428" s="13"/>
      <c r="AE428" s="9" t="str">
        <f>IF(原始数据!K428="","",原始数据!K428)</f>
        <v/>
      </c>
      <c r="AF428" s="9" t="str">
        <f>IF(原始数据!L428="","",原始数据!L428)</f>
        <v/>
      </c>
      <c r="AG428" s="9" t="str">
        <f>IF(原始数据!AV428="","",原始数据!AV428)</f>
        <v/>
      </c>
      <c r="AH428" s="13"/>
      <c r="AI428" s="13"/>
      <c r="AJ428" s="13"/>
      <c r="AK428" s="13"/>
      <c r="AL428" s="13"/>
      <c r="AM428" s="9"/>
      <c r="AN428" s="9"/>
      <c r="AO428" s="9"/>
      <c r="AP428" s="9"/>
      <c r="AQ428" s="10"/>
      <c r="AR428" s="10"/>
      <c r="AS428" s="10"/>
      <c r="AT428" s="10"/>
      <c r="AU428" s="16"/>
      <c r="AV428" s="16"/>
      <c r="AW428" s="16"/>
      <c r="AX428" s="16"/>
      <c r="AY428" s="191"/>
      <c r="AZ428" s="191"/>
      <c r="BA428" s="13"/>
      <c r="BC428" s="20">
        <f t="shared" si="12"/>
        <v>0</v>
      </c>
      <c r="BD428" s="20" t="str">
        <f t="shared" si="13"/>
        <v/>
      </c>
    </row>
    <row r="429" spans="1:56">
      <c r="A429" s="1">
        <f>输入错误检查!C428</f>
        <v>0</v>
      </c>
      <c r="B429" s="14" t="str">
        <f>原始数据!B429</f>
        <v/>
      </c>
      <c r="C429" s="14" t="str">
        <f>原始数据!C429</f>
        <v/>
      </c>
      <c r="D429" s="8" t="str">
        <f>原始数据!D429</f>
        <v/>
      </c>
      <c r="E429" s="8" t="str">
        <f>原始数据!E429</f>
        <v/>
      </c>
      <c r="F429" s="8" t="str">
        <f>原始数据!F429</f>
        <v/>
      </c>
      <c r="G429" s="8">
        <f>原始数据!G429</f>
        <v>2</v>
      </c>
      <c r="H429" s="8" t="str">
        <f>原始数据!H429</f>
        <v>上</v>
      </c>
      <c r="I429" s="8" t="str">
        <f>IF(原始数据!X429="","",原始数据!X429)</f>
        <v/>
      </c>
      <c r="J429" s="8" t="str">
        <f>原始数据!J429</f>
        <v/>
      </c>
      <c r="K429" s="142" t="str">
        <f>IF(赛后数据!$M429="","",_xlfn.IFS(L429=赛后数据!$N429,赛后数据!$M429,L429=赛后数据!$V429,赛后数据!$U429,L429=赛后数据!$AD429,赛后数据!$AC429,L429=赛后数据!$AL429,赛后数据!$AK429))</f>
        <v/>
      </c>
      <c r="L429" s="9" t="str">
        <f>IF(原始数据!AP429="","",原始数据!AP429)</f>
        <v/>
      </c>
      <c r="M429" s="13"/>
      <c r="N429" s="195"/>
      <c r="O429" s="195"/>
      <c r="P429" s="142" t="str">
        <f>IF(赛后数据!$M429="","",_xlfn.IFS(Q429=赛后数据!$N429,赛后数据!$M429,Q429=赛后数据!$V429,赛后数据!$U429,Q429=赛后数据!$AD429,赛后数据!$AC429,Q429=赛后数据!$AL429,赛后数据!$AK429))</f>
        <v/>
      </c>
      <c r="Q429" s="9" t="str">
        <f>IF(原始数据!AQ429="","",原始数据!AQ429)</f>
        <v/>
      </c>
      <c r="R429" s="13"/>
      <c r="S429" s="13"/>
      <c r="T429" s="13"/>
      <c r="U429" s="142" t="str">
        <f>IF(赛后数据!$M429="","",_xlfn.IFS(V429=赛后数据!$N429,赛后数据!$M429,V429=赛后数据!$V429,赛后数据!$U429,V429=赛后数据!$AD429,赛后数据!$AC429,V429=赛后数据!$AL429,赛后数据!$AK429))</f>
        <v/>
      </c>
      <c r="V429" s="9" t="str">
        <f>IF(原始数据!AS429="","",原始数据!AS429)</f>
        <v/>
      </c>
      <c r="W429" s="13"/>
      <c r="X429" s="13"/>
      <c r="Y429" s="13"/>
      <c r="Z429" s="142" t="str">
        <f>IF(赛后数据!$M429="","",_xlfn.IFS(AA429=赛后数据!$N429,赛后数据!$M429,AA429=赛后数据!$V429,赛后数据!$U429,AA429=赛后数据!$AD429,赛后数据!$AC429,AA429=赛后数据!$AL429,赛后数据!$AK429))</f>
        <v/>
      </c>
      <c r="AA429" s="9" t="str">
        <f>IF(原始数据!AU429="","",原始数据!AU429)</f>
        <v/>
      </c>
      <c r="AB429" s="13"/>
      <c r="AC429" s="13"/>
      <c r="AD429" s="13"/>
      <c r="AE429" s="9" t="str">
        <f>IF(原始数据!K429="","",原始数据!K429)</f>
        <v/>
      </c>
      <c r="AF429" s="9" t="str">
        <f>IF(原始数据!L429="","",原始数据!L429)</f>
        <v/>
      </c>
      <c r="AG429" s="9" t="str">
        <f>IF(原始数据!AV429="","",原始数据!AV429)</f>
        <v/>
      </c>
      <c r="AH429" s="13"/>
      <c r="AI429" s="13"/>
      <c r="AJ429" s="13"/>
      <c r="AK429" s="13"/>
      <c r="AL429" s="13"/>
      <c r="AM429" s="9"/>
      <c r="AN429" s="9"/>
      <c r="AO429" s="9"/>
      <c r="AP429" s="9"/>
      <c r="AQ429" s="10"/>
      <c r="AR429" s="10"/>
      <c r="AS429" s="10"/>
      <c r="AT429" s="10"/>
      <c r="AU429" s="16"/>
      <c r="AV429" s="16"/>
      <c r="AW429" s="16"/>
      <c r="AX429" s="16"/>
      <c r="AY429" s="191"/>
      <c r="AZ429" s="191"/>
      <c r="BA429" s="13"/>
      <c r="BC429" s="20">
        <f t="shared" si="12"/>
        <v>0</v>
      </c>
      <c r="BD429" s="20" t="str">
        <f t="shared" si="13"/>
        <v/>
      </c>
    </row>
    <row r="430" spans="1:56">
      <c r="A430" s="1">
        <f>输入错误检查!C429</f>
        <v>0</v>
      </c>
      <c r="B430" s="14" t="str">
        <f>原始数据!B430</f>
        <v/>
      </c>
      <c r="C430" s="14" t="str">
        <f>原始数据!C430</f>
        <v/>
      </c>
      <c r="D430" s="8" t="str">
        <f>原始数据!D430</f>
        <v/>
      </c>
      <c r="E430" s="8" t="str">
        <f>原始数据!E430</f>
        <v/>
      </c>
      <c r="F430" s="8" t="str">
        <f>原始数据!F430</f>
        <v/>
      </c>
      <c r="G430" s="8">
        <f>原始数据!G430</f>
        <v>2</v>
      </c>
      <c r="H430" s="8" t="str">
        <f>原始数据!H430</f>
        <v>下</v>
      </c>
      <c r="I430" s="8" t="str">
        <f>IF(原始数据!X430="","",原始数据!X430)</f>
        <v/>
      </c>
      <c r="J430" s="8" t="str">
        <f>原始数据!J430</f>
        <v/>
      </c>
      <c r="K430" s="142" t="str">
        <f>IF(赛后数据!$M430="","",_xlfn.IFS(L430=赛后数据!$N430,赛后数据!$M430,L430=赛后数据!$V430,赛后数据!$U430,L430=赛后数据!$AD430,赛后数据!$AC430,L430=赛后数据!$AL430,赛后数据!$AK430))</f>
        <v/>
      </c>
      <c r="L430" s="9" t="str">
        <f>IF(原始数据!AP430="","",原始数据!AP430)</f>
        <v/>
      </c>
      <c r="M430" s="13"/>
      <c r="N430" s="195"/>
      <c r="O430" s="195"/>
      <c r="P430" s="142" t="str">
        <f>IF(赛后数据!$M430="","",_xlfn.IFS(Q430=赛后数据!$N430,赛后数据!$M430,Q430=赛后数据!$V430,赛后数据!$U430,Q430=赛后数据!$AD430,赛后数据!$AC430,Q430=赛后数据!$AL430,赛后数据!$AK430))</f>
        <v/>
      </c>
      <c r="Q430" s="9" t="str">
        <f>IF(原始数据!AQ430="","",原始数据!AQ430)</f>
        <v/>
      </c>
      <c r="R430" s="13"/>
      <c r="S430" s="13"/>
      <c r="T430" s="13"/>
      <c r="U430" s="142" t="str">
        <f>IF(赛后数据!$M430="","",_xlfn.IFS(V430=赛后数据!$N430,赛后数据!$M430,V430=赛后数据!$V430,赛后数据!$U430,V430=赛后数据!$AD430,赛后数据!$AC430,V430=赛后数据!$AL430,赛后数据!$AK430))</f>
        <v/>
      </c>
      <c r="V430" s="9" t="str">
        <f>IF(原始数据!AS430="","",原始数据!AS430)</f>
        <v/>
      </c>
      <c r="W430" s="13"/>
      <c r="X430" s="13"/>
      <c r="Y430" s="13"/>
      <c r="Z430" s="142" t="str">
        <f>IF(赛后数据!$M430="","",_xlfn.IFS(AA430=赛后数据!$N430,赛后数据!$M430,AA430=赛后数据!$V430,赛后数据!$U430,AA430=赛后数据!$AD430,赛后数据!$AC430,AA430=赛后数据!$AL430,赛后数据!$AK430))</f>
        <v/>
      </c>
      <c r="AA430" s="9" t="str">
        <f>IF(原始数据!AU430="","",原始数据!AU430)</f>
        <v/>
      </c>
      <c r="AB430" s="13"/>
      <c r="AC430" s="13"/>
      <c r="AD430" s="13"/>
      <c r="AE430" s="9" t="str">
        <f>IF(原始数据!K430="","",原始数据!K430)</f>
        <v/>
      </c>
      <c r="AF430" s="9" t="str">
        <f>IF(原始数据!L430="","",原始数据!L430)</f>
        <v/>
      </c>
      <c r="AG430" s="9" t="str">
        <f>IF(原始数据!AV430="","",原始数据!AV430)</f>
        <v/>
      </c>
      <c r="AH430" s="13"/>
      <c r="AI430" s="13"/>
      <c r="AJ430" s="13"/>
      <c r="AK430" s="13"/>
      <c r="AL430" s="13"/>
      <c r="AM430" s="9"/>
      <c r="AN430" s="9"/>
      <c r="AO430" s="9"/>
      <c r="AP430" s="9"/>
      <c r="AQ430" s="10"/>
      <c r="AR430" s="10"/>
      <c r="AS430" s="10"/>
      <c r="AT430" s="10"/>
      <c r="AU430" s="16"/>
      <c r="AV430" s="16"/>
      <c r="AW430" s="16"/>
      <c r="AX430" s="16"/>
      <c r="AY430" s="191"/>
      <c r="AZ430" s="191"/>
      <c r="BA430" s="13"/>
      <c r="BC430" s="20">
        <f t="shared" si="12"/>
        <v>0</v>
      </c>
      <c r="BD430" s="20" t="str">
        <f t="shared" si="13"/>
        <v/>
      </c>
    </row>
    <row r="431" spans="1:56">
      <c r="A431" s="1">
        <f>输入错误检查!C430</f>
        <v>0</v>
      </c>
      <c r="B431" s="14" t="str">
        <f>原始数据!B431</f>
        <v/>
      </c>
      <c r="C431" s="14" t="str">
        <f>原始数据!C431</f>
        <v/>
      </c>
      <c r="D431" s="8" t="str">
        <f>原始数据!D431</f>
        <v/>
      </c>
      <c r="E431" s="8" t="str">
        <f>原始数据!E431</f>
        <v/>
      </c>
      <c r="F431" s="8" t="str">
        <f>原始数据!F431</f>
        <v/>
      </c>
      <c r="G431" s="8">
        <f>原始数据!G431</f>
        <v>3</v>
      </c>
      <c r="H431" s="8" t="str">
        <f>原始数据!H431</f>
        <v>上</v>
      </c>
      <c r="I431" s="8" t="str">
        <f>IF(原始数据!X431="","",原始数据!X431)</f>
        <v/>
      </c>
      <c r="J431" s="8" t="str">
        <f>原始数据!J431</f>
        <v/>
      </c>
      <c r="K431" s="142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9" t="str">
        <f>IF(原始数据!AP431="","",原始数据!AP431)</f>
        <v/>
      </c>
      <c r="M431" s="13"/>
      <c r="N431" s="195"/>
      <c r="O431" s="195"/>
      <c r="P431" s="142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9" t="str">
        <f>IF(原始数据!AQ431="","",原始数据!AQ431)</f>
        <v/>
      </c>
      <c r="R431" s="13"/>
      <c r="S431" s="13"/>
      <c r="T431" s="13"/>
      <c r="U431" s="142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9" t="str">
        <f>IF(原始数据!AS431="","",原始数据!AS431)</f>
        <v/>
      </c>
      <c r="W431" s="13"/>
      <c r="X431" s="13"/>
      <c r="Y431" s="13"/>
      <c r="Z431" s="142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9" t="str">
        <f>IF(原始数据!AU431="","",原始数据!AU431)</f>
        <v/>
      </c>
      <c r="AB431" s="13"/>
      <c r="AC431" s="13"/>
      <c r="AD431" s="13"/>
      <c r="AE431" s="9" t="str">
        <f>IF(原始数据!K431="","",原始数据!K431)</f>
        <v/>
      </c>
      <c r="AF431" s="9" t="str">
        <f>IF(原始数据!L431="","",原始数据!L431)</f>
        <v/>
      </c>
      <c r="AG431" s="9" t="str">
        <f>IF(原始数据!AV431="","",原始数据!AV431)</f>
        <v/>
      </c>
      <c r="AH431" s="13"/>
      <c r="AI431" s="13"/>
      <c r="AJ431" s="13"/>
      <c r="AK431" s="13"/>
      <c r="AL431" s="13"/>
      <c r="AM431" s="9"/>
      <c r="AN431" s="9"/>
      <c r="AO431" s="9"/>
      <c r="AP431" s="9"/>
      <c r="AQ431" s="10"/>
      <c r="AR431" s="10"/>
      <c r="AS431" s="10"/>
      <c r="AT431" s="10"/>
      <c r="AU431" s="16"/>
      <c r="AV431" s="16"/>
      <c r="AW431" s="16"/>
      <c r="AX431" s="16"/>
      <c r="AY431" s="191"/>
      <c r="AZ431" s="191"/>
      <c r="BA431" s="13"/>
      <c r="BC431" s="20">
        <f t="shared" si="12"/>
        <v>0</v>
      </c>
      <c r="BD431" s="20" t="str">
        <f t="shared" si="13"/>
        <v/>
      </c>
    </row>
    <row r="432" spans="1:56">
      <c r="A432" s="1">
        <f>输入错误检查!C431</f>
        <v>0</v>
      </c>
      <c r="B432" s="14" t="str">
        <f>原始数据!B432</f>
        <v/>
      </c>
      <c r="C432" s="14" t="str">
        <f>原始数据!C432</f>
        <v/>
      </c>
      <c r="D432" s="8" t="str">
        <f>原始数据!D432</f>
        <v/>
      </c>
      <c r="E432" s="8" t="str">
        <f>原始数据!E432</f>
        <v/>
      </c>
      <c r="F432" s="8" t="str">
        <f>原始数据!F432</f>
        <v/>
      </c>
      <c r="G432" s="8">
        <f>原始数据!G432</f>
        <v>3</v>
      </c>
      <c r="H432" s="8" t="str">
        <f>原始数据!H432</f>
        <v>下</v>
      </c>
      <c r="I432" s="8" t="str">
        <f>IF(原始数据!X432="","",原始数据!X432)</f>
        <v/>
      </c>
      <c r="J432" s="8" t="str">
        <f>原始数据!J432</f>
        <v/>
      </c>
      <c r="K432" s="142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9" t="str">
        <f>IF(原始数据!AP432="","",原始数据!AP432)</f>
        <v/>
      </c>
      <c r="M432" s="13"/>
      <c r="N432" s="195"/>
      <c r="O432" s="195"/>
      <c r="P432" s="142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9" t="str">
        <f>IF(原始数据!AQ432="","",原始数据!AQ432)</f>
        <v/>
      </c>
      <c r="R432" s="13"/>
      <c r="S432" s="13"/>
      <c r="T432" s="13"/>
      <c r="U432" s="142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9" t="str">
        <f>IF(原始数据!AS432="","",原始数据!AS432)</f>
        <v/>
      </c>
      <c r="W432" s="13"/>
      <c r="X432" s="13"/>
      <c r="Y432" s="13"/>
      <c r="Z432" s="142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9" t="str">
        <f>IF(原始数据!AU432="","",原始数据!AU432)</f>
        <v/>
      </c>
      <c r="AB432" s="13"/>
      <c r="AC432" s="13"/>
      <c r="AD432" s="13"/>
      <c r="AE432" s="9" t="str">
        <f>IF(原始数据!K432="","",原始数据!K432)</f>
        <v/>
      </c>
      <c r="AF432" s="9" t="str">
        <f>IF(原始数据!L432="","",原始数据!L432)</f>
        <v/>
      </c>
      <c r="AG432" s="9" t="str">
        <f>IF(原始数据!AV432="","",原始数据!AV432)</f>
        <v/>
      </c>
      <c r="AH432" s="13"/>
      <c r="AI432" s="13"/>
      <c r="AJ432" s="13"/>
      <c r="AK432" s="13"/>
      <c r="AL432" s="13"/>
      <c r="AM432" s="9"/>
      <c r="AN432" s="9"/>
      <c r="AO432" s="9"/>
      <c r="AP432" s="9"/>
      <c r="AQ432" s="10"/>
      <c r="AR432" s="10"/>
      <c r="AS432" s="10"/>
      <c r="AT432" s="10"/>
      <c r="AU432" s="16"/>
      <c r="AV432" s="16"/>
      <c r="AW432" s="16"/>
      <c r="AX432" s="16"/>
      <c r="AY432" s="191"/>
      <c r="AZ432" s="191"/>
      <c r="BA432" s="13"/>
      <c r="BC432" s="20">
        <f t="shared" si="12"/>
        <v>0</v>
      </c>
      <c r="BD432" s="20" t="str">
        <f t="shared" si="13"/>
        <v/>
      </c>
    </row>
    <row r="433" spans="1:56">
      <c r="A433" s="1">
        <f>输入错误检查!C432</f>
        <v>0</v>
      </c>
      <c r="B433" s="14" t="str">
        <f>原始数据!B433</f>
        <v/>
      </c>
      <c r="C433" s="14" t="str">
        <f>原始数据!C433</f>
        <v/>
      </c>
      <c r="D433" s="8" t="str">
        <f>原始数据!D433</f>
        <v/>
      </c>
      <c r="E433" s="8" t="str">
        <f>原始数据!E433</f>
        <v/>
      </c>
      <c r="F433" s="8" t="str">
        <f>原始数据!F433</f>
        <v/>
      </c>
      <c r="G433" s="8" t="str">
        <f>原始数据!G433</f>
        <v>加</v>
      </c>
      <c r="H433" s="8" t="str">
        <f>原始数据!H433</f>
        <v>上</v>
      </c>
      <c r="I433" s="8" t="str">
        <f>IF(原始数据!X433="","",原始数据!X433)</f>
        <v/>
      </c>
      <c r="J433" s="8" t="str">
        <f>原始数据!J433</f>
        <v/>
      </c>
      <c r="K433" s="142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9" t="str">
        <f>IF(原始数据!AP433="","",原始数据!AP433)</f>
        <v/>
      </c>
      <c r="M433" s="13"/>
      <c r="N433" s="195"/>
      <c r="O433" s="195"/>
      <c r="P433" s="142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9" t="str">
        <f>IF(原始数据!AQ433="","",原始数据!AQ433)</f>
        <v/>
      </c>
      <c r="R433" s="13"/>
      <c r="S433" s="13"/>
      <c r="T433" s="13"/>
      <c r="U433" s="142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9" t="str">
        <f>IF(原始数据!AS433="","",原始数据!AS433)</f>
        <v/>
      </c>
      <c r="W433" s="13"/>
      <c r="X433" s="13"/>
      <c r="Y433" s="13"/>
      <c r="Z433" s="142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9" t="str">
        <f>IF(原始数据!AU433="","",原始数据!AU433)</f>
        <v/>
      </c>
      <c r="AB433" s="13"/>
      <c r="AC433" s="13"/>
      <c r="AD433" s="13"/>
      <c r="AE433" s="9" t="str">
        <f>IF(原始数据!K433="","",原始数据!K433)</f>
        <v/>
      </c>
      <c r="AF433" s="9" t="str">
        <f>IF(原始数据!L433="","",原始数据!L433)</f>
        <v/>
      </c>
      <c r="AG433" s="9" t="str">
        <f>IF(原始数据!AV433="","",原始数据!AV433)</f>
        <v/>
      </c>
      <c r="AH433" s="13"/>
      <c r="AI433" s="13"/>
      <c r="AJ433" s="13"/>
      <c r="AK433" s="13"/>
      <c r="AL433" s="13"/>
      <c r="AM433" s="9"/>
      <c r="AN433" s="9"/>
      <c r="AO433" s="9"/>
      <c r="AP433" s="9"/>
      <c r="AQ433" s="10"/>
      <c r="AR433" s="10"/>
      <c r="AS433" s="10"/>
      <c r="AT433" s="10"/>
      <c r="AU433" s="16"/>
      <c r="AV433" s="16"/>
      <c r="AW433" s="16"/>
      <c r="AX433" s="16"/>
      <c r="AY433" s="191"/>
      <c r="AZ433" s="191"/>
      <c r="BA433" s="13"/>
      <c r="BC433" s="20">
        <f t="shared" si="12"/>
        <v>0</v>
      </c>
      <c r="BD433" s="20" t="str">
        <f t="shared" si="13"/>
        <v/>
      </c>
    </row>
    <row r="434" spans="1:56">
      <c r="A434" s="1">
        <f>输入错误检查!C433</f>
        <v>0</v>
      </c>
      <c r="B434" s="14" t="str">
        <f>原始数据!B434</f>
        <v/>
      </c>
      <c r="C434" s="14" t="str">
        <f>原始数据!C434</f>
        <v/>
      </c>
      <c r="D434" s="8" t="str">
        <f>原始数据!D434</f>
        <v/>
      </c>
      <c r="E434" s="8" t="str">
        <f>原始数据!E434</f>
        <v/>
      </c>
      <c r="F434" s="8" t="str">
        <f>原始数据!F434</f>
        <v/>
      </c>
      <c r="G434" s="8" t="str">
        <f>原始数据!G434</f>
        <v>加</v>
      </c>
      <c r="H434" s="8" t="str">
        <f>原始数据!H434</f>
        <v>下</v>
      </c>
      <c r="I434" s="8" t="str">
        <f>IF(原始数据!X434="","",原始数据!X434)</f>
        <v/>
      </c>
      <c r="J434" s="8" t="str">
        <f>原始数据!J434</f>
        <v/>
      </c>
      <c r="K434" s="142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9" t="str">
        <f>IF(原始数据!AP434="","",原始数据!AP434)</f>
        <v/>
      </c>
      <c r="M434" s="13"/>
      <c r="N434" s="195"/>
      <c r="O434" s="195"/>
      <c r="P434" s="142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9" t="str">
        <f>IF(原始数据!AQ434="","",原始数据!AQ434)</f>
        <v/>
      </c>
      <c r="R434" s="13"/>
      <c r="S434" s="13"/>
      <c r="T434" s="13"/>
      <c r="U434" s="142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9" t="str">
        <f>IF(原始数据!AS434="","",原始数据!AS434)</f>
        <v/>
      </c>
      <c r="W434" s="13"/>
      <c r="X434" s="13"/>
      <c r="Y434" s="13"/>
      <c r="Z434" s="142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9" t="str">
        <f>IF(原始数据!AU434="","",原始数据!AU434)</f>
        <v/>
      </c>
      <c r="AB434" s="13"/>
      <c r="AC434" s="13"/>
      <c r="AD434" s="13"/>
      <c r="AE434" s="9" t="str">
        <f>IF(原始数据!K434="","",原始数据!K434)</f>
        <v/>
      </c>
      <c r="AF434" s="9" t="str">
        <f>IF(原始数据!L434="","",原始数据!L434)</f>
        <v/>
      </c>
      <c r="AG434" s="9" t="str">
        <f>IF(原始数据!AV434="","",原始数据!AV434)</f>
        <v/>
      </c>
      <c r="AH434" s="13"/>
      <c r="AI434" s="13"/>
      <c r="AJ434" s="13"/>
      <c r="AK434" s="13"/>
      <c r="AL434" s="13"/>
      <c r="AM434" s="9"/>
      <c r="AN434" s="9"/>
      <c r="AO434" s="9"/>
      <c r="AP434" s="9"/>
      <c r="AQ434" s="10"/>
      <c r="AR434" s="10"/>
      <c r="AS434" s="10"/>
      <c r="AT434" s="10"/>
      <c r="AU434" s="16"/>
      <c r="AV434" s="16"/>
      <c r="AW434" s="16"/>
      <c r="AX434" s="16"/>
      <c r="AY434" s="191"/>
      <c r="AZ434" s="191"/>
      <c r="BA434" s="13"/>
      <c r="BC434" s="20">
        <f t="shared" si="12"/>
        <v>0</v>
      </c>
      <c r="BD434" s="20" t="str">
        <f t="shared" si="13"/>
        <v/>
      </c>
    </row>
    <row r="435" spans="1:56">
      <c r="A435" s="1">
        <f>输入错误检查!C434</f>
        <v>0</v>
      </c>
      <c r="B435" s="14" t="str">
        <f>原始数据!B435</f>
        <v/>
      </c>
      <c r="C435" s="14" t="str">
        <f>原始数据!C435</f>
        <v/>
      </c>
      <c r="D435" s="8" t="str">
        <f>原始数据!D435</f>
        <v/>
      </c>
      <c r="E435" s="8" t="str">
        <f>原始数据!E435</f>
        <v/>
      </c>
      <c r="F435" s="8" t="str">
        <f>原始数据!F435</f>
        <v/>
      </c>
      <c r="G435" s="8">
        <f>原始数据!G435</f>
        <v>1</v>
      </c>
      <c r="H435" s="8" t="str">
        <f>原始数据!H435</f>
        <v>上</v>
      </c>
      <c r="I435" s="8" t="str">
        <f>IF(原始数据!X435="","",原始数据!X435)</f>
        <v/>
      </c>
      <c r="J435" s="8" t="str">
        <f>原始数据!J435</f>
        <v/>
      </c>
      <c r="K435" s="142" t="str">
        <f>IF(赛后数据!$M435="","",_xlfn.IFS(L435=赛后数据!$N435,赛后数据!$M435,L435=赛后数据!$V435,赛后数据!$U435,L435=赛后数据!$AD435,赛后数据!$AC435,L435=赛后数据!$AL435,赛后数据!$AK435))</f>
        <v/>
      </c>
      <c r="L435" s="9" t="str">
        <f>IF(原始数据!AP435="","",原始数据!AP435)</f>
        <v/>
      </c>
      <c r="M435" s="13"/>
      <c r="N435" s="195"/>
      <c r="O435" s="195"/>
      <c r="P435" s="142" t="str">
        <f>IF(赛后数据!$M435="","",_xlfn.IFS(Q435=赛后数据!$N435,赛后数据!$M435,Q435=赛后数据!$V435,赛后数据!$U435,Q435=赛后数据!$AD435,赛后数据!$AC435,Q435=赛后数据!$AL435,赛后数据!$AK435))</f>
        <v/>
      </c>
      <c r="Q435" s="9" t="str">
        <f>IF(原始数据!AQ435="","",原始数据!AQ435)</f>
        <v/>
      </c>
      <c r="R435" s="13"/>
      <c r="S435" s="13"/>
      <c r="T435" s="13"/>
      <c r="U435" s="142" t="str">
        <f>IF(赛后数据!$M435="","",_xlfn.IFS(V435=赛后数据!$N435,赛后数据!$M435,V435=赛后数据!$V435,赛后数据!$U435,V435=赛后数据!$AD435,赛后数据!$AC435,V435=赛后数据!$AL435,赛后数据!$AK435))</f>
        <v/>
      </c>
      <c r="V435" s="9" t="str">
        <f>IF(原始数据!AS435="","",原始数据!AS435)</f>
        <v/>
      </c>
      <c r="W435" s="13"/>
      <c r="X435" s="13"/>
      <c r="Y435" s="13"/>
      <c r="Z435" s="142" t="str">
        <f>IF(赛后数据!$M435="","",_xlfn.IFS(AA435=赛后数据!$N435,赛后数据!$M435,AA435=赛后数据!$V435,赛后数据!$U435,AA435=赛后数据!$AD435,赛后数据!$AC435,AA435=赛后数据!$AL435,赛后数据!$AK435))</f>
        <v/>
      </c>
      <c r="AA435" s="9" t="str">
        <f>IF(原始数据!AU435="","",原始数据!AU435)</f>
        <v/>
      </c>
      <c r="AB435" s="13"/>
      <c r="AC435" s="13"/>
      <c r="AD435" s="13"/>
      <c r="AE435" s="9" t="str">
        <f>IF(原始数据!K435="","",原始数据!K435)</f>
        <v/>
      </c>
      <c r="AF435" s="9" t="str">
        <f>IF(原始数据!L435="","",原始数据!L435)</f>
        <v/>
      </c>
      <c r="AG435" s="9" t="str">
        <f>IF(原始数据!AV435="","",原始数据!AV435)</f>
        <v/>
      </c>
      <c r="AH435" s="13"/>
      <c r="AI435" s="13"/>
      <c r="AJ435" s="13"/>
      <c r="AK435" s="13"/>
      <c r="AL435" s="13"/>
      <c r="AM435" s="9"/>
      <c r="AN435" s="9"/>
      <c r="AO435" s="9"/>
      <c r="AP435" s="9"/>
      <c r="AQ435" s="10"/>
      <c r="AR435" s="10"/>
      <c r="AS435" s="10"/>
      <c r="AT435" s="10"/>
      <c r="AU435" s="16"/>
      <c r="AV435" s="16"/>
      <c r="AW435" s="16"/>
      <c r="AX435" s="16"/>
      <c r="AY435" s="191"/>
      <c r="AZ435" s="191"/>
      <c r="BA435" s="13"/>
      <c r="BC435" s="20">
        <f t="shared" si="12"/>
        <v>0</v>
      </c>
      <c r="BD435" s="20" t="str">
        <f t="shared" si="13"/>
        <v/>
      </c>
    </row>
    <row r="436" spans="1:56">
      <c r="A436" s="1">
        <f>输入错误检查!C435</f>
        <v>0</v>
      </c>
      <c r="B436" s="14" t="str">
        <f>原始数据!B436</f>
        <v/>
      </c>
      <c r="C436" s="14" t="str">
        <f>原始数据!C436</f>
        <v/>
      </c>
      <c r="D436" s="8" t="str">
        <f>原始数据!D436</f>
        <v/>
      </c>
      <c r="E436" s="8" t="str">
        <f>原始数据!E436</f>
        <v/>
      </c>
      <c r="F436" s="8" t="str">
        <f>原始数据!F436</f>
        <v/>
      </c>
      <c r="G436" s="8">
        <f>原始数据!G436</f>
        <v>1</v>
      </c>
      <c r="H436" s="8" t="str">
        <f>原始数据!H436</f>
        <v>下</v>
      </c>
      <c r="I436" s="8" t="str">
        <f>IF(原始数据!X436="","",原始数据!X436)</f>
        <v/>
      </c>
      <c r="J436" s="8" t="str">
        <f>原始数据!J436</f>
        <v/>
      </c>
      <c r="K436" s="142" t="str">
        <f>IF(赛后数据!$M436="","",_xlfn.IFS(L436=赛后数据!$N436,赛后数据!$M436,L436=赛后数据!$V436,赛后数据!$U436,L436=赛后数据!$AD436,赛后数据!$AC436,L436=赛后数据!$AL436,赛后数据!$AK436))</f>
        <v/>
      </c>
      <c r="L436" s="9" t="str">
        <f>IF(原始数据!AP436="","",原始数据!AP436)</f>
        <v/>
      </c>
      <c r="M436" s="13"/>
      <c r="N436" s="195"/>
      <c r="O436" s="195"/>
      <c r="P436" s="142" t="str">
        <f>IF(赛后数据!$M436="","",_xlfn.IFS(Q436=赛后数据!$N436,赛后数据!$M436,Q436=赛后数据!$V436,赛后数据!$U436,Q436=赛后数据!$AD436,赛后数据!$AC436,Q436=赛后数据!$AL436,赛后数据!$AK436))</f>
        <v/>
      </c>
      <c r="Q436" s="9" t="str">
        <f>IF(原始数据!AQ436="","",原始数据!AQ436)</f>
        <v/>
      </c>
      <c r="R436" s="13"/>
      <c r="S436" s="13"/>
      <c r="T436" s="13"/>
      <c r="U436" s="142" t="str">
        <f>IF(赛后数据!$M436="","",_xlfn.IFS(V436=赛后数据!$N436,赛后数据!$M436,V436=赛后数据!$V436,赛后数据!$U436,V436=赛后数据!$AD436,赛后数据!$AC436,V436=赛后数据!$AL436,赛后数据!$AK436))</f>
        <v/>
      </c>
      <c r="V436" s="9" t="str">
        <f>IF(原始数据!AS436="","",原始数据!AS436)</f>
        <v/>
      </c>
      <c r="W436" s="13"/>
      <c r="X436" s="13"/>
      <c r="Y436" s="13"/>
      <c r="Z436" s="142" t="str">
        <f>IF(赛后数据!$M436="","",_xlfn.IFS(AA436=赛后数据!$N436,赛后数据!$M436,AA436=赛后数据!$V436,赛后数据!$U436,AA436=赛后数据!$AD436,赛后数据!$AC436,AA436=赛后数据!$AL436,赛后数据!$AK436))</f>
        <v/>
      </c>
      <c r="AA436" s="9" t="str">
        <f>IF(原始数据!AU436="","",原始数据!AU436)</f>
        <v/>
      </c>
      <c r="AB436" s="13"/>
      <c r="AC436" s="13"/>
      <c r="AD436" s="13"/>
      <c r="AE436" s="9" t="str">
        <f>IF(原始数据!K436="","",原始数据!K436)</f>
        <v/>
      </c>
      <c r="AF436" s="9" t="str">
        <f>IF(原始数据!L436="","",原始数据!L436)</f>
        <v/>
      </c>
      <c r="AG436" s="9" t="str">
        <f>IF(原始数据!AV436="","",原始数据!AV436)</f>
        <v/>
      </c>
      <c r="AH436" s="13"/>
      <c r="AI436" s="13"/>
      <c r="AJ436" s="13"/>
      <c r="AK436" s="13"/>
      <c r="AL436" s="13"/>
      <c r="AM436" s="9"/>
      <c r="AN436" s="9"/>
      <c r="AO436" s="9"/>
      <c r="AP436" s="9"/>
      <c r="AQ436" s="10"/>
      <c r="AR436" s="10"/>
      <c r="AS436" s="10"/>
      <c r="AT436" s="10"/>
      <c r="AU436" s="16"/>
      <c r="AV436" s="16"/>
      <c r="AW436" s="16"/>
      <c r="AX436" s="16"/>
      <c r="AY436" s="191"/>
      <c r="AZ436" s="191"/>
      <c r="BA436" s="13"/>
      <c r="BC436" s="20">
        <f t="shared" si="12"/>
        <v>0</v>
      </c>
      <c r="BD436" s="20" t="str">
        <f t="shared" si="13"/>
        <v/>
      </c>
    </row>
    <row r="437" spans="1:56">
      <c r="A437" s="1">
        <f>输入错误检查!C436</f>
        <v>0</v>
      </c>
      <c r="B437" s="14" t="str">
        <f>原始数据!B437</f>
        <v/>
      </c>
      <c r="C437" s="14" t="str">
        <f>原始数据!C437</f>
        <v/>
      </c>
      <c r="D437" s="8" t="str">
        <f>原始数据!D437</f>
        <v/>
      </c>
      <c r="E437" s="8" t="str">
        <f>原始数据!E437</f>
        <v/>
      </c>
      <c r="F437" s="8" t="str">
        <f>原始数据!F437</f>
        <v/>
      </c>
      <c r="G437" s="8">
        <f>原始数据!G437</f>
        <v>2</v>
      </c>
      <c r="H437" s="8" t="str">
        <f>原始数据!H437</f>
        <v>上</v>
      </c>
      <c r="I437" s="8" t="str">
        <f>IF(原始数据!X437="","",原始数据!X437)</f>
        <v/>
      </c>
      <c r="J437" s="8" t="str">
        <f>原始数据!J437</f>
        <v/>
      </c>
      <c r="K437" s="142" t="str">
        <f>IF(赛后数据!$M437="","",_xlfn.IFS(L437=赛后数据!$N437,赛后数据!$M437,L437=赛后数据!$V437,赛后数据!$U437,L437=赛后数据!$AD437,赛后数据!$AC437,L437=赛后数据!$AL437,赛后数据!$AK437))</f>
        <v/>
      </c>
      <c r="L437" s="9" t="str">
        <f>IF(原始数据!AP437="","",原始数据!AP437)</f>
        <v/>
      </c>
      <c r="M437" s="13"/>
      <c r="N437" s="195"/>
      <c r="O437" s="195"/>
      <c r="P437" s="142" t="str">
        <f>IF(赛后数据!$M437="","",_xlfn.IFS(Q437=赛后数据!$N437,赛后数据!$M437,Q437=赛后数据!$V437,赛后数据!$U437,Q437=赛后数据!$AD437,赛后数据!$AC437,Q437=赛后数据!$AL437,赛后数据!$AK437))</f>
        <v/>
      </c>
      <c r="Q437" s="9" t="str">
        <f>IF(原始数据!AQ437="","",原始数据!AQ437)</f>
        <v/>
      </c>
      <c r="R437" s="13"/>
      <c r="S437" s="13"/>
      <c r="T437" s="13"/>
      <c r="U437" s="142" t="str">
        <f>IF(赛后数据!$M437="","",_xlfn.IFS(V437=赛后数据!$N437,赛后数据!$M437,V437=赛后数据!$V437,赛后数据!$U437,V437=赛后数据!$AD437,赛后数据!$AC437,V437=赛后数据!$AL437,赛后数据!$AK437))</f>
        <v/>
      </c>
      <c r="V437" s="9" t="str">
        <f>IF(原始数据!AS437="","",原始数据!AS437)</f>
        <v/>
      </c>
      <c r="W437" s="13"/>
      <c r="X437" s="13"/>
      <c r="Y437" s="13"/>
      <c r="Z437" s="142" t="str">
        <f>IF(赛后数据!$M437="","",_xlfn.IFS(AA437=赛后数据!$N437,赛后数据!$M437,AA437=赛后数据!$V437,赛后数据!$U437,AA437=赛后数据!$AD437,赛后数据!$AC437,AA437=赛后数据!$AL437,赛后数据!$AK437))</f>
        <v/>
      </c>
      <c r="AA437" s="9" t="str">
        <f>IF(原始数据!AU437="","",原始数据!AU437)</f>
        <v/>
      </c>
      <c r="AB437" s="13"/>
      <c r="AC437" s="13"/>
      <c r="AD437" s="13"/>
      <c r="AE437" s="9" t="str">
        <f>IF(原始数据!K437="","",原始数据!K437)</f>
        <v/>
      </c>
      <c r="AF437" s="9" t="str">
        <f>IF(原始数据!L437="","",原始数据!L437)</f>
        <v/>
      </c>
      <c r="AG437" s="9" t="str">
        <f>IF(原始数据!AV437="","",原始数据!AV437)</f>
        <v/>
      </c>
      <c r="AH437" s="13"/>
      <c r="AI437" s="13"/>
      <c r="AJ437" s="13"/>
      <c r="AK437" s="13"/>
      <c r="AL437" s="13"/>
      <c r="AM437" s="9"/>
      <c r="AN437" s="9"/>
      <c r="AO437" s="9"/>
      <c r="AP437" s="9"/>
      <c r="AQ437" s="10"/>
      <c r="AR437" s="10"/>
      <c r="AS437" s="10"/>
      <c r="AT437" s="10"/>
      <c r="AU437" s="16"/>
      <c r="AV437" s="16"/>
      <c r="AW437" s="16"/>
      <c r="AX437" s="16"/>
      <c r="AY437" s="191"/>
      <c r="AZ437" s="191"/>
      <c r="BA437" s="13"/>
      <c r="BC437" s="20">
        <f t="shared" si="12"/>
        <v>0</v>
      </c>
      <c r="BD437" s="20" t="str">
        <f t="shared" si="13"/>
        <v/>
      </c>
    </row>
    <row r="438" spans="1:56">
      <c r="A438" s="1">
        <f>输入错误检查!C437</f>
        <v>0</v>
      </c>
      <c r="B438" s="14" t="str">
        <f>原始数据!B438</f>
        <v/>
      </c>
      <c r="C438" s="14" t="str">
        <f>原始数据!C438</f>
        <v/>
      </c>
      <c r="D438" s="8" t="str">
        <f>原始数据!D438</f>
        <v/>
      </c>
      <c r="E438" s="8" t="str">
        <f>原始数据!E438</f>
        <v/>
      </c>
      <c r="F438" s="8" t="str">
        <f>原始数据!F438</f>
        <v/>
      </c>
      <c r="G438" s="8">
        <f>原始数据!G438</f>
        <v>2</v>
      </c>
      <c r="H438" s="8" t="str">
        <f>原始数据!H438</f>
        <v>下</v>
      </c>
      <c r="I438" s="8" t="str">
        <f>IF(原始数据!X438="","",原始数据!X438)</f>
        <v/>
      </c>
      <c r="J438" s="8" t="str">
        <f>原始数据!J438</f>
        <v/>
      </c>
      <c r="K438" s="142" t="str">
        <f>IF(赛后数据!$M438="","",_xlfn.IFS(L438=赛后数据!$N438,赛后数据!$M438,L438=赛后数据!$V438,赛后数据!$U438,L438=赛后数据!$AD438,赛后数据!$AC438,L438=赛后数据!$AL438,赛后数据!$AK438))</f>
        <v/>
      </c>
      <c r="L438" s="9" t="str">
        <f>IF(原始数据!AP438="","",原始数据!AP438)</f>
        <v/>
      </c>
      <c r="M438" s="13"/>
      <c r="N438" s="195"/>
      <c r="O438" s="195"/>
      <c r="P438" s="142" t="str">
        <f>IF(赛后数据!$M438="","",_xlfn.IFS(Q438=赛后数据!$N438,赛后数据!$M438,Q438=赛后数据!$V438,赛后数据!$U438,Q438=赛后数据!$AD438,赛后数据!$AC438,Q438=赛后数据!$AL438,赛后数据!$AK438))</f>
        <v/>
      </c>
      <c r="Q438" s="9" t="str">
        <f>IF(原始数据!AQ438="","",原始数据!AQ438)</f>
        <v/>
      </c>
      <c r="R438" s="13"/>
      <c r="S438" s="13"/>
      <c r="T438" s="13"/>
      <c r="U438" s="142" t="str">
        <f>IF(赛后数据!$M438="","",_xlfn.IFS(V438=赛后数据!$N438,赛后数据!$M438,V438=赛后数据!$V438,赛后数据!$U438,V438=赛后数据!$AD438,赛后数据!$AC438,V438=赛后数据!$AL438,赛后数据!$AK438))</f>
        <v/>
      </c>
      <c r="V438" s="9" t="str">
        <f>IF(原始数据!AS438="","",原始数据!AS438)</f>
        <v/>
      </c>
      <c r="W438" s="13"/>
      <c r="X438" s="13"/>
      <c r="Y438" s="13"/>
      <c r="Z438" s="142" t="str">
        <f>IF(赛后数据!$M438="","",_xlfn.IFS(AA438=赛后数据!$N438,赛后数据!$M438,AA438=赛后数据!$V438,赛后数据!$U438,AA438=赛后数据!$AD438,赛后数据!$AC438,AA438=赛后数据!$AL438,赛后数据!$AK438))</f>
        <v/>
      </c>
      <c r="AA438" s="9" t="str">
        <f>IF(原始数据!AU438="","",原始数据!AU438)</f>
        <v/>
      </c>
      <c r="AB438" s="13"/>
      <c r="AC438" s="13"/>
      <c r="AD438" s="13"/>
      <c r="AE438" s="9" t="str">
        <f>IF(原始数据!K438="","",原始数据!K438)</f>
        <v/>
      </c>
      <c r="AF438" s="9" t="str">
        <f>IF(原始数据!L438="","",原始数据!L438)</f>
        <v/>
      </c>
      <c r="AG438" s="9" t="str">
        <f>IF(原始数据!AV438="","",原始数据!AV438)</f>
        <v/>
      </c>
      <c r="AH438" s="13"/>
      <c r="AI438" s="13"/>
      <c r="AJ438" s="13"/>
      <c r="AK438" s="13"/>
      <c r="AL438" s="13"/>
      <c r="AM438" s="9"/>
      <c r="AN438" s="9"/>
      <c r="AO438" s="9"/>
      <c r="AP438" s="9"/>
      <c r="AQ438" s="10"/>
      <c r="AR438" s="10"/>
      <c r="AS438" s="10"/>
      <c r="AT438" s="10"/>
      <c r="AU438" s="16"/>
      <c r="AV438" s="16"/>
      <c r="AW438" s="16"/>
      <c r="AX438" s="16"/>
      <c r="AY438" s="191"/>
      <c r="AZ438" s="191"/>
      <c r="BA438" s="13"/>
      <c r="BC438" s="20">
        <f t="shared" si="12"/>
        <v>0</v>
      </c>
      <c r="BD438" s="20" t="str">
        <f t="shared" si="13"/>
        <v/>
      </c>
    </row>
    <row r="439" spans="1:56">
      <c r="A439" s="1">
        <f>输入错误检查!C438</f>
        <v>0</v>
      </c>
      <c r="B439" s="14" t="str">
        <f>原始数据!B439</f>
        <v/>
      </c>
      <c r="C439" s="14" t="str">
        <f>原始数据!C439</f>
        <v/>
      </c>
      <c r="D439" s="8" t="str">
        <f>原始数据!D439</f>
        <v/>
      </c>
      <c r="E439" s="8" t="str">
        <f>原始数据!E439</f>
        <v/>
      </c>
      <c r="F439" s="8" t="str">
        <f>原始数据!F439</f>
        <v/>
      </c>
      <c r="G439" s="8">
        <f>原始数据!G439</f>
        <v>3</v>
      </c>
      <c r="H439" s="8" t="str">
        <f>原始数据!H439</f>
        <v>上</v>
      </c>
      <c r="I439" s="8" t="str">
        <f>IF(原始数据!X439="","",原始数据!X439)</f>
        <v/>
      </c>
      <c r="J439" s="8" t="str">
        <f>原始数据!J439</f>
        <v/>
      </c>
      <c r="K439" s="142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9" t="str">
        <f>IF(原始数据!AP439="","",原始数据!AP439)</f>
        <v/>
      </c>
      <c r="M439" s="13"/>
      <c r="N439" s="195"/>
      <c r="O439" s="195"/>
      <c r="P439" s="142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9" t="str">
        <f>IF(原始数据!AQ439="","",原始数据!AQ439)</f>
        <v/>
      </c>
      <c r="R439" s="13"/>
      <c r="S439" s="13"/>
      <c r="T439" s="13"/>
      <c r="U439" s="142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9" t="str">
        <f>IF(原始数据!AS439="","",原始数据!AS439)</f>
        <v/>
      </c>
      <c r="W439" s="13"/>
      <c r="X439" s="13"/>
      <c r="Y439" s="13"/>
      <c r="Z439" s="142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9" t="str">
        <f>IF(原始数据!AU439="","",原始数据!AU439)</f>
        <v/>
      </c>
      <c r="AB439" s="13"/>
      <c r="AC439" s="13"/>
      <c r="AD439" s="13"/>
      <c r="AE439" s="9" t="str">
        <f>IF(原始数据!K439="","",原始数据!K439)</f>
        <v/>
      </c>
      <c r="AF439" s="9" t="str">
        <f>IF(原始数据!L439="","",原始数据!L439)</f>
        <v/>
      </c>
      <c r="AG439" s="9" t="str">
        <f>IF(原始数据!AV439="","",原始数据!AV439)</f>
        <v/>
      </c>
      <c r="AH439" s="13"/>
      <c r="AI439" s="13"/>
      <c r="AJ439" s="13"/>
      <c r="AK439" s="13"/>
      <c r="AL439" s="13"/>
      <c r="AM439" s="9"/>
      <c r="AN439" s="9"/>
      <c r="AO439" s="9"/>
      <c r="AP439" s="9"/>
      <c r="AQ439" s="10"/>
      <c r="AR439" s="10"/>
      <c r="AS439" s="10"/>
      <c r="AT439" s="10"/>
      <c r="AU439" s="16"/>
      <c r="AV439" s="16"/>
      <c r="AW439" s="16"/>
      <c r="AX439" s="16"/>
      <c r="AY439" s="191"/>
      <c r="AZ439" s="191"/>
      <c r="BA439" s="13"/>
      <c r="BC439" s="20">
        <f t="shared" si="12"/>
        <v>0</v>
      </c>
      <c r="BD439" s="20" t="str">
        <f t="shared" si="13"/>
        <v/>
      </c>
    </row>
    <row r="440" spans="1:56">
      <c r="A440" s="1">
        <f>输入错误检查!C439</f>
        <v>0</v>
      </c>
      <c r="B440" s="14" t="str">
        <f>原始数据!B440</f>
        <v/>
      </c>
      <c r="C440" s="14" t="str">
        <f>原始数据!C440</f>
        <v/>
      </c>
      <c r="D440" s="8" t="str">
        <f>原始数据!D440</f>
        <v/>
      </c>
      <c r="E440" s="8" t="str">
        <f>原始数据!E440</f>
        <v/>
      </c>
      <c r="F440" s="8" t="str">
        <f>原始数据!F440</f>
        <v/>
      </c>
      <c r="G440" s="8">
        <f>原始数据!G440</f>
        <v>3</v>
      </c>
      <c r="H440" s="8" t="str">
        <f>原始数据!H440</f>
        <v>下</v>
      </c>
      <c r="I440" s="8" t="str">
        <f>IF(原始数据!X440="","",原始数据!X440)</f>
        <v/>
      </c>
      <c r="J440" s="8" t="str">
        <f>原始数据!J440</f>
        <v/>
      </c>
      <c r="K440" s="142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9" t="str">
        <f>IF(原始数据!AP440="","",原始数据!AP440)</f>
        <v/>
      </c>
      <c r="M440" s="13"/>
      <c r="N440" s="195"/>
      <c r="O440" s="195"/>
      <c r="P440" s="142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9" t="str">
        <f>IF(原始数据!AQ440="","",原始数据!AQ440)</f>
        <v/>
      </c>
      <c r="R440" s="13"/>
      <c r="S440" s="13"/>
      <c r="T440" s="13"/>
      <c r="U440" s="142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9" t="str">
        <f>IF(原始数据!AS440="","",原始数据!AS440)</f>
        <v/>
      </c>
      <c r="W440" s="13"/>
      <c r="X440" s="13"/>
      <c r="Y440" s="13"/>
      <c r="Z440" s="142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9" t="str">
        <f>IF(原始数据!AU440="","",原始数据!AU440)</f>
        <v/>
      </c>
      <c r="AB440" s="13"/>
      <c r="AC440" s="13"/>
      <c r="AD440" s="13"/>
      <c r="AE440" s="9" t="str">
        <f>IF(原始数据!K440="","",原始数据!K440)</f>
        <v/>
      </c>
      <c r="AF440" s="9" t="str">
        <f>IF(原始数据!L440="","",原始数据!L440)</f>
        <v/>
      </c>
      <c r="AG440" s="9" t="str">
        <f>IF(原始数据!AV440="","",原始数据!AV440)</f>
        <v/>
      </c>
      <c r="AH440" s="13"/>
      <c r="AI440" s="13"/>
      <c r="AJ440" s="13"/>
      <c r="AK440" s="13"/>
      <c r="AL440" s="13"/>
      <c r="AM440" s="9"/>
      <c r="AN440" s="9"/>
      <c r="AO440" s="9"/>
      <c r="AP440" s="9"/>
      <c r="AQ440" s="10"/>
      <c r="AR440" s="10"/>
      <c r="AS440" s="10"/>
      <c r="AT440" s="10"/>
      <c r="AU440" s="16"/>
      <c r="AV440" s="16"/>
      <c r="AW440" s="16"/>
      <c r="AX440" s="16"/>
      <c r="AY440" s="191"/>
      <c r="AZ440" s="191"/>
      <c r="BA440" s="13"/>
      <c r="BC440" s="20">
        <f t="shared" si="12"/>
        <v>0</v>
      </c>
      <c r="BD440" s="20" t="str">
        <f t="shared" si="13"/>
        <v/>
      </c>
    </row>
    <row r="441" spans="1:56">
      <c r="A441" s="1">
        <f>输入错误检查!C440</f>
        <v>0</v>
      </c>
      <c r="B441" s="14" t="str">
        <f>原始数据!B441</f>
        <v/>
      </c>
      <c r="C441" s="14" t="str">
        <f>原始数据!C441</f>
        <v/>
      </c>
      <c r="D441" s="8" t="str">
        <f>原始数据!D441</f>
        <v/>
      </c>
      <c r="E441" s="8" t="str">
        <f>原始数据!E441</f>
        <v/>
      </c>
      <c r="F441" s="8" t="str">
        <f>原始数据!F441</f>
        <v/>
      </c>
      <c r="G441" s="8" t="str">
        <f>原始数据!G441</f>
        <v>加</v>
      </c>
      <c r="H441" s="8" t="str">
        <f>原始数据!H441</f>
        <v>上</v>
      </c>
      <c r="I441" s="8" t="str">
        <f>IF(原始数据!X441="","",原始数据!X441)</f>
        <v/>
      </c>
      <c r="J441" s="8" t="str">
        <f>原始数据!J441</f>
        <v/>
      </c>
      <c r="K441" s="142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9" t="str">
        <f>IF(原始数据!AP441="","",原始数据!AP441)</f>
        <v/>
      </c>
      <c r="M441" s="13"/>
      <c r="N441" s="195"/>
      <c r="O441" s="195"/>
      <c r="P441" s="142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9" t="str">
        <f>IF(原始数据!AQ441="","",原始数据!AQ441)</f>
        <v/>
      </c>
      <c r="R441" s="13"/>
      <c r="S441" s="13"/>
      <c r="T441" s="13"/>
      <c r="U441" s="142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9" t="str">
        <f>IF(原始数据!AS441="","",原始数据!AS441)</f>
        <v/>
      </c>
      <c r="W441" s="13"/>
      <c r="X441" s="13"/>
      <c r="Y441" s="13"/>
      <c r="Z441" s="142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9" t="str">
        <f>IF(原始数据!AU441="","",原始数据!AU441)</f>
        <v/>
      </c>
      <c r="AB441" s="13"/>
      <c r="AC441" s="13"/>
      <c r="AD441" s="13"/>
      <c r="AE441" s="9" t="str">
        <f>IF(原始数据!K441="","",原始数据!K441)</f>
        <v/>
      </c>
      <c r="AF441" s="9" t="str">
        <f>IF(原始数据!L441="","",原始数据!L441)</f>
        <v/>
      </c>
      <c r="AG441" s="9" t="str">
        <f>IF(原始数据!AV441="","",原始数据!AV441)</f>
        <v/>
      </c>
      <c r="AH441" s="13"/>
      <c r="AI441" s="13"/>
      <c r="AJ441" s="13"/>
      <c r="AK441" s="13"/>
      <c r="AL441" s="13"/>
      <c r="AM441" s="9"/>
      <c r="AN441" s="9"/>
      <c r="AO441" s="9"/>
      <c r="AP441" s="9"/>
      <c r="AQ441" s="10"/>
      <c r="AR441" s="10"/>
      <c r="AS441" s="10"/>
      <c r="AT441" s="10"/>
      <c r="AU441" s="16"/>
      <c r="AV441" s="16"/>
      <c r="AW441" s="16"/>
      <c r="AX441" s="16"/>
      <c r="AY441" s="191"/>
      <c r="AZ441" s="191"/>
      <c r="BA441" s="13"/>
      <c r="BC441" s="20">
        <f t="shared" si="12"/>
        <v>0</v>
      </c>
      <c r="BD441" s="20" t="str">
        <f t="shared" si="13"/>
        <v/>
      </c>
    </row>
    <row r="442" spans="1:56">
      <c r="A442" s="1">
        <f>输入错误检查!C441</f>
        <v>0</v>
      </c>
      <c r="B442" s="14" t="str">
        <f>原始数据!B442</f>
        <v/>
      </c>
      <c r="C442" s="14" t="str">
        <f>原始数据!C442</f>
        <v/>
      </c>
      <c r="D442" s="8" t="str">
        <f>原始数据!D442</f>
        <v/>
      </c>
      <c r="E442" s="8" t="str">
        <f>原始数据!E442</f>
        <v/>
      </c>
      <c r="F442" s="8" t="str">
        <f>原始数据!F442</f>
        <v/>
      </c>
      <c r="G442" s="8" t="str">
        <f>原始数据!G442</f>
        <v>加</v>
      </c>
      <c r="H442" s="8" t="str">
        <f>原始数据!H442</f>
        <v>下</v>
      </c>
      <c r="I442" s="8" t="str">
        <f>IF(原始数据!X442="","",原始数据!X442)</f>
        <v/>
      </c>
      <c r="J442" s="8" t="str">
        <f>原始数据!J442</f>
        <v/>
      </c>
      <c r="K442" s="142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9" t="str">
        <f>IF(原始数据!AP442="","",原始数据!AP442)</f>
        <v/>
      </c>
      <c r="M442" s="13"/>
      <c r="N442" s="195"/>
      <c r="O442" s="195"/>
      <c r="P442" s="142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9" t="str">
        <f>IF(原始数据!AQ442="","",原始数据!AQ442)</f>
        <v/>
      </c>
      <c r="R442" s="13"/>
      <c r="S442" s="13"/>
      <c r="T442" s="13"/>
      <c r="U442" s="142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9" t="str">
        <f>IF(原始数据!AS442="","",原始数据!AS442)</f>
        <v/>
      </c>
      <c r="W442" s="13"/>
      <c r="X442" s="13"/>
      <c r="Y442" s="13"/>
      <c r="Z442" s="142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9" t="str">
        <f>IF(原始数据!AU442="","",原始数据!AU442)</f>
        <v/>
      </c>
      <c r="AB442" s="13"/>
      <c r="AC442" s="13"/>
      <c r="AD442" s="13"/>
      <c r="AE442" s="9" t="str">
        <f>IF(原始数据!K442="","",原始数据!K442)</f>
        <v/>
      </c>
      <c r="AF442" s="9" t="str">
        <f>IF(原始数据!L442="","",原始数据!L442)</f>
        <v/>
      </c>
      <c r="AG442" s="9" t="str">
        <f>IF(原始数据!AV442="","",原始数据!AV442)</f>
        <v/>
      </c>
      <c r="AH442" s="13"/>
      <c r="AI442" s="13"/>
      <c r="AJ442" s="13"/>
      <c r="AK442" s="13"/>
      <c r="AL442" s="13"/>
      <c r="AM442" s="9"/>
      <c r="AN442" s="9"/>
      <c r="AO442" s="9"/>
      <c r="AP442" s="9"/>
      <c r="AQ442" s="10"/>
      <c r="AR442" s="10"/>
      <c r="AS442" s="10"/>
      <c r="AT442" s="10"/>
      <c r="AU442" s="16"/>
      <c r="AV442" s="16"/>
      <c r="AW442" s="16"/>
      <c r="AX442" s="16"/>
      <c r="AY442" s="191"/>
      <c r="AZ442" s="191"/>
      <c r="BA442" s="13"/>
      <c r="BC442" s="20">
        <f t="shared" si="12"/>
        <v>0</v>
      </c>
      <c r="BD442" s="20" t="str">
        <f t="shared" si="13"/>
        <v/>
      </c>
    </row>
    <row r="443" spans="1:56">
      <c r="A443" s="1">
        <f>输入错误检查!C442</f>
        <v>0</v>
      </c>
      <c r="B443" s="14" t="str">
        <f>原始数据!B443</f>
        <v/>
      </c>
      <c r="C443" s="14" t="str">
        <f>原始数据!C443</f>
        <v/>
      </c>
      <c r="D443" s="8" t="str">
        <f>原始数据!D443</f>
        <v/>
      </c>
      <c r="E443" s="8" t="str">
        <f>原始数据!E443</f>
        <v/>
      </c>
      <c r="F443" s="8" t="str">
        <f>原始数据!F443</f>
        <v/>
      </c>
      <c r="G443" s="8">
        <f>原始数据!G443</f>
        <v>1</v>
      </c>
      <c r="H443" s="8" t="str">
        <f>原始数据!H443</f>
        <v>上</v>
      </c>
      <c r="I443" s="8" t="str">
        <f>IF(原始数据!X443="","",原始数据!X443)</f>
        <v/>
      </c>
      <c r="J443" s="8" t="str">
        <f>原始数据!J443</f>
        <v/>
      </c>
      <c r="K443" s="142" t="str">
        <f>IF(赛后数据!$M443="","",_xlfn.IFS(L443=赛后数据!$N443,赛后数据!$M443,L443=赛后数据!$V443,赛后数据!$U443,L443=赛后数据!$AD443,赛后数据!$AC443,L443=赛后数据!$AL443,赛后数据!$AK443))</f>
        <v/>
      </c>
      <c r="L443" s="9" t="str">
        <f>IF(原始数据!AP443="","",原始数据!AP443)</f>
        <v/>
      </c>
      <c r="M443" s="13"/>
      <c r="N443" s="195"/>
      <c r="O443" s="195"/>
      <c r="P443" s="142" t="str">
        <f>IF(赛后数据!$M443="","",_xlfn.IFS(Q443=赛后数据!$N443,赛后数据!$M443,Q443=赛后数据!$V443,赛后数据!$U443,Q443=赛后数据!$AD443,赛后数据!$AC443,Q443=赛后数据!$AL443,赛后数据!$AK443))</f>
        <v/>
      </c>
      <c r="Q443" s="9" t="str">
        <f>IF(原始数据!AQ443="","",原始数据!AQ443)</f>
        <v/>
      </c>
      <c r="R443" s="13"/>
      <c r="S443" s="13"/>
      <c r="T443" s="13"/>
      <c r="U443" s="142" t="str">
        <f>IF(赛后数据!$M443="","",_xlfn.IFS(V443=赛后数据!$N443,赛后数据!$M443,V443=赛后数据!$V443,赛后数据!$U443,V443=赛后数据!$AD443,赛后数据!$AC443,V443=赛后数据!$AL443,赛后数据!$AK443))</f>
        <v/>
      </c>
      <c r="V443" s="9" t="str">
        <f>IF(原始数据!AS443="","",原始数据!AS443)</f>
        <v/>
      </c>
      <c r="W443" s="13"/>
      <c r="X443" s="13"/>
      <c r="Y443" s="13"/>
      <c r="Z443" s="142" t="str">
        <f>IF(赛后数据!$M443="","",_xlfn.IFS(AA443=赛后数据!$N443,赛后数据!$M443,AA443=赛后数据!$V443,赛后数据!$U443,AA443=赛后数据!$AD443,赛后数据!$AC443,AA443=赛后数据!$AL443,赛后数据!$AK443))</f>
        <v/>
      </c>
      <c r="AA443" s="9" t="str">
        <f>IF(原始数据!AU443="","",原始数据!AU443)</f>
        <v/>
      </c>
      <c r="AB443" s="13"/>
      <c r="AC443" s="13"/>
      <c r="AD443" s="13"/>
      <c r="AE443" s="9" t="str">
        <f>IF(原始数据!K443="","",原始数据!K443)</f>
        <v/>
      </c>
      <c r="AF443" s="9" t="str">
        <f>IF(原始数据!L443="","",原始数据!L443)</f>
        <v/>
      </c>
      <c r="AG443" s="9" t="str">
        <f>IF(原始数据!AV443="","",原始数据!AV443)</f>
        <v/>
      </c>
      <c r="AH443" s="13"/>
      <c r="AI443" s="13"/>
      <c r="AJ443" s="13"/>
      <c r="AK443" s="13"/>
      <c r="AL443" s="13"/>
      <c r="AM443" s="9"/>
      <c r="AN443" s="9"/>
      <c r="AO443" s="9"/>
      <c r="AP443" s="9"/>
      <c r="AQ443" s="10"/>
      <c r="AR443" s="10"/>
      <c r="AS443" s="10"/>
      <c r="AT443" s="10"/>
      <c r="AU443" s="16"/>
      <c r="AV443" s="16"/>
      <c r="AW443" s="16"/>
      <c r="AX443" s="16"/>
      <c r="AY443" s="191"/>
      <c r="AZ443" s="191"/>
      <c r="BA443" s="13"/>
      <c r="BC443" s="20">
        <f t="shared" si="12"/>
        <v>0</v>
      </c>
      <c r="BD443" s="20" t="str">
        <f t="shared" si="13"/>
        <v/>
      </c>
    </row>
    <row r="444" spans="1:56">
      <c r="A444" s="1">
        <f>输入错误检查!C443</f>
        <v>0</v>
      </c>
      <c r="B444" s="14" t="str">
        <f>原始数据!B444</f>
        <v/>
      </c>
      <c r="C444" s="14" t="str">
        <f>原始数据!C444</f>
        <v/>
      </c>
      <c r="D444" s="8" t="str">
        <f>原始数据!D444</f>
        <v/>
      </c>
      <c r="E444" s="8" t="str">
        <f>原始数据!E444</f>
        <v/>
      </c>
      <c r="F444" s="8" t="str">
        <f>原始数据!F444</f>
        <v/>
      </c>
      <c r="G444" s="8">
        <f>原始数据!G444</f>
        <v>1</v>
      </c>
      <c r="H444" s="8" t="str">
        <f>原始数据!H444</f>
        <v>下</v>
      </c>
      <c r="I444" s="8" t="str">
        <f>IF(原始数据!X444="","",原始数据!X444)</f>
        <v/>
      </c>
      <c r="J444" s="8" t="str">
        <f>原始数据!J444</f>
        <v/>
      </c>
      <c r="K444" s="142" t="str">
        <f>IF(赛后数据!$M444="","",_xlfn.IFS(L444=赛后数据!$N444,赛后数据!$M444,L444=赛后数据!$V444,赛后数据!$U444,L444=赛后数据!$AD444,赛后数据!$AC444,L444=赛后数据!$AL444,赛后数据!$AK444))</f>
        <v/>
      </c>
      <c r="L444" s="9" t="str">
        <f>IF(原始数据!AP444="","",原始数据!AP444)</f>
        <v/>
      </c>
      <c r="M444" s="13"/>
      <c r="N444" s="195"/>
      <c r="O444" s="195"/>
      <c r="P444" s="142" t="str">
        <f>IF(赛后数据!$M444="","",_xlfn.IFS(Q444=赛后数据!$N444,赛后数据!$M444,Q444=赛后数据!$V444,赛后数据!$U444,Q444=赛后数据!$AD444,赛后数据!$AC444,Q444=赛后数据!$AL444,赛后数据!$AK444))</f>
        <v/>
      </c>
      <c r="Q444" s="9" t="str">
        <f>IF(原始数据!AQ444="","",原始数据!AQ444)</f>
        <v/>
      </c>
      <c r="R444" s="13"/>
      <c r="S444" s="13"/>
      <c r="T444" s="13"/>
      <c r="U444" s="142" t="str">
        <f>IF(赛后数据!$M444="","",_xlfn.IFS(V444=赛后数据!$N444,赛后数据!$M444,V444=赛后数据!$V444,赛后数据!$U444,V444=赛后数据!$AD444,赛后数据!$AC444,V444=赛后数据!$AL444,赛后数据!$AK444))</f>
        <v/>
      </c>
      <c r="V444" s="9" t="str">
        <f>IF(原始数据!AS444="","",原始数据!AS444)</f>
        <v/>
      </c>
      <c r="W444" s="13"/>
      <c r="X444" s="13"/>
      <c r="Y444" s="13"/>
      <c r="Z444" s="142" t="str">
        <f>IF(赛后数据!$M444="","",_xlfn.IFS(AA444=赛后数据!$N444,赛后数据!$M444,AA444=赛后数据!$V444,赛后数据!$U444,AA444=赛后数据!$AD444,赛后数据!$AC444,AA444=赛后数据!$AL444,赛后数据!$AK444))</f>
        <v/>
      </c>
      <c r="AA444" s="9" t="str">
        <f>IF(原始数据!AU444="","",原始数据!AU444)</f>
        <v/>
      </c>
      <c r="AB444" s="13"/>
      <c r="AC444" s="13"/>
      <c r="AD444" s="13"/>
      <c r="AE444" s="9" t="str">
        <f>IF(原始数据!K444="","",原始数据!K444)</f>
        <v/>
      </c>
      <c r="AF444" s="9" t="str">
        <f>IF(原始数据!L444="","",原始数据!L444)</f>
        <v/>
      </c>
      <c r="AG444" s="9" t="str">
        <f>IF(原始数据!AV444="","",原始数据!AV444)</f>
        <v/>
      </c>
      <c r="AH444" s="13"/>
      <c r="AI444" s="13"/>
      <c r="AJ444" s="13"/>
      <c r="AK444" s="13"/>
      <c r="AL444" s="13"/>
      <c r="AM444" s="9"/>
      <c r="AN444" s="9"/>
      <c r="AO444" s="9"/>
      <c r="AP444" s="9"/>
      <c r="AQ444" s="10"/>
      <c r="AR444" s="10"/>
      <c r="AS444" s="10"/>
      <c r="AT444" s="10"/>
      <c r="AU444" s="16"/>
      <c r="AV444" s="16"/>
      <c r="AW444" s="16"/>
      <c r="AX444" s="16"/>
      <c r="AY444" s="191"/>
      <c r="AZ444" s="191"/>
      <c r="BA444" s="13"/>
      <c r="BC444" s="20">
        <f t="shared" si="12"/>
        <v>0</v>
      </c>
      <c r="BD444" s="20" t="str">
        <f t="shared" si="13"/>
        <v/>
      </c>
    </row>
    <row r="445" spans="1:56">
      <c r="A445" s="1">
        <f>输入错误检查!C444</f>
        <v>0</v>
      </c>
      <c r="B445" s="14" t="str">
        <f>原始数据!B445</f>
        <v/>
      </c>
      <c r="C445" s="14" t="str">
        <f>原始数据!C445</f>
        <v/>
      </c>
      <c r="D445" s="8" t="str">
        <f>原始数据!D445</f>
        <v/>
      </c>
      <c r="E445" s="8" t="str">
        <f>原始数据!E445</f>
        <v/>
      </c>
      <c r="F445" s="8" t="str">
        <f>原始数据!F445</f>
        <v/>
      </c>
      <c r="G445" s="8">
        <f>原始数据!G445</f>
        <v>2</v>
      </c>
      <c r="H445" s="8" t="str">
        <f>原始数据!H445</f>
        <v>上</v>
      </c>
      <c r="I445" s="8" t="str">
        <f>IF(原始数据!X445="","",原始数据!X445)</f>
        <v/>
      </c>
      <c r="J445" s="8" t="str">
        <f>原始数据!J445</f>
        <v/>
      </c>
      <c r="K445" s="142" t="str">
        <f>IF(赛后数据!$M445="","",_xlfn.IFS(L445=赛后数据!$N445,赛后数据!$M445,L445=赛后数据!$V445,赛后数据!$U445,L445=赛后数据!$AD445,赛后数据!$AC445,L445=赛后数据!$AL445,赛后数据!$AK445))</f>
        <v/>
      </c>
      <c r="L445" s="9" t="str">
        <f>IF(原始数据!AP445="","",原始数据!AP445)</f>
        <v/>
      </c>
      <c r="M445" s="13"/>
      <c r="N445" s="195"/>
      <c r="O445" s="195"/>
      <c r="P445" s="142" t="str">
        <f>IF(赛后数据!$M445="","",_xlfn.IFS(Q445=赛后数据!$N445,赛后数据!$M445,Q445=赛后数据!$V445,赛后数据!$U445,Q445=赛后数据!$AD445,赛后数据!$AC445,Q445=赛后数据!$AL445,赛后数据!$AK445))</f>
        <v/>
      </c>
      <c r="Q445" s="9" t="str">
        <f>IF(原始数据!AQ445="","",原始数据!AQ445)</f>
        <v/>
      </c>
      <c r="R445" s="13"/>
      <c r="S445" s="13"/>
      <c r="T445" s="13"/>
      <c r="U445" s="142" t="str">
        <f>IF(赛后数据!$M445="","",_xlfn.IFS(V445=赛后数据!$N445,赛后数据!$M445,V445=赛后数据!$V445,赛后数据!$U445,V445=赛后数据!$AD445,赛后数据!$AC445,V445=赛后数据!$AL445,赛后数据!$AK445))</f>
        <v/>
      </c>
      <c r="V445" s="9" t="str">
        <f>IF(原始数据!AS445="","",原始数据!AS445)</f>
        <v/>
      </c>
      <c r="W445" s="13"/>
      <c r="X445" s="13"/>
      <c r="Y445" s="13"/>
      <c r="Z445" s="142" t="str">
        <f>IF(赛后数据!$M445="","",_xlfn.IFS(AA445=赛后数据!$N445,赛后数据!$M445,AA445=赛后数据!$V445,赛后数据!$U445,AA445=赛后数据!$AD445,赛后数据!$AC445,AA445=赛后数据!$AL445,赛后数据!$AK445))</f>
        <v/>
      </c>
      <c r="AA445" s="9" t="str">
        <f>IF(原始数据!AU445="","",原始数据!AU445)</f>
        <v/>
      </c>
      <c r="AB445" s="13"/>
      <c r="AC445" s="13"/>
      <c r="AD445" s="13"/>
      <c r="AE445" s="9" t="str">
        <f>IF(原始数据!K445="","",原始数据!K445)</f>
        <v/>
      </c>
      <c r="AF445" s="9" t="str">
        <f>IF(原始数据!L445="","",原始数据!L445)</f>
        <v/>
      </c>
      <c r="AG445" s="9" t="str">
        <f>IF(原始数据!AV445="","",原始数据!AV445)</f>
        <v/>
      </c>
      <c r="AH445" s="13"/>
      <c r="AI445" s="13"/>
      <c r="AJ445" s="13"/>
      <c r="AK445" s="13"/>
      <c r="AL445" s="13"/>
      <c r="AM445" s="9"/>
      <c r="AN445" s="9"/>
      <c r="AO445" s="9"/>
      <c r="AP445" s="9"/>
      <c r="AQ445" s="10"/>
      <c r="AR445" s="10"/>
      <c r="AS445" s="10"/>
      <c r="AT445" s="10"/>
      <c r="AU445" s="16"/>
      <c r="AV445" s="16"/>
      <c r="AW445" s="16"/>
      <c r="AX445" s="16"/>
      <c r="AY445" s="191"/>
      <c r="AZ445" s="191"/>
      <c r="BA445" s="13"/>
      <c r="BC445" s="20">
        <f t="shared" si="12"/>
        <v>0</v>
      </c>
      <c r="BD445" s="20" t="str">
        <f t="shared" si="13"/>
        <v/>
      </c>
    </row>
    <row r="446" spans="1:56">
      <c r="A446" s="1">
        <f>输入错误检查!C445</f>
        <v>0</v>
      </c>
      <c r="B446" s="14" t="str">
        <f>原始数据!B446</f>
        <v/>
      </c>
      <c r="C446" s="14" t="str">
        <f>原始数据!C446</f>
        <v/>
      </c>
      <c r="D446" s="8" t="str">
        <f>原始数据!D446</f>
        <v/>
      </c>
      <c r="E446" s="8" t="str">
        <f>原始数据!E446</f>
        <v/>
      </c>
      <c r="F446" s="8" t="str">
        <f>原始数据!F446</f>
        <v/>
      </c>
      <c r="G446" s="8">
        <f>原始数据!G446</f>
        <v>2</v>
      </c>
      <c r="H446" s="8" t="str">
        <f>原始数据!H446</f>
        <v>下</v>
      </c>
      <c r="I446" s="8" t="str">
        <f>IF(原始数据!X446="","",原始数据!X446)</f>
        <v/>
      </c>
      <c r="J446" s="8" t="str">
        <f>原始数据!J446</f>
        <v/>
      </c>
      <c r="K446" s="142" t="str">
        <f>IF(赛后数据!$M446="","",_xlfn.IFS(L446=赛后数据!$N446,赛后数据!$M446,L446=赛后数据!$V446,赛后数据!$U446,L446=赛后数据!$AD446,赛后数据!$AC446,L446=赛后数据!$AL446,赛后数据!$AK446))</f>
        <v/>
      </c>
      <c r="L446" s="9" t="str">
        <f>IF(原始数据!AP446="","",原始数据!AP446)</f>
        <v/>
      </c>
      <c r="M446" s="13"/>
      <c r="N446" s="195"/>
      <c r="O446" s="195"/>
      <c r="P446" s="142" t="str">
        <f>IF(赛后数据!$M446="","",_xlfn.IFS(Q446=赛后数据!$N446,赛后数据!$M446,Q446=赛后数据!$V446,赛后数据!$U446,Q446=赛后数据!$AD446,赛后数据!$AC446,Q446=赛后数据!$AL446,赛后数据!$AK446))</f>
        <v/>
      </c>
      <c r="Q446" s="9" t="str">
        <f>IF(原始数据!AQ446="","",原始数据!AQ446)</f>
        <v/>
      </c>
      <c r="R446" s="13"/>
      <c r="S446" s="13"/>
      <c r="T446" s="13"/>
      <c r="U446" s="142" t="str">
        <f>IF(赛后数据!$M446="","",_xlfn.IFS(V446=赛后数据!$N446,赛后数据!$M446,V446=赛后数据!$V446,赛后数据!$U446,V446=赛后数据!$AD446,赛后数据!$AC446,V446=赛后数据!$AL446,赛后数据!$AK446))</f>
        <v/>
      </c>
      <c r="V446" s="9" t="str">
        <f>IF(原始数据!AS446="","",原始数据!AS446)</f>
        <v/>
      </c>
      <c r="W446" s="13"/>
      <c r="X446" s="13"/>
      <c r="Y446" s="13"/>
      <c r="Z446" s="142" t="str">
        <f>IF(赛后数据!$M446="","",_xlfn.IFS(AA446=赛后数据!$N446,赛后数据!$M446,AA446=赛后数据!$V446,赛后数据!$U446,AA446=赛后数据!$AD446,赛后数据!$AC446,AA446=赛后数据!$AL446,赛后数据!$AK446))</f>
        <v/>
      </c>
      <c r="AA446" s="9" t="str">
        <f>IF(原始数据!AU446="","",原始数据!AU446)</f>
        <v/>
      </c>
      <c r="AB446" s="13"/>
      <c r="AC446" s="13"/>
      <c r="AD446" s="13"/>
      <c r="AE446" s="9" t="str">
        <f>IF(原始数据!K446="","",原始数据!K446)</f>
        <v/>
      </c>
      <c r="AF446" s="9" t="str">
        <f>IF(原始数据!L446="","",原始数据!L446)</f>
        <v/>
      </c>
      <c r="AG446" s="9" t="str">
        <f>IF(原始数据!AV446="","",原始数据!AV446)</f>
        <v/>
      </c>
      <c r="AH446" s="13"/>
      <c r="AI446" s="13"/>
      <c r="AJ446" s="13"/>
      <c r="AK446" s="13"/>
      <c r="AL446" s="13"/>
      <c r="AM446" s="9"/>
      <c r="AN446" s="9"/>
      <c r="AO446" s="9"/>
      <c r="AP446" s="9"/>
      <c r="AQ446" s="10"/>
      <c r="AR446" s="10"/>
      <c r="AS446" s="10"/>
      <c r="AT446" s="10"/>
      <c r="AU446" s="16"/>
      <c r="AV446" s="16"/>
      <c r="AW446" s="16"/>
      <c r="AX446" s="16"/>
      <c r="AY446" s="191"/>
      <c r="AZ446" s="191"/>
      <c r="BA446" s="13"/>
      <c r="BC446" s="20">
        <f t="shared" si="12"/>
        <v>0</v>
      </c>
      <c r="BD446" s="20" t="str">
        <f t="shared" si="13"/>
        <v/>
      </c>
    </row>
    <row r="447" spans="1:56">
      <c r="A447" s="1">
        <f>输入错误检查!C446</f>
        <v>0</v>
      </c>
      <c r="B447" s="14" t="str">
        <f>原始数据!B447</f>
        <v/>
      </c>
      <c r="C447" s="14" t="str">
        <f>原始数据!C447</f>
        <v/>
      </c>
      <c r="D447" s="8" t="str">
        <f>原始数据!D447</f>
        <v/>
      </c>
      <c r="E447" s="8" t="str">
        <f>原始数据!E447</f>
        <v/>
      </c>
      <c r="F447" s="8" t="str">
        <f>原始数据!F447</f>
        <v/>
      </c>
      <c r="G447" s="8">
        <f>原始数据!G447</f>
        <v>3</v>
      </c>
      <c r="H447" s="8" t="str">
        <f>原始数据!H447</f>
        <v>上</v>
      </c>
      <c r="I447" s="8" t="str">
        <f>IF(原始数据!X447="","",原始数据!X447)</f>
        <v/>
      </c>
      <c r="J447" s="8" t="str">
        <f>原始数据!J447</f>
        <v/>
      </c>
      <c r="K447" s="142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9" t="str">
        <f>IF(原始数据!AP447="","",原始数据!AP447)</f>
        <v/>
      </c>
      <c r="M447" s="13"/>
      <c r="N447" s="195"/>
      <c r="O447" s="195"/>
      <c r="P447" s="142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9" t="str">
        <f>IF(原始数据!AQ447="","",原始数据!AQ447)</f>
        <v/>
      </c>
      <c r="R447" s="13"/>
      <c r="S447" s="13"/>
      <c r="T447" s="13"/>
      <c r="U447" s="142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9" t="str">
        <f>IF(原始数据!AS447="","",原始数据!AS447)</f>
        <v/>
      </c>
      <c r="W447" s="13"/>
      <c r="X447" s="13"/>
      <c r="Y447" s="13"/>
      <c r="Z447" s="142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9" t="str">
        <f>IF(原始数据!AU447="","",原始数据!AU447)</f>
        <v/>
      </c>
      <c r="AB447" s="13"/>
      <c r="AC447" s="13"/>
      <c r="AD447" s="13"/>
      <c r="AE447" s="9" t="str">
        <f>IF(原始数据!K447="","",原始数据!K447)</f>
        <v/>
      </c>
      <c r="AF447" s="9" t="str">
        <f>IF(原始数据!L447="","",原始数据!L447)</f>
        <v/>
      </c>
      <c r="AG447" s="9" t="str">
        <f>IF(原始数据!AV447="","",原始数据!AV447)</f>
        <v/>
      </c>
      <c r="AH447" s="13"/>
      <c r="AI447" s="13"/>
      <c r="AJ447" s="13"/>
      <c r="AK447" s="13"/>
      <c r="AL447" s="13"/>
      <c r="AM447" s="9"/>
      <c r="AN447" s="9"/>
      <c r="AO447" s="9"/>
      <c r="AP447" s="9"/>
      <c r="AQ447" s="10"/>
      <c r="AR447" s="10"/>
      <c r="AS447" s="10"/>
      <c r="AT447" s="10"/>
      <c r="AU447" s="16"/>
      <c r="AV447" s="16"/>
      <c r="AW447" s="16"/>
      <c r="AX447" s="16"/>
      <c r="AY447" s="191"/>
      <c r="AZ447" s="191"/>
      <c r="BA447" s="13"/>
      <c r="BC447" s="20">
        <f t="shared" si="12"/>
        <v>0</v>
      </c>
      <c r="BD447" s="20" t="str">
        <f t="shared" si="13"/>
        <v/>
      </c>
    </row>
    <row r="448" spans="1:56">
      <c r="A448" s="1">
        <f>输入错误检查!C447</f>
        <v>0</v>
      </c>
      <c r="B448" s="14" t="str">
        <f>原始数据!B448</f>
        <v/>
      </c>
      <c r="C448" s="14" t="str">
        <f>原始数据!C448</f>
        <v/>
      </c>
      <c r="D448" s="8" t="str">
        <f>原始数据!D448</f>
        <v/>
      </c>
      <c r="E448" s="8" t="str">
        <f>原始数据!E448</f>
        <v/>
      </c>
      <c r="F448" s="8" t="str">
        <f>原始数据!F448</f>
        <v/>
      </c>
      <c r="G448" s="8">
        <f>原始数据!G448</f>
        <v>3</v>
      </c>
      <c r="H448" s="8" t="str">
        <f>原始数据!H448</f>
        <v>下</v>
      </c>
      <c r="I448" s="8" t="str">
        <f>IF(原始数据!X448="","",原始数据!X448)</f>
        <v/>
      </c>
      <c r="J448" s="8" t="str">
        <f>原始数据!J448</f>
        <v/>
      </c>
      <c r="K448" s="142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9" t="str">
        <f>IF(原始数据!AP448="","",原始数据!AP448)</f>
        <v/>
      </c>
      <c r="M448" s="13"/>
      <c r="N448" s="195"/>
      <c r="O448" s="195"/>
      <c r="P448" s="142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9" t="str">
        <f>IF(原始数据!AQ448="","",原始数据!AQ448)</f>
        <v/>
      </c>
      <c r="R448" s="13"/>
      <c r="S448" s="13"/>
      <c r="T448" s="13"/>
      <c r="U448" s="142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9" t="str">
        <f>IF(原始数据!AS448="","",原始数据!AS448)</f>
        <v/>
      </c>
      <c r="W448" s="13"/>
      <c r="X448" s="13"/>
      <c r="Y448" s="13"/>
      <c r="Z448" s="142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9" t="str">
        <f>IF(原始数据!AU448="","",原始数据!AU448)</f>
        <v/>
      </c>
      <c r="AB448" s="13"/>
      <c r="AC448" s="13"/>
      <c r="AD448" s="13"/>
      <c r="AE448" s="9" t="str">
        <f>IF(原始数据!K448="","",原始数据!K448)</f>
        <v/>
      </c>
      <c r="AF448" s="9" t="str">
        <f>IF(原始数据!L448="","",原始数据!L448)</f>
        <v/>
      </c>
      <c r="AG448" s="9" t="str">
        <f>IF(原始数据!AV448="","",原始数据!AV448)</f>
        <v/>
      </c>
      <c r="AH448" s="13"/>
      <c r="AI448" s="13"/>
      <c r="AJ448" s="13"/>
      <c r="AK448" s="13"/>
      <c r="AL448" s="13"/>
      <c r="AM448" s="9"/>
      <c r="AN448" s="9"/>
      <c r="AO448" s="9"/>
      <c r="AP448" s="9"/>
      <c r="AQ448" s="10"/>
      <c r="AR448" s="10"/>
      <c r="AS448" s="10"/>
      <c r="AT448" s="10"/>
      <c r="AU448" s="16"/>
      <c r="AV448" s="16"/>
      <c r="AW448" s="16"/>
      <c r="AX448" s="16"/>
      <c r="AY448" s="191"/>
      <c r="AZ448" s="191"/>
      <c r="BA448" s="13"/>
      <c r="BC448" s="20">
        <f t="shared" si="12"/>
        <v>0</v>
      </c>
      <c r="BD448" s="20" t="str">
        <f t="shared" si="13"/>
        <v/>
      </c>
    </row>
    <row r="449" spans="1:56">
      <c r="A449" s="1">
        <f>输入错误检查!C448</f>
        <v>0</v>
      </c>
      <c r="B449" s="14" t="str">
        <f>原始数据!B449</f>
        <v/>
      </c>
      <c r="C449" s="14" t="str">
        <f>原始数据!C449</f>
        <v/>
      </c>
      <c r="D449" s="8" t="str">
        <f>原始数据!D449</f>
        <v/>
      </c>
      <c r="E449" s="8" t="str">
        <f>原始数据!E449</f>
        <v/>
      </c>
      <c r="F449" s="8" t="str">
        <f>原始数据!F449</f>
        <v/>
      </c>
      <c r="G449" s="8" t="str">
        <f>原始数据!G449</f>
        <v>加</v>
      </c>
      <c r="H449" s="8" t="str">
        <f>原始数据!H449</f>
        <v>上</v>
      </c>
      <c r="I449" s="8" t="str">
        <f>IF(原始数据!X449="","",原始数据!X449)</f>
        <v/>
      </c>
      <c r="J449" s="8" t="str">
        <f>原始数据!J449</f>
        <v/>
      </c>
      <c r="K449" s="142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9" t="str">
        <f>IF(原始数据!AP449="","",原始数据!AP449)</f>
        <v/>
      </c>
      <c r="M449" s="13"/>
      <c r="N449" s="195"/>
      <c r="O449" s="195"/>
      <c r="P449" s="142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9" t="str">
        <f>IF(原始数据!AQ449="","",原始数据!AQ449)</f>
        <v/>
      </c>
      <c r="R449" s="13"/>
      <c r="S449" s="13"/>
      <c r="T449" s="13"/>
      <c r="U449" s="142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9" t="str">
        <f>IF(原始数据!AS449="","",原始数据!AS449)</f>
        <v/>
      </c>
      <c r="W449" s="13"/>
      <c r="X449" s="13"/>
      <c r="Y449" s="13"/>
      <c r="Z449" s="142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9" t="str">
        <f>IF(原始数据!AU449="","",原始数据!AU449)</f>
        <v/>
      </c>
      <c r="AB449" s="13"/>
      <c r="AC449" s="13"/>
      <c r="AD449" s="13"/>
      <c r="AE449" s="9" t="str">
        <f>IF(原始数据!K449="","",原始数据!K449)</f>
        <v/>
      </c>
      <c r="AF449" s="9" t="str">
        <f>IF(原始数据!L449="","",原始数据!L449)</f>
        <v/>
      </c>
      <c r="AG449" s="9" t="str">
        <f>IF(原始数据!AV449="","",原始数据!AV449)</f>
        <v/>
      </c>
      <c r="AH449" s="13"/>
      <c r="AI449" s="13"/>
      <c r="AJ449" s="13"/>
      <c r="AK449" s="13"/>
      <c r="AL449" s="13"/>
      <c r="AM449" s="9"/>
      <c r="AN449" s="9"/>
      <c r="AO449" s="9"/>
      <c r="AP449" s="9"/>
      <c r="AQ449" s="10"/>
      <c r="AR449" s="10"/>
      <c r="AS449" s="10"/>
      <c r="AT449" s="10"/>
      <c r="AU449" s="16"/>
      <c r="AV449" s="16"/>
      <c r="AW449" s="16"/>
      <c r="AX449" s="16"/>
      <c r="AY449" s="191"/>
      <c r="AZ449" s="191"/>
      <c r="BA449" s="13"/>
      <c r="BC449" s="20">
        <f t="shared" si="12"/>
        <v>0</v>
      </c>
      <c r="BD449" s="20" t="str">
        <f t="shared" si="13"/>
        <v/>
      </c>
    </row>
    <row r="450" spans="1:56">
      <c r="A450" s="1">
        <f>输入错误检查!C449</f>
        <v>0</v>
      </c>
      <c r="B450" s="14" t="str">
        <f>原始数据!B450</f>
        <v/>
      </c>
      <c r="C450" s="14" t="str">
        <f>原始数据!C450</f>
        <v/>
      </c>
      <c r="D450" s="8" t="str">
        <f>原始数据!D450</f>
        <v/>
      </c>
      <c r="E450" s="8" t="str">
        <f>原始数据!E450</f>
        <v/>
      </c>
      <c r="F450" s="8" t="str">
        <f>原始数据!F450</f>
        <v/>
      </c>
      <c r="G450" s="8" t="str">
        <f>原始数据!G450</f>
        <v>加</v>
      </c>
      <c r="H450" s="8" t="str">
        <f>原始数据!H450</f>
        <v>下</v>
      </c>
      <c r="I450" s="8" t="str">
        <f>IF(原始数据!X450="","",原始数据!X450)</f>
        <v/>
      </c>
      <c r="J450" s="8" t="str">
        <f>原始数据!J450</f>
        <v/>
      </c>
      <c r="K450" s="142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9" t="str">
        <f>IF(原始数据!AP450="","",原始数据!AP450)</f>
        <v/>
      </c>
      <c r="M450" s="13"/>
      <c r="N450" s="195"/>
      <c r="O450" s="195"/>
      <c r="P450" s="142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9" t="str">
        <f>IF(原始数据!AQ450="","",原始数据!AQ450)</f>
        <v/>
      </c>
      <c r="R450" s="13"/>
      <c r="S450" s="13"/>
      <c r="T450" s="13"/>
      <c r="U450" s="142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9" t="str">
        <f>IF(原始数据!AS450="","",原始数据!AS450)</f>
        <v/>
      </c>
      <c r="W450" s="13"/>
      <c r="X450" s="13"/>
      <c r="Y450" s="13"/>
      <c r="Z450" s="142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9" t="str">
        <f>IF(原始数据!AU450="","",原始数据!AU450)</f>
        <v/>
      </c>
      <c r="AB450" s="13"/>
      <c r="AC450" s="13"/>
      <c r="AD450" s="13"/>
      <c r="AE450" s="9" t="str">
        <f>IF(原始数据!K450="","",原始数据!K450)</f>
        <v/>
      </c>
      <c r="AF450" s="9" t="str">
        <f>IF(原始数据!L450="","",原始数据!L450)</f>
        <v/>
      </c>
      <c r="AG450" s="9" t="str">
        <f>IF(原始数据!AV450="","",原始数据!AV450)</f>
        <v/>
      </c>
      <c r="AH450" s="13"/>
      <c r="AI450" s="13"/>
      <c r="AJ450" s="13"/>
      <c r="AK450" s="13"/>
      <c r="AL450" s="13"/>
      <c r="AM450" s="9"/>
      <c r="AN450" s="9"/>
      <c r="AO450" s="9"/>
      <c r="AP450" s="9"/>
      <c r="AQ450" s="10"/>
      <c r="AR450" s="10"/>
      <c r="AS450" s="10"/>
      <c r="AT450" s="10"/>
      <c r="AU450" s="16"/>
      <c r="AV450" s="16"/>
      <c r="AW450" s="16"/>
      <c r="AX450" s="16"/>
      <c r="AY450" s="191"/>
      <c r="AZ450" s="191"/>
      <c r="BA450" s="13"/>
      <c r="BC450" s="20">
        <f t="shared" si="12"/>
        <v>0</v>
      </c>
      <c r="BD450" s="20" t="str">
        <f t="shared" si="13"/>
        <v/>
      </c>
    </row>
    <row r="451" spans="1:56">
      <c r="A451" s="1">
        <f>输入错误检查!C450</f>
        <v>0</v>
      </c>
      <c r="B451" s="14" t="str">
        <f>原始数据!B451</f>
        <v/>
      </c>
      <c r="C451" s="14" t="str">
        <f>原始数据!C451</f>
        <v/>
      </c>
      <c r="D451" s="8" t="str">
        <f>原始数据!D451</f>
        <v/>
      </c>
      <c r="E451" s="8" t="str">
        <f>原始数据!E451</f>
        <v/>
      </c>
      <c r="F451" s="8" t="str">
        <f>原始数据!F451</f>
        <v/>
      </c>
      <c r="G451" s="8">
        <f>原始数据!G451</f>
        <v>1</v>
      </c>
      <c r="H451" s="8" t="str">
        <f>原始数据!H451</f>
        <v>上</v>
      </c>
      <c r="I451" s="8" t="str">
        <f>IF(原始数据!X451="","",原始数据!X451)</f>
        <v/>
      </c>
      <c r="J451" s="8" t="str">
        <f>原始数据!J451</f>
        <v/>
      </c>
      <c r="K451" s="142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9" t="str">
        <f>IF(原始数据!AP451="","",原始数据!AP451)</f>
        <v/>
      </c>
      <c r="M451" s="13"/>
      <c r="N451" s="195"/>
      <c r="O451" s="195"/>
      <c r="P451" s="142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9" t="str">
        <f>IF(原始数据!AQ451="","",原始数据!AQ451)</f>
        <v/>
      </c>
      <c r="R451" s="13"/>
      <c r="S451" s="13"/>
      <c r="T451" s="13"/>
      <c r="U451" s="142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9" t="str">
        <f>IF(原始数据!AS451="","",原始数据!AS451)</f>
        <v/>
      </c>
      <c r="W451" s="13"/>
      <c r="X451" s="13"/>
      <c r="Y451" s="13"/>
      <c r="Z451" s="142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9" t="str">
        <f>IF(原始数据!AU451="","",原始数据!AU451)</f>
        <v/>
      </c>
      <c r="AB451" s="13"/>
      <c r="AC451" s="13"/>
      <c r="AD451" s="13"/>
      <c r="AE451" s="9" t="str">
        <f>IF(原始数据!K451="","",原始数据!K451)</f>
        <v/>
      </c>
      <c r="AF451" s="9" t="str">
        <f>IF(原始数据!L451="","",原始数据!L451)</f>
        <v/>
      </c>
      <c r="AG451" s="9" t="str">
        <f>IF(原始数据!AV451="","",原始数据!AV451)</f>
        <v/>
      </c>
      <c r="AH451" s="13"/>
      <c r="AI451" s="13"/>
      <c r="AJ451" s="13"/>
      <c r="AK451" s="13"/>
      <c r="AL451" s="13"/>
      <c r="AM451" s="9"/>
      <c r="AN451" s="9"/>
      <c r="AO451" s="9"/>
      <c r="AP451" s="9"/>
      <c r="AQ451" s="10"/>
      <c r="AR451" s="10"/>
      <c r="AS451" s="10"/>
      <c r="AT451" s="10"/>
      <c r="AU451" s="16"/>
      <c r="AV451" s="16"/>
      <c r="AW451" s="16"/>
      <c r="AX451" s="16"/>
      <c r="AY451" s="191"/>
      <c r="AZ451" s="191"/>
      <c r="BA451" s="13"/>
      <c r="BC451" s="20">
        <f t="shared" si="12"/>
        <v>0</v>
      </c>
      <c r="BD451" s="20" t="str">
        <f t="shared" si="13"/>
        <v/>
      </c>
    </row>
    <row r="452" spans="1:56">
      <c r="A452" s="1">
        <f>输入错误检查!C451</f>
        <v>0</v>
      </c>
      <c r="B452" s="14" t="str">
        <f>原始数据!B452</f>
        <v/>
      </c>
      <c r="C452" s="14" t="str">
        <f>原始数据!C452</f>
        <v/>
      </c>
      <c r="D452" s="8" t="str">
        <f>原始数据!D452</f>
        <v/>
      </c>
      <c r="E452" s="8" t="str">
        <f>原始数据!E452</f>
        <v/>
      </c>
      <c r="F452" s="8" t="str">
        <f>原始数据!F452</f>
        <v/>
      </c>
      <c r="G452" s="8">
        <f>原始数据!G452</f>
        <v>1</v>
      </c>
      <c r="H452" s="8" t="str">
        <f>原始数据!H452</f>
        <v>下</v>
      </c>
      <c r="I452" s="8" t="str">
        <f>IF(原始数据!X452="","",原始数据!X452)</f>
        <v/>
      </c>
      <c r="J452" s="8" t="str">
        <f>原始数据!J452</f>
        <v/>
      </c>
      <c r="K452" s="142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9" t="str">
        <f>IF(原始数据!AP452="","",原始数据!AP452)</f>
        <v/>
      </c>
      <c r="M452" s="13"/>
      <c r="N452" s="195"/>
      <c r="O452" s="195"/>
      <c r="P452" s="142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9" t="str">
        <f>IF(原始数据!AQ452="","",原始数据!AQ452)</f>
        <v/>
      </c>
      <c r="R452" s="13"/>
      <c r="S452" s="13"/>
      <c r="T452" s="13"/>
      <c r="U452" s="142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9" t="str">
        <f>IF(原始数据!AS452="","",原始数据!AS452)</f>
        <v/>
      </c>
      <c r="W452" s="13"/>
      <c r="X452" s="13"/>
      <c r="Y452" s="13"/>
      <c r="Z452" s="142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9" t="str">
        <f>IF(原始数据!AU452="","",原始数据!AU452)</f>
        <v/>
      </c>
      <c r="AB452" s="13"/>
      <c r="AC452" s="13"/>
      <c r="AD452" s="13"/>
      <c r="AE452" s="9" t="str">
        <f>IF(原始数据!K452="","",原始数据!K452)</f>
        <v/>
      </c>
      <c r="AF452" s="9" t="str">
        <f>IF(原始数据!L452="","",原始数据!L452)</f>
        <v/>
      </c>
      <c r="AG452" s="9" t="str">
        <f>IF(原始数据!AV452="","",原始数据!AV452)</f>
        <v/>
      </c>
      <c r="AH452" s="13"/>
      <c r="AI452" s="13"/>
      <c r="AJ452" s="13"/>
      <c r="AK452" s="13"/>
      <c r="AL452" s="13"/>
      <c r="AM452" s="9"/>
      <c r="AN452" s="9"/>
      <c r="AO452" s="9"/>
      <c r="AP452" s="9"/>
      <c r="AQ452" s="10"/>
      <c r="AR452" s="10"/>
      <c r="AS452" s="10"/>
      <c r="AT452" s="10"/>
      <c r="AU452" s="16"/>
      <c r="AV452" s="16"/>
      <c r="AW452" s="16"/>
      <c r="AX452" s="16"/>
      <c r="AY452" s="191"/>
      <c r="AZ452" s="191"/>
      <c r="BA452" s="13"/>
      <c r="BC452" s="20">
        <f t="shared" ref="BC452:BC515" si="14">AQ452*60+AR452-AN452*60-AO452</f>
        <v>0</v>
      </c>
      <c r="BD452" s="20" t="str">
        <f t="shared" ref="BD452:BD515" si="15">IF(AV452="","",AV452*60+AW452-200)</f>
        <v/>
      </c>
    </row>
    <row r="453" spans="1:56">
      <c r="A453" s="1">
        <f>输入错误检查!C452</f>
        <v>0</v>
      </c>
      <c r="B453" s="14" t="str">
        <f>原始数据!B453</f>
        <v/>
      </c>
      <c r="C453" s="14" t="str">
        <f>原始数据!C453</f>
        <v/>
      </c>
      <c r="D453" s="8" t="str">
        <f>原始数据!D453</f>
        <v/>
      </c>
      <c r="E453" s="8" t="str">
        <f>原始数据!E453</f>
        <v/>
      </c>
      <c r="F453" s="8" t="str">
        <f>原始数据!F453</f>
        <v/>
      </c>
      <c r="G453" s="8">
        <f>原始数据!G453</f>
        <v>2</v>
      </c>
      <c r="H453" s="8" t="str">
        <f>原始数据!H453</f>
        <v>上</v>
      </c>
      <c r="I453" s="8" t="str">
        <f>IF(原始数据!X453="","",原始数据!X453)</f>
        <v/>
      </c>
      <c r="J453" s="8" t="str">
        <f>原始数据!J453</f>
        <v/>
      </c>
      <c r="K453" s="142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9" t="str">
        <f>IF(原始数据!AP453="","",原始数据!AP453)</f>
        <v/>
      </c>
      <c r="M453" s="13"/>
      <c r="N453" s="195"/>
      <c r="O453" s="195"/>
      <c r="P453" s="142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9" t="str">
        <f>IF(原始数据!AQ453="","",原始数据!AQ453)</f>
        <v/>
      </c>
      <c r="R453" s="13"/>
      <c r="S453" s="13"/>
      <c r="T453" s="13"/>
      <c r="U453" s="142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9" t="str">
        <f>IF(原始数据!AS453="","",原始数据!AS453)</f>
        <v/>
      </c>
      <c r="W453" s="13"/>
      <c r="X453" s="13"/>
      <c r="Y453" s="13"/>
      <c r="Z453" s="142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9" t="str">
        <f>IF(原始数据!AU453="","",原始数据!AU453)</f>
        <v/>
      </c>
      <c r="AB453" s="13"/>
      <c r="AC453" s="13"/>
      <c r="AD453" s="13"/>
      <c r="AE453" s="9" t="str">
        <f>IF(原始数据!K453="","",原始数据!K453)</f>
        <v/>
      </c>
      <c r="AF453" s="9" t="str">
        <f>IF(原始数据!L453="","",原始数据!L453)</f>
        <v/>
      </c>
      <c r="AG453" s="9" t="str">
        <f>IF(原始数据!AV453="","",原始数据!AV453)</f>
        <v/>
      </c>
      <c r="AH453" s="13"/>
      <c r="AI453" s="13"/>
      <c r="AJ453" s="13"/>
      <c r="AK453" s="13"/>
      <c r="AL453" s="13"/>
      <c r="AM453" s="9"/>
      <c r="AN453" s="9"/>
      <c r="AO453" s="9"/>
      <c r="AP453" s="9"/>
      <c r="AQ453" s="10"/>
      <c r="AR453" s="10"/>
      <c r="AS453" s="10"/>
      <c r="AT453" s="10"/>
      <c r="AU453" s="16"/>
      <c r="AV453" s="16"/>
      <c r="AW453" s="16"/>
      <c r="AX453" s="16"/>
      <c r="AY453" s="191"/>
      <c r="AZ453" s="191"/>
      <c r="BA453" s="13"/>
      <c r="BC453" s="20">
        <f t="shared" si="14"/>
        <v>0</v>
      </c>
      <c r="BD453" s="20" t="str">
        <f t="shared" si="15"/>
        <v/>
      </c>
    </row>
    <row r="454" spans="1:56">
      <c r="A454" s="1">
        <f>输入错误检查!C453</f>
        <v>0</v>
      </c>
      <c r="B454" s="14" t="str">
        <f>原始数据!B454</f>
        <v/>
      </c>
      <c r="C454" s="14" t="str">
        <f>原始数据!C454</f>
        <v/>
      </c>
      <c r="D454" s="8" t="str">
        <f>原始数据!D454</f>
        <v/>
      </c>
      <c r="E454" s="8" t="str">
        <f>原始数据!E454</f>
        <v/>
      </c>
      <c r="F454" s="8" t="str">
        <f>原始数据!F454</f>
        <v/>
      </c>
      <c r="G454" s="8">
        <f>原始数据!G454</f>
        <v>2</v>
      </c>
      <c r="H454" s="8" t="str">
        <f>原始数据!H454</f>
        <v>下</v>
      </c>
      <c r="I454" s="8" t="str">
        <f>IF(原始数据!X454="","",原始数据!X454)</f>
        <v/>
      </c>
      <c r="J454" s="8" t="str">
        <f>原始数据!J454</f>
        <v/>
      </c>
      <c r="K454" s="142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9" t="str">
        <f>IF(原始数据!AP454="","",原始数据!AP454)</f>
        <v/>
      </c>
      <c r="M454" s="13"/>
      <c r="N454" s="195"/>
      <c r="O454" s="195"/>
      <c r="P454" s="142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9" t="str">
        <f>IF(原始数据!AQ454="","",原始数据!AQ454)</f>
        <v/>
      </c>
      <c r="R454" s="13"/>
      <c r="S454" s="13"/>
      <c r="T454" s="13"/>
      <c r="U454" s="142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9" t="str">
        <f>IF(原始数据!AS454="","",原始数据!AS454)</f>
        <v/>
      </c>
      <c r="W454" s="13"/>
      <c r="X454" s="13"/>
      <c r="Y454" s="13"/>
      <c r="Z454" s="142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9" t="str">
        <f>IF(原始数据!AU454="","",原始数据!AU454)</f>
        <v/>
      </c>
      <c r="AB454" s="13"/>
      <c r="AC454" s="13"/>
      <c r="AD454" s="13"/>
      <c r="AE454" s="9" t="str">
        <f>IF(原始数据!K454="","",原始数据!K454)</f>
        <v/>
      </c>
      <c r="AF454" s="9" t="str">
        <f>IF(原始数据!L454="","",原始数据!L454)</f>
        <v/>
      </c>
      <c r="AG454" s="9" t="str">
        <f>IF(原始数据!AV454="","",原始数据!AV454)</f>
        <v/>
      </c>
      <c r="AH454" s="13"/>
      <c r="AI454" s="13"/>
      <c r="AJ454" s="13"/>
      <c r="AK454" s="13"/>
      <c r="AL454" s="13"/>
      <c r="AM454" s="9"/>
      <c r="AN454" s="9"/>
      <c r="AO454" s="9"/>
      <c r="AP454" s="9"/>
      <c r="AQ454" s="10"/>
      <c r="AR454" s="10"/>
      <c r="AS454" s="10"/>
      <c r="AT454" s="10"/>
      <c r="AU454" s="16"/>
      <c r="AV454" s="16"/>
      <c r="AW454" s="16"/>
      <c r="AX454" s="16"/>
      <c r="AY454" s="191"/>
      <c r="AZ454" s="191"/>
      <c r="BA454" s="13"/>
      <c r="BC454" s="20">
        <f t="shared" si="14"/>
        <v>0</v>
      </c>
      <c r="BD454" s="20" t="str">
        <f t="shared" si="15"/>
        <v/>
      </c>
    </row>
    <row r="455" spans="1:56">
      <c r="A455" s="1">
        <f>输入错误检查!C454</f>
        <v>0</v>
      </c>
      <c r="B455" s="14" t="str">
        <f>原始数据!B455</f>
        <v/>
      </c>
      <c r="C455" s="14" t="str">
        <f>原始数据!C455</f>
        <v/>
      </c>
      <c r="D455" s="8" t="str">
        <f>原始数据!D455</f>
        <v/>
      </c>
      <c r="E455" s="8" t="str">
        <f>原始数据!E455</f>
        <v/>
      </c>
      <c r="F455" s="8" t="str">
        <f>原始数据!F455</f>
        <v/>
      </c>
      <c r="G455" s="8">
        <f>原始数据!G455</f>
        <v>3</v>
      </c>
      <c r="H455" s="8" t="str">
        <f>原始数据!H455</f>
        <v>上</v>
      </c>
      <c r="I455" s="8" t="str">
        <f>IF(原始数据!X455="","",原始数据!X455)</f>
        <v/>
      </c>
      <c r="J455" s="8" t="str">
        <f>原始数据!J455</f>
        <v/>
      </c>
      <c r="K455" s="142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9" t="str">
        <f>IF(原始数据!AP455="","",原始数据!AP455)</f>
        <v/>
      </c>
      <c r="M455" s="13"/>
      <c r="N455" s="195"/>
      <c r="O455" s="195"/>
      <c r="P455" s="142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9" t="str">
        <f>IF(原始数据!AQ455="","",原始数据!AQ455)</f>
        <v/>
      </c>
      <c r="R455" s="13"/>
      <c r="S455" s="13"/>
      <c r="T455" s="13"/>
      <c r="U455" s="142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9" t="str">
        <f>IF(原始数据!AS455="","",原始数据!AS455)</f>
        <v/>
      </c>
      <c r="W455" s="13"/>
      <c r="X455" s="13"/>
      <c r="Y455" s="13"/>
      <c r="Z455" s="142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9" t="str">
        <f>IF(原始数据!AU455="","",原始数据!AU455)</f>
        <v/>
      </c>
      <c r="AB455" s="13"/>
      <c r="AC455" s="13"/>
      <c r="AD455" s="13"/>
      <c r="AE455" s="9" t="str">
        <f>IF(原始数据!K455="","",原始数据!K455)</f>
        <v/>
      </c>
      <c r="AF455" s="9" t="str">
        <f>IF(原始数据!L455="","",原始数据!L455)</f>
        <v/>
      </c>
      <c r="AG455" s="9" t="str">
        <f>IF(原始数据!AV455="","",原始数据!AV455)</f>
        <v/>
      </c>
      <c r="AH455" s="13"/>
      <c r="AI455" s="13"/>
      <c r="AJ455" s="13"/>
      <c r="AK455" s="13"/>
      <c r="AL455" s="13"/>
      <c r="AM455" s="9"/>
      <c r="AN455" s="9"/>
      <c r="AO455" s="9"/>
      <c r="AP455" s="9"/>
      <c r="AQ455" s="10"/>
      <c r="AR455" s="10"/>
      <c r="AS455" s="10"/>
      <c r="AT455" s="10"/>
      <c r="AU455" s="16"/>
      <c r="AV455" s="16"/>
      <c r="AW455" s="16"/>
      <c r="AX455" s="16"/>
      <c r="AY455" s="191"/>
      <c r="AZ455" s="191"/>
      <c r="BA455" s="13"/>
      <c r="BC455" s="20">
        <f t="shared" si="14"/>
        <v>0</v>
      </c>
      <c r="BD455" s="20" t="str">
        <f t="shared" si="15"/>
        <v/>
      </c>
    </row>
    <row r="456" spans="1:56">
      <c r="A456" s="1">
        <f>输入错误检查!C455</f>
        <v>0</v>
      </c>
      <c r="B456" s="14" t="str">
        <f>原始数据!B456</f>
        <v/>
      </c>
      <c r="C456" s="14" t="str">
        <f>原始数据!C456</f>
        <v/>
      </c>
      <c r="D456" s="8" t="str">
        <f>原始数据!D456</f>
        <v/>
      </c>
      <c r="E456" s="8" t="str">
        <f>原始数据!E456</f>
        <v/>
      </c>
      <c r="F456" s="8" t="str">
        <f>原始数据!F456</f>
        <v/>
      </c>
      <c r="G456" s="8">
        <f>原始数据!G456</f>
        <v>3</v>
      </c>
      <c r="H456" s="8" t="str">
        <f>原始数据!H456</f>
        <v>下</v>
      </c>
      <c r="I456" s="8" t="str">
        <f>IF(原始数据!X456="","",原始数据!X456)</f>
        <v/>
      </c>
      <c r="J456" s="8" t="str">
        <f>原始数据!J456</f>
        <v/>
      </c>
      <c r="K456" s="142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9" t="str">
        <f>IF(原始数据!AP456="","",原始数据!AP456)</f>
        <v/>
      </c>
      <c r="M456" s="13"/>
      <c r="N456" s="195"/>
      <c r="O456" s="195"/>
      <c r="P456" s="142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9" t="str">
        <f>IF(原始数据!AQ456="","",原始数据!AQ456)</f>
        <v/>
      </c>
      <c r="R456" s="13"/>
      <c r="S456" s="13"/>
      <c r="T456" s="13"/>
      <c r="U456" s="142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9" t="str">
        <f>IF(原始数据!AS456="","",原始数据!AS456)</f>
        <v/>
      </c>
      <c r="W456" s="13"/>
      <c r="X456" s="13"/>
      <c r="Y456" s="13"/>
      <c r="Z456" s="142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9" t="str">
        <f>IF(原始数据!AU456="","",原始数据!AU456)</f>
        <v/>
      </c>
      <c r="AB456" s="13"/>
      <c r="AC456" s="13"/>
      <c r="AD456" s="13"/>
      <c r="AE456" s="9" t="str">
        <f>IF(原始数据!K456="","",原始数据!K456)</f>
        <v/>
      </c>
      <c r="AF456" s="9" t="str">
        <f>IF(原始数据!L456="","",原始数据!L456)</f>
        <v/>
      </c>
      <c r="AG456" s="9" t="str">
        <f>IF(原始数据!AV456="","",原始数据!AV456)</f>
        <v/>
      </c>
      <c r="AH456" s="13"/>
      <c r="AI456" s="13"/>
      <c r="AJ456" s="13"/>
      <c r="AK456" s="13"/>
      <c r="AL456" s="13"/>
      <c r="AM456" s="9"/>
      <c r="AN456" s="9"/>
      <c r="AO456" s="9"/>
      <c r="AP456" s="9"/>
      <c r="AQ456" s="10"/>
      <c r="AR456" s="10"/>
      <c r="AS456" s="10"/>
      <c r="AT456" s="10"/>
      <c r="AU456" s="16"/>
      <c r="AV456" s="16"/>
      <c r="AW456" s="16"/>
      <c r="AX456" s="16"/>
      <c r="AY456" s="191"/>
      <c r="AZ456" s="191"/>
      <c r="BA456" s="13"/>
      <c r="BC456" s="20">
        <f t="shared" si="14"/>
        <v>0</v>
      </c>
      <c r="BD456" s="20" t="str">
        <f t="shared" si="15"/>
        <v/>
      </c>
    </row>
    <row r="457" spans="1:56">
      <c r="A457" s="1">
        <f>输入错误检查!C456</f>
        <v>0</v>
      </c>
      <c r="B457" s="14" t="str">
        <f>原始数据!B457</f>
        <v/>
      </c>
      <c r="C457" s="14" t="str">
        <f>原始数据!C457</f>
        <v/>
      </c>
      <c r="D457" s="8" t="str">
        <f>原始数据!D457</f>
        <v/>
      </c>
      <c r="E457" s="8" t="str">
        <f>原始数据!E457</f>
        <v/>
      </c>
      <c r="F457" s="8" t="str">
        <f>原始数据!F457</f>
        <v/>
      </c>
      <c r="G457" s="8" t="str">
        <f>原始数据!G457</f>
        <v>加</v>
      </c>
      <c r="H457" s="8" t="str">
        <f>原始数据!H457</f>
        <v>上</v>
      </c>
      <c r="I457" s="8" t="str">
        <f>IF(原始数据!X457="","",原始数据!X457)</f>
        <v/>
      </c>
      <c r="J457" s="8" t="str">
        <f>原始数据!J457</f>
        <v/>
      </c>
      <c r="K457" s="142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9" t="str">
        <f>IF(原始数据!AP457="","",原始数据!AP457)</f>
        <v/>
      </c>
      <c r="M457" s="13"/>
      <c r="N457" s="195"/>
      <c r="O457" s="195"/>
      <c r="P457" s="142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9" t="str">
        <f>IF(原始数据!AQ457="","",原始数据!AQ457)</f>
        <v/>
      </c>
      <c r="R457" s="13"/>
      <c r="S457" s="13"/>
      <c r="T457" s="13"/>
      <c r="U457" s="142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9" t="str">
        <f>IF(原始数据!AS457="","",原始数据!AS457)</f>
        <v/>
      </c>
      <c r="W457" s="13"/>
      <c r="X457" s="13"/>
      <c r="Y457" s="13"/>
      <c r="Z457" s="142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9" t="str">
        <f>IF(原始数据!AU457="","",原始数据!AU457)</f>
        <v/>
      </c>
      <c r="AB457" s="13"/>
      <c r="AC457" s="13"/>
      <c r="AD457" s="13"/>
      <c r="AE457" s="9" t="str">
        <f>IF(原始数据!K457="","",原始数据!K457)</f>
        <v/>
      </c>
      <c r="AF457" s="9" t="str">
        <f>IF(原始数据!L457="","",原始数据!L457)</f>
        <v/>
      </c>
      <c r="AG457" s="9" t="str">
        <f>IF(原始数据!AV457="","",原始数据!AV457)</f>
        <v/>
      </c>
      <c r="AH457" s="13"/>
      <c r="AI457" s="13"/>
      <c r="AJ457" s="13"/>
      <c r="AK457" s="13"/>
      <c r="AL457" s="13"/>
      <c r="AM457" s="9"/>
      <c r="AN457" s="9"/>
      <c r="AO457" s="9"/>
      <c r="AP457" s="9"/>
      <c r="AQ457" s="10"/>
      <c r="AR457" s="10"/>
      <c r="AS457" s="10"/>
      <c r="AT457" s="10"/>
      <c r="AU457" s="16"/>
      <c r="AV457" s="16"/>
      <c r="AW457" s="16"/>
      <c r="AX457" s="16"/>
      <c r="AY457" s="191"/>
      <c r="AZ457" s="191"/>
      <c r="BA457" s="13"/>
      <c r="BC457" s="20">
        <f t="shared" si="14"/>
        <v>0</v>
      </c>
      <c r="BD457" s="20" t="str">
        <f t="shared" si="15"/>
        <v/>
      </c>
    </row>
    <row r="458" spans="1:56">
      <c r="A458" s="1">
        <f>输入错误检查!C457</f>
        <v>0</v>
      </c>
      <c r="B458" s="14" t="str">
        <f>原始数据!B458</f>
        <v/>
      </c>
      <c r="C458" s="14" t="str">
        <f>原始数据!C458</f>
        <v/>
      </c>
      <c r="D458" s="8" t="str">
        <f>原始数据!D458</f>
        <v/>
      </c>
      <c r="E458" s="8" t="str">
        <f>原始数据!E458</f>
        <v/>
      </c>
      <c r="F458" s="8" t="str">
        <f>原始数据!F458</f>
        <v/>
      </c>
      <c r="G458" s="8" t="str">
        <f>原始数据!G458</f>
        <v>加</v>
      </c>
      <c r="H458" s="8" t="str">
        <f>原始数据!H458</f>
        <v>下</v>
      </c>
      <c r="I458" s="8" t="str">
        <f>IF(原始数据!X458="","",原始数据!X458)</f>
        <v/>
      </c>
      <c r="J458" s="8" t="str">
        <f>原始数据!J458</f>
        <v/>
      </c>
      <c r="K458" s="142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9" t="str">
        <f>IF(原始数据!AP458="","",原始数据!AP458)</f>
        <v/>
      </c>
      <c r="M458" s="13"/>
      <c r="N458" s="195"/>
      <c r="O458" s="195"/>
      <c r="P458" s="142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9" t="str">
        <f>IF(原始数据!AQ458="","",原始数据!AQ458)</f>
        <v/>
      </c>
      <c r="R458" s="13"/>
      <c r="S458" s="13"/>
      <c r="T458" s="13"/>
      <c r="U458" s="142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9" t="str">
        <f>IF(原始数据!AS458="","",原始数据!AS458)</f>
        <v/>
      </c>
      <c r="W458" s="13"/>
      <c r="X458" s="13"/>
      <c r="Y458" s="13"/>
      <c r="Z458" s="142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9" t="str">
        <f>IF(原始数据!AU458="","",原始数据!AU458)</f>
        <v/>
      </c>
      <c r="AB458" s="13"/>
      <c r="AC458" s="13"/>
      <c r="AD458" s="13"/>
      <c r="AE458" s="9" t="str">
        <f>IF(原始数据!K458="","",原始数据!K458)</f>
        <v/>
      </c>
      <c r="AF458" s="9" t="str">
        <f>IF(原始数据!L458="","",原始数据!L458)</f>
        <v/>
      </c>
      <c r="AG458" s="9" t="str">
        <f>IF(原始数据!AV458="","",原始数据!AV458)</f>
        <v/>
      </c>
      <c r="AH458" s="13"/>
      <c r="AI458" s="13"/>
      <c r="AJ458" s="13"/>
      <c r="AK458" s="13"/>
      <c r="AL458" s="13"/>
      <c r="AM458" s="9"/>
      <c r="AN458" s="9"/>
      <c r="AO458" s="9"/>
      <c r="AP458" s="9"/>
      <c r="AQ458" s="10"/>
      <c r="AR458" s="10"/>
      <c r="AS458" s="10"/>
      <c r="AT458" s="10"/>
      <c r="AU458" s="16"/>
      <c r="AV458" s="16"/>
      <c r="AW458" s="16"/>
      <c r="AX458" s="16"/>
      <c r="AY458" s="191"/>
      <c r="AZ458" s="191"/>
      <c r="BA458" s="13"/>
      <c r="BC458" s="20">
        <f t="shared" si="14"/>
        <v>0</v>
      </c>
      <c r="BD458" s="20" t="str">
        <f t="shared" si="15"/>
        <v/>
      </c>
    </row>
    <row r="459" spans="1:56">
      <c r="A459" s="1">
        <f>输入错误检查!C458</f>
        <v>0</v>
      </c>
      <c r="B459" s="14" t="str">
        <f>原始数据!B459</f>
        <v/>
      </c>
      <c r="C459" s="14" t="str">
        <f>原始数据!C459</f>
        <v/>
      </c>
      <c r="D459" s="8" t="str">
        <f>原始数据!D459</f>
        <v/>
      </c>
      <c r="E459" s="8" t="str">
        <f>原始数据!E459</f>
        <v/>
      </c>
      <c r="F459" s="8" t="str">
        <f>原始数据!F459</f>
        <v/>
      </c>
      <c r="G459" s="8">
        <f>原始数据!G459</f>
        <v>1</v>
      </c>
      <c r="H459" s="8" t="str">
        <f>原始数据!H459</f>
        <v>上</v>
      </c>
      <c r="I459" s="8" t="str">
        <f>IF(原始数据!X459="","",原始数据!X459)</f>
        <v/>
      </c>
      <c r="J459" s="8" t="str">
        <f>原始数据!J459</f>
        <v/>
      </c>
      <c r="K459" s="142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9" t="str">
        <f>IF(原始数据!AP459="","",原始数据!AP459)</f>
        <v/>
      </c>
      <c r="M459" s="13"/>
      <c r="N459" s="195"/>
      <c r="O459" s="195"/>
      <c r="P459" s="142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9" t="str">
        <f>IF(原始数据!AQ459="","",原始数据!AQ459)</f>
        <v/>
      </c>
      <c r="R459" s="13"/>
      <c r="S459" s="13"/>
      <c r="T459" s="13"/>
      <c r="U459" s="142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9" t="str">
        <f>IF(原始数据!AS459="","",原始数据!AS459)</f>
        <v/>
      </c>
      <c r="W459" s="13"/>
      <c r="X459" s="13"/>
      <c r="Y459" s="13"/>
      <c r="Z459" s="142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9" t="str">
        <f>IF(原始数据!AU459="","",原始数据!AU459)</f>
        <v/>
      </c>
      <c r="AB459" s="13"/>
      <c r="AC459" s="13"/>
      <c r="AD459" s="13"/>
      <c r="AE459" s="9" t="str">
        <f>IF(原始数据!K459="","",原始数据!K459)</f>
        <v/>
      </c>
      <c r="AF459" s="9" t="str">
        <f>IF(原始数据!L459="","",原始数据!L459)</f>
        <v/>
      </c>
      <c r="AG459" s="9" t="str">
        <f>IF(原始数据!AV459="","",原始数据!AV459)</f>
        <v/>
      </c>
      <c r="AH459" s="13"/>
      <c r="AI459" s="13"/>
      <c r="AJ459" s="13"/>
      <c r="AK459" s="13"/>
      <c r="AL459" s="13"/>
      <c r="AM459" s="9"/>
      <c r="AN459" s="9"/>
      <c r="AO459" s="9"/>
      <c r="AP459" s="9"/>
      <c r="AQ459" s="10"/>
      <c r="AR459" s="10"/>
      <c r="AS459" s="10"/>
      <c r="AT459" s="10"/>
      <c r="AU459" s="16"/>
      <c r="AV459" s="16"/>
      <c r="AW459" s="16"/>
      <c r="AX459" s="16"/>
      <c r="AY459" s="191"/>
      <c r="AZ459" s="191"/>
      <c r="BA459" s="13"/>
      <c r="BC459" s="20">
        <f t="shared" si="14"/>
        <v>0</v>
      </c>
      <c r="BD459" s="20" t="str">
        <f t="shared" si="15"/>
        <v/>
      </c>
    </row>
    <row r="460" spans="1:56">
      <c r="A460" s="1">
        <f>输入错误检查!C459</f>
        <v>0</v>
      </c>
      <c r="B460" s="14" t="str">
        <f>原始数据!B460</f>
        <v/>
      </c>
      <c r="C460" s="14" t="str">
        <f>原始数据!C460</f>
        <v/>
      </c>
      <c r="D460" s="8" t="str">
        <f>原始数据!D460</f>
        <v/>
      </c>
      <c r="E460" s="8" t="str">
        <f>原始数据!E460</f>
        <v/>
      </c>
      <c r="F460" s="8" t="str">
        <f>原始数据!F460</f>
        <v/>
      </c>
      <c r="G460" s="8">
        <f>原始数据!G460</f>
        <v>1</v>
      </c>
      <c r="H460" s="8" t="str">
        <f>原始数据!H460</f>
        <v>下</v>
      </c>
      <c r="I460" s="8" t="str">
        <f>IF(原始数据!X460="","",原始数据!X460)</f>
        <v/>
      </c>
      <c r="J460" s="8" t="str">
        <f>原始数据!J460</f>
        <v/>
      </c>
      <c r="K460" s="142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9" t="str">
        <f>IF(原始数据!AP460="","",原始数据!AP460)</f>
        <v/>
      </c>
      <c r="M460" s="13"/>
      <c r="N460" s="195"/>
      <c r="O460" s="195"/>
      <c r="P460" s="142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9" t="str">
        <f>IF(原始数据!AQ460="","",原始数据!AQ460)</f>
        <v/>
      </c>
      <c r="R460" s="13"/>
      <c r="S460" s="13"/>
      <c r="T460" s="13"/>
      <c r="U460" s="142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9" t="str">
        <f>IF(原始数据!AS460="","",原始数据!AS460)</f>
        <v/>
      </c>
      <c r="W460" s="13"/>
      <c r="X460" s="13"/>
      <c r="Y460" s="13"/>
      <c r="Z460" s="142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9" t="str">
        <f>IF(原始数据!AU460="","",原始数据!AU460)</f>
        <v/>
      </c>
      <c r="AB460" s="13"/>
      <c r="AC460" s="13"/>
      <c r="AD460" s="13"/>
      <c r="AE460" s="9" t="str">
        <f>IF(原始数据!K460="","",原始数据!K460)</f>
        <v/>
      </c>
      <c r="AF460" s="9" t="str">
        <f>IF(原始数据!L460="","",原始数据!L460)</f>
        <v/>
      </c>
      <c r="AG460" s="9" t="str">
        <f>IF(原始数据!AV460="","",原始数据!AV460)</f>
        <v/>
      </c>
      <c r="AH460" s="13"/>
      <c r="AI460" s="13"/>
      <c r="AJ460" s="13"/>
      <c r="AK460" s="13"/>
      <c r="AL460" s="13"/>
      <c r="AM460" s="9"/>
      <c r="AN460" s="9"/>
      <c r="AO460" s="9"/>
      <c r="AP460" s="9"/>
      <c r="AQ460" s="10"/>
      <c r="AR460" s="10"/>
      <c r="AS460" s="10"/>
      <c r="AT460" s="10"/>
      <c r="AU460" s="16"/>
      <c r="AV460" s="16"/>
      <c r="AW460" s="16"/>
      <c r="AX460" s="16"/>
      <c r="AY460" s="191"/>
      <c r="AZ460" s="191"/>
      <c r="BA460" s="13"/>
      <c r="BC460" s="20">
        <f t="shared" si="14"/>
        <v>0</v>
      </c>
      <c r="BD460" s="20" t="str">
        <f t="shared" si="15"/>
        <v/>
      </c>
    </row>
    <row r="461" spans="1:56">
      <c r="A461" s="1">
        <f>输入错误检查!C460</f>
        <v>0</v>
      </c>
      <c r="B461" s="14" t="str">
        <f>原始数据!B461</f>
        <v/>
      </c>
      <c r="C461" s="14" t="str">
        <f>原始数据!C461</f>
        <v/>
      </c>
      <c r="D461" s="8" t="str">
        <f>原始数据!D461</f>
        <v/>
      </c>
      <c r="E461" s="8" t="str">
        <f>原始数据!E461</f>
        <v/>
      </c>
      <c r="F461" s="8" t="str">
        <f>原始数据!F461</f>
        <v/>
      </c>
      <c r="G461" s="8">
        <f>原始数据!G461</f>
        <v>2</v>
      </c>
      <c r="H461" s="8" t="str">
        <f>原始数据!H461</f>
        <v>上</v>
      </c>
      <c r="I461" s="8" t="str">
        <f>IF(原始数据!X461="","",原始数据!X461)</f>
        <v/>
      </c>
      <c r="J461" s="8" t="str">
        <f>原始数据!J461</f>
        <v/>
      </c>
      <c r="K461" s="142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9" t="str">
        <f>IF(原始数据!AP461="","",原始数据!AP461)</f>
        <v/>
      </c>
      <c r="M461" s="13"/>
      <c r="N461" s="195"/>
      <c r="O461" s="195"/>
      <c r="P461" s="142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9" t="str">
        <f>IF(原始数据!AQ461="","",原始数据!AQ461)</f>
        <v/>
      </c>
      <c r="R461" s="13"/>
      <c r="S461" s="13"/>
      <c r="T461" s="13"/>
      <c r="U461" s="142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9" t="str">
        <f>IF(原始数据!AS461="","",原始数据!AS461)</f>
        <v/>
      </c>
      <c r="W461" s="13"/>
      <c r="X461" s="13"/>
      <c r="Y461" s="13"/>
      <c r="Z461" s="142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9" t="str">
        <f>IF(原始数据!AU461="","",原始数据!AU461)</f>
        <v/>
      </c>
      <c r="AB461" s="13"/>
      <c r="AC461" s="13"/>
      <c r="AD461" s="13"/>
      <c r="AE461" s="9" t="str">
        <f>IF(原始数据!K461="","",原始数据!K461)</f>
        <v/>
      </c>
      <c r="AF461" s="9" t="str">
        <f>IF(原始数据!L461="","",原始数据!L461)</f>
        <v/>
      </c>
      <c r="AG461" s="9" t="str">
        <f>IF(原始数据!AV461="","",原始数据!AV461)</f>
        <v/>
      </c>
      <c r="AH461" s="13"/>
      <c r="AI461" s="13"/>
      <c r="AJ461" s="13"/>
      <c r="AK461" s="13"/>
      <c r="AL461" s="13"/>
      <c r="AM461" s="9"/>
      <c r="AN461" s="9"/>
      <c r="AO461" s="9"/>
      <c r="AP461" s="9"/>
      <c r="AQ461" s="10"/>
      <c r="AR461" s="10"/>
      <c r="AS461" s="10"/>
      <c r="AT461" s="10"/>
      <c r="AU461" s="16"/>
      <c r="AV461" s="16"/>
      <c r="AW461" s="16"/>
      <c r="AX461" s="16"/>
      <c r="AY461" s="191"/>
      <c r="AZ461" s="191"/>
      <c r="BA461" s="13"/>
      <c r="BC461" s="20">
        <f t="shared" si="14"/>
        <v>0</v>
      </c>
      <c r="BD461" s="20" t="str">
        <f t="shared" si="15"/>
        <v/>
      </c>
    </row>
    <row r="462" spans="1:56">
      <c r="A462" s="1">
        <f>输入错误检查!C461</f>
        <v>0</v>
      </c>
      <c r="B462" s="14" t="str">
        <f>原始数据!B462</f>
        <v/>
      </c>
      <c r="C462" s="14" t="str">
        <f>原始数据!C462</f>
        <v/>
      </c>
      <c r="D462" s="8" t="str">
        <f>原始数据!D462</f>
        <v/>
      </c>
      <c r="E462" s="8" t="str">
        <f>原始数据!E462</f>
        <v/>
      </c>
      <c r="F462" s="8" t="str">
        <f>原始数据!F462</f>
        <v/>
      </c>
      <c r="G462" s="8">
        <f>原始数据!G462</f>
        <v>2</v>
      </c>
      <c r="H462" s="8" t="str">
        <f>原始数据!H462</f>
        <v>下</v>
      </c>
      <c r="I462" s="8" t="str">
        <f>IF(原始数据!X462="","",原始数据!X462)</f>
        <v/>
      </c>
      <c r="J462" s="8" t="str">
        <f>原始数据!J462</f>
        <v/>
      </c>
      <c r="K462" s="142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9" t="str">
        <f>IF(原始数据!AP462="","",原始数据!AP462)</f>
        <v/>
      </c>
      <c r="M462" s="13"/>
      <c r="N462" s="195"/>
      <c r="O462" s="195"/>
      <c r="P462" s="142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9" t="str">
        <f>IF(原始数据!AQ462="","",原始数据!AQ462)</f>
        <v/>
      </c>
      <c r="R462" s="13"/>
      <c r="S462" s="13"/>
      <c r="T462" s="13"/>
      <c r="U462" s="142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9" t="str">
        <f>IF(原始数据!AS462="","",原始数据!AS462)</f>
        <v/>
      </c>
      <c r="W462" s="13"/>
      <c r="X462" s="13"/>
      <c r="Y462" s="13"/>
      <c r="Z462" s="142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9" t="str">
        <f>IF(原始数据!AU462="","",原始数据!AU462)</f>
        <v/>
      </c>
      <c r="AB462" s="13"/>
      <c r="AC462" s="13"/>
      <c r="AD462" s="13"/>
      <c r="AE462" s="9" t="str">
        <f>IF(原始数据!K462="","",原始数据!K462)</f>
        <v/>
      </c>
      <c r="AF462" s="9" t="str">
        <f>IF(原始数据!L462="","",原始数据!L462)</f>
        <v/>
      </c>
      <c r="AG462" s="9" t="str">
        <f>IF(原始数据!AV462="","",原始数据!AV462)</f>
        <v/>
      </c>
      <c r="AH462" s="13"/>
      <c r="AI462" s="13"/>
      <c r="AJ462" s="13"/>
      <c r="AK462" s="13"/>
      <c r="AL462" s="13"/>
      <c r="AM462" s="9"/>
      <c r="AN462" s="9"/>
      <c r="AO462" s="9"/>
      <c r="AP462" s="9"/>
      <c r="AQ462" s="10"/>
      <c r="AR462" s="10"/>
      <c r="AS462" s="10"/>
      <c r="AT462" s="10"/>
      <c r="AU462" s="16"/>
      <c r="AV462" s="16"/>
      <c r="AW462" s="16"/>
      <c r="AX462" s="16"/>
      <c r="AY462" s="191"/>
      <c r="AZ462" s="191"/>
      <c r="BA462" s="13"/>
      <c r="BC462" s="20">
        <f t="shared" si="14"/>
        <v>0</v>
      </c>
      <c r="BD462" s="20" t="str">
        <f t="shared" si="15"/>
        <v/>
      </c>
    </row>
    <row r="463" spans="1:56">
      <c r="A463" s="1">
        <f>输入错误检查!C462</f>
        <v>0</v>
      </c>
      <c r="B463" s="14" t="str">
        <f>原始数据!B463</f>
        <v/>
      </c>
      <c r="C463" s="14" t="str">
        <f>原始数据!C463</f>
        <v/>
      </c>
      <c r="D463" s="8" t="str">
        <f>原始数据!D463</f>
        <v/>
      </c>
      <c r="E463" s="8" t="str">
        <f>原始数据!E463</f>
        <v/>
      </c>
      <c r="F463" s="8" t="str">
        <f>原始数据!F463</f>
        <v/>
      </c>
      <c r="G463" s="8">
        <f>原始数据!G463</f>
        <v>3</v>
      </c>
      <c r="H463" s="8" t="str">
        <f>原始数据!H463</f>
        <v>上</v>
      </c>
      <c r="I463" s="8" t="str">
        <f>IF(原始数据!X463="","",原始数据!X463)</f>
        <v/>
      </c>
      <c r="J463" s="8" t="str">
        <f>原始数据!J463</f>
        <v/>
      </c>
      <c r="K463" s="142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9" t="str">
        <f>IF(原始数据!AP463="","",原始数据!AP463)</f>
        <v/>
      </c>
      <c r="M463" s="13"/>
      <c r="N463" s="195"/>
      <c r="O463" s="195"/>
      <c r="P463" s="142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9" t="str">
        <f>IF(原始数据!AQ463="","",原始数据!AQ463)</f>
        <v/>
      </c>
      <c r="R463" s="13"/>
      <c r="S463" s="13"/>
      <c r="T463" s="13"/>
      <c r="U463" s="142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9" t="str">
        <f>IF(原始数据!AS463="","",原始数据!AS463)</f>
        <v/>
      </c>
      <c r="W463" s="13"/>
      <c r="X463" s="13"/>
      <c r="Y463" s="13"/>
      <c r="Z463" s="142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9" t="str">
        <f>IF(原始数据!AU463="","",原始数据!AU463)</f>
        <v/>
      </c>
      <c r="AB463" s="13"/>
      <c r="AC463" s="13"/>
      <c r="AD463" s="13"/>
      <c r="AE463" s="9" t="str">
        <f>IF(原始数据!K463="","",原始数据!K463)</f>
        <v/>
      </c>
      <c r="AF463" s="9" t="str">
        <f>IF(原始数据!L463="","",原始数据!L463)</f>
        <v/>
      </c>
      <c r="AG463" s="9" t="str">
        <f>IF(原始数据!AV463="","",原始数据!AV463)</f>
        <v/>
      </c>
      <c r="AH463" s="13"/>
      <c r="AI463" s="13"/>
      <c r="AJ463" s="13"/>
      <c r="AK463" s="13"/>
      <c r="AL463" s="13"/>
      <c r="AM463" s="9"/>
      <c r="AN463" s="9"/>
      <c r="AO463" s="9"/>
      <c r="AP463" s="9"/>
      <c r="AQ463" s="10"/>
      <c r="AR463" s="10"/>
      <c r="AS463" s="10"/>
      <c r="AT463" s="10"/>
      <c r="AU463" s="16"/>
      <c r="AV463" s="16"/>
      <c r="AW463" s="16"/>
      <c r="AX463" s="16"/>
      <c r="AY463" s="191"/>
      <c r="AZ463" s="191"/>
      <c r="BA463" s="13"/>
      <c r="BC463" s="20">
        <f t="shared" si="14"/>
        <v>0</v>
      </c>
      <c r="BD463" s="20" t="str">
        <f t="shared" si="15"/>
        <v/>
      </c>
    </row>
    <row r="464" spans="1:56">
      <c r="A464" s="1">
        <f>输入错误检查!C463</f>
        <v>0</v>
      </c>
      <c r="B464" s="14" t="str">
        <f>原始数据!B464</f>
        <v/>
      </c>
      <c r="C464" s="14" t="str">
        <f>原始数据!C464</f>
        <v/>
      </c>
      <c r="D464" s="8" t="str">
        <f>原始数据!D464</f>
        <v/>
      </c>
      <c r="E464" s="8" t="str">
        <f>原始数据!E464</f>
        <v/>
      </c>
      <c r="F464" s="8" t="str">
        <f>原始数据!F464</f>
        <v/>
      </c>
      <c r="G464" s="8">
        <f>原始数据!G464</f>
        <v>3</v>
      </c>
      <c r="H464" s="8" t="str">
        <f>原始数据!H464</f>
        <v>下</v>
      </c>
      <c r="I464" s="8" t="str">
        <f>IF(原始数据!X464="","",原始数据!X464)</f>
        <v/>
      </c>
      <c r="J464" s="8" t="str">
        <f>原始数据!J464</f>
        <v/>
      </c>
      <c r="K464" s="142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9" t="str">
        <f>IF(原始数据!AP464="","",原始数据!AP464)</f>
        <v/>
      </c>
      <c r="M464" s="13"/>
      <c r="N464" s="195"/>
      <c r="O464" s="195"/>
      <c r="P464" s="142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9" t="str">
        <f>IF(原始数据!AQ464="","",原始数据!AQ464)</f>
        <v/>
      </c>
      <c r="R464" s="13"/>
      <c r="S464" s="13"/>
      <c r="T464" s="13"/>
      <c r="U464" s="142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9" t="str">
        <f>IF(原始数据!AS464="","",原始数据!AS464)</f>
        <v/>
      </c>
      <c r="W464" s="13"/>
      <c r="X464" s="13"/>
      <c r="Y464" s="13"/>
      <c r="Z464" s="142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9" t="str">
        <f>IF(原始数据!AU464="","",原始数据!AU464)</f>
        <v/>
      </c>
      <c r="AB464" s="13"/>
      <c r="AC464" s="13"/>
      <c r="AD464" s="13"/>
      <c r="AE464" s="9" t="str">
        <f>IF(原始数据!K464="","",原始数据!K464)</f>
        <v/>
      </c>
      <c r="AF464" s="9" t="str">
        <f>IF(原始数据!L464="","",原始数据!L464)</f>
        <v/>
      </c>
      <c r="AG464" s="9" t="str">
        <f>IF(原始数据!AV464="","",原始数据!AV464)</f>
        <v/>
      </c>
      <c r="AH464" s="13"/>
      <c r="AI464" s="13"/>
      <c r="AJ464" s="13"/>
      <c r="AK464" s="13"/>
      <c r="AL464" s="13"/>
      <c r="AM464" s="9"/>
      <c r="AN464" s="9"/>
      <c r="AO464" s="9"/>
      <c r="AP464" s="9"/>
      <c r="AQ464" s="10"/>
      <c r="AR464" s="10"/>
      <c r="AS464" s="10"/>
      <c r="AT464" s="10"/>
      <c r="AU464" s="16"/>
      <c r="AV464" s="16"/>
      <c r="AW464" s="16"/>
      <c r="AX464" s="16"/>
      <c r="AY464" s="191"/>
      <c r="AZ464" s="191"/>
      <c r="BA464" s="13"/>
      <c r="BC464" s="20">
        <f t="shared" si="14"/>
        <v>0</v>
      </c>
      <c r="BD464" s="20" t="str">
        <f t="shared" si="15"/>
        <v/>
      </c>
    </row>
    <row r="465" spans="1:56">
      <c r="A465" s="1">
        <f>输入错误检查!C464</f>
        <v>0</v>
      </c>
      <c r="B465" s="14" t="str">
        <f>原始数据!B465</f>
        <v/>
      </c>
      <c r="C465" s="14" t="str">
        <f>原始数据!C465</f>
        <v/>
      </c>
      <c r="D465" s="8" t="str">
        <f>原始数据!D465</f>
        <v/>
      </c>
      <c r="E465" s="8" t="str">
        <f>原始数据!E465</f>
        <v/>
      </c>
      <c r="F465" s="8" t="str">
        <f>原始数据!F465</f>
        <v/>
      </c>
      <c r="G465" s="8" t="str">
        <f>原始数据!G465</f>
        <v>加</v>
      </c>
      <c r="H465" s="8" t="str">
        <f>原始数据!H465</f>
        <v>上</v>
      </c>
      <c r="I465" s="8" t="str">
        <f>IF(原始数据!X465="","",原始数据!X465)</f>
        <v/>
      </c>
      <c r="J465" s="8" t="str">
        <f>原始数据!J465</f>
        <v/>
      </c>
      <c r="K465" s="142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9" t="str">
        <f>IF(原始数据!AP465="","",原始数据!AP465)</f>
        <v/>
      </c>
      <c r="M465" s="13"/>
      <c r="N465" s="195"/>
      <c r="O465" s="195"/>
      <c r="P465" s="142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9" t="str">
        <f>IF(原始数据!AQ465="","",原始数据!AQ465)</f>
        <v/>
      </c>
      <c r="R465" s="13"/>
      <c r="S465" s="13"/>
      <c r="T465" s="13"/>
      <c r="U465" s="142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9" t="str">
        <f>IF(原始数据!AS465="","",原始数据!AS465)</f>
        <v/>
      </c>
      <c r="W465" s="13"/>
      <c r="X465" s="13"/>
      <c r="Y465" s="13"/>
      <c r="Z465" s="142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9" t="str">
        <f>IF(原始数据!AU465="","",原始数据!AU465)</f>
        <v/>
      </c>
      <c r="AB465" s="13"/>
      <c r="AC465" s="13"/>
      <c r="AD465" s="13"/>
      <c r="AE465" s="9" t="str">
        <f>IF(原始数据!K465="","",原始数据!K465)</f>
        <v/>
      </c>
      <c r="AF465" s="9" t="str">
        <f>IF(原始数据!L465="","",原始数据!L465)</f>
        <v/>
      </c>
      <c r="AG465" s="9" t="str">
        <f>IF(原始数据!AV465="","",原始数据!AV465)</f>
        <v/>
      </c>
      <c r="AH465" s="13"/>
      <c r="AI465" s="13"/>
      <c r="AJ465" s="13"/>
      <c r="AK465" s="13"/>
      <c r="AL465" s="13"/>
      <c r="AM465" s="9"/>
      <c r="AN465" s="9"/>
      <c r="AO465" s="9"/>
      <c r="AP465" s="9"/>
      <c r="AQ465" s="10"/>
      <c r="AR465" s="10"/>
      <c r="AS465" s="10"/>
      <c r="AT465" s="10"/>
      <c r="AU465" s="16"/>
      <c r="AV465" s="16"/>
      <c r="AW465" s="16"/>
      <c r="AX465" s="16"/>
      <c r="AY465" s="191"/>
      <c r="AZ465" s="191"/>
      <c r="BA465" s="13"/>
      <c r="BC465" s="20">
        <f t="shared" si="14"/>
        <v>0</v>
      </c>
      <c r="BD465" s="20" t="str">
        <f t="shared" si="15"/>
        <v/>
      </c>
    </row>
    <row r="466" spans="1:56">
      <c r="A466" s="1">
        <f>输入错误检查!C465</f>
        <v>0</v>
      </c>
      <c r="B466" s="14" t="str">
        <f>原始数据!B466</f>
        <v/>
      </c>
      <c r="C466" s="14" t="str">
        <f>原始数据!C466</f>
        <v/>
      </c>
      <c r="D466" s="8" t="str">
        <f>原始数据!D466</f>
        <v/>
      </c>
      <c r="E466" s="8" t="str">
        <f>原始数据!E466</f>
        <v/>
      </c>
      <c r="F466" s="8" t="str">
        <f>原始数据!F466</f>
        <v/>
      </c>
      <c r="G466" s="8" t="str">
        <f>原始数据!G466</f>
        <v>加</v>
      </c>
      <c r="H466" s="8" t="str">
        <f>原始数据!H466</f>
        <v>下</v>
      </c>
      <c r="I466" s="8" t="str">
        <f>IF(原始数据!X466="","",原始数据!X466)</f>
        <v/>
      </c>
      <c r="J466" s="8" t="str">
        <f>原始数据!J466</f>
        <v/>
      </c>
      <c r="K466" s="142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9" t="str">
        <f>IF(原始数据!AP466="","",原始数据!AP466)</f>
        <v/>
      </c>
      <c r="M466" s="13"/>
      <c r="N466" s="195"/>
      <c r="O466" s="195"/>
      <c r="P466" s="142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9" t="str">
        <f>IF(原始数据!AQ466="","",原始数据!AQ466)</f>
        <v/>
      </c>
      <c r="R466" s="13"/>
      <c r="S466" s="13"/>
      <c r="T466" s="13"/>
      <c r="U466" s="142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9" t="str">
        <f>IF(原始数据!AS466="","",原始数据!AS466)</f>
        <v/>
      </c>
      <c r="W466" s="13"/>
      <c r="X466" s="13"/>
      <c r="Y466" s="13"/>
      <c r="Z466" s="142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9" t="str">
        <f>IF(原始数据!AU466="","",原始数据!AU466)</f>
        <v/>
      </c>
      <c r="AB466" s="13"/>
      <c r="AC466" s="13"/>
      <c r="AD466" s="13"/>
      <c r="AE466" s="9" t="str">
        <f>IF(原始数据!K466="","",原始数据!K466)</f>
        <v/>
      </c>
      <c r="AF466" s="9" t="str">
        <f>IF(原始数据!L466="","",原始数据!L466)</f>
        <v/>
      </c>
      <c r="AG466" s="9" t="str">
        <f>IF(原始数据!AV466="","",原始数据!AV466)</f>
        <v/>
      </c>
      <c r="AH466" s="13"/>
      <c r="AI466" s="13"/>
      <c r="AJ466" s="13"/>
      <c r="AK466" s="13"/>
      <c r="AL466" s="13"/>
      <c r="AM466" s="9"/>
      <c r="AN466" s="9"/>
      <c r="AO466" s="9"/>
      <c r="AP466" s="9"/>
      <c r="AQ466" s="10"/>
      <c r="AR466" s="10"/>
      <c r="AS466" s="10"/>
      <c r="AT466" s="10"/>
      <c r="AU466" s="16"/>
      <c r="AV466" s="16"/>
      <c r="AW466" s="16"/>
      <c r="AX466" s="16"/>
      <c r="AY466" s="191"/>
      <c r="AZ466" s="191"/>
      <c r="BA466" s="13"/>
      <c r="BC466" s="20">
        <f t="shared" si="14"/>
        <v>0</v>
      </c>
      <c r="BD466" s="20" t="str">
        <f t="shared" si="15"/>
        <v/>
      </c>
    </row>
    <row r="467" spans="1:56">
      <c r="A467" s="1">
        <f>输入错误检查!C466</f>
        <v>0</v>
      </c>
      <c r="B467" s="14" t="str">
        <f>原始数据!B467</f>
        <v/>
      </c>
      <c r="C467" s="14" t="str">
        <f>原始数据!C467</f>
        <v/>
      </c>
      <c r="D467" s="8" t="str">
        <f>原始数据!D467</f>
        <v/>
      </c>
      <c r="E467" s="8" t="str">
        <f>原始数据!E467</f>
        <v/>
      </c>
      <c r="F467" s="8" t="str">
        <f>原始数据!F467</f>
        <v/>
      </c>
      <c r="G467" s="8">
        <f>原始数据!G467</f>
        <v>1</v>
      </c>
      <c r="H467" s="8" t="str">
        <f>原始数据!H467</f>
        <v>上</v>
      </c>
      <c r="I467" s="8" t="str">
        <f>IF(原始数据!X467="","",原始数据!X467)</f>
        <v/>
      </c>
      <c r="J467" s="8" t="str">
        <f>原始数据!J467</f>
        <v/>
      </c>
      <c r="K467" s="142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9" t="str">
        <f>IF(原始数据!AP467="","",原始数据!AP467)</f>
        <v/>
      </c>
      <c r="M467" s="13"/>
      <c r="N467" s="195"/>
      <c r="O467" s="195"/>
      <c r="P467" s="142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9" t="str">
        <f>IF(原始数据!AQ467="","",原始数据!AQ467)</f>
        <v/>
      </c>
      <c r="R467" s="13"/>
      <c r="S467" s="13"/>
      <c r="T467" s="13"/>
      <c r="U467" s="142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9" t="str">
        <f>IF(原始数据!AS467="","",原始数据!AS467)</f>
        <v/>
      </c>
      <c r="W467" s="13"/>
      <c r="X467" s="13"/>
      <c r="Y467" s="13"/>
      <c r="Z467" s="142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9" t="str">
        <f>IF(原始数据!AU467="","",原始数据!AU467)</f>
        <v/>
      </c>
      <c r="AB467" s="13"/>
      <c r="AC467" s="13"/>
      <c r="AD467" s="13"/>
      <c r="AE467" s="9" t="str">
        <f>IF(原始数据!K467="","",原始数据!K467)</f>
        <v/>
      </c>
      <c r="AF467" s="9" t="str">
        <f>IF(原始数据!L467="","",原始数据!L467)</f>
        <v/>
      </c>
      <c r="AG467" s="9" t="str">
        <f>IF(原始数据!AV467="","",原始数据!AV467)</f>
        <v/>
      </c>
      <c r="AH467" s="13"/>
      <c r="AI467" s="13"/>
      <c r="AJ467" s="13"/>
      <c r="AK467" s="13"/>
      <c r="AL467" s="13"/>
      <c r="AM467" s="9"/>
      <c r="AN467" s="9"/>
      <c r="AO467" s="9"/>
      <c r="AP467" s="9"/>
      <c r="AQ467" s="10"/>
      <c r="AR467" s="10"/>
      <c r="AS467" s="10"/>
      <c r="AT467" s="10"/>
      <c r="AU467" s="16"/>
      <c r="AV467" s="16"/>
      <c r="AW467" s="16"/>
      <c r="AX467" s="16"/>
      <c r="AY467" s="191"/>
      <c r="AZ467" s="191"/>
      <c r="BA467" s="13"/>
      <c r="BC467" s="20">
        <f t="shared" si="14"/>
        <v>0</v>
      </c>
      <c r="BD467" s="20" t="str">
        <f t="shared" si="15"/>
        <v/>
      </c>
    </row>
    <row r="468" spans="1:56">
      <c r="A468" s="1">
        <f>输入错误检查!C467</f>
        <v>0</v>
      </c>
      <c r="B468" s="14" t="str">
        <f>原始数据!B468</f>
        <v/>
      </c>
      <c r="C468" s="14" t="str">
        <f>原始数据!C468</f>
        <v/>
      </c>
      <c r="D468" s="8" t="str">
        <f>原始数据!D468</f>
        <v/>
      </c>
      <c r="E468" s="8" t="str">
        <f>原始数据!E468</f>
        <v/>
      </c>
      <c r="F468" s="8" t="str">
        <f>原始数据!F468</f>
        <v/>
      </c>
      <c r="G468" s="8">
        <f>原始数据!G468</f>
        <v>1</v>
      </c>
      <c r="H468" s="8" t="str">
        <f>原始数据!H468</f>
        <v>下</v>
      </c>
      <c r="I468" s="8" t="str">
        <f>IF(原始数据!X468="","",原始数据!X468)</f>
        <v/>
      </c>
      <c r="J468" s="8" t="str">
        <f>原始数据!J468</f>
        <v/>
      </c>
      <c r="K468" s="142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9" t="str">
        <f>IF(原始数据!AP468="","",原始数据!AP468)</f>
        <v/>
      </c>
      <c r="M468" s="13"/>
      <c r="N468" s="195"/>
      <c r="O468" s="195"/>
      <c r="P468" s="142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9" t="str">
        <f>IF(原始数据!AQ468="","",原始数据!AQ468)</f>
        <v/>
      </c>
      <c r="R468" s="13"/>
      <c r="S468" s="13"/>
      <c r="T468" s="13"/>
      <c r="U468" s="142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9" t="str">
        <f>IF(原始数据!AS468="","",原始数据!AS468)</f>
        <v/>
      </c>
      <c r="W468" s="13"/>
      <c r="X468" s="13"/>
      <c r="Y468" s="13"/>
      <c r="Z468" s="142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9" t="str">
        <f>IF(原始数据!AU468="","",原始数据!AU468)</f>
        <v/>
      </c>
      <c r="AB468" s="13"/>
      <c r="AC468" s="13"/>
      <c r="AD468" s="13"/>
      <c r="AE468" s="9" t="str">
        <f>IF(原始数据!K468="","",原始数据!K468)</f>
        <v/>
      </c>
      <c r="AF468" s="9" t="str">
        <f>IF(原始数据!L468="","",原始数据!L468)</f>
        <v/>
      </c>
      <c r="AG468" s="9" t="str">
        <f>IF(原始数据!AV468="","",原始数据!AV468)</f>
        <v/>
      </c>
      <c r="AH468" s="13"/>
      <c r="AI468" s="13"/>
      <c r="AJ468" s="13"/>
      <c r="AK468" s="13"/>
      <c r="AL468" s="13"/>
      <c r="AM468" s="9"/>
      <c r="AN468" s="9"/>
      <c r="AO468" s="9"/>
      <c r="AP468" s="9"/>
      <c r="AQ468" s="10"/>
      <c r="AR468" s="10"/>
      <c r="AS468" s="10"/>
      <c r="AT468" s="10"/>
      <c r="AU468" s="16"/>
      <c r="AV468" s="16"/>
      <c r="AW468" s="16"/>
      <c r="AX468" s="16"/>
      <c r="AY468" s="191"/>
      <c r="AZ468" s="191"/>
      <c r="BA468" s="13"/>
      <c r="BC468" s="20">
        <f t="shared" si="14"/>
        <v>0</v>
      </c>
      <c r="BD468" s="20" t="str">
        <f t="shared" si="15"/>
        <v/>
      </c>
    </row>
    <row r="469" spans="1:56">
      <c r="A469" s="1">
        <f>输入错误检查!C468</f>
        <v>0</v>
      </c>
      <c r="B469" s="14" t="str">
        <f>原始数据!B469</f>
        <v/>
      </c>
      <c r="C469" s="14" t="str">
        <f>原始数据!C469</f>
        <v/>
      </c>
      <c r="D469" s="8" t="str">
        <f>原始数据!D469</f>
        <v/>
      </c>
      <c r="E469" s="8" t="str">
        <f>原始数据!E469</f>
        <v/>
      </c>
      <c r="F469" s="8" t="str">
        <f>原始数据!F469</f>
        <v/>
      </c>
      <c r="G469" s="8">
        <f>原始数据!G469</f>
        <v>2</v>
      </c>
      <c r="H469" s="8" t="str">
        <f>原始数据!H469</f>
        <v>上</v>
      </c>
      <c r="I469" s="8" t="str">
        <f>IF(原始数据!X469="","",原始数据!X469)</f>
        <v/>
      </c>
      <c r="J469" s="8" t="str">
        <f>原始数据!J469</f>
        <v/>
      </c>
      <c r="K469" s="142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9" t="str">
        <f>IF(原始数据!AP469="","",原始数据!AP469)</f>
        <v/>
      </c>
      <c r="M469" s="13"/>
      <c r="N469" s="195"/>
      <c r="O469" s="195"/>
      <c r="P469" s="142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9" t="str">
        <f>IF(原始数据!AQ469="","",原始数据!AQ469)</f>
        <v/>
      </c>
      <c r="R469" s="13"/>
      <c r="S469" s="13"/>
      <c r="T469" s="13"/>
      <c r="U469" s="142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9" t="str">
        <f>IF(原始数据!AS469="","",原始数据!AS469)</f>
        <v/>
      </c>
      <c r="W469" s="13"/>
      <c r="X469" s="13"/>
      <c r="Y469" s="13"/>
      <c r="Z469" s="142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9" t="str">
        <f>IF(原始数据!AU469="","",原始数据!AU469)</f>
        <v/>
      </c>
      <c r="AB469" s="13"/>
      <c r="AC469" s="13"/>
      <c r="AD469" s="13"/>
      <c r="AE469" s="9" t="str">
        <f>IF(原始数据!K469="","",原始数据!K469)</f>
        <v/>
      </c>
      <c r="AF469" s="9" t="str">
        <f>IF(原始数据!L469="","",原始数据!L469)</f>
        <v/>
      </c>
      <c r="AG469" s="9" t="str">
        <f>IF(原始数据!AV469="","",原始数据!AV469)</f>
        <v/>
      </c>
      <c r="AH469" s="13"/>
      <c r="AI469" s="13"/>
      <c r="AJ469" s="13"/>
      <c r="AK469" s="13"/>
      <c r="AL469" s="13"/>
      <c r="AM469" s="9"/>
      <c r="AN469" s="9"/>
      <c r="AO469" s="9"/>
      <c r="AP469" s="9"/>
      <c r="AQ469" s="10"/>
      <c r="AR469" s="10"/>
      <c r="AS469" s="10"/>
      <c r="AT469" s="10"/>
      <c r="AU469" s="16"/>
      <c r="AV469" s="16"/>
      <c r="AW469" s="16"/>
      <c r="AX469" s="16"/>
      <c r="AY469" s="191"/>
      <c r="AZ469" s="191"/>
      <c r="BA469" s="13"/>
      <c r="BC469" s="20">
        <f t="shared" si="14"/>
        <v>0</v>
      </c>
      <c r="BD469" s="20" t="str">
        <f t="shared" si="15"/>
        <v/>
      </c>
    </row>
    <row r="470" spans="1:56">
      <c r="A470" s="1">
        <f>输入错误检查!C469</f>
        <v>0</v>
      </c>
      <c r="B470" s="14" t="str">
        <f>原始数据!B470</f>
        <v/>
      </c>
      <c r="C470" s="14" t="str">
        <f>原始数据!C470</f>
        <v/>
      </c>
      <c r="D470" s="8" t="str">
        <f>原始数据!D470</f>
        <v/>
      </c>
      <c r="E470" s="8" t="str">
        <f>原始数据!E470</f>
        <v/>
      </c>
      <c r="F470" s="8" t="str">
        <f>原始数据!F470</f>
        <v/>
      </c>
      <c r="G470" s="8">
        <f>原始数据!G470</f>
        <v>2</v>
      </c>
      <c r="H470" s="8" t="str">
        <f>原始数据!H470</f>
        <v>下</v>
      </c>
      <c r="I470" s="8" t="str">
        <f>IF(原始数据!X470="","",原始数据!X470)</f>
        <v/>
      </c>
      <c r="J470" s="8" t="str">
        <f>原始数据!J470</f>
        <v/>
      </c>
      <c r="K470" s="142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9" t="str">
        <f>IF(原始数据!AP470="","",原始数据!AP470)</f>
        <v/>
      </c>
      <c r="M470" s="13"/>
      <c r="N470" s="195"/>
      <c r="O470" s="195"/>
      <c r="P470" s="142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9" t="str">
        <f>IF(原始数据!AQ470="","",原始数据!AQ470)</f>
        <v/>
      </c>
      <c r="R470" s="13"/>
      <c r="S470" s="13"/>
      <c r="T470" s="13"/>
      <c r="U470" s="142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9" t="str">
        <f>IF(原始数据!AS470="","",原始数据!AS470)</f>
        <v/>
      </c>
      <c r="W470" s="13"/>
      <c r="X470" s="13"/>
      <c r="Y470" s="13"/>
      <c r="Z470" s="142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9" t="str">
        <f>IF(原始数据!AU470="","",原始数据!AU470)</f>
        <v/>
      </c>
      <c r="AB470" s="13"/>
      <c r="AC470" s="13"/>
      <c r="AD470" s="13"/>
      <c r="AE470" s="9" t="str">
        <f>IF(原始数据!K470="","",原始数据!K470)</f>
        <v/>
      </c>
      <c r="AF470" s="9" t="str">
        <f>IF(原始数据!L470="","",原始数据!L470)</f>
        <v/>
      </c>
      <c r="AG470" s="9" t="str">
        <f>IF(原始数据!AV470="","",原始数据!AV470)</f>
        <v/>
      </c>
      <c r="AH470" s="13"/>
      <c r="AI470" s="13"/>
      <c r="AJ470" s="13"/>
      <c r="AK470" s="13"/>
      <c r="AL470" s="13"/>
      <c r="AM470" s="9"/>
      <c r="AN470" s="9"/>
      <c r="AO470" s="9"/>
      <c r="AP470" s="9"/>
      <c r="AQ470" s="10"/>
      <c r="AR470" s="10"/>
      <c r="AS470" s="10"/>
      <c r="AT470" s="10"/>
      <c r="AU470" s="16"/>
      <c r="AV470" s="16"/>
      <c r="AW470" s="16"/>
      <c r="AX470" s="16"/>
      <c r="AY470" s="191"/>
      <c r="AZ470" s="191"/>
      <c r="BA470" s="13"/>
      <c r="BC470" s="20">
        <f t="shared" si="14"/>
        <v>0</v>
      </c>
      <c r="BD470" s="20" t="str">
        <f t="shared" si="15"/>
        <v/>
      </c>
    </row>
    <row r="471" spans="1:56">
      <c r="A471" s="1">
        <f>输入错误检查!C470</f>
        <v>0</v>
      </c>
      <c r="B471" s="14" t="str">
        <f>原始数据!B471</f>
        <v/>
      </c>
      <c r="C471" s="14" t="str">
        <f>原始数据!C471</f>
        <v/>
      </c>
      <c r="D471" s="8" t="str">
        <f>原始数据!D471</f>
        <v/>
      </c>
      <c r="E471" s="8" t="str">
        <f>原始数据!E471</f>
        <v/>
      </c>
      <c r="F471" s="8" t="str">
        <f>原始数据!F471</f>
        <v/>
      </c>
      <c r="G471" s="8">
        <f>原始数据!G471</f>
        <v>3</v>
      </c>
      <c r="H471" s="8" t="str">
        <f>原始数据!H471</f>
        <v>上</v>
      </c>
      <c r="I471" s="8" t="str">
        <f>IF(原始数据!X471="","",原始数据!X471)</f>
        <v/>
      </c>
      <c r="J471" s="8" t="str">
        <f>原始数据!J471</f>
        <v/>
      </c>
      <c r="K471" s="142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9" t="str">
        <f>IF(原始数据!AP471="","",原始数据!AP471)</f>
        <v/>
      </c>
      <c r="M471" s="13"/>
      <c r="N471" s="195"/>
      <c r="O471" s="195"/>
      <c r="P471" s="142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9" t="str">
        <f>IF(原始数据!AQ471="","",原始数据!AQ471)</f>
        <v/>
      </c>
      <c r="R471" s="13"/>
      <c r="S471" s="13"/>
      <c r="T471" s="13"/>
      <c r="U471" s="142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9" t="str">
        <f>IF(原始数据!AS471="","",原始数据!AS471)</f>
        <v/>
      </c>
      <c r="W471" s="13"/>
      <c r="X471" s="13"/>
      <c r="Y471" s="13"/>
      <c r="Z471" s="142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9" t="str">
        <f>IF(原始数据!AU471="","",原始数据!AU471)</f>
        <v/>
      </c>
      <c r="AB471" s="13"/>
      <c r="AC471" s="13"/>
      <c r="AD471" s="13"/>
      <c r="AE471" s="9" t="str">
        <f>IF(原始数据!K471="","",原始数据!K471)</f>
        <v/>
      </c>
      <c r="AF471" s="9" t="str">
        <f>IF(原始数据!L471="","",原始数据!L471)</f>
        <v/>
      </c>
      <c r="AG471" s="9" t="str">
        <f>IF(原始数据!AV471="","",原始数据!AV471)</f>
        <v/>
      </c>
      <c r="AH471" s="13"/>
      <c r="AI471" s="13"/>
      <c r="AJ471" s="13"/>
      <c r="AK471" s="13"/>
      <c r="AL471" s="13"/>
      <c r="AM471" s="9"/>
      <c r="AN471" s="9"/>
      <c r="AO471" s="9"/>
      <c r="AP471" s="9"/>
      <c r="AQ471" s="10"/>
      <c r="AR471" s="10"/>
      <c r="AS471" s="10"/>
      <c r="AT471" s="10"/>
      <c r="AU471" s="16"/>
      <c r="AV471" s="16"/>
      <c r="AW471" s="16"/>
      <c r="AX471" s="16"/>
      <c r="AY471" s="191"/>
      <c r="AZ471" s="191"/>
      <c r="BA471" s="13"/>
      <c r="BC471" s="20">
        <f t="shared" si="14"/>
        <v>0</v>
      </c>
      <c r="BD471" s="20" t="str">
        <f t="shared" si="15"/>
        <v/>
      </c>
    </row>
    <row r="472" spans="1:56">
      <c r="A472" s="1">
        <f>输入错误检查!C471</f>
        <v>0</v>
      </c>
      <c r="B472" s="14" t="str">
        <f>原始数据!B472</f>
        <v/>
      </c>
      <c r="C472" s="14" t="str">
        <f>原始数据!C472</f>
        <v/>
      </c>
      <c r="D472" s="8" t="str">
        <f>原始数据!D472</f>
        <v/>
      </c>
      <c r="E472" s="8" t="str">
        <f>原始数据!E472</f>
        <v/>
      </c>
      <c r="F472" s="8" t="str">
        <f>原始数据!F472</f>
        <v/>
      </c>
      <c r="G472" s="8">
        <f>原始数据!G472</f>
        <v>3</v>
      </c>
      <c r="H472" s="8" t="str">
        <f>原始数据!H472</f>
        <v>下</v>
      </c>
      <c r="I472" s="8" t="str">
        <f>IF(原始数据!X472="","",原始数据!X472)</f>
        <v/>
      </c>
      <c r="J472" s="8" t="str">
        <f>原始数据!J472</f>
        <v/>
      </c>
      <c r="K472" s="142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9" t="str">
        <f>IF(原始数据!AP472="","",原始数据!AP472)</f>
        <v/>
      </c>
      <c r="M472" s="13"/>
      <c r="N472" s="195"/>
      <c r="O472" s="195"/>
      <c r="P472" s="142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9" t="str">
        <f>IF(原始数据!AQ472="","",原始数据!AQ472)</f>
        <v/>
      </c>
      <c r="R472" s="13"/>
      <c r="S472" s="13"/>
      <c r="T472" s="13"/>
      <c r="U472" s="142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9" t="str">
        <f>IF(原始数据!AS472="","",原始数据!AS472)</f>
        <v/>
      </c>
      <c r="W472" s="13"/>
      <c r="X472" s="13"/>
      <c r="Y472" s="13"/>
      <c r="Z472" s="142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9" t="str">
        <f>IF(原始数据!AU472="","",原始数据!AU472)</f>
        <v/>
      </c>
      <c r="AB472" s="13"/>
      <c r="AC472" s="13"/>
      <c r="AD472" s="13"/>
      <c r="AE472" s="9" t="str">
        <f>IF(原始数据!K472="","",原始数据!K472)</f>
        <v/>
      </c>
      <c r="AF472" s="9" t="str">
        <f>IF(原始数据!L472="","",原始数据!L472)</f>
        <v/>
      </c>
      <c r="AG472" s="9" t="str">
        <f>IF(原始数据!AV472="","",原始数据!AV472)</f>
        <v/>
      </c>
      <c r="AH472" s="13"/>
      <c r="AI472" s="13"/>
      <c r="AJ472" s="13"/>
      <c r="AK472" s="13"/>
      <c r="AL472" s="13"/>
      <c r="AM472" s="9"/>
      <c r="AN472" s="9"/>
      <c r="AO472" s="9"/>
      <c r="AP472" s="9"/>
      <c r="AQ472" s="10"/>
      <c r="AR472" s="10"/>
      <c r="AS472" s="10"/>
      <c r="AT472" s="10"/>
      <c r="AU472" s="16"/>
      <c r="AV472" s="16"/>
      <c r="AW472" s="16"/>
      <c r="AX472" s="16"/>
      <c r="AY472" s="191"/>
      <c r="AZ472" s="191"/>
      <c r="BA472" s="13"/>
      <c r="BC472" s="20">
        <f t="shared" si="14"/>
        <v>0</v>
      </c>
      <c r="BD472" s="20" t="str">
        <f t="shared" si="15"/>
        <v/>
      </c>
    </row>
    <row r="473" spans="1:56">
      <c r="A473" s="1">
        <f>输入错误检查!C472</f>
        <v>0</v>
      </c>
      <c r="B473" s="14" t="str">
        <f>原始数据!B473</f>
        <v/>
      </c>
      <c r="C473" s="14" t="str">
        <f>原始数据!C473</f>
        <v/>
      </c>
      <c r="D473" s="8" t="str">
        <f>原始数据!D473</f>
        <v/>
      </c>
      <c r="E473" s="8" t="str">
        <f>原始数据!E473</f>
        <v/>
      </c>
      <c r="F473" s="8" t="str">
        <f>原始数据!F473</f>
        <v/>
      </c>
      <c r="G473" s="8" t="str">
        <f>原始数据!G473</f>
        <v>加</v>
      </c>
      <c r="H473" s="8" t="str">
        <f>原始数据!H473</f>
        <v>上</v>
      </c>
      <c r="I473" s="8" t="str">
        <f>IF(原始数据!X473="","",原始数据!X473)</f>
        <v/>
      </c>
      <c r="J473" s="8" t="str">
        <f>原始数据!J473</f>
        <v/>
      </c>
      <c r="K473" s="142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9" t="str">
        <f>IF(原始数据!AP473="","",原始数据!AP473)</f>
        <v/>
      </c>
      <c r="M473" s="13"/>
      <c r="N473" s="195"/>
      <c r="O473" s="195"/>
      <c r="P473" s="142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9" t="str">
        <f>IF(原始数据!AQ473="","",原始数据!AQ473)</f>
        <v/>
      </c>
      <c r="R473" s="13"/>
      <c r="S473" s="13"/>
      <c r="T473" s="13"/>
      <c r="U473" s="142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9" t="str">
        <f>IF(原始数据!AS473="","",原始数据!AS473)</f>
        <v/>
      </c>
      <c r="W473" s="13"/>
      <c r="X473" s="13"/>
      <c r="Y473" s="13"/>
      <c r="Z473" s="142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9" t="str">
        <f>IF(原始数据!AU473="","",原始数据!AU473)</f>
        <v/>
      </c>
      <c r="AB473" s="13"/>
      <c r="AC473" s="13"/>
      <c r="AD473" s="13"/>
      <c r="AE473" s="9" t="str">
        <f>IF(原始数据!K473="","",原始数据!K473)</f>
        <v/>
      </c>
      <c r="AF473" s="9" t="str">
        <f>IF(原始数据!L473="","",原始数据!L473)</f>
        <v/>
      </c>
      <c r="AG473" s="9" t="str">
        <f>IF(原始数据!AV473="","",原始数据!AV473)</f>
        <v/>
      </c>
      <c r="AH473" s="13"/>
      <c r="AI473" s="13"/>
      <c r="AJ473" s="13"/>
      <c r="AK473" s="13"/>
      <c r="AL473" s="13"/>
      <c r="AM473" s="9"/>
      <c r="AN473" s="9"/>
      <c r="AO473" s="9"/>
      <c r="AP473" s="9"/>
      <c r="AQ473" s="10"/>
      <c r="AR473" s="10"/>
      <c r="AS473" s="10"/>
      <c r="AT473" s="10"/>
      <c r="AU473" s="16"/>
      <c r="AV473" s="16"/>
      <c r="AW473" s="16"/>
      <c r="AX473" s="16"/>
      <c r="AY473" s="191"/>
      <c r="AZ473" s="191"/>
      <c r="BA473" s="13"/>
      <c r="BC473" s="20">
        <f t="shared" si="14"/>
        <v>0</v>
      </c>
      <c r="BD473" s="20" t="str">
        <f t="shared" si="15"/>
        <v/>
      </c>
    </row>
    <row r="474" spans="1:56">
      <c r="A474" s="1">
        <f>输入错误检查!C473</f>
        <v>0</v>
      </c>
      <c r="B474" s="14" t="str">
        <f>原始数据!B474</f>
        <v/>
      </c>
      <c r="C474" s="14" t="str">
        <f>原始数据!C474</f>
        <v/>
      </c>
      <c r="D474" s="8" t="str">
        <f>原始数据!D474</f>
        <v/>
      </c>
      <c r="E474" s="8" t="str">
        <f>原始数据!E474</f>
        <v/>
      </c>
      <c r="F474" s="8" t="str">
        <f>原始数据!F474</f>
        <v/>
      </c>
      <c r="G474" s="8" t="str">
        <f>原始数据!G474</f>
        <v>加</v>
      </c>
      <c r="H474" s="8" t="str">
        <f>原始数据!H474</f>
        <v>下</v>
      </c>
      <c r="I474" s="8" t="str">
        <f>IF(原始数据!X474="","",原始数据!X474)</f>
        <v/>
      </c>
      <c r="J474" s="8" t="str">
        <f>原始数据!J474</f>
        <v/>
      </c>
      <c r="K474" s="142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9" t="str">
        <f>IF(原始数据!AP474="","",原始数据!AP474)</f>
        <v/>
      </c>
      <c r="M474" s="13"/>
      <c r="N474" s="195"/>
      <c r="O474" s="195"/>
      <c r="P474" s="142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9" t="str">
        <f>IF(原始数据!AQ474="","",原始数据!AQ474)</f>
        <v/>
      </c>
      <c r="R474" s="13"/>
      <c r="S474" s="13"/>
      <c r="T474" s="13"/>
      <c r="U474" s="142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9" t="str">
        <f>IF(原始数据!AS474="","",原始数据!AS474)</f>
        <v/>
      </c>
      <c r="W474" s="13"/>
      <c r="X474" s="13"/>
      <c r="Y474" s="13"/>
      <c r="Z474" s="142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9" t="str">
        <f>IF(原始数据!AU474="","",原始数据!AU474)</f>
        <v/>
      </c>
      <c r="AB474" s="13"/>
      <c r="AC474" s="13"/>
      <c r="AD474" s="13"/>
      <c r="AE474" s="9" t="str">
        <f>IF(原始数据!K474="","",原始数据!K474)</f>
        <v/>
      </c>
      <c r="AF474" s="9" t="str">
        <f>IF(原始数据!L474="","",原始数据!L474)</f>
        <v/>
      </c>
      <c r="AG474" s="9" t="str">
        <f>IF(原始数据!AV474="","",原始数据!AV474)</f>
        <v/>
      </c>
      <c r="AH474" s="13"/>
      <c r="AI474" s="13"/>
      <c r="AJ474" s="13"/>
      <c r="AK474" s="13"/>
      <c r="AL474" s="13"/>
      <c r="AM474" s="9"/>
      <c r="AN474" s="9"/>
      <c r="AO474" s="9"/>
      <c r="AP474" s="9"/>
      <c r="AQ474" s="10"/>
      <c r="AR474" s="10"/>
      <c r="AS474" s="10"/>
      <c r="AT474" s="10"/>
      <c r="AU474" s="16"/>
      <c r="AV474" s="16"/>
      <c r="AW474" s="16"/>
      <c r="AX474" s="16"/>
      <c r="AY474" s="191"/>
      <c r="AZ474" s="191"/>
      <c r="BA474" s="13"/>
      <c r="BC474" s="20">
        <f t="shared" si="14"/>
        <v>0</v>
      </c>
      <c r="BD474" s="20" t="str">
        <f t="shared" si="15"/>
        <v/>
      </c>
    </row>
    <row r="475" spans="1:56">
      <c r="A475" s="1">
        <f>输入错误检查!C474</f>
        <v>0</v>
      </c>
      <c r="B475" s="14" t="str">
        <f>原始数据!B475</f>
        <v/>
      </c>
      <c r="C475" s="14" t="str">
        <f>原始数据!C475</f>
        <v/>
      </c>
      <c r="D475" s="8" t="str">
        <f>原始数据!D475</f>
        <v/>
      </c>
      <c r="E475" s="8" t="str">
        <f>原始数据!E475</f>
        <v/>
      </c>
      <c r="F475" s="8" t="str">
        <f>原始数据!F475</f>
        <v/>
      </c>
      <c r="G475" s="8">
        <f>原始数据!G475</f>
        <v>1</v>
      </c>
      <c r="H475" s="8" t="str">
        <f>原始数据!H475</f>
        <v>上</v>
      </c>
      <c r="I475" s="8" t="str">
        <f>IF(原始数据!X475="","",原始数据!X475)</f>
        <v/>
      </c>
      <c r="J475" s="8" t="str">
        <f>原始数据!J475</f>
        <v/>
      </c>
      <c r="K475" s="142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9" t="str">
        <f>IF(原始数据!AP475="","",原始数据!AP475)</f>
        <v/>
      </c>
      <c r="M475" s="13"/>
      <c r="N475" s="195"/>
      <c r="O475" s="195"/>
      <c r="P475" s="142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9" t="str">
        <f>IF(原始数据!AQ475="","",原始数据!AQ475)</f>
        <v/>
      </c>
      <c r="R475" s="13"/>
      <c r="S475" s="13"/>
      <c r="T475" s="13"/>
      <c r="U475" s="142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9" t="str">
        <f>IF(原始数据!AS475="","",原始数据!AS475)</f>
        <v/>
      </c>
      <c r="W475" s="13"/>
      <c r="X475" s="13"/>
      <c r="Y475" s="13"/>
      <c r="Z475" s="142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9" t="str">
        <f>IF(原始数据!AU475="","",原始数据!AU475)</f>
        <v/>
      </c>
      <c r="AB475" s="13"/>
      <c r="AC475" s="13"/>
      <c r="AD475" s="13"/>
      <c r="AE475" s="9" t="str">
        <f>IF(原始数据!K475="","",原始数据!K475)</f>
        <v/>
      </c>
      <c r="AF475" s="9" t="str">
        <f>IF(原始数据!L475="","",原始数据!L475)</f>
        <v/>
      </c>
      <c r="AG475" s="9" t="str">
        <f>IF(原始数据!AV475="","",原始数据!AV475)</f>
        <v/>
      </c>
      <c r="AH475" s="13"/>
      <c r="AI475" s="13"/>
      <c r="AJ475" s="13"/>
      <c r="AK475" s="13"/>
      <c r="AL475" s="13"/>
      <c r="AM475" s="9"/>
      <c r="AN475" s="9"/>
      <c r="AO475" s="9"/>
      <c r="AP475" s="9"/>
      <c r="AQ475" s="10"/>
      <c r="AR475" s="10"/>
      <c r="AS475" s="10"/>
      <c r="AT475" s="10"/>
      <c r="AU475" s="16"/>
      <c r="AV475" s="16"/>
      <c r="AW475" s="16"/>
      <c r="AX475" s="16"/>
      <c r="AY475" s="191"/>
      <c r="AZ475" s="191"/>
      <c r="BA475" s="13"/>
      <c r="BC475" s="20">
        <f t="shared" si="14"/>
        <v>0</v>
      </c>
      <c r="BD475" s="20" t="str">
        <f t="shared" si="15"/>
        <v/>
      </c>
    </row>
    <row r="476" spans="1:56">
      <c r="A476" s="1">
        <f>输入错误检查!C475</f>
        <v>0</v>
      </c>
      <c r="B476" s="14" t="str">
        <f>原始数据!B476</f>
        <v/>
      </c>
      <c r="C476" s="14" t="str">
        <f>原始数据!C476</f>
        <v/>
      </c>
      <c r="D476" s="8" t="str">
        <f>原始数据!D476</f>
        <v/>
      </c>
      <c r="E476" s="8" t="str">
        <f>原始数据!E476</f>
        <v/>
      </c>
      <c r="F476" s="8" t="str">
        <f>原始数据!F476</f>
        <v/>
      </c>
      <c r="G476" s="8">
        <f>原始数据!G476</f>
        <v>1</v>
      </c>
      <c r="H476" s="8" t="str">
        <f>原始数据!H476</f>
        <v>下</v>
      </c>
      <c r="I476" s="8" t="str">
        <f>IF(原始数据!X476="","",原始数据!X476)</f>
        <v/>
      </c>
      <c r="J476" s="8" t="str">
        <f>原始数据!J476</f>
        <v/>
      </c>
      <c r="K476" s="142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9" t="str">
        <f>IF(原始数据!AP476="","",原始数据!AP476)</f>
        <v/>
      </c>
      <c r="M476" s="13"/>
      <c r="N476" s="195"/>
      <c r="O476" s="195"/>
      <c r="P476" s="142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9" t="str">
        <f>IF(原始数据!AQ476="","",原始数据!AQ476)</f>
        <v/>
      </c>
      <c r="R476" s="13"/>
      <c r="S476" s="13"/>
      <c r="T476" s="13"/>
      <c r="U476" s="142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9" t="str">
        <f>IF(原始数据!AS476="","",原始数据!AS476)</f>
        <v/>
      </c>
      <c r="W476" s="13"/>
      <c r="X476" s="13"/>
      <c r="Y476" s="13"/>
      <c r="Z476" s="142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9" t="str">
        <f>IF(原始数据!AU476="","",原始数据!AU476)</f>
        <v/>
      </c>
      <c r="AB476" s="13"/>
      <c r="AC476" s="13"/>
      <c r="AD476" s="13"/>
      <c r="AE476" s="9" t="str">
        <f>IF(原始数据!K476="","",原始数据!K476)</f>
        <v/>
      </c>
      <c r="AF476" s="9" t="str">
        <f>IF(原始数据!L476="","",原始数据!L476)</f>
        <v/>
      </c>
      <c r="AG476" s="9" t="str">
        <f>IF(原始数据!AV476="","",原始数据!AV476)</f>
        <v/>
      </c>
      <c r="AH476" s="13"/>
      <c r="AI476" s="13"/>
      <c r="AJ476" s="13"/>
      <c r="AK476" s="13"/>
      <c r="AL476" s="13"/>
      <c r="AM476" s="9"/>
      <c r="AN476" s="9"/>
      <c r="AO476" s="9"/>
      <c r="AP476" s="9"/>
      <c r="AQ476" s="10"/>
      <c r="AR476" s="10"/>
      <c r="AS476" s="10"/>
      <c r="AT476" s="10"/>
      <c r="AU476" s="16"/>
      <c r="AV476" s="16"/>
      <c r="AW476" s="16"/>
      <c r="AX476" s="16"/>
      <c r="AY476" s="191"/>
      <c r="AZ476" s="191"/>
      <c r="BA476" s="13"/>
      <c r="BC476" s="20">
        <f t="shared" si="14"/>
        <v>0</v>
      </c>
      <c r="BD476" s="20" t="str">
        <f t="shared" si="15"/>
        <v/>
      </c>
    </row>
    <row r="477" spans="1:56">
      <c r="A477" s="1">
        <f>输入错误检查!C476</f>
        <v>0</v>
      </c>
      <c r="B477" s="14" t="str">
        <f>原始数据!B477</f>
        <v/>
      </c>
      <c r="C477" s="14" t="str">
        <f>原始数据!C477</f>
        <v/>
      </c>
      <c r="D477" s="8" t="str">
        <f>原始数据!D477</f>
        <v/>
      </c>
      <c r="E477" s="8" t="str">
        <f>原始数据!E477</f>
        <v/>
      </c>
      <c r="F477" s="8" t="str">
        <f>原始数据!F477</f>
        <v/>
      </c>
      <c r="G477" s="8">
        <f>原始数据!G477</f>
        <v>2</v>
      </c>
      <c r="H477" s="8" t="str">
        <f>原始数据!H477</f>
        <v>上</v>
      </c>
      <c r="I477" s="8" t="str">
        <f>IF(原始数据!X477="","",原始数据!X477)</f>
        <v/>
      </c>
      <c r="J477" s="8" t="str">
        <f>原始数据!J477</f>
        <v/>
      </c>
      <c r="K477" s="142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9" t="str">
        <f>IF(原始数据!AP477="","",原始数据!AP477)</f>
        <v/>
      </c>
      <c r="M477" s="13"/>
      <c r="N477" s="195"/>
      <c r="O477" s="195"/>
      <c r="P477" s="142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9" t="str">
        <f>IF(原始数据!AQ477="","",原始数据!AQ477)</f>
        <v/>
      </c>
      <c r="R477" s="13"/>
      <c r="S477" s="13"/>
      <c r="T477" s="13"/>
      <c r="U477" s="142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9" t="str">
        <f>IF(原始数据!AS477="","",原始数据!AS477)</f>
        <v/>
      </c>
      <c r="W477" s="13"/>
      <c r="X477" s="13"/>
      <c r="Y477" s="13"/>
      <c r="Z477" s="142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9" t="str">
        <f>IF(原始数据!AU477="","",原始数据!AU477)</f>
        <v/>
      </c>
      <c r="AB477" s="13"/>
      <c r="AC477" s="13"/>
      <c r="AD477" s="13"/>
      <c r="AE477" s="9" t="str">
        <f>IF(原始数据!K477="","",原始数据!K477)</f>
        <v/>
      </c>
      <c r="AF477" s="9" t="str">
        <f>IF(原始数据!L477="","",原始数据!L477)</f>
        <v/>
      </c>
      <c r="AG477" s="9" t="str">
        <f>IF(原始数据!AV477="","",原始数据!AV477)</f>
        <v/>
      </c>
      <c r="AH477" s="13"/>
      <c r="AI477" s="13"/>
      <c r="AJ477" s="13"/>
      <c r="AK477" s="13"/>
      <c r="AL477" s="13"/>
      <c r="AM477" s="9"/>
      <c r="AN477" s="9"/>
      <c r="AO477" s="9"/>
      <c r="AP477" s="9"/>
      <c r="AQ477" s="10"/>
      <c r="AR477" s="10"/>
      <c r="AS477" s="10"/>
      <c r="AT477" s="10"/>
      <c r="AU477" s="16"/>
      <c r="AV477" s="16"/>
      <c r="AW477" s="16"/>
      <c r="AX477" s="16"/>
      <c r="AY477" s="191"/>
      <c r="AZ477" s="191"/>
      <c r="BA477" s="13"/>
      <c r="BC477" s="20">
        <f t="shared" si="14"/>
        <v>0</v>
      </c>
      <c r="BD477" s="20" t="str">
        <f t="shared" si="15"/>
        <v/>
      </c>
    </row>
    <row r="478" spans="1:56">
      <c r="A478" s="1">
        <f>输入错误检查!C477</f>
        <v>0</v>
      </c>
      <c r="B478" s="14" t="str">
        <f>原始数据!B478</f>
        <v/>
      </c>
      <c r="C478" s="14" t="str">
        <f>原始数据!C478</f>
        <v/>
      </c>
      <c r="D478" s="8" t="str">
        <f>原始数据!D478</f>
        <v/>
      </c>
      <c r="E478" s="8" t="str">
        <f>原始数据!E478</f>
        <v/>
      </c>
      <c r="F478" s="8" t="str">
        <f>原始数据!F478</f>
        <v/>
      </c>
      <c r="G478" s="8">
        <f>原始数据!G478</f>
        <v>2</v>
      </c>
      <c r="H478" s="8" t="str">
        <f>原始数据!H478</f>
        <v>下</v>
      </c>
      <c r="I478" s="8" t="str">
        <f>IF(原始数据!X478="","",原始数据!X478)</f>
        <v/>
      </c>
      <c r="J478" s="8" t="str">
        <f>原始数据!J478</f>
        <v/>
      </c>
      <c r="K478" s="142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9" t="str">
        <f>IF(原始数据!AP478="","",原始数据!AP478)</f>
        <v/>
      </c>
      <c r="M478" s="13"/>
      <c r="N478" s="195"/>
      <c r="O478" s="195"/>
      <c r="P478" s="142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9" t="str">
        <f>IF(原始数据!AQ478="","",原始数据!AQ478)</f>
        <v/>
      </c>
      <c r="R478" s="13"/>
      <c r="S478" s="13"/>
      <c r="T478" s="13"/>
      <c r="U478" s="142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9" t="str">
        <f>IF(原始数据!AS478="","",原始数据!AS478)</f>
        <v/>
      </c>
      <c r="W478" s="13"/>
      <c r="X478" s="13"/>
      <c r="Y478" s="13"/>
      <c r="Z478" s="142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9" t="str">
        <f>IF(原始数据!AU478="","",原始数据!AU478)</f>
        <v/>
      </c>
      <c r="AB478" s="13"/>
      <c r="AC478" s="13"/>
      <c r="AD478" s="13"/>
      <c r="AE478" s="9" t="str">
        <f>IF(原始数据!K478="","",原始数据!K478)</f>
        <v/>
      </c>
      <c r="AF478" s="9" t="str">
        <f>IF(原始数据!L478="","",原始数据!L478)</f>
        <v/>
      </c>
      <c r="AG478" s="9" t="str">
        <f>IF(原始数据!AV478="","",原始数据!AV478)</f>
        <v/>
      </c>
      <c r="AH478" s="13"/>
      <c r="AI478" s="13"/>
      <c r="AJ478" s="13"/>
      <c r="AK478" s="13"/>
      <c r="AL478" s="13"/>
      <c r="AM478" s="9"/>
      <c r="AN478" s="9"/>
      <c r="AO478" s="9"/>
      <c r="AP478" s="9"/>
      <c r="AQ478" s="10"/>
      <c r="AR478" s="10"/>
      <c r="AS478" s="10"/>
      <c r="AT478" s="10"/>
      <c r="AU478" s="16"/>
      <c r="AV478" s="16"/>
      <c r="AW478" s="16"/>
      <c r="AX478" s="16"/>
      <c r="AY478" s="191"/>
      <c r="AZ478" s="191"/>
      <c r="BA478" s="13"/>
      <c r="BC478" s="20">
        <f t="shared" si="14"/>
        <v>0</v>
      </c>
      <c r="BD478" s="20" t="str">
        <f t="shared" si="15"/>
        <v/>
      </c>
    </row>
    <row r="479" spans="1:56">
      <c r="A479" s="1">
        <f>输入错误检查!C478</f>
        <v>0</v>
      </c>
      <c r="B479" s="14" t="str">
        <f>原始数据!B479</f>
        <v/>
      </c>
      <c r="C479" s="14" t="str">
        <f>原始数据!C479</f>
        <v/>
      </c>
      <c r="D479" s="8" t="str">
        <f>原始数据!D479</f>
        <v/>
      </c>
      <c r="E479" s="8" t="str">
        <f>原始数据!E479</f>
        <v/>
      </c>
      <c r="F479" s="8" t="str">
        <f>原始数据!F479</f>
        <v/>
      </c>
      <c r="G479" s="8">
        <f>原始数据!G479</f>
        <v>3</v>
      </c>
      <c r="H479" s="8" t="str">
        <f>原始数据!H479</f>
        <v>上</v>
      </c>
      <c r="I479" s="8" t="str">
        <f>IF(原始数据!X479="","",原始数据!X479)</f>
        <v/>
      </c>
      <c r="J479" s="8" t="str">
        <f>原始数据!J479</f>
        <v/>
      </c>
      <c r="K479" s="142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9" t="str">
        <f>IF(原始数据!AP479="","",原始数据!AP479)</f>
        <v/>
      </c>
      <c r="M479" s="13"/>
      <c r="N479" s="195"/>
      <c r="O479" s="195"/>
      <c r="P479" s="142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9" t="str">
        <f>IF(原始数据!AQ479="","",原始数据!AQ479)</f>
        <v/>
      </c>
      <c r="R479" s="13"/>
      <c r="S479" s="13"/>
      <c r="T479" s="13"/>
      <c r="U479" s="142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9" t="str">
        <f>IF(原始数据!AS479="","",原始数据!AS479)</f>
        <v/>
      </c>
      <c r="W479" s="13"/>
      <c r="X479" s="13"/>
      <c r="Y479" s="13"/>
      <c r="Z479" s="142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9" t="str">
        <f>IF(原始数据!AU479="","",原始数据!AU479)</f>
        <v/>
      </c>
      <c r="AB479" s="13"/>
      <c r="AC479" s="13"/>
      <c r="AD479" s="13"/>
      <c r="AE479" s="9" t="str">
        <f>IF(原始数据!K479="","",原始数据!K479)</f>
        <v/>
      </c>
      <c r="AF479" s="9" t="str">
        <f>IF(原始数据!L479="","",原始数据!L479)</f>
        <v/>
      </c>
      <c r="AG479" s="9" t="str">
        <f>IF(原始数据!AV479="","",原始数据!AV479)</f>
        <v/>
      </c>
      <c r="AH479" s="13"/>
      <c r="AI479" s="13"/>
      <c r="AJ479" s="13"/>
      <c r="AK479" s="13"/>
      <c r="AL479" s="13"/>
      <c r="AM479" s="9"/>
      <c r="AN479" s="9"/>
      <c r="AO479" s="9"/>
      <c r="AP479" s="9"/>
      <c r="AQ479" s="10"/>
      <c r="AR479" s="10"/>
      <c r="AS479" s="10"/>
      <c r="AT479" s="10"/>
      <c r="AU479" s="16"/>
      <c r="AV479" s="16"/>
      <c r="AW479" s="16"/>
      <c r="AX479" s="16"/>
      <c r="AY479" s="191"/>
      <c r="AZ479" s="191"/>
      <c r="BA479" s="13"/>
      <c r="BC479" s="20">
        <f t="shared" si="14"/>
        <v>0</v>
      </c>
      <c r="BD479" s="20" t="str">
        <f t="shared" si="15"/>
        <v/>
      </c>
    </row>
    <row r="480" spans="1:56">
      <c r="A480" s="1">
        <f>输入错误检查!C479</f>
        <v>0</v>
      </c>
      <c r="B480" s="14" t="str">
        <f>原始数据!B480</f>
        <v/>
      </c>
      <c r="C480" s="14" t="str">
        <f>原始数据!C480</f>
        <v/>
      </c>
      <c r="D480" s="8" t="str">
        <f>原始数据!D480</f>
        <v/>
      </c>
      <c r="E480" s="8" t="str">
        <f>原始数据!E480</f>
        <v/>
      </c>
      <c r="F480" s="8" t="str">
        <f>原始数据!F480</f>
        <v/>
      </c>
      <c r="G480" s="8">
        <f>原始数据!G480</f>
        <v>3</v>
      </c>
      <c r="H480" s="8" t="str">
        <f>原始数据!H480</f>
        <v>下</v>
      </c>
      <c r="I480" s="8" t="str">
        <f>IF(原始数据!X480="","",原始数据!X480)</f>
        <v/>
      </c>
      <c r="J480" s="8" t="str">
        <f>原始数据!J480</f>
        <v/>
      </c>
      <c r="K480" s="142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9" t="str">
        <f>IF(原始数据!AP480="","",原始数据!AP480)</f>
        <v/>
      </c>
      <c r="M480" s="13"/>
      <c r="N480" s="195"/>
      <c r="O480" s="195"/>
      <c r="P480" s="142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9" t="str">
        <f>IF(原始数据!AQ480="","",原始数据!AQ480)</f>
        <v/>
      </c>
      <c r="R480" s="13"/>
      <c r="S480" s="13"/>
      <c r="T480" s="13"/>
      <c r="U480" s="142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9" t="str">
        <f>IF(原始数据!AS480="","",原始数据!AS480)</f>
        <v/>
      </c>
      <c r="W480" s="13"/>
      <c r="X480" s="13"/>
      <c r="Y480" s="13"/>
      <c r="Z480" s="142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9" t="str">
        <f>IF(原始数据!AU480="","",原始数据!AU480)</f>
        <v/>
      </c>
      <c r="AB480" s="13"/>
      <c r="AC480" s="13"/>
      <c r="AD480" s="13"/>
      <c r="AE480" s="9" t="str">
        <f>IF(原始数据!K480="","",原始数据!K480)</f>
        <v/>
      </c>
      <c r="AF480" s="9" t="str">
        <f>IF(原始数据!L480="","",原始数据!L480)</f>
        <v/>
      </c>
      <c r="AG480" s="9" t="str">
        <f>IF(原始数据!AV480="","",原始数据!AV480)</f>
        <v/>
      </c>
      <c r="AH480" s="13"/>
      <c r="AI480" s="13"/>
      <c r="AJ480" s="13"/>
      <c r="AK480" s="13"/>
      <c r="AL480" s="13"/>
      <c r="AM480" s="9"/>
      <c r="AN480" s="9"/>
      <c r="AO480" s="9"/>
      <c r="AP480" s="9"/>
      <c r="AQ480" s="10"/>
      <c r="AR480" s="10"/>
      <c r="AS480" s="10"/>
      <c r="AT480" s="10"/>
      <c r="AU480" s="16"/>
      <c r="AV480" s="16"/>
      <c r="AW480" s="16"/>
      <c r="AX480" s="16"/>
      <c r="AY480" s="191"/>
      <c r="AZ480" s="191"/>
      <c r="BA480" s="13"/>
      <c r="BC480" s="20">
        <f t="shared" si="14"/>
        <v>0</v>
      </c>
      <c r="BD480" s="20" t="str">
        <f t="shared" si="15"/>
        <v/>
      </c>
    </row>
    <row r="481" spans="1:56">
      <c r="A481" s="1">
        <f>输入错误检查!C480</f>
        <v>0</v>
      </c>
      <c r="B481" s="14" t="str">
        <f>原始数据!B481</f>
        <v/>
      </c>
      <c r="C481" s="14" t="str">
        <f>原始数据!C481</f>
        <v/>
      </c>
      <c r="D481" s="8" t="str">
        <f>原始数据!D481</f>
        <v/>
      </c>
      <c r="E481" s="8" t="str">
        <f>原始数据!E481</f>
        <v/>
      </c>
      <c r="F481" s="8" t="str">
        <f>原始数据!F481</f>
        <v/>
      </c>
      <c r="G481" s="8" t="str">
        <f>原始数据!G481</f>
        <v>加</v>
      </c>
      <c r="H481" s="8" t="str">
        <f>原始数据!H481</f>
        <v>上</v>
      </c>
      <c r="I481" s="8" t="str">
        <f>IF(原始数据!X481="","",原始数据!X481)</f>
        <v/>
      </c>
      <c r="J481" s="8" t="str">
        <f>原始数据!J481</f>
        <v/>
      </c>
      <c r="K481" s="142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9" t="str">
        <f>IF(原始数据!AP481="","",原始数据!AP481)</f>
        <v/>
      </c>
      <c r="M481" s="13"/>
      <c r="N481" s="195"/>
      <c r="O481" s="195"/>
      <c r="P481" s="142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9" t="str">
        <f>IF(原始数据!AQ481="","",原始数据!AQ481)</f>
        <v/>
      </c>
      <c r="R481" s="13"/>
      <c r="S481" s="13"/>
      <c r="T481" s="13"/>
      <c r="U481" s="142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9" t="str">
        <f>IF(原始数据!AS481="","",原始数据!AS481)</f>
        <v/>
      </c>
      <c r="W481" s="13"/>
      <c r="X481" s="13"/>
      <c r="Y481" s="13"/>
      <c r="Z481" s="142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9" t="str">
        <f>IF(原始数据!AU481="","",原始数据!AU481)</f>
        <v/>
      </c>
      <c r="AB481" s="13"/>
      <c r="AC481" s="13"/>
      <c r="AD481" s="13"/>
      <c r="AE481" s="9" t="str">
        <f>IF(原始数据!K481="","",原始数据!K481)</f>
        <v/>
      </c>
      <c r="AF481" s="9" t="str">
        <f>IF(原始数据!L481="","",原始数据!L481)</f>
        <v/>
      </c>
      <c r="AG481" s="9" t="str">
        <f>IF(原始数据!AV481="","",原始数据!AV481)</f>
        <v/>
      </c>
      <c r="AH481" s="13"/>
      <c r="AI481" s="13"/>
      <c r="AJ481" s="13"/>
      <c r="AK481" s="13"/>
      <c r="AL481" s="13"/>
      <c r="AM481" s="9"/>
      <c r="AN481" s="9"/>
      <c r="AO481" s="9"/>
      <c r="AP481" s="9"/>
      <c r="AQ481" s="10"/>
      <c r="AR481" s="10"/>
      <c r="AS481" s="10"/>
      <c r="AT481" s="10"/>
      <c r="AU481" s="16"/>
      <c r="AV481" s="16"/>
      <c r="AW481" s="16"/>
      <c r="AX481" s="16"/>
      <c r="AY481" s="191"/>
      <c r="AZ481" s="191"/>
      <c r="BA481" s="13"/>
      <c r="BC481" s="20">
        <f t="shared" si="14"/>
        <v>0</v>
      </c>
      <c r="BD481" s="20" t="str">
        <f t="shared" si="15"/>
        <v/>
      </c>
    </row>
    <row r="482" spans="1:56">
      <c r="A482" s="1">
        <f>输入错误检查!C481</f>
        <v>0</v>
      </c>
      <c r="B482" s="14" t="str">
        <f>原始数据!B482</f>
        <v/>
      </c>
      <c r="C482" s="14" t="str">
        <f>原始数据!C482</f>
        <v/>
      </c>
      <c r="D482" s="8" t="str">
        <f>原始数据!D482</f>
        <v/>
      </c>
      <c r="E482" s="8" t="str">
        <f>原始数据!E482</f>
        <v/>
      </c>
      <c r="F482" s="8" t="str">
        <f>原始数据!F482</f>
        <v/>
      </c>
      <c r="G482" s="8" t="str">
        <f>原始数据!G482</f>
        <v>加</v>
      </c>
      <c r="H482" s="8" t="str">
        <f>原始数据!H482</f>
        <v>下</v>
      </c>
      <c r="I482" s="8" t="str">
        <f>IF(原始数据!X482="","",原始数据!X482)</f>
        <v/>
      </c>
      <c r="J482" s="8" t="str">
        <f>原始数据!J482</f>
        <v/>
      </c>
      <c r="K482" s="142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9" t="str">
        <f>IF(原始数据!AP482="","",原始数据!AP482)</f>
        <v/>
      </c>
      <c r="M482" s="13"/>
      <c r="N482" s="195"/>
      <c r="O482" s="195"/>
      <c r="P482" s="142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9" t="str">
        <f>IF(原始数据!AQ482="","",原始数据!AQ482)</f>
        <v/>
      </c>
      <c r="R482" s="13"/>
      <c r="S482" s="13"/>
      <c r="T482" s="13"/>
      <c r="U482" s="142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9" t="str">
        <f>IF(原始数据!AS482="","",原始数据!AS482)</f>
        <v/>
      </c>
      <c r="W482" s="13"/>
      <c r="X482" s="13"/>
      <c r="Y482" s="13"/>
      <c r="Z482" s="142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9" t="str">
        <f>IF(原始数据!AU482="","",原始数据!AU482)</f>
        <v/>
      </c>
      <c r="AB482" s="13"/>
      <c r="AC482" s="13"/>
      <c r="AD482" s="13"/>
      <c r="AE482" s="9" t="str">
        <f>IF(原始数据!K482="","",原始数据!K482)</f>
        <v/>
      </c>
      <c r="AF482" s="9" t="str">
        <f>IF(原始数据!L482="","",原始数据!L482)</f>
        <v/>
      </c>
      <c r="AG482" s="9" t="str">
        <f>IF(原始数据!AV482="","",原始数据!AV482)</f>
        <v/>
      </c>
      <c r="AH482" s="13"/>
      <c r="AI482" s="13"/>
      <c r="AJ482" s="13"/>
      <c r="AK482" s="13"/>
      <c r="AL482" s="13"/>
      <c r="AM482" s="9"/>
      <c r="AN482" s="9"/>
      <c r="AO482" s="9"/>
      <c r="AP482" s="9"/>
      <c r="AQ482" s="10"/>
      <c r="AR482" s="10"/>
      <c r="AS482" s="10"/>
      <c r="AT482" s="10"/>
      <c r="AU482" s="16"/>
      <c r="AV482" s="16"/>
      <c r="AW482" s="16"/>
      <c r="AX482" s="16"/>
      <c r="AY482" s="191"/>
      <c r="AZ482" s="191"/>
      <c r="BA482" s="13"/>
      <c r="BC482" s="20">
        <f t="shared" si="14"/>
        <v>0</v>
      </c>
      <c r="BD482" s="20" t="str">
        <f t="shared" si="15"/>
        <v/>
      </c>
    </row>
    <row r="483" spans="1:56">
      <c r="A483" s="1">
        <f>输入错误检查!C482</f>
        <v>0</v>
      </c>
      <c r="B483" s="14" t="str">
        <f>原始数据!B483</f>
        <v/>
      </c>
      <c r="C483" s="14" t="str">
        <f>原始数据!C483</f>
        <v/>
      </c>
      <c r="D483" s="8" t="str">
        <f>原始数据!D483</f>
        <v/>
      </c>
      <c r="E483" s="8" t="str">
        <f>原始数据!E483</f>
        <v/>
      </c>
      <c r="F483" s="8" t="str">
        <f>原始数据!F483</f>
        <v/>
      </c>
      <c r="G483" s="8">
        <f>原始数据!G483</f>
        <v>1</v>
      </c>
      <c r="H483" s="8" t="str">
        <f>原始数据!H483</f>
        <v>上</v>
      </c>
      <c r="I483" s="8" t="str">
        <f>IF(原始数据!X483="","",原始数据!X483)</f>
        <v/>
      </c>
      <c r="J483" s="8" t="str">
        <f>原始数据!J483</f>
        <v/>
      </c>
      <c r="K483" s="142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9" t="str">
        <f>IF(原始数据!AP483="","",原始数据!AP483)</f>
        <v/>
      </c>
      <c r="M483" s="13"/>
      <c r="N483" s="195"/>
      <c r="O483" s="195"/>
      <c r="P483" s="142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9" t="str">
        <f>IF(原始数据!AQ483="","",原始数据!AQ483)</f>
        <v/>
      </c>
      <c r="R483" s="13"/>
      <c r="S483" s="13"/>
      <c r="T483" s="13"/>
      <c r="U483" s="142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9" t="str">
        <f>IF(原始数据!AS483="","",原始数据!AS483)</f>
        <v/>
      </c>
      <c r="W483" s="13"/>
      <c r="X483" s="13"/>
      <c r="Y483" s="13"/>
      <c r="Z483" s="142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9" t="str">
        <f>IF(原始数据!AU483="","",原始数据!AU483)</f>
        <v/>
      </c>
      <c r="AB483" s="13"/>
      <c r="AC483" s="13"/>
      <c r="AD483" s="13"/>
      <c r="AE483" s="9" t="str">
        <f>IF(原始数据!K483="","",原始数据!K483)</f>
        <v/>
      </c>
      <c r="AF483" s="9" t="str">
        <f>IF(原始数据!L483="","",原始数据!L483)</f>
        <v/>
      </c>
      <c r="AG483" s="9" t="str">
        <f>IF(原始数据!AV483="","",原始数据!AV483)</f>
        <v/>
      </c>
      <c r="AH483" s="13"/>
      <c r="AI483" s="13"/>
      <c r="AJ483" s="13"/>
      <c r="AK483" s="13"/>
      <c r="AL483" s="13"/>
      <c r="AM483" s="9"/>
      <c r="AN483" s="9"/>
      <c r="AO483" s="9"/>
      <c r="AP483" s="9"/>
      <c r="AQ483" s="10"/>
      <c r="AR483" s="10"/>
      <c r="AS483" s="10"/>
      <c r="AT483" s="10"/>
      <c r="AU483" s="16"/>
      <c r="AV483" s="16"/>
      <c r="AW483" s="16"/>
      <c r="AX483" s="16"/>
      <c r="AY483" s="191"/>
      <c r="AZ483" s="191"/>
      <c r="BA483" s="13"/>
      <c r="BC483" s="20">
        <f t="shared" si="14"/>
        <v>0</v>
      </c>
      <c r="BD483" s="20" t="str">
        <f t="shared" si="15"/>
        <v/>
      </c>
    </row>
    <row r="484" spans="1:56">
      <c r="A484" s="1">
        <f>输入错误检查!C483</f>
        <v>0</v>
      </c>
      <c r="B484" s="14" t="str">
        <f>原始数据!B484</f>
        <v/>
      </c>
      <c r="C484" s="14" t="str">
        <f>原始数据!C484</f>
        <v/>
      </c>
      <c r="D484" s="8" t="str">
        <f>原始数据!D484</f>
        <v/>
      </c>
      <c r="E484" s="8" t="str">
        <f>原始数据!E484</f>
        <v/>
      </c>
      <c r="F484" s="8" t="str">
        <f>原始数据!F484</f>
        <v/>
      </c>
      <c r="G484" s="8">
        <f>原始数据!G484</f>
        <v>1</v>
      </c>
      <c r="H484" s="8" t="str">
        <f>原始数据!H484</f>
        <v>下</v>
      </c>
      <c r="I484" s="8" t="str">
        <f>IF(原始数据!X484="","",原始数据!X484)</f>
        <v/>
      </c>
      <c r="J484" s="8" t="str">
        <f>原始数据!J484</f>
        <v/>
      </c>
      <c r="K484" s="142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9" t="str">
        <f>IF(原始数据!AP484="","",原始数据!AP484)</f>
        <v/>
      </c>
      <c r="M484" s="13"/>
      <c r="N484" s="195"/>
      <c r="O484" s="195"/>
      <c r="P484" s="142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9" t="str">
        <f>IF(原始数据!AQ484="","",原始数据!AQ484)</f>
        <v/>
      </c>
      <c r="R484" s="13"/>
      <c r="S484" s="13"/>
      <c r="T484" s="13"/>
      <c r="U484" s="142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9" t="str">
        <f>IF(原始数据!AS484="","",原始数据!AS484)</f>
        <v/>
      </c>
      <c r="W484" s="13"/>
      <c r="X484" s="13"/>
      <c r="Y484" s="13"/>
      <c r="Z484" s="142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9" t="str">
        <f>IF(原始数据!AU484="","",原始数据!AU484)</f>
        <v/>
      </c>
      <c r="AB484" s="13"/>
      <c r="AC484" s="13"/>
      <c r="AD484" s="13"/>
      <c r="AE484" s="9" t="str">
        <f>IF(原始数据!K484="","",原始数据!K484)</f>
        <v/>
      </c>
      <c r="AF484" s="9" t="str">
        <f>IF(原始数据!L484="","",原始数据!L484)</f>
        <v/>
      </c>
      <c r="AG484" s="9" t="str">
        <f>IF(原始数据!AV484="","",原始数据!AV484)</f>
        <v/>
      </c>
      <c r="AH484" s="13"/>
      <c r="AI484" s="13"/>
      <c r="AJ484" s="13"/>
      <c r="AK484" s="13"/>
      <c r="AL484" s="13"/>
      <c r="AM484" s="9"/>
      <c r="AN484" s="9"/>
      <c r="AO484" s="9"/>
      <c r="AP484" s="9"/>
      <c r="AQ484" s="10"/>
      <c r="AR484" s="10"/>
      <c r="AS484" s="10"/>
      <c r="AT484" s="10"/>
      <c r="AU484" s="16"/>
      <c r="AV484" s="16"/>
      <c r="AW484" s="16"/>
      <c r="AX484" s="16"/>
      <c r="AY484" s="191"/>
      <c r="AZ484" s="191"/>
      <c r="BA484" s="13"/>
      <c r="BC484" s="20">
        <f t="shared" si="14"/>
        <v>0</v>
      </c>
      <c r="BD484" s="20" t="str">
        <f t="shared" si="15"/>
        <v/>
      </c>
    </row>
    <row r="485" spans="1:56">
      <c r="A485" s="1">
        <f>输入错误检查!C484</f>
        <v>0</v>
      </c>
      <c r="B485" s="14" t="str">
        <f>原始数据!B485</f>
        <v/>
      </c>
      <c r="C485" s="14" t="str">
        <f>原始数据!C485</f>
        <v/>
      </c>
      <c r="D485" s="8" t="str">
        <f>原始数据!D485</f>
        <v/>
      </c>
      <c r="E485" s="8" t="str">
        <f>原始数据!E485</f>
        <v/>
      </c>
      <c r="F485" s="8" t="str">
        <f>原始数据!F485</f>
        <v/>
      </c>
      <c r="G485" s="8">
        <f>原始数据!G485</f>
        <v>2</v>
      </c>
      <c r="H485" s="8" t="str">
        <f>原始数据!H485</f>
        <v>上</v>
      </c>
      <c r="I485" s="8" t="str">
        <f>IF(原始数据!X485="","",原始数据!X485)</f>
        <v/>
      </c>
      <c r="J485" s="8" t="str">
        <f>原始数据!J485</f>
        <v/>
      </c>
      <c r="K485" s="142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9" t="str">
        <f>IF(原始数据!AP485="","",原始数据!AP485)</f>
        <v/>
      </c>
      <c r="M485" s="13"/>
      <c r="N485" s="195"/>
      <c r="O485" s="195"/>
      <c r="P485" s="142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9" t="str">
        <f>IF(原始数据!AQ485="","",原始数据!AQ485)</f>
        <v/>
      </c>
      <c r="R485" s="13"/>
      <c r="S485" s="13"/>
      <c r="T485" s="13"/>
      <c r="U485" s="142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9" t="str">
        <f>IF(原始数据!AS485="","",原始数据!AS485)</f>
        <v/>
      </c>
      <c r="W485" s="13"/>
      <c r="X485" s="13"/>
      <c r="Y485" s="13"/>
      <c r="Z485" s="142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9" t="str">
        <f>IF(原始数据!AU485="","",原始数据!AU485)</f>
        <v/>
      </c>
      <c r="AB485" s="13"/>
      <c r="AC485" s="13"/>
      <c r="AD485" s="13"/>
      <c r="AE485" s="9" t="str">
        <f>IF(原始数据!K485="","",原始数据!K485)</f>
        <v/>
      </c>
      <c r="AF485" s="9" t="str">
        <f>IF(原始数据!L485="","",原始数据!L485)</f>
        <v/>
      </c>
      <c r="AG485" s="9" t="str">
        <f>IF(原始数据!AV485="","",原始数据!AV485)</f>
        <v/>
      </c>
      <c r="AH485" s="13"/>
      <c r="AI485" s="13"/>
      <c r="AJ485" s="13"/>
      <c r="AK485" s="13"/>
      <c r="AL485" s="13"/>
      <c r="AM485" s="9"/>
      <c r="AN485" s="9"/>
      <c r="AO485" s="9"/>
      <c r="AP485" s="9"/>
      <c r="AQ485" s="10"/>
      <c r="AR485" s="10"/>
      <c r="AS485" s="10"/>
      <c r="AT485" s="10"/>
      <c r="AU485" s="16"/>
      <c r="AV485" s="16"/>
      <c r="AW485" s="16"/>
      <c r="AX485" s="16"/>
      <c r="AY485" s="191"/>
      <c r="AZ485" s="191"/>
      <c r="BA485" s="13"/>
      <c r="BC485" s="20">
        <f t="shared" si="14"/>
        <v>0</v>
      </c>
      <c r="BD485" s="20" t="str">
        <f t="shared" si="15"/>
        <v/>
      </c>
    </row>
    <row r="486" spans="1:56">
      <c r="A486" s="1">
        <f>输入错误检查!C485</f>
        <v>0</v>
      </c>
      <c r="B486" s="14" t="str">
        <f>原始数据!B486</f>
        <v/>
      </c>
      <c r="C486" s="14" t="str">
        <f>原始数据!C486</f>
        <v/>
      </c>
      <c r="D486" s="8" t="str">
        <f>原始数据!D486</f>
        <v/>
      </c>
      <c r="E486" s="8" t="str">
        <f>原始数据!E486</f>
        <v/>
      </c>
      <c r="F486" s="8" t="str">
        <f>原始数据!F486</f>
        <v/>
      </c>
      <c r="G486" s="8">
        <f>原始数据!G486</f>
        <v>2</v>
      </c>
      <c r="H486" s="8" t="str">
        <f>原始数据!H486</f>
        <v>下</v>
      </c>
      <c r="I486" s="8" t="str">
        <f>IF(原始数据!X486="","",原始数据!X486)</f>
        <v/>
      </c>
      <c r="J486" s="8" t="str">
        <f>原始数据!J486</f>
        <v/>
      </c>
      <c r="K486" s="142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9" t="str">
        <f>IF(原始数据!AP486="","",原始数据!AP486)</f>
        <v/>
      </c>
      <c r="M486" s="13"/>
      <c r="N486" s="195"/>
      <c r="O486" s="195"/>
      <c r="P486" s="142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9" t="str">
        <f>IF(原始数据!AQ486="","",原始数据!AQ486)</f>
        <v/>
      </c>
      <c r="R486" s="13"/>
      <c r="S486" s="13"/>
      <c r="T486" s="13"/>
      <c r="U486" s="142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9" t="str">
        <f>IF(原始数据!AS486="","",原始数据!AS486)</f>
        <v/>
      </c>
      <c r="W486" s="13"/>
      <c r="X486" s="13"/>
      <c r="Y486" s="13"/>
      <c r="Z486" s="142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9" t="str">
        <f>IF(原始数据!AU486="","",原始数据!AU486)</f>
        <v/>
      </c>
      <c r="AB486" s="13"/>
      <c r="AC486" s="13"/>
      <c r="AD486" s="13"/>
      <c r="AE486" s="9" t="str">
        <f>IF(原始数据!K486="","",原始数据!K486)</f>
        <v/>
      </c>
      <c r="AF486" s="9" t="str">
        <f>IF(原始数据!L486="","",原始数据!L486)</f>
        <v/>
      </c>
      <c r="AG486" s="9" t="str">
        <f>IF(原始数据!AV486="","",原始数据!AV486)</f>
        <v/>
      </c>
      <c r="AH486" s="13"/>
      <c r="AI486" s="13"/>
      <c r="AJ486" s="13"/>
      <c r="AK486" s="13"/>
      <c r="AL486" s="13"/>
      <c r="AM486" s="9"/>
      <c r="AN486" s="9"/>
      <c r="AO486" s="9"/>
      <c r="AP486" s="9"/>
      <c r="AQ486" s="10"/>
      <c r="AR486" s="10"/>
      <c r="AS486" s="10"/>
      <c r="AT486" s="10"/>
      <c r="AU486" s="16"/>
      <c r="AV486" s="16"/>
      <c r="AW486" s="16"/>
      <c r="AX486" s="16"/>
      <c r="AY486" s="191"/>
      <c r="AZ486" s="191"/>
      <c r="BA486" s="13"/>
      <c r="BC486" s="20">
        <f t="shared" si="14"/>
        <v>0</v>
      </c>
      <c r="BD486" s="20" t="str">
        <f t="shared" si="15"/>
        <v/>
      </c>
    </row>
    <row r="487" spans="1:56">
      <c r="A487" s="1">
        <f>输入错误检查!C486</f>
        <v>0</v>
      </c>
      <c r="B487" s="14" t="str">
        <f>原始数据!B487</f>
        <v/>
      </c>
      <c r="C487" s="14" t="str">
        <f>原始数据!C487</f>
        <v/>
      </c>
      <c r="D487" s="8" t="str">
        <f>原始数据!D487</f>
        <v/>
      </c>
      <c r="E487" s="8" t="str">
        <f>原始数据!E487</f>
        <v/>
      </c>
      <c r="F487" s="8" t="str">
        <f>原始数据!F487</f>
        <v/>
      </c>
      <c r="G487" s="8">
        <f>原始数据!G487</f>
        <v>3</v>
      </c>
      <c r="H487" s="8" t="str">
        <f>原始数据!H487</f>
        <v>上</v>
      </c>
      <c r="I487" s="8" t="str">
        <f>IF(原始数据!X487="","",原始数据!X487)</f>
        <v/>
      </c>
      <c r="J487" s="8" t="str">
        <f>原始数据!J487</f>
        <v/>
      </c>
      <c r="K487" s="142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9" t="str">
        <f>IF(原始数据!AP487="","",原始数据!AP487)</f>
        <v/>
      </c>
      <c r="M487" s="13"/>
      <c r="N487" s="195"/>
      <c r="O487" s="195"/>
      <c r="P487" s="142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9" t="str">
        <f>IF(原始数据!AQ487="","",原始数据!AQ487)</f>
        <v/>
      </c>
      <c r="R487" s="13"/>
      <c r="S487" s="13"/>
      <c r="T487" s="13"/>
      <c r="U487" s="142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9" t="str">
        <f>IF(原始数据!AS487="","",原始数据!AS487)</f>
        <v/>
      </c>
      <c r="W487" s="13"/>
      <c r="X487" s="13"/>
      <c r="Y487" s="13"/>
      <c r="Z487" s="142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9" t="str">
        <f>IF(原始数据!AU487="","",原始数据!AU487)</f>
        <v/>
      </c>
      <c r="AB487" s="13"/>
      <c r="AC487" s="13"/>
      <c r="AD487" s="13"/>
      <c r="AE487" s="9" t="str">
        <f>IF(原始数据!K487="","",原始数据!K487)</f>
        <v/>
      </c>
      <c r="AF487" s="9" t="str">
        <f>IF(原始数据!L487="","",原始数据!L487)</f>
        <v/>
      </c>
      <c r="AG487" s="9" t="str">
        <f>IF(原始数据!AV487="","",原始数据!AV487)</f>
        <v/>
      </c>
      <c r="AH487" s="13"/>
      <c r="AI487" s="13"/>
      <c r="AJ487" s="13"/>
      <c r="AK487" s="13"/>
      <c r="AL487" s="13"/>
      <c r="AM487" s="9"/>
      <c r="AN487" s="9"/>
      <c r="AO487" s="9"/>
      <c r="AP487" s="9"/>
      <c r="AQ487" s="10"/>
      <c r="AR487" s="10"/>
      <c r="AS487" s="10"/>
      <c r="AT487" s="10"/>
      <c r="AU487" s="16"/>
      <c r="AV487" s="16"/>
      <c r="AW487" s="16"/>
      <c r="AX487" s="16"/>
      <c r="AY487" s="191"/>
      <c r="AZ487" s="191"/>
      <c r="BA487" s="13"/>
      <c r="BC487" s="20">
        <f t="shared" si="14"/>
        <v>0</v>
      </c>
      <c r="BD487" s="20" t="str">
        <f t="shared" si="15"/>
        <v/>
      </c>
    </row>
    <row r="488" spans="1:56">
      <c r="A488" s="1">
        <f>输入错误检查!C487</f>
        <v>0</v>
      </c>
      <c r="B488" s="14" t="str">
        <f>原始数据!B488</f>
        <v/>
      </c>
      <c r="C488" s="14" t="str">
        <f>原始数据!C488</f>
        <v/>
      </c>
      <c r="D488" s="8" t="str">
        <f>原始数据!D488</f>
        <v/>
      </c>
      <c r="E488" s="8" t="str">
        <f>原始数据!E488</f>
        <v/>
      </c>
      <c r="F488" s="8" t="str">
        <f>原始数据!F488</f>
        <v/>
      </c>
      <c r="G488" s="8">
        <f>原始数据!G488</f>
        <v>3</v>
      </c>
      <c r="H488" s="8" t="str">
        <f>原始数据!H488</f>
        <v>下</v>
      </c>
      <c r="I488" s="8" t="str">
        <f>IF(原始数据!X488="","",原始数据!X488)</f>
        <v/>
      </c>
      <c r="J488" s="8" t="str">
        <f>原始数据!J488</f>
        <v/>
      </c>
      <c r="K488" s="142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9" t="str">
        <f>IF(原始数据!AP488="","",原始数据!AP488)</f>
        <v/>
      </c>
      <c r="M488" s="13"/>
      <c r="N488" s="195"/>
      <c r="O488" s="195"/>
      <c r="P488" s="142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9" t="str">
        <f>IF(原始数据!AQ488="","",原始数据!AQ488)</f>
        <v/>
      </c>
      <c r="R488" s="13"/>
      <c r="S488" s="13"/>
      <c r="T488" s="13"/>
      <c r="U488" s="142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9" t="str">
        <f>IF(原始数据!AS488="","",原始数据!AS488)</f>
        <v/>
      </c>
      <c r="W488" s="13"/>
      <c r="X488" s="13"/>
      <c r="Y488" s="13"/>
      <c r="Z488" s="142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9" t="str">
        <f>IF(原始数据!AU488="","",原始数据!AU488)</f>
        <v/>
      </c>
      <c r="AB488" s="13"/>
      <c r="AC488" s="13"/>
      <c r="AD488" s="13"/>
      <c r="AE488" s="9" t="str">
        <f>IF(原始数据!K488="","",原始数据!K488)</f>
        <v/>
      </c>
      <c r="AF488" s="9" t="str">
        <f>IF(原始数据!L488="","",原始数据!L488)</f>
        <v/>
      </c>
      <c r="AG488" s="9" t="str">
        <f>IF(原始数据!AV488="","",原始数据!AV488)</f>
        <v/>
      </c>
      <c r="AH488" s="13"/>
      <c r="AI488" s="13"/>
      <c r="AJ488" s="13"/>
      <c r="AK488" s="13"/>
      <c r="AL488" s="13"/>
      <c r="AM488" s="9"/>
      <c r="AN488" s="9"/>
      <c r="AO488" s="9"/>
      <c r="AP488" s="9"/>
      <c r="AQ488" s="10"/>
      <c r="AR488" s="10"/>
      <c r="AS488" s="10"/>
      <c r="AT488" s="10"/>
      <c r="AU488" s="16"/>
      <c r="AV488" s="16"/>
      <c r="AW488" s="16"/>
      <c r="AX488" s="16"/>
      <c r="AY488" s="191"/>
      <c r="AZ488" s="191"/>
      <c r="BA488" s="13"/>
      <c r="BC488" s="20">
        <f t="shared" si="14"/>
        <v>0</v>
      </c>
      <c r="BD488" s="20" t="str">
        <f t="shared" si="15"/>
        <v/>
      </c>
    </row>
    <row r="489" spans="1:56">
      <c r="A489" s="1">
        <f>输入错误检查!C488</f>
        <v>0</v>
      </c>
      <c r="B489" s="14" t="str">
        <f>原始数据!B489</f>
        <v/>
      </c>
      <c r="C489" s="14" t="str">
        <f>原始数据!C489</f>
        <v/>
      </c>
      <c r="D489" s="8" t="str">
        <f>原始数据!D489</f>
        <v/>
      </c>
      <c r="E489" s="8" t="str">
        <f>原始数据!E489</f>
        <v/>
      </c>
      <c r="F489" s="8" t="str">
        <f>原始数据!F489</f>
        <v/>
      </c>
      <c r="G489" s="8" t="str">
        <f>原始数据!G489</f>
        <v>加</v>
      </c>
      <c r="H489" s="8" t="str">
        <f>原始数据!H489</f>
        <v>上</v>
      </c>
      <c r="I489" s="8" t="str">
        <f>IF(原始数据!X489="","",原始数据!X489)</f>
        <v/>
      </c>
      <c r="J489" s="8" t="str">
        <f>原始数据!J489</f>
        <v/>
      </c>
      <c r="K489" s="142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9" t="str">
        <f>IF(原始数据!AP489="","",原始数据!AP489)</f>
        <v/>
      </c>
      <c r="M489" s="13"/>
      <c r="N489" s="195"/>
      <c r="O489" s="195"/>
      <c r="P489" s="142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9" t="str">
        <f>IF(原始数据!AQ489="","",原始数据!AQ489)</f>
        <v/>
      </c>
      <c r="R489" s="13"/>
      <c r="S489" s="13"/>
      <c r="T489" s="13"/>
      <c r="U489" s="142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9" t="str">
        <f>IF(原始数据!AS489="","",原始数据!AS489)</f>
        <v/>
      </c>
      <c r="W489" s="13"/>
      <c r="X489" s="13"/>
      <c r="Y489" s="13"/>
      <c r="Z489" s="142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9" t="str">
        <f>IF(原始数据!AU489="","",原始数据!AU489)</f>
        <v/>
      </c>
      <c r="AB489" s="13"/>
      <c r="AC489" s="13"/>
      <c r="AD489" s="13"/>
      <c r="AE489" s="9" t="str">
        <f>IF(原始数据!K489="","",原始数据!K489)</f>
        <v/>
      </c>
      <c r="AF489" s="9" t="str">
        <f>IF(原始数据!L489="","",原始数据!L489)</f>
        <v/>
      </c>
      <c r="AG489" s="9" t="str">
        <f>IF(原始数据!AV489="","",原始数据!AV489)</f>
        <v/>
      </c>
      <c r="AH489" s="13"/>
      <c r="AI489" s="13"/>
      <c r="AJ489" s="13"/>
      <c r="AK489" s="13"/>
      <c r="AL489" s="13"/>
      <c r="AM489" s="9"/>
      <c r="AN489" s="9"/>
      <c r="AO489" s="9"/>
      <c r="AP489" s="9"/>
      <c r="AQ489" s="10"/>
      <c r="AR489" s="10"/>
      <c r="AS489" s="10"/>
      <c r="AT489" s="10"/>
      <c r="AU489" s="16"/>
      <c r="AV489" s="16"/>
      <c r="AW489" s="16"/>
      <c r="AX489" s="16"/>
      <c r="AY489" s="191"/>
      <c r="AZ489" s="191"/>
      <c r="BA489" s="13"/>
      <c r="BC489" s="20">
        <f t="shared" si="14"/>
        <v>0</v>
      </c>
      <c r="BD489" s="20" t="str">
        <f t="shared" si="15"/>
        <v/>
      </c>
    </row>
    <row r="490" spans="1:56">
      <c r="A490" s="1">
        <f>输入错误检查!C489</f>
        <v>0</v>
      </c>
      <c r="B490" s="14" t="str">
        <f>原始数据!B490</f>
        <v/>
      </c>
      <c r="C490" s="14" t="str">
        <f>原始数据!C490</f>
        <v/>
      </c>
      <c r="D490" s="8" t="str">
        <f>原始数据!D490</f>
        <v/>
      </c>
      <c r="E490" s="8" t="str">
        <f>原始数据!E490</f>
        <v/>
      </c>
      <c r="F490" s="8" t="str">
        <f>原始数据!F490</f>
        <v/>
      </c>
      <c r="G490" s="8" t="str">
        <f>原始数据!G490</f>
        <v>加</v>
      </c>
      <c r="H490" s="8" t="str">
        <f>原始数据!H490</f>
        <v>下</v>
      </c>
      <c r="I490" s="8" t="str">
        <f>IF(原始数据!X490="","",原始数据!X490)</f>
        <v/>
      </c>
      <c r="J490" s="8" t="str">
        <f>原始数据!J490</f>
        <v/>
      </c>
      <c r="K490" s="142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9" t="str">
        <f>IF(原始数据!AP490="","",原始数据!AP490)</f>
        <v/>
      </c>
      <c r="M490" s="13"/>
      <c r="N490" s="195"/>
      <c r="O490" s="195"/>
      <c r="P490" s="142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9" t="str">
        <f>IF(原始数据!AQ490="","",原始数据!AQ490)</f>
        <v/>
      </c>
      <c r="R490" s="13"/>
      <c r="S490" s="13"/>
      <c r="T490" s="13"/>
      <c r="U490" s="142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9" t="str">
        <f>IF(原始数据!AS490="","",原始数据!AS490)</f>
        <v/>
      </c>
      <c r="W490" s="13"/>
      <c r="X490" s="13"/>
      <c r="Y490" s="13"/>
      <c r="Z490" s="142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9" t="str">
        <f>IF(原始数据!AU490="","",原始数据!AU490)</f>
        <v/>
      </c>
      <c r="AB490" s="13"/>
      <c r="AC490" s="13"/>
      <c r="AD490" s="13"/>
      <c r="AE490" s="9" t="str">
        <f>IF(原始数据!K490="","",原始数据!K490)</f>
        <v/>
      </c>
      <c r="AF490" s="9" t="str">
        <f>IF(原始数据!L490="","",原始数据!L490)</f>
        <v/>
      </c>
      <c r="AG490" s="9" t="str">
        <f>IF(原始数据!AV490="","",原始数据!AV490)</f>
        <v/>
      </c>
      <c r="AH490" s="13"/>
      <c r="AI490" s="13"/>
      <c r="AJ490" s="13"/>
      <c r="AK490" s="13"/>
      <c r="AL490" s="13"/>
      <c r="AM490" s="9"/>
      <c r="AN490" s="9"/>
      <c r="AO490" s="9"/>
      <c r="AP490" s="9"/>
      <c r="AQ490" s="10"/>
      <c r="AR490" s="10"/>
      <c r="AS490" s="10"/>
      <c r="AT490" s="10"/>
      <c r="AU490" s="16"/>
      <c r="AV490" s="16"/>
      <c r="AW490" s="16"/>
      <c r="AX490" s="16"/>
      <c r="AY490" s="191"/>
      <c r="AZ490" s="191"/>
      <c r="BA490" s="13"/>
      <c r="BC490" s="20">
        <f t="shared" si="14"/>
        <v>0</v>
      </c>
      <c r="BD490" s="20" t="str">
        <f t="shared" si="15"/>
        <v/>
      </c>
    </row>
    <row r="491" spans="1:56">
      <c r="A491" s="1">
        <f>输入错误检查!C490</f>
        <v>0</v>
      </c>
      <c r="B491" s="14" t="str">
        <f>原始数据!B491</f>
        <v/>
      </c>
      <c r="C491" s="14" t="str">
        <f>原始数据!C491</f>
        <v/>
      </c>
      <c r="D491" s="8" t="str">
        <f>原始数据!D491</f>
        <v/>
      </c>
      <c r="E491" s="8" t="str">
        <f>原始数据!E491</f>
        <v/>
      </c>
      <c r="F491" s="8" t="str">
        <f>原始数据!F491</f>
        <v/>
      </c>
      <c r="G491" s="8">
        <f>原始数据!G491</f>
        <v>1</v>
      </c>
      <c r="H491" s="8" t="str">
        <f>原始数据!H491</f>
        <v>上</v>
      </c>
      <c r="I491" s="8" t="str">
        <f>IF(原始数据!X491="","",原始数据!X491)</f>
        <v/>
      </c>
      <c r="J491" s="8" t="str">
        <f>原始数据!J491</f>
        <v/>
      </c>
      <c r="K491" s="142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9" t="str">
        <f>IF(原始数据!AP491="","",原始数据!AP491)</f>
        <v/>
      </c>
      <c r="M491" s="13"/>
      <c r="N491" s="195"/>
      <c r="O491" s="195"/>
      <c r="P491" s="142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9" t="str">
        <f>IF(原始数据!AQ491="","",原始数据!AQ491)</f>
        <v/>
      </c>
      <c r="R491" s="13"/>
      <c r="S491" s="13"/>
      <c r="T491" s="13"/>
      <c r="U491" s="142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9" t="str">
        <f>IF(原始数据!AS491="","",原始数据!AS491)</f>
        <v/>
      </c>
      <c r="W491" s="13"/>
      <c r="X491" s="13"/>
      <c r="Y491" s="13"/>
      <c r="Z491" s="142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9" t="str">
        <f>IF(原始数据!AU491="","",原始数据!AU491)</f>
        <v/>
      </c>
      <c r="AB491" s="13"/>
      <c r="AC491" s="13"/>
      <c r="AD491" s="13"/>
      <c r="AE491" s="9" t="str">
        <f>IF(原始数据!K491="","",原始数据!K491)</f>
        <v/>
      </c>
      <c r="AF491" s="9" t="str">
        <f>IF(原始数据!L491="","",原始数据!L491)</f>
        <v/>
      </c>
      <c r="AG491" s="9" t="str">
        <f>IF(原始数据!AV491="","",原始数据!AV491)</f>
        <v/>
      </c>
      <c r="AH491" s="13"/>
      <c r="AI491" s="13"/>
      <c r="AJ491" s="13"/>
      <c r="AK491" s="13"/>
      <c r="AL491" s="13"/>
      <c r="AM491" s="9"/>
      <c r="AN491" s="9"/>
      <c r="AO491" s="9"/>
      <c r="AP491" s="9"/>
      <c r="AQ491" s="10"/>
      <c r="AR491" s="10"/>
      <c r="AS491" s="10"/>
      <c r="AT491" s="10"/>
      <c r="AU491" s="16"/>
      <c r="AV491" s="16"/>
      <c r="AW491" s="16"/>
      <c r="AX491" s="16"/>
      <c r="AY491" s="191"/>
      <c r="AZ491" s="191"/>
      <c r="BA491" s="13"/>
      <c r="BC491" s="20">
        <f t="shared" si="14"/>
        <v>0</v>
      </c>
      <c r="BD491" s="20" t="str">
        <f t="shared" si="15"/>
        <v/>
      </c>
    </row>
    <row r="492" spans="1:56">
      <c r="A492" s="1">
        <f>输入错误检查!C491</f>
        <v>0</v>
      </c>
      <c r="B492" s="14" t="str">
        <f>原始数据!B492</f>
        <v/>
      </c>
      <c r="C492" s="14" t="str">
        <f>原始数据!C492</f>
        <v/>
      </c>
      <c r="D492" s="8" t="str">
        <f>原始数据!D492</f>
        <v/>
      </c>
      <c r="E492" s="8" t="str">
        <f>原始数据!E492</f>
        <v/>
      </c>
      <c r="F492" s="8" t="str">
        <f>原始数据!F492</f>
        <v/>
      </c>
      <c r="G492" s="8">
        <f>原始数据!G492</f>
        <v>1</v>
      </c>
      <c r="H492" s="8" t="str">
        <f>原始数据!H492</f>
        <v>下</v>
      </c>
      <c r="I492" s="8" t="str">
        <f>IF(原始数据!X492="","",原始数据!X492)</f>
        <v/>
      </c>
      <c r="J492" s="8" t="str">
        <f>原始数据!J492</f>
        <v/>
      </c>
      <c r="K492" s="142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9" t="str">
        <f>IF(原始数据!AP492="","",原始数据!AP492)</f>
        <v/>
      </c>
      <c r="M492" s="13"/>
      <c r="N492" s="195"/>
      <c r="O492" s="195"/>
      <c r="P492" s="142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9" t="str">
        <f>IF(原始数据!AQ492="","",原始数据!AQ492)</f>
        <v/>
      </c>
      <c r="R492" s="13"/>
      <c r="S492" s="13"/>
      <c r="T492" s="13"/>
      <c r="U492" s="142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9" t="str">
        <f>IF(原始数据!AS492="","",原始数据!AS492)</f>
        <v/>
      </c>
      <c r="W492" s="13"/>
      <c r="X492" s="13"/>
      <c r="Y492" s="13"/>
      <c r="Z492" s="142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9" t="str">
        <f>IF(原始数据!AU492="","",原始数据!AU492)</f>
        <v/>
      </c>
      <c r="AB492" s="13"/>
      <c r="AC492" s="13"/>
      <c r="AD492" s="13"/>
      <c r="AE492" s="9" t="str">
        <f>IF(原始数据!K492="","",原始数据!K492)</f>
        <v/>
      </c>
      <c r="AF492" s="9" t="str">
        <f>IF(原始数据!L492="","",原始数据!L492)</f>
        <v/>
      </c>
      <c r="AG492" s="9" t="str">
        <f>IF(原始数据!AV492="","",原始数据!AV492)</f>
        <v/>
      </c>
      <c r="AH492" s="13"/>
      <c r="AI492" s="13"/>
      <c r="AJ492" s="13"/>
      <c r="AK492" s="13"/>
      <c r="AL492" s="13"/>
      <c r="AM492" s="9"/>
      <c r="AN492" s="9"/>
      <c r="AO492" s="9"/>
      <c r="AP492" s="9"/>
      <c r="AQ492" s="10"/>
      <c r="AR492" s="10"/>
      <c r="AS492" s="10"/>
      <c r="AT492" s="10"/>
      <c r="AU492" s="16"/>
      <c r="AV492" s="16"/>
      <c r="AW492" s="16"/>
      <c r="AX492" s="16"/>
      <c r="AY492" s="191"/>
      <c r="AZ492" s="191"/>
      <c r="BA492" s="13"/>
      <c r="BC492" s="20">
        <f t="shared" si="14"/>
        <v>0</v>
      </c>
      <c r="BD492" s="20" t="str">
        <f t="shared" si="15"/>
        <v/>
      </c>
    </row>
    <row r="493" spans="1:56">
      <c r="A493" s="1">
        <f>输入错误检查!C492</f>
        <v>0</v>
      </c>
      <c r="B493" s="14" t="str">
        <f>原始数据!B493</f>
        <v/>
      </c>
      <c r="C493" s="14" t="str">
        <f>原始数据!C493</f>
        <v/>
      </c>
      <c r="D493" s="8" t="str">
        <f>原始数据!D493</f>
        <v/>
      </c>
      <c r="E493" s="8" t="str">
        <f>原始数据!E493</f>
        <v/>
      </c>
      <c r="F493" s="8" t="str">
        <f>原始数据!F493</f>
        <v/>
      </c>
      <c r="G493" s="8">
        <f>原始数据!G493</f>
        <v>2</v>
      </c>
      <c r="H493" s="8" t="str">
        <f>原始数据!H493</f>
        <v>上</v>
      </c>
      <c r="I493" s="8" t="str">
        <f>IF(原始数据!X493="","",原始数据!X493)</f>
        <v/>
      </c>
      <c r="J493" s="8" t="str">
        <f>原始数据!J493</f>
        <v/>
      </c>
      <c r="K493" s="142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9" t="str">
        <f>IF(原始数据!AP493="","",原始数据!AP493)</f>
        <v/>
      </c>
      <c r="M493" s="13"/>
      <c r="N493" s="195"/>
      <c r="O493" s="195"/>
      <c r="P493" s="142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9" t="str">
        <f>IF(原始数据!AQ493="","",原始数据!AQ493)</f>
        <v/>
      </c>
      <c r="R493" s="13"/>
      <c r="S493" s="13"/>
      <c r="T493" s="13"/>
      <c r="U493" s="142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9" t="str">
        <f>IF(原始数据!AS493="","",原始数据!AS493)</f>
        <v/>
      </c>
      <c r="W493" s="13"/>
      <c r="X493" s="13"/>
      <c r="Y493" s="13"/>
      <c r="Z493" s="142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9" t="str">
        <f>IF(原始数据!AU493="","",原始数据!AU493)</f>
        <v/>
      </c>
      <c r="AB493" s="13"/>
      <c r="AC493" s="13"/>
      <c r="AD493" s="13"/>
      <c r="AE493" s="9" t="str">
        <f>IF(原始数据!K493="","",原始数据!K493)</f>
        <v/>
      </c>
      <c r="AF493" s="9" t="str">
        <f>IF(原始数据!L493="","",原始数据!L493)</f>
        <v/>
      </c>
      <c r="AG493" s="9" t="str">
        <f>IF(原始数据!AV493="","",原始数据!AV493)</f>
        <v/>
      </c>
      <c r="AH493" s="13"/>
      <c r="AI493" s="13"/>
      <c r="AJ493" s="13"/>
      <c r="AK493" s="13"/>
      <c r="AL493" s="13"/>
      <c r="AM493" s="9"/>
      <c r="AN493" s="9"/>
      <c r="AO493" s="9"/>
      <c r="AP493" s="9"/>
      <c r="AQ493" s="10"/>
      <c r="AR493" s="10"/>
      <c r="AS493" s="10"/>
      <c r="AT493" s="10"/>
      <c r="AU493" s="16"/>
      <c r="AV493" s="16"/>
      <c r="AW493" s="16"/>
      <c r="AX493" s="16"/>
      <c r="AY493" s="191"/>
      <c r="AZ493" s="191"/>
      <c r="BA493" s="13"/>
      <c r="BC493" s="20">
        <f t="shared" si="14"/>
        <v>0</v>
      </c>
      <c r="BD493" s="20" t="str">
        <f t="shared" si="15"/>
        <v/>
      </c>
    </row>
    <row r="494" spans="1:56">
      <c r="A494" s="1">
        <f>输入错误检查!C493</f>
        <v>0</v>
      </c>
      <c r="B494" s="14" t="str">
        <f>原始数据!B494</f>
        <v/>
      </c>
      <c r="C494" s="14" t="str">
        <f>原始数据!C494</f>
        <v/>
      </c>
      <c r="D494" s="8" t="str">
        <f>原始数据!D494</f>
        <v/>
      </c>
      <c r="E494" s="8" t="str">
        <f>原始数据!E494</f>
        <v/>
      </c>
      <c r="F494" s="8" t="str">
        <f>原始数据!F494</f>
        <v/>
      </c>
      <c r="G494" s="8">
        <f>原始数据!G494</f>
        <v>2</v>
      </c>
      <c r="H494" s="8" t="str">
        <f>原始数据!H494</f>
        <v>下</v>
      </c>
      <c r="I494" s="8" t="str">
        <f>IF(原始数据!X494="","",原始数据!X494)</f>
        <v/>
      </c>
      <c r="J494" s="8" t="str">
        <f>原始数据!J494</f>
        <v/>
      </c>
      <c r="K494" s="142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9" t="str">
        <f>IF(原始数据!AP494="","",原始数据!AP494)</f>
        <v/>
      </c>
      <c r="M494" s="13"/>
      <c r="N494" s="195"/>
      <c r="O494" s="195"/>
      <c r="P494" s="142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9" t="str">
        <f>IF(原始数据!AQ494="","",原始数据!AQ494)</f>
        <v/>
      </c>
      <c r="R494" s="13"/>
      <c r="S494" s="13"/>
      <c r="T494" s="13"/>
      <c r="U494" s="142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9" t="str">
        <f>IF(原始数据!AS494="","",原始数据!AS494)</f>
        <v/>
      </c>
      <c r="W494" s="13"/>
      <c r="X494" s="13"/>
      <c r="Y494" s="13"/>
      <c r="Z494" s="142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9" t="str">
        <f>IF(原始数据!AU494="","",原始数据!AU494)</f>
        <v/>
      </c>
      <c r="AB494" s="13"/>
      <c r="AC494" s="13"/>
      <c r="AD494" s="13"/>
      <c r="AE494" s="9" t="str">
        <f>IF(原始数据!K494="","",原始数据!K494)</f>
        <v/>
      </c>
      <c r="AF494" s="9" t="str">
        <f>IF(原始数据!L494="","",原始数据!L494)</f>
        <v/>
      </c>
      <c r="AG494" s="9" t="str">
        <f>IF(原始数据!AV494="","",原始数据!AV494)</f>
        <v/>
      </c>
      <c r="AH494" s="13"/>
      <c r="AI494" s="13"/>
      <c r="AJ494" s="13"/>
      <c r="AK494" s="13"/>
      <c r="AL494" s="13"/>
      <c r="AM494" s="9"/>
      <c r="AN494" s="9"/>
      <c r="AO494" s="9"/>
      <c r="AP494" s="9"/>
      <c r="AQ494" s="10"/>
      <c r="AR494" s="10"/>
      <c r="AS494" s="10"/>
      <c r="AT494" s="10"/>
      <c r="AU494" s="16"/>
      <c r="AV494" s="16"/>
      <c r="AW494" s="16"/>
      <c r="AX494" s="16"/>
      <c r="AY494" s="191"/>
      <c r="AZ494" s="191"/>
      <c r="BA494" s="13"/>
      <c r="BC494" s="20">
        <f t="shared" si="14"/>
        <v>0</v>
      </c>
      <c r="BD494" s="20" t="str">
        <f t="shared" si="15"/>
        <v/>
      </c>
    </row>
    <row r="495" spans="1:56">
      <c r="A495" s="1">
        <f>输入错误检查!C494</f>
        <v>0</v>
      </c>
      <c r="B495" s="14" t="str">
        <f>原始数据!B495</f>
        <v/>
      </c>
      <c r="C495" s="14" t="str">
        <f>原始数据!C495</f>
        <v/>
      </c>
      <c r="D495" s="8" t="str">
        <f>原始数据!D495</f>
        <v/>
      </c>
      <c r="E495" s="8" t="str">
        <f>原始数据!E495</f>
        <v/>
      </c>
      <c r="F495" s="8" t="str">
        <f>原始数据!F495</f>
        <v/>
      </c>
      <c r="G495" s="8">
        <f>原始数据!G495</f>
        <v>3</v>
      </c>
      <c r="H495" s="8" t="str">
        <f>原始数据!H495</f>
        <v>上</v>
      </c>
      <c r="I495" s="8" t="str">
        <f>IF(原始数据!X495="","",原始数据!X495)</f>
        <v/>
      </c>
      <c r="J495" s="8" t="str">
        <f>原始数据!J495</f>
        <v/>
      </c>
      <c r="K495" s="142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9" t="str">
        <f>IF(原始数据!AP495="","",原始数据!AP495)</f>
        <v/>
      </c>
      <c r="M495" s="13"/>
      <c r="N495" s="195"/>
      <c r="O495" s="195"/>
      <c r="P495" s="142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9" t="str">
        <f>IF(原始数据!AQ495="","",原始数据!AQ495)</f>
        <v/>
      </c>
      <c r="R495" s="13"/>
      <c r="S495" s="13"/>
      <c r="T495" s="13"/>
      <c r="U495" s="142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9" t="str">
        <f>IF(原始数据!AS495="","",原始数据!AS495)</f>
        <v/>
      </c>
      <c r="W495" s="13"/>
      <c r="X495" s="13"/>
      <c r="Y495" s="13"/>
      <c r="Z495" s="142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9" t="str">
        <f>IF(原始数据!AU495="","",原始数据!AU495)</f>
        <v/>
      </c>
      <c r="AB495" s="13"/>
      <c r="AC495" s="13"/>
      <c r="AD495" s="13"/>
      <c r="AE495" s="9" t="str">
        <f>IF(原始数据!K495="","",原始数据!K495)</f>
        <v/>
      </c>
      <c r="AF495" s="9" t="str">
        <f>IF(原始数据!L495="","",原始数据!L495)</f>
        <v/>
      </c>
      <c r="AG495" s="9" t="str">
        <f>IF(原始数据!AV495="","",原始数据!AV495)</f>
        <v/>
      </c>
      <c r="AH495" s="13"/>
      <c r="AI495" s="13"/>
      <c r="AJ495" s="13"/>
      <c r="AK495" s="13"/>
      <c r="AL495" s="13"/>
      <c r="AM495" s="9"/>
      <c r="AN495" s="9"/>
      <c r="AO495" s="9"/>
      <c r="AP495" s="9"/>
      <c r="AQ495" s="10"/>
      <c r="AR495" s="10"/>
      <c r="AS495" s="10"/>
      <c r="AT495" s="10"/>
      <c r="AU495" s="16"/>
      <c r="AV495" s="16"/>
      <c r="AW495" s="16"/>
      <c r="AX495" s="16"/>
      <c r="AY495" s="191"/>
      <c r="AZ495" s="191"/>
      <c r="BA495" s="13"/>
      <c r="BC495" s="20">
        <f t="shared" si="14"/>
        <v>0</v>
      </c>
      <c r="BD495" s="20" t="str">
        <f t="shared" si="15"/>
        <v/>
      </c>
    </row>
    <row r="496" spans="1:56">
      <c r="A496" s="1">
        <f>输入错误检查!C495</f>
        <v>0</v>
      </c>
      <c r="B496" s="14" t="str">
        <f>原始数据!B496</f>
        <v/>
      </c>
      <c r="C496" s="14" t="str">
        <f>原始数据!C496</f>
        <v/>
      </c>
      <c r="D496" s="8" t="str">
        <f>原始数据!D496</f>
        <v/>
      </c>
      <c r="E496" s="8" t="str">
        <f>原始数据!E496</f>
        <v/>
      </c>
      <c r="F496" s="8" t="str">
        <f>原始数据!F496</f>
        <v/>
      </c>
      <c r="G496" s="8">
        <f>原始数据!G496</f>
        <v>3</v>
      </c>
      <c r="H496" s="8" t="str">
        <f>原始数据!H496</f>
        <v>下</v>
      </c>
      <c r="I496" s="8" t="str">
        <f>IF(原始数据!X496="","",原始数据!X496)</f>
        <v/>
      </c>
      <c r="J496" s="8" t="str">
        <f>原始数据!J496</f>
        <v/>
      </c>
      <c r="K496" s="142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9" t="str">
        <f>IF(原始数据!AP496="","",原始数据!AP496)</f>
        <v/>
      </c>
      <c r="M496" s="13"/>
      <c r="N496" s="195"/>
      <c r="O496" s="195"/>
      <c r="P496" s="142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9" t="str">
        <f>IF(原始数据!AQ496="","",原始数据!AQ496)</f>
        <v/>
      </c>
      <c r="R496" s="13"/>
      <c r="S496" s="13"/>
      <c r="T496" s="13"/>
      <c r="U496" s="142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9" t="str">
        <f>IF(原始数据!AS496="","",原始数据!AS496)</f>
        <v/>
      </c>
      <c r="W496" s="13"/>
      <c r="X496" s="13"/>
      <c r="Y496" s="13"/>
      <c r="Z496" s="142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9" t="str">
        <f>IF(原始数据!AU496="","",原始数据!AU496)</f>
        <v/>
      </c>
      <c r="AB496" s="13"/>
      <c r="AC496" s="13"/>
      <c r="AD496" s="13"/>
      <c r="AE496" s="9" t="str">
        <f>IF(原始数据!K496="","",原始数据!K496)</f>
        <v/>
      </c>
      <c r="AF496" s="9" t="str">
        <f>IF(原始数据!L496="","",原始数据!L496)</f>
        <v/>
      </c>
      <c r="AG496" s="9" t="str">
        <f>IF(原始数据!AV496="","",原始数据!AV496)</f>
        <v/>
      </c>
      <c r="AH496" s="13"/>
      <c r="AI496" s="13"/>
      <c r="AJ496" s="13"/>
      <c r="AK496" s="13"/>
      <c r="AL496" s="13"/>
      <c r="AM496" s="9"/>
      <c r="AN496" s="9"/>
      <c r="AO496" s="9"/>
      <c r="AP496" s="9"/>
      <c r="AQ496" s="10"/>
      <c r="AR496" s="10"/>
      <c r="AS496" s="10"/>
      <c r="AT496" s="10"/>
      <c r="AU496" s="16"/>
      <c r="AV496" s="16"/>
      <c r="AW496" s="16"/>
      <c r="AX496" s="16"/>
      <c r="AY496" s="191"/>
      <c r="AZ496" s="191"/>
      <c r="BA496" s="13"/>
      <c r="BC496" s="20">
        <f t="shared" si="14"/>
        <v>0</v>
      </c>
      <c r="BD496" s="20" t="str">
        <f t="shared" si="15"/>
        <v/>
      </c>
    </row>
    <row r="497" spans="1:56">
      <c r="A497" s="1">
        <f>输入错误检查!C496</f>
        <v>0</v>
      </c>
      <c r="B497" s="14" t="str">
        <f>原始数据!B497</f>
        <v/>
      </c>
      <c r="C497" s="14" t="str">
        <f>原始数据!C497</f>
        <v/>
      </c>
      <c r="D497" s="8" t="str">
        <f>原始数据!D497</f>
        <v/>
      </c>
      <c r="E497" s="8" t="str">
        <f>原始数据!E497</f>
        <v/>
      </c>
      <c r="F497" s="8" t="str">
        <f>原始数据!F497</f>
        <v/>
      </c>
      <c r="G497" s="8" t="str">
        <f>原始数据!G497</f>
        <v>加</v>
      </c>
      <c r="H497" s="8" t="str">
        <f>原始数据!H497</f>
        <v>上</v>
      </c>
      <c r="I497" s="8" t="str">
        <f>IF(原始数据!X497="","",原始数据!X497)</f>
        <v/>
      </c>
      <c r="J497" s="8" t="str">
        <f>原始数据!J497</f>
        <v/>
      </c>
      <c r="K497" s="142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9" t="str">
        <f>IF(原始数据!AP497="","",原始数据!AP497)</f>
        <v/>
      </c>
      <c r="M497" s="13"/>
      <c r="N497" s="195"/>
      <c r="O497" s="195"/>
      <c r="P497" s="142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9" t="str">
        <f>IF(原始数据!AQ497="","",原始数据!AQ497)</f>
        <v/>
      </c>
      <c r="R497" s="13"/>
      <c r="S497" s="13"/>
      <c r="T497" s="13"/>
      <c r="U497" s="142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9" t="str">
        <f>IF(原始数据!AS497="","",原始数据!AS497)</f>
        <v/>
      </c>
      <c r="W497" s="13"/>
      <c r="X497" s="13"/>
      <c r="Y497" s="13"/>
      <c r="Z497" s="142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9" t="str">
        <f>IF(原始数据!AU497="","",原始数据!AU497)</f>
        <v/>
      </c>
      <c r="AB497" s="13"/>
      <c r="AC497" s="13"/>
      <c r="AD497" s="13"/>
      <c r="AE497" s="9" t="str">
        <f>IF(原始数据!K497="","",原始数据!K497)</f>
        <v/>
      </c>
      <c r="AF497" s="9" t="str">
        <f>IF(原始数据!L497="","",原始数据!L497)</f>
        <v/>
      </c>
      <c r="AG497" s="9" t="str">
        <f>IF(原始数据!AV497="","",原始数据!AV497)</f>
        <v/>
      </c>
      <c r="AH497" s="13"/>
      <c r="AI497" s="13"/>
      <c r="AJ497" s="13"/>
      <c r="AK497" s="13"/>
      <c r="AL497" s="13"/>
      <c r="AM497" s="9"/>
      <c r="AN497" s="9"/>
      <c r="AO497" s="9"/>
      <c r="AP497" s="9"/>
      <c r="AQ497" s="10"/>
      <c r="AR497" s="10"/>
      <c r="AS497" s="10"/>
      <c r="AT497" s="10"/>
      <c r="AU497" s="16"/>
      <c r="AV497" s="16"/>
      <c r="AW497" s="16"/>
      <c r="AX497" s="16"/>
      <c r="AY497" s="191"/>
      <c r="AZ497" s="191"/>
      <c r="BA497" s="13"/>
      <c r="BC497" s="20">
        <f t="shared" si="14"/>
        <v>0</v>
      </c>
      <c r="BD497" s="20" t="str">
        <f t="shared" si="15"/>
        <v/>
      </c>
    </row>
    <row r="498" spans="1:56">
      <c r="A498" s="1">
        <f>输入错误检查!C497</f>
        <v>0</v>
      </c>
      <c r="B498" s="14" t="str">
        <f>原始数据!B498</f>
        <v/>
      </c>
      <c r="C498" s="14" t="str">
        <f>原始数据!C498</f>
        <v/>
      </c>
      <c r="D498" s="8" t="str">
        <f>原始数据!D498</f>
        <v/>
      </c>
      <c r="E498" s="8" t="str">
        <f>原始数据!E498</f>
        <v/>
      </c>
      <c r="F498" s="8" t="str">
        <f>原始数据!F498</f>
        <v/>
      </c>
      <c r="G498" s="8" t="str">
        <f>原始数据!G498</f>
        <v>加</v>
      </c>
      <c r="H498" s="8" t="str">
        <f>原始数据!H498</f>
        <v>下</v>
      </c>
      <c r="I498" s="8" t="str">
        <f>IF(原始数据!X498="","",原始数据!X498)</f>
        <v/>
      </c>
      <c r="J498" s="8" t="str">
        <f>原始数据!J498</f>
        <v/>
      </c>
      <c r="K498" s="142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9" t="str">
        <f>IF(原始数据!AP498="","",原始数据!AP498)</f>
        <v/>
      </c>
      <c r="M498" s="13"/>
      <c r="N498" s="195"/>
      <c r="O498" s="195"/>
      <c r="P498" s="142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9" t="str">
        <f>IF(原始数据!AQ498="","",原始数据!AQ498)</f>
        <v/>
      </c>
      <c r="R498" s="13"/>
      <c r="S498" s="13"/>
      <c r="T498" s="13"/>
      <c r="U498" s="142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9" t="str">
        <f>IF(原始数据!AS498="","",原始数据!AS498)</f>
        <v/>
      </c>
      <c r="W498" s="13"/>
      <c r="X498" s="13"/>
      <c r="Y498" s="13"/>
      <c r="Z498" s="142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9" t="str">
        <f>IF(原始数据!AU498="","",原始数据!AU498)</f>
        <v/>
      </c>
      <c r="AB498" s="13"/>
      <c r="AC498" s="13"/>
      <c r="AD498" s="13"/>
      <c r="AE498" s="9" t="str">
        <f>IF(原始数据!K498="","",原始数据!K498)</f>
        <v/>
      </c>
      <c r="AF498" s="9" t="str">
        <f>IF(原始数据!L498="","",原始数据!L498)</f>
        <v/>
      </c>
      <c r="AG498" s="9" t="str">
        <f>IF(原始数据!AV498="","",原始数据!AV498)</f>
        <v/>
      </c>
      <c r="AH498" s="13"/>
      <c r="AI498" s="13"/>
      <c r="AJ498" s="13"/>
      <c r="AK498" s="13"/>
      <c r="AL498" s="13"/>
      <c r="AM498" s="9"/>
      <c r="AN498" s="9"/>
      <c r="AO498" s="9"/>
      <c r="AP498" s="9"/>
      <c r="AQ498" s="10"/>
      <c r="AR498" s="10"/>
      <c r="AS498" s="10"/>
      <c r="AT498" s="10"/>
      <c r="AU498" s="16"/>
      <c r="AV498" s="16"/>
      <c r="AW498" s="16"/>
      <c r="AX498" s="16"/>
      <c r="AY498" s="191"/>
      <c r="AZ498" s="191"/>
      <c r="BA498" s="13"/>
      <c r="BC498" s="20">
        <f t="shared" si="14"/>
        <v>0</v>
      </c>
      <c r="BD498" s="20" t="str">
        <f t="shared" si="15"/>
        <v/>
      </c>
    </row>
    <row r="499" spans="1:56">
      <c r="A499" s="1">
        <f>输入错误检查!C498</f>
        <v>0</v>
      </c>
      <c r="B499" s="14" t="str">
        <f>原始数据!B499</f>
        <v/>
      </c>
      <c r="C499" s="14" t="str">
        <f>原始数据!C499</f>
        <v/>
      </c>
      <c r="D499" s="8" t="str">
        <f>原始数据!D499</f>
        <v/>
      </c>
      <c r="E499" s="8" t="str">
        <f>原始数据!E499</f>
        <v/>
      </c>
      <c r="F499" s="8" t="str">
        <f>原始数据!F499</f>
        <v/>
      </c>
      <c r="G499" s="8">
        <f>原始数据!G499</f>
        <v>1</v>
      </c>
      <c r="H499" s="8" t="str">
        <f>原始数据!H499</f>
        <v>上</v>
      </c>
      <c r="I499" s="8" t="str">
        <f>IF(原始数据!X499="","",原始数据!X499)</f>
        <v/>
      </c>
      <c r="J499" s="8" t="str">
        <f>原始数据!J499</f>
        <v/>
      </c>
      <c r="K499" s="142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9" t="str">
        <f>IF(原始数据!AP499="","",原始数据!AP499)</f>
        <v/>
      </c>
      <c r="M499" s="13"/>
      <c r="N499" s="195"/>
      <c r="O499" s="195"/>
      <c r="P499" s="142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9" t="str">
        <f>IF(原始数据!AQ499="","",原始数据!AQ499)</f>
        <v/>
      </c>
      <c r="R499" s="13"/>
      <c r="S499" s="13"/>
      <c r="T499" s="13"/>
      <c r="U499" s="142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9" t="str">
        <f>IF(原始数据!AS499="","",原始数据!AS499)</f>
        <v/>
      </c>
      <c r="W499" s="13"/>
      <c r="X499" s="13"/>
      <c r="Y499" s="13"/>
      <c r="Z499" s="142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9" t="str">
        <f>IF(原始数据!AU499="","",原始数据!AU499)</f>
        <v/>
      </c>
      <c r="AB499" s="13"/>
      <c r="AC499" s="13"/>
      <c r="AD499" s="13"/>
      <c r="AE499" s="9" t="str">
        <f>IF(原始数据!K499="","",原始数据!K499)</f>
        <v/>
      </c>
      <c r="AF499" s="9" t="str">
        <f>IF(原始数据!L499="","",原始数据!L499)</f>
        <v/>
      </c>
      <c r="AG499" s="9" t="str">
        <f>IF(原始数据!AV499="","",原始数据!AV499)</f>
        <v/>
      </c>
      <c r="AH499" s="13"/>
      <c r="AI499" s="13"/>
      <c r="AJ499" s="13"/>
      <c r="AK499" s="13"/>
      <c r="AL499" s="13"/>
      <c r="AM499" s="9"/>
      <c r="AN499" s="9"/>
      <c r="AO499" s="9"/>
      <c r="AP499" s="9"/>
      <c r="AQ499" s="10"/>
      <c r="AR499" s="10"/>
      <c r="AS499" s="10"/>
      <c r="AT499" s="10"/>
      <c r="AU499" s="16"/>
      <c r="AV499" s="16"/>
      <c r="AW499" s="16"/>
      <c r="AX499" s="16"/>
      <c r="AY499" s="191"/>
      <c r="AZ499" s="191"/>
      <c r="BA499" s="13"/>
      <c r="BC499" s="20">
        <f t="shared" si="14"/>
        <v>0</v>
      </c>
      <c r="BD499" s="20" t="str">
        <f t="shared" si="15"/>
        <v/>
      </c>
    </row>
    <row r="500" spans="1:56">
      <c r="A500" s="1">
        <f>输入错误检查!C499</f>
        <v>0</v>
      </c>
      <c r="B500" s="14" t="str">
        <f>原始数据!B500</f>
        <v/>
      </c>
      <c r="C500" s="14" t="str">
        <f>原始数据!C500</f>
        <v/>
      </c>
      <c r="D500" s="8" t="str">
        <f>原始数据!D500</f>
        <v/>
      </c>
      <c r="E500" s="8" t="str">
        <f>原始数据!E500</f>
        <v/>
      </c>
      <c r="F500" s="8" t="str">
        <f>原始数据!F500</f>
        <v/>
      </c>
      <c r="G500" s="8">
        <f>原始数据!G500</f>
        <v>1</v>
      </c>
      <c r="H500" s="8" t="str">
        <f>原始数据!H500</f>
        <v>下</v>
      </c>
      <c r="I500" s="8" t="str">
        <f>IF(原始数据!X500="","",原始数据!X500)</f>
        <v/>
      </c>
      <c r="J500" s="8" t="str">
        <f>原始数据!J500</f>
        <v/>
      </c>
      <c r="K500" s="142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9" t="str">
        <f>IF(原始数据!AP500="","",原始数据!AP500)</f>
        <v/>
      </c>
      <c r="M500" s="13"/>
      <c r="N500" s="195"/>
      <c r="O500" s="195"/>
      <c r="P500" s="142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9" t="str">
        <f>IF(原始数据!AQ500="","",原始数据!AQ500)</f>
        <v/>
      </c>
      <c r="R500" s="13"/>
      <c r="S500" s="13"/>
      <c r="T500" s="13"/>
      <c r="U500" s="142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9" t="str">
        <f>IF(原始数据!AS500="","",原始数据!AS500)</f>
        <v/>
      </c>
      <c r="W500" s="13"/>
      <c r="X500" s="13"/>
      <c r="Y500" s="13"/>
      <c r="Z500" s="142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9" t="str">
        <f>IF(原始数据!AU500="","",原始数据!AU500)</f>
        <v/>
      </c>
      <c r="AB500" s="13"/>
      <c r="AC500" s="13"/>
      <c r="AD500" s="13"/>
      <c r="AE500" s="9" t="str">
        <f>IF(原始数据!K500="","",原始数据!K500)</f>
        <v/>
      </c>
      <c r="AF500" s="9" t="str">
        <f>IF(原始数据!L500="","",原始数据!L500)</f>
        <v/>
      </c>
      <c r="AG500" s="9" t="str">
        <f>IF(原始数据!AV500="","",原始数据!AV500)</f>
        <v/>
      </c>
      <c r="AH500" s="13"/>
      <c r="AI500" s="13"/>
      <c r="AJ500" s="13"/>
      <c r="AK500" s="13"/>
      <c r="AL500" s="13"/>
      <c r="AM500" s="9"/>
      <c r="AN500" s="9"/>
      <c r="AO500" s="9"/>
      <c r="AP500" s="9"/>
      <c r="AQ500" s="10"/>
      <c r="AR500" s="10"/>
      <c r="AS500" s="10"/>
      <c r="AT500" s="10"/>
      <c r="AU500" s="16"/>
      <c r="AV500" s="16"/>
      <c r="AW500" s="16"/>
      <c r="AX500" s="16"/>
      <c r="AY500" s="191"/>
      <c r="AZ500" s="191"/>
      <c r="BA500" s="13"/>
      <c r="BC500" s="20">
        <f t="shared" si="14"/>
        <v>0</v>
      </c>
      <c r="BD500" s="20" t="str">
        <f t="shared" si="15"/>
        <v/>
      </c>
    </row>
    <row r="501" spans="1:56">
      <c r="A501" s="1">
        <f>输入错误检查!C500</f>
        <v>0</v>
      </c>
      <c r="B501" s="14" t="str">
        <f>原始数据!B501</f>
        <v/>
      </c>
      <c r="C501" s="14" t="str">
        <f>原始数据!C501</f>
        <v/>
      </c>
      <c r="D501" s="8" t="str">
        <f>原始数据!D501</f>
        <v/>
      </c>
      <c r="E501" s="8" t="str">
        <f>原始数据!E501</f>
        <v/>
      </c>
      <c r="F501" s="8" t="str">
        <f>原始数据!F501</f>
        <v/>
      </c>
      <c r="G501" s="8">
        <f>原始数据!G501</f>
        <v>2</v>
      </c>
      <c r="H501" s="8" t="str">
        <f>原始数据!H501</f>
        <v>上</v>
      </c>
      <c r="I501" s="8" t="str">
        <f>IF(原始数据!X501="","",原始数据!X501)</f>
        <v/>
      </c>
      <c r="J501" s="8" t="str">
        <f>原始数据!J501</f>
        <v/>
      </c>
      <c r="K501" s="142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9" t="str">
        <f>IF(原始数据!AP501="","",原始数据!AP501)</f>
        <v/>
      </c>
      <c r="M501" s="13"/>
      <c r="N501" s="195"/>
      <c r="O501" s="195"/>
      <c r="P501" s="142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9" t="str">
        <f>IF(原始数据!AQ501="","",原始数据!AQ501)</f>
        <v/>
      </c>
      <c r="R501" s="13"/>
      <c r="S501" s="13"/>
      <c r="T501" s="13"/>
      <c r="U501" s="142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9" t="str">
        <f>IF(原始数据!AS501="","",原始数据!AS501)</f>
        <v/>
      </c>
      <c r="W501" s="13"/>
      <c r="X501" s="13"/>
      <c r="Y501" s="13"/>
      <c r="Z501" s="142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9" t="str">
        <f>IF(原始数据!AU501="","",原始数据!AU501)</f>
        <v/>
      </c>
      <c r="AB501" s="13"/>
      <c r="AC501" s="13"/>
      <c r="AD501" s="13"/>
      <c r="AE501" s="9" t="str">
        <f>IF(原始数据!K501="","",原始数据!K501)</f>
        <v/>
      </c>
      <c r="AF501" s="9" t="str">
        <f>IF(原始数据!L501="","",原始数据!L501)</f>
        <v/>
      </c>
      <c r="AG501" s="9" t="str">
        <f>IF(原始数据!AV501="","",原始数据!AV501)</f>
        <v/>
      </c>
      <c r="AH501" s="13"/>
      <c r="AI501" s="13"/>
      <c r="AJ501" s="13"/>
      <c r="AK501" s="13"/>
      <c r="AL501" s="13"/>
      <c r="AM501" s="9"/>
      <c r="AN501" s="9"/>
      <c r="AO501" s="9"/>
      <c r="AP501" s="9"/>
      <c r="AQ501" s="10"/>
      <c r="AR501" s="10"/>
      <c r="AS501" s="10"/>
      <c r="AT501" s="10"/>
      <c r="AU501" s="16"/>
      <c r="AV501" s="16"/>
      <c r="AW501" s="16"/>
      <c r="AX501" s="16"/>
      <c r="AY501" s="191"/>
      <c r="AZ501" s="191"/>
      <c r="BA501" s="13"/>
      <c r="BC501" s="20">
        <f t="shared" si="14"/>
        <v>0</v>
      </c>
      <c r="BD501" s="20" t="str">
        <f t="shared" si="15"/>
        <v/>
      </c>
    </row>
    <row r="502" spans="1:56">
      <c r="A502" s="1">
        <f>输入错误检查!C501</f>
        <v>0</v>
      </c>
      <c r="B502" s="14" t="str">
        <f>原始数据!B502</f>
        <v/>
      </c>
      <c r="C502" s="14" t="str">
        <f>原始数据!C502</f>
        <v/>
      </c>
      <c r="D502" s="8" t="str">
        <f>原始数据!D502</f>
        <v/>
      </c>
      <c r="E502" s="8" t="str">
        <f>原始数据!E502</f>
        <v/>
      </c>
      <c r="F502" s="8" t="str">
        <f>原始数据!F502</f>
        <v/>
      </c>
      <c r="G502" s="8">
        <f>原始数据!G502</f>
        <v>2</v>
      </c>
      <c r="H502" s="8" t="str">
        <f>原始数据!H502</f>
        <v>下</v>
      </c>
      <c r="I502" s="8" t="str">
        <f>IF(原始数据!X502="","",原始数据!X502)</f>
        <v/>
      </c>
      <c r="J502" s="8" t="str">
        <f>原始数据!J502</f>
        <v/>
      </c>
      <c r="K502" s="142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9" t="str">
        <f>IF(原始数据!AP502="","",原始数据!AP502)</f>
        <v/>
      </c>
      <c r="M502" s="13"/>
      <c r="N502" s="195"/>
      <c r="O502" s="195"/>
      <c r="P502" s="142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9" t="str">
        <f>IF(原始数据!AQ502="","",原始数据!AQ502)</f>
        <v/>
      </c>
      <c r="R502" s="13"/>
      <c r="S502" s="13"/>
      <c r="T502" s="13"/>
      <c r="U502" s="142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9" t="str">
        <f>IF(原始数据!AS502="","",原始数据!AS502)</f>
        <v/>
      </c>
      <c r="W502" s="13"/>
      <c r="X502" s="13"/>
      <c r="Y502" s="13"/>
      <c r="Z502" s="142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9" t="str">
        <f>IF(原始数据!AU502="","",原始数据!AU502)</f>
        <v/>
      </c>
      <c r="AB502" s="13"/>
      <c r="AC502" s="13"/>
      <c r="AD502" s="13"/>
      <c r="AE502" s="9" t="str">
        <f>IF(原始数据!K502="","",原始数据!K502)</f>
        <v/>
      </c>
      <c r="AF502" s="9" t="str">
        <f>IF(原始数据!L502="","",原始数据!L502)</f>
        <v/>
      </c>
      <c r="AG502" s="9" t="str">
        <f>IF(原始数据!AV502="","",原始数据!AV502)</f>
        <v/>
      </c>
      <c r="AH502" s="13"/>
      <c r="AI502" s="13"/>
      <c r="AJ502" s="13"/>
      <c r="AK502" s="13"/>
      <c r="AL502" s="13"/>
      <c r="AM502" s="9"/>
      <c r="AN502" s="9"/>
      <c r="AO502" s="9"/>
      <c r="AP502" s="9"/>
      <c r="AQ502" s="10"/>
      <c r="AR502" s="10"/>
      <c r="AS502" s="10"/>
      <c r="AT502" s="10"/>
      <c r="AU502" s="16"/>
      <c r="AV502" s="16"/>
      <c r="AW502" s="16"/>
      <c r="AX502" s="16"/>
      <c r="AY502" s="191"/>
      <c r="AZ502" s="191"/>
      <c r="BA502" s="13"/>
      <c r="BC502" s="20">
        <f t="shared" si="14"/>
        <v>0</v>
      </c>
      <c r="BD502" s="20" t="str">
        <f t="shared" si="15"/>
        <v/>
      </c>
    </row>
    <row r="503" spans="1:56">
      <c r="A503" s="1">
        <f>输入错误检查!C502</f>
        <v>0</v>
      </c>
      <c r="B503" s="14" t="str">
        <f>原始数据!B503</f>
        <v/>
      </c>
      <c r="C503" s="14" t="str">
        <f>原始数据!C503</f>
        <v/>
      </c>
      <c r="D503" s="8" t="str">
        <f>原始数据!D503</f>
        <v/>
      </c>
      <c r="E503" s="8" t="str">
        <f>原始数据!E503</f>
        <v/>
      </c>
      <c r="F503" s="8" t="str">
        <f>原始数据!F503</f>
        <v/>
      </c>
      <c r="G503" s="8">
        <f>原始数据!G503</f>
        <v>3</v>
      </c>
      <c r="H503" s="8" t="str">
        <f>原始数据!H503</f>
        <v>上</v>
      </c>
      <c r="I503" s="8" t="str">
        <f>IF(原始数据!X503="","",原始数据!X503)</f>
        <v/>
      </c>
      <c r="J503" s="8" t="str">
        <f>原始数据!J503</f>
        <v/>
      </c>
      <c r="K503" s="142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9" t="str">
        <f>IF(原始数据!AP503="","",原始数据!AP503)</f>
        <v/>
      </c>
      <c r="M503" s="13"/>
      <c r="N503" s="195"/>
      <c r="O503" s="195"/>
      <c r="P503" s="142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9" t="str">
        <f>IF(原始数据!AQ503="","",原始数据!AQ503)</f>
        <v/>
      </c>
      <c r="R503" s="13"/>
      <c r="S503" s="13"/>
      <c r="T503" s="13"/>
      <c r="U503" s="142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9" t="str">
        <f>IF(原始数据!AS503="","",原始数据!AS503)</f>
        <v/>
      </c>
      <c r="W503" s="13"/>
      <c r="X503" s="13"/>
      <c r="Y503" s="13"/>
      <c r="Z503" s="142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9" t="str">
        <f>IF(原始数据!AU503="","",原始数据!AU503)</f>
        <v/>
      </c>
      <c r="AB503" s="13"/>
      <c r="AC503" s="13"/>
      <c r="AD503" s="13"/>
      <c r="AE503" s="9" t="str">
        <f>IF(原始数据!K503="","",原始数据!K503)</f>
        <v/>
      </c>
      <c r="AF503" s="9" t="str">
        <f>IF(原始数据!L503="","",原始数据!L503)</f>
        <v/>
      </c>
      <c r="AG503" s="9" t="str">
        <f>IF(原始数据!AV503="","",原始数据!AV503)</f>
        <v/>
      </c>
      <c r="AH503" s="13"/>
      <c r="AI503" s="13"/>
      <c r="AJ503" s="13"/>
      <c r="AK503" s="13"/>
      <c r="AL503" s="13"/>
      <c r="AM503" s="9"/>
      <c r="AN503" s="9"/>
      <c r="AO503" s="9"/>
      <c r="AP503" s="9"/>
      <c r="AQ503" s="10"/>
      <c r="AR503" s="10"/>
      <c r="AS503" s="10"/>
      <c r="AT503" s="10"/>
      <c r="AU503" s="16"/>
      <c r="AV503" s="16"/>
      <c r="AW503" s="16"/>
      <c r="AX503" s="16"/>
      <c r="AY503" s="191"/>
      <c r="AZ503" s="191"/>
      <c r="BA503" s="13"/>
      <c r="BC503" s="20">
        <f t="shared" si="14"/>
        <v>0</v>
      </c>
      <c r="BD503" s="20" t="str">
        <f t="shared" si="15"/>
        <v/>
      </c>
    </row>
    <row r="504" spans="1:56">
      <c r="A504" s="1">
        <f>输入错误检查!C503</f>
        <v>0</v>
      </c>
      <c r="B504" s="14" t="str">
        <f>原始数据!B504</f>
        <v/>
      </c>
      <c r="C504" s="14" t="str">
        <f>原始数据!C504</f>
        <v/>
      </c>
      <c r="D504" s="8" t="str">
        <f>原始数据!D504</f>
        <v/>
      </c>
      <c r="E504" s="8" t="str">
        <f>原始数据!E504</f>
        <v/>
      </c>
      <c r="F504" s="8" t="str">
        <f>原始数据!F504</f>
        <v/>
      </c>
      <c r="G504" s="8">
        <f>原始数据!G504</f>
        <v>3</v>
      </c>
      <c r="H504" s="8" t="str">
        <f>原始数据!H504</f>
        <v>下</v>
      </c>
      <c r="I504" s="8" t="str">
        <f>IF(原始数据!X504="","",原始数据!X504)</f>
        <v/>
      </c>
      <c r="J504" s="8" t="str">
        <f>原始数据!J504</f>
        <v/>
      </c>
      <c r="K504" s="142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9" t="str">
        <f>IF(原始数据!AP504="","",原始数据!AP504)</f>
        <v/>
      </c>
      <c r="M504" s="13"/>
      <c r="N504" s="195"/>
      <c r="O504" s="195"/>
      <c r="P504" s="142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9" t="str">
        <f>IF(原始数据!AQ504="","",原始数据!AQ504)</f>
        <v/>
      </c>
      <c r="R504" s="13"/>
      <c r="S504" s="13"/>
      <c r="T504" s="13"/>
      <c r="U504" s="142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9" t="str">
        <f>IF(原始数据!AS504="","",原始数据!AS504)</f>
        <v/>
      </c>
      <c r="W504" s="13"/>
      <c r="X504" s="13"/>
      <c r="Y504" s="13"/>
      <c r="Z504" s="142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9" t="str">
        <f>IF(原始数据!AU504="","",原始数据!AU504)</f>
        <v/>
      </c>
      <c r="AB504" s="13"/>
      <c r="AC504" s="13"/>
      <c r="AD504" s="13"/>
      <c r="AE504" s="9" t="str">
        <f>IF(原始数据!K504="","",原始数据!K504)</f>
        <v/>
      </c>
      <c r="AF504" s="9" t="str">
        <f>IF(原始数据!L504="","",原始数据!L504)</f>
        <v/>
      </c>
      <c r="AG504" s="9" t="str">
        <f>IF(原始数据!AV504="","",原始数据!AV504)</f>
        <v/>
      </c>
      <c r="AH504" s="13"/>
      <c r="AI504" s="13"/>
      <c r="AJ504" s="13"/>
      <c r="AK504" s="13"/>
      <c r="AL504" s="13"/>
      <c r="AM504" s="9"/>
      <c r="AN504" s="9"/>
      <c r="AO504" s="9"/>
      <c r="AP504" s="9"/>
      <c r="AQ504" s="10"/>
      <c r="AR504" s="10"/>
      <c r="AS504" s="10"/>
      <c r="AT504" s="10"/>
      <c r="AU504" s="16"/>
      <c r="AV504" s="16"/>
      <c r="AW504" s="16"/>
      <c r="AX504" s="16"/>
      <c r="AY504" s="191"/>
      <c r="AZ504" s="191"/>
      <c r="BA504" s="13"/>
      <c r="BC504" s="20">
        <f t="shared" si="14"/>
        <v>0</v>
      </c>
      <c r="BD504" s="20" t="str">
        <f t="shared" si="15"/>
        <v/>
      </c>
    </row>
    <row r="505" spans="1:56">
      <c r="A505" s="1">
        <f>输入错误检查!C504</f>
        <v>0</v>
      </c>
      <c r="B505" s="14" t="str">
        <f>原始数据!B505</f>
        <v/>
      </c>
      <c r="C505" s="14" t="str">
        <f>原始数据!C505</f>
        <v/>
      </c>
      <c r="D505" s="8" t="str">
        <f>原始数据!D505</f>
        <v/>
      </c>
      <c r="E505" s="8" t="str">
        <f>原始数据!E505</f>
        <v/>
      </c>
      <c r="F505" s="8" t="str">
        <f>原始数据!F505</f>
        <v/>
      </c>
      <c r="G505" s="8" t="str">
        <f>原始数据!G505</f>
        <v>加</v>
      </c>
      <c r="H505" s="8" t="str">
        <f>原始数据!H505</f>
        <v>上</v>
      </c>
      <c r="I505" s="8" t="str">
        <f>IF(原始数据!X505="","",原始数据!X505)</f>
        <v/>
      </c>
      <c r="J505" s="8" t="str">
        <f>原始数据!J505</f>
        <v/>
      </c>
      <c r="K505" s="142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9" t="str">
        <f>IF(原始数据!AP505="","",原始数据!AP505)</f>
        <v/>
      </c>
      <c r="M505" s="13"/>
      <c r="N505" s="195"/>
      <c r="O505" s="195"/>
      <c r="P505" s="142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9" t="str">
        <f>IF(原始数据!AQ505="","",原始数据!AQ505)</f>
        <v/>
      </c>
      <c r="R505" s="13"/>
      <c r="S505" s="13"/>
      <c r="T505" s="13"/>
      <c r="U505" s="142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9" t="str">
        <f>IF(原始数据!AS505="","",原始数据!AS505)</f>
        <v/>
      </c>
      <c r="W505" s="13"/>
      <c r="X505" s="13"/>
      <c r="Y505" s="13"/>
      <c r="Z505" s="142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9" t="str">
        <f>IF(原始数据!AU505="","",原始数据!AU505)</f>
        <v/>
      </c>
      <c r="AB505" s="13"/>
      <c r="AC505" s="13"/>
      <c r="AD505" s="13"/>
      <c r="AE505" s="9" t="str">
        <f>IF(原始数据!K505="","",原始数据!K505)</f>
        <v/>
      </c>
      <c r="AF505" s="9" t="str">
        <f>IF(原始数据!L505="","",原始数据!L505)</f>
        <v/>
      </c>
      <c r="AG505" s="9" t="str">
        <f>IF(原始数据!AV505="","",原始数据!AV505)</f>
        <v/>
      </c>
      <c r="AH505" s="13"/>
      <c r="AI505" s="13"/>
      <c r="AJ505" s="13"/>
      <c r="AK505" s="13"/>
      <c r="AL505" s="13"/>
      <c r="AM505" s="9"/>
      <c r="AN505" s="9"/>
      <c r="AO505" s="9"/>
      <c r="AP505" s="9"/>
      <c r="AQ505" s="10"/>
      <c r="AR505" s="10"/>
      <c r="AS505" s="10"/>
      <c r="AT505" s="10"/>
      <c r="AU505" s="16"/>
      <c r="AV505" s="16"/>
      <c r="AW505" s="16"/>
      <c r="AX505" s="16"/>
      <c r="AY505" s="191"/>
      <c r="AZ505" s="191"/>
      <c r="BA505" s="13"/>
      <c r="BC505" s="20">
        <f t="shared" si="14"/>
        <v>0</v>
      </c>
      <c r="BD505" s="20" t="str">
        <f t="shared" si="15"/>
        <v/>
      </c>
    </row>
    <row r="506" spans="1:56">
      <c r="A506" s="1">
        <f>输入错误检查!C505</f>
        <v>0</v>
      </c>
      <c r="B506" s="14" t="str">
        <f>原始数据!B506</f>
        <v/>
      </c>
      <c r="C506" s="14" t="str">
        <f>原始数据!C506</f>
        <v/>
      </c>
      <c r="D506" s="8" t="str">
        <f>原始数据!D506</f>
        <v/>
      </c>
      <c r="E506" s="8" t="str">
        <f>原始数据!E506</f>
        <v/>
      </c>
      <c r="F506" s="8" t="str">
        <f>原始数据!F506</f>
        <v/>
      </c>
      <c r="G506" s="8" t="str">
        <f>原始数据!G506</f>
        <v>加</v>
      </c>
      <c r="H506" s="8" t="str">
        <f>原始数据!H506</f>
        <v>下</v>
      </c>
      <c r="I506" s="8" t="str">
        <f>IF(原始数据!X506="","",原始数据!X506)</f>
        <v/>
      </c>
      <c r="J506" s="8" t="str">
        <f>原始数据!J506</f>
        <v/>
      </c>
      <c r="K506" s="142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9" t="str">
        <f>IF(原始数据!AP506="","",原始数据!AP506)</f>
        <v/>
      </c>
      <c r="M506" s="13"/>
      <c r="N506" s="195"/>
      <c r="O506" s="195"/>
      <c r="P506" s="142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9" t="str">
        <f>IF(原始数据!AQ506="","",原始数据!AQ506)</f>
        <v/>
      </c>
      <c r="R506" s="13"/>
      <c r="S506" s="13"/>
      <c r="T506" s="13"/>
      <c r="U506" s="142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9" t="str">
        <f>IF(原始数据!AS506="","",原始数据!AS506)</f>
        <v/>
      </c>
      <c r="W506" s="13"/>
      <c r="X506" s="13"/>
      <c r="Y506" s="13"/>
      <c r="Z506" s="142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9" t="str">
        <f>IF(原始数据!AU506="","",原始数据!AU506)</f>
        <v/>
      </c>
      <c r="AB506" s="13"/>
      <c r="AC506" s="13"/>
      <c r="AD506" s="13"/>
      <c r="AE506" s="9" t="str">
        <f>IF(原始数据!K506="","",原始数据!K506)</f>
        <v/>
      </c>
      <c r="AF506" s="9" t="str">
        <f>IF(原始数据!L506="","",原始数据!L506)</f>
        <v/>
      </c>
      <c r="AG506" s="9" t="str">
        <f>IF(原始数据!AV506="","",原始数据!AV506)</f>
        <v/>
      </c>
      <c r="AH506" s="13"/>
      <c r="AI506" s="13"/>
      <c r="AJ506" s="13"/>
      <c r="AK506" s="13"/>
      <c r="AL506" s="13"/>
      <c r="AM506" s="9"/>
      <c r="AN506" s="9"/>
      <c r="AO506" s="9"/>
      <c r="AP506" s="9"/>
      <c r="AQ506" s="10"/>
      <c r="AR506" s="10"/>
      <c r="AS506" s="10"/>
      <c r="AT506" s="10"/>
      <c r="AU506" s="16"/>
      <c r="AV506" s="16"/>
      <c r="AW506" s="16"/>
      <c r="AX506" s="16"/>
      <c r="AY506" s="191"/>
      <c r="AZ506" s="191"/>
      <c r="BA506" s="13"/>
      <c r="BC506" s="20">
        <f t="shared" si="14"/>
        <v>0</v>
      </c>
      <c r="BD506" s="20" t="str">
        <f t="shared" si="15"/>
        <v/>
      </c>
    </row>
    <row r="507" spans="1:56">
      <c r="A507" s="1">
        <f>输入错误检查!C506</f>
        <v>0</v>
      </c>
      <c r="B507" s="14" t="str">
        <f>原始数据!B507</f>
        <v/>
      </c>
      <c r="C507" s="14" t="str">
        <f>原始数据!C507</f>
        <v/>
      </c>
      <c r="D507" s="8" t="str">
        <f>原始数据!D507</f>
        <v/>
      </c>
      <c r="E507" s="8" t="str">
        <f>原始数据!E507</f>
        <v/>
      </c>
      <c r="F507" s="8" t="str">
        <f>原始数据!F507</f>
        <v/>
      </c>
      <c r="G507" s="8">
        <f>原始数据!G507</f>
        <v>1</v>
      </c>
      <c r="H507" s="8" t="str">
        <f>原始数据!H507</f>
        <v>上</v>
      </c>
      <c r="I507" s="8" t="str">
        <f>IF(原始数据!X507="","",原始数据!X507)</f>
        <v/>
      </c>
      <c r="J507" s="8" t="str">
        <f>原始数据!J507</f>
        <v/>
      </c>
      <c r="K507" s="142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9" t="str">
        <f>IF(原始数据!AP507="","",原始数据!AP507)</f>
        <v/>
      </c>
      <c r="M507" s="13"/>
      <c r="N507" s="195"/>
      <c r="O507" s="195"/>
      <c r="P507" s="142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9" t="str">
        <f>IF(原始数据!AQ507="","",原始数据!AQ507)</f>
        <v/>
      </c>
      <c r="R507" s="13"/>
      <c r="S507" s="13"/>
      <c r="T507" s="13"/>
      <c r="U507" s="142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9" t="str">
        <f>IF(原始数据!AS507="","",原始数据!AS507)</f>
        <v/>
      </c>
      <c r="W507" s="13"/>
      <c r="X507" s="13"/>
      <c r="Y507" s="13"/>
      <c r="Z507" s="142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9" t="str">
        <f>IF(原始数据!AU507="","",原始数据!AU507)</f>
        <v/>
      </c>
      <c r="AB507" s="13"/>
      <c r="AC507" s="13"/>
      <c r="AD507" s="13"/>
      <c r="AE507" s="9" t="str">
        <f>IF(原始数据!K507="","",原始数据!K507)</f>
        <v/>
      </c>
      <c r="AF507" s="9" t="str">
        <f>IF(原始数据!L507="","",原始数据!L507)</f>
        <v/>
      </c>
      <c r="AG507" s="9" t="str">
        <f>IF(原始数据!AV507="","",原始数据!AV507)</f>
        <v/>
      </c>
      <c r="AH507" s="13"/>
      <c r="AI507" s="13"/>
      <c r="AJ507" s="13"/>
      <c r="AK507" s="13"/>
      <c r="AL507" s="13"/>
      <c r="AM507" s="9"/>
      <c r="AN507" s="9"/>
      <c r="AO507" s="9"/>
      <c r="AP507" s="9"/>
      <c r="AQ507" s="10"/>
      <c r="AR507" s="10"/>
      <c r="AS507" s="10"/>
      <c r="AT507" s="10"/>
      <c r="AU507" s="16"/>
      <c r="AV507" s="16"/>
      <c r="AW507" s="16"/>
      <c r="AX507" s="16"/>
      <c r="AY507" s="191"/>
      <c r="AZ507" s="191"/>
      <c r="BA507" s="13"/>
      <c r="BC507" s="20">
        <f t="shared" si="14"/>
        <v>0</v>
      </c>
      <c r="BD507" s="20" t="str">
        <f t="shared" si="15"/>
        <v/>
      </c>
    </row>
    <row r="508" spans="1:56">
      <c r="A508" s="1">
        <f>输入错误检查!C507</f>
        <v>0</v>
      </c>
      <c r="B508" s="14" t="str">
        <f>原始数据!B508</f>
        <v/>
      </c>
      <c r="C508" s="14" t="str">
        <f>原始数据!C508</f>
        <v/>
      </c>
      <c r="D508" s="8" t="str">
        <f>原始数据!D508</f>
        <v/>
      </c>
      <c r="E508" s="8" t="str">
        <f>原始数据!E508</f>
        <v/>
      </c>
      <c r="F508" s="8" t="str">
        <f>原始数据!F508</f>
        <v/>
      </c>
      <c r="G508" s="8">
        <f>原始数据!G508</f>
        <v>1</v>
      </c>
      <c r="H508" s="8" t="str">
        <f>原始数据!H508</f>
        <v>下</v>
      </c>
      <c r="I508" s="8" t="str">
        <f>IF(原始数据!X508="","",原始数据!X508)</f>
        <v/>
      </c>
      <c r="J508" s="8" t="str">
        <f>原始数据!J508</f>
        <v/>
      </c>
      <c r="K508" s="142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9" t="str">
        <f>IF(原始数据!AP508="","",原始数据!AP508)</f>
        <v/>
      </c>
      <c r="M508" s="13"/>
      <c r="N508" s="195"/>
      <c r="O508" s="195"/>
      <c r="P508" s="142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9" t="str">
        <f>IF(原始数据!AQ508="","",原始数据!AQ508)</f>
        <v/>
      </c>
      <c r="R508" s="13"/>
      <c r="S508" s="13"/>
      <c r="T508" s="13"/>
      <c r="U508" s="142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9" t="str">
        <f>IF(原始数据!AS508="","",原始数据!AS508)</f>
        <v/>
      </c>
      <c r="W508" s="13"/>
      <c r="X508" s="13"/>
      <c r="Y508" s="13"/>
      <c r="Z508" s="142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9" t="str">
        <f>IF(原始数据!AU508="","",原始数据!AU508)</f>
        <v/>
      </c>
      <c r="AB508" s="13"/>
      <c r="AC508" s="13"/>
      <c r="AD508" s="13"/>
      <c r="AE508" s="9" t="str">
        <f>IF(原始数据!K508="","",原始数据!K508)</f>
        <v/>
      </c>
      <c r="AF508" s="9" t="str">
        <f>IF(原始数据!L508="","",原始数据!L508)</f>
        <v/>
      </c>
      <c r="AG508" s="9" t="str">
        <f>IF(原始数据!AV508="","",原始数据!AV508)</f>
        <v/>
      </c>
      <c r="AH508" s="13"/>
      <c r="AI508" s="13"/>
      <c r="AJ508" s="13"/>
      <c r="AK508" s="13"/>
      <c r="AL508" s="13"/>
      <c r="AM508" s="9"/>
      <c r="AN508" s="9"/>
      <c r="AO508" s="9"/>
      <c r="AP508" s="9"/>
      <c r="AQ508" s="10"/>
      <c r="AR508" s="10"/>
      <c r="AS508" s="10"/>
      <c r="AT508" s="10"/>
      <c r="AU508" s="16"/>
      <c r="AV508" s="16"/>
      <c r="AW508" s="16"/>
      <c r="AX508" s="16"/>
      <c r="AY508" s="191"/>
      <c r="AZ508" s="191"/>
      <c r="BA508" s="13"/>
      <c r="BC508" s="20">
        <f t="shared" si="14"/>
        <v>0</v>
      </c>
      <c r="BD508" s="20" t="str">
        <f t="shared" si="15"/>
        <v/>
      </c>
    </row>
    <row r="509" spans="1:56">
      <c r="A509" s="1">
        <f>输入错误检查!C508</f>
        <v>0</v>
      </c>
      <c r="B509" s="14" t="str">
        <f>原始数据!B509</f>
        <v/>
      </c>
      <c r="C509" s="14" t="str">
        <f>原始数据!C509</f>
        <v/>
      </c>
      <c r="D509" s="8" t="str">
        <f>原始数据!D509</f>
        <v/>
      </c>
      <c r="E509" s="8" t="str">
        <f>原始数据!E509</f>
        <v/>
      </c>
      <c r="F509" s="8" t="str">
        <f>原始数据!F509</f>
        <v/>
      </c>
      <c r="G509" s="8">
        <f>原始数据!G509</f>
        <v>2</v>
      </c>
      <c r="H509" s="8" t="str">
        <f>原始数据!H509</f>
        <v>上</v>
      </c>
      <c r="I509" s="8" t="str">
        <f>IF(原始数据!X509="","",原始数据!X509)</f>
        <v/>
      </c>
      <c r="J509" s="8" t="str">
        <f>原始数据!J509</f>
        <v/>
      </c>
      <c r="K509" s="142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9" t="str">
        <f>IF(原始数据!AP509="","",原始数据!AP509)</f>
        <v/>
      </c>
      <c r="M509" s="13"/>
      <c r="N509" s="195"/>
      <c r="O509" s="195"/>
      <c r="P509" s="142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9" t="str">
        <f>IF(原始数据!AQ509="","",原始数据!AQ509)</f>
        <v/>
      </c>
      <c r="R509" s="13"/>
      <c r="S509" s="13"/>
      <c r="T509" s="13"/>
      <c r="U509" s="142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9" t="str">
        <f>IF(原始数据!AS509="","",原始数据!AS509)</f>
        <v/>
      </c>
      <c r="W509" s="13"/>
      <c r="X509" s="13"/>
      <c r="Y509" s="13"/>
      <c r="Z509" s="142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9" t="str">
        <f>IF(原始数据!AU509="","",原始数据!AU509)</f>
        <v/>
      </c>
      <c r="AB509" s="13"/>
      <c r="AC509" s="13"/>
      <c r="AD509" s="13"/>
      <c r="AE509" s="9" t="str">
        <f>IF(原始数据!K509="","",原始数据!K509)</f>
        <v/>
      </c>
      <c r="AF509" s="9" t="str">
        <f>IF(原始数据!L509="","",原始数据!L509)</f>
        <v/>
      </c>
      <c r="AG509" s="9" t="str">
        <f>IF(原始数据!AV509="","",原始数据!AV509)</f>
        <v/>
      </c>
      <c r="AH509" s="13"/>
      <c r="AI509" s="13"/>
      <c r="AJ509" s="13"/>
      <c r="AK509" s="13"/>
      <c r="AL509" s="13"/>
      <c r="AM509" s="9"/>
      <c r="AN509" s="9"/>
      <c r="AO509" s="9"/>
      <c r="AP509" s="9"/>
      <c r="AQ509" s="10"/>
      <c r="AR509" s="10"/>
      <c r="AS509" s="10"/>
      <c r="AT509" s="10"/>
      <c r="AU509" s="16"/>
      <c r="AV509" s="16"/>
      <c r="AW509" s="16"/>
      <c r="AX509" s="16"/>
      <c r="AY509" s="191"/>
      <c r="AZ509" s="191"/>
      <c r="BA509" s="13"/>
      <c r="BC509" s="20">
        <f t="shared" si="14"/>
        <v>0</v>
      </c>
      <c r="BD509" s="20" t="str">
        <f t="shared" si="15"/>
        <v/>
      </c>
    </row>
    <row r="510" spans="1:56">
      <c r="A510" s="1">
        <f>输入错误检查!C509</f>
        <v>0</v>
      </c>
      <c r="B510" s="14" t="str">
        <f>原始数据!B510</f>
        <v/>
      </c>
      <c r="C510" s="14" t="str">
        <f>原始数据!C510</f>
        <v/>
      </c>
      <c r="D510" s="8" t="str">
        <f>原始数据!D510</f>
        <v/>
      </c>
      <c r="E510" s="8" t="str">
        <f>原始数据!E510</f>
        <v/>
      </c>
      <c r="F510" s="8" t="str">
        <f>原始数据!F510</f>
        <v/>
      </c>
      <c r="G510" s="8">
        <f>原始数据!G510</f>
        <v>2</v>
      </c>
      <c r="H510" s="8" t="str">
        <f>原始数据!H510</f>
        <v>下</v>
      </c>
      <c r="I510" s="8" t="str">
        <f>IF(原始数据!X510="","",原始数据!X510)</f>
        <v/>
      </c>
      <c r="J510" s="8" t="str">
        <f>原始数据!J510</f>
        <v/>
      </c>
      <c r="K510" s="142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9" t="str">
        <f>IF(原始数据!AP510="","",原始数据!AP510)</f>
        <v/>
      </c>
      <c r="M510" s="13"/>
      <c r="N510" s="195"/>
      <c r="O510" s="195"/>
      <c r="P510" s="142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9" t="str">
        <f>IF(原始数据!AQ510="","",原始数据!AQ510)</f>
        <v/>
      </c>
      <c r="R510" s="13"/>
      <c r="S510" s="13"/>
      <c r="T510" s="13"/>
      <c r="U510" s="142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9" t="str">
        <f>IF(原始数据!AS510="","",原始数据!AS510)</f>
        <v/>
      </c>
      <c r="W510" s="13"/>
      <c r="X510" s="13"/>
      <c r="Y510" s="13"/>
      <c r="Z510" s="142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9" t="str">
        <f>IF(原始数据!AU510="","",原始数据!AU510)</f>
        <v/>
      </c>
      <c r="AB510" s="13"/>
      <c r="AC510" s="13"/>
      <c r="AD510" s="13"/>
      <c r="AE510" s="9" t="str">
        <f>IF(原始数据!K510="","",原始数据!K510)</f>
        <v/>
      </c>
      <c r="AF510" s="9" t="str">
        <f>IF(原始数据!L510="","",原始数据!L510)</f>
        <v/>
      </c>
      <c r="AG510" s="9" t="str">
        <f>IF(原始数据!AV510="","",原始数据!AV510)</f>
        <v/>
      </c>
      <c r="AH510" s="13"/>
      <c r="AI510" s="13"/>
      <c r="AJ510" s="13"/>
      <c r="AK510" s="13"/>
      <c r="AL510" s="13"/>
      <c r="AM510" s="9"/>
      <c r="AN510" s="9"/>
      <c r="AO510" s="9"/>
      <c r="AP510" s="9"/>
      <c r="AQ510" s="10"/>
      <c r="AR510" s="10"/>
      <c r="AS510" s="10"/>
      <c r="AT510" s="10"/>
      <c r="AU510" s="16"/>
      <c r="AV510" s="16"/>
      <c r="AW510" s="16"/>
      <c r="AX510" s="16"/>
      <c r="AY510" s="191"/>
      <c r="AZ510" s="191"/>
      <c r="BA510" s="13"/>
      <c r="BC510" s="20">
        <f t="shared" si="14"/>
        <v>0</v>
      </c>
      <c r="BD510" s="20" t="str">
        <f t="shared" si="15"/>
        <v/>
      </c>
    </row>
    <row r="511" spans="1:56">
      <c r="A511" s="1">
        <f>输入错误检查!C510</f>
        <v>0</v>
      </c>
      <c r="B511" s="14" t="str">
        <f>原始数据!B511</f>
        <v/>
      </c>
      <c r="C511" s="14" t="str">
        <f>原始数据!C511</f>
        <v/>
      </c>
      <c r="D511" s="8" t="str">
        <f>原始数据!D511</f>
        <v/>
      </c>
      <c r="E511" s="8" t="str">
        <f>原始数据!E511</f>
        <v/>
      </c>
      <c r="F511" s="8" t="str">
        <f>原始数据!F511</f>
        <v/>
      </c>
      <c r="G511" s="8">
        <f>原始数据!G511</f>
        <v>3</v>
      </c>
      <c r="H511" s="8" t="str">
        <f>原始数据!H511</f>
        <v>上</v>
      </c>
      <c r="I511" s="8" t="str">
        <f>IF(原始数据!X511="","",原始数据!X511)</f>
        <v/>
      </c>
      <c r="J511" s="8" t="str">
        <f>原始数据!J511</f>
        <v/>
      </c>
      <c r="K511" s="142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9" t="str">
        <f>IF(原始数据!AP511="","",原始数据!AP511)</f>
        <v/>
      </c>
      <c r="M511" s="13"/>
      <c r="N511" s="195"/>
      <c r="O511" s="195"/>
      <c r="P511" s="142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9" t="str">
        <f>IF(原始数据!AQ511="","",原始数据!AQ511)</f>
        <v/>
      </c>
      <c r="R511" s="13"/>
      <c r="S511" s="13"/>
      <c r="T511" s="13"/>
      <c r="U511" s="142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9" t="str">
        <f>IF(原始数据!AS511="","",原始数据!AS511)</f>
        <v/>
      </c>
      <c r="W511" s="13"/>
      <c r="X511" s="13"/>
      <c r="Y511" s="13"/>
      <c r="Z511" s="142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9" t="str">
        <f>IF(原始数据!AU511="","",原始数据!AU511)</f>
        <v/>
      </c>
      <c r="AB511" s="13"/>
      <c r="AC511" s="13"/>
      <c r="AD511" s="13"/>
      <c r="AE511" s="9" t="str">
        <f>IF(原始数据!K511="","",原始数据!K511)</f>
        <v/>
      </c>
      <c r="AF511" s="9" t="str">
        <f>IF(原始数据!L511="","",原始数据!L511)</f>
        <v/>
      </c>
      <c r="AG511" s="9" t="str">
        <f>IF(原始数据!AV511="","",原始数据!AV511)</f>
        <v/>
      </c>
      <c r="AH511" s="13"/>
      <c r="AI511" s="13"/>
      <c r="AJ511" s="13"/>
      <c r="AK511" s="13"/>
      <c r="AL511" s="13"/>
      <c r="AM511" s="9"/>
      <c r="AN511" s="9"/>
      <c r="AO511" s="9"/>
      <c r="AP511" s="9"/>
      <c r="AQ511" s="10"/>
      <c r="AR511" s="10"/>
      <c r="AS511" s="10"/>
      <c r="AT511" s="10"/>
      <c r="AU511" s="16"/>
      <c r="AV511" s="16"/>
      <c r="AW511" s="16"/>
      <c r="AX511" s="16"/>
      <c r="AY511" s="191"/>
      <c r="AZ511" s="191"/>
      <c r="BA511" s="13"/>
      <c r="BC511" s="20">
        <f t="shared" si="14"/>
        <v>0</v>
      </c>
      <c r="BD511" s="20" t="str">
        <f t="shared" si="15"/>
        <v/>
      </c>
    </row>
    <row r="512" spans="1:56">
      <c r="A512" s="1">
        <f>输入错误检查!C511</f>
        <v>0</v>
      </c>
      <c r="B512" s="14" t="str">
        <f>原始数据!B512</f>
        <v/>
      </c>
      <c r="C512" s="14" t="str">
        <f>原始数据!C512</f>
        <v/>
      </c>
      <c r="D512" s="8" t="str">
        <f>原始数据!D512</f>
        <v/>
      </c>
      <c r="E512" s="8" t="str">
        <f>原始数据!E512</f>
        <v/>
      </c>
      <c r="F512" s="8" t="str">
        <f>原始数据!F512</f>
        <v/>
      </c>
      <c r="G512" s="8">
        <f>原始数据!G512</f>
        <v>3</v>
      </c>
      <c r="H512" s="8" t="str">
        <f>原始数据!H512</f>
        <v>下</v>
      </c>
      <c r="I512" s="8" t="str">
        <f>IF(原始数据!X512="","",原始数据!X512)</f>
        <v/>
      </c>
      <c r="J512" s="8" t="str">
        <f>原始数据!J512</f>
        <v/>
      </c>
      <c r="K512" s="142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9" t="str">
        <f>IF(原始数据!AP512="","",原始数据!AP512)</f>
        <v/>
      </c>
      <c r="M512" s="13"/>
      <c r="N512" s="195"/>
      <c r="O512" s="195"/>
      <c r="P512" s="142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9" t="str">
        <f>IF(原始数据!AQ512="","",原始数据!AQ512)</f>
        <v/>
      </c>
      <c r="R512" s="13"/>
      <c r="S512" s="13"/>
      <c r="T512" s="13"/>
      <c r="U512" s="142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9" t="str">
        <f>IF(原始数据!AS512="","",原始数据!AS512)</f>
        <v/>
      </c>
      <c r="W512" s="13"/>
      <c r="X512" s="13"/>
      <c r="Y512" s="13"/>
      <c r="Z512" s="142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9" t="str">
        <f>IF(原始数据!AU512="","",原始数据!AU512)</f>
        <v/>
      </c>
      <c r="AB512" s="13"/>
      <c r="AC512" s="13"/>
      <c r="AD512" s="13"/>
      <c r="AE512" s="9" t="str">
        <f>IF(原始数据!K512="","",原始数据!K512)</f>
        <v/>
      </c>
      <c r="AF512" s="9" t="str">
        <f>IF(原始数据!L512="","",原始数据!L512)</f>
        <v/>
      </c>
      <c r="AG512" s="9" t="str">
        <f>IF(原始数据!AV512="","",原始数据!AV512)</f>
        <v/>
      </c>
      <c r="AH512" s="13"/>
      <c r="AI512" s="13"/>
      <c r="AJ512" s="13"/>
      <c r="AK512" s="13"/>
      <c r="AL512" s="13"/>
      <c r="AM512" s="9"/>
      <c r="AN512" s="9"/>
      <c r="AO512" s="9"/>
      <c r="AP512" s="9"/>
      <c r="AQ512" s="10"/>
      <c r="AR512" s="10"/>
      <c r="AS512" s="10"/>
      <c r="AT512" s="10"/>
      <c r="AU512" s="16"/>
      <c r="AV512" s="16"/>
      <c r="AW512" s="16"/>
      <c r="AX512" s="16"/>
      <c r="AY512" s="191"/>
      <c r="AZ512" s="191"/>
      <c r="BA512" s="13"/>
      <c r="BC512" s="20">
        <f t="shared" si="14"/>
        <v>0</v>
      </c>
      <c r="BD512" s="20" t="str">
        <f t="shared" si="15"/>
        <v/>
      </c>
    </row>
    <row r="513" spans="1:56">
      <c r="A513" s="1">
        <f>输入错误检查!C512</f>
        <v>0</v>
      </c>
      <c r="B513" s="14" t="str">
        <f>原始数据!B513</f>
        <v/>
      </c>
      <c r="C513" s="14" t="str">
        <f>原始数据!C513</f>
        <v/>
      </c>
      <c r="D513" s="8" t="str">
        <f>原始数据!D513</f>
        <v/>
      </c>
      <c r="E513" s="8" t="str">
        <f>原始数据!E513</f>
        <v/>
      </c>
      <c r="F513" s="8" t="str">
        <f>原始数据!F513</f>
        <v/>
      </c>
      <c r="G513" s="8" t="str">
        <f>原始数据!G513</f>
        <v>加</v>
      </c>
      <c r="H513" s="8" t="str">
        <f>原始数据!H513</f>
        <v>上</v>
      </c>
      <c r="I513" s="8" t="str">
        <f>IF(原始数据!X513="","",原始数据!X513)</f>
        <v/>
      </c>
      <c r="J513" s="8" t="str">
        <f>原始数据!J513</f>
        <v/>
      </c>
      <c r="K513" s="142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9" t="str">
        <f>IF(原始数据!AP513="","",原始数据!AP513)</f>
        <v/>
      </c>
      <c r="M513" s="13"/>
      <c r="N513" s="195"/>
      <c r="O513" s="195"/>
      <c r="P513" s="142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9" t="str">
        <f>IF(原始数据!AQ513="","",原始数据!AQ513)</f>
        <v/>
      </c>
      <c r="R513" s="13"/>
      <c r="S513" s="13"/>
      <c r="T513" s="13"/>
      <c r="U513" s="142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9" t="str">
        <f>IF(原始数据!AS513="","",原始数据!AS513)</f>
        <v/>
      </c>
      <c r="W513" s="13"/>
      <c r="X513" s="13"/>
      <c r="Y513" s="13"/>
      <c r="Z513" s="142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9" t="str">
        <f>IF(原始数据!AU513="","",原始数据!AU513)</f>
        <v/>
      </c>
      <c r="AB513" s="13"/>
      <c r="AC513" s="13"/>
      <c r="AD513" s="13"/>
      <c r="AE513" s="9" t="str">
        <f>IF(原始数据!K513="","",原始数据!K513)</f>
        <v/>
      </c>
      <c r="AF513" s="9" t="str">
        <f>IF(原始数据!L513="","",原始数据!L513)</f>
        <v/>
      </c>
      <c r="AG513" s="9" t="str">
        <f>IF(原始数据!AV513="","",原始数据!AV513)</f>
        <v/>
      </c>
      <c r="AH513" s="13"/>
      <c r="AI513" s="13"/>
      <c r="AJ513" s="13"/>
      <c r="AK513" s="13"/>
      <c r="AL513" s="13"/>
      <c r="AM513" s="9"/>
      <c r="AN513" s="9"/>
      <c r="AO513" s="9"/>
      <c r="AP513" s="9"/>
      <c r="AQ513" s="10"/>
      <c r="AR513" s="10"/>
      <c r="AS513" s="10"/>
      <c r="AT513" s="10"/>
      <c r="AU513" s="16"/>
      <c r="AV513" s="16"/>
      <c r="AW513" s="16"/>
      <c r="AX513" s="16"/>
      <c r="AY513" s="191"/>
      <c r="AZ513" s="191"/>
      <c r="BA513" s="13"/>
      <c r="BC513" s="20">
        <f t="shared" si="14"/>
        <v>0</v>
      </c>
      <c r="BD513" s="20" t="str">
        <f t="shared" si="15"/>
        <v/>
      </c>
    </row>
    <row r="514" spans="1:56">
      <c r="A514" s="1">
        <f>输入错误检查!C513</f>
        <v>0</v>
      </c>
      <c r="B514" s="14" t="str">
        <f>原始数据!B514</f>
        <v/>
      </c>
      <c r="C514" s="14" t="str">
        <f>原始数据!C514</f>
        <v/>
      </c>
      <c r="D514" s="8" t="str">
        <f>原始数据!D514</f>
        <v/>
      </c>
      <c r="E514" s="8" t="str">
        <f>原始数据!E514</f>
        <v/>
      </c>
      <c r="F514" s="8" t="str">
        <f>原始数据!F514</f>
        <v/>
      </c>
      <c r="G514" s="8" t="str">
        <f>原始数据!G514</f>
        <v>加</v>
      </c>
      <c r="H514" s="8" t="str">
        <f>原始数据!H514</f>
        <v>下</v>
      </c>
      <c r="I514" s="8" t="str">
        <f>IF(原始数据!X514="","",原始数据!X514)</f>
        <v/>
      </c>
      <c r="J514" s="8" t="str">
        <f>原始数据!J514</f>
        <v/>
      </c>
      <c r="K514" s="142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9" t="str">
        <f>IF(原始数据!AP514="","",原始数据!AP514)</f>
        <v/>
      </c>
      <c r="M514" s="13"/>
      <c r="N514" s="195"/>
      <c r="O514" s="195"/>
      <c r="P514" s="142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9" t="str">
        <f>IF(原始数据!AQ514="","",原始数据!AQ514)</f>
        <v/>
      </c>
      <c r="R514" s="13"/>
      <c r="S514" s="13"/>
      <c r="T514" s="13"/>
      <c r="U514" s="142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9" t="str">
        <f>IF(原始数据!AS514="","",原始数据!AS514)</f>
        <v/>
      </c>
      <c r="W514" s="13"/>
      <c r="X514" s="13"/>
      <c r="Y514" s="13"/>
      <c r="Z514" s="142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9" t="str">
        <f>IF(原始数据!AU514="","",原始数据!AU514)</f>
        <v/>
      </c>
      <c r="AB514" s="13"/>
      <c r="AC514" s="13"/>
      <c r="AD514" s="13"/>
      <c r="AE514" s="9" t="str">
        <f>IF(原始数据!K514="","",原始数据!K514)</f>
        <v/>
      </c>
      <c r="AF514" s="9" t="str">
        <f>IF(原始数据!L514="","",原始数据!L514)</f>
        <v/>
      </c>
      <c r="AG514" s="9" t="str">
        <f>IF(原始数据!AV514="","",原始数据!AV514)</f>
        <v/>
      </c>
      <c r="AH514" s="13"/>
      <c r="AI514" s="13"/>
      <c r="AJ514" s="13"/>
      <c r="AK514" s="13"/>
      <c r="AL514" s="13"/>
      <c r="AM514" s="9"/>
      <c r="AN514" s="9"/>
      <c r="AO514" s="9"/>
      <c r="AP514" s="9"/>
      <c r="AQ514" s="10"/>
      <c r="AR514" s="10"/>
      <c r="AS514" s="10"/>
      <c r="AT514" s="10"/>
      <c r="AU514" s="16"/>
      <c r="AV514" s="16"/>
      <c r="AW514" s="16"/>
      <c r="AX514" s="16"/>
      <c r="AY514" s="191"/>
      <c r="AZ514" s="191"/>
      <c r="BA514" s="13"/>
      <c r="BC514" s="20">
        <f t="shared" si="14"/>
        <v>0</v>
      </c>
      <c r="BD514" s="20" t="str">
        <f t="shared" si="15"/>
        <v/>
      </c>
    </row>
    <row r="515" spans="1:56">
      <c r="A515" s="1">
        <f>输入错误检查!C514</f>
        <v>0</v>
      </c>
      <c r="B515" s="14" t="str">
        <f>原始数据!B515</f>
        <v/>
      </c>
      <c r="C515" s="14" t="str">
        <f>原始数据!C515</f>
        <v/>
      </c>
      <c r="D515" s="8" t="str">
        <f>原始数据!D515</f>
        <v/>
      </c>
      <c r="E515" s="8" t="str">
        <f>原始数据!E515</f>
        <v/>
      </c>
      <c r="F515" s="8" t="str">
        <f>原始数据!F515</f>
        <v/>
      </c>
      <c r="G515" s="8">
        <f>原始数据!G515</f>
        <v>1</v>
      </c>
      <c r="H515" s="8" t="str">
        <f>原始数据!H515</f>
        <v>上</v>
      </c>
      <c r="I515" s="8" t="str">
        <f>IF(原始数据!X515="","",原始数据!X515)</f>
        <v/>
      </c>
      <c r="J515" s="8" t="str">
        <f>原始数据!J515</f>
        <v/>
      </c>
      <c r="K515" s="142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9" t="str">
        <f>IF(原始数据!AP515="","",原始数据!AP515)</f>
        <v/>
      </c>
      <c r="M515" s="13"/>
      <c r="N515" s="195"/>
      <c r="O515" s="195"/>
      <c r="P515" s="142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9" t="str">
        <f>IF(原始数据!AQ515="","",原始数据!AQ515)</f>
        <v/>
      </c>
      <c r="R515" s="13"/>
      <c r="S515" s="13"/>
      <c r="T515" s="13"/>
      <c r="U515" s="142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9" t="str">
        <f>IF(原始数据!AS515="","",原始数据!AS515)</f>
        <v/>
      </c>
      <c r="W515" s="13"/>
      <c r="X515" s="13"/>
      <c r="Y515" s="13"/>
      <c r="Z515" s="142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9" t="str">
        <f>IF(原始数据!AU515="","",原始数据!AU515)</f>
        <v/>
      </c>
      <c r="AB515" s="13"/>
      <c r="AC515" s="13"/>
      <c r="AD515" s="13"/>
      <c r="AE515" s="9" t="str">
        <f>IF(原始数据!K515="","",原始数据!K515)</f>
        <v/>
      </c>
      <c r="AF515" s="9" t="str">
        <f>IF(原始数据!L515="","",原始数据!L515)</f>
        <v/>
      </c>
      <c r="AG515" s="9" t="str">
        <f>IF(原始数据!AV515="","",原始数据!AV515)</f>
        <v/>
      </c>
      <c r="AH515" s="13"/>
      <c r="AI515" s="13"/>
      <c r="AJ515" s="13"/>
      <c r="AK515" s="13"/>
      <c r="AL515" s="13"/>
      <c r="AM515" s="9"/>
      <c r="AN515" s="9"/>
      <c r="AO515" s="9"/>
      <c r="AP515" s="9"/>
      <c r="AQ515" s="10"/>
      <c r="AR515" s="10"/>
      <c r="AS515" s="10"/>
      <c r="AT515" s="10"/>
      <c r="AU515" s="16"/>
      <c r="AV515" s="16"/>
      <c r="AW515" s="16"/>
      <c r="AX515" s="16"/>
      <c r="AY515" s="191"/>
      <c r="AZ515" s="191"/>
      <c r="BA515" s="13"/>
      <c r="BC515" s="20">
        <f t="shared" si="14"/>
        <v>0</v>
      </c>
      <c r="BD515" s="20" t="str">
        <f t="shared" si="15"/>
        <v/>
      </c>
    </row>
    <row r="516" spans="1:56">
      <c r="A516" s="1">
        <f>输入错误检查!C515</f>
        <v>0</v>
      </c>
      <c r="B516" s="14" t="str">
        <f>原始数据!B516</f>
        <v/>
      </c>
      <c r="C516" s="14" t="str">
        <f>原始数据!C516</f>
        <v/>
      </c>
      <c r="D516" s="8" t="str">
        <f>原始数据!D516</f>
        <v/>
      </c>
      <c r="E516" s="8" t="str">
        <f>原始数据!E516</f>
        <v/>
      </c>
      <c r="F516" s="8" t="str">
        <f>原始数据!F516</f>
        <v/>
      </c>
      <c r="G516" s="8">
        <f>原始数据!G516</f>
        <v>1</v>
      </c>
      <c r="H516" s="8" t="str">
        <f>原始数据!H516</f>
        <v>下</v>
      </c>
      <c r="I516" s="8" t="str">
        <f>IF(原始数据!X516="","",原始数据!X516)</f>
        <v/>
      </c>
      <c r="J516" s="8" t="str">
        <f>原始数据!J516</f>
        <v/>
      </c>
      <c r="K516" s="142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9" t="str">
        <f>IF(原始数据!AP516="","",原始数据!AP516)</f>
        <v/>
      </c>
      <c r="M516" s="13"/>
      <c r="N516" s="195"/>
      <c r="O516" s="195"/>
      <c r="P516" s="142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9" t="str">
        <f>IF(原始数据!AQ516="","",原始数据!AQ516)</f>
        <v/>
      </c>
      <c r="R516" s="13"/>
      <c r="S516" s="13"/>
      <c r="T516" s="13"/>
      <c r="U516" s="142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9" t="str">
        <f>IF(原始数据!AS516="","",原始数据!AS516)</f>
        <v/>
      </c>
      <c r="W516" s="13"/>
      <c r="X516" s="13"/>
      <c r="Y516" s="13"/>
      <c r="Z516" s="142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9" t="str">
        <f>IF(原始数据!AU516="","",原始数据!AU516)</f>
        <v/>
      </c>
      <c r="AB516" s="13"/>
      <c r="AC516" s="13"/>
      <c r="AD516" s="13"/>
      <c r="AE516" s="9" t="str">
        <f>IF(原始数据!K516="","",原始数据!K516)</f>
        <v/>
      </c>
      <c r="AF516" s="9" t="str">
        <f>IF(原始数据!L516="","",原始数据!L516)</f>
        <v/>
      </c>
      <c r="AG516" s="9" t="str">
        <f>IF(原始数据!AV516="","",原始数据!AV516)</f>
        <v/>
      </c>
      <c r="AH516" s="13"/>
      <c r="AI516" s="13"/>
      <c r="AJ516" s="13"/>
      <c r="AK516" s="13"/>
      <c r="AL516" s="13"/>
      <c r="AM516" s="9"/>
      <c r="AN516" s="9"/>
      <c r="AO516" s="9"/>
      <c r="AP516" s="9"/>
      <c r="AQ516" s="10"/>
      <c r="AR516" s="10"/>
      <c r="AS516" s="10"/>
      <c r="AT516" s="10"/>
      <c r="AU516" s="16"/>
      <c r="AV516" s="16"/>
      <c r="AW516" s="16"/>
      <c r="AX516" s="16"/>
      <c r="AY516" s="191"/>
      <c r="AZ516" s="191"/>
      <c r="BA516" s="13"/>
      <c r="BC516" s="20">
        <f t="shared" ref="BC516:BC579" si="16">AQ516*60+AR516-AN516*60-AO516</f>
        <v>0</v>
      </c>
      <c r="BD516" s="20" t="str">
        <f t="shared" ref="BD516:BD579" si="17">IF(AV516="","",AV516*60+AW516-200)</f>
        <v/>
      </c>
    </row>
    <row r="517" spans="1:56">
      <c r="A517" s="1">
        <f>输入错误检查!C516</f>
        <v>0</v>
      </c>
      <c r="B517" s="14" t="str">
        <f>原始数据!B517</f>
        <v/>
      </c>
      <c r="C517" s="14" t="str">
        <f>原始数据!C517</f>
        <v/>
      </c>
      <c r="D517" s="8" t="str">
        <f>原始数据!D517</f>
        <v/>
      </c>
      <c r="E517" s="8" t="str">
        <f>原始数据!E517</f>
        <v/>
      </c>
      <c r="F517" s="8" t="str">
        <f>原始数据!F517</f>
        <v/>
      </c>
      <c r="G517" s="8">
        <f>原始数据!G517</f>
        <v>2</v>
      </c>
      <c r="H517" s="8" t="str">
        <f>原始数据!H517</f>
        <v>上</v>
      </c>
      <c r="I517" s="8" t="str">
        <f>IF(原始数据!X517="","",原始数据!X517)</f>
        <v/>
      </c>
      <c r="J517" s="8" t="str">
        <f>原始数据!J517</f>
        <v/>
      </c>
      <c r="K517" s="142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9" t="str">
        <f>IF(原始数据!AP517="","",原始数据!AP517)</f>
        <v/>
      </c>
      <c r="M517" s="13"/>
      <c r="N517" s="195"/>
      <c r="O517" s="195"/>
      <c r="P517" s="142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9" t="str">
        <f>IF(原始数据!AQ517="","",原始数据!AQ517)</f>
        <v/>
      </c>
      <c r="R517" s="13"/>
      <c r="S517" s="13"/>
      <c r="T517" s="13"/>
      <c r="U517" s="142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9" t="str">
        <f>IF(原始数据!AS517="","",原始数据!AS517)</f>
        <v/>
      </c>
      <c r="W517" s="13"/>
      <c r="X517" s="13"/>
      <c r="Y517" s="13"/>
      <c r="Z517" s="142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9" t="str">
        <f>IF(原始数据!AU517="","",原始数据!AU517)</f>
        <v/>
      </c>
      <c r="AB517" s="13"/>
      <c r="AC517" s="13"/>
      <c r="AD517" s="13"/>
      <c r="AE517" s="9" t="str">
        <f>IF(原始数据!K517="","",原始数据!K517)</f>
        <v/>
      </c>
      <c r="AF517" s="9" t="str">
        <f>IF(原始数据!L517="","",原始数据!L517)</f>
        <v/>
      </c>
      <c r="AG517" s="9" t="str">
        <f>IF(原始数据!AV517="","",原始数据!AV517)</f>
        <v/>
      </c>
      <c r="AH517" s="13"/>
      <c r="AI517" s="13"/>
      <c r="AJ517" s="13"/>
      <c r="AK517" s="13"/>
      <c r="AL517" s="13"/>
      <c r="AM517" s="9"/>
      <c r="AN517" s="9"/>
      <c r="AO517" s="9"/>
      <c r="AP517" s="9"/>
      <c r="AQ517" s="10"/>
      <c r="AR517" s="10"/>
      <c r="AS517" s="10"/>
      <c r="AT517" s="10"/>
      <c r="AU517" s="16"/>
      <c r="AV517" s="16"/>
      <c r="AW517" s="16"/>
      <c r="AX517" s="16"/>
      <c r="AY517" s="191"/>
      <c r="AZ517" s="191"/>
      <c r="BA517" s="13"/>
      <c r="BC517" s="20">
        <f t="shared" si="16"/>
        <v>0</v>
      </c>
      <c r="BD517" s="20" t="str">
        <f t="shared" si="17"/>
        <v/>
      </c>
    </row>
    <row r="518" spans="1:56">
      <c r="A518" s="1">
        <f>输入错误检查!C517</f>
        <v>0</v>
      </c>
      <c r="B518" s="14" t="str">
        <f>原始数据!B518</f>
        <v/>
      </c>
      <c r="C518" s="14" t="str">
        <f>原始数据!C518</f>
        <v/>
      </c>
      <c r="D518" s="8" t="str">
        <f>原始数据!D518</f>
        <v/>
      </c>
      <c r="E518" s="8" t="str">
        <f>原始数据!E518</f>
        <v/>
      </c>
      <c r="F518" s="8" t="str">
        <f>原始数据!F518</f>
        <v/>
      </c>
      <c r="G518" s="8">
        <f>原始数据!G518</f>
        <v>2</v>
      </c>
      <c r="H518" s="8" t="str">
        <f>原始数据!H518</f>
        <v>下</v>
      </c>
      <c r="I518" s="8" t="str">
        <f>IF(原始数据!X518="","",原始数据!X518)</f>
        <v/>
      </c>
      <c r="J518" s="8" t="str">
        <f>原始数据!J518</f>
        <v/>
      </c>
      <c r="K518" s="142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9" t="str">
        <f>IF(原始数据!AP518="","",原始数据!AP518)</f>
        <v/>
      </c>
      <c r="M518" s="13"/>
      <c r="N518" s="195"/>
      <c r="O518" s="195"/>
      <c r="P518" s="142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9" t="str">
        <f>IF(原始数据!AQ518="","",原始数据!AQ518)</f>
        <v/>
      </c>
      <c r="R518" s="13"/>
      <c r="S518" s="13"/>
      <c r="T518" s="13"/>
      <c r="U518" s="142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9" t="str">
        <f>IF(原始数据!AS518="","",原始数据!AS518)</f>
        <v/>
      </c>
      <c r="W518" s="13"/>
      <c r="X518" s="13"/>
      <c r="Y518" s="13"/>
      <c r="Z518" s="142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9" t="str">
        <f>IF(原始数据!AU518="","",原始数据!AU518)</f>
        <v/>
      </c>
      <c r="AB518" s="13"/>
      <c r="AC518" s="13"/>
      <c r="AD518" s="13"/>
      <c r="AE518" s="9" t="str">
        <f>IF(原始数据!K518="","",原始数据!K518)</f>
        <v/>
      </c>
      <c r="AF518" s="9" t="str">
        <f>IF(原始数据!L518="","",原始数据!L518)</f>
        <v/>
      </c>
      <c r="AG518" s="9" t="str">
        <f>IF(原始数据!AV518="","",原始数据!AV518)</f>
        <v/>
      </c>
      <c r="AH518" s="13"/>
      <c r="AI518" s="13"/>
      <c r="AJ518" s="13"/>
      <c r="AK518" s="13"/>
      <c r="AL518" s="13"/>
      <c r="AM518" s="9"/>
      <c r="AN518" s="9"/>
      <c r="AO518" s="9"/>
      <c r="AP518" s="9"/>
      <c r="AQ518" s="10"/>
      <c r="AR518" s="10"/>
      <c r="AS518" s="10"/>
      <c r="AT518" s="10"/>
      <c r="AU518" s="16"/>
      <c r="AV518" s="16"/>
      <c r="AW518" s="16"/>
      <c r="AX518" s="16"/>
      <c r="AY518" s="191"/>
      <c r="AZ518" s="191"/>
      <c r="BA518" s="13"/>
      <c r="BC518" s="20">
        <f t="shared" si="16"/>
        <v>0</v>
      </c>
      <c r="BD518" s="20" t="str">
        <f t="shared" si="17"/>
        <v/>
      </c>
    </row>
    <row r="519" spans="1:56">
      <c r="A519" s="1">
        <f>输入错误检查!C518</f>
        <v>0</v>
      </c>
      <c r="B519" s="14" t="str">
        <f>原始数据!B519</f>
        <v/>
      </c>
      <c r="C519" s="14" t="str">
        <f>原始数据!C519</f>
        <v/>
      </c>
      <c r="D519" s="8" t="str">
        <f>原始数据!D519</f>
        <v/>
      </c>
      <c r="E519" s="8" t="str">
        <f>原始数据!E519</f>
        <v/>
      </c>
      <c r="F519" s="8" t="str">
        <f>原始数据!F519</f>
        <v/>
      </c>
      <c r="G519" s="8">
        <f>原始数据!G519</f>
        <v>3</v>
      </c>
      <c r="H519" s="8" t="str">
        <f>原始数据!H519</f>
        <v>上</v>
      </c>
      <c r="I519" s="8" t="str">
        <f>IF(原始数据!X519="","",原始数据!X519)</f>
        <v/>
      </c>
      <c r="J519" s="8" t="str">
        <f>原始数据!J519</f>
        <v/>
      </c>
      <c r="K519" s="142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9" t="str">
        <f>IF(原始数据!AP519="","",原始数据!AP519)</f>
        <v/>
      </c>
      <c r="M519" s="13"/>
      <c r="N519" s="195"/>
      <c r="O519" s="195"/>
      <c r="P519" s="142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9" t="str">
        <f>IF(原始数据!AQ519="","",原始数据!AQ519)</f>
        <v/>
      </c>
      <c r="R519" s="13"/>
      <c r="S519" s="13"/>
      <c r="T519" s="13"/>
      <c r="U519" s="142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9" t="str">
        <f>IF(原始数据!AS519="","",原始数据!AS519)</f>
        <v/>
      </c>
      <c r="W519" s="13"/>
      <c r="X519" s="13"/>
      <c r="Y519" s="13"/>
      <c r="Z519" s="142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9" t="str">
        <f>IF(原始数据!AU519="","",原始数据!AU519)</f>
        <v/>
      </c>
      <c r="AB519" s="13"/>
      <c r="AC519" s="13"/>
      <c r="AD519" s="13"/>
      <c r="AE519" s="9" t="str">
        <f>IF(原始数据!K519="","",原始数据!K519)</f>
        <v/>
      </c>
      <c r="AF519" s="9" t="str">
        <f>IF(原始数据!L519="","",原始数据!L519)</f>
        <v/>
      </c>
      <c r="AG519" s="9" t="str">
        <f>IF(原始数据!AV519="","",原始数据!AV519)</f>
        <v/>
      </c>
      <c r="AH519" s="13"/>
      <c r="AI519" s="13"/>
      <c r="AJ519" s="13"/>
      <c r="AK519" s="13"/>
      <c r="AL519" s="13"/>
      <c r="AM519" s="9"/>
      <c r="AN519" s="9"/>
      <c r="AO519" s="9"/>
      <c r="AP519" s="9"/>
      <c r="AQ519" s="10"/>
      <c r="AR519" s="10"/>
      <c r="AS519" s="10"/>
      <c r="AT519" s="10"/>
      <c r="AU519" s="16"/>
      <c r="AV519" s="16"/>
      <c r="AW519" s="16"/>
      <c r="AX519" s="16"/>
      <c r="AY519" s="191"/>
      <c r="AZ519" s="191"/>
      <c r="BA519" s="13"/>
      <c r="BC519" s="20">
        <f t="shared" si="16"/>
        <v>0</v>
      </c>
      <c r="BD519" s="20" t="str">
        <f t="shared" si="17"/>
        <v/>
      </c>
    </row>
    <row r="520" spans="1:56">
      <c r="A520" s="1">
        <f>输入错误检查!C519</f>
        <v>0</v>
      </c>
      <c r="B520" s="14" t="str">
        <f>原始数据!B520</f>
        <v/>
      </c>
      <c r="C520" s="14" t="str">
        <f>原始数据!C520</f>
        <v/>
      </c>
      <c r="D520" s="8" t="str">
        <f>原始数据!D520</f>
        <v/>
      </c>
      <c r="E520" s="8" t="str">
        <f>原始数据!E520</f>
        <v/>
      </c>
      <c r="F520" s="8" t="str">
        <f>原始数据!F520</f>
        <v/>
      </c>
      <c r="G520" s="8">
        <f>原始数据!G520</f>
        <v>3</v>
      </c>
      <c r="H520" s="8" t="str">
        <f>原始数据!H520</f>
        <v>下</v>
      </c>
      <c r="I520" s="8" t="str">
        <f>IF(原始数据!X520="","",原始数据!X520)</f>
        <v/>
      </c>
      <c r="J520" s="8" t="str">
        <f>原始数据!J520</f>
        <v/>
      </c>
      <c r="K520" s="142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9" t="str">
        <f>IF(原始数据!AP520="","",原始数据!AP520)</f>
        <v/>
      </c>
      <c r="M520" s="13"/>
      <c r="N520" s="195"/>
      <c r="O520" s="195"/>
      <c r="P520" s="142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9" t="str">
        <f>IF(原始数据!AQ520="","",原始数据!AQ520)</f>
        <v/>
      </c>
      <c r="R520" s="13"/>
      <c r="S520" s="13"/>
      <c r="T520" s="13"/>
      <c r="U520" s="142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9" t="str">
        <f>IF(原始数据!AS520="","",原始数据!AS520)</f>
        <v/>
      </c>
      <c r="W520" s="13"/>
      <c r="X520" s="13"/>
      <c r="Y520" s="13"/>
      <c r="Z520" s="142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9" t="str">
        <f>IF(原始数据!AU520="","",原始数据!AU520)</f>
        <v/>
      </c>
      <c r="AB520" s="13"/>
      <c r="AC520" s="13"/>
      <c r="AD520" s="13"/>
      <c r="AE520" s="9" t="str">
        <f>IF(原始数据!K520="","",原始数据!K520)</f>
        <v/>
      </c>
      <c r="AF520" s="9" t="str">
        <f>IF(原始数据!L520="","",原始数据!L520)</f>
        <v/>
      </c>
      <c r="AG520" s="9" t="str">
        <f>IF(原始数据!AV520="","",原始数据!AV520)</f>
        <v/>
      </c>
      <c r="AH520" s="13"/>
      <c r="AI520" s="13"/>
      <c r="AJ520" s="13"/>
      <c r="AK520" s="13"/>
      <c r="AL520" s="13"/>
      <c r="AM520" s="9"/>
      <c r="AN520" s="9"/>
      <c r="AO520" s="9"/>
      <c r="AP520" s="9"/>
      <c r="AQ520" s="10"/>
      <c r="AR520" s="10"/>
      <c r="AS520" s="10"/>
      <c r="AT520" s="10"/>
      <c r="AU520" s="16"/>
      <c r="AV520" s="16"/>
      <c r="AW520" s="16"/>
      <c r="AX520" s="16"/>
      <c r="AY520" s="191"/>
      <c r="AZ520" s="191"/>
      <c r="BA520" s="13"/>
      <c r="BC520" s="20">
        <f t="shared" si="16"/>
        <v>0</v>
      </c>
      <c r="BD520" s="20" t="str">
        <f t="shared" si="17"/>
        <v/>
      </c>
    </row>
    <row r="521" spans="1:56">
      <c r="A521" s="1">
        <f>输入错误检查!C520</f>
        <v>0</v>
      </c>
      <c r="B521" s="14" t="str">
        <f>原始数据!B521</f>
        <v/>
      </c>
      <c r="C521" s="14" t="str">
        <f>原始数据!C521</f>
        <v/>
      </c>
      <c r="D521" s="8" t="str">
        <f>原始数据!D521</f>
        <v/>
      </c>
      <c r="E521" s="8" t="str">
        <f>原始数据!E521</f>
        <v/>
      </c>
      <c r="F521" s="8" t="str">
        <f>原始数据!F521</f>
        <v/>
      </c>
      <c r="G521" s="8" t="str">
        <f>原始数据!G521</f>
        <v>加</v>
      </c>
      <c r="H521" s="8" t="str">
        <f>原始数据!H521</f>
        <v>上</v>
      </c>
      <c r="I521" s="8" t="str">
        <f>IF(原始数据!X521="","",原始数据!X521)</f>
        <v/>
      </c>
      <c r="J521" s="8" t="str">
        <f>原始数据!J521</f>
        <v/>
      </c>
      <c r="K521" s="142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9" t="str">
        <f>IF(原始数据!AP521="","",原始数据!AP521)</f>
        <v/>
      </c>
      <c r="M521" s="13"/>
      <c r="N521" s="195"/>
      <c r="O521" s="195"/>
      <c r="P521" s="142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9" t="str">
        <f>IF(原始数据!AQ521="","",原始数据!AQ521)</f>
        <v/>
      </c>
      <c r="R521" s="13"/>
      <c r="S521" s="13"/>
      <c r="T521" s="13"/>
      <c r="U521" s="142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9" t="str">
        <f>IF(原始数据!AS521="","",原始数据!AS521)</f>
        <v/>
      </c>
      <c r="W521" s="13"/>
      <c r="X521" s="13"/>
      <c r="Y521" s="13"/>
      <c r="Z521" s="142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9" t="str">
        <f>IF(原始数据!AU521="","",原始数据!AU521)</f>
        <v/>
      </c>
      <c r="AB521" s="13"/>
      <c r="AC521" s="13"/>
      <c r="AD521" s="13"/>
      <c r="AE521" s="9" t="str">
        <f>IF(原始数据!K521="","",原始数据!K521)</f>
        <v/>
      </c>
      <c r="AF521" s="9" t="str">
        <f>IF(原始数据!L521="","",原始数据!L521)</f>
        <v/>
      </c>
      <c r="AG521" s="9" t="str">
        <f>IF(原始数据!AV521="","",原始数据!AV521)</f>
        <v/>
      </c>
      <c r="AH521" s="13"/>
      <c r="AI521" s="13"/>
      <c r="AJ521" s="13"/>
      <c r="AK521" s="13"/>
      <c r="AL521" s="13"/>
      <c r="AM521" s="9"/>
      <c r="AN521" s="9"/>
      <c r="AO521" s="9"/>
      <c r="AP521" s="9"/>
      <c r="AQ521" s="10"/>
      <c r="AR521" s="10"/>
      <c r="AS521" s="10"/>
      <c r="AT521" s="10"/>
      <c r="AU521" s="16"/>
      <c r="AV521" s="16"/>
      <c r="AW521" s="16"/>
      <c r="AX521" s="16"/>
      <c r="AY521" s="191"/>
      <c r="AZ521" s="191"/>
      <c r="BA521" s="13"/>
      <c r="BC521" s="20">
        <f t="shared" si="16"/>
        <v>0</v>
      </c>
      <c r="BD521" s="20" t="str">
        <f t="shared" si="17"/>
        <v/>
      </c>
    </row>
    <row r="522" spans="1:56">
      <c r="A522" s="1">
        <f>输入错误检查!C521</f>
        <v>0</v>
      </c>
      <c r="B522" s="14" t="str">
        <f>原始数据!B522</f>
        <v/>
      </c>
      <c r="C522" s="14" t="str">
        <f>原始数据!C522</f>
        <v/>
      </c>
      <c r="D522" s="8" t="str">
        <f>原始数据!D522</f>
        <v/>
      </c>
      <c r="E522" s="8" t="str">
        <f>原始数据!E522</f>
        <v/>
      </c>
      <c r="F522" s="8" t="str">
        <f>原始数据!F522</f>
        <v/>
      </c>
      <c r="G522" s="8" t="str">
        <f>原始数据!G522</f>
        <v>加</v>
      </c>
      <c r="H522" s="8" t="str">
        <f>原始数据!H522</f>
        <v>下</v>
      </c>
      <c r="I522" s="8" t="str">
        <f>IF(原始数据!X522="","",原始数据!X522)</f>
        <v/>
      </c>
      <c r="J522" s="8" t="str">
        <f>原始数据!J522</f>
        <v/>
      </c>
      <c r="K522" s="142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9" t="str">
        <f>IF(原始数据!AP522="","",原始数据!AP522)</f>
        <v/>
      </c>
      <c r="M522" s="13"/>
      <c r="N522" s="195"/>
      <c r="O522" s="195"/>
      <c r="P522" s="142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9" t="str">
        <f>IF(原始数据!AQ522="","",原始数据!AQ522)</f>
        <v/>
      </c>
      <c r="R522" s="13"/>
      <c r="S522" s="13"/>
      <c r="T522" s="13"/>
      <c r="U522" s="142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9" t="str">
        <f>IF(原始数据!AS522="","",原始数据!AS522)</f>
        <v/>
      </c>
      <c r="W522" s="13"/>
      <c r="X522" s="13"/>
      <c r="Y522" s="13"/>
      <c r="Z522" s="142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9" t="str">
        <f>IF(原始数据!AU522="","",原始数据!AU522)</f>
        <v/>
      </c>
      <c r="AB522" s="13"/>
      <c r="AC522" s="13"/>
      <c r="AD522" s="13"/>
      <c r="AE522" s="9" t="str">
        <f>IF(原始数据!K522="","",原始数据!K522)</f>
        <v/>
      </c>
      <c r="AF522" s="9" t="str">
        <f>IF(原始数据!L522="","",原始数据!L522)</f>
        <v/>
      </c>
      <c r="AG522" s="9" t="str">
        <f>IF(原始数据!AV522="","",原始数据!AV522)</f>
        <v/>
      </c>
      <c r="AH522" s="13"/>
      <c r="AI522" s="13"/>
      <c r="AJ522" s="13"/>
      <c r="AK522" s="13"/>
      <c r="AL522" s="13"/>
      <c r="AM522" s="9"/>
      <c r="AN522" s="9"/>
      <c r="AO522" s="9"/>
      <c r="AP522" s="9"/>
      <c r="AQ522" s="10"/>
      <c r="AR522" s="10"/>
      <c r="AS522" s="10"/>
      <c r="AT522" s="10"/>
      <c r="AU522" s="16"/>
      <c r="AV522" s="16"/>
      <c r="AW522" s="16"/>
      <c r="AX522" s="16"/>
      <c r="AY522" s="191"/>
      <c r="AZ522" s="191"/>
      <c r="BA522" s="13"/>
      <c r="BC522" s="20">
        <f t="shared" si="16"/>
        <v>0</v>
      </c>
      <c r="BD522" s="20" t="str">
        <f t="shared" si="17"/>
        <v/>
      </c>
    </row>
    <row r="523" spans="1:56">
      <c r="A523" s="1">
        <f>输入错误检查!C522</f>
        <v>0</v>
      </c>
      <c r="B523" s="14" t="str">
        <f>原始数据!B523</f>
        <v/>
      </c>
      <c r="C523" s="14" t="str">
        <f>原始数据!C523</f>
        <v/>
      </c>
      <c r="D523" s="8" t="str">
        <f>原始数据!D523</f>
        <v/>
      </c>
      <c r="E523" s="8" t="str">
        <f>原始数据!E523</f>
        <v/>
      </c>
      <c r="F523" s="8" t="str">
        <f>原始数据!F523</f>
        <v/>
      </c>
      <c r="G523" s="8">
        <f>原始数据!G523</f>
        <v>1</v>
      </c>
      <c r="H523" s="8" t="str">
        <f>原始数据!H523</f>
        <v>上</v>
      </c>
      <c r="I523" s="8" t="str">
        <f>IF(原始数据!X523="","",原始数据!X523)</f>
        <v/>
      </c>
      <c r="J523" s="8" t="str">
        <f>原始数据!J523</f>
        <v/>
      </c>
      <c r="K523" s="142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9" t="str">
        <f>IF(原始数据!AP523="","",原始数据!AP523)</f>
        <v/>
      </c>
      <c r="M523" s="13"/>
      <c r="N523" s="195"/>
      <c r="O523" s="195"/>
      <c r="P523" s="142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9" t="str">
        <f>IF(原始数据!AQ523="","",原始数据!AQ523)</f>
        <v/>
      </c>
      <c r="R523" s="13"/>
      <c r="S523" s="13"/>
      <c r="T523" s="13"/>
      <c r="U523" s="142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9" t="str">
        <f>IF(原始数据!AS523="","",原始数据!AS523)</f>
        <v/>
      </c>
      <c r="W523" s="13"/>
      <c r="X523" s="13"/>
      <c r="Y523" s="13"/>
      <c r="Z523" s="142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9" t="str">
        <f>IF(原始数据!AU523="","",原始数据!AU523)</f>
        <v/>
      </c>
      <c r="AB523" s="13"/>
      <c r="AC523" s="13"/>
      <c r="AD523" s="13"/>
      <c r="AE523" s="9" t="str">
        <f>IF(原始数据!K523="","",原始数据!K523)</f>
        <v/>
      </c>
      <c r="AF523" s="9" t="str">
        <f>IF(原始数据!L523="","",原始数据!L523)</f>
        <v/>
      </c>
      <c r="AG523" s="9" t="str">
        <f>IF(原始数据!AV523="","",原始数据!AV523)</f>
        <v/>
      </c>
      <c r="AH523" s="13"/>
      <c r="AI523" s="13"/>
      <c r="AJ523" s="13"/>
      <c r="AK523" s="13"/>
      <c r="AL523" s="13"/>
      <c r="AM523" s="9"/>
      <c r="AN523" s="9"/>
      <c r="AO523" s="9"/>
      <c r="AP523" s="9"/>
      <c r="AQ523" s="10"/>
      <c r="AR523" s="10"/>
      <c r="AS523" s="10"/>
      <c r="AT523" s="10"/>
      <c r="AU523" s="16"/>
      <c r="AV523" s="16"/>
      <c r="AW523" s="16"/>
      <c r="AX523" s="16"/>
      <c r="AY523" s="191"/>
      <c r="AZ523" s="191"/>
      <c r="BA523" s="13"/>
      <c r="BC523" s="20">
        <f t="shared" si="16"/>
        <v>0</v>
      </c>
      <c r="BD523" s="20" t="str">
        <f t="shared" si="17"/>
        <v/>
      </c>
    </row>
    <row r="524" spans="1:56">
      <c r="A524" s="1">
        <f>输入错误检查!C523</f>
        <v>0</v>
      </c>
      <c r="B524" s="14" t="str">
        <f>原始数据!B524</f>
        <v/>
      </c>
      <c r="C524" s="14" t="str">
        <f>原始数据!C524</f>
        <v/>
      </c>
      <c r="D524" s="8" t="str">
        <f>原始数据!D524</f>
        <v/>
      </c>
      <c r="E524" s="8" t="str">
        <f>原始数据!E524</f>
        <v/>
      </c>
      <c r="F524" s="8" t="str">
        <f>原始数据!F524</f>
        <v/>
      </c>
      <c r="G524" s="8">
        <f>原始数据!G524</f>
        <v>1</v>
      </c>
      <c r="H524" s="8" t="str">
        <f>原始数据!H524</f>
        <v>下</v>
      </c>
      <c r="I524" s="8" t="str">
        <f>IF(原始数据!X524="","",原始数据!X524)</f>
        <v/>
      </c>
      <c r="J524" s="8" t="str">
        <f>原始数据!J524</f>
        <v/>
      </c>
      <c r="K524" s="142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9" t="str">
        <f>IF(原始数据!AP524="","",原始数据!AP524)</f>
        <v/>
      </c>
      <c r="M524" s="13"/>
      <c r="N524" s="195"/>
      <c r="O524" s="195"/>
      <c r="P524" s="142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9" t="str">
        <f>IF(原始数据!AQ524="","",原始数据!AQ524)</f>
        <v/>
      </c>
      <c r="R524" s="13"/>
      <c r="S524" s="13"/>
      <c r="T524" s="13"/>
      <c r="U524" s="142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9" t="str">
        <f>IF(原始数据!AS524="","",原始数据!AS524)</f>
        <v/>
      </c>
      <c r="W524" s="13"/>
      <c r="X524" s="13"/>
      <c r="Y524" s="13"/>
      <c r="Z524" s="142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9" t="str">
        <f>IF(原始数据!AU524="","",原始数据!AU524)</f>
        <v/>
      </c>
      <c r="AB524" s="13"/>
      <c r="AC524" s="13"/>
      <c r="AD524" s="13"/>
      <c r="AE524" s="9" t="str">
        <f>IF(原始数据!K524="","",原始数据!K524)</f>
        <v/>
      </c>
      <c r="AF524" s="9" t="str">
        <f>IF(原始数据!L524="","",原始数据!L524)</f>
        <v/>
      </c>
      <c r="AG524" s="9" t="str">
        <f>IF(原始数据!AV524="","",原始数据!AV524)</f>
        <v/>
      </c>
      <c r="AH524" s="13"/>
      <c r="AI524" s="13"/>
      <c r="AJ524" s="13"/>
      <c r="AK524" s="13"/>
      <c r="AL524" s="13"/>
      <c r="AM524" s="9"/>
      <c r="AN524" s="9"/>
      <c r="AO524" s="9"/>
      <c r="AP524" s="9"/>
      <c r="AQ524" s="10"/>
      <c r="AR524" s="10"/>
      <c r="AS524" s="10"/>
      <c r="AT524" s="10"/>
      <c r="AU524" s="16"/>
      <c r="AV524" s="16"/>
      <c r="AW524" s="16"/>
      <c r="AX524" s="16"/>
      <c r="AY524" s="191"/>
      <c r="AZ524" s="191"/>
      <c r="BA524" s="13"/>
      <c r="BC524" s="20">
        <f t="shared" si="16"/>
        <v>0</v>
      </c>
      <c r="BD524" s="20" t="str">
        <f t="shared" si="17"/>
        <v/>
      </c>
    </row>
    <row r="525" spans="1:56">
      <c r="A525" s="1">
        <f>输入错误检查!C524</f>
        <v>0</v>
      </c>
      <c r="B525" s="14" t="str">
        <f>原始数据!B525</f>
        <v/>
      </c>
      <c r="C525" s="14" t="str">
        <f>原始数据!C525</f>
        <v/>
      </c>
      <c r="D525" s="8" t="str">
        <f>原始数据!D525</f>
        <v/>
      </c>
      <c r="E525" s="8" t="str">
        <f>原始数据!E525</f>
        <v/>
      </c>
      <c r="F525" s="8" t="str">
        <f>原始数据!F525</f>
        <v/>
      </c>
      <c r="G525" s="8">
        <f>原始数据!G525</f>
        <v>2</v>
      </c>
      <c r="H525" s="8" t="str">
        <f>原始数据!H525</f>
        <v>上</v>
      </c>
      <c r="I525" s="8" t="str">
        <f>IF(原始数据!X525="","",原始数据!X525)</f>
        <v/>
      </c>
      <c r="J525" s="8" t="str">
        <f>原始数据!J525</f>
        <v/>
      </c>
      <c r="K525" s="142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9" t="str">
        <f>IF(原始数据!AP525="","",原始数据!AP525)</f>
        <v/>
      </c>
      <c r="M525" s="13"/>
      <c r="N525" s="195"/>
      <c r="O525" s="195"/>
      <c r="P525" s="142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9" t="str">
        <f>IF(原始数据!AQ525="","",原始数据!AQ525)</f>
        <v/>
      </c>
      <c r="R525" s="13"/>
      <c r="S525" s="13"/>
      <c r="T525" s="13"/>
      <c r="U525" s="142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9" t="str">
        <f>IF(原始数据!AS525="","",原始数据!AS525)</f>
        <v/>
      </c>
      <c r="W525" s="13"/>
      <c r="X525" s="13"/>
      <c r="Y525" s="13"/>
      <c r="Z525" s="142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9" t="str">
        <f>IF(原始数据!AU525="","",原始数据!AU525)</f>
        <v/>
      </c>
      <c r="AB525" s="13"/>
      <c r="AC525" s="13"/>
      <c r="AD525" s="13"/>
      <c r="AE525" s="9" t="str">
        <f>IF(原始数据!K525="","",原始数据!K525)</f>
        <v/>
      </c>
      <c r="AF525" s="9" t="str">
        <f>IF(原始数据!L525="","",原始数据!L525)</f>
        <v/>
      </c>
      <c r="AG525" s="9" t="str">
        <f>IF(原始数据!AV525="","",原始数据!AV525)</f>
        <v/>
      </c>
      <c r="AH525" s="13"/>
      <c r="AI525" s="13"/>
      <c r="AJ525" s="13"/>
      <c r="AK525" s="13"/>
      <c r="AL525" s="13"/>
      <c r="AM525" s="9"/>
      <c r="AN525" s="9"/>
      <c r="AO525" s="9"/>
      <c r="AP525" s="9"/>
      <c r="AQ525" s="10"/>
      <c r="AR525" s="10"/>
      <c r="AS525" s="10"/>
      <c r="AT525" s="10"/>
      <c r="AU525" s="16"/>
      <c r="AV525" s="16"/>
      <c r="AW525" s="16"/>
      <c r="AX525" s="16"/>
      <c r="AY525" s="191"/>
      <c r="AZ525" s="191"/>
      <c r="BA525" s="13"/>
      <c r="BC525" s="20">
        <f t="shared" si="16"/>
        <v>0</v>
      </c>
      <c r="BD525" s="20" t="str">
        <f t="shared" si="17"/>
        <v/>
      </c>
    </row>
    <row r="526" spans="1:56">
      <c r="A526" s="1">
        <f>输入错误检查!C525</f>
        <v>0</v>
      </c>
      <c r="B526" s="14" t="str">
        <f>原始数据!B526</f>
        <v/>
      </c>
      <c r="C526" s="14" t="str">
        <f>原始数据!C526</f>
        <v/>
      </c>
      <c r="D526" s="8" t="str">
        <f>原始数据!D526</f>
        <v/>
      </c>
      <c r="E526" s="8" t="str">
        <f>原始数据!E526</f>
        <v/>
      </c>
      <c r="F526" s="8" t="str">
        <f>原始数据!F526</f>
        <v/>
      </c>
      <c r="G526" s="8">
        <f>原始数据!G526</f>
        <v>2</v>
      </c>
      <c r="H526" s="8" t="str">
        <f>原始数据!H526</f>
        <v>下</v>
      </c>
      <c r="I526" s="8" t="str">
        <f>IF(原始数据!X526="","",原始数据!X526)</f>
        <v/>
      </c>
      <c r="J526" s="8" t="str">
        <f>原始数据!J526</f>
        <v/>
      </c>
      <c r="K526" s="142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9" t="str">
        <f>IF(原始数据!AP526="","",原始数据!AP526)</f>
        <v/>
      </c>
      <c r="M526" s="13"/>
      <c r="N526" s="195"/>
      <c r="O526" s="195"/>
      <c r="P526" s="142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9" t="str">
        <f>IF(原始数据!AQ526="","",原始数据!AQ526)</f>
        <v/>
      </c>
      <c r="R526" s="13"/>
      <c r="S526" s="13"/>
      <c r="T526" s="13"/>
      <c r="U526" s="142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9" t="str">
        <f>IF(原始数据!AS526="","",原始数据!AS526)</f>
        <v/>
      </c>
      <c r="W526" s="13"/>
      <c r="X526" s="13"/>
      <c r="Y526" s="13"/>
      <c r="Z526" s="142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9" t="str">
        <f>IF(原始数据!AU526="","",原始数据!AU526)</f>
        <v/>
      </c>
      <c r="AB526" s="13"/>
      <c r="AC526" s="13"/>
      <c r="AD526" s="13"/>
      <c r="AE526" s="9" t="str">
        <f>IF(原始数据!K526="","",原始数据!K526)</f>
        <v/>
      </c>
      <c r="AF526" s="9" t="str">
        <f>IF(原始数据!L526="","",原始数据!L526)</f>
        <v/>
      </c>
      <c r="AG526" s="9" t="str">
        <f>IF(原始数据!AV526="","",原始数据!AV526)</f>
        <v/>
      </c>
      <c r="AH526" s="13"/>
      <c r="AI526" s="13"/>
      <c r="AJ526" s="13"/>
      <c r="AK526" s="13"/>
      <c r="AL526" s="13"/>
      <c r="AM526" s="9"/>
      <c r="AN526" s="9"/>
      <c r="AO526" s="9"/>
      <c r="AP526" s="9"/>
      <c r="AQ526" s="10"/>
      <c r="AR526" s="10"/>
      <c r="AS526" s="10"/>
      <c r="AT526" s="10"/>
      <c r="AU526" s="16"/>
      <c r="AV526" s="16"/>
      <c r="AW526" s="16"/>
      <c r="AX526" s="16"/>
      <c r="AY526" s="191"/>
      <c r="AZ526" s="191"/>
      <c r="BA526" s="13"/>
      <c r="BC526" s="20">
        <f t="shared" si="16"/>
        <v>0</v>
      </c>
      <c r="BD526" s="20" t="str">
        <f t="shared" si="17"/>
        <v/>
      </c>
    </row>
    <row r="527" spans="1:56">
      <c r="A527" s="1">
        <f>输入错误检查!C526</f>
        <v>0</v>
      </c>
      <c r="B527" s="14" t="str">
        <f>原始数据!B527</f>
        <v/>
      </c>
      <c r="C527" s="14" t="str">
        <f>原始数据!C527</f>
        <v/>
      </c>
      <c r="D527" s="8" t="str">
        <f>原始数据!D527</f>
        <v/>
      </c>
      <c r="E527" s="8" t="str">
        <f>原始数据!E527</f>
        <v/>
      </c>
      <c r="F527" s="8" t="str">
        <f>原始数据!F527</f>
        <v/>
      </c>
      <c r="G527" s="8">
        <f>原始数据!G527</f>
        <v>3</v>
      </c>
      <c r="H527" s="8" t="str">
        <f>原始数据!H527</f>
        <v>上</v>
      </c>
      <c r="I527" s="8" t="str">
        <f>IF(原始数据!X527="","",原始数据!X527)</f>
        <v/>
      </c>
      <c r="J527" s="8" t="str">
        <f>原始数据!J527</f>
        <v/>
      </c>
      <c r="K527" s="142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9" t="str">
        <f>IF(原始数据!AP527="","",原始数据!AP527)</f>
        <v/>
      </c>
      <c r="M527" s="13"/>
      <c r="N527" s="195"/>
      <c r="O527" s="195"/>
      <c r="P527" s="142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9" t="str">
        <f>IF(原始数据!AQ527="","",原始数据!AQ527)</f>
        <v/>
      </c>
      <c r="R527" s="13"/>
      <c r="S527" s="13"/>
      <c r="T527" s="13"/>
      <c r="U527" s="142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9" t="str">
        <f>IF(原始数据!AS527="","",原始数据!AS527)</f>
        <v/>
      </c>
      <c r="W527" s="13"/>
      <c r="X527" s="13"/>
      <c r="Y527" s="13"/>
      <c r="Z527" s="142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9" t="str">
        <f>IF(原始数据!AU527="","",原始数据!AU527)</f>
        <v/>
      </c>
      <c r="AB527" s="13"/>
      <c r="AC527" s="13"/>
      <c r="AD527" s="13"/>
      <c r="AE527" s="9" t="str">
        <f>IF(原始数据!K527="","",原始数据!K527)</f>
        <v/>
      </c>
      <c r="AF527" s="9" t="str">
        <f>IF(原始数据!L527="","",原始数据!L527)</f>
        <v/>
      </c>
      <c r="AG527" s="9" t="str">
        <f>IF(原始数据!AV527="","",原始数据!AV527)</f>
        <v/>
      </c>
      <c r="AH527" s="13"/>
      <c r="AI527" s="13"/>
      <c r="AJ527" s="13"/>
      <c r="AK527" s="13"/>
      <c r="AL527" s="13"/>
      <c r="AM527" s="9"/>
      <c r="AN527" s="9"/>
      <c r="AO527" s="9"/>
      <c r="AP527" s="9"/>
      <c r="AQ527" s="10"/>
      <c r="AR527" s="10"/>
      <c r="AS527" s="10"/>
      <c r="AT527" s="10"/>
      <c r="AU527" s="16"/>
      <c r="AV527" s="16"/>
      <c r="AW527" s="16"/>
      <c r="AX527" s="16"/>
      <c r="AY527" s="191"/>
      <c r="AZ527" s="191"/>
      <c r="BA527" s="13"/>
      <c r="BC527" s="20">
        <f t="shared" si="16"/>
        <v>0</v>
      </c>
      <c r="BD527" s="20" t="str">
        <f t="shared" si="17"/>
        <v/>
      </c>
    </row>
    <row r="528" spans="1:56">
      <c r="A528" s="1">
        <f>输入错误检查!C527</f>
        <v>0</v>
      </c>
      <c r="B528" s="14" t="str">
        <f>原始数据!B528</f>
        <v/>
      </c>
      <c r="C528" s="14" t="str">
        <f>原始数据!C528</f>
        <v/>
      </c>
      <c r="D528" s="8" t="str">
        <f>原始数据!D528</f>
        <v/>
      </c>
      <c r="E528" s="8" t="str">
        <f>原始数据!E528</f>
        <v/>
      </c>
      <c r="F528" s="8" t="str">
        <f>原始数据!F528</f>
        <v/>
      </c>
      <c r="G528" s="8">
        <f>原始数据!G528</f>
        <v>3</v>
      </c>
      <c r="H528" s="8" t="str">
        <f>原始数据!H528</f>
        <v>下</v>
      </c>
      <c r="I528" s="8" t="str">
        <f>IF(原始数据!X528="","",原始数据!X528)</f>
        <v/>
      </c>
      <c r="J528" s="8" t="str">
        <f>原始数据!J528</f>
        <v/>
      </c>
      <c r="K528" s="142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9" t="str">
        <f>IF(原始数据!AP528="","",原始数据!AP528)</f>
        <v/>
      </c>
      <c r="M528" s="13"/>
      <c r="N528" s="195"/>
      <c r="O528" s="195"/>
      <c r="P528" s="142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9" t="str">
        <f>IF(原始数据!AQ528="","",原始数据!AQ528)</f>
        <v/>
      </c>
      <c r="R528" s="13"/>
      <c r="S528" s="13"/>
      <c r="T528" s="13"/>
      <c r="U528" s="142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9" t="str">
        <f>IF(原始数据!AS528="","",原始数据!AS528)</f>
        <v/>
      </c>
      <c r="W528" s="13"/>
      <c r="X528" s="13"/>
      <c r="Y528" s="13"/>
      <c r="Z528" s="142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9" t="str">
        <f>IF(原始数据!AU528="","",原始数据!AU528)</f>
        <v/>
      </c>
      <c r="AB528" s="13"/>
      <c r="AC528" s="13"/>
      <c r="AD528" s="13"/>
      <c r="AE528" s="9" t="str">
        <f>IF(原始数据!K528="","",原始数据!K528)</f>
        <v/>
      </c>
      <c r="AF528" s="9" t="str">
        <f>IF(原始数据!L528="","",原始数据!L528)</f>
        <v/>
      </c>
      <c r="AG528" s="9" t="str">
        <f>IF(原始数据!AV528="","",原始数据!AV528)</f>
        <v/>
      </c>
      <c r="AH528" s="13"/>
      <c r="AI528" s="13"/>
      <c r="AJ528" s="13"/>
      <c r="AK528" s="13"/>
      <c r="AL528" s="13"/>
      <c r="AM528" s="9"/>
      <c r="AN528" s="9"/>
      <c r="AO528" s="9"/>
      <c r="AP528" s="9"/>
      <c r="AQ528" s="10"/>
      <c r="AR528" s="10"/>
      <c r="AS528" s="10"/>
      <c r="AT528" s="10"/>
      <c r="AU528" s="16"/>
      <c r="AV528" s="16"/>
      <c r="AW528" s="16"/>
      <c r="AX528" s="16"/>
      <c r="AY528" s="191"/>
      <c r="AZ528" s="191"/>
      <c r="BA528" s="13"/>
      <c r="BC528" s="20">
        <f t="shared" si="16"/>
        <v>0</v>
      </c>
      <c r="BD528" s="20" t="str">
        <f t="shared" si="17"/>
        <v/>
      </c>
    </row>
    <row r="529" spans="1:56">
      <c r="A529" s="1">
        <f>输入错误检查!C528</f>
        <v>0</v>
      </c>
      <c r="B529" s="14" t="str">
        <f>原始数据!B529</f>
        <v/>
      </c>
      <c r="C529" s="14" t="str">
        <f>原始数据!C529</f>
        <v/>
      </c>
      <c r="D529" s="8" t="str">
        <f>原始数据!D529</f>
        <v/>
      </c>
      <c r="E529" s="8" t="str">
        <f>原始数据!E529</f>
        <v/>
      </c>
      <c r="F529" s="8" t="str">
        <f>原始数据!F529</f>
        <v/>
      </c>
      <c r="G529" s="8" t="str">
        <f>原始数据!G529</f>
        <v>加</v>
      </c>
      <c r="H529" s="8" t="str">
        <f>原始数据!H529</f>
        <v>上</v>
      </c>
      <c r="I529" s="8" t="str">
        <f>IF(原始数据!X529="","",原始数据!X529)</f>
        <v/>
      </c>
      <c r="J529" s="8" t="str">
        <f>原始数据!J529</f>
        <v/>
      </c>
      <c r="K529" s="142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9" t="str">
        <f>IF(原始数据!AP529="","",原始数据!AP529)</f>
        <v/>
      </c>
      <c r="M529" s="13"/>
      <c r="N529" s="195"/>
      <c r="O529" s="195"/>
      <c r="P529" s="142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9" t="str">
        <f>IF(原始数据!AQ529="","",原始数据!AQ529)</f>
        <v/>
      </c>
      <c r="R529" s="13"/>
      <c r="S529" s="13"/>
      <c r="T529" s="13"/>
      <c r="U529" s="142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9" t="str">
        <f>IF(原始数据!AS529="","",原始数据!AS529)</f>
        <v/>
      </c>
      <c r="W529" s="13"/>
      <c r="X529" s="13"/>
      <c r="Y529" s="13"/>
      <c r="Z529" s="142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9" t="str">
        <f>IF(原始数据!AU529="","",原始数据!AU529)</f>
        <v/>
      </c>
      <c r="AB529" s="13"/>
      <c r="AC529" s="13"/>
      <c r="AD529" s="13"/>
      <c r="AE529" s="9" t="str">
        <f>IF(原始数据!K529="","",原始数据!K529)</f>
        <v/>
      </c>
      <c r="AF529" s="9" t="str">
        <f>IF(原始数据!L529="","",原始数据!L529)</f>
        <v/>
      </c>
      <c r="AG529" s="9" t="str">
        <f>IF(原始数据!AV529="","",原始数据!AV529)</f>
        <v/>
      </c>
      <c r="AH529" s="13"/>
      <c r="AI529" s="13"/>
      <c r="AJ529" s="13"/>
      <c r="AK529" s="13"/>
      <c r="AL529" s="13"/>
      <c r="AM529" s="9"/>
      <c r="AN529" s="9"/>
      <c r="AO529" s="9"/>
      <c r="AP529" s="9"/>
      <c r="AQ529" s="10"/>
      <c r="AR529" s="10"/>
      <c r="AS529" s="10"/>
      <c r="AT529" s="10"/>
      <c r="AU529" s="16"/>
      <c r="AV529" s="16"/>
      <c r="AW529" s="16"/>
      <c r="AX529" s="16"/>
      <c r="AY529" s="191"/>
      <c r="AZ529" s="191"/>
      <c r="BA529" s="13"/>
      <c r="BC529" s="20">
        <f t="shared" si="16"/>
        <v>0</v>
      </c>
      <c r="BD529" s="20" t="str">
        <f t="shared" si="17"/>
        <v/>
      </c>
    </row>
    <row r="530" spans="1:56">
      <c r="A530" s="1">
        <f>输入错误检查!C529</f>
        <v>0</v>
      </c>
      <c r="B530" s="14" t="str">
        <f>原始数据!B530</f>
        <v/>
      </c>
      <c r="C530" s="14" t="str">
        <f>原始数据!C530</f>
        <v/>
      </c>
      <c r="D530" s="8" t="str">
        <f>原始数据!D530</f>
        <v/>
      </c>
      <c r="E530" s="8" t="str">
        <f>原始数据!E530</f>
        <v/>
      </c>
      <c r="F530" s="8" t="str">
        <f>原始数据!F530</f>
        <v/>
      </c>
      <c r="G530" s="8" t="str">
        <f>原始数据!G530</f>
        <v>加</v>
      </c>
      <c r="H530" s="8" t="str">
        <f>原始数据!H530</f>
        <v>下</v>
      </c>
      <c r="I530" s="8" t="str">
        <f>IF(原始数据!X530="","",原始数据!X530)</f>
        <v/>
      </c>
      <c r="J530" s="8" t="str">
        <f>原始数据!J530</f>
        <v/>
      </c>
      <c r="K530" s="142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9" t="str">
        <f>IF(原始数据!AP530="","",原始数据!AP530)</f>
        <v/>
      </c>
      <c r="M530" s="13"/>
      <c r="N530" s="195"/>
      <c r="O530" s="195"/>
      <c r="P530" s="142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9" t="str">
        <f>IF(原始数据!AQ530="","",原始数据!AQ530)</f>
        <v/>
      </c>
      <c r="R530" s="13"/>
      <c r="S530" s="13"/>
      <c r="T530" s="13"/>
      <c r="U530" s="142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9" t="str">
        <f>IF(原始数据!AS530="","",原始数据!AS530)</f>
        <v/>
      </c>
      <c r="W530" s="13"/>
      <c r="X530" s="13"/>
      <c r="Y530" s="13"/>
      <c r="Z530" s="142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9" t="str">
        <f>IF(原始数据!AU530="","",原始数据!AU530)</f>
        <v/>
      </c>
      <c r="AB530" s="13"/>
      <c r="AC530" s="13"/>
      <c r="AD530" s="13"/>
      <c r="AE530" s="9" t="str">
        <f>IF(原始数据!K530="","",原始数据!K530)</f>
        <v/>
      </c>
      <c r="AF530" s="9" t="str">
        <f>IF(原始数据!L530="","",原始数据!L530)</f>
        <v/>
      </c>
      <c r="AG530" s="9" t="str">
        <f>IF(原始数据!AV530="","",原始数据!AV530)</f>
        <v/>
      </c>
      <c r="AH530" s="13"/>
      <c r="AI530" s="13"/>
      <c r="AJ530" s="13"/>
      <c r="AK530" s="13"/>
      <c r="AL530" s="13"/>
      <c r="AM530" s="9"/>
      <c r="AN530" s="9"/>
      <c r="AO530" s="9"/>
      <c r="AP530" s="9"/>
      <c r="AQ530" s="10"/>
      <c r="AR530" s="10"/>
      <c r="AS530" s="10"/>
      <c r="AT530" s="10"/>
      <c r="AU530" s="16"/>
      <c r="AV530" s="16"/>
      <c r="AW530" s="16"/>
      <c r="AX530" s="16"/>
      <c r="AY530" s="191"/>
      <c r="AZ530" s="191"/>
      <c r="BA530" s="13"/>
      <c r="BC530" s="20">
        <f t="shared" si="16"/>
        <v>0</v>
      </c>
      <c r="BD530" s="20" t="str">
        <f t="shared" si="17"/>
        <v/>
      </c>
    </row>
    <row r="531" spans="1:56">
      <c r="A531" s="1">
        <f>输入错误检查!C530</f>
        <v>0</v>
      </c>
      <c r="B531" s="14" t="str">
        <f>原始数据!B531</f>
        <v/>
      </c>
      <c r="C531" s="14" t="str">
        <f>原始数据!C531</f>
        <v/>
      </c>
      <c r="D531" s="8" t="str">
        <f>原始数据!D531</f>
        <v/>
      </c>
      <c r="E531" s="8" t="str">
        <f>原始数据!E531</f>
        <v/>
      </c>
      <c r="F531" s="8" t="str">
        <f>原始数据!F531</f>
        <v/>
      </c>
      <c r="G531" s="8">
        <f>原始数据!G531</f>
        <v>1</v>
      </c>
      <c r="H531" s="8" t="str">
        <f>原始数据!H531</f>
        <v>上</v>
      </c>
      <c r="I531" s="8" t="str">
        <f>IF(原始数据!X531="","",原始数据!X531)</f>
        <v/>
      </c>
      <c r="J531" s="8" t="str">
        <f>原始数据!J531</f>
        <v/>
      </c>
      <c r="K531" s="142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9" t="str">
        <f>IF(原始数据!AP531="","",原始数据!AP531)</f>
        <v/>
      </c>
      <c r="M531" s="13"/>
      <c r="N531" s="195"/>
      <c r="O531" s="195"/>
      <c r="P531" s="142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9" t="str">
        <f>IF(原始数据!AQ531="","",原始数据!AQ531)</f>
        <v/>
      </c>
      <c r="R531" s="13"/>
      <c r="S531" s="13"/>
      <c r="T531" s="13"/>
      <c r="U531" s="142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9" t="str">
        <f>IF(原始数据!AS531="","",原始数据!AS531)</f>
        <v/>
      </c>
      <c r="W531" s="13"/>
      <c r="X531" s="13"/>
      <c r="Y531" s="13"/>
      <c r="Z531" s="142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9" t="str">
        <f>IF(原始数据!AU531="","",原始数据!AU531)</f>
        <v/>
      </c>
      <c r="AB531" s="13"/>
      <c r="AC531" s="13"/>
      <c r="AD531" s="13"/>
      <c r="AE531" s="9" t="str">
        <f>IF(原始数据!K531="","",原始数据!K531)</f>
        <v/>
      </c>
      <c r="AF531" s="9" t="str">
        <f>IF(原始数据!L531="","",原始数据!L531)</f>
        <v/>
      </c>
      <c r="AG531" s="9" t="str">
        <f>IF(原始数据!AV531="","",原始数据!AV531)</f>
        <v/>
      </c>
      <c r="AH531" s="13"/>
      <c r="AI531" s="13"/>
      <c r="AJ531" s="13"/>
      <c r="AK531" s="13"/>
      <c r="AL531" s="13"/>
      <c r="AM531" s="9"/>
      <c r="AN531" s="9"/>
      <c r="AO531" s="9"/>
      <c r="AP531" s="9"/>
      <c r="AQ531" s="10"/>
      <c r="AR531" s="10"/>
      <c r="AS531" s="10"/>
      <c r="AT531" s="10"/>
      <c r="AU531" s="16"/>
      <c r="AV531" s="16"/>
      <c r="AW531" s="16"/>
      <c r="AX531" s="16"/>
      <c r="AY531" s="191"/>
      <c r="AZ531" s="191"/>
      <c r="BA531" s="13"/>
      <c r="BC531" s="20">
        <f t="shared" si="16"/>
        <v>0</v>
      </c>
      <c r="BD531" s="20" t="str">
        <f t="shared" si="17"/>
        <v/>
      </c>
    </row>
    <row r="532" spans="1:56">
      <c r="A532" s="1">
        <f>输入错误检查!C531</f>
        <v>0</v>
      </c>
      <c r="B532" s="14" t="str">
        <f>原始数据!B532</f>
        <v/>
      </c>
      <c r="C532" s="14" t="str">
        <f>原始数据!C532</f>
        <v/>
      </c>
      <c r="D532" s="8" t="str">
        <f>原始数据!D532</f>
        <v/>
      </c>
      <c r="E532" s="8" t="str">
        <f>原始数据!E532</f>
        <v/>
      </c>
      <c r="F532" s="8" t="str">
        <f>原始数据!F532</f>
        <v/>
      </c>
      <c r="G532" s="8">
        <f>原始数据!G532</f>
        <v>1</v>
      </c>
      <c r="H532" s="8" t="str">
        <f>原始数据!H532</f>
        <v>下</v>
      </c>
      <c r="I532" s="8" t="str">
        <f>IF(原始数据!X532="","",原始数据!X532)</f>
        <v/>
      </c>
      <c r="J532" s="8" t="str">
        <f>原始数据!J532</f>
        <v/>
      </c>
      <c r="K532" s="142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9" t="str">
        <f>IF(原始数据!AP532="","",原始数据!AP532)</f>
        <v/>
      </c>
      <c r="M532" s="13"/>
      <c r="N532" s="195"/>
      <c r="O532" s="195"/>
      <c r="P532" s="142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9" t="str">
        <f>IF(原始数据!AQ532="","",原始数据!AQ532)</f>
        <v/>
      </c>
      <c r="R532" s="13"/>
      <c r="S532" s="13"/>
      <c r="T532" s="13"/>
      <c r="U532" s="142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9" t="str">
        <f>IF(原始数据!AS532="","",原始数据!AS532)</f>
        <v/>
      </c>
      <c r="W532" s="13"/>
      <c r="X532" s="13"/>
      <c r="Y532" s="13"/>
      <c r="Z532" s="142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9" t="str">
        <f>IF(原始数据!AU532="","",原始数据!AU532)</f>
        <v/>
      </c>
      <c r="AB532" s="13"/>
      <c r="AC532" s="13"/>
      <c r="AD532" s="13"/>
      <c r="AE532" s="9" t="str">
        <f>IF(原始数据!K532="","",原始数据!K532)</f>
        <v/>
      </c>
      <c r="AF532" s="9" t="str">
        <f>IF(原始数据!L532="","",原始数据!L532)</f>
        <v/>
      </c>
      <c r="AG532" s="9" t="str">
        <f>IF(原始数据!AV532="","",原始数据!AV532)</f>
        <v/>
      </c>
      <c r="AH532" s="13"/>
      <c r="AI532" s="13"/>
      <c r="AJ532" s="13"/>
      <c r="AK532" s="13"/>
      <c r="AL532" s="13"/>
      <c r="AM532" s="9"/>
      <c r="AN532" s="9"/>
      <c r="AO532" s="9"/>
      <c r="AP532" s="9"/>
      <c r="AQ532" s="10"/>
      <c r="AR532" s="10"/>
      <c r="AS532" s="10"/>
      <c r="AT532" s="10"/>
      <c r="AU532" s="16"/>
      <c r="AV532" s="16"/>
      <c r="AW532" s="16"/>
      <c r="AX532" s="16"/>
      <c r="AY532" s="191"/>
      <c r="AZ532" s="191"/>
      <c r="BA532" s="13"/>
      <c r="BC532" s="20">
        <f t="shared" si="16"/>
        <v>0</v>
      </c>
      <c r="BD532" s="20" t="str">
        <f t="shared" si="17"/>
        <v/>
      </c>
    </row>
    <row r="533" spans="1:56">
      <c r="A533" s="1">
        <f>输入错误检查!C532</f>
        <v>0</v>
      </c>
      <c r="B533" s="14" t="str">
        <f>原始数据!B533</f>
        <v/>
      </c>
      <c r="C533" s="14" t="str">
        <f>原始数据!C533</f>
        <v/>
      </c>
      <c r="D533" s="8" t="str">
        <f>原始数据!D533</f>
        <v/>
      </c>
      <c r="E533" s="8" t="str">
        <f>原始数据!E533</f>
        <v/>
      </c>
      <c r="F533" s="8" t="str">
        <f>原始数据!F533</f>
        <v/>
      </c>
      <c r="G533" s="8">
        <f>原始数据!G533</f>
        <v>2</v>
      </c>
      <c r="H533" s="8" t="str">
        <f>原始数据!H533</f>
        <v>上</v>
      </c>
      <c r="I533" s="8" t="str">
        <f>IF(原始数据!X533="","",原始数据!X533)</f>
        <v/>
      </c>
      <c r="J533" s="8" t="str">
        <f>原始数据!J533</f>
        <v/>
      </c>
      <c r="K533" s="142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9" t="str">
        <f>IF(原始数据!AP533="","",原始数据!AP533)</f>
        <v/>
      </c>
      <c r="M533" s="13"/>
      <c r="N533" s="195"/>
      <c r="O533" s="195"/>
      <c r="P533" s="142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9" t="str">
        <f>IF(原始数据!AQ533="","",原始数据!AQ533)</f>
        <v/>
      </c>
      <c r="R533" s="13"/>
      <c r="S533" s="13"/>
      <c r="T533" s="13"/>
      <c r="U533" s="142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9" t="str">
        <f>IF(原始数据!AS533="","",原始数据!AS533)</f>
        <v/>
      </c>
      <c r="W533" s="13"/>
      <c r="X533" s="13"/>
      <c r="Y533" s="13"/>
      <c r="Z533" s="142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9" t="str">
        <f>IF(原始数据!AU533="","",原始数据!AU533)</f>
        <v/>
      </c>
      <c r="AB533" s="13"/>
      <c r="AC533" s="13"/>
      <c r="AD533" s="13"/>
      <c r="AE533" s="9" t="str">
        <f>IF(原始数据!K533="","",原始数据!K533)</f>
        <v/>
      </c>
      <c r="AF533" s="9" t="str">
        <f>IF(原始数据!L533="","",原始数据!L533)</f>
        <v/>
      </c>
      <c r="AG533" s="9" t="str">
        <f>IF(原始数据!AV533="","",原始数据!AV533)</f>
        <v/>
      </c>
      <c r="AH533" s="13"/>
      <c r="AI533" s="13"/>
      <c r="AJ533" s="13"/>
      <c r="AK533" s="13"/>
      <c r="AL533" s="13"/>
      <c r="AM533" s="9"/>
      <c r="AN533" s="9"/>
      <c r="AO533" s="9"/>
      <c r="AP533" s="9"/>
      <c r="AQ533" s="10"/>
      <c r="AR533" s="10"/>
      <c r="AS533" s="10"/>
      <c r="AT533" s="10"/>
      <c r="AU533" s="16"/>
      <c r="AV533" s="16"/>
      <c r="AW533" s="16"/>
      <c r="AX533" s="16"/>
      <c r="AY533" s="191"/>
      <c r="AZ533" s="191"/>
      <c r="BA533" s="13"/>
      <c r="BC533" s="20">
        <f t="shared" si="16"/>
        <v>0</v>
      </c>
      <c r="BD533" s="20" t="str">
        <f t="shared" si="17"/>
        <v/>
      </c>
    </row>
    <row r="534" spans="1:56">
      <c r="A534" s="1">
        <f>输入错误检查!C533</f>
        <v>0</v>
      </c>
      <c r="B534" s="14" t="str">
        <f>原始数据!B534</f>
        <v/>
      </c>
      <c r="C534" s="14" t="str">
        <f>原始数据!C534</f>
        <v/>
      </c>
      <c r="D534" s="8" t="str">
        <f>原始数据!D534</f>
        <v/>
      </c>
      <c r="E534" s="8" t="str">
        <f>原始数据!E534</f>
        <v/>
      </c>
      <c r="F534" s="8" t="str">
        <f>原始数据!F534</f>
        <v/>
      </c>
      <c r="G534" s="8">
        <f>原始数据!G534</f>
        <v>2</v>
      </c>
      <c r="H534" s="8" t="str">
        <f>原始数据!H534</f>
        <v>下</v>
      </c>
      <c r="I534" s="8" t="str">
        <f>IF(原始数据!X534="","",原始数据!X534)</f>
        <v/>
      </c>
      <c r="J534" s="8" t="str">
        <f>原始数据!J534</f>
        <v/>
      </c>
      <c r="K534" s="142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9" t="str">
        <f>IF(原始数据!AP534="","",原始数据!AP534)</f>
        <v/>
      </c>
      <c r="M534" s="13"/>
      <c r="N534" s="195"/>
      <c r="O534" s="195"/>
      <c r="P534" s="142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9" t="str">
        <f>IF(原始数据!AQ534="","",原始数据!AQ534)</f>
        <v/>
      </c>
      <c r="R534" s="13"/>
      <c r="S534" s="13"/>
      <c r="T534" s="13"/>
      <c r="U534" s="142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9" t="str">
        <f>IF(原始数据!AS534="","",原始数据!AS534)</f>
        <v/>
      </c>
      <c r="W534" s="13"/>
      <c r="X534" s="13"/>
      <c r="Y534" s="13"/>
      <c r="Z534" s="142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9" t="str">
        <f>IF(原始数据!AU534="","",原始数据!AU534)</f>
        <v/>
      </c>
      <c r="AB534" s="13"/>
      <c r="AC534" s="13"/>
      <c r="AD534" s="13"/>
      <c r="AE534" s="9" t="str">
        <f>IF(原始数据!K534="","",原始数据!K534)</f>
        <v/>
      </c>
      <c r="AF534" s="9" t="str">
        <f>IF(原始数据!L534="","",原始数据!L534)</f>
        <v/>
      </c>
      <c r="AG534" s="9" t="str">
        <f>IF(原始数据!AV534="","",原始数据!AV534)</f>
        <v/>
      </c>
      <c r="AH534" s="13"/>
      <c r="AI534" s="13"/>
      <c r="AJ534" s="13"/>
      <c r="AK534" s="13"/>
      <c r="AL534" s="13"/>
      <c r="AM534" s="9"/>
      <c r="AN534" s="9"/>
      <c r="AO534" s="9"/>
      <c r="AP534" s="9"/>
      <c r="AQ534" s="10"/>
      <c r="AR534" s="10"/>
      <c r="AS534" s="10"/>
      <c r="AT534" s="10"/>
      <c r="AU534" s="16"/>
      <c r="AV534" s="16"/>
      <c r="AW534" s="16"/>
      <c r="AX534" s="16"/>
      <c r="AY534" s="191"/>
      <c r="AZ534" s="191"/>
      <c r="BA534" s="13"/>
      <c r="BC534" s="20">
        <f t="shared" si="16"/>
        <v>0</v>
      </c>
      <c r="BD534" s="20" t="str">
        <f t="shared" si="17"/>
        <v/>
      </c>
    </row>
    <row r="535" spans="1:56">
      <c r="A535" s="1">
        <f>输入错误检查!C534</f>
        <v>0</v>
      </c>
      <c r="B535" s="14" t="str">
        <f>原始数据!B535</f>
        <v/>
      </c>
      <c r="C535" s="14" t="str">
        <f>原始数据!C535</f>
        <v/>
      </c>
      <c r="D535" s="8" t="str">
        <f>原始数据!D535</f>
        <v/>
      </c>
      <c r="E535" s="8" t="str">
        <f>原始数据!E535</f>
        <v/>
      </c>
      <c r="F535" s="8" t="str">
        <f>原始数据!F535</f>
        <v/>
      </c>
      <c r="G535" s="8">
        <f>原始数据!G535</f>
        <v>3</v>
      </c>
      <c r="H535" s="8" t="str">
        <f>原始数据!H535</f>
        <v>上</v>
      </c>
      <c r="I535" s="8" t="str">
        <f>IF(原始数据!X535="","",原始数据!X535)</f>
        <v/>
      </c>
      <c r="J535" s="8" t="str">
        <f>原始数据!J535</f>
        <v/>
      </c>
      <c r="K535" s="142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9" t="str">
        <f>IF(原始数据!AP535="","",原始数据!AP535)</f>
        <v/>
      </c>
      <c r="M535" s="13"/>
      <c r="N535" s="195"/>
      <c r="O535" s="195"/>
      <c r="P535" s="142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9" t="str">
        <f>IF(原始数据!AQ535="","",原始数据!AQ535)</f>
        <v/>
      </c>
      <c r="R535" s="13"/>
      <c r="S535" s="13"/>
      <c r="T535" s="13"/>
      <c r="U535" s="142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9" t="str">
        <f>IF(原始数据!AS535="","",原始数据!AS535)</f>
        <v/>
      </c>
      <c r="W535" s="13"/>
      <c r="X535" s="13"/>
      <c r="Y535" s="13"/>
      <c r="Z535" s="142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9" t="str">
        <f>IF(原始数据!AU535="","",原始数据!AU535)</f>
        <v/>
      </c>
      <c r="AB535" s="13"/>
      <c r="AC535" s="13"/>
      <c r="AD535" s="13"/>
      <c r="AE535" s="9" t="str">
        <f>IF(原始数据!K535="","",原始数据!K535)</f>
        <v/>
      </c>
      <c r="AF535" s="9" t="str">
        <f>IF(原始数据!L535="","",原始数据!L535)</f>
        <v/>
      </c>
      <c r="AG535" s="9" t="str">
        <f>IF(原始数据!AV535="","",原始数据!AV535)</f>
        <v/>
      </c>
      <c r="AH535" s="13"/>
      <c r="AI535" s="13"/>
      <c r="AJ535" s="13"/>
      <c r="AK535" s="13"/>
      <c r="AL535" s="13"/>
      <c r="AM535" s="9"/>
      <c r="AN535" s="9"/>
      <c r="AO535" s="9"/>
      <c r="AP535" s="9"/>
      <c r="AQ535" s="10"/>
      <c r="AR535" s="10"/>
      <c r="AS535" s="10"/>
      <c r="AT535" s="10"/>
      <c r="AU535" s="16"/>
      <c r="AV535" s="16"/>
      <c r="AW535" s="16"/>
      <c r="AX535" s="16"/>
      <c r="AY535" s="191"/>
      <c r="AZ535" s="191"/>
      <c r="BA535" s="13"/>
      <c r="BC535" s="20">
        <f t="shared" si="16"/>
        <v>0</v>
      </c>
      <c r="BD535" s="20" t="str">
        <f t="shared" si="17"/>
        <v/>
      </c>
    </row>
    <row r="536" spans="1:56">
      <c r="A536" s="1">
        <f>输入错误检查!C535</f>
        <v>0</v>
      </c>
      <c r="B536" s="14" t="str">
        <f>原始数据!B536</f>
        <v/>
      </c>
      <c r="C536" s="14" t="str">
        <f>原始数据!C536</f>
        <v/>
      </c>
      <c r="D536" s="8" t="str">
        <f>原始数据!D536</f>
        <v/>
      </c>
      <c r="E536" s="8" t="str">
        <f>原始数据!E536</f>
        <v/>
      </c>
      <c r="F536" s="8" t="str">
        <f>原始数据!F536</f>
        <v/>
      </c>
      <c r="G536" s="8">
        <f>原始数据!G536</f>
        <v>3</v>
      </c>
      <c r="H536" s="8" t="str">
        <f>原始数据!H536</f>
        <v>下</v>
      </c>
      <c r="I536" s="8" t="str">
        <f>IF(原始数据!X536="","",原始数据!X536)</f>
        <v/>
      </c>
      <c r="J536" s="8" t="str">
        <f>原始数据!J536</f>
        <v/>
      </c>
      <c r="K536" s="142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9" t="str">
        <f>IF(原始数据!AP536="","",原始数据!AP536)</f>
        <v/>
      </c>
      <c r="M536" s="13"/>
      <c r="N536" s="195"/>
      <c r="O536" s="195"/>
      <c r="P536" s="142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9" t="str">
        <f>IF(原始数据!AQ536="","",原始数据!AQ536)</f>
        <v/>
      </c>
      <c r="R536" s="13"/>
      <c r="S536" s="13"/>
      <c r="T536" s="13"/>
      <c r="U536" s="142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9" t="str">
        <f>IF(原始数据!AS536="","",原始数据!AS536)</f>
        <v/>
      </c>
      <c r="W536" s="13"/>
      <c r="X536" s="13"/>
      <c r="Y536" s="13"/>
      <c r="Z536" s="142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9" t="str">
        <f>IF(原始数据!AU536="","",原始数据!AU536)</f>
        <v/>
      </c>
      <c r="AB536" s="13"/>
      <c r="AC536" s="13"/>
      <c r="AD536" s="13"/>
      <c r="AE536" s="9" t="str">
        <f>IF(原始数据!K536="","",原始数据!K536)</f>
        <v/>
      </c>
      <c r="AF536" s="9" t="str">
        <f>IF(原始数据!L536="","",原始数据!L536)</f>
        <v/>
      </c>
      <c r="AG536" s="9" t="str">
        <f>IF(原始数据!AV536="","",原始数据!AV536)</f>
        <v/>
      </c>
      <c r="AH536" s="13"/>
      <c r="AI536" s="13"/>
      <c r="AJ536" s="13"/>
      <c r="AK536" s="13"/>
      <c r="AL536" s="13"/>
      <c r="AM536" s="9"/>
      <c r="AN536" s="9"/>
      <c r="AO536" s="9"/>
      <c r="AP536" s="9"/>
      <c r="AQ536" s="10"/>
      <c r="AR536" s="10"/>
      <c r="AS536" s="10"/>
      <c r="AT536" s="10"/>
      <c r="AU536" s="16"/>
      <c r="AV536" s="16"/>
      <c r="AW536" s="16"/>
      <c r="AX536" s="16"/>
      <c r="AY536" s="191"/>
      <c r="AZ536" s="191"/>
      <c r="BA536" s="13"/>
      <c r="BC536" s="20">
        <f t="shared" si="16"/>
        <v>0</v>
      </c>
      <c r="BD536" s="20" t="str">
        <f t="shared" si="17"/>
        <v/>
      </c>
    </row>
    <row r="537" spans="1:56">
      <c r="A537" s="1">
        <f>输入错误检查!C536</f>
        <v>0</v>
      </c>
      <c r="B537" s="14" t="str">
        <f>原始数据!B537</f>
        <v/>
      </c>
      <c r="C537" s="14" t="str">
        <f>原始数据!C537</f>
        <v/>
      </c>
      <c r="D537" s="8" t="str">
        <f>原始数据!D537</f>
        <v/>
      </c>
      <c r="E537" s="8" t="str">
        <f>原始数据!E537</f>
        <v/>
      </c>
      <c r="F537" s="8" t="str">
        <f>原始数据!F537</f>
        <v/>
      </c>
      <c r="G537" s="8" t="str">
        <f>原始数据!G537</f>
        <v>加</v>
      </c>
      <c r="H537" s="8" t="str">
        <f>原始数据!H537</f>
        <v>上</v>
      </c>
      <c r="I537" s="8" t="str">
        <f>IF(原始数据!X537="","",原始数据!X537)</f>
        <v/>
      </c>
      <c r="J537" s="8" t="str">
        <f>原始数据!J537</f>
        <v/>
      </c>
      <c r="K537" s="142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9" t="str">
        <f>IF(原始数据!AP537="","",原始数据!AP537)</f>
        <v/>
      </c>
      <c r="M537" s="13"/>
      <c r="N537" s="195"/>
      <c r="O537" s="195"/>
      <c r="P537" s="142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9" t="str">
        <f>IF(原始数据!AQ537="","",原始数据!AQ537)</f>
        <v/>
      </c>
      <c r="R537" s="13"/>
      <c r="S537" s="13"/>
      <c r="T537" s="13"/>
      <c r="U537" s="142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9" t="str">
        <f>IF(原始数据!AS537="","",原始数据!AS537)</f>
        <v/>
      </c>
      <c r="W537" s="13"/>
      <c r="X537" s="13"/>
      <c r="Y537" s="13"/>
      <c r="Z537" s="142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9" t="str">
        <f>IF(原始数据!AU537="","",原始数据!AU537)</f>
        <v/>
      </c>
      <c r="AB537" s="13"/>
      <c r="AC537" s="13"/>
      <c r="AD537" s="13"/>
      <c r="AE537" s="9" t="str">
        <f>IF(原始数据!K537="","",原始数据!K537)</f>
        <v/>
      </c>
      <c r="AF537" s="9" t="str">
        <f>IF(原始数据!L537="","",原始数据!L537)</f>
        <v/>
      </c>
      <c r="AG537" s="9" t="str">
        <f>IF(原始数据!AV537="","",原始数据!AV537)</f>
        <v/>
      </c>
      <c r="AH537" s="13"/>
      <c r="AI537" s="13"/>
      <c r="AJ537" s="13"/>
      <c r="AK537" s="13"/>
      <c r="AL537" s="13"/>
      <c r="AM537" s="9"/>
      <c r="AN537" s="9"/>
      <c r="AO537" s="9"/>
      <c r="AP537" s="9"/>
      <c r="AQ537" s="10"/>
      <c r="AR537" s="10"/>
      <c r="AS537" s="10"/>
      <c r="AT537" s="10"/>
      <c r="AU537" s="16"/>
      <c r="AV537" s="16"/>
      <c r="AW537" s="16"/>
      <c r="AX537" s="16"/>
      <c r="AY537" s="191"/>
      <c r="AZ537" s="191"/>
      <c r="BA537" s="13"/>
      <c r="BC537" s="20">
        <f t="shared" si="16"/>
        <v>0</v>
      </c>
      <c r="BD537" s="20" t="str">
        <f t="shared" si="17"/>
        <v/>
      </c>
    </row>
    <row r="538" spans="1:56">
      <c r="A538" s="1">
        <f>输入错误检查!C537</f>
        <v>0</v>
      </c>
      <c r="B538" s="14" t="str">
        <f>原始数据!B538</f>
        <v/>
      </c>
      <c r="C538" s="14" t="str">
        <f>原始数据!C538</f>
        <v/>
      </c>
      <c r="D538" s="8" t="str">
        <f>原始数据!D538</f>
        <v/>
      </c>
      <c r="E538" s="8" t="str">
        <f>原始数据!E538</f>
        <v/>
      </c>
      <c r="F538" s="8" t="str">
        <f>原始数据!F538</f>
        <v/>
      </c>
      <c r="G538" s="8" t="str">
        <f>原始数据!G538</f>
        <v>加</v>
      </c>
      <c r="H538" s="8" t="str">
        <f>原始数据!H538</f>
        <v>下</v>
      </c>
      <c r="I538" s="8" t="str">
        <f>IF(原始数据!X538="","",原始数据!X538)</f>
        <v/>
      </c>
      <c r="J538" s="8" t="str">
        <f>原始数据!J538</f>
        <v/>
      </c>
      <c r="K538" s="142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9" t="str">
        <f>IF(原始数据!AP538="","",原始数据!AP538)</f>
        <v/>
      </c>
      <c r="M538" s="13"/>
      <c r="N538" s="195"/>
      <c r="O538" s="195"/>
      <c r="P538" s="142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9" t="str">
        <f>IF(原始数据!AQ538="","",原始数据!AQ538)</f>
        <v/>
      </c>
      <c r="R538" s="13"/>
      <c r="S538" s="13"/>
      <c r="T538" s="13"/>
      <c r="U538" s="142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9" t="str">
        <f>IF(原始数据!AS538="","",原始数据!AS538)</f>
        <v/>
      </c>
      <c r="W538" s="13"/>
      <c r="X538" s="13"/>
      <c r="Y538" s="13"/>
      <c r="Z538" s="142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9" t="str">
        <f>IF(原始数据!AU538="","",原始数据!AU538)</f>
        <v/>
      </c>
      <c r="AB538" s="13"/>
      <c r="AC538" s="13"/>
      <c r="AD538" s="13"/>
      <c r="AE538" s="9" t="str">
        <f>IF(原始数据!K538="","",原始数据!K538)</f>
        <v/>
      </c>
      <c r="AF538" s="9" t="str">
        <f>IF(原始数据!L538="","",原始数据!L538)</f>
        <v/>
      </c>
      <c r="AG538" s="9" t="str">
        <f>IF(原始数据!AV538="","",原始数据!AV538)</f>
        <v/>
      </c>
      <c r="AH538" s="13"/>
      <c r="AI538" s="13"/>
      <c r="AJ538" s="13"/>
      <c r="AK538" s="13"/>
      <c r="AL538" s="13"/>
      <c r="AM538" s="9"/>
      <c r="AN538" s="9"/>
      <c r="AO538" s="9"/>
      <c r="AP538" s="9"/>
      <c r="AQ538" s="10"/>
      <c r="AR538" s="10"/>
      <c r="AS538" s="10"/>
      <c r="AT538" s="10"/>
      <c r="AU538" s="16"/>
      <c r="AV538" s="16"/>
      <c r="AW538" s="16"/>
      <c r="AX538" s="16"/>
      <c r="AY538" s="191"/>
      <c r="AZ538" s="191"/>
      <c r="BA538" s="13"/>
      <c r="BC538" s="20">
        <f t="shared" si="16"/>
        <v>0</v>
      </c>
      <c r="BD538" s="20" t="str">
        <f t="shared" si="17"/>
        <v/>
      </c>
    </row>
    <row r="539" spans="1:56">
      <c r="A539" s="1">
        <f>输入错误检查!C538</f>
        <v>0</v>
      </c>
      <c r="B539" s="14" t="str">
        <f>原始数据!B539</f>
        <v/>
      </c>
      <c r="C539" s="14" t="str">
        <f>原始数据!C539</f>
        <v/>
      </c>
      <c r="D539" s="8" t="str">
        <f>原始数据!D539</f>
        <v/>
      </c>
      <c r="E539" s="8" t="str">
        <f>原始数据!E539</f>
        <v/>
      </c>
      <c r="F539" s="8" t="str">
        <f>原始数据!F539</f>
        <v/>
      </c>
      <c r="G539" s="8">
        <f>原始数据!G539</f>
        <v>1</v>
      </c>
      <c r="H539" s="8" t="str">
        <f>原始数据!H539</f>
        <v>上</v>
      </c>
      <c r="I539" s="8" t="str">
        <f>IF(原始数据!X539="","",原始数据!X539)</f>
        <v/>
      </c>
      <c r="J539" s="8" t="str">
        <f>原始数据!J539</f>
        <v/>
      </c>
      <c r="K539" s="142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9" t="str">
        <f>IF(原始数据!AP539="","",原始数据!AP539)</f>
        <v/>
      </c>
      <c r="M539" s="13"/>
      <c r="N539" s="195"/>
      <c r="O539" s="195"/>
      <c r="P539" s="142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9" t="str">
        <f>IF(原始数据!AQ539="","",原始数据!AQ539)</f>
        <v/>
      </c>
      <c r="R539" s="13"/>
      <c r="S539" s="13"/>
      <c r="T539" s="13"/>
      <c r="U539" s="142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9" t="str">
        <f>IF(原始数据!AS539="","",原始数据!AS539)</f>
        <v/>
      </c>
      <c r="W539" s="13"/>
      <c r="X539" s="13"/>
      <c r="Y539" s="13"/>
      <c r="Z539" s="142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9" t="str">
        <f>IF(原始数据!AU539="","",原始数据!AU539)</f>
        <v/>
      </c>
      <c r="AB539" s="13"/>
      <c r="AC539" s="13"/>
      <c r="AD539" s="13"/>
      <c r="AE539" s="9" t="str">
        <f>IF(原始数据!K539="","",原始数据!K539)</f>
        <v/>
      </c>
      <c r="AF539" s="9" t="str">
        <f>IF(原始数据!L539="","",原始数据!L539)</f>
        <v/>
      </c>
      <c r="AG539" s="9" t="str">
        <f>IF(原始数据!AV539="","",原始数据!AV539)</f>
        <v/>
      </c>
      <c r="AH539" s="13"/>
      <c r="AI539" s="13"/>
      <c r="AJ539" s="13"/>
      <c r="AK539" s="13"/>
      <c r="AL539" s="13"/>
      <c r="AM539" s="9"/>
      <c r="AN539" s="9"/>
      <c r="AO539" s="9"/>
      <c r="AP539" s="9"/>
      <c r="AQ539" s="10"/>
      <c r="AR539" s="10"/>
      <c r="AS539" s="10"/>
      <c r="AT539" s="10"/>
      <c r="AU539" s="16"/>
      <c r="AV539" s="16"/>
      <c r="AW539" s="16"/>
      <c r="AX539" s="16"/>
      <c r="AY539" s="191"/>
      <c r="AZ539" s="191"/>
      <c r="BA539" s="13"/>
      <c r="BC539" s="20">
        <f t="shared" si="16"/>
        <v>0</v>
      </c>
      <c r="BD539" s="20" t="str">
        <f t="shared" si="17"/>
        <v/>
      </c>
    </row>
    <row r="540" spans="1:56">
      <c r="A540" s="1">
        <f>输入错误检查!C539</f>
        <v>0</v>
      </c>
      <c r="B540" s="14" t="str">
        <f>原始数据!B540</f>
        <v/>
      </c>
      <c r="C540" s="14" t="str">
        <f>原始数据!C540</f>
        <v/>
      </c>
      <c r="D540" s="8" t="str">
        <f>原始数据!D540</f>
        <v/>
      </c>
      <c r="E540" s="8" t="str">
        <f>原始数据!E540</f>
        <v/>
      </c>
      <c r="F540" s="8" t="str">
        <f>原始数据!F540</f>
        <v/>
      </c>
      <c r="G540" s="8">
        <f>原始数据!G540</f>
        <v>1</v>
      </c>
      <c r="H540" s="8" t="str">
        <f>原始数据!H540</f>
        <v>下</v>
      </c>
      <c r="I540" s="8" t="str">
        <f>IF(原始数据!X540="","",原始数据!X540)</f>
        <v/>
      </c>
      <c r="J540" s="8" t="str">
        <f>原始数据!J540</f>
        <v/>
      </c>
      <c r="K540" s="142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9" t="str">
        <f>IF(原始数据!AP540="","",原始数据!AP540)</f>
        <v/>
      </c>
      <c r="M540" s="13"/>
      <c r="N540" s="195"/>
      <c r="O540" s="195"/>
      <c r="P540" s="142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9" t="str">
        <f>IF(原始数据!AQ540="","",原始数据!AQ540)</f>
        <v/>
      </c>
      <c r="R540" s="13"/>
      <c r="S540" s="13"/>
      <c r="T540" s="13"/>
      <c r="U540" s="142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9" t="str">
        <f>IF(原始数据!AS540="","",原始数据!AS540)</f>
        <v/>
      </c>
      <c r="W540" s="13"/>
      <c r="X540" s="13"/>
      <c r="Y540" s="13"/>
      <c r="Z540" s="142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9" t="str">
        <f>IF(原始数据!AU540="","",原始数据!AU540)</f>
        <v/>
      </c>
      <c r="AB540" s="13"/>
      <c r="AC540" s="13"/>
      <c r="AD540" s="13"/>
      <c r="AE540" s="9" t="str">
        <f>IF(原始数据!K540="","",原始数据!K540)</f>
        <v/>
      </c>
      <c r="AF540" s="9" t="str">
        <f>IF(原始数据!L540="","",原始数据!L540)</f>
        <v/>
      </c>
      <c r="AG540" s="9" t="str">
        <f>IF(原始数据!AV540="","",原始数据!AV540)</f>
        <v/>
      </c>
      <c r="AH540" s="13"/>
      <c r="AI540" s="13"/>
      <c r="AJ540" s="13"/>
      <c r="AK540" s="13"/>
      <c r="AL540" s="13"/>
      <c r="AM540" s="9"/>
      <c r="AN540" s="9"/>
      <c r="AO540" s="9"/>
      <c r="AP540" s="9"/>
      <c r="AQ540" s="10"/>
      <c r="AR540" s="10"/>
      <c r="AS540" s="10"/>
      <c r="AT540" s="10"/>
      <c r="AU540" s="16"/>
      <c r="AV540" s="16"/>
      <c r="AW540" s="16"/>
      <c r="AX540" s="16"/>
      <c r="AY540" s="191"/>
      <c r="AZ540" s="191"/>
      <c r="BA540" s="13"/>
      <c r="BC540" s="20">
        <f t="shared" si="16"/>
        <v>0</v>
      </c>
      <c r="BD540" s="20" t="str">
        <f t="shared" si="17"/>
        <v/>
      </c>
    </row>
    <row r="541" spans="1:56">
      <c r="A541" s="1">
        <f>输入错误检查!C540</f>
        <v>0</v>
      </c>
      <c r="B541" s="14" t="str">
        <f>原始数据!B541</f>
        <v/>
      </c>
      <c r="C541" s="14" t="str">
        <f>原始数据!C541</f>
        <v/>
      </c>
      <c r="D541" s="8" t="str">
        <f>原始数据!D541</f>
        <v/>
      </c>
      <c r="E541" s="8" t="str">
        <f>原始数据!E541</f>
        <v/>
      </c>
      <c r="F541" s="8" t="str">
        <f>原始数据!F541</f>
        <v/>
      </c>
      <c r="G541" s="8">
        <f>原始数据!G541</f>
        <v>2</v>
      </c>
      <c r="H541" s="8" t="str">
        <f>原始数据!H541</f>
        <v>上</v>
      </c>
      <c r="I541" s="8" t="str">
        <f>IF(原始数据!X541="","",原始数据!X541)</f>
        <v/>
      </c>
      <c r="J541" s="8" t="str">
        <f>原始数据!J541</f>
        <v/>
      </c>
      <c r="K541" s="142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9" t="str">
        <f>IF(原始数据!AP541="","",原始数据!AP541)</f>
        <v/>
      </c>
      <c r="M541" s="13"/>
      <c r="N541" s="195"/>
      <c r="O541" s="195"/>
      <c r="P541" s="142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9" t="str">
        <f>IF(原始数据!AQ541="","",原始数据!AQ541)</f>
        <v/>
      </c>
      <c r="R541" s="13"/>
      <c r="S541" s="13"/>
      <c r="T541" s="13"/>
      <c r="U541" s="142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9" t="str">
        <f>IF(原始数据!AS541="","",原始数据!AS541)</f>
        <v/>
      </c>
      <c r="W541" s="13"/>
      <c r="X541" s="13"/>
      <c r="Y541" s="13"/>
      <c r="Z541" s="142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9" t="str">
        <f>IF(原始数据!AU541="","",原始数据!AU541)</f>
        <v/>
      </c>
      <c r="AB541" s="13"/>
      <c r="AC541" s="13"/>
      <c r="AD541" s="13"/>
      <c r="AE541" s="9" t="str">
        <f>IF(原始数据!K541="","",原始数据!K541)</f>
        <v/>
      </c>
      <c r="AF541" s="9" t="str">
        <f>IF(原始数据!L541="","",原始数据!L541)</f>
        <v/>
      </c>
      <c r="AG541" s="9" t="str">
        <f>IF(原始数据!AV541="","",原始数据!AV541)</f>
        <v/>
      </c>
      <c r="AH541" s="13"/>
      <c r="AI541" s="13"/>
      <c r="AJ541" s="13"/>
      <c r="AK541" s="13"/>
      <c r="AL541" s="13"/>
      <c r="AM541" s="9"/>
      <c r="AN541" s="9"/>
      <c r="AO541" s="9"/>
      <c r="AP541" s="9"/>
      <c r="AQ541" s="10"/>
      <c r="AR541" s="10"/>
      <c r="AS541" s="10"/>
      <c r="AT541" s="10"/>
      <c r="AU541" s="16"/>
      <c r="AV541" s="16"/>
      <c r="AW541" s="16"/>
      <c r="AX541" s="16"/>
      <c r="AY541" s="191"/>
      <c r="AZ541" s="191"/>
      <c r="BA541" s="13"/>
      <c r="BC541" s="20">
        <f t="shared" si="16"/>
        <v>0</v>
      </c>
      <c r="BD541" s="20" t="str">
        <f t="shared" si="17"/>
        <v/>
      </c>
    </row>
    <row r="542" spans="1:56">
      <c r="A542" s="1">
        <f>输入错误检查!C541</f>
        <v>0</v>
      </c>
      <c r="B542" s="14" t="str">
        <f>原始数据!B542</f>
        <v/>
      </c>
      <c r="C542" s="14" t="str">
        <f>原始数据!C542</f>
        <v/>
      </c>
      <c r="D542" s="8" t="str">
        <f>原始数据!D542</f>
        <v/>
      </c>
      <c r="E542" s="8" t="str">
        <f>原始数据!E542</f>
        <v/>
      </c>
      <c r="F542" s="8" t="str">
        <f>原始数据!F542</f>
        <v/>
      </c>
      <c r="G542" s="8">
        <f>原始数据!G542</f>
        <v>2</v>
      </c>
      <c r="H542" s="8" t="str">
        <f>原始数据!H542</f>
        <v>下</v>
      </c>
      <c r="I542" s="8" t="str">
        <f>IF(原始数据!X542="","",原始数据!X542)</f>
        <v/>
      </c>
      <c r="J542" s="8" t="str">
        <f>原始数据!J542</f>
        <v/>
      </c>
      <c r="K542" s="142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9" t="str">
        <f>IF(原始数据!AP542="","",原始数据!AP542)</f>
        <v/>
      </c>
      <c r="M542" s="13"/>
      <c r="N542" s="195"/>
      <c r="O542" s="195"/>
      <c r="P542" s="142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9" t="str">
        <f>IF(原始数据!AQ542="","",原始数据!AQ542)</f>
        <v/>
      </c>
      <c r="R542" s="13"/>
      <c r="S542" s="13"/>
      <c r="T542" s="13"/>
      <c r="U542" s="142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9" t="str">
        <f>IF(原始数据!AS542="","",原始数据!AS542)</f>
        <v/>
      </c>
      <c r="W542" s="13"/>
      <c r="X542" s="13"/>
      <c r="Y542" s="13"/>
      <c r="Z542" s="142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9" t="str">
        <f>IF(原始数据!AU542="","",原始数据!AU542)</f>
        <v/>
      </c>
      <c r="AB542" s="13"/>
      <c r="AC542" s="13"/>
      <c r="AD542" s="13"/>
      <c r="AE542" s="9" t="str">
        <f>IF(原始数据!K542="","",原始数据!K542)</f>
        <v/>
      </c>
      <c r="AF542" s="9" t="str">
        <f>IF(原始数据!L542="","",原始数据!L542)</f>
        <v/>
      </c>
      <c r="AG542" s="9" t="str">
        <f>IF(原始数据!AV542="","",原始数据!AV542)</f>
        <v/>
      </c>
      <c r="AH542" s="13"/>
      <c r="AI542" s="13"/>
      <c r="AJ542" s="13"/>
      <c r="AK542" s="13"/>
      <c r="AL542" s="13"/>
      <c r="AM542" s="9"/>
      <c r="AN542" s="9"/>
      <c r="AO542" s="9"/>
      <c r="AP542" s="9"/>
      <c r="AQ542" s="10"/>
      <c r="AR542" s="10"/>
      <c r="AS542" s="10"/>
      <c r="AT542" s="10"/>
      <c r="AU542" s="16"/>
      <c r="AV542" s="16"/>
      <c r="AW542" s="16"/>
      <c r="AX542" s="16"/>
      <c r="AY542" s="191"/>
      <c r="AZ542" s="191"/>
      <c r="BA542" s="13"/>
      <c r="BC542" s="20">
        <f t="shared" si="16"/>
        <v>0</v>
      </c>
      <c r="BD542" s="20" t="str">
        <f t="shared" si="17"/>
        <v/>
      </c>
    </row>
    <row r="543" spans="1:56">
      <c r="A543" s="1">
        <f>输入错误检查!C542</f>
        <v>0</v>
      </c>
      <c r="B543" s="14" t="str">
        <f>原始数据!B543</f>
        <v/>
      </c>
      <c r="C543" s="14" t="str">
        <f>原始数据!C543</f>
        <v/>
      </c>
      <c r="D543" s="8" t="str">
        <f>原始数据!D543</f>
        <v/>
      </c>
      <c r="E543" s="8" t="str">
        <f>原始数据!E543</f>
        <v/>
      </c>
      <c r="F543" s="8" t="str">
        <f>原始数据!F543</f>
        <v/>
      </c>
      <c r="G543" s="8">
        <f>原始数据!G543</f>
        <v>3</v>
      </c>
      <c r="H543" s="8" t="str">
        <f>原始数据!H543</f>
        <v>上</v>
      </c>
      <c r="I543" s="8" t="str">
        <f>IF(原始数据!X543="","",原始数据!X543)</f>
        <v/>
      </c>
      <c r="J543" s="8" t="str">
        <f>原始数据!J543</f>
        <v/>
      </c>
      <c r="K543" s="142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9" t="str">
        <f>IF(原始数据!AP543="","",原始数据!AP543)</f>
        <v/>
      </c>
      <c r="M543" s="13"/>
      <c r="N543" s="195"/>
      <c r="O543" s="195"/>
      <c r="P543" s="142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9" t="str">
        <f>IF(原始数据!AQ543="","",原始数据!AQ543)</f>
        <v/>
      </c>
      <c r="R543" s="13"/>
      <c r="S543" s="13"/>
      <c r="T543" s="13"/>
      <c r="U543" s="142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9" t="str">
        <f>IF(原始数据!AS543="","",原始数据!AS543)</f>
        <v/>
      </c>
      <c r="W543" s="13"/>
      <c r="X543" s="13"/>
      <c r="Y543" s="13"/>
      <c r="Z543" s="142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9" t="str">
        <f>IF(原始数据!AU543="","",原始数据!AU543)</f>
        <v/>
      </c>
      <c r="AB543" s="13"/>
      <c r="AC543" s="13"/>
      <c r="AD543" s="13"/>
      <c r="AE543" s="9" t="str">
        <f>IF(原始数据!K543="","",原始数据!K543)</f>
        <v/>
      </c>
      <c r="AF543" s="9" t="str">
        <f>IF(原始数据!L543="","",原始数据!L543)</f>
        <v/>
      </c>
      <c r="AG543" s="9" t="str">
        <f>IF(原始数据!AV543="","",原始数据!AV543)</f>
        <v/>
      </c>
      <c r="AH543" s="13"/>
      <c r="AI543" s="13"/>
      <c r="AJ543" s="13"/>
      <c r="AK543" s="13"/>
      <c r="AL543" s="13"/>
      <c r="AM543" s="9"/>
      <c r="AN543" s="9"/>
      <c r="AO543" s="9"/>
      <c r="AP543" s="9"/>
      <c r="AQ543" s="10"/>
      <c r="AR543" s="10"/>
      <c r="AS543" s="10"/>
      <c r="AT543" s="10"/>
      <c r="AU543" s="16"/>
      <c r="AV543" s="16"/>
      <c r="AW543" s="16"/>
      <c r="AX543" s="16"/>
      <c r="AY543" s="191"/>
      <c r="AZ543" s="191"/>
      <c r="BA543" s="13"/>
      <c r="BC543" s="20">
        <f t="shared" si="16"/>
        <v>0</v>
      </c>
      <c r="BD543" s="20" t="str">
        <f t="shared" si="17"/>
        <v/>
      </c>
    </row>
    <row r="544" spans="1:56">
      <c r="A544" s="1">
        <f>输入错误检查!C543</f>
        <v>0</v>
      </c>
      <c r="B544" s="14" t="str">
        <f>原始数据!B544</f>
        <v/>
      </c>
      <c r="C544" s="14" t="str">
        <f>原始数据!C544</f>
        <v/>
      </c>
      <c r="D544" s="8" t="str">
        <f>原始数据!D544</f>
        <v/>
      </c>
      <c r="E544" s="8" t="str">
        <f>原始数据!E544</f>
        <v/>
      </c>
      <c r="F544" s="8" t="str">
        <f>原始数据!F544</f>
        <v/>
      </c>
      <c r="G544" s="8">
        <f>原始数据!G544</f>
        <v>3</v>
      </c>
      <c r="H544" s="8" t="str">
        <f>原始数据!H544</f>
        <v>下</v>
      </c>
      <c r="I544" s="8" t="str">
        <f>IF(原始数据!X544="","",原始数据!X544)</f>
        <v/>
      </c>
      <c r="J544" s="8" t="str">
        <f>原始数据!J544</f>
        <v/>
      </c>
      <c r="K544" s="142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9" t="str">
        <f>IF(原始数据!AP544="","",原始数据!AP544)</f>
        <v/>
      </c>
      <c r="M544" s="13"/>
      <c r="N544" s="195"/>
      <c r="O544" s="195"/>
      <c r="P544" s="142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9" t="str">
        <f>IF(原始数据!AQ544="","",原始数据!AQ544)</f>
        <v/>
      </c>
      <c r="R544" s="13"/>
      <c r="S544" s="13"/>
      <c r="T544" s="13"/>
      <c r="U544" s="142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9" t="str">
        <f>IF(原始数据!AS544="","",原始数据!AS544)</f>
        <v/>
      </c>
      <c r="W544" s="13"/>
      <c r="X544" s="13"/>
      <c r="Y544" s="13"/>
      <c r="Z544" s="142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9" t="str">
        <f>IF(原始数据!AU544="","",原始数据!AU544)</f>
        <v/>
      </c>
      <c r="AB544" s="13"/>
      <c r="AC544" s="13"/>
      <c r="AD544" s="13"/>
      <c r="AE544" s="9" t="str">
        <f>IF(原始数据!K544="","",原始数据!K544)</f>
        <v/>
      </c>
      <c r="AF544" s="9" t="str">
        <f>IF(原始数据!L544="","",原始数据!L544)</f>
        <v/>
      </c>
      <c r="AG544" s="9" t="str">
        <f>IF(原始数据!AV544="","",原始数据!AV544)</f>
        <v/>
      </c>
      <c r="AH544" s="13"/>
      <c r="AI544" s="13"/>
      <c r="AJ544" s="13"/>
      <c r="AK544" s="13"/>
      <c r="AL544" s="13"/>
      <c r="AM544" s="9"/>
      <c r="AN544" s="9"/>
      <c r="AO544" s="9"/>
      <c r="AP544" s="9"/>
      <c r="AQ544" s="10"/>
      <c r="AR544" s="10"/>
      <c r="AS544" s="10"/>
      <c r="AT544" s="10"/>
      <c r="AU544" s="16"/>
      <c r="AV544" s="16"/>
      <c r="AW544" s="16"/>
      <c r="AX544" s="16"/>
      <c r="AY544" s="191"/>
      <c r="AZ544" s="191"/>
      <c r="BA544" s="13"/>
      <c r="BC544" s="20">
        <f t="shared" si="16"/>
        <v>0</v>
      </c>
      <c r="BD544" s="20" t="str">
        <f t="shared" si="17"/>
        <v/>
      </c>
    </row>
    <row r="545" spans="1:56">
      <c r="A545" s="1">
        <f>输入错误检查!C544</f>
        <v>0</v>
      </c>
      <c r="B545" s="14" t="str">
        <f>原始数据!B545</f>
        <v/>
      </c>
      <c r="C545" s="14" t="str">
        <f>原始数据!C545</f>
        <v/>
      </c>
      <c r="D545" s="8" t="str">
        <f>原始数据!D545</f>
        <v/>
      </c>
      <c r="E545" s="8" t="str">
        <f>原始数据!E545</f>
        <v/>
      </c>
      <c r="F545" s="8" t="str">
        <f>原始数据!F545</f>
        <v/>
      </c>
      <c r="G545" s="8" t="str">
        <f>原始数据!G545</f>
        <v>加</v>
      </c>
      <c r="H545" s="8" t="str">
        <f>原始数据!H545</f>
        <v>上</v>
      </c>
      <c r="I545" s="8" t="str">
        <f>IF(原始数据!X545="","",原始数据!X545)</f>
        <v/>
      </c>
      <c r="J545" s="8" t="str">
        <f>原始数据!J545</f>
        <v/>
      </c>
      <c r="K545" s="142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9" t="str">
        <f>IF(原始数据!AP545="","",原始数据!AP545)</f>
        <v/>
      </c>
      <c r="M545" s="13"/>
      <c r="N545" s="195"/>
      <c r="O545" s="195"/>
      <c r="P545" s="142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9" t="str">
        <f>IF(原始数据!AQ545="","",原始数据!AQ545)</f>
        <v/>
      </c>
      <c r="R545" s="13"/>
      <c r="S545" s="13"/>
      <c r="T545" s="13"/>
      <c r="U545" s="142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9" t="str">
        <f>IF(原始数据!AS545="","",原始数据!AS545)</f>
        <v/>
      </c>
      <c r="W545" s="13"/>
      <c r="X545" s="13"/>
      <c r="Y545" s="13"/>
      <c r="Z545" s="142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9" t="str">
        <f>IF(原始数据!AU545="","",原始数据!AU545)</f>
        <v/>
      </c>
      <c r="AB545" s="13"/>
      <c r="AC545" s="13"/>
      <c r="AD545" s="13"/>
      <c r="AE545" s="9" t="str">
        <f>IF(原始数据!K545="","",原始数据!K545)</f>
        <v/>
      </c>
      <c r="AF545" s="9" t="str">
        <f>IF(原始数据!L545="","",原始数据!L545)</f>
        <v/>
      </c>
      <c r="AG545" s="9" t="str">
        <f>IF(原始数据!AV545="","",原始数据!AV545)</f>
        <v/>
      </c>
      <c r="AH545" s="13"/>
      <c r="AI545" s="13"/>
      <c r="AJ545" s="13"/>
      <c r="AK545" s="13"/>
      <c r="AL545" s="13"/>
      <c r="AM545" s="9"/>
      <c r="AN545" s="9"/>
      <c r="AO545" s="9"/>
      <c r="AP545" s="9"/>
      <c r="AQ545" s="10"/>
      <c r="AR545" s="10"/>
      <c r="AS545" s="10"/>
      <c r="AT545" s="10"/>
      <c r="AU545" s="16"/>
      <c r="AV545" s="16"/>
      <c r="AW545" s="16"/>
      <c r="AX545" s="16"/>
      <c r="AY545" s="191"/>
      <c r="AZ545" s="191"/>
      <c r="BA545" s="13"/>
      <c r="BC545" s="20">
        <f t="shared" si="16"/>
        <v>0</v>
      </c>
      <c r="BD545" s="20" t="str">
        <f t="shared" si="17"/>
        <v/>
      </c>
    </row>
    <row r="546" spans="1:56">
      <c r="A546" s="1">
        <f>输入错误检查!C545</f>
        <v>0</v>
      </c>
      <c r="B546" s="14" t="str">
        <f>原始数据!B546</f>
        <v/>
      </c>
      <c r="C546" s="14" t="str">
        <f>原始数据!C546</f>
        <v/>
      </c>
      <c r="D546" s="8" t="str">
        <f>原始数据!D546</f>
        <v/>
      </c>
      <c r="E546" s="8" t="str">
        <f>原始数据!E546</f>
        <v/>
      </c>
      <c r="F546" s="8" t="str">
        <f>原始数据!F546</f>
        <v/>
      </c>
      <c r="G546" s="8" t="str">
        <f>原始数据!G546</f>
        <v>加</v>
      </c>
      <c r="H546" s="8" t="str">
        <f>原始数据!H546</f>
        <v>下</v>
      </c>
      <c r="I546" s="8" t="str">
        <f>IF(原始数据!X546="","",原始数据!X546)</f>
        <v/>
      </c>
      <c r="J546" s="8" t="str">
        <f>原始数据!J546</f>
        <v/>
      </c>
      <c r="K546" s="142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9" t="str">
        <f>IF(原始数据!AP546="","",原始数据!AP546)</f>
        <v/>
      </c>
      <c r="M546" s="13"/>
      <c r="N546" s="195"/>
      <c r="O546" s="195"/>
      <c r="P546" s="142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9" t="str">
        <f>IF(原始数据!AQ546="","",原始数据!AQ546)</f>
        <v/>
      </c>
      <c r="R546" s="13"/>
      <c r="S546" s="13"/>
      <c r="T546" s="13"/>
      <c r="U546" s="142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9" t="str">
        <f>IF(原始数据!AS546="","",原始数据!AS546)</f>
        <v/>
      </c>
      <c r="W546" s="13"/>
      <c r="X546" s="13"/>
      <c r="Y546" s="13"/>
      <c r="Z546" s="142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9" t="str">
        <f>IF(原始数据!AU546="","",原始数据!AU546)</f>
        <v/>
      </c>
      <c r="AB546" s="13"/>
      <c r="AC546" s="13"/>
      <c r="AD546" s="13"/>
      <c r="AE546" s="9" t="str">
        <f>IF(原始数据!K546="","",原始数据!K546)</f>
        <v/>
      </c>
      <c r="AF546" s="9" t="str">
        <f>IF(原始数据!L546="","",原始数据!L546)</f>
        <v/>
      </c>
      <c r="AG546" s="9" t="str">
        <f>IF(原始数据!AV546="","",原始数据!AV546)</f>
        <v/>
      </c>
      <c r="AH546" s="13"/>
      <c r="AI546" s="13"/>
      <c r="AJ546" s="13"/>
      <c r="AK546" s="13"/>
      <c r="AL546" s="13"/>
      <c r="AM546" s="9"/>
      <c r="AN546" s="9"/>
      <c r="AO546" s="9"/>
      <c r="AP546" s="9"/>
      <c r="AQ546" s="10"/>
      <c r="AR546" s="10"/>
      <c r="AS546" s="10"/>
      <c r="AT546" s="10"/>
      <c r="AU546" s="16"/>
      <c r="AV546" s="16"/>
      <c r="AW546" s="16"/>
      <c r="AX546" s="16"/>
      <c r="AY546" s="191"/>
      <c r="AZ546" s="191"/>
      <c r="BA546" s="13"/>
      <c r="BC546" s="20">
        <f t="shared" si="16"/>
        <v>0</v>
      </c>
      <c r="BD546" s="20" t="str">
        <f t="shared" si="17"/>
        <v/>
      </c>
    </row>
    <row r="547" spans="1:56">
      <c r="A547" s="1">
        <f>输入错误检查!C546</f>
        <v>0</v>
      </c>
      <c r="B547" s="14" t="str">
        <f>原始数据!B547</f>
        <v/>
      </c>
      <c r="C547" s="14" t="str">
        <f>原始数据!C547</f>
        <v/>
      </c>
      <c r="D547" s="8" t="str">
        <f>原始数据!D547</f>
        <v/>
      </c>
      <c r="E547" s="8" t="str">
        <f>原始数据!E547</f>
        <v/>
      </c>
      <c r="F547" s="8" t="str">
        <f>原始数据!F547</f>
        <v/>
      </c>
      <c r="G547" s="8">
        <f>原始数据!G547</f>
        <v>1</v>
      </c>
      <c r="H547" s="8" t="str">
        <f>原始数据!H547</f>
        <v>上</v>
      </c>
      <c r="I547" s="8" t="str">
        <f>IF(原始数据!X547="","",原始数据!X547)</f>
        <v/>
      </c>
      <c r="J547" s="8" t="str">
        <f>原始数据!J547</f>
        <v/>
      </c>
      <c r="K547" s="142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9" t="str">
        <f>IF(原始数据!AP547="","",原始数据!AP547)</f>
        <v/>
      </c>
      <c r="M547" s="13"/>
      <c r="N547" s="195"/>
      <c r="O547" s="195"/>
      <c r="P547" s="142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9" t="str">
        <f>IF(原始数据!AQ547="","",原始数据!AQ547)</f>
        <v/>
      </c>
      <c r="R547" s="13"/>
      <c r="S547" s="13"/>
      <c r="T547" s="13"/>
      <c r="U547" s="142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9" t="str">
        <f>IF(原始数据!AS547="","",原始数据!AS547)</f>
        <v/>
      </c>
      <c r="W547" s="13"/>
      <c r="X547" s="13"/>
      <c r="Y547" s="13"/>
      <c r="Z547" s="142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9" t="str">
        <f>IF(原始数据!AU547="","",原始数据!AU547)</f>
        <v/>
      </c>
      <c r="AB547" s="13"/>
      <c r="AC547" s="13"/>
      <c r="AD547" s="13"/>
      <c r="AE547" s="9" t="str">
        <f>IF(原始数据!K547="","",原始数据!K547)</f>
        <v/>
      </c>
      <c r="AF547" s="9" t="str">
        <f>IF(原始数据!L547="","",原始数据!L547)</f>
        <v/>
      </c>
      <c r="AG547" s="9" t="str">
        <f>IF(原始数据!AV547="","",原始数据!AV547)</f>
        <v/>
      </c>
      <c r="AH547" s="13"/>
      <c r="AI547" s="13"/>
      <c r="AJ547" s="13"/>
      <c r="AK547" s="13"/>
      <c r="AL547" s="13"/>
      <c r="AM547" s="9"/>
      <c r="AN547" s="9"/>
      <c r="AO547" s="9"/>
      <c r="AP547" s="9"/>
      <c r="AQ547" s="10"/>
      <c r="AR547" s="10"/>
      <c r="AS547" s="10"/>
      <c r="AT547" s="10"/>
      <c r="AU547" s="16"/>
      <c r="AV547" s="16"/>
      <c r="AW547" s="16"/>
      <c r="AX547" s="16"/>
      <c r="AY547" s="191"/>
      <c r="AZ547" s="191"/>
      <c r="BA547" s="13"/>
      <c r="BC547" s="20">
        <f t="shared" si="16"/>
        <v>0</v>
      </c>
      <c r="BD547" s="20" t="str">
        <f t="shared" si="17"/>
        <v/>
      </c>
    </row>
    <row r="548" spans="1:56">
      <c r="A548" s="1">
        <f>输入错误检查!C547</f>
        <v>0</v>
      </c>
      <c r="B548" s="14" t="str">
        <f>原始数据!B548</f>
        <v/>
      </c>
      <c r="C548" s="14" t="str">
        <f>原始数据!C548</f>
        <v/>
      </c>
      <c r="D548" s="8" t="str">
        <f>原始数据!D548</f>
        <v/>
      </c>
      <c r="E548" s="8" t="str">
        <f>原始数据!E548</f>
        <v/>
      </c>
      <c r="F548" s="8" t="str">
        <f>原始数据!F548</f>
        <v/>
      </c>
      <c r="G548" s="8">
        <f>原始数据!G548</f>
        <v>1</v>
      </c>
      <c r="H548" s="8" t="str">
        <f>原始数据!H548</f>
        <v>下</v>
      </c>
      <c r="I548" s="8" t="str">
        <f>IF(原始数据!X548="","",原始数据!X548)</f>
        <v/>
      </c>
      <c r="J548" s="8" t="str">
        <f>原始数据!J548</f>
        <v/>
      </c>
      <c r="K548" s="142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9" t="str">
        <f>IF(原始数据!AP548="","",原始数据!AP548)</f>
        <v/>
      </c>
      <c r="M548" s="13"/>
      <c r="N548" s="195"/>
      <c r="O548" s="195"/>
      <c r="P548" s="142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9" t="str">
        <f>IF(原始数据!AQ548="","",原始数据!AQ548)</f>
        <v/>
      </c>
      <c r="R548" s="13"/>
      <c r="S548" s="13"/>
      <c r="T548" s="13"/>
      <c r="U548" s="142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9" t="str">
        <f>IF(原始数据!AS548="","",原始数据!AS548)</f>
        <v/>
      </c>
      <c r="W548" s="13"/>
      <c r="X548" s="13"/>
      <c r="Y548" s="13"/>
      <c r="Z548" s="142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9" t="str">
        <f>IF(原始数据!AU548="","",原始数据!AU548)</f>
        <v/>
      </c>
      <c r="AB548" s="13"/>
      <c r="AC548" s="13"/>
      <c r="AD548" s="13"/>
      <c r="AE548" s="9" t="str">
        <f>IF(原始数据!K548="","",原始数据!K548)</f>
        <v/>
      </c>
      <c r="AF548" s="9" t="str">
        <f>IF(原始数据!L548="","",原始数据!L548)</f>
        <v/>
      </c>
      <c r="AG548" s="9" t="str">
        <f>IF(原始数据!AV548="","",原始数据!AV548)</f>
        <v/>
      </c>
      <c r="AH548" s="13"/>
      <c r="AI548" s="13"/>
      <c r="AJ548" s="13"/>
      <c r="AK548" s="13"/>
      <c r="AL548" s="13"/>
      <c r="AM548" s="9"/>
      <c r="AN548" s="9"/>
      <c r="AO548" s="9"/>
      <c r="AP548" s="9"/>
      <c r="AQ548" s="10"/>
      <c r="AR548" s="10"/>
      <c r="AS548" s="10"/>
      <c r="AT548" s="10"/>
      <c r="AU548" s="16"/>
      <c r="AV548" s="16"/>
      <c r="AW548" s="16"/>
      <c r="AX548" s="16"/>
      <c r="AY548" s="191"/>
      <c r="AZ548" s="191"/>
      <c r="BA548" s="13"/>
      <c r="BC548" s="20">
        <f t="shared" si="16"/>
        <v>0</v>
      </c>
      <c r="BD548" s="20" t="str">
        <f t="shared" si="17"/>
        <v/>
      </c>
    </row>
    <row r="549" spans="1:56">
      <c r="A549" s="1">
        <f>输入错误检查!C548</f>
        <v>0</v>
      </c>
      <c r="B549" s="14" t="str">
        <f>原始数据!B549</f>
        <v/>
      </c>
      <c r="C549" s="14" t="str">
        <f>原始数据!C549</f>
        <v/>
      </c>
      <c r="D549" s="8" t="str">
        <f>原始数据!D549</f>
        <v/>
      </c>
      <c r="E549" s="8" t="str">
        <f>原始数据!E549</f>
        <v/>
      </c>
      <c r="F549" s="8" t="str">
        <f>原始数据!F549</f>
        <v/>
      </c>
      <c r="G549" s="8">
        <f>原始数据!G549</f>
        <v>2</v>
      </c>
      <c r="H549" s="8" t="str">
        <f>原始数据!H549</f>
        <v>上</v>
      </c>
      <c r="I549" s="8" t="str">
        <f>IF(原始数据!X549="","",原始数据!X549)</f>
        <v/>
      </c>
      <c r="J549" s="8" t="str">
        <f>原始数据!J549</f>
        <v/>
      </c>
      <c r="K549" s="142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9" t="str">
        <f>IF(原始数据!AP549="","",原始数据!AP549)</f>
        <v/>
      </c>
      <c r="M549" s="13"/>
      <c r="N549" s="195"/>
      <c r="O549" s="195"/>
      <c r="P549" s="142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9" t="str">
        <f>IF(原始数据!AQ549="","",原始数据!AQ549)</f>
        <v/>
      </c>
      <c r="R549" s="13"/>
      <c r="S549" s="13"/>
      <c r="T549" s="13"/>
      <c r="U549" s="142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9" t="str">
        <f>IF(原始数据!AS549="","",原始数据!AS549)</f>
        <v/>
      </c>
      <c r="W549" s="13"/>
      <c r="X549" s="13"/>
      <c r="Y549" s="13"/>
      <c r="Z549" s="142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9" t="str">
        <f>IF(原始数据!AU549="","",原始数据!AU549)</f>
        <v/>
      </c>
      <c r="AB549" s="13"/>
      <c r="AC549" s="13"/>
      <c r="AD549" s="13"/>
      <c r="AE549" s="9" t="str">
        <f>IF(原始数据!K549="","",原始数据!K549)</f>
        <v/>
      </c>
      <c r="AF549" s="9" t="str">
        <f>IF(原始数据!L549="","",原始数据!L549)</f>
        <v/>
      </c>
      <c r="AG549" s="9" t="str">
        <f>IF(原始数据!AV549="","",原始数据!AV549)</f>
        <v/>
      </c>
      <c r="AH549" s="13"/>
      <c r="AI549" s="13"/>
      <c r="AJ549" s="13"/>
      <c r="AK549" s="13"/>
      <c r="AL549" s="13"/>
      <c r="AM549" s="9"/>
      <c r="AN549" s="9"/>
      <c r="AO549" s="9"/>
      <c r="AP549" s="9"/>
      <c r="AQ549" s="10"/>
      <c r="AR549" s="10"/>
      <c r="AS549" s="10"/>
      <c r="AT549" s="10"/>
      <c r="AU549" s="16"/>
      <c r="AV549" s="16"/>
      <c r="AW549" s="16"/>
      <c r="AX549" s="16"/>
      <c r="AY549" s="191"/>
      <c r="AZ549" s="191"/>
      <c r="BA549" s="13"/>
      <c r="BC549" s="20">
        <f t="shared" si="16"/>
        <v>0</v>
      </c>
      <c r="BD549" s="20" t="str">
        <f t="shared" si="17"/>
        <v/>
      </c>
    </row>
    <row r="550" spans="1:56">
      <c r="A550" s="1">
        <f>输入错误检查!C549</f>
        <v>0</v>
      </c>
      <c r="B550" s="14" t="str">
        <f>原始数据!B550</f>
        <v/>
      </c>
      <c r="C550" s="14" t="str">
        <f>原始数据!C550</f>
        <v/>
      </c>
      <c r="D550" s="8" t="str">
        <f>原始数据!D550</f>
        <v/>
      </c>
      <c r="E550" s="8" t="str">
        <f>原始数据!E550</f>
        <v/>
      </c>
      <c r="F550" s="8" t="str">
        <f>原始数据!F550</f>
        <v/>
      </c>
      <c r="G550" s="8">
        <f>原始数据!G550</f>
        <v>2</v>
      </c>
      <c r="H550" s="8" t="str">
        <f>原始数据!H550</f>
        <v>下</v>
      </c>
      <c r="I550" s="8" t="str">
        <f>IF(原始数据!X550="","",原始数据!X550)</f>
        <v/>
      </c>
      <c r="J550" s="8" t="str">
        <f>原始数据!J550</f>
        <v/>
      </c>
      <c r="K550" s="142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9" t="str">
        <f>IF(原始数据!AP550="","",原始数据!AP550)</f>
        <v/>
      </c>
      <c r="M550" s="13"/>
      <c r="N550" s="195"/>
      <c r="O550" s="195"/>
      <c r="P550" s="142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9" t="str">
        <f>IF(原始数据!AQ550="","",原始数据!AQ550)</f>
        <v/>
      </c>
      <c r="R550" s="13"/>
      <c r="S550" s="13"/>
      <c r="T550" s="13"/>
      <c r="U550" s="142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9" t="str">
        <f>IF(原始数据!AS550="","",原始数据!AS550)</f>
        <v/>
      </c>
      <c r="W550" s="13"/>
      <c r="X550" s="13"/>
      <c r="Y550" s="13"/>
      <c r="Z550" s="142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9" t="str">
        <f>IF(原始数据!AU550="","",原始数据!AU550)</f>
        <v/>
      </c>
      <c r="AB550" s="13"/>
      <c r="AC550" s="13"/>
      <c r="AD550" s="13"/>
      <c r="AE550" s="9" t="str">
        <f>IF(原始数据!K550="","",原始数据!K550)</f>
        <v/>
      </c>
      <c r="AF550" s="9" t="str">
        <f>IF(原始数据!L550="","",原始数据!L550)</f>
        <v/>
      </c>
      <c r="AG550" s="9" t="str">
        <f>IF(原始数据!AV550="","",原始数据!AV550)</f>
        <v/>
      </c>
      <c r="AH550" s="13"/>
      <c r="AI550" s="13"/>
      <c r="AJ550" s="13"/>
      <c r="AK550" s="13"/>
      <c r="AL550" s="13"/>
      <c r="AM550" s="9"/>
      <c r="AN550" s="9"/>
      <c r="AO550" s="9"/>
      <c r="AP550" s="9"/>
      <c r="AQ550" s="10"/>
      <c r="AR550" s="10"/>
      <c r="AS550" s="10"/>
      <c r="AT550" s="10"/>
      <c r="AU550" s="16"/>
      <c r="AV550" s="16"/>
      <c r="AW550" s="16"/>
      <c r="AX550" s="16"/>
      <c r="AY550" s="191"/>
      <c r="AZ550" s="191"/>
      <c r="BA550" s="13"/>
      <c r="BC550" s="20">
        <f t="shared" si="16"/>
        <v>0</v>
      </c>
      <c r="BD550" s="20" t="str">
        <f t="shared" si="17"/>
        <v/>
      </c>
    </row>
    <row r="551" spans="1:56">
      <c r="A551" s="1">
        <f>输入错误检查!C550</f>
        <v>0</v>
      </c>
      <c r="B551" s="14" t="str">
        <f>原始数据!B551</f>
        <v/>
      </c>
      <c r="C551" s="14" t="str">
        <f>原始数据!C551</f>
        <v/>
      </c>
      <c r="D551" s="8" t="str">
        <f>原始数据!D551</f>
        <v/>
      </c>
      <c r="E551" s="8" t="str">
        <f>原始数据!E551</f>
        <v/>
      </c>
      <c r="F551" s="8" t="str">
        <f>原始数据!F551</f>
        <v/>
      </c>
      <c r="G551" s="8">
        <f>原始数据!G551</f>
        <v>3</v>
      </c>
      <c r="H551" s="8" t="str">
        <f>原始数据!H551</f>
        <v>上</v>
      </c>
      <c r="I551" s="8" t="str">
        <f>IF(原始数据!X551="","",原始数据!X551)</f>
        <v/>
      </c>
      <c r="J551" s="8" t="str">
        <f>原始数据!J551</f>
        <v/>
      </c>
      <c r="K551" s="142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9" t="str">
        <f>IF(原始数据!AP551="","",原始数据!AP551)</f>
        <v/>
      </c>
      <c r="M551" s="13"/>
      <c r="N551" s="195"/>
      <c r="O551" s="195"/>
      <c r="P551" s="142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9" t="str">
        <f>IF(原始数据!AQ551="","",原始数据!AQ551)</f>
        <v/>
      </c>
      <c r="R551" s="13"/>
      <c r="S551" s="13"/>
      <c r="T551" s="13"/>
      <c r="U551" s="142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9" t="str">
        <f>IF(原始数据!AS551="","",原始数据!AS551)</f>
        <v/>
      </c>
      <c r="W551" s="13"/>
      <c r="X551" s="13"/>
      <c r="Y551" s="13"/>
      <c r="Z551" s="142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9" t="str">
        <f>IF(原始数据!AU551="","",原始数据!AU551)</f>
        <v/>
      </c>
      <c r="AB551" s="13"/>
      <c r="AC551" s="13"/>
      <c r="AD551" s="13"/>
      <c r="AE551" s="9" t="str">
        <f>IF(原始数据!K551="","",原始数据!K551)</f>
        <v/>
      </c>
      <c r="AF551" s="9" t="str">
        <f>IF(原始数据!L551="","",原始数据!L551)</f>
        <v/>
      </c>
      <c r="AG551" s="9" t="str">
        <f>IF(原始数据!AV551="","",原始数据!AV551)</f>
        <v/>
      </c>
      <c r="AH551" s="13"/>
      <c r="AI551" s="13"/>
      <c r="AJ551" s="13"/>
      <c r="AK551" s="13"/>
      <c r="AL551" s="13"/>
      <c r="AM551" s="9"/>
      <c r="AN551" s="9"/>
      <c r="AO551" s="9"/>
      <c r="AP551" s="9"/>
      <c r="AQ551" s="10"/>
      <c r="AR551" s="10"/>
      <c r="AS551" s="10"/>
      <c r="AT551" s="10"/>
      <c r="AU551" s="16"/>
      <c r="AV551" s="16"/>
      <c r="AW551" s="16"/>
      <c r="AX551" s="16"/>
      <c r="AY551" s="191"/>
      <c r="AZ551" s="191"/>
      <c r="BA551" s="13"/>
      <c r="BC551" s="20">
        <f t="shared" si="16"/>
        <v>0</v>
      </c>
      <c r="BD551" s="20" t="str">
        <f t="shared" si="17"/>
        <v/>
      </c>
    </row>
    <row r="552" spans="1:56">
      <c r="A552" s="1">
        <f>输入错误检查!C551</f>
        <v>0</v>
      </c>
      <c r="B552" s="14" t="str">
        <f>原始数据!B552</f>
        <v/>
      </c>
      <c r="C552" s="14" t="str">
        <f>原始数据!C552</f>
        <v/>
      </c>
      <c r="D552" s="8" t="str">
        <f>原始数据!D552</f>
        <v/>
      </c>
      <c r="E552" s="8" t="str">
        <f>原始数据!E552</f>
        <v/>
      </c>
      <c r="F552" s="8" t="str">
        <f>原始数据!F552</f>
        <v/>
      </c>
      <c r="G552" s="8">
        <f>原始数据!G552</f>
        <v>3</v>
      </c>
      <c r="H552" s="8" t="str">
        <f>原始数据!H552</f>
        <v>下</v>
      </c>
      <c r="I552" s="8" t="str">
        <f>IF(原始数据!X552="","",原始数据!X552)</f>
        <v/>
      </c>
      <c r="J552" s="8" t="str">
        <f>原始数据!J552</f>
        <v/>
      </c>
      <c r="K552" s="142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9" t="str">
        <f>IF(原始数据!AP552="","",原始数据!AP552)</f>
        <v/>
      </c>
      <c r="M552" s="13"/>
      <c r="N552" s="195"/>
      <c r="O552" s="195"/>
      <c r="P552" s="142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9" t="str">
        <f>IF(原始数据!AQ552="","",原始数据!AQ552)</f>
        <v/>
      </c>
      <c r="R552" s="13"/>
      <c r="S552" s="13"/>
      <c r="T552" s="13"/>
      <c r="U552" s="142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9" t="str">
        <f>IF(原始数据!AS552="","",原始数据!AS552)</f>
        <v/>
      </c>
      <c r="W552" s="13"/>
      <c r="X552" s="13"/>
      <c r="Y552" s="13"/>
      <c r="Z552" s="142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9" t="str">
        <f>IF(原始数据!AU552="","",原始数据!AU552)</f>
        <v/>
      </c>
      <c r="AB552" s="13"/>
      <c r="AC552" s="13"/>
      <c r="AD552" s="13"/>
      <c r="AE552" s="9" t="str">
        <f>IF(原始数据!K552="","",原始数据!K552)</f>
        <v/>
      </c>
      <c r="AF552" s="9" t="str">
        <f>IF(原始数据!L552="","",原始数据!L552)</f>
        <v/>
      </c>
      <c r="AG552" s="9" t="str">
        <f>IF(原始数据!AV552="","",原始数据!AV552)</f>
        <v/>
      </c>
      <c r="AH552" s="13"/>
      <c r="AI552" s="13"/>
      <c r="AJ552" s="13"/>
      <c r="AK552" s="13"/>
      <c r="AL552" s="13"/>
      <c r="AM552" s="9"/>
      <c r="AN552" s="9"/>
      <c r="AO552" s="9"/>
      <c r="AP552" s="9"/>
      <c r="AQ552" s="10"/>
      <c r="AR552" s="10"/>
      <c r="AS552" s="10"/>
      <c r="AT552" s="10"/>
      <c r="AU552" s="16"/>
      <c r="AV552" s="16"/>
      <c r="AW552" s="16"/>
      <c r="AX552" s="16"/>
      <c r="AY552" s="191"/>
      <c r="AZ552" s="191"/>
      <c r="BA552" s="13"/>
      <c r="BC552" s="20">
        <f t="shared" si="16"/>
        <v>0</v>
      </c>
      <c r="BD552" s="20" t="str">
        <f t="shared" si="17"/>
        <v/>
      </c>
    </row>
    <row r="553" spans="1:56">
      <c r="A553" s="1">
        <f>输入错误检查!C552</f>
        <v>0</v>
      </c>
      <c r="B553" s="14" t="str">
        <f>原始数据!B553</f>
        <v/>
      </c>
      <c r="C553" s="14" t="str">
        <f>原始数据!C553</f>
        <v/>
      </c>
      <c r="D553" s="8" t="str">
        <f>原始数据!D553</f>
        <v/>
      </c>
      <c r="E553" s="8" t="str">
        <f>原始数据!E553</f>
        <v/>
      </c>
      <c r="F553" s="8" t="str">
        <f>原始数据!F553</f>
        <v/>
      </c>
      <c r="G553" s="8" t="str">
        <f>原始数据!G553</f>
        <v>加</v>
      </c>
      <c r="H553" s="8" t="str">
        <f>原始数据!H553</f>
        <v>上</v>
      </c>
      <c r="I553" s="8" t="str">
        <f>IF(原始数据!X553="","",原始数据!X553)</f>
        <v/>
      </c>
      <c r="J553" s="8" t="str">
        <f>原始数据!J553</f>
        <v/>
      </c>
      <c r="K553" s="142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9" t="str">
        <f>IF(原始数据!AP553="","",原始数据!AP553)</f>
        <v/>
      </c>
      <c r="M553" s="13"/>
      <c r="N553" s="195"/>
      <c r="O553" s="195"/>
      <c r="P553" s="142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9" t="str">
        <f>IF(原始数据!AQ553="","",原始数据!AQ553)</f>
        <v/>
      </c>
      <c r="R553" s="13"/>
      <c r="S553" s="13"/>
      <c r="T553" s="13"/>
      <c r="U553" s="142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9" t="str">
        <f>IF(原始数据!AS553="","",原始数据!AS553)</f>
        <v/>
      </c>
      <c r="W553" s="13"/>
      <c r="X553" s="13"/>
      <c r="Y553" s="13"/>
      <c r="Z553" s="142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9" t="str">
        <f>IF(原始数据!AU553="","",原始数据!AU553)</f>
        <v/>
      </c>
      <c r="AB553" s="13"/>
      <c r="AC553" s="13"/>
      <c r="AD553" s="13"/>
      <c r="AE553" s="9" t="str">
        <f>IF(原始数据!K553="","",原始数据!K553)</f>
        <v/>
      </c>
      <c r="AF553" s="9" t="str">
        <f>IF(原始数据!L553="","",原始数据!L553)</f>
        <v/>
      </c>
      <c r="AG553" s="9" t="str">
        <f>IF(原始数据!AV553="","",原始数据!AV553)</f>
        <v/>
      </c>
      <c r="AH553" s="13"/>
      <c r="AI553" s="13"/>
      <c r="AJ553" s="13"/>
      <c r="AK553" s="13"/>
      <c r="AL553" s="13"/>
      <c r="AM553" s="9"/>
      <c r="AN553" s="9"/>
      <c r="AO553" s="9"/>
      <c r="AP553" s="9"/>
      <c r="AQ553" s="10"/>
      <c r="AR553" s="10"/>
      <c r="AS553" s="10"/>
      <c r="AT553" s="10"/>
      <c r="AU553" s="16"/>
      <c r="AV553" s="16"/>
      <c r="AW553" s="16"/>
      <c r="AX553" s="16"/>
      <c r="AY553" s="191"/>
      <c r="AZ553" s="191"/>
      <c r="BA553" s="13"/>
      <c r="BC553" s="20">
        <f t="shared" si="16"/>
        <v>0</v>
      </c>
      <c r="BD553" s="20" t="str">
        <f t="shared" si="17"/>
        <v/>
      </c>
    </row>
    <row r="554" spans="1:56">
      <c r="A554" s="1">
        <f>输入错误检查!C553</f>
        <v>0</v>
      </c>
      <c r="B554" s="14" t="str">
        <f>原始数据!B554</f>
        <v/>
      </c>
      <c r="C554" s="14" t="str">
        <f>原始数据!C554</f>
        <v/>
      </c>
      <c r="D554" s="8" t="str">
        <f>原始数据!D554</f>
        <v/>
      </c>
      <c r="E554" s="8" t="str">
        <f>原始数据!E554</f>
        <v/>
      </c>
      <c r="F554" s="8" t="str">
        <f>原始数据!F554</f>
        <v/>
      </c>
      <c r="G554" s="8" t="str">
        <f>原始数据!G554</f>
        <v>加</v>
      </c>
      <c r="H554" s="8" t="str">
        <f>原始数据!H554</f>
        <v>下</v>
      </c>
      <c r="I554" s="8" t="str">
        <f>IF(原始数据!X554="","",原始数据!X554)</f>
        <v/>
      </c>
      <c r="J554" s="8" t="str">
        <f>原始数据!J554</f>
        <v/>
      </c>
      <c r="K554" s="142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9" t="str">
        <f>IF(原始数据!AP554="","",原始数据!AP554)</f>
        <v/>
      </c>
      <c r="M554" s="13"/>
      <c r="N554" s="195"/>
      <c r="O554" s="195"/>
      <c r="P554" s="142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9" t="str">
        <f>IF(原始数据!AQ554="","",原始数据!AQ554)</f>
        <v/>
      </c>
      <c r="R554" s="13"/>
      <c r="S554" s="13"/>
      <c r="T554" s="13"/>
      <c r="U554" s="142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9" t="str">
        <f>IF(原始数据!AS554="","",原始数据!AS554)</f>
        <v/>
      </c>
      <c r="W554" s="13"/>
      <c r="X554" s="13"/>
      <c r="Y554" s="13"/>
      <c r="Z554" s="142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9" t="str">
        <f>IF(原始数据!AU554="","",原始数据!AU554)</f>
        <v/>
      </c>
      <c r="AB554" s="13"/>
      <c r="AC554" s="13"/>
      <c r="AD554" s="13"/>
      <c r="AE554" s="9" t="str">
        <f>IF(原始数据!K554="","",原始数据!K554)</f>
        <v/>
      </c>
      <c r="AF554" s="9" t="str">
        <f>IF(原始数据!L554="","",原始数据!L554)</f>
        <v/>
      </c>
      <c r="AG554" s="9" t="str">
        <f>IF(原始数据!AV554="","",原始数据!AV554)</f>
        <v/>
      </c>
      <c r="AH554" s="13"/>
      <c r="AI554" s="13"/>
      <c r="AJ554" s="13"/>
      <c r="AK554" s="13"/>
      <c r="AL554" s="13"/>
      <c r="AM554" s="9"/>
      <c r="AN554" s="9"/>
      <c r="AO554" s="9"/>
      <c r="AP554" s="9"/>
      <c r="AQ554" s="10"/>
      <c r="AR554" s="10"/>
      <c r="AS554" s="10"/>
      <c r="AT554" s="10"/>
      <c r="AU554" s="16"/>
      <c r="AV554" s="16"/>
      <c r="AW554" s="16"/>
      <c r="AX554" s="16"/>
      <c r="AY554" s="191"/>
      <c r="AZ554" s="191"/>
      <c r="BA554" s="13"/>
      <c r="BC554" s="20">
        <f t="shared" si="16"/>
        <v>0</v>
      </c>
      <c r="BD554" s="20" t="str">
        <f t="shared" si="17"/>
        <v/>
      </c>
    </row>
    <row r="555" spans="1:56">
      <c r="A555" s="1">
        <f>输入错误检查!C554</f>
        <v>0</v>
      </c>
      <c r="B555" s="14" t="str">
        <f>原始数据!B555</f>
        <v/>
      </c>
      <c r="C555" s="14" t="str">
        <f>原始数据!C555</f>
        <v/>
      </c>
      <c r="D555" s="8" t="str">
        <f>原始数据!D555</f>
        <v/>
      </c>
      <c r="E555" s="8" t="str">
        <f>原始数据!E555</f>
        <v/>
      </c>
      <c r="F555" s="8" t="str">
        <f>原始数据!F555</f>
        <v/>
      </c>
      <c r="G555" s="8">
        <f>原始数据!G555</f>
        <v>1</v>
      </c>
      <c r="H555" s="8" t="str">
        <f>原始数据!H555</f>
        <v>上</v>
      </c>
      <c r="I555" s="8" t="str">
        <f>IF(原始数据!X555="","",原始数据!X555)</f>
        <v/>
      </c>
      <c r="J555" s="8" t="str">
        <f>原始数据!J555</f>
        <v/>
      </c>
      <c r="K555" s="142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9" t="str">
        <f>IF(原始数据!AP555="","",原始数据!AP555)</f>
        <v/>
      </c>
      <c r="M555" s="13"/>
      <c r="N555" s="195"/>
      <c r="O555" s="195"/>
      <c r="P555" s="142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9" t="str">
        <f>IF(原始数据!AQ555="","",原始数据!AQ555)</f>
        <v/>
      </c>
      <c r="R555" s="13"/>
      <c r="S555" s="13"/>
      <c r="T555" s="13"/>
      <c r="U555" s="142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9" t="str">
        <f>IF(原始数据!AS555="","",原始数据!AS555)</f>
        <v/>
      </c>
      <c r="W555" s="13"/>
      <c r="X555" s="13"/>
      <c r="Y555" s="13"/>
      <c r="Z555" s="142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9" t="str">
        <f>IF(原始数据!AU555="","",原始数据!AU555)</f>
        <v/>
      </c>
      <c r="AB555" s="13"/>
      <c r="AC555" s="13"/>
      <c r="AD555" s="13"/>
      <c r="AE555" s="9" t="str">
        <f>IF(原始数据!K555="","",原始数据!K555)</f>
        <v/>
      </c>
      <c r="AF555" s="9" t="str">
        <f>IF(原始数据!L555="","",原始数据!L555)</f>
        <v/>
      </c>
      <c r="AG555" s="9" t="str">
        <f>IF(原始数据!AV555="","",原始数据!AV555)</f>
        <v/>
      </c>
      <c r="AH555" s="13"/>
      <c r="AI555" s="13"/>
      <c r="AJ555" s="13"/>
      <c r="AK555" s="13"/>
      <c r="AL555" s="13"/>
      <c r="AM555" s="9"/>
      <c r="AN555" s="9"/>
      <c r="AO555" s="9"/>
      <c r="AP555" s="9"/>
      <c r="AQ555" s="10"/>
      <c r="AR555" s="10"/>
      <c r="AS555" s="10"/>
      <c r="AT555" s="10"/>
      <c r="AU555" s="16"/>
      <c r="AV555" s="16"/>
      <c r="AW555" s="16"/>
      <c r="AX555" s="16"/>
      <c r="AY555" s="191"/>
      <c r="AZ555" s="191"/>
      <c r="BA555" s="13"/>
      <c r="BC555" s="20">
        <f t="shared" si="16"/>
        <v>0</v>
      </c>
      <c r="BD555" s="20" t="str">
        <f t="shared" si="17"/>
        <v/>
      </c>
    </row>
    <row r="556" spans="1:56">
      <c r="A556" s="1">
        <f>输入错误检查!C555</f>
        <v>0</v>
      </c>
      <c r="B556" s="14" t="str">
        <f>原始数据!B556</f>
        <v/>
      </c>
      <c r="C556" s="14" t="str">
        <f>原始数据!C556</f>
        <v/>
      </c>
      <c r="D556" s="8" t="str">
        <f>原始数据!D556</f>
        <v/>
      </c>
      <c r="E556" s="8" t="str">
        <f>原始数据!E556</f>
        <v/>
      </c>
      <c r="F556" s="8" t="str">
        <f>原始数据!F556</f>
        <v/>
      </c>
      <c r="G556" s="8">
        <f>原始数据!G556</f>
        <v>1</v>
      </c>
      <c r="H556" s="8" t="str">
        <f>原始数据!H556</f>
        <v>下</v>
      </c>
      <c r="I556" s="8" t="str">
        <f>IF(原始数据!X556="","",原始数据!X556)</f>
        <v/>
      </c>
      <c r="J556" s="8" t="str">
        <f>原始数据!J556</f>
        <v/>
      </c>
      <c r="K556" s="142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9" t="str">
        <f>IF(原始数据!AP556="","",原始数据!AP556)</f>
        <v/>
      </c>
      <c r="M556" s="13"/>
      <c r="N556" s="195"/>
      <c r="O556" s="195"/>
      <c r="P556" s="142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9" t="str">
        <f>IF(原始数据!AQ556="","",原始数据!AQ556)</f>
        <v/>
      </c>
      <c r="R556" s="13"/>
      <c r="S556" s="13"/>
      <c r="T556" s="13"/>
      <c r="U556" s="142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9" t="str">
        <f>IF(原始数据!AS556="","",原始数据!AS556)</f>
        <v/>
      </c>
      <c r="W556" s="13"/>
      <c r="X556" s="13"/>
      <c r="Y556" s="13"/>
      <c r="Z556" s="142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9" t="str">
        <f>IF(原始数据!AU556="","",原始数据!AU556)</f>
        <v/>
      </c>
      <c r="AB556" s="13"/>
      <c r="AC556" s="13"/>
      <c r="AD556" s="13"/>
      <c r="AE556" s="9" t="str">
        <f>IF(原始数据!K556="","",原始数据!K556)</f>
        <v/>
      </c>
      <c r="AF556" s="9" t="str">
        <f>IF(原始数据!L556="","",原始数据!L556)</f>
        <v/>
      </c>
      <c r="AG556" s="9" t="str">
        <f>IF(原始数据!AV556="","",原始数据!AV556)</f>
        <v/>
      </c>
      <c r="AH556" s="13"/>
      <c r="AI556" s="13"/>
      <c r="AJ556" s="13"/>
      <c r="AK556" s="13"/>
      <c r="AL556" s="13"/>
      <c r="AM556" s="9"/>
      <c r="AN556" s="9"/>
      <c r="AO556" s="9"/>
      <c r="AP556" s="9"/>
      <c r="AQ556" s="10"/>
      <c r="AR556" s="10"/>
      <c r="AS556" s="10"/>
      <c r="AT556" s="10"/>
      <c r="AU556" s="16"/>
      <c r="AV556" s="16"/>
      <c r="AW556" s="16"/>
      <c r="AX556" s="16"/>
      <c r="AY556" s="191"/>
      <c r="AZ556" s="191"/>
      <c r="BA556" s="13"/>
      <c r="BC556" s="20">
        <f t="shared" si="16"/>
        <v>0</v>
      </c>
      <c r="BD556" s="20" t="str">
        <f t="shared" si="17"/>
        <v/>
      </c>
    </row>
    <row r="557" spans="1:56">
      <c r="A557" s="1">
        <f>输入错误检查!C556</f>
        <v>0</v>
      </c>
      <c r="B557" s="14" t="str">
        <f>原始数据!B557</f>
        <v/>
      </c>
      <c r="C557" s="14" t="str">
        <f>原始数据!C557</f>
        <v/>
      </c>
      <c r="D557" s="8" t="str">
        <f>原始数据!D557</f>
        <v/>
      </c>
      <c r="E557" s="8" t="str">
        <f>原始数据!E557</f>
        <v/>
      </c>
      <c r="F557" s="8" t="str">
        <f>原始数据!F557</f>
        <v/>
      </c>
      <c r="G557" s="8">
        <f>原始数据!G557</f>
        <v>2</v>
      </c>
      <c r="H557" s="8" t="str">
        <f>原始数据!H557</f>
        <v>上</v>
      </c>
      <c r="I557" s="8" t="str">
        <f>IF(原始数据!X557="","",原始数据!X557)</f>
        <v/>
      </c>
      <c r="J557" s="8" t="str">
        <f>原始数据!J557</f>
        <v/>
      </c>
      <c r="K557" s="142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9" t="str">
        <f>IF(原始数据!AP557="","",原始数据!AP557)</f>
        <v/>
      </c>
      <c r="M557" s="13"/>
      <c r="N557" s="195"/>
      <c r="O557" s="195"/>
      <c r="P557" s="142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9" t="str">
        <f>IF(原始数据!AQ557="","",原始数据!AQ557)</f>
        <v/>
      </c>
      <c r="R557" s="13"/>
      <c r="S557" s="13"/>
      <c r="T557" s="13"/>
      <c r="U557" s="142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9" t="str">
        <f>IF(原始数据!AS557="","",原始数据!AS557)</f>
        <v/>
      </c>
      <c r="W557" s="13"/>
      <c r="X557" s="13"/>
      <c r="Y557" s="13"/>
      <c r="Z557" s="142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9" t="str">
        <f>IF(原始数据!AU557="","",原始数据!AU557)</f>
        <v/>
      </c>
      <c r="AB557" s="13"/>
      <c r="AC557" s="13"/>
      <c r="AD557" s="13"/>
      <c r="AE557" s="9" t="str">
        <f>IF(原始数据!K557="","",原始数据!K557)</f>
        <v/>
      </c>
      <c r="AF557" s="9" t="str">
        <f>IF(原始数据!L557="","",原始数据!L557)</f>
        <v/>
      </c>
      <c r="AG557" s="9" t="str">
        <f>IF(原始数据!AV557="","",原始数据!AV557)</f>
        <v/>
      </c>
      <c r="AH557" s="13"/>
      <c r="AI557" s="13"/>
      <c r="AJ557" s="13"/>
      <c r="AK557" s="13"/>
      <c r="AL557" s="13"/>
      <c r="AM557" s="9"/>
      <c r="AN557" s="9"/>
      <c r="AO557" s="9"/>
      <c r="AP557" s="9"/>
      <c r="AQ557" s="10"/>
      <c r="AR557" s="10"/>
      <c r="AS557" s="10"/>
      <c r="AT557" s="10"/>
      <c r="AU557" s="16"/>
      <c r="AV557" s="16"/>
      <c r="AW557" s="16"/>
      <c r="AX557" s="16"/>
      <c r="AY557" s="191"/>
      <c r="AZ557" s="191"/>
      <c r="BA557" s="13"/>
      <c r="BC557" s="20">
        <f t="shared" si="16"/>
        <v>0</v>
      </c>
      <c r="BD557" s="20" t="str">
        <f t="shared" si="17"/>
        <v/>
      </c>
    </row>
    <row r="558" spans="1:56">
      <c r="A558" s="1">
        <f>输入错误检查!C557</f>
        <v>0</v>
      </c>
      <c r="B558" s="14" t="str">
        <f>原始数据!B558</f>
        <v/>
      </c>
      <c r="C558" s="14" t="str">
        <f>原始数据!C558</f>
        <v/>
      </c>
      <c r="D558" s="8" t="str">
        <f>原始数据!D558</f>
        <v/>
      </c>
      <c r="E558" s="8" t="str">
        <f>原始数据!E558</f>
        <v/>
      </c>
      <c r="F558" s="8" t="str">
        <f>原始数据!F558</f>
        <v/>
      </c>
      <c r="G558" s="8">
        <f>原始数据!G558</f>
        <v>2</v>
      </c>
      <c r="H558" s="8" t="str">
        <f>原始数据!H558</f>
        <v>下</v>
      </c>
      <c r="I558" s="8" t="str">
        <f>IF(原始数据!X558="","",原始数据!X558)</f>
        <v/>
      </c>
      <c r="J558" s="8" t="str">
        <f>原始数据!J558</f>
        <v/>
      </c>
      <c r="K558" s="142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9" t="str">
        <f>IF(原始数据!AP558="","",原始数据!AP558)</f>
        <v/>
      </c>
      <c r="M558" s="13"/>
      <c r="N558" s="195"/>
      <c r="O558" s="195"/>
      <c r="P558" s="142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9" t="str">
        <f>IF(原始数据!AQ558="","",原始数据!AQ558)</f>
        <v/>
      </c>
      <c r="R558" s="13"/>
      <c r="S558" s="13"/>
      <c r="T558" s="13"/>
      <c r="U558" s="142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9" t="str">
        <f>IF(原始数据!AS558="","",原始数据!AS558)</f>
        <v/>
      </c>
      <c r="W558" s="13"/>
      <c r="X558" s="13"/>
      <c r="Y558" s="13"/>
      <c r="Z558" s="142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9" t="str">
        <f>IF(原始数据!AU558="","",原始数据!AU558)</f>
        <v/>
      </c>
      <c r="AB558" s="13"/>
      <c r="AC558" s="13"/>
      <c r="AD558" s="13"/>
      <c r="AE558" s="9" t="str">
        <f>IF(原始数据!K558="","",原始数据!K558)</f>
        <v/>
      </c>
      <c r="AF558" s="9" t="str">
        <f>IF(原始数据!L558="","",原始数据!L558)</f>
        <v/>
      </c>
      <c r="AG558" s="9" t="str">
        <f>IF(原始数据!AV558="","",原始数据!AV558)</f>
        <v/>
      </c>
      <c r="AH558" s="13"/>
      <c r="AI558" s="13"/>
      <c r="AJ558" s="13"/>
      <c r="AK558" s="13"/>
      <c r="AL558" s="13"/>
      <c r="AM558" s="9"/>
      <c r="AN558" s="9"/>
      <c r="AO558" s="9"/>
      <c r="AP558" s="9"/>
      <c r="AQ558" s="10"/>
      <c r="AR558" s="10"/>
      <c r="AS558" s="10"/>
      <c r="AT558" s="10"/>
      <c r="AU558" s="16"/>
      <c r="AV558" s="16"/>
      <c r="AW558" s="16"/>
      <c r="AX558" s="16"/>
      <c r="AY558" s="191"/>
      <c r="AZ558" s="191"/>
      <c r="BA558" s="13"/>
      <c r="BC558" s="20">
        <f t="shared" si="16"/>
        <v>0</v>
      </c>
      <c r="BD558" s="20" t="str">
        <f t="shared" si="17"/>
        <v/>
      </c>
    </row>
    <row r="559" spans="1:56">
      <c r="A559" s="1">
        <f>输入错误检查!C558</f>
        <v>0</v>
      </c>
      <c r="B559" s="14" t="str">
        <f>原始数据!B559</f>
        <v/>
      </c>
      <c r="C559" s="14" t="str">
        <f>原始数据!C559</f>
        <v/>
      </c>
      <c r="D559" s="8" t="str">
        <f>原始数据!D559</f>
        <v/>
      </c>
      <c r="E559" s="8" t="str">
        <f>原始数据!E559</f>
        <v/>
      </c>
      <c r="F559" s="8" t="str">
        <f>原始数据!F559</f>
        <v/>
      </c>
      <c r="G559" s="8">
        <f>原始数据!G559</f>
        <v>3</v>
      </c>
      <c r="H559" s="8" t="str">
        <f>原始数据!H559</f>
        <v>上</v>
      </c>
      <c r="I559" s="8" t="str">
        <f>IF(原始数据!X559="","",原始数据!X559)</f>
        <v/>
      </c>
      <c r="J559" s="8" t="str">
        <f>原始数据!J559</f>
        <v/>
      </c>
      <c r="K559" s="142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9" t="str">
        <f>IF(原始数据!AP559="","",原始数据!AP559)</f>
        <v/>
      </c>
      <c r="M559" s="13"/>
      <c r="N559" s="195"/>
      <c r="O559" s="195"/>
      <c r="P559" s="142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9" t="str">
        <f>IF(原始数据!AQ559="","",原始数据!AQ559)</f>
        <v/>
      </c>
      <c r="R559" s="13"/>
      <c r="S559" s="13"/>
      <c r="T559" s="13"/>
      <c r="U559" s="142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9" t="str">
        <f>IF(原始数据!AS559="","",原始数据!AS559)</f>
        <v/>
      </c>
      <c r="W559" s="13"/>
      <c r="X559" s="13"/>
      <c r="Y559" s="13"/>
      <c r="Z559" s="142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9" t="str">
        <f>IF(原始数据!AU559="","",原始数据!AU559)</f>
        <v/>
      </c>
      <c r="AB559" s="13"/>
      <c r="AC559" s="13"/>
      <c r="AD559" s="13"/>
      <c r="AE559" s="9" t="str">
        <f>IF(原始数据!K559="","",原始数据!K559)</f>
        <v/>
      </c>
      <c r="AF559" s="9" t="str">
        <f>IF(原始数据!L559="","",原始数据!L559)</f>
        <v/>
      </c>
      <c r="AG559" s="9" t="str">
        <f>IF(原始数据!AV559="","",原始数据!AV559)</f>
        <v/>
      </c>
      <c r="AH559" s="13"/>
      <c r="AI559" s="13"/>
      <c r="AJ559" s="13"/>
      <c r="AK559" s="13"/>
      <c r="AL559" s="13"/>
      <c r="AM559" s="9"/>
      <c r="AN559" s="9"/>
      <c r="AO559" s="9"/>
      <c r="AP559" s="9"/>
      <c r="AQ559" s="10"/>
      <c r="AR559" s="10"/>
      <c r="AS559" s="10"/>
      <c r="AT559" s="10"/>
      <c r="AU559" s="16"/>
      <c r="AV559" s="16"/>
      <c r="AW559" s="16"/>
      <c r="AX559" s="16"/>
      <c r="AY559" s="191"/>
      <c r="AZ559" s="191"/>
      <c r="BA559" s="13"/>
      <c r="BC559" s="20">
        <f t="shared" si="16"/>
        <v>0</v>
      </c>
      <c r="BD559" s="20" t="str">
        <f t="shared" si="17"/>
        <v/>
      </c>
    </row>
    <row r="560" spans="1:56">
      <c r="A560" s="1">
        <f>输入错误检查!C559</f>
        <v>0</v>
      </c>
      <c r="B560" s="14" t="str">
        <f>原始数据!B560</f>
        <v/>
      </c>
      <c r="C560" s="14" t="str">
        <f>原始数据!C560</f>
        <v/>
      </c>
      <c r="D560" s="8" t="str">
        <f>原始数据!D560</f>
        <v/>
      </c>
      <c r="E560" s="8" t="str">
        <f>原始数据!E560</f>
        <v/>
      </c>
      <c r="F560" s="8" t="str">
        <f>原始数据!F560</f>
        <v/>
      </c>
      <c r="G560" s="8">
        <f>原始数据!G560</f>
        <v>3</v>
      </c>
      <c r="H560" s="8" t="str">
        <f>原始数据!H560</f>
        <v>下</v>
      </c>
      <c r="I560" s="8" t="str">
        <f>IF(原始数据!X560="","",原始数据!X560)</f>
        <v/>
      </c>
      <c r="J560" s="8" t="str">
        <f>原始数据!J560</f>
        <v/>
      </c>
      <c r="K560" s="142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9" t="str">
        <f>IF(原始数据!AP560="","",原始数据!AP560)</f>
        <v/>
      </c>
      <c r="M560" s="13"/>
      <c r="N560" s="195"/>
      <c r="O560" s="195"/>
      <c r="P560" s="142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9" t="str">
        <f>IF(原始数据!AQ560="","",原始数据!AQ560)</f>
        <v/>
      </c>
      <c r="R560" s="13"/>
      <c r="S560" s="13"/>
      <c r="T560" s="13"/>
      <c r="U560" s="142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9" t="str">
        <f>IF(原始数据!AS560="","",原始数据!AS560)</f>
        <v/>
      </c>
      <c r="W560" s="13"/>
      <c r="X560" s="13"/>
      <c r="Y560" s="13"/>
      <c r="Z560" s="142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9" t="str">
        <f>IF(原始数据!AU560="","",原始数据!AU560)</f>
        <v/>
      </c>
      <c r="AB560" s="13"/>
      <c r="AC560" s="13"/>
      <c r="AD560" s="13"/>
      <c r="AE560" s="9" t="str">
        <f>IF(原始数据!K560="","",原始数据!K560)</f>
        <v/>
      </c>
      <c r="AF560" s="9" t="str">
        <f>IF(原始数据!L560="","",原始数据!L560)</f>
        <v/>
      </c>
      <c r="AG560" s="9" t="str">
        <f>IF(原始数据!AV560="","",原始数据!AV560)</f>
        <v/>
      </c>
      <c r="AH560" s="13"/>
      <c r="AI560" s="13"/>
      <c r="AJ560" s="13"/>
      <c r="AK560" s="13"/>
      <c r="AL560" s="13"/>
      <c r="AM560" s="9"/>
      <c r="AN560" s="9"/>
      <c r="AO560" s="9"/>
      <c r="AP560" s="9"/>
      <c r="AQ560" s="10"/>
      <c r="AR560" s="10"/>
      <c r="AS560" s="10"/>
      <c r="AT560" s="10"/>
      <c r="AU560" s="16"/>
      <c r="AV560" s="16"/>
      <c r="AW560" s="16"/>
      <c r="AX560" s="16"/>
      <c r="AY560" s="191"/>
      <c r="AZ560" s="191"/>
      <c r="BA560" s="13"/>
      <c r="BC560" s="20">
        <f t="shared" si="16"/>
        <v>0</v>
      </c>
      <c r="BD560" s="20" t="str">
        <f t="shared" si="17"/>
        <v/>
      </c>
    </row>
    <row r="561" spans="1:56">
      <c r="A561" s="1">
        <f>输入错误检查!C560</f>
        <v>0</v>
      </c>
      <c r="B561" s="14" t="str">
        <f>原始数据!B561</f>
        <v/>
      </c>
      <c r="C561" s="14" t="str">
        <f>原始数据!C561</f>
        <v/>
      </c>
      <c r="D561" s="8" t="str">
        <f>原始数据!D561</f>
        <v/>
      </c>
      <c r="E561" s="8" t="str">
        <f>原始数据!E561</f>
        <v/>
      </c>
      <c r="F561" s="8" t="str">
        <f>原始数据!F561</f>
        <v/>
      </c>
      <c r="G561" s="8" t="str">
        <f>原始数据!G561</f>
        <v>加</v>
      </c>
      <c r="H561" s="8" t="str">
        <f>原始数据!H561</f>
        <v>上</v>
      </c>
      <c r="I561" s="8" t="str">
        <f>IF(原始数据!X561="","",原始数据!X561)</f>
        <v/>
      </c>
      <c r="J561" s="8" t="str">
        <f>原始数据!J561</f>
        <v/>
      </c>
      <c r="K561" s="142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9" t="str">
        <f>IF(原始数据!AP561="","",原始数据!AP561)</f>
        <v/>
      </c>
      <c r="M561" s="13"/>
      <c r="N561" s="195"/>
      <c r="O561" s="195"/>
      <c r="P561" s="142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9" t="str">
        <f>IF(原始数据!AQ561="","",原始数据!AQ561)</f>
        <v/>
      </c>
      <c r="R561" s="13"/>
      <c r="S561" s="13"/>
      <c r="T561" s="13"/>
      <c r="U561" s="142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9" t="str">
        <f>IF(原始数据!AS561="","",原始数据!AS561)</f>
        <v/>
      </c>
      <c r="W561" s="13"/>
      <c r="X561" s="13"/>
      <c r="Y561" s="13"/>
      <c r="Z561" s="142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9" t="str">
        <f>IF(原始数据!AU561="","",原始数据!AU561)</f>
        <v/>
      </c>
      <c r="AB561" s="13"/>
      <c r="AC561" s="13"/>
      <c r="AD561" s="13"/>
      <c r="AE561" s="9" t="str">
        <f>IF(原始数据!K561="","",原始数据!K561)</f>
        <v/>
      </c>
      <c r="AF561" s="9" t="str">
        <f>IF(原始数据!L561="","",原始数据!L561)</f>
        <v/>
      </c>
      <c r="AG561" s="9" t="str">
        <f>IF(原始数据!AV561="","",原始数据!AV561)</f>
        <v/>
      </c>
      <c r="AH561" s="13"/>
      <c r="AI561" s="13"/>
      <c r="AJ561" s="13"/>
      <c r="AK561" s="13"/>
      <c r="AL561" s="13"/>
      <c r="AM561" s="9"/>
      <c r="AN561" s="9"/>
      <c r="AO561" s="9"/>
      <c r="AP561" s="9"/>
      <c r="AQ561" s="10"/>
      <c r="AR561" s="10"/>
      <c r="AS561" s="10"/>
      <c r="AT561" s="10"/>
      <c r="AU561" s="16"/>
      <c r="AV561" s="16"/>
      <c r="AW561" s="16"/>
      <c r="AX561" s="16"/>
      <c r="AY561" s="191"/>
      <c r="AZ561" s="191"/>
      <c r="BA561" s="13"/>
      <c r="BC561" s="20">
        <f t="shared" si="16"/>
        <v>0</v>
      </c>
      <c r="BD561" s="20" t="str">
        <f t="shared" si="17"/>
        <v/>
      </c>
    </row>
    <row r="562" spans="1:56">
      <c r="A562" s="1">
        <f>输入错误检查!C561</f>
        <v>0</v>
      </c>
      <c r="B562" s="14" t="str">
        <f>原始数据!B562</f>
        <v/>
      </c>
      <c r="C562" s="14" t="str">
        <f>原始数据!C562</f>
        <v/>
      </c>
      <c r="D562" s="8" t="str">
        <f>原始数据!D562</f>
        <v/>
      </c>
      <c r="E562" s="8" t="str">
        <f>原始数据!E562</f>
        <v/>
      </c>
      <c r="F562" s="8" t="str">
        <f>原始数据!F562</f>
        <v/>
      </c>
      <c r="G562" s="8" t="str">
        <f>原始数据!G562</f>
        <v>加</v>
      </c>
      <c r="H562" s="8" t="str">
        <f>原始数据!H562</f>
        <v>下</v>
      </c>
      <c r="I562" s="8" t="str">
        <f>IF(原始数据!X562="","",原始数据!X562)</f>
        <v/>
      </c>
      <c r="J562" s="8" t="str">
        <f>原始数据!J562</f>
        <v/>
      </c>
      <c r="K562" s="142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9" t="str">
        <f>IF(原始数据!AP562="","",原始数据!AP562)</f>
        <v/>
      </c>
      <c r="M562" s="13"/>
      <c r="N562" s="195"/>
      <c r="O562" s="195"/>
      <c r="P562" s="142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9" t="str">
        <f>IF(原始数据!AQ562="","",原始数据!AQ562)</f>
        <v/>
      </c>
      <c r="R562" s="13"/>
      <c r="S562" s="13"/>
      <c r="T562" s="13"/>
      <c r="U562" s="142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9" t="str">
        <f>IF(原始数据!AS562="","",原始数据!AS562)</f>
        <v/>
      </c>
      <c r="W562" s="13"/>
      <c r="X562" s="13"/>
      <c r="Y562" s="13"/>
      <c r="Z562" s="142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9" t="str">
        <f>IF(原始数据!AU562="","",原始数据!AU562)</f>
        <v/>
      </c>
      <c r="AB562" s="13"/>
      <c r="AC562" s="13"/>
      <c r="AD562" s="13"/>
      <c r="AE562" s="9" t="str">
        <f>IF(原始数据!K562="","",原始数据!K562)</f>
        <v/>
      </c>
      <c r="AF562" s="9" t="str">
        <f>IF(原始数据!L562="","",原始数据!L562)</f>
        <v/>
      </c>
      <c r="AG562" s="9" t="str">
        <f>IF(原始数据!AV562="","",原始数据!AV562)</f>
        <v/>
      </c>
      <c r="AH562" s="13"/>
      <c r="AI562" s="13"/>
      <c r="AJ562" s="13"/>
      <c r="AK562" s="13"/>
      <c r="AL562" s="13"/>
      <c r="AM562" s="9"/>
      <c r="AN562" s="9"/>
      <c r="AO562" s="9"/>
      <c r="AP562" s="9"/>
      <c r="AQ562" s="10"/>
      <c r="AR562" s="10"/>
      <c r="AS562" s="10"/>
      <c r="AT562" s="10"/>
      <c r="AU562" s="16"/>
      <c r="AV562" s="16"/>
      <c r="AW562" s="16"/>
      <c r="AX562" s="16"/>
      <c r="AY562" s="191"/>
      <c r="AZ562" s="191"/>
      <c r="BA562" s="13"/>
      <c r="BC562" s="20">
        <f t="shared" si="16"/>
        <v>0</v>
      </c>
      <c r="BD562" s="20" t="str">
        <f t="shared" si="17"/>
        <v/>
      </c>
    </row>
    <row r="563" spans="1:56">
      <c r="A563" s="1">
        <f>输入错误检查!C562</f>
        <v>0</v>
      </c>
      <c r="B563" s="14" t="str">
        <f>原始数据!B563</f>
        <v/>
      </c>
      <c r="C563" s="14" t="str">
        <f>原始数据!C563</f>
        <v/>
      </c>
      <c r="D563" s="8" t="str">
        <f>原始数据!D563</f>
        <v/>
      </c>
      <c r="E563" s="8" t="str">
        <f>原始数据!E563</f>
        <v/>
      </c>
      <c r="F563" s="8" t="str">
        <f>原始数据!F563</f>
        <v/>
      </c>
      <c r="G563" s="8">
        <f>原始数据!G563</f>
        <v>1</v>
      </c>
      <c r="H563" s="8" t="str">
        <f>原始数据!H563</f>
        <v>上</v>
      </c>
      <c r="I563" s="8" t="str">
        <f>IF(原始数据!X563="","",原始数据!X563)</f>
        <v/>
      </c>
      <c r="J563" s="8" t="str">
        <f>原始数据!J563</f>
        <v/>
      </c>
      <c r="K563" s="142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9" t="str">
        <f>IF(原始数据!AP563="","",原始数据!AP563)</f>
        <v/>
      </c>
      <c r="M563" s="13"/>
      <c r="N563" s="195"/>
      <c r="O563" s="195"/>
      <c r="P563" s="142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9" t="str">
        <f>IF(原始数据!AQ563="","",原始数据!AQ563)</f>
        <v/>
      </c>
      <c r="R563" s="13"/>
      <c r="S563" s="13"/>
      <c r="T563" s="13"/>
      <c r="U563" s="142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9" t="str">
        <f>IF(原始数据!AS563="","",原始数据!AS563)</f>
        <v/>
      </c>
      <c r="W563" s="13"/>
      <c r="X563" s="13"/>
      <c r="Y563" s="13"/>
      <c r="Z563" s="142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9" t="str">
        <f>IF(原始数据!AU563="","",原始数据!AU563)</f>
        <v/>
      </c>
      <c r="AB563" s="13"/>
      <c r="AC563" s="13"/>
      <c r="AD563" s="13"/>
      <c r="AE563" s="9" t="str">
        <f>IF(原始数据!K563="","",原始数据!K563)</f>
        <v/>
      </c>
      <c r="AF563" s="9" t="str">
        <f>IF(原始数据!L563="","",原始数据!L563)</f>
        <v/>
      </c>
      <c r="AG563" s="9" t="str">
        <f>IF(原始数据!AV563="","",原始数据!AV563)</f>
        <v/>
      </c>
      <c r="AH563" s="13"/>
      <c r="AI563" s="13"/>
      <c r="AJ563" s="13"/>
      <c r="AK563" s="13"/>
      <c r="AL563" s="13"/>
      <c r="AM563" s="9"/>
      <c r="AN563" s="9"/>
      <c r="AO563" s="9"/>
      <c r="AP563" s="9"/>
      <c r="AQ563" s="10"/>
      <c r="AR563" s="10"/>
      <c r="AS563" s="10"/>
      <c r="AT563" s="10"/>
      <c r="AU563" s="16"/>
      <c r="AV563" s="16"/>
      <c r="AW563" s="16"/>
      <c r="AX563" s="16"/>
      <c r="AY563" s="191"/>
      <c r="AZ563" s="191"/>
      <c r="BA563" s="13"/>
      <c r="BC563" s="20">
        <f t="shared" si="16"/>
        <v>0</v>
      </c>
      <c r="BD563" s="20" t="str">
        <f t="shared" si="17"/>
        <v/>
      </c>
    </row>
    <row r="564" spans="1:56">
      <c r="A564" s="1">
        <f>输入错误检查!C563</f>
        <v>0</v>
      </c>
      <c r="B564" s="14" t="str">
        <f>原始数据!B564</f>
        <v/>
      </c>
      <c r="C564" s="14" t="str">
        <f>原始数据!C564</f>
        <v/>
      </c>
      <c r="D564" s="8" t="str">
        <f>原始数据!D564</f>
        <v/>
      </c>
      <c r="E564" s="8" t="str">
        <f>原始数据!E564</f>
        <v/>
      </c>
      <c r="F564" s="8" t="str">
        <f>原始数据!F564</f>
        <v/>
      </c>
      <c r="G564" s="8">
        <f>原始数据!G564</f>
        <v>1</v>
      </c>
      <c r="H564" s="8" t="str">
        <f>原始数据!H564</f>
        <v>下</v>
      </c>
      <c r="I564" s="8" t="str">
        <f>IF(原始数据!X564="","",原始数据!X564)</f>
        <v/>
      </c>
      <c r="J564" s="8" t="str">
        <f>原始数据!J564</f>
        <v/>
      </c>
      <c r="K564" s="142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9" t="str">
        <f>IF(原始数据!AP564="","",原始数据!AP564)</f>
        <v/>
      </c>
      <c r="M564" s="13"/>
      <c r="N564" s="195"/>
      <c r="O564" s="195"/>
      <c r="P564" s="142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9" t="str">
        <f>IF(原始数据!AQ564="","",原始数据!AQ564)</f>
        <v/>
      </c>
      <c r="R564" s="13"/>
      <c r="S564" s="13"/>
      <c r="T564" s="13"/>
      <c r="U564" s="142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9" t="str">
        <f>IF(原始数据!AS564="","",原始数据!AS564)</f>
        <v/>
      </c>
      <c r="W564" s="13"/>
      <c r="X564" s="13"/>
      <c r="Y564" s="13"/>
      <c r="Z564" s="142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9" t="str">
        <f>IF(原始数据!AU564="","",原始数据!AU564)</f>
        <v/>
      </c>
      <c r="AB564" s="13"/>
      <c r="AC564" s="13"/>
      <c r="AD564" s="13"/>
      <c r="AE564" s="9" t="str">
        <f>IF(原始数据!K564="","",原始数据!K564)</f>
        <v/>
      </c>
      <c r="AF564" s="9" t="str">
        <f>IF(原始数据!L564="","",原始数据!L564)</f>
        <v/>
      </c>
      <c r="AG564" s="9" t="str">
        <f>IF(原始数据!AV564="","",原始数据!AV564)</f>
        <v/>
      </c>
      <c r="AH564" s="13"/>
      <c r="AI564" s="13"/>
      <c r="AJ564" s="13"/>
      <c r="AK564" s="13"/>
      <c r="AL564" s="13"/>
      <c r="AM564" s="9"/>
      <c r="AN564" s="9"/>
      <c r="AO564" s="9"/>
      <c r="AP564" s="9"/>
      <c r="AQ564" s="10"/>
      <c r="AR564" s="10"/>
      <c r="AS564" s="10"/>
      <c r="AT564" s="10"/>
      <c r="AU564" s="16"/>
      <c r="AV564" s="16"/>
      <c r="AW564" s="16"/>
      <c r="AX564" s="16"/>
      <c r="AY564" s="191"/>
      <c r="AZ564" s="191"/>
      <c r="BA564" s="13"/>
      <c r="BC564" s="20">
        <f t="shared" si="16"/>
        <v>0</v>
      </c>
      <c r="BD564" s="20" t="str">
        <f t="shared" si="17"/>
        <v/>
      </c>
    </row>
    <row r="565" spans="1:56">
      <c r="A565" s="1">
        <f>输入错误检查!C564</f>
        <v>0</v>
      </c>
      <c r="B565" s="14" t="str">
        <f>原始数据!B565</f>
        <v/>
      </c>
      <c r="C565" s="14" t="str">
        <f>原始数据!C565</f>
        <v/>
      </c>
      <c r="D565" s="8" t="str">
        <f>原始数据!D565</f>
        <v/>
      </c>
      <c r="E565" s="8" t="str">
        <f>原始数据!E565</f>
        <v/>
      </c>
      <c r="F565" s="8" t="str">
        <f>原始数据!F565</f>
        <v/>
      </c>
      <c r="G565" s="8">
        <f>原始数据!G565</f>
        <v>2</v>
      </c>
      <c r="H565" s="8" t="str">
        <f>原始数据!H565</f>
        <v>上</v>
      </c>
      <c r="I565" s="8" t="str">
        <f>IF(原始数据!X565="","",原始数据!X565)</f>
        <v/>
      </c>
      <c r="J565" s="8" t="str">
        <f>原始数据!J565</f>
        <v/>
      </c>
      <c r="K565" s="142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9" t="str">
        <f>IF(原始数据!AP565="","",原始数据!AP565)</f>
        <v/>
      </c>
      <c r="M565" s="13"/>
      <c r="N565" s="195"/>
      <c r="O565" s="195"/>
      <c r="P565" s="142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9" t="str">
        <f>IF(原始数据!AQ565="","",原始数据!AQ565)</f>
        <v/>
      </c>
      <c r="R565" s="13"/>
      <c r="S565" s="13"/>
      <c r="T565" s="13"/>
      <c r="U565" s="142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9" t="str">
        <f>IF(原始数据!AS565="","",原始数据!AS565)</f>
        <v/>
      </c>
      <c r="W565" s="13"/>
      <c r="X565" s="13"/>
      <c r="Y565" s="13"/>
      <c r="Z565" s="142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9" t="str">
        <f>IF(原始数据!AU565="","",原始数据!AU565)</f>
        <v/>
      </c>
      <c r="AB565" s="13"/>
      <c r="AC565" s="13"/>
      <c r="AD565" s="13"/>
      <c r="AE565" s="9" t="str">
        <f>IF(原始数据!K565="","",原始数据!K565)</f>
        <v/>
      </c>
      <c r="AF565" s="9" t="str">
        <f>IF(原始数据!L565="","",原始数据!L565)</f>
        <v/>
      </c>
      <c r="AG565" s="9" t="str">
        <f>IF(原始数据!AV565="","",原始数据!AV565)</f>
        <v/>
      </c>
      <c r="AH565" s="13"/>
      <c r="AI565" s="13"/>
      <c r="AJ565" s="13"/>
      <c r="AK565" s="13"/>
      <c r="AL565" s="13"/>
      <c r="AM565" s="9"/>
      <c r="AN565" s="9"/>
      <c r="AO565" s="9"/>
      <c r="AP565" s="9"/>
      <c r="AQ565" s="10"/>
      <c r="AR565" s="10"/>
      <c r="AS565" s="10"/>
      <c r="AT565" s="10"/>
      <c r="AU565" s="16"/>
      <c r="AV565" s="16"/>
      <c r="AW565" s="16"/>
      <c r="AX565" s="16"/>
      <c r="AY565" s="191"/>
      <c r="AZ565" s="191"/>
      <c r="BA565" s="13"/>
      <c r="BC565" s="20">
        <f t="shared" si="16"/>
        <v>0</v>
      </c>
      <c r="BD565" s="20" t="str">
        <f t="shared" si="17"/>
        <v/>
      </c>
    </row>
    <row r="566" spans="1:56">
      <c r="A566" s="1">
        <f>输入错误检查!C565</f>
        <v>0</v>
      </c>
      <c r="B566" s="14" t="str">
        <f>原始数据!B566</f>
        <v/>
      </c>
      <c r="C566" s="14" t="str">
        <f>原始数据!C566</f>
        <v/>
      </c>
      <c r="D566" s="8" t="str">
        <f>原始数据!D566</f>
        <v/>
      </c>
      <c r="E566" s="8" t="str">
        <f>原始数据!E566</f>
        <v/>
      </c>
      <c r="F566" s="8" t="str">
        <f>原始数据!F566</f>
        <v/>
      </c>
      <c r="G566" s="8">
        <f>原始数据!G566</f>
        <v>2</v>
      </c>
      <c r="H566" s="8" t="str">
        <f>原始数据!H566</f>
        <v>下</v>
      </c>
      <c r="I566" s="8" t="str">
        <f>IF(原始数据!X566="","",原始数据!X566)</f>
        <v/>
      </c>
      <c r="J566" s="8" t="str">
        <f>原始数据!J566</f>
        <v/>
      </c>
      <c r="K566" s="142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9" t="str">
        <f>IF(原始数据!AP566="","",原始数据!AP566)</f>
        <v/>
      </c>
      <c r="M566" s="13"/>
      <c r="N566" s="195"/>
      <c r="O566" s="195"/>
      <c r="P566" s="142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9" t="str">
        <f>IF(原始数据!AQ566="","",原始数据!AQ566)</f>
        <v/>
      </c>
      <c r="R566" s="13"/>
      <c r="S566" s="13"/>
      <c r="T566" s="13"/>
      <c r="U566" s="142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9" t="str">
        <f>IF(原始数据!AS566="","",原始数据!AS566)</f>
        <v/>
      </c>
      <c r="W566" s="13"/>
      <c r="X566" s="13"/>
      <c r="Y566" s="13"/>
      <c r="Z566" s="142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9" t="str">
        <f>IF(原始数据!AU566="","",原始数据!AU566)</f>
        <v/>
      </c>
      <c r="AB566" s="13"/>
      <c r="AC566" s="13"/>
      <c r="AD566" s="13"/>
      <c r="AE566" s="9" t="str">
        <f>IF(原始数据!K566="","",原始数据!K566)</f>
        <v/>
      </c>
      <c r="AF566" s="9" t="str">
        <f>IF(原始数据!L566="","",原始数据!L566)</f>
        <v/>
      </c>
      <c r="AG566" s="9" t="str">
        <f>IF(原始数据!AV566="","",原始数据!AV566)</f>
        <v/>
      </c>
      <c r="AH566" s="13"/>
      <c r="AI566" s="13"/>
      <c r="AJ566" s="13"/>
      <c r="AK566" s="13"/>
      <c r="AL566" s="13"/>
      <c r="AM566" s="9"/>
      <c r="AN566" s="9"/>
      <c r="AO566" s="9"/>
      <c r="AP566" s="9"/>
      <c r="AQ566" s="10"/>
      <c r="AR566" s="10"/>
      <c r="AS566" s="10"/>
      <c r="AT566" s="10"/>
      <c r="AU566" s="16"/>
      <c r="AV566" s="16"/>
      <c r="AW566" s="16"/>
      <c r="AX566" s="16"/>
      <c r="AY566" s="191"/>
      <c r="AZ566" s="191"/>
      <c r="BA566" s="13"/>
      <c r="BC566" s="20">
        <f t="shared" si="16"/>
        <v>0</v>
      </c>
      <c r="BD566" s="20" t="str">
        <f t="shared" si="17"/>
        <v/>
      </c>
    </row>
    <row r="567" spans="1:56">
      <c r="A567" s="1">
        <f>输入错误检查!C566</f>
        <v>0</v>
      </c>
      <c r="B567" s="14" t="str">
        <f>原始数据!B567</f>
        <v/>
      </c>
      <c r="C567" s="14" t="str">
        <f>原始数据!C567</f>
        <v/>
      </c>
      <c r="D567" s="8" t="str">
        <f>原始数据!D567</f>
        <v/>
      </c>
      <c r="E567" s="8" t="str">
        <f>原始数据!E567</f>
        <v/>
      </c>
      <c r="F567" s="8" t="str">
        <f>原始数据!F567</f>
        <v/>
      </c>
      <c r="G567" s="8">
        <f>原始数据!G567</f>
        <v>3</v>
      </c>
      <c r="H567" s="8" t="str">
        <f>原始数据!H567</f>
        <v>上</v>
      </c>
      <c r="I567" s="8" t="str">
        <f>IF(原始数据!X567="","",原始数据!X567)</f>
        <v/>
      </c>
      <c r="J567" s="8" t="str">
        <f>原始数据!J567</f>
        <v/>
      </c>
      <c r="K567" s="142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9" t="str">
        <f>IF(原始数据!AP567="","",原始数据!AP567)</f>
        <v/>
      </c>
      <c r="M567" s="13"/>
      <c r="N567" s="195"/>
      <c r="O567" s="195"/>
      <c r="P567" s="142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9" t="str">
        <f>IF(原始数据!AQ567="","",原始数据!AQ567)</f>
        <v/>
      </c>
      <c r="R567" s="13"/>
      <c r="S567" s="13"/>
      <c r="T567" s="13"/>
      <c r="U567" s="142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9" t="str">
        <f>IF(原始数据!AS567="","",原始数据!AS567)</f>
        <v/>
      </c>
      <c r="W567" s="13"/>
      <c r="X567" s="13"/>
      <c r="Y567" s="13"/>
      <c r="Z567" s="142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9" t="str">
        <f>IF(原始数据!AU567="","",原始数据!AU567)</f>
        <v/>
      </c>
      <c r="AB567" s="13"/>
      <c r="AC567" s="13"/>
      <c r="AD567" s="13"/>
      <c r="AE567" s="9" t="str">
        <f>IF(原始数据!K567="","",原始数据!K567)</f>
        <v/>
      </c>
      <c r="AF567" s="9" t="str">
        <f>IF(原始数据!L567="","",原始数据!L567)</f>
        <v/>
      </c>
      <c r="AG567" s="9" t="str">
        <f>IF(原始数据!AV567="","",原始数据!AV567)</f>
        <v/>
      </c>
      <c r="AH567" s="13"/>
      <c r="AI567" s="13"/>
      <c r="AJ567" s="13"/>
      <c r="AK567" s="13"/>
      <c r="AL567" s="13"/>
      <c r="AM567" s="9"/>
      <c r="AN567" s="9"/>
      <c r="AO567" s="9"/>
      <c r="AP567" s="9"/>
      <c r="AQ567" s="10"/>
      <c r="AR567" s="10"/>
      <c r="AS567" s="10"/>
      <c r="AT567" s="10"/>
      <c r="AU567" s="16"/>
      <c r="AV567" s="16"/>
      <c r="AW567" s="16"/>
      <c r="AX567" s="16"/>
      <c r="AY567" s="191"/>
      <c r="AZ567" s="191"/>
      <c r="BA567" s="13"/>
      <c r="BC567" s="20">
        <f t="shared" si="16"/>
        <v>0</v>
      </c>
      <c r="BD567" s="20" t="str">
        <f t="shared" si="17"/>
        <v/>
      </c>
    </row>
    <row r="568" spans="1:56">
      <c r="A568" s="1">
        <f>输入错误检查!C567</f>
        <v>0</v>
      </c>
      <c r="B568" s="14" t="str">
        <f>原始数据!B568</f>
        <v/>
      </c>
      <c r="C568" s="14" t="str">
        <f>原始数据!C568</f>
        <v/>
      </c>
      <c r="D568" s="8" t="str">
        <f>原始数据!D568</f>
        <v/>
      </c>
      <c r="E568" s="8" t="str">
        <f>原始数据!E568</f>
        <v/>
      </c>
      <c r="F568" s="8" t="str">
        <f>原始数据!F568</f>
        <v/>
      </c>
      <c r="G568" s="8">
        <f>原始数据!G568</f>
        <v>3</v>
      </c>
      <c r="H568" s="8" t="str">
        <f>原始数据!H568</f>
        <v>下</v>
      </c>
      <c r="I568" s="8" t="str">
        <f>IF(原始数据!X568="","",原始数据!X568)</f>
        <v/>
      </c>
      <c r="J568" s="8" t="str">
        <f>原始数据!J568</f>
        <v/>
      </c>
      <c r="K568" s="142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9" t="str">
        <f>IF(原始数据!AP568="","",原始数据!AP568)</f>
        <v/>
      </c>
      <c r="M568" s="13"/>
      <c r="N568" s="195"/>
      <c r="O568" s="195"/>
      <c r="P568" s="142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9" t="str">
        <f>IF(原始数据!AQ568="","",原始数据!AQ568)</f>
        <v/>
      </c>
      <c r="R568" s="13"/>
      <c r="S568" s="13"/>
      <c r="T568" s="13"/>
      <c r="U568" s="142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9" t="str">
        <f>IF(原始数据!AS568="","",原始数据!AS568)</f>
        <v/>
      </c>
      <c r="W568" s="13"/>
      <c r="X568" s="13"/>
      <c r="Y568" s="13"/>
      <c r="Z568" s="142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9" t="str">
        <f>IF(原始数据!AU568="","",原始数据!AU568)</f>
        <v/>
      </c>
      <c r="AB568" s="13"/>
      <c r="AC568" s="13"/>
      <c r="AD568" s="13"/>
      <c r="AE568" s="9" t="str">
        <f>IF(原始数据!K568="","",原始数据!K568)</f>
        <v/>
      </c>
      <c r="AF568" s="9" t="str">
        <f>IF(原始数据!L568="","",原始数据!L568)</f>
        <v/>
      </c>
      <c r="AG568" s="9" t="str">
        <f>IF(原始数据!AV568="","",原始数据!AV568)</f>
        <v/>
      </c>
      <c r="AH568" s="13"/>
      <c r="AI568" s="13"/>
      <c r="AJ568" s="13"/>
      <c r="AK568" s="13"/>
      <c r="AL568" s="13"/>
      <c r="AM568" s="9"/>
      <c r="AN568" s="9"/>
      <c r="AO568" s="9"/>
      <c r="AP568" s="9"/>
      <c r="AQ568" s="10"/>
      <c r="AR568" s="10"/>
      <c r="AS568" s="10"/>
      <c r="AT568" s="10"/>
      <c r="AU568" s="16"/>
      <c r="AV568" s="16"/>
      <c r="AW568" s="16"/>
      <c r="AX568" s="16"/>
      <c r="AY568" s="191"/>
      <c r="AZ568" s="191"/>
      <c r="BA568" s="13"/>
      <c r="BC568" s="20">
        <f t="shared" si="16"/>
        <v>0</v>
      </c>
      <c r="BD568" s="20" t="str">
        <f t="shared" si="17"/>
        <v/>
      </c>
    </row>
    <row r="569" spans="1:56">
      <c r="A569" s="1">
        <f>输入错误检查!C568</f>
        <v>0</v>
      </c>
      <c r="B569" s="14" t="str">
        <f>原始数据!B569</f>
        <v/>
      </c>
      <c r="C569" s="14" t="str">
        <f>原始数据!C569</f>
        <v/>
      </c>
      <c r="D569" s="8" t="str">
        <f>原始数据!D569</f>
        <v/>
      </c>
      <c r="E569" s="8" t="str">
        <f>原始数据!E569</f>
        <v/>
      </c>
      <c r="F569" s="8" t="str">
        <f>原始数据!F569</f>
        <v/>
      </c>
      <c r="G569" s="8" t="str">
        <f>原始数据!G569</f>
        <v>加</v>
      </c>
      <c r="H569" s="8" t="str">
        <f>原始数据!H569</f>
        <v>上</v>
      </c>
      <c r="I569" s="8" t="str">
        <f>IF(原始数据!X569="","",原始数据!X569)</f>
        <v/>
      </c>
      <c r="J569" s="8" t="str">
        <f>原始数据!J569</f>
        <v/>
      </c>
      <c r="K569" s="142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9" t="str">
        <f>IF(原始数据!AP569="","",原始数据!AP569)</f>
        <v/>
      </c>
      <c r="M569" s="13"/>
      <c r="N569" s="195"/>
      <c r="O569" s="195"/>
      <c r="P569" s="142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9" t="str">
        <f>IF(原始数据!AQ569="","",原始数据!AQ569)</f>
        <v/>
      </c>
      <c r="R569" s="13"/>
      <c r="S569" s="13"/>
      <c r="T569" s="13"/>
      <c r="U569" s="142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9" t="str">
        <f>IF(原始数据!AS569="","",原始数据!AS569)</f>
        <v/>
      </c>
      <c r="W569" s="13"/>
      <c r="X569" s="13"/>
      <c r="Y569" s="13"/>
      <c r="Z569" s="142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9" t="str">
        <f>IF(原始数据!AU569="","",原始数据!AU569)</f>
        <v/>
      </c>
      <c r="AB569" s="13"/>
      <c r="AC569" s="13"/>
      <c r="AD569" s="13"/>
      <c r="AE569" s="9" t="str">
        <f>IF(原始数据!K569="","",原始数据!K569)</f>
        <v/>
      </c>
      <c r="AF569" s="9" t="str">
        <f>IF(原始数据!L569="","",原始数据!L569)</f>
        <v/>
      </c>
      <c r="AG569" s="9" t="str">
        <f>IF(原始数据!AV569="","",原始数据!AV569)</f>
        <v/>
      </c>
      <c r="AH569" s="13"/>
      <c r="AI569" s="13"/>
      <c r="AJ569" s="13"/>
      <c r="AK569" s="13"/>
      <c r="AL569" s="13"/>
      <c r="AM569" s="9"/>
      <c r="AN569" s="9"/>
      <c r="AO569" s="9"/>
      <c r="AP569" s="9"/>
      <c r="AQ569" s="10"/>
      <c r="AR569" s="10"/>
      <c r="AS569" s="10"/>
      <c r="AT569" s="10"/>
      <c r="AU569" s="16"/>
      <c r="AV569" s="16"/>
      <c r="AW569" s="16"/>
      <c r="AX569" s="16"/>
      <c r="AY569" s="191"/>
      <c r="AZ569" s="191"/>
      <c r="BA569" s="13"/>
      <c r="BC569" s="20">
        <f t="shared" si="16"/>
        <v>0</v>
      </c>
      <c r="BD569" s="20" t="str">
        <f t="shared" si="17"/>
        <v/>
      </c>
    </row>
    <row r="570" spans="1:56">
      <c r="A570" s="1">
        <f>输入错误检查!C569</f>
        <v>0</v>
      </c>
      <c r="B570" s="14" t="str">
        <f>原始数据!B570</f>
        <v/>
      </c>
      <c r="C570" s="14" t="str">
        <f>原始数据!C570</f>
        <v/>
      </c>
      <c r="D570" s="8" t="str">
        <f>原始数据!D570</f>
        <v/>
      </c>
      <c r="E570" s="8" t="str">
        <f>原始数据!E570</f>
        <v/>
      </c>
      <c r="F570" s="8" t="str">
        <f>原始数据!F570</f>
        <v/>
      </c>
      <c r="G570" s="8" t="str">
        <f>原始数据!G570</f>
        <v>加</v>
      </c>
      <c r="H570" s="8" t="str">
        <f>原始数据!H570</f>
        <v>下</v>
      </c>
      <c r="I570" s="8" t="str">
        <f>IF(原始数据!X570="","",原始数据!X570)</f>
        <v/>
      </c>
      <c r="J570" s="8" t="str">
        <f>原始数据!J570</f>
        <v/>
      </c>
      <c r="K570" s="142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9" t="str">
        <f>IF(原始数据!AP570="","",原始数据!AP570)</f>
        <v/>
      </c>
      <c r="M570" s="13"/>
      <c r="N570" s="195"/>
      <c r="O570" s="195"/>
      <c r="P570" s="142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9" t="str">
        <f>IF(原始数据!AQ570="","",原始数据!AQ570)</f>
        <v/>
      </c>
      <c r="R570" s="13"/>
      <c r="S570" s="13"/>
      <c r="T570" s="13"/>
      <c r="U570" s="142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9" t="str">
        <f>IF(原始数据!AS570="","",原始数据!AS570)</f>
        <v/>
      </c>
      <c r="W570" s="13"/>
      <c r="X570" s="13"/>
      <c r="Y570" s="13"/>
      <c r="Z570" s="142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9" t="str">
        <f>IF(原始数据!AU570="","",原始数据!AU570)</f>
        <v/>
      </c>
      <c r="AB570" s="13"/>
      <c r="AC570" s="13"/>
      <c r="AD570" s="13"/>
      <c r="AE570" s="9" t="str">
        <f>IF(原始数据!K570="","",原始数据!K570)</f>
        <v/>
      </c>
      <c r="AF570" s="9" t="str">
        <f>IF(原始数据!L570="","",原始数据!L570)</f>
        <v/>
      </c>
      <c r="AG570" s="9" t="str">
        <f>IF(原始数据!AV570="","",原始数据!AV570)</f>
        <v/>
      </c>
      <c r="AH570" s="13"/>
      <c r="AI570" s="13"/>
      <c r="AJ570" s="13"/>
      <c r="AK570" s="13"/>
      <c r="AL570" s="13"/>
      <c r="AM570" s="9"/>
      <c r="AN570" s="9"/>
      <c r="AO570" s="9"/>
      <c r="AP570" s="9"/>
      <c r="AQ570" s="10"/>
      <c r="AR570" s="10"/>
      <c r="AS570" s="10"/>
      <c r="AT570" s="10"/>
      <c r="AU570" s="16"/>
      <c r="AV570" s="16"/>
      <c r="AW570" s="16"/>
      <c r="AX570" s="16"/>
      <c r="AY570" s="191"/>
      <c r="AZ570" s="191"/>
      <c r="BA570" s="13"/>
      <c r="BC570" s="20">
        <f t="shared" si="16"/>
        <v>0</v>
      </c>
      <c r="BD570" s="20" t="str">
        <f t="shared" si="17"/>
        <v/>
      </c>
    </row>
    <row r="571" spans="1:56">
      <c r="A571" s="1">
        <f>输入错误检查!C570</f>
        <v>0</v>
      </c>
      <c r="B571" s="14" t="str">
        <f>原始数据!B571</f>
        <v/>
      </c>
      <c r="C571" s="14" t="str">
        <f>原始数据!C571</f>
        <v/>
      </c>
      <c r="D571" s="8" t="str">
        <f>原始数据!D571</f>
        <v/>
      </c>
      <c r="E571" s="8" t="str">
        <f>原始数据!E571</f>
        <v/>
      </c>
      <c r="F571" s="8" t="str">
        <f>原始数据!F571</f>
        <v/>
      </c>
      <c r="G571" s="8">
        <f>原始数据!G571</f>
        <v>1</v>
      </c>
      <c r="H571" s="8" t="str">
        <f>原始数据!H571</f>
        <v>上</v>
      </c>
      <c r="I571" s="8" t="str">
        <f>IF(原始数据!X571="","",原始数据!X571)</f>
        <v/>
      </c>
      <c r="J571" s="8" t="str">
        <f>原始数据!J571</f>
        <v/>
      </c>
      <c r="K571" s="142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9" t="str">
        <f>IF(原始数据!AP571="","",原始数据!AP571)</f>
        <v/>
      </c>
      <c r="M571" s="13"/>
      <c r="N571" s="195"/>
      <c r="O571" s="195"/>
      <c r="P571" s="142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9" t="str">
        <f>IF(原始数据!AQ571="","",原始数据!AQ571)</f>
        <v/>
      </c>
      <c r="R571" s="13"/>
      <c r="S571" s="13"/>
      <c r="T571" s="13"/>
      <c r="U571" s="142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9" t="str">
        <f>IF(原始数据!AS571="","",原始数据!AS571)</f>
        <v/>
      </c>
      <c r="W571" s="13"/>
      <c r="X571" s="13"/>
      <c r="Y571" s="13"/>
      <c r="Z571" s="142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9" t="str">
        <f>IF(原始数据!AU571="","",原始数据!AU571)</f>
        <v/>
      </c>
      <c r="AB571" s="13"/>
      <c r="AC571" s="13"/>
      <c r="AD571" s="13"/>
      <c r="AE571" s="9" t="str">
        <f>IF(原始数据!K571="","",原始数据!K571)</f>
        <v/>
      </c>
      <c r="AF571" s="9" t="str">
        <f>IF(原始数据!L571="","",原始数据!L571)</f>
        <v/>
      </c>
      <c r="AG571" s="9" t="str">
        <f>IF(原始数据!AV571="","",原始数据!AV571)</f>
        <v/>
      </c>
      <c r="AH571" s="13"/>
      <c r="AI571" s="13"/>
      <c r="AJ571" s="13"/>
      <c r="AK571" s="13"/>
      <c r="AL571" s="13"/>
      <c r="AM571" s="9"/>
      <c r="AN571" s="9"/>
      <c r="AO571" s="9"/>
      <c r="AP571" s="9"/>
      <c r="AQ571" s="10"/>
      <c r="AR571" s="10"/>
      <c r="AS571" s="10"/>
      <c r="AT571" s="10"/>
      <c r="AU571" s="16"/>
      <c r="AV571" s="16"/>
      <c r="AW571" s="16"/>
      <c r="AX571" s="16"/>
      <c r="AY571" s="191"/>
      <c r="AZ571" s="191"/>
      <c r="BA571" s="13"/>
      <c r="BC571" s="20">
        <f t="shared" si="16"/>
        <v>0</v>
      </c>
      <c r="BD571" s="20" t="str">
        <f t="shared" si="17"/>
        <v/>
      </c>
    </row>
    <row r="572" spans="1:56">
      <c r="A572" s="1">
        <f>输入错误检查!C571</f>
        <v>0</v>
      </c>
      <c r="B572" s="14" t="str">
        <f>原始数据!B572</f>
        <v/>
      </c>
      <c r="C572" s="14" t="str">
        <f>原始数据!C572</f>
        <v/>
      </c>
      <c r="D572" s="8" t="str">
        <f>原始数据!D572</f>
        <v/>
      </c>
      <c r="E572" s="8" t="str">
        <f>原始数据!E572</f>
        <v/>
      </c>
      <c r="F572" s="8" t="str">
        <f>原始数据!F572</f>
        <v/>
      </c>
      <c r="G572" s="8">
        <f>原始数据!G572</f>
        <v>1</v>
      </c>
      <c r="H572" s="8" t="str">
        <f>原始数据!H572</f>
        <v>下</v>
      </c>
      <c r="I572" s="8" t="str">
        <f>IF(原始数据!X572="","",原始数据!X572)</f>
        <v/>
      </c>
      <c r="J572" s="8" t="str">
        <f>原始数据!J572</f>
        <v/>
      </c>
      <c r="K572" s="142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9" t="str">
        <f>IF(原始数据!AP572="","",原始数据!AP572)</f>
        <v/>
      </c>
      <c r="M572" s="13"/>
      <c r="N572" s="195"/>
      <c r="O572" s="195"/>
      <c r="P572" s="142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9" t="str">
        <f>IF(原始数据!AQ572="","",原始数据!AQ572)</f>
        <v/>
      </c>
      <c r="R572" s="13"/>
      <c r="S572" s="13"/>
      <c r="T572" s="13"/>
      <c r="U572" s="142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9" t="str">
        <f>IF(原始数据!AS572="","",原始数据!AS572)</f>
        <v/>
      </c>
      <c r="W572" s="13"/>
      <c r="X572" s="13"/>
      <c r="Y572" s="13"/>
      <c r="Z572" s="142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9" t="str">
        <f>IF(原始数据!AU572="","",原始数据!AU572)</f>
        <v/>
      </c>
      <c r="AB572" s="13"/>
      <c r="AC572" s="13"/>
      <c r="AD572" s="13"/>
      <c r="AE572" s="9" t="str">
        <f>IF(原始数据!K572="","",原始数据!K572)</f>
        <v/>
      </c>
      <c r="AF572" s="9" t="str">
        <f>IF(原始数据!L572="","",原始数据!L572)</f>
        <v/>
      </c>
      <c r="AG572" s="9" t="str">
        <f>IF(原始数据!AV572="","",原始数据!AV572)</f>
        <v/>
      </c>
      <c r="AH572" s="13"/>
      <c r="AI572" s="13"/>
      <c r="AJ572" s="13"/>
      <c r="AK572" s="13"/>
      <c r="AL572" s="13"/>
      <c r="AM572" s="9"/>
      <c r="AN572" s="9"/>
      <c r="AO572" s="9"/>
      <c r="AP572" s="9"/>
      <c r="AQ572" s="10"/>
      <c r="AR572" s="10"/>
      <c r="AS572" s="10"/>
      <c r="AT572" s="10"/>
      <c r="AU572" s="16"/>
      <c r="AV572" s="16"/>
      <c r="AW572" s="16"/>
      <c r="AX572" s="16"/>
      <c r="AY572" s="191"/>
      <c r="AZ572" s="191"/>
      <c r="BA572" s="13"/>
      <c r="BC572" s="20">
        <f t="shared" si="16"/>
        <v>0</v>
      </c>
      <c r="BD572" s="20" t="str">
        <f t="shared" si="17"/>
        <v/>
      </c>
    </row>
    <row r="573" spans="1:56">
      <c r="A573" s="1">
        <f>输入错误检查!C572</f>
        <v>0</v>
      </c>
      <c r="B573" s="14" t="str">
        <f>原始数据!B573</f>
        <v/>
      </c>
      <c r="C573" s="14" t="str">
        <f>原始数据!C573</f>
        <v/>
      </c>
      <c r="D573" s="8" t="str">
        <f>原始数据!D573</f>
        <v/>
      </c>
      <c r="E573" s="8" t="str">
        <f>原始数据!E573</f>
        <v/>
      </c>
      <c r="F573" s="8" t="str">
        <f>原始数据!F573</f>
        <v/>
      </c>
      <c r="G573" s="8">
        <f>原始数据!G573</f>
        <v>2</v>
      </c>
      <c r="H573" s="8" t="str">
        <f>原始数据!H573</f>
        <v>上</v>
      </c>
      <c r="I573" s="8" t="str">
        <f>IF(原始数据!X573="","",原始数据!X573)</f>
        <v/>
      </c>
      <c r="J573" s="8" t="str">
        <f>原始数据!J573</f>
        <v/>
      </c>
      <c r="K573" s="142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9" t="str">
        <f>IF(原始数据!AP573="","",原始数据!AP573)</f>
        <v/>
      </c>
      <c r="M573" s="13"/>
      <c r="N573" s="195"/>
      <c r="O573" s="195"/>
      <c r="P573" s="142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9" t="str">
        <f>IF(原始数据!AQ573="","",原始数据!AQ573)</f>
        <v/>
      </c>
      <c r="R573" s="13"/>
      <c r="S573" s="13"/>
      <c r="T573" s="13"/>
      <c r="U573" s="142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9" t="str">
        <f>IF(原始数据!AS573="","",原始数据!AS573)</f>
        <v/>
      </c>
      <c r="W573" s="13"/>
      <c r="X573" s="13"/>
      <c r="Y573" s="13"/>
      <c r="Z573" s="142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9" t="str">
        <f>IF(原始数据!AU573="","",原始数据!AU573)</f>
        <v/>
      </c>
      <c r="AB573" s="13"/>
      <c r="AC573" s="13"/>
      <c r="AD573" s="13"/>
      <c r="AE573" s="9" t="str">
        <f>IF(原始数据!K573="","",原始数据!K573)</f>
        <v/>
      </c>
      <c r="AF573" s="9" t="str">
        <f>IF(原始数据!L573="","",原始数据!L573)</f>
        <v/>
      </c>
      <c r="AG573" s="9" t="str">
        <f>IF(原始数据!AV573="","",原始数据!AV573)</f>
        <v/>
      </c>
      <c r="AH573" s="13"/>
      <c r="AI573" s="13"/>
      <c r="AJ573" s="13"/>
      <c r="AK573" s="13"/>
      <c r="AL573" s="13"/>
      <c r="AM573" s="9"/>
      <c r="AN573" s="9"/>
      <c r="AO573" s="9"/>
      <c r="AP573" s="9"/>
      <c r="AQ573" s="10"/>
      <c r="AR573" s="10"/>
      <c r="AS573" s="10"/>
      <c r="AT573" s="10"/>
      <c r="AU573" s="16"/>
      <c r="AV573" s="16"/>
      <c r="AW573" s="16"/>
      <c r="AX573" s="16"/>
      <c r="AY573" s="191"/>
      <c r="AZ573" s="191"/>
      <c r="BA573" s="13"/>
      <c r="BC573" s="20">
        <f t="shared" si="16"/>
        <v>0</v>
      </c>
      <c r="BD573" s="20" t="str">
        <f t="shared" si="17"/>
        <v/>
      </c>
    </row>
    <row r="574" spans="1:56">
      <c r="A574" s="1">
        <f>输入错误检查!C573</f>
        <v>0</v>
      </c>
      <c r="B574" s="14" t="str">
        <f>原始数据!B574</f>
        <v/>
      </c>
      <c r="C574" s="14" t="str">
        <f>原始数据!C574</f>
        <v/>
      </c>
      <c r="D574" s="8" t="str">
        <f>原始数据!D574</f>
        <v/>
      </c>
      <c r="E574" s="8" t="str">
        <f>原始数据!E574</f>
        <v/>
      </c>
      <c r="F574" s="8" t="str">
        <f>原始数据!F574</f>
        <v/>
      </c>
      <c r="G574" s="8">
        <f>原始数据!G574</f>
        <v>2</v>
      </c>
      <c r="H574" s="8" t="str">
        <f>原始数据!H574</f>
        <v>下</v>
      </c>
      <c r="I574" s="8" t="str">
        <f>IF(原始数据!X574="","",原始数据!X574)</f>
        <v/>
      </c>
      <c r="J574" s="8" t="str">
        <f>原始数据!J574</f>
        <v/>
      </c>
      <c r="K574" s="142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9" t="str">
        <f>IF(原始数据!AP574="","",原始数据!AP574)</f>
        <v/>
      </c>
      <c r="M574" s="13"/>
      <c r="N574" s="195"/>
      <c r="O574" s="195"/>
      <c r="P574" s="142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9" t="str">
        <f>IF(原始数据!AQ574="","",原始数据!AQ574)</f>
        <v/>
      </c>
      <c r="R574" s="13"/>
      <c r="S574" s="13"/>
      <c r="T574" s="13"/>
      <c r="U574" s="142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9" t="str">
        <f>IF(原始数据!AS574="","",原始数据!AS574)</f>
        <v/>
      </c>
      <c r="W574" s="13"/>
      <c r="X574" s="13"/>
      <c r="Y574" s="13"/>
      <c r="Z574" s="142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9" t="str">
        <f>IF(原始数据!AU574="","",原始数据!AU574)</f>
        <v/>
      </c>
      <c r="AB574" s="13"/>
      <c r="AC574" s="13"/>
      <c r="AD574" s="13"/>
      <c r="AE574" s="9" t="str">
        <f>IF(原始数据!K574="","",原始数据!K574)</f>
        <v/>
      </c>
      <c r="AF574" s="9" t="str">
        <f>IF(原始数据!L574="","",原始数据!L574)</f>
        <v/>
      </c>
      <c r="AG574" s="9" t="str">
        <f>IF(原始数据!AV574="","",原始数据!AV574)</f>
        <v/>
      </c>
      <c r="AH574" s="13"/>
      <c r="AI574" s="13"/>
      <c r="AJ574" s="13"/>
      <c r="AK574" s="13"/>
      <c r="AL574" s="13"/>
      <c r="AM574" s="9"/>
      <c r="AN574" s="9"/>
      <c r="AO574" s="9"/>
      <c r="AP574" s="9"/>
      <c r="AQ574" s="10"/>
      <c r="AR574" s="10"/>
      <c r="AS574" s="10"/>
      <c r="AT574" s="10"/>
      <c r="AU574" s="16"/>
      <c r="AV574" s="16"/>
      <c r="AW574" s="16"/>
      <c r="AX574" s="16"/>
      <c r="AY574" s="191"/>
      <c r="AZ574" s="191"/>
      <c r="BA574" s="13"/>
      <c r="BC574" s="20">
        <f t="shared" si="16"/>
        <v>0</v>
      </c>
      <c r="BD574" s="20" t="str">
        <f t="shared" si="17"/>
        <v/>
      </c>
    </row>
    <row r="575" spans="1:56">
      <c r="A575" s="1">
        <f>输入错误检查!C574</f>
        <v>0</v>
      </c>
      <c r="B575" s="14" t="str">
        <f>原始数据!B575</f>
        <v/>
      </c>
      <c r="C575" s="14" t="str">
        <f>原始数据!C575</f>
        <v/>
      </c>
      <c r="D575" s="8" t="str">
        <f>原始数据!D575</f>
        <v/>
      </c>
      <c r="E575" s="8" t="str">
        <f>原始数据!E575</f>
        <v/>
      </c>
      <c r="F575" s="8" t="str">
        <f>原始数据!F575</f>
        <v/>
      </c>
      <c r="G575" s="8">
        <f>原始数据!G575</f>
        <v>3</v>
      </c>
      <c r="H575" s="8" t="str">
        <f>原始数据!H575</f>
        <v>上</v>
      </c>
      <c r="I575" s="8" t="str">
        <f>IF(原始数据!X575="","",原始数据!X575)</f>
        <v/>
      </c>
      <c r="J575" s="8" t="str">
        <f>原始数据!J575</f>
        <v/>
      </c>
      <c r="K575" s="142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9" t="str">
        <f>IF(原始数据!AP575="","",原始数据!AP575)</f>
        <v/>
      </c>
      <c r="M575" s="13"/>
      <c r="N575" s="195"/>
      <c r="O575" s="195"/>
      <c r="P575" s="142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9" t="str">
        <f>IF(原始数据!AQ575="","",原始数据!AQ575)</f>
        <v/>
      </c>
      <c r="R575" s="13"/>
      <c r="S575" s="13"/>
      <c r="T575" s="13"/>
      <c r="U575" s="142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9" t="str">
        <f>IF(原始数据!AS575="","",原始数据!AS575)</f>
        <v/>
      </c>
      <c r="W575" s="13"/>
      <c r="X575" s="13"/>
      <c r="Y575" s="13"/>
      <c r="Z575" s="142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9" t="str">
        <f>IF(原始数据!AU575="","",原始数据!AU575)</f>
        <v/>
      </c>
      <c r="AB575" s="13"/>
      <c r="AC575" s="13"/>
      <c r="AD575" s="13"/>
      <c r="AE575" s="9" t="str">
        <f>IF(原始数据!K575="","",原始数据!K575)</f>
        <v/>
      </c>
      <c r="AF575" s="9" t="str">
        <f>IF(原始数据!L575="","",原始数据!L575)</f>
        <v/>
      </c>
      <c r="AG575" s="9" t="str">
        <f>IF(原始数据!AV575="","",原始数据!AV575)</f>
        <v/>
      </c>
      <c r="AH575" s="13"/>
      <c r="AI575" s="13"/>
      <c r="AJ575" s="13"/>
      <c r="AK575" s="13"/>
      <c r="AL575" s="13"/>
      <c r="AM575" s="9"/>
      <c r="AN575" s="9"/>
      <c r="AO575" s="9"/>
      <c r="AP575" s="9"/>
      <c r="AQ575" s="10"/>
      <c r="AR575" s="10"/>
      <c r="AS575" s="10"/>
      <c r="AT575" s="10"/>
      <c r="AU575" s="16"/>
      <c r="AV575" s="16"/>
      <c r="AW575" s="16"/>
      <c r="AX575" s="16"/>
      <c r="AY575" s="191"/>
      <c r="AZ575" s="191"/>
      <c r="BA575" s="13"/>
      <c r="BC575" s="20">
        <f t="shared" si="16"/>
        <v>0</v>
      </c>
      <c r="BD575" s="20" t="str">
        <f t="shared" si="17"/>
        <v/>
      </c>
    </row>
    <row r="576" spans="1:56">
      <c r="A576" s="1">
        <f>输入错误检查!C575</f>
        <v>0</v>
      </c>
      <c r="B576" s="14" t="str">
        <f>原始数据!B576</f>
        <v/>
      </c>
      <c r="C576" s="14" t="str">
        <f>原始数据!C576</f>
        <v/>
      </c>
      <c r="D576" s="8" t="str">
        <f>原始数据!D576</f>
        <v/>
      </c>
      <c r="E576" s="8" t="str">
        <f>原始数据!E576</f>
        <v/>
      </c>
      <c r="F576" s="8" t="str">
        <f>原始数据!F576</f>
        <v/>
      </c>
      <c r="G576" s="8">
        <f>原始数据!G576</f>
        <v>3</v>
      </c>
      <c r="H576" s="8" t="str">
        <f>原始数据!H576</f>
        <v>下</v>
      </c>
      <c r="I576" s="8" t="str">
        <f>IF(原始数据!X576="","",原始数据!X576)</f>
        <v/>
      </c>
      <c r="J576" s="8" t="str">
        <f>原始数据!J576</f>
        <v/>
      </c>
      <c r="K576" s="142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9" t="str">
        <f>IF(原始数据!AP576="","",原始数据!AP576)</f>
        <v/>
      </c>
      <c r="M576" s="13"/>
      <c r="N576" s="195"/>
      <c r="O576" s="195"/>
      <c r="P576" s="142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9" t="str">
        <f>IF(原始数据!AQ576="","",原始数据!AQ576)</f>
        <v/>
      </c>
      <c r="R576" s="13"/>
      <c r="S576" s="13"/>
      <c r="T576" s="13"/>
      <c r="U576" s="142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9" t="str">
        <f>IF(原始数据!AS576="","",原始数据!AS576)</f>
        <v/>
      </c>
      <c r="W576" s="13"/>
      <c r="X576" s="13"/>
      <c r="Y576" s="13"/>
      <c r="Z576" s="142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9" t="str">
        <f>IF(原始数据!AU576="","",原始数据!AU576)</f>
        <v/>
      </c>
      <c r="AB576" s="13"/>
      <c r="AC576" s="13"/>
      <c r="AD576" s="13"/>
      <c r="AE576" s="9" t="str">
        <f>IF(原始数据!K576="","",原始数据!K576)</f>
        <v/>
      </c>
      <c r="AF576" s="9" t="str">
        <f>IF(原始数据!L576="","",原始数据!L576)</f>
        <v/>
      </c>
      <c r="AG576" s="9" t="str">
        <f>IF(原始数据!AV576="","",原始数据!AV576)</f>
        <v/>
      </c>
      <c r="AH576" s="13"/>
      <c r="AI576" s="13"/>
      <c r="AJ576" s="13"/>
      <c r="AK576" s="13"/>
      <c r="AL576" s="13"/>
      <c r="AM576" s="9"/>
      <c r="AN576" s="9"/>
      <c r="AO576" s="9"/>
      <c r="AP576" s="9"/>
      <c r="AQ576" s="10"/>
      <c r="AR576" s="10"/>
      <c r="AS576" s="10"/>
      <c r="AT576" s="10"/>
      <c r="AU576" s="16"/>
      <c r="AV576" s="16"/>
      <c r="AW576" s="16"/>
      <c r="AX576" s="16"/>
      <c r="AY576" s="191"/>
      <c r="AZ576" s="191"/>
      <c r="BA576" s="13"/>
      <c r="BC576" s="20">
        <f t="shared" si="16"/>
        <v>0</v>
      </c>
      <c r="BD576" s="20" t="str">
        <f t="shared" si="17"/>
        <v/>
      </c>
    </row>
    <row r="577" spans="1:56">
      <c r="A577" s="1">
        <f>输入错误检查!C576</f>
        <v>0</v>
      </c>
      <c r="B577" s="14" t="str">
        <f>原始数据!B577</f>
        <v/>
      </c>
      <c r="C577" s="14" t="str">
        <f>原始数据!C577</f>
        <v/>
      </c>
      <c r="D577" s="8" t="str">
        <f>原始数据!D577</f>
        <v/>
      </c>
      <c r="E577" s="8" t="str">
        <f>原始数据!E577</f>
        <v/>
      </c>
      <c r="F577" s="8" t="str">
        <f>原始数据!F577</f>
        <v/>
      </c>
      <c r="G577" s="8" t="str">
        <f>原始数据!G577</f>
        <v>加</v>
      </c>
      <c r="H577" s="8" t="str">
        <f>原始数据!H577</f>
        <v>上</v>
      </c>
      <c r="I577" s="8" t="str">
        <f>IF(原始数据!X577="","",原始数据!X577)</f>
        <v/>
      </c>
      <c r="J577" s="8" t="str">
        <f>原始数据!J577</f>
        <v/>
      </c>
      <c r="K577" s="142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9" t="str">
        <f>IF(原始数据!AP577="","",原始数据!AP577)</f>
        <v/>
      </c>
      <c r="M577" s="13"/>
      <c r="N577" s="195"/>
      <c r="O577" s="195"/>
      <c r="P577" s="142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9" t="str">
        <f>IF(原始数据!AQ577="","",原始数据!AQ577)</f>
        <v/>
      </c>
      <c r="R577" s="13"/>
      <c r="S577" s="13"/>
      <c r="T577" s="13"/>
      <c r="U577" s="142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9" t="str">
        <f>IF(原始数据!AS577="","",原始数据!AS577)</f>
        <v/>
      </c>
      <c r="W577" s="13"/>
      <c r="X577" s="13"/>
      <c r="Y577" s="13"/>
      <c r="Z577" s="142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9" t="str">
        <f>IF(原始数据!AU577="","",原始数据!AU577)</f>
        <v/>
      </c>
      <c r="AB577" s="13"/>
      <c r="AC577" s="13"/>
      <c r="AD577" s="13"/>
      <c r="AE577" s="9" t="str">
        <f>IF(原始数据!K577="","",原始数据!K577)</f>
        <v/>
      </c>
      <c r="AF577" s="9" t="str">
        <f>IF(原始数据!L577="","",原始数据!L577)</f>
        <v/>
      </c>
      <c r="AG577" s="9" t="str">
        <f>IF(原始数据!AV577="","",原始数据!AV577)</f>
        <v/>
      </c>
      <c r="AH577" s="13"/>
      <c r="AI577" s="13"/>
      <c r="AJ577" s="13"/>
      <c r="AK577" s="13"/>
      <c r="AL577" s="13"/>
      <c r="AM577" s="9"/>
      <c r="AN577" s="9"/>
      <c r="AO577" s="9"/>
      <c r="AP577" s="9"/>
      <c r="AQ577" s="10"/>
      <c r="AR577" s="10"/>
      <c r="AS577" s="10"/>
      <c r="AT577" s="10"/>
      <c r="AU577" s="16"/>
      <c r="AV577" s="16"/>
      <c r="AW577" s="16"/>
      <c r="AX577" s="16"/>
      <c r="AY577" s="191"/>
      <c r="AZ577" s="191"/>
      <c r="BA577" s="13"/>
      <c r="BC577" s="20">
        <f t="shared" si="16"/>
        <v>0</v>
      </c>
      <c r="BD577" s="20" t="str">
        <f t="shared" si="17"/>
        <v/>
      </c>
    </row>
    <row r="578" spans="1:56">
      <c r="A578" s="1">
        <f>输入错误检查!C577</f>
        <v>0</v>
      </c>
      <c r="B578" s="14" t="str">
        <f>原始数据!B578</f>
        <v/>
      </c>
      <c r="C578" s="14" t="str">
        <f>原始数据!C578</f>
        <v/>
      </c>
      <c r="D578" s="8" t="str">
        <f>原始数据!D578</f>
        <v/>
      </c>
      <c r="E578" s="8" t="str">
        <f>原始数据!E578</f>
        <v/>
      </c>
      <c r="F578" s="8" t="str">
        <f>原始数据!F578</f>
        <v/>
      </c>
      <c r="G578" s="8" t="str">
        <f>原始数据!G578</f>
        <v>加</v>
      </c>
      <c r="H578" s="8" t="str">
        <f>原始数据!H578</f>
        <v>下</v>
      </c>
      <c r="I578" s="8" t="str">
        <f>IF(原始数据!X578="","",原始数据!X578)</f>
        <v/>
      </c>
      <c r="J578" s="8" t="str">
        <f>原始数据!J578</f>
        <v/>
      </c>
      <c r="K578" s="142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9" t="str">
        <f>IF(原始数据!AP578="","",原始数据!AP578)</f>
        <v/>
      </c>
      <c r="M578" s="13"/>
      <c r="N578" s="195"/>
      <c r="O578" s="195"/>
      <c r="P578" s="142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9" t="str">
        <f>IF(原始数据!AQ578="","",原始数据!AQ578)</f>
        <v/>
      </c>
      <c r="R578" s="13"/>
      <c r="S578" s="13"/>
      <c r="T578" s="13"/>
      <c r="U578" s="142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9" t="str">
        <f>IF(原始数据!AS578="","",原始数据!AS578)</f>
        <v/>
      </c>
      <c r="W578" s="13"/>
      <c r="X578" s="13"/>
      <c r="Y578" s="13"/>
      <c r="Z578" s="142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9" t="str">
        <f>IF(原始数据!AU578="","",原始数据!AU578)</f>
        <v/>
      </c>
      <c r="AB578" s="13"/>
      <c r="AC578" s="13"/>
      <c r="AD578" s="13"/>
      <c r="AE578" s="9" t="str">
        <f>IF(原始数据!K578="","",原始数据!K578)</f>
        <v/>
      </c>
      <c r="AF578" s="9" t="str">
        <f>IF(原始数据!L578="","",原始数据!L578)</f>
        <v/>
      </c>
      <c r="AG578" s="9" t="str">
        <f>IF(原始数据!AV578="","",原始数据!AV578)</f>
        <v/>
      </c>
      <c r="AH578" s="13"/>
      <c r="AI578" s="13"/>
      <c r="AJ578" s="13"/>
      <c r="AK578" s="13"/>
      <c r="AL578" s="13"/>
      <c r="AM578" s="9"/>
      <c r="AN578" s="9"/>
      <c r="AO578" s="9"/>
      <c r="AP578" s="9"/>
      <c r="AQ578" s="10"/>
      <c r="AR578" s="10"/>
      <c r="AS578" s="10"/>
      <c r="AT578" s="10"/>
      <c r="AU578" s="16"/>
      <c r="AV578" s="16"/>
      <c r="AW578" s="16"/>
      <c r="AX578" s="16"/>
      <c r="AY578" s="191"/>
      <c r="AZ578" s="191"/>
      <c r="BA578" s="13"/>
      <c r="BC578" s="20">
        <f t="shared" si="16"/>
        <v>0</v>
      </c>
      <c r="BD578" s="20" t="str">
        <f t="shared" si="17"/>
        <v/>
      </c>
    </row>
    <row r="579" spans="1:56">
      <c r="A579" s="1">
        <f>输入错误检查!C578</f>
        <v>0</v>
      </c>
      <c r="B579" s="14" t="str">
        <f>原始数据!B579</f>
        <v/>
      </c>
      <c r="C579" s="14" t="str">
        <f>原始数据!C579</f>
        <v/>
      </c>
      <c r="D579" s="8" t="str">
        <f>原始数据!D579</f>
        <v/>
      </c>
      <c r="E579" s="8" t="str">
        <f>原始数据!E579</f>
        <v/>
      </c>
      <c r="F579" s="8" t="str">
        <f>原始数据!F579</f>
        <v/>
      </c>
      <c r="G579" s="8">
        <f>原始数据!G579</f>
        <v>1</v>
      </c>
      <c r="H579" s="8" t="str">
        <f>原始数据!H579</f>
        <v>上</v>
      </c>
      <c r="I579" s="8" t="str">
        <f>IF(原始数据!X579="","",原始数据!X579)</f>
        <v/>
      </c>
      <c r="J579" s="8" t="str">
        <f>原始数据!J579</f>
        <v/>
      </c>
      <c r="K579" s="142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9" t="str">
        <f>IF(原始数据!AP579="","",原始数据!AP579)</f>
        <v/>
      </c>
      <c r="M579" s="13"/>
      <c r="N579" s="195"/>
      <c r="O579" s="195"/>
      <c r="P579" s="142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9" t="str">
        <f>IF(原始数据!AQ579="","",原始数据!AQ579)</f>
        <v/>
      </c>
      <c r="R579" s="13"/>
      <c r="S579" s="13"/>
      <c r="T579" s="13"/>
      <c r="U579" s="142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9" t="str">
        <f>IF(原始数据!AS579="","",原始数据!AS579)</f>
        <v/>
      </c>
      <c r="W579" s="13"/>
      <c r="X579" s="13"/>
      <c r="Y579" s="13"/>
      <c r="Z579" s="142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9" t="str">
        <f>IF(原始数据!AU579="","",原始数据!AU579)</f>
        <v/>
      </c>
      <c r="AB579" s="13"/>
      <c r="AC579" s="13"/>
      <c r="AD579" s="13"/>
      <c r="AE579" s="9" t="str">
        <f>IF(原始数据!K579="","",原始数据!K579)</f>
        <v/>
      </c>
      <c r="AF579" s="9" t="str">
        <f>IF(原始数据!L579="","",原始数据!L579)</f>
        <v/>
      </c>
      <c r="AG579" s="9" t="str">
        <f>IF(原始数据!AV579="","",原始数据!AV579)</f>
        <v/>
      </c>
      <c r="AH579" s="13"/>
      <c r="AI579" s="13"/>
      <c r="AJ579" s="13"/>
      <c r="AK579" s="13"/>
      <c r="AL579" s="13"/>
      <c r="AM579" s="9"/>
      <c r="AN579" s="9"/>
      <c r="AO579" s="9"/>
      <c r="AP579" s="9"/>
      <c r="AQ579" s="10"/>
      <c r="AR579" s="10"/>
      <c r="AS579" s="10"/>
      <c r="AT579" s="10"/>
      <c r="AU579" s="16"/>
      <c r="AV579" s="16"/>
      <c r="AW579" s="16"/>
      <c r="AX579" s="16"/>
      <c r="AY579" s="191"/>
      <c r="AZ579" s="191"/>
      <c r="BA579" s="13"/>
      <c r="BC579" s="20">
        <f t="shared" si="16"/>
        <v>0</v>
      </c>
      <c r="BD579" s="20" t="str">
        <f t="shared" si="17"/>
        <v/>
      </c>
    </row>
    <row r="580" spans="1:56">
      <c r="A580" s="1">
        <f>输入错误检查!C579</f>
        <v>0</v>
      </c>
      <c r="B580" s="14" t="str">
        <f>原始数据!B580</f>
        <v/>
      </c>
      <c r="C580" s="14" t="str">
        <f>原始数据!C580</f>
        <v/>
      </c>
      <c r="D580" s="8" t="str">
        <f>原始数据!D580</f>
        <v/>
      </c>
      <c r="E580" s="8" t="str">
        <f>原始数据!E580</f>
        <v/>
      </c>
      <c r="F580" s="8" t="str">
        <f>原始数据!F580</f>
        <v/>
      </c>
      <c r="G580" s="8">
        <f>原始数据!G580</f>
        <v>1</v>
      </c>
      <c r="H580" s="8" t="str">
        <f>原始数据!H580</f>
        <v>下</v>
      </c>
      <c r="I580" s="8" t="str">
        <f>IF(原始数据!X580="","",原始数据!X580)</f>
        <v/>
      </c>
      <c r="J580" s="8" t="str">
        <f>原始数据!J580</f>
        <v/>
      </c>
      <c r="K580" s="142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9" t="str">
        <f>IF(原始数据!AP580="","",原始数据!AP580)</f>
        <v/>
      </c>
      <c r="M580" s="13"/>
      <c r="N580" s="195"/>
      <c r="O580" s="195"/>
      <c r="P580" s="142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9" t="str">
        <f>IF(原始数据!AQ580="","",原始数据!AQ580)</f>
        <v/>
      </c>
      <c r="R580" s="13"/>
      <c r="S580" s="13"/>
      <c r="T580" s="13"/>
      <c r="U580" s="142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9" t="str">
        <f>IF(原始数据!AS580="","",原始数据!AS580)</f>
        <v/>
      </c>
      <c r="W580" s="13"/>
      <c r="X580" s="13"/>
      <c r="Y580" s="13"/>
      <c r="Z580" s="142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9" t="str">
        <f>IF(原始数据!AU580="","",原始数据!AU580)</f>
        <v/>
      </c>
      <c r="AB580" s="13"/>
      <c r="AC580" s="13"/>
      <c r="AD580" s="13"/>
      <c r="AE580" s="9" t="str">
        <f>IF(原始数据!K580="","",原始数据!K580)</f>
        <v/>
      </c>
      <c r="AF580" s="9" t="str">
        <f>IF(原始数据!L580="","",原始数据!L580)</f>
        <v/>
      </c>
      <c r="AG580" s="9" t="str">
        <f>IF(原始数据!AV580="","",原始数据!AV580)</f>
        <v/>
      </c>
      <c r="AH580" s="13"/>
      <c r="AI580" s="13"/>
      <c r="AJ580" s="13"/>
      <c r="AK580" s="13"/>
      <c r="AL580" s="13"/>
      <c r="AM580" s="9"/>
      <c r="AN580" s="9"/>
      <c r="AO580" s="9"/>
      <c r="AP580" s="9"/>
      <c r="AQ580" s="10"/>
      <c r="AR580" s="10"/>
      <c r="AS580" s="10"/>
      <c r="AT580" s="10"/>
      <c r="AU580" s="16"/>
      <c r="AV580" s="16"/>
      <c r="AW580" s="16"/>
      <c r="AX580" s="16"/>
      <c r="AY580" s="191"/>
      <c r="AZ580" s="191"/>
      <c r="BA580" s="13"/>
      <c r="BC580" s="20">
        <f t="shared" ref="BC580:BC643" si="18">AQ580*60+AR580-AN580*60-AO580</f>
        <v>0</v>
      </c>
      <c r="BD580" s="20" t="str">
        <f t="shared" ref="BD580:BD643" si="19">IF(AV580="","",AV580*60+AW580-200)</f>
        <v/>
      </c>
    </row>
    <row r="581" spans="1:56">
      <c r="A581" s="1">
        <f>输入错误检查!C580</f>
        <v>0</v>
      </c>
      <c r="B581" s="14" t="str">
        <f>原始数据!B581</f>
        <v/>
      </c>
      <c r="C581" s="14" t="str">
        <f>原始数据!C581</f>
        <v/>
      </c>
      <c r="D581" s="8" t="str">
        <f>原始数据!D581</f>
        <v/>
      </c>
      <c r="E581" s="8" t="str">
        <f>原始数据!E581</f>
        <v/>
      </c>
      <c r="F581" s="8" t="str">
        <f>原始数据!F581</f>
        <v/>
      </c>
      <c r="G581" s="8">
        <f>原始数据!G581</f>
        <v>2</v>
      </c>
      <c r="H581" s="8" t="str">
        <f>原始数据!H581</f>
        <v>上</v>
      </c>
      <c r="I581" s="8" t="str">
        <f>IF(原始数据!X581="","",原始数据!X581)</f>
        <v/>
      </c>
      <c r="J581" s="8" t="str">
        <f>原始数据!J581</f>
        <v/>
      </c>
      <c r="K581" s="142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9" t="str">
        <f>IF(原始数据!AP581="","",原始数据!AP581)</f>
        <v/>
      </c>
      <c r="M581" s="13"/>
      <c r="N581" s="195"/>
      <c r="O581" s="195"/>
      <c r="P581" s="142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9" t="str">
        <f>IF(原始数据!AQ581="","",原始数据!AQ581)</f>
        <v/>
      </c>
      <c r="R581" s="13"/>
      <c r="S581" s="13"/>
      <c r="T581" s="13"/>
      <c r="U581" s="142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9" t="str">
        <f>IF(原始数据!AS581="","",原始数据!AS581)</f>
        <v/>
      </c>
      <c r="W581" s="13"/>
      <c r="X581" s="13"/>
      <c r="Y581" s="13"/>
      <c r="Z581" s="142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9" t="str">
        <f>IF(原始数据!AU581="","",原始数据!AU581)</f>
        <v/>
      </c>
      <c r="AB581" s="13"/>
      <c r="AC581" s="13"/>
      <c r="AD581" s="13"/>
      <c r="AE581" s="9" t="str">
        <f>IF(原始数据!K581="","",原始数据!K581)</f>
        <v/>
      </c>
      <c r="AF581" s="9" t="str">
        <f>IF(原始数据!L581="","",原始数据!L581)</f>
        <v/>
      </c>
      <c r="AG581" s="9" t="str">
        <f>IF(原始数据!AV581="","",原始数据!AV581)</f>
        <v/>
      </c>
      <c r="AH581" s="13"/>
      <c r="AI581" s="13"/>
      <c r="AJ581" s="13"/>
      <c r="AK581" s="13"/>
      <c r="AL581" s="13"/>
      <c r="AM581" s="9"/>
      <c r="AN581" s="9"/>
      <c r="AO581" s="9"/>
      <c r="AP581" s="9"/>
      <c r="AQ581" s="10"/>
      <c r="AR581" s="10"/>
      <c r="AS581" s="10"/>
      <c r="AT581" s="10"/>
      <c r="AU581" s="16"/>
      <c r="AV581" s="16"/>
      <c r="AW581" s="16"/>
      <c r="AX581" s="16"/>
      <c r="AY581" s="191"/>
      <c r="AZ581" s="191"/>
      <c r="BA581" s="13"/>
      <c r="BC581" s="20">
        <f t="shared" si="18"/>
        <v>0</v>
      </c>
      <c r="BD581" s="20" t="str">
        <f t="shared" si="19"/>
        <v/>
      </c>
    </row>
    <row r="582" spans="1:56">
      <c r="A582" s="1">
        <f>输入错误检查!C581</f>
        <v>0</v>
      </c>
      <c r="B582" s="14" t="str">
        <f>原始数据!B582</f>
        <v/>
      </c>
      <c r="C582" s="14" t="str">
        <f>原始数据!C582</f>
        <v/>
      </c>
      <c r="D582" s="8" t="str">
        <f>原始数据!D582</f>
        <v/>
      </c>
      <c r="E582" s="8" t="str">
        <f>原始数据!E582</f>
        <v/>
      </c>
      <c r="F582" s="8" t="str">
        <f>原始数据!F582</f>
        <v/>
      </c>
      <c r="G582" s="8">
        <f>原始数据!G582</f>
        <v>2</v>
      </c>
      <c r="H582" s="8" t="str">
        <f>原始数据!H582</f>
        <v>下</v>
      </c>
      <c r="I582" s="8" t="str">
        <f>IF(原始数据!X582="","",原始数据!X582)</f>
        <v/>
      </c>
      <c r="J582" s="8" t="str">
        <f>原始数据!J582</f>
        <v/>
      </c>
      <c r="K582" s="142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9" t="str">
        <f>IF(原始数据!AP582="","",原始数据!AP582)</f>
        <v/>
      </c>
      <c r="M582" s="13"/>
      <c r="N582" s="195"/>
      <c r="O582" s="195"/>
      <c r="P582" s="142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9" t="str">
        <f>IF(原始数据!AQ582="","",原始数据!AQ582)</f>
        <v/>
      </c>
      <c r="R582" s="13"/>
      <c r="S582" s="13"/>
      <c r="T582" s="13"/>
      <c r="U582" s="142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9" t="str">
        <f>IF(原始数据!AS582="","",原始数据!AS582)</f>
        <v/>
      </c>
      <c r="W582" s="13"/>
      <c r="X582" s="13"/>
      <c r="Y582" s="13"/>
      <c r="Z582" s="142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9" t="str">
        <f>IF(原始数据!AU582="","",原始数据!AU582)</f>
        <v/>
      </c>
      <c r="AB582" s="13"/>
      <c r="AC582" s="13"/>
      <c r="AD582" s="13"/>
      <c r="AE582" s="9" t="str">
        <f>IF(原始数据!K582="","",原始数据!K582)</f>
        <v/>
      </c>
      <c r="AF582" s="9" t="str">
        <f>IF(原始数据!L582="","",原始数据!L582)</f>
        <v/>
      </c>
      <c r="AG582" s="9" t="str">
        <f>IF(原始数据!AV582="","",原始数据!AV582)</f>
        <v/>
      </c>
      <c r="AH582" s="13"/>
      <c r="AI582" s="13"/>
      <c r="AJ582" s="13"/>
      <c r="AK582" s="13"/>
      <c r="AL582" s="13"/>
      <c r="AM582" s="9"/>
      <c r="AN582" s="9"/>
      <c r="AO582" s="9"/>
      <c r="AP582" s="9"/>
      <c r="AQ582" s="10"/>
      <c r="AR582" s="10"/>
      <c r="AS582" s="10"/>
      <c r="AT582" s="10"/>
      <c r="AU582" s="16"/>
      <c r="AV582" s="16"/>
      <c r="AW582" s="16"/>
      <c r="AX582" s="16"/>
      <c r="AY582" s="191"/>
      <c r="AZ582" s="191"/>
      <c r="BA582" s="13"/>
      <c r="BC582" s="20">
        <f t="shared" si="18"/>
        <v>0</v>
      </c>
      <c r="BD582" s="20" t="str">
        <f t="shared" si="19"/>
        <v/>
      </c>
    </row>
    <row r="583" spans="1:56">
      <c r="A583" s="1">
        <f>输入错误检查!C582</f>
        <v>0</v>
      </c>
      <c r="B583" s="14" t="str">
        <f>原始数据!B583</f>
        <v/>
      </c>
      <c r="C583" s="14" t="str">
        <f>原始数据!C583</f>
        <v/>
      </c>
      <c r="D583" s="8" t="str">
        <f>原始数据!D583</f>
        <v/>
      </c>
      <c r="E583" s="8" t="str">
        <f>原始数据!E583</f>
        <v/>
      </c>
      <c r="F583" s="8" t="str">
        <f>原始数据!F583</f>
        <v/>
      </c>
      <c r="G583" s="8">
        <f>原始数据!G583</f>
        <v>3</v>
      </c>
      <c r="H583" s="8" t="str">
        <f>原始数据!H583</f>
        <v>上</v>
      </c>
      <c r="I583" s="8" t="str">
        <f>IF(原始数据!X583="","",原始数据!X583)</f>
        <v/>
      </c>
      <c r="J583" s="8" t="str">
        <f>原始数据!J583</f>
        <v/>
      </c>
      <c r="K583" s="142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9" t="str">
        <f>IF(原始数据!AP583="","",原始数据!AP583)</f>
        <v/>
      </c>
      <c r="M583" s="13"/>
      <c r="N583" s="195"/>
      <c r="O583" s="195"/>
      <c r="P583" s="142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9" t="str">
        <f>IF(原始数据!AQ583="","",原始数据!AQ583)</f>
        <v/>
      </c>
      <c r="R583" s="13"/>
      <c r="S583" s="13"/>
      <c r="T583" s="13"/>
      <c r="U583" s="142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9" t="str">
        <f>IF(原始数据!AS583="","",原始数据!AS583)</f>
        <v/>
      </c>
      <c r="W583" s="13"/>
      <c r="X583" s="13"/>
      <c r="Y583" s="13"/>
      <c r="Z583" s="142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9" t="str">
        <f>IF(原始数据!AU583="","",原始数据!AU583)</f>
        <v/>
      </c>
      <c r="AB583" s="13"/>
      <c r="AC583" s="13"/>
      <c r="AD583" s="13"/>
      <c r="AE583" s="9" t="str">
        <f>IF(原始数据!K583="","",原始数据!K583)</f>
        <v/>
      </c>
      <c r="AF583" s="9" t="str">
        <f>IF(原始数据!L583="","",原始数据!L583)</f>
        <v/>
      </c>
      <c r="AG583" s="9" t="str">
        <f>IF(原始数据!AV583="","",原始数据!AV583)</f>
        <v/>
      </c>
      <c r="AH583" s="13"/>
      <c r="AI583" s="13"/>
      <c r="AJ583" s="13"/>
      <c r="AK583" s="13"/>
      <c r="AL583" s="13"/>
      <c r="AM583" s="9"/>
      <c r="AN583" s="9"/>
      <c r="AO583" s="9"/>
      <c r="AP583" s="9"/>
      <c r="AQ583" s="10"/>
      <c r="AR583" s="10"/>
      <c r="AS583" s="10"/>
      <c r="AT583" s="10"/>
      <c r="AU583" s="16"/>
      <c r="AV583" s="16"/>
      <c r="AW583" s="16"/>
      <c r="AX583" s="16"/>
      <c r="AY583" s="191"/>
      <c r="AZ583" s="191"/>
      <c r="BA583" s="13"/>
      <c r="BC583" s="20">
        <f t="shared" si="18"/>
        <v>0</v>
      </c>
      <c r="BD583" s="20" t="str">
        <f t="shared" si="19"/>
        <v/>
      </c>
    </row>
    <row r="584" spans="1:56">
      <c r="A584" s="1">
        <f>输入错误检查!C583</f>
        <v>0</v>
      </c>
      <c r="B584" s="14" t="str">
        <f>原始数据!B584</f>
        <v/>
      </c>
      <c r="C584" s="14" t="str">
        <f>原始数据!C584</f>
        <v/>
      </c>
      <c r="D584" s="8" t="str">
        <f>原始数据!D584</f>
        <v/>
      </c>
      <c r="E584" s="8" t="str">
        <f>原始数据!E584</f>
        <v/>
      </c>
      <c r="F584" s="8" t="str">
        <f>原始数据!F584</f>
        <v/>
      </c>
      <c r="G584" s="8">
        <f>原始数据!G584</f>
        <v>3</v>
      </c>
      <c r="H584" s="8" t="str">
        <f>原始数据!H584</f>
        <v>下</v>
      </c>
      <c r="I584" s="8" t="str">
        <f>IF(原始数据!X584="","",原始数据!X584)</f>
        <v/>
      </c>
      <c r="J584" s="8" t="str">
        <f>原始数据!J584</f>
        <v/>
      </c>
      <c r="K584" s="142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9" t="str">
        <f>IF(原始数据!AP584="","",原始数据!AP584)</f>
        <v/>
      </c>
      <c r="M584" s="13"/>
      <c r="N584" s="195"/>
      <c r="O584" s="195"/>
      <c r="P584" s="142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9" t="str">
        <f>IF(原始数据!AQ584="","",原始数据!AQ584)</f>
        <v/>
      </c>
      <c r="R584" s="13"/>
      <c r="S584" s="13"/>
      <c r="T584" s="13"/>
      <c r="U584" s="142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9" t="str">
        <f>IF(原始数据!AS584="","",原始数据!AS584)</f>
        <v/>
      </c>
      <c r="W584" s="13"/>
      <c r="X584" s="13"/>
      <c r="Y584" s="13"/>
      <c r="Z584" s="142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9" t="str">
        <f>IF(原始数据!AU584="","",原始数据!AU584)</f>
        <v/>
      </c>
      <c r="AB584" s="13"/>
      <c r="AC584" s="13"/>
      <c r="AD584" s="13"/>
      <c r="AE584" s="9" t="str">
        <f>IF(原始数据!K584="","",原始数据!K584)</f>
        <v/>
      </c>
      <c r="AF584" s="9" t="str">
        <f>IF(原始数据!L584="","",原始数据!L584)</f>
        <v/>
      </c>
      <c r="AG584" s="9" t="str">
        <f>IF(原始数据!AV584="","",原始数据!AV584)</f>
        <v/>
      </c>
      <c r="AH584" s="13"/>
      <c r="AI584" s="13"/>
      <c r="AJ584" s="13"/>
      <c r="AK584" s="13"/>
      <c r="AL584" s="13"/>
      <c r="AM584" s="9"/>
      <c r="AN584" s="9"/>
      <c r="AO584" s="9"/>
      <c r="AP584" s="9"/>
      <c r="AQ584" s="10"/>
      <c r="AR584" s="10"/>
      <c r="AS584" s="10"/>
      <c r="AT584" s="10"/>
      <c r="AU584" s="16"/>
      <c r="AV584" s="16"/>
      <c r="AW584" s="16"/>
      <c r="AX584" s="16"/>
      <c r="AY584" s="191"/>
      <c r="AZ584" s="191"/>
      <c r="BA584" s="13"/>
      <c r="BC584" s="20">
        <f t="shared" si="18"/>
        <v>0</v>
      </c>
      <c r="BD584" s="20" t="str">
        <f t="shared" si="19"/>
        <v/>
      </c>
    </row>
    <row r="585" spans="1:56">
      <c r="A585" s="1">
        <f>输入错误检查!C584</f>
        <v>0</v>
      </c>
      <c r="B585" s="14" t="str">
        <f>原始数据!B585</f>
        <v/>
      </c>
      <c r="C585" s="14" t="str">
        <f>原始数据!C585</f>
        <v/>
      </c>
      <c r="D585" s="8" t="str">
        <f>原始数据!D585</f>
        <v/>
      </c>
      <c r="E585" s="8" t="str">
        <f>原始数据!E585</f>
        <v/>
      </c>
      <c r="F585" s="8" t="str">
        <f>原始数据!F585</f>
        <v/>
      </c>
      <c r="G585" s="8" t="str">
        <f>原始数据!G585</f>
        <v>加</v>
      </c>
      <c r="H585" s="8" t="str">
        <f>原始数据!H585</f>
        <v>上</v>
      </c>
      <c r="I585" s="8" t="str">
        <f>IF(原始数据!X585="","",原始数据!X585)</f>
        <v/>
      </c>
      <c r="J585" s="8" t="str">
        <f>原始数据!J585</f>
        <v/>
      </c>
      <c r="K585" s="142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9" t="str">
        <f>IF(原始数据!AP585="","",原始数据!AP585)</f>
        <v/>
      </c>
      <c r="M585" s="13"/>
      <c r="N585" s="195"/>
      <c r="O585" s="195"/>
      <c r="P585" s="142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9" t="str">
        <f>IF(原始数据!AQ585="","",原始数据!AQ585)</f>
        <v/>
      </c>
      <c r="R585" s="13"/>
      <c r="S585" s="13"/>
      <c r="T585" s="13"/>
      <c r="U585" s="142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9" t="str">
        <f>IF(原始数据!AS585="","",原始数据!AS585)</f>
        <v/>
      </c>
      <c r="W585" s="13"/>
      <c r="X585" s="13"/>
      <c r="Y585" s="13"/>
      <c r="Z585" s="142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9" t="str">
        <f>IF(原始数据!AU585="","",原始数据!AU585)</f>
        <v/>
      </c>
      <c r="AB585" s="13"/>
      <c r="AC585" s="13"/>
      <c r="AD585" s="13"/>
      <c r="AE585" s="9" t="str">
        <f>IF(原始数据!K585="","",原始数据!K585)</f>
        <v/>
      </c>
      <c r="AF585" s="9" t="str">
        <f>IF(原始数据!L585="","",原始数据!L585)</f>
        <v/>
      </c>
      <c r="AG585" s="9" t="str">
        <f>IF(原始数据!AV585="","",原始数据!AV585)</f>
        <v/>
      </c>
      <c r="AH585" s="13"/>
      <c r="AI585" s="13"/>
      <c r="AJ585" s="13"/>
      <c r="AK585" s="13"/>
      <c r="AL585" s="13"/>
      <c r="AM585" s="9"/>
      <c r="AN585" s="9"/>
      <c r="AO585" s="9"/>
      <c r="AP585" s="9"/>
      <c r="AQ585" s="10"/>
      <c r="AR585" s="10"/>
      <c r="AS585" s="10"/>
      <c r="AT585" s="10"/>
      <c r="AU585" s="16"/>
      <c r="AV585" s="16"/>
      <c r="AW585" s="16"/>
      <c r="AX585" s="16"/>
      <c r="AY585" s="191"/>
      <c r="AZ585" s="191"/>
      <c r="BA585" s="13"/>
      <c r="BC585" s="20">
        <f t="shared" si="18"/>
        <v>0</v>
      </c>
      <c r="BD585" s="20" t="str">
        <f t="shared" si="19"/>
        <v/>
      </c>
    </row>
    <row r="586" spans="1:56">
      <c r="A586" s="1">
        <f>输入错误检查!C585</f>
        <v>0</v>
      </c>
      <c r="B586" s="14" t="str">
        <f>原始数据!B586</f>
        <v/>
      </c>
      <c r="C586" s="14" t="str">
        <f>原始数据!C586</f>
        <v/>
      </c>
      <c r="D586" s="8" t="str">
        <f>原始数据!D586</f>
        <v/>
      </c>
      <c r="E586" s="8" t="str">
        <f>原始数据!E586</f>
        <v/>
      </c>
      <c r="F586" s="8" t="str">
        <f>原始数据!F586</f>
        <v/>
      </c>
      <c r="G586" s="8" t="str">
        <f>原始数据!G586</f>
        <v>加</v>
      </c>
      <c r="H586" s="8" t="str">
        <f>原始数据!H586</f>
        <v>下</v>
      </c>
      <c r="I586" s="8" t="str">
        <f>IF(原始数据!X586="","",原始数据!X586)</f>
        <v/>
      </c>
      <c r="J586" s="8" t="str">
        <f>原始数据!J586</f>
        <v/>
      </c>
      <c r="K586" s="142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9" t="str">
        <f>IF(原始数据!AP586="","",原始数据!AP586)</f>
        <v/>
      </c>
      <c r="M586" s="13"/>
      <c r="N586" s="195"/>
      <c r="O586" s="195"/>
      <c r="P586" s="142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9" t="str">
        <f>IF(原始数据!AQ586="","",原始数据!AQ586)</f>
        <v/>
      </c>
      <c r="R586" s="13"/>
      <c r="S586" s="13"/>
      <c r="T586" s="13"/>
      <c r="U586" s="142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9" t="str">
        <f>IF(原始数据!AS586="","",原始数据!AS586)</f>
        <v/>
      </c>
      <c r="W586" s="13"/>
      <c r="X586" s="13"/>
      <c r="Y586" s="13"/>
      <c r="Z586" s="142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9" t="str">
        <f>IF(原始数据!AU586="","",原始数据!AU586)</f>
        <v/>
      </c>
      <c r="AB586" s="13"/>
      <c r="AC586" s="13"/>
      <c r="AD586" s="13"/>
      <c r="AE586" s="9" t="str">
        <f>IF(原始数据!K586="","",原始数据!K586)</f>
        <v/>
      </c>
      <c r="AF586" s="9" t="str">
        <f>IF(原始数据!L586="","",原始数据!L586)</f>
        <v/>
      </c>
      <c r="AG586" s="9" t="str">
        <f>IF(原始数据!AV586="","",原始数据!AV586)</f>
        <v/>
      </c>
      <c r="AH586" s="13"/>
      <c r="AI586" s="13"/>
      <c r="AJ586" s="13"/>
      <c r="AK586" s="13"/>
      <c r="AL586" s="13"/>
      <c r="AM586" s="9"/>
      <c r="AN586" s="9"/>
      <c r="AO586" s="9"/>
      <c r="AP586" s="9"/>
      <c r="AQ586" s="10"/>
      <c r="AR586" s="10"/>
      <c r="AS586" s="10"/>
      <c r="AT586" s="10"/>
      <c r="AU586" s="16"/>
      <c r="AV586" s="16"/>
      <c r="AW586" s="16"/>
      <c r="AX586" s="16"/>
      <c r="AY586" s="191"/>
      <c r="AZ586" s="191"/>
      <c r="BA586" s="13"/>
      <c r="BC586" s="20">
        <f t="shared" si="18"/>
        <v>0</v>
      </c>
      <c r="BD586" s="20" t="str">
        <f t="shared" si="19"/>
        <v/>
      </c>
    </row>
    <row r="587" spans="1:56">
      <c r="A587" s="1">
        <f>输入错误检查!C586</f>
        <v>0</v>
      </c>
      <c r="B587" s="14" t="str">
        <f>原始数据!B587</f>
        <v/>
      </c>
      <c r="C587" s="14" t="str">
        <f>原始数据!C587</f>
        <v/>
      </c>
      <c r="D587" s="8" t="str">
        <f>原始数据!D587</f>
        <v/>
      </c>
      <c r="E587" s="8" t="str">
        <f>原始数据!E587</f>
        <v/>
      </c>
      <c r="F587" s="8" t="str">
        <f>原始数据!F587</f>
        <v/>
      </c>
      <c r="G587" s="8">
        <f>原始数据!G587</f>
        <v>1</v>
      </c>
      <c r="H587" s="8" t="str">
        <f>原始数据!H587</f>
        <v>上</v>
      </c>
      <c r="I587" s="8" t="str">
        <f>IF(原始数据!X587="","",原始数据!X587)</f>
        <v/>
      </c>
      <c r="J587" s="8" t="str">
        <f>原始数据!J587</f>
        <v/>
      </c>
      <c r="K587" s="142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9" t="str">
        <f>IF(原始数据!AP587="","",原始数据!AP587)</f>
        <v/>
      </c>
      <c r="M587" s="13"/>
      <c r="N587" s="195"/>
      <c r="O587" s="195"/>
      <c r="P587" s="142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9" t="str">
        <f>IF(原始数据!AQ587="","",原始数据!AQ587)</f>
        <v/>
      </c>
      <c r="R587" s="13"/>
      <c r="S587" s="13"/>
      <c r="T587" s="13"/>
      <c r="U587" s="142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9" t="str">
        <f>IF(原始数据!AS587="","",原始数据!AS587)</f>
        <v/>
      </c>
      <c r="W587" s="13"/>
      <c r="X587" s="13"/>
      <c r="Y587" s="13"/>
      <c r="Z587" s="142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9" t="str">
        <f>IF(原始数据!AU587="","",原始数据!AU587)</f>
        <v/>
      </c>
      <c r="AB587" s="13"/>
      <c r="AC587" s="13"/>
      <c r="AD587" s="13"/>
      <c r="AE587" s="9" t="str">
        <f>IF(原始数据!K587="","",原始数据!K587)</f>
        <v/>
      </c>
      <c r="AF587" s="9" t="str">
        <f>IF(原始数据!L587="","",原始数据!L587)</f>
        <v/>
      </c>
      <c r="AG587" s="9" t="str">
        <f>IF(原始数据!AV587="","",原始数据!AV587)</f>
        <v/>
      </c>
      <c r="AH587" s="13"/>
      <c r="AI587" s="13"/>
      <c r="AJ587" s="13"/>
      <c r="AK587" s="13"/>
      <c r="AL587" s="13"/>
      <c r="AM587" s="9"/>
      <c r="AN587" s="9"/>
      <c r="AO587" s="9"/>
      <c r="AP587" s="9"/>
      <c r="AQ587" s="10"/>
      <c r="AR587" s="10"/>
      <c r="AS587" s="10"/>
      <c r="AT587" s="10"/>
      <c r="AU587" s="16"/>
      <c r="AV587" s="16"/>
      <c r="AW587" s="16"/>
      <c r="AX587" s="16"/>
      <c r="AY587" s="191"/>
      <c r="AZ587" s="191"/>
      <c r="BA587" s="13"/>
      <c r="BC587" s="20">
        <f t="shared" si="18"/>
        <v>0</v>
      </c>
      <c r="BD587" s="20" t="str">
        <f t="shared" si="19"/>
        <v/>
      </c>
    </row>
    <row r="588" spans="1:56">
      <c r="A588" s="1">
        <f>输入错误检查!C587</f>
        <v>0</v>
      </c>
      <c r="B588" s="14" t="str">
        <f>原始数据!B588</f>
        <v/>
      </c>
      <c r="C588" s="14" t="str">
        <f>原始数据!C588</f>
        <v/>
      </c>
      <c r="D588" s="8" t="str">
        <f>原始数据!D588</f>
        <v/>
      </c>
      <c r="E588" s="8" t="str">
        <f>原始数据!E588</f>
        <v/>
      </c>
      <c r="F588" s="8" t="str">
        <f>原始数据!F588</f>
        <v/>
      </c>
      <c r="G588" s="8">
        <f>原始数据!G588</f>
        <v>1</v>
      </c>
      <c r="H588" s="8" t="str">
        <f>原始数据!H588</f>
        <v>下</v>
      </c>
      <c r="I588" s="8" t="str">
        <f>IF(原始数据!X588="","",原始数据!X588)</f>
        <v/>
      </c>
      <c r="J588" s="8" t="str">
        <f>原始数据!J588</f>
        <v/>
      </c>
      <c r="K588" s="142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9" t="str">
        <f>IF(原始数据!AP588="","",原始数据!AP588)</f>
        <v/>
      </c>
      <c r="M588" s="13"/>
      <c r="N588" s="195"/>
      <c r="O588" s="195"/>
      <c r="P588" s="142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9" t="str">
        <f>IF(原始数据!AQ588="","",原始数据!AQ588)</f>
        <v/>
      </c>
      <c r="R588" s="13"/>
      <c r="S588" s="13"/>
      <c r="T588" s="13"/>
      <c r="U588" s="142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9" t="str">
        <f>IF(原始数据!AS588="","",原始数据!AS588)</f>
        <v/>
      </c>
      <c r="W588" s="13"/>
      <c r="X588" s="13"/>
      <c r="Y588" s="13"/>
      <c r="Z588" s="142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9" t="str">
        <f>IF(原始数据!AU588="","",原始数据!AU588)</f>
        <v/>
      </c>
      <c r="AB588" s="13"/>
      <c r="AC588" s="13"/>
      <c r="AD588" s="13"/>
      <c r="AE588" s="9" t="str">
        <f>IF(原始数据!K588="","",原始数据!K588)</f>
        <v/>
      </c>
      <c r="AF588" s="9" t="str">
        <f>IF(原始数据!L588="","",原始数据!L588)</f>
        <v/>
      </c>
      <c r="AG588" s="9" t="str">
        <f>IF(原始数据!AV588="","",原始数据!AV588)</f>
        <v/>
      </c>
      <c r="AH588" s="13"/>
      <c r="AI588" s="13"/>
      <c r="AJ588" s="13"/>
      <c r="AK588" s="13"/>
      <c r="AL588" s="13"/>
      <c r="AM588" s="9"/>
      <c r="AN588" s="9"/>
      <c r="AO588" s="9"/>
      <c r="AP588" s="9"/>
      <c r="AQ588" s="10"/>
      <c r="AR588" s="10"/>
      <c r="AS588" s="10"/>
      <c r="AT588" s="10"/>
      <c r="AU588" s="16"/>
      <c r="AV588" s="16"/>
      <c r="AW588" s="16"/>
      <c r="AX588" s="16"/>
      <c r="AY588" s="191"/>
      <c r="AZ588" s="191"/>
      <c r="BA588" s="13"/>
      <c r="BC588" s="20">
        <f t="shared" si="18"/>
        <v>0</v>
      </c>
      <c r="BD588" s="20" t="str">
        <f t="shared" si="19"/>
        <v/>
      </c>
    </row>
    <row r="589" spans="1:56">
      <c r="A589" s="1">
        <f>输入错误检查!C588</f>
        <v>0</v>
      </c>
      <c r="B589" s="14" t="str">
        <f>原始数据!B589</f>
        <v/>
      </c>
      <c r="C589" s="14" t="str">
        <f>原始数据!C589</f>
        <v/>
      </c>
      <c r="D589" s="8" t="str">
        <f>原始数据!D589</f>
        <v/>
      </c>
      <c r="E589" s="8" t="str">
        <f>原始数据!E589</f>
        <v/>
      </c>
      <c r="F589" s="8" t="str">
        <f>原始数据!F589</f>
        <v/>
      </c>
      <c r="G589" s="8">
        <f>原始数据!G589</f>
        <v>2</v>
      </c>
      <c r="H589" s="8" t="str">
        <f>原始数据!H589</f>
        <v>上</v>
      </c>
      <c r="I589" s="8" t="str">
        <f>IF(原始数据!X589="","",原始数据!X589)</f>
        <v/>
      </c>
      <c r="J589" s="8" t="str">
        <f>原始数据!J589</f>
        <v/>
      </c>
      <c r="K589" s="142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9" t="str">
        <f>IF(原始数据!AP589="","",原始数据!AP589)</f>
        <v/>
      </c>
      <c r="M589" s="13"/>
      <c r="N589" s="195"/>
      <c r="O589" s="195"/>
      <c r="P589" s="142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9" t="str">
        <f>IF(原始数据!AQ589="","",原始数据!AQ589)</f>
        <v/>
      </c>
      <c r="R589" s="13"/>
      <c r="S589" s="13"/>
      <c r="T589" s="13"/>
      <c r="U589" s="142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9" t="str">
        <f>IF(原始数据!AS589="","",原始数据!AS589)</f>
        <v/>
      </c>
      <c r="W589" s="13"/>
      <c r="X589" s="13"/>
      <c r="Y589" s="13"/>
      <c r="Z589" s="142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9" t="str">
        <f>IF(原始数据!AU589="","",原始数据!AU589)</f>
        <v/>
      </c>
      <c r="AB589" s="13"/>
      <c r="AC589" s="13"/>
      <c r="AD589" s="13"/>
      <c r="AE589" s="9" t="str">
        <f>IF(原始数据!K589="","",原始数据!K589)</f>
        <v/>
      </c>
      <c r="AF589" s="9" t="str">
        <f>IF(原始数据!L589="","",原始数据!L589)</f>
        <v/>
      </c>
      <c r="AG589" s="9" t="str">
        <f>IF(原始数据!AV589="","",原始数据!AV589)</f>
        <v/>
      </c>
      <c r="AH589" s="13"/>
      <c r="AI589" s="13"/>
      <c r="AJ589" s="13"/>
      <c r="AK589" s="13"/>
      <c r="AL589" s="13"/>
      <c r="AM589" s="9"/>
      <c r="AN589" s="9"/>
      <c r="AO589" s="9"/>
      <c r="AP589" s="9"/>
      <c r="AQ589" s="10"/>
      <c r="AR589" s="10"/>
      <c r="AS589" s="10"/>
      <c r="AT589" s="10"/>
      <c r="AU589" s="16"/>
      <c r="AV589" s="16"/>
      <c r="AW589" s="16"/>
      <c r="AX589" s="16"/>
      <c r="AY589" s="191"/>
      <c r="AZ589" s="191"/>
      <c r="BA589" s="13"/>
      <c r="BC589" s="20">
        <f t="shared" si="18"/>
        <v>0</v>
      </c>
      <c r="BD589" s="20" t="str">
        <f t="shared" si="19"/>
        <v/>
      </c>
    </row>
    <row r="590" spans="1:56">
      <c r="A590" s="1">
        <f>输入错误检查!C589</f>
        <v>0</v>
      </c>
      <c r="B590" s="14" t="str">
        <f>原始数据!B590</f>
        <v/>
      </c>
      <c r="C590" s="14" t="str">
        <f>原始数据!C590</f>
        <v/>
      </c>
      <c r="D590" s="8" t="str">
        <f>原始数据!D590</f>
        <v/>
      </c>
      <c r="E590" s="8" t="str">
        <f>原始数据!E590</f>
        <v/>
      </c>
      <c r="F590" s="8" t="str">
        <f>原始数据!F590</f>
        <v/>
      </c>
      <c r="G590" s="8">
        <f>原始数据!G590</f>
        <v>2</v>
      </c>
      <c r="H590" s="8" t="str">
        <f>原始数据!H590</f>
        <v>下</v>
      </c>
      <c r="I590" s="8" t="str">
        <f>IF(原始数据!X590="","",原始数据!X590)</f>
        <v/>
      </c>
      <c r="J590" s="8" t="str">
        <f>原始数据!J590</f>
        <v/>
      </c>
      <c r="K590" s="142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9" t="str">
        <f>IF(原始数据!AP590="","",原始数据!AP590)</f>
        <v/>
      </c>
      <c r="M590" s="13"/>
      <c r="N590" s="195"/>
      <c r="O590" s="195"/>
      <c r="P590" s="142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9" t="str">
        <f>IF(原始数据!AQ590="","",原始数据!AQ590)</f>
        <v/>
      </c>
      <c r="R590" s="13"/>
      <c r="S590" s="13"/>
      <c r="T590" s="13"/>
      <c r="U590" s="142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9" t="str">
        <f>IF(原始数据!AS590="","",原始数据!AS590)</f>
        <v/>
      </c>
      <c r="W590" s="13"/>
      <c r="X590" s="13"/>
      <c r="Y590" s="13"/>
      <c r="Z590" s="142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9" t="str">
        <f>IF(原始数据!AU590="","",原始数据!AU590)</f>
        <v/>
      </c>
      <c r="AB590" s="13"/>
      <c r="AC590" s="13"/>
      <c r="AD590" s="13"/>
      <c r="AE590" s="9" t="str">
        <f>IF(原始数据!K590="","",原始数据!K590)</f>
        <v/>
      </c>
      <c r="AF590" s="9" t="str">
        <f>IF(原始数据!L590="","",原始数据!L590)</f>
        <v/>
      </c>
      <c r="AG590" s="9" t="str">
        <f>IF(原始数据!AV590="","",原始数据!AV590)</f>
        <v/>
      </c>
      <c r="AH590" s="13"/>
      <c r="AI590" s="13"/>
      <c r="AJ590" s="13"/>
      <c r="AK590" s="13"/>
      <c r="AL590" s="13"/>
      <c r="AM590" s="9"/>
      <c r="AN590" s="9"/>
      <c r="AO590" s="9"/>
      <c r="AP590" s="9"/>
      <c r="AQ590" s="10"/>
      <c r="AR590" s="10"/>
      <c r="AS590" s="10"/>
      <c r="AT590" s="10"/>
      <c r="AU590" s="16"/>
      <c r="AV590" s="16"/>
      <c r="AW590" s="16"/>
      <c r="AX590" s="16"/>
      <c r="AY590" s="191"/>
      <c r="AZ590" s="191"/>
      <c r="BA590" s="13"/>
      <c r="BC590" s="20">
        <f t="shared" si="18"/>
        <v>0</v>
      </c>
      <c r="BD590" s="20" t="str">
        <f t="shared" si="19"/>
        <v/>
      </c>
    </row>
    <row r="591" spans="1:56">
      <c r="A591" s="1">
        <f>输入错误检查!C590</f>
        <v>0</v>
      </c>
      <c r="B591" s="14" t="str">
        <f>原始数据!B591</f>
        <v/>
      </c>
      <c r="C591" s="14" t="str">
        <f>原始数据!C591</f>
        <v/>
      </c>
      <c r="D591" s="8" t="str">
        <f>原始数据!D591</f>
        <v/>
      </c>
      <c r="E591" s="8" t="str">
        <f>原始数据!E591</f>
        <v/>
      </c>
      <c r="F591" s="8" t="str">
        <f>原始数据!F591</f>
        <v/>
      </c>
      <c r="G591" s="8">
        <f>原始数据!G591</f>
        <v>3</v>
      </c>
      <c r="H591" s="8" t="str">
        <f>原始数据!H591</f>
        <v>上</v>
      </c>
      <c r="I591" s="8" t="str">
        <f>IF(原始数据!X591="","",原始数据!X591)</f>
        <v/>
      </c>
      <c r="J591" s="8" t="str">
        <f>原始数据!J591</f>
        <v/>
      </c>
      <c r="K591" s="142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9" t="str">
        <f>IF(原始数据!AP591="","",原始数据!AP591)</f>
        <v/>
      </c>
      <c r="M591" s="13"/>
      <c r="N591" s="195"/>
      <c r="O591" s="195"/>
      <c r="P591" s="142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9" t="str">
        <f>IF(原始数据!AQ591="","",原始数据!AQ591)</f>
        <v/>
      </c>
      <c r="R591" s="13"/>
      <c r="S591" s="13"/>
      <c r="T591" s="13"/>
      <c r="U591" s="142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9" t="str">
        <f>IF(原始数据!AS591="","",原始数据!AS591)</f>
        <v/>
      </c>
      <c r="W591" s="13"/>
      <c r="X591" s="13"/>
      <c r="Y591" s="13"/>
      <c r="Z591" s="142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9" t="str">
        <f>IF(原始数据!AU591="","",原始数据!AU591)</f>
        <v/>
      </c>
      <c r="AB591" s="13"/>
      <c r="AC591" s="13"/>
      <c r="AD591" s="13"/>
      <c r="AE591" s="9" t="str">
        <f>IF(原始数据!K591="","",原始数据!K591)</f>
        <v/>
      </c>
      <c r="AF591" s="9" t="str">
        <f>IF(原始数据!L591="","",原始数据!L591)</f>
        <v/>
      </c>
      <c r="AG591" s="9" t="str">
        <f>IF(原始数据!AV591="","",原始数据!AV591)</f>
        <v/>
      </c>
      <c r="AH591" s="13"/>
      <c r="AI591" s="13"/>
      <c r="AJ591" s="13"/>
      <c r="AK591" s="13"/>
      <c r="AL591" s="13"/>
      <c r="AM591" s="9"/>
      <c r="AN591" s="9"/>
      <c r="AO591" s="9"/>
      <c r="AP591" s="9"/>
      <c r="AQ591" s="10"/>
      <c r="AR591" s="10"/>
      <c r="AS591" s="10"/>
      <c r="AT591" s="10"/>
      <c r="AU591" s="16"/>
      <c r="AV591" s="16"/>
      <c r="AW591" s="16"/>
      <c r="AX591" s="16"/>
      <c r="AY591" s="191"/>
      <c r="AZ591" s="191"/>
      <c r="BA591" s="13"/>
      <c r="BC591" s="20">
        <f t="shared" si="18"/>
        <v>0</v>
      </c>
      <c r="BD591" s="20" t="str">
        <f t="shared" si="19"/>
        <v/>
      </c>
    </row>
    <row r="592" spans="1:56">
      <c r="A592" s="1">
        <f>输入错误检查!C591</f>
        <v>0</v>
      </c>
      <c r="B592" s="14" t="str">
        <f>原始数据!B592</f>
        <v/>
      </c>
      <c r="C592" s="14" t="str">
        <f>原始数据!C592</f>
        <v/>
      </c>
      <c r="D592" s="8" t="str">
        <f>原始数据!D592</f>
        <v/>
      </c>
      <c r="E592" s="8" t="str">
        <f>原始数据!E592</f>
        <v/>
      </c>
      <c r="F592" s="8" t="str">
        <f>原始数据!F592</f>
        <v/>
      </c>
      <c r="G592" s="8">
        <f>原始数据!G592</f>
        <v>3</v>
      </c>
      <c r="H592" s="8" t="str">
        <f>原始数据!H592</f>
        <v>下</v>
      </c>
      <c r="I592" s="8" t="str">
        <f>IF(原始数据!X592="","",原始数据!X592)</f>
        <v/>
      </c>
      <c r="J592" s="8" t="str">
        <f>原始数据!J592</f>
        <v/>
      </c>
      <c r="K592" s="142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9" t="str">
        <f>IF(原始数据!AP592="","",原始数据!AP592)</f>
        <v/>
      </c>
      <c r="M592" s="13"/>
      <c r="N592" s="195"/>
      <c r="O592" s="195"/>
      <c r="P592" s="142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9" t="str">
        <f>IF(原始数据!AQ592="","",原始数据!AQ592)</f>
        <v/>
      </c>
      <c r="R592" s="13"/>
      <c r="S592" s="13"/>
      <c r="T592" s="13"/>
      <c r="U592" s="142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9" t="str">
        <f>IF(原始数据!AS592="","",原始数据!AS592)</f>
        <v/>
      </c>
      <c r="W592" s="13"/>
      <c r="X592" s="13"/>
      <c r="Y592" s="13"/>
      <c r="Z592" s="142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9" t="str">
        <f>IF(原始数据!AU592="","",原始数据!AU592)</f>
        <v/>
      </c>
      <c r="AB592" s="13"/>
      <c r="AC592" s="13"/>
      <c r="AD592" s="13"/>
      <c r="AE592" s="9" t="str">
        <f>IF(原始数据!K592="","",原始数据!K592)</f>
        <v/>
      </c>
      <c r="AF592" s="9" t="str">
        <f>IF(原始数据!L592="","",原始数据!L592)</f>
        <v/>
      </c>
      <c r="AG592" s="9" t="str">
        <f>IF(原始数据!AV592="","",原始数据!AV592)</f>
        <v/>
      </c>
      <c r="AH592" s="13"/>
      <c r="AI592" s="13"/>
      <c r="AJ592" s="13"/>
      <c r="AK592" s="13"/>
      <c r="AL592" s="13"/>
      <c r="AM592" s="9"/>
      <c r="AN592" s="9"/>
      <c r="AO592" s="9"/>
      <c r="AP592" s="9"/>
      <c r="AQ592" s="10"/>
      <c r="AR592" s="10"/>
      <c r="AS592" s="10"/>
      <c r="AT592" s="10"/>
      <c r="AU592" s="16"/>
      <c r="AV592" s="16"/>
      <c r="AW592" s="16"/>
      <c r="AX592" s="16"/>
      <c r="AY592" s="191"/>
      <c r="AZ592" s="191"/>
      <c r="BA592" s="13"/>
      <c r="BC592" s="20">
        <f t="shared" si="18"/>
        <v>0</v>
      </c>
      <c r="BD592" s="20" t="str">
        <f t="shared" si="19"/>
        <v/>
      </c>
    </row>
    <row r="593" spans="1:56">
      <c r="A593" s="1">
        <f>输入错误检查!C592</f>
        <v>0</v>
      </c>
      <c r="B593" s="14" t="str">
        <f>原始数据!B593</f>
        <v/>
      </c>
      <c r="C593" s="14" t="str">
        <f>原始数据!C593</f>
        <v/>
      </c>
      <c r="D593" s="8" t="str">
        <f>原始数据!D593</f>
        <v/>
      </c>
      <c r="E593" s="8" t="str">
        <f>原始数据!E593</f>
        <v/>
      </c>
      <c r="F593" s="8" t="str">
        <f>原始数据!F593</f>
        <v/>
      </c>
      <c r="G593" s="8" t="str">
        <f>原始数据!G593</f>
        <v>加</v>
      </c>
      <c r="H593" s="8" t="str">
        <f>原始数据!H593</f>
        <v>上</v>
      </c>
      <c r="I593" s="8" t="str">
        <f>IF(原始数据!X593="","",原始数据!X593)</f>
        <v/>
      </c>
      <c r="J593" s="8" t="str">
        <f>原始数据!J593</f>
        <v/>
      </c>
      <c r="K593" s="142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9" t="str">
        <f>IF(原始数据!AP593="","",原始数据!AP593)</f>
        <v/>
      </c>
      <c r="M593" s="13"/>
      <c r="N593" s="195"/>
      <c r="O593" s="195"/>
      <c r="P593" s="142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9" t="str">
        <f>IF(原始数据!AQ593="","",原始数据!AQ593)</f>
        <v/>
      </c>
      <c r="R593" s="13"/>
      <c r="S593" s="13"/>
      <c r="T593" s="13"/>
      <c r="U593" s="142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9" t="str">
        <f>IF(原始数据!AS593="","",原始数据!AS593)</f>
        <v/>
      </c>
      <c r="W593" s="13"/>
      <c r="X593" s="13"/>
      <c r="Y593" s="13"/>
      <c r="Z593" s="142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9" t="str">
        <f>IF(原始数据!AU593="","",原始数据!AU593)</f>
        <v/>
      </c>
      <c r="AB593" s="13"/>
      <c r="AC593" s="13"/>
      <c r="AD593" s="13"/>
      <c r="AE593" s="9" t="str">
        <f>IF(原始数据!K593="","",原始数据!K593)</f>
        <v/>
      </c>
      <c r="AF593" s="9" t="str">
        <f>IF(原始数据!L593="","",原始数据!L593)</f>
        <v/>
      </c>
      <c r="AG593" s="9" t="str">
        <f>IF(原始数据!AV593="","",原始数据!AV593)</f>
        <v/>
      </c>
      <c r="AH593" s="13"/>
      <c r="AI593" s="13"/>
      <c r="AJ593" s="13"/>
      <c r="AK593" s="13"/>
      <c r="AL593" s="13"/>
      <c r="AM593" s="9"/>
      <c r="AN593" s="9"/>
      <c r="AO593" s="9"/>
      <c r="AP593" s="9"/>
      <c r="AQ593" s="10"/>
      <c r="AR593" s="10"/>
      <c r="AS593" s="10"/>
      <c r="AT593" s="10"/>
      <c r="AU593" s="16"/>
      <c r="AV593" s="16"/>
      <c r="AW593" s="16"/>
      <c r="AX593" s="16"/>
      <c r="AY593" s="191"/>
      <c r="AZ593" s="191"/>
      <c r="BA593" s="13"/>
      <c r="BC593" s="20">
        <f t="shared" si="18"/>
        <v>0</v>
      </c>
      <c r="BD593" s="20" t="str">
        <f t="shared" si="19"/>
        <v/>
      </c>
    </row>
    <row r="594" spans="1:56">
      <c r="A594" s="1">
        <f>输入错误检查!C593</f>
        <v>0</v>
      </c>
      <c r="B594" s="14" t="str">
        <f>原始数据!B594</f>
        <v/>
      </c>
      <c r="C594" s="14" t="str">
        <f>原始数据!C594</f>
        <v/>
      </c>
      <c r="D594" s="8" t="str">
        <f>原始数据!D594</f>
        <v/>
      </c>
      <c r="E594" s="8" t="str">
        <f>原始数据!E594</f>
        <v/>
      </c>
      <c r="F594" s="8" t="str">
        <f>原始数据!F594</f>
        <v/>
      </c>
      <c r="G594" s="8" t="str">
        <f>原始数据!G594</f>
        <v>加</v>
      </c>
      <c r="H594" s="8" t="str">
        <f>原始数据!H594</f>
        <v>下</v>
      </c>
      <c r="I594" s="8" t="str">
        <f>IF(原始数据!X594="","",原始数据!X594)</f>
        <v/>
      </c>
      <c r="J594" s="8" t="str">
        <f>原始数据!J594</f>
        <v/>
      </c>
      <c r="K594" s="142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9" t="str">
        <f>IF(原始数据!AP594="","",原始数据!AP594)</f>
        <v/>
      </c>
      <c r="M594" s="13"/>
      <c r="N594" s="195"/>
      <c r="O594" s="195"/>
      <c r="P594" s="142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9" t="str">
        <f>IF(原始数据!AQ594="","",原始数据!AQ594)</f>
        <v/>
      </c>
      <c r="R594" s="13"/>
      <c r="S594" s="13"/>
      <c r="T594" s="13"/>
      <c r="U594" s="142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9" t="str">
        <f>IF(原始数据!AS594="","",原始数据!AS594)</f>
        <v/>
      </c>
      <c r="W594" s="13"/>
      <c r="X594" s="13"/>
      <c r="Y594" s="13"/>
      <c r="Z594" s="142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9" t="str">
        <f>IF(原始数据!AU594="","",原始数据!AU594)</f>
        <v/>
      </c>
      <c r="AB594" s="13"/>
      <c r="AC594" s="13"/>
      <c r="AD594" s="13"/>
      <c r="AE594" s="9" t="str">
        <f>IF(原始数据!K594="","",原始数据!K594)</f>
        <v/>
      </c>
      <c r="AF594" s="9" t="str">
        <f>IF(原始数据!L594="","",原始数据!L594)</f>
        <v/>
      </c>
      <c r="AG594" s="9" t="str">
        <f>IF(原始数据!AV594="","",原始数据!AV594)</f>
        <v/>
      </c>
      <c r="AH594" s="13"/>
      <c r="AI594" s="13"/>
      <c r="AJ594" s="13"/>
      <c r="AK594" s="13"/>
      <c r="AL594" s="13"/>
      <c r="AM594" s="9"/>
      <c r="AN594" s="9"/>
      <c r="AO594" s="9"/>
      <c r="AP594" s="9"/>
      <c r="AQ594" s="10"/>
      <c r="AR594" s="10"/>
      <c r="AS594" s="10"/>
      <c r="AT594" s="10"/>
      <c r="AU594" s="16"/>
      <c r="AV594" s="16"/>
      <c r="AW594" s="16"/>
      <c r="AX594" s="16"/>
      <c r="AY594" s="191"/>
      <c r="AZ594" s="191"/>
      <c r="BA594" s="13"/>
      <c r="BC594" s="20">
        <f t="shared" si="18"/>
        <v>0</v>
      </c>
      <c r="BD594" s="20" t="str">
        <f t="shared" si="19"/>
        <v/>
      </c>
    </row>
    <row r="595" spans="1:56">
      <c r="A595" s="1">
        <f>输入错误检查!C594</f>
        <v>0</v>
      </c>
      <c r="B595" s="14" t="str">
        <f>原始数据!B595</f>
        <v/>
      </c>
      <c r="C595" s="14" t="str">
        <f>原始数据!C595</f>
        <v/>
      </c>
      <c r="D595" s="8" t="str">
        <f>原始数据!D595</f>
        <v/>
      </c>
      <c r="E595" s="8" t="str">
        <f>原始数据!E595</f>
        <v/>
      </c>
      <c r="F595" s="8" t="str">
        <f>原始数据!F595</f>
        <v/>
      </c>
      <c r="G595" s="8">
        <f>原始数据!G595</f>
        <v>1</v>
      </c>
      <c r="H595" s="8" t="str">
        <f>原始数据!H595</f>
        <v>上</v>
      </c>
      <c r="I595" s="8" t="str">
        <f>IF(原始数据!X595="","",原始数据!X595)</f>
        <v/>
      </c>
      <c r="J595" s="8" t="str">
        <f>原始数据!J595</f>
        <v/>
      </c>
      <c r="K595" s="142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9" t="str">
        <f>IF(原始数据!AP595="","",原始数据!AP595)</f>
        <v/>
      </c>
      <c r="M595" s="13"/>
      <c r="N595" s="195"/>
      <c r="O595" s="195"/>
      <c r="P595" s="142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9" t="str">
        <f>IF(原始数据!AQ595="","",原始数据!AQ595)</f>
        <v/>
      </c>
      <c r="R595" s="13"/>
      <c r="S595" s="13"/>
      <c r="T595" s="13"/>
      <c r="U595" s="142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9" t="str">
        <f>IF(原始数据!AS595="","",原始数据!AS595)</f>
        <v/>
      </c>
      <c r="W595" s="13"/>
      <c r="X595" s="13"/>
      <c r="Y595" s="13"/>
      <c r="Z595" s="142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9" t="str">
        <f>IF(原始数据!AU595="","",原始数据!AU595)</f>
        <v/>
      </c>
      <c r="AB595" s="13"/>
      <c r="AC595" s="13"/>
      <c r="AD595" s="13"/>
      <c r="AE595" s="9" t="str">
        <f>IF(原始数据!K595="","",原始数据!K595)</f>
        <v/>
      </c>
      <c r="AF595" s="9" t="str">
        <f>IF(原始数据!L595="","",原始数据!L595)</f>
        <v/>
      </c>
      <c r="AG595" s="9" t="str">
        <f>IF(原始数据!AV595="","",原始数据!AV595)</f>
        <v/>
      </c>
      <c r="AH595" s="13"/>
      <c r="AI595" s="13"/>
      <c r="AJ595" s="13"/>
      <c r="AK595" s="13"/>
      <c r="AL595" s="13"/>
      <c r="AM595" s="9"/>
      <c r="AN595" s="9"/>
      <c r="AO595" s="9"/>
      <c r="AP595" s="9"/>
      <c r="AQ595" s="10"/>
      <c r="AR595" s="10"/>
      <c r="AS595" s="10"/>
      <c r="AT595" s="10"/>
      <c r="AU595" s="16"/>
      <c r="AV595" s="16"/>
      <c r="AW595" s="16"/>
      <c r="AX595" s="16"/>
      <c r="AY595" s="191"/>
      <c r="AZ595" s="191"/>
      <c r="BA595" s="13"/>
      <c r="BC595" s="20">
        <f t="shared" si="18"/>
        <v>0</v>
      </c>
      <c r="BD595" s="20" t="str">
        <f t="shared" si="19"/>
        <v/>
      </c>
    </row>
    <row r="596" spans="1:56">
      <c r="A596" s="1">
        <f>输入错误检查!C595</f>
        <v>0</v>
      </c>
      <c r="B596" s="14" t="str">
        <f>原始数据!B596</f>
        <v/>
      </c>
      <c r="C596" s="14" t="str">
        <f>原始数据!C596</f>
        <v/>
      </c>
      <c r="D596" s="8" t="str">
        <f>原始数据!D596</f>
        <v/>
      </c>
      <c r="E596" s="8" t="str">
        <f>原始数据!E596</f>
        <v/>
      </c>
      <c r="F596" s="8" t="str">
        <f>原始数据!F596</f>
        <v/>
      </c>
      <c r="G596" s="8">
        <f>原始数据!G596</f>
        <v>1</v>
      </c>
      <c r="H596" s="8" t="str">
        <f>原始数据!H596</f>
        <v>下</v>
      </c>
      <c r="I596" s="8" t="str">
        <f>IF(原始数据!X596="","",原始数据!X596)</f>
        <v/>
      </c>
      <c r="J596" s="8" t="str">
        <f>原始数据!J596</f>
        <v/>
      </c>
      <c r="K596" s="142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9" t="str">
        <f>IF(原始数据!AP596="","",原始数据!AP596)</f>
        <v/>
      </c>
      <c r="M596" s="13"/>
      <c r="N596" s="195"/>
      <c r="O596" s="195"/>
      <c r="P596" s="142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9" t="str">
        <f>IF(原始数据!AQ596="","",原始数据!AQ596)</f>
        <v/>
      </c>
      <c r="R596" s="13"/>
      <c r="S596" s="13"/>
      <c r="T596" s="13"/>
      <c r="U596" s="142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9" t="str">
        <f>IF(原始数据!AS596="","",原始数据!AS596)</f>
        <v/>
      </c>
      <c r="W596" s="13"/>
      <c r="X596" s="13"/>
      <c r="Y596" s="13"/>
      <c r="Z596" s="142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9" t="str">
        <f>IF(原始数据!AU596="","",原始数据!AU596)</f>
        <v/>
      </c>
      <c r="AB596" s="13"/>
      <c r="AC596" s="13"/>
      <c r="AD596" s="13"/>
      <c r="AE596" s="9" t="str">
        <f>IF(原始数据!K596="","",原始数据!K596)</f>
        <v/>
      </c>
      <c r="AF596" s="9" t="str">
        <f>IF(原始数据!L596="","",原始数据!L596)</f>
        <v/>
      </c>
      <c r="AG596" s="9" t="str">
        <f>IF(原始数据!AV596="","",原始数据!AV596)</f>
        <v/>
      </c>
      <c r="AH596" s="13"/>
      <c r="AI596" s="13"/>
      <c r="AJ596" s="13"/>
      <c r="AK596" s="13"/>
      <c r="AL596" s="13"/>
      <c r="AM596" s="9"/>
      <c r="AN596" s="9"/>
      <c r="AO596" s="9"/>
      <c r="AP596" s="9"/>
      <c r="AQ596" s="10"/>
      <c r="AR596" s="10"/>
      <c r="AS596" s="10"/>
      <c r="AT596" s="10"/>
      <c r="AU596" s="16"/>
      <c r="AV596" s="16"/>
      <c r="AW596" s="16"/>
      <c r="AX596" s="16"/>
      <c r="AY596" s="191"/>
      <c r="AZ596" s="191"/>
      <c r="BA596" s="13"/>
      <c r="BC596" s="20">
        <f t="shared" si="18"/>
        <v>0</v>
      </c>
      <c r="BD596" s="20" t="str">
        <f t="shared" si="19"/>
        <v/>
      </c>
    </row>
    <row r="597" spans="1:56">
      <c r="A597" s="1">
        <f>输入错误检查!C596</f>
        <v>0</v>
      </c>
      <c r="B597" s="14" t="str">
        <f>原始数据!B597</f>
        <v/>
      </c>
      <c r="C597" s="14" t="str">
        <f>原始数据!C597</f>
        <v/>
      </c>
      <c r="D597" s="8" t="str">
        <f>原始数据!D597</f>
        <v/>
      </c>
      <c r="E597" s="8" t="str">
        <f>原始数据!E597</f>
        <v/>
      </c>
      <c r="F597" s="8" t="str">
        <f>原始数据!F597</f>
        <v/>
      </c>
      <c r="G597" s="8">
        <f>原始数据!G597</f>
        <v>2</v>
      </c>
      <c r="H597" s="8" t="str">
        <f>原始数据!H597</f>
        <v>上</v>
      </c>
      <c r="I597" s="8" t="str">
        <f>IF(原始数据!X597="","",原始数据!X597)</f>
        <v/>
      </c>
      <c r="J597" s="8" t="str">
        <f>原始数据!J597</f>
        <v/>
      </c>
      <c r="K597" s="142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9" t="str">
        <f>IF(原始数据!AP597="","",原始数据!AP597)</f>
        <v/>
      </c>
      <c r="M597" s="13"/>
      <c r="N597" s="195"/>
      <c r="O597" s="195"/>
      <c r="P597" s="142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9" t="str">
        <f>IF(原始数据!AQ597="","",原始数据!AQ597)</f>
        <v/>
      </c>
      <c r="R597" s="13"/>
      <c r="S597" s="13"/>
      <c r="T597" s="13"/>
      <c r="U597" s="142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9" t="str">
        <f>IF(原始数据!AS597="","",原始数据!AS597)</f>
        <v/>
      </c>
      <c r="W597" s="13"/>
      <c r="X597" s="13"/>
      <c r="Y597" s="13"/>
      <c r="Z597" s="142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9" t="str">
        <f>IF(原始数据!AU597="","",原始数据!AU597)</f>
        <v/>
      </c>
      <c r="AB597" s="13"/>
      <c r="AC597" s="13"/>
      <c r="AD597" s="13"/>
      <c r="AE597" s="9" t="str">
        <f>IF(原始数据!K597="","",原始数据!K597)</f>
        <v/>
      </c>
      <c r="AF597" s="9" t="str">
        <f>IF(原始数据!L597="","",原始数据!L597)</f>
        <v/>
      </c>
      <c r="AG597" s="9" t="str">
        <f>IF(原始数据!AV597="","",原始数据!AV597)</f>
        <v/>
      </c>
      <c r="AH597" s="13"/>
      <c r="AI597" s="13"/>
      <c r="AJ597" s="13"/>
      <c r="AK597" s="13"/>
      <c r="AL597" s="13"/>
      <c r="AM597" s="9"/>
      <c r="AN597" s="9"/>
      <c r="AO597" s="9"/>
      <c r="AP597" s="9"/>
      <c r="AQ597" s="10"/>
      <c r="AR597" s="10"/>
      <c r="AS597" s="10"/>
      <c r="AT597" s="10"/>
      <c r="AU597" s="16"/>
      <c r="AV597" s="16"/>
      <c r="AW597" s="16"/>
      <c r="AX597" s="16"/>
      <c r="AY597" s="191"/>
      <c r="AZ597" s="191"/>
      <c r="BA597" s="13"/>
      <c r="BC597" s="20">
        <f t="shared" si="18"/>
        <v>0</v>
      </c>
      <c r="BD597" s="20" t="str">
        <f t="shared" si="19"/>
        <v/>
      </c>
    </row>
    <row r="598" spans="1:56">
      <c r="A598" s="1">
        <f>输入错误检查!C597</f>
        <v>0</v>
      </c>
      <c r="B598" s="14" t="str">
        <f>原始数据!B598</f>
        <v/>
      </c>
      <c r="C598" s="14" t="str">
        <f>原始数据!C598</f>
        <v/>
      </c>
      <c r="D598" s="8" t="str">
        <f>原始数据!D598</f>
        <v/>
      </c>
      <c r="E598" s="8" t="str">
        <f>原始数据!E598</f>
        <v/>
      </c>
      <c r="F598" s="8" t="str">
        <f>原始数据!F598</f>
        <v/>
      </c>
      <c r="G598" s="8">
        <f>原始数据!G598</f>
        <v>2</v>
      </c>
      <c r="H598" s="8" t="str">
        <f>原始数据!H598</f>
        <v>下</v>
      </c>
      <c r="I598" s="8" t="str">
        <f>IF(原始数据!X598="","",原始数据!X598)</f>
        <v/>
      </c>
      <c r="J598" s="8" t="str">
        <f>原始数据!J598</f>
        <v/>
      </c>
      <c r="K598" s="142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9" t="str">
        <f>IF(原始数据!AP598="","",原始数据!AP598)</f>
        <v/>
      </c>
      <c r="M598" s="13"/>
      <c r="N598" s="195"/>
      <c r="O598" s="195"/>
      <c r="P598" s="142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9" t="str">
        <f>IF(原始数据!AQ598="","",原始数据!AQ598)</f>
        <v/>
      </c>
      <c r="R598" s="13"/>
      <c r="S598" s="13"/>
      <c r="T598" s="13"/>
      <c r="U598" s="142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9" t="str">
        <f>IF(原始数据!AS598="","",原始数据!AS598)</f>
        <v/>
      </c>
      <c r="W598" s="13"/>
      <c r="X598" s="13"/>
      <c r="Y598" s="13"/>
      <c r="Z598" s="142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9" t="str">
        <f>IF(原始数据!AU598="","",原始数据!AU598)</f>
        <v/>
      </c>
      <c r="AB598" s="13"/>
      <c r="AC598" s="13"/>
      <c r="AD598" s="13"/>
      <c r="AE598" s="9" t="str">
        <f>IF(原始数据!K598="","",原始数据!K598)</f>
        <v/>
      </c>
      <c r="AF598" s="9" t="str">
        <f>IF(原始数据!L598="","",原始数据!L598)</f>
        <v/>
      </c>
      <c r="AG598" s="9" t="str">
        <f>IF(原始数据!AV598="","",原始数据!AV598)</f>
        <v/>
      </c>
      <c r="AH598" s="13"/>
      <c r="AI598" s="13"/>
      <c r="AJ598" s="13"/>
      <c r="AK598" s="13"/>
      <c r="AL598" s="13"/>
      <c r="AM598" s="9"/>
      <c r="AN598" s="9"/>
      <c r="AO598" s="9"/>
      <c r="AP598" s="9"/>
      <c r="AQ598" s="10"/>
      <c r="AR598" s="10"/>
      <c r="AS598" s="10"/>
      <c r="AT598" s="10"/>
      <c r="AU598" s="16"/>
      <c r="AV598" s="16"/>
      <c r="AW598" s="16"/>
      <c r="AX598" s="16"/>
      <c r="AY598" s="191"/>
      <c r="AZ598" s="191"/>
      <c r="BA598" s="13"/>
      <c r="BC598" s="20">
        <f t="shared" si="18"/>
        <v>0</v>
      </c>
      <c r="BD598" s="20" t="str">
        <f t="shared" si="19"/>
        <v/>
      </c>
    </row>
    <row r="599" spans="1:56">
      <c r="A599" s="1">
        <f>输入错误检查!C598</f>
        <v>0</v>
      </c>
      <c r="B599" s="14" t="str">
        <f>原始数据!B599</f>
        <v/>
      </c>
      <c r="C599" s="14" t="str">
        <f>原始数据!C599</f>
        <v/>
      </c>
      <c r="D599" s="8" t="str">
        <f>原始数据!D599</f>
        <v/>
      </c>
      <c r="E599" s="8" t="str">
        <f>原始数据!E599</f>
        <v/>
      </c>
      <c r="F599" s="8" t="str">
        <f>原始数据!F599</f>
        <v/>
      </c>
      <c r="G599" s="8">
        <f>原始数据!G599</f>
        <v>3</v>
      </c>
      <c r="H599" s="8" t="str">
        <f>原始数据!H599</f>
        <v>上</v>
      </c>
      <c r="I599" s="8" t="str">
        <f>IF(原始数据!X599="","",原始数据!X599)</f>
        <v/>
      </c>
      <c r="J599" s="8" t="str">
        <f>原始数据!J599</f>
        <v/>
      </c>
      <c r="K599" s="142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9" t="str">
        <f>IF(原始数据!AP599="","",原始数据!AP599)</f>
        <v/>
      </c>
      <c r="M599" s="13"/>
      <c r="N599" s="195"/>
      <c r="O599" s="195"/>
      <c r="P599" s="142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9" t="str">
        <f>IF(原始数据!AQ599="","",原始数据!AQ599)</f>
        <v/>
      </c>
      <c r="R599" s="13"/>
      <c r="S599" s="13"/>
      <c r="T599" s="13"/>
      <c r="U599" s="142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9" t="str">
        <f>IF(原始数据!AS599="","",原始数据!AS599)</f>
        <v/>
      </c>
      <c r="W599" s="13"/>
      <c r="X599" s="13"/>
      <c r="Y599" s="13"/>
      <c r="Z599" s="142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9" t="str">
        <f>IF(原始数据!AU599="","",原始数据!AU599)</f>
        <v/>
      </c>
      <c r="AB599" s="13"/>
      <c r="AC599" s="13"/>
      <c r="AD599" s="13"/>
      <c r="AE599" s="9" t="str">
        <f>IF(原始数据!K599="","",原始数据!K599)</f>
        <v/>
      </c>
      <c r="AF599" s="9" t="str">
        <f>IF(原始数据!L599="","",原始数据!L599)</f>
        <v/>
      </c>
      <c r="AG599" s="9" t="str">
        <f>IF(原始数据!AV599="","",原始数据!AV599)</f>
        <v/>
      </c>
      <c r="AH599" s="13"/>
      <c r="AI599" s="13"/>
      <c r="AJ599" s="13"/>
      <c r="AK599" s="13"/>
      <c r="AL599" s="13"/>
      <c r="AM599" s="9"/>
      <c r="AN599" s="9"/>
      <c r="AO599" s="9"/>
      <c r="AP599" s="9"/>
      <c r="AQ599" s="10"/>
      <c r="AR599" s="10"/>
      <c r="AS599" s="10"/>
      <c r="AT599" s="10"/>
      <c r="AU599" s="16"/>
      <c r="AV599" s="16"/>
      <c r="AW599" s="16"/>
      <c r="AX599" s="16"/>
      <c r="AY599" s="191"/>
      <c r="AZ599" s="191"/>
      <c r="BA599" s="13"/>
      <c r="BC599" s="20">
        <f t="shared" si="18"/>
        <v>0</v>
      </c>
      <c r="BD599" s="20" t="str">
        <f t="shared" si="19"/>
        <v/>
      </c>
    </row>
    <row r="600" spans="1:56">
      <c r="A600" s="1">
        <f>输入错误检查!C599</f>
        <v>0</v>
      </c>
      <c r="B600" s="14" t="str">
        <f>原始数据!B600</f>
        <v/>
      </c>
      <c r="C600" s="14" t="str">
        <f>原始数据!C600</f>
        <v/>
      </c>
      <c r="D600" s="8" t="str">
        <f>原始数据!D600</f>
        <v/>
      </c>
      <c r="E600" s="8" t="str">
        <f>原始数据!E600</f>
        <v/>
      </c>
      <c r="F600" s="8" t="str">
        <f>原始数据!F600</f>
        <v/>
      </c>
      <c r="G600" s="8">
        <f>原始数据!G600</f>
        <v>3</v>
      </c>
      <c r="H600" s="8" t="str">
        <f>原始数据!H600</f>
        <v>下</v>
      </c>
      <c r="I600" s="8" t="str">
        <f>IF(原始数据!X600="","",原始数据!X600)</f>
        <v/>
      </c>
      <c r="J600" s="8" t="str">
        <f>原始数据!J600</f>
        <v/>
      </c>
      <c r="K600" s="142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9" t="str">
        <f>IF(原始数据!AP600="","",原始数据!AP600)</f>
        <v/>
      </c>
      <c r="M600" s="13"/>
      <c r="N600" s="195"/>
      <c r="O600" s="195"/>
      <c r="P600" s="142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9" t="str">
        <f>IF(原始数据!AQ600="","",原始数据!AQ600)</f>
        <v/>
      </c>
      <c r="R600" s="13"/>
      <c r="S600" s="13"/>
      <c r="T600" s="13"/>
      <c r="U600" s="142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9" t="str">
        <f>IF(原始数据!AS600="","",原始数据!AS600)</f>
        <v/>
      </c>
      <c r="W600" s="13"/>
      <c r="X600" s="13"/>
      <c r="Y600" s="13"/>
      <c r="Z600" s="142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9" t="str">
        <f>IF(原始数据!AU600="","",原始数据!AU600)</f>
        <v/>
      </c>
      <c r="AB600" s="13"/>
      <c r="AC600" s="13"/>
      <c r="AD600" s="13"/>
      <c r="AE600" s="9" t="str">
        <f>IF(原始数据!K600="","",原始数据!K600)</f>
        <v/>
      </c>
      <c r="AF600" s="9" t="str">
        <f>IF(原始数据!L600="","",原始数据!L600)</f>
        <v/>
      </c>
      <c r="AG600" s="9" t="str">
        <f>IF(原始数据!AV600="","",原始数据!AV600)</f>
        <v/>
      </c>
      <c r="AH600" s="13"/>
      <c r="AI600" s="13"/>
      <c r="AJ600" s="13"/>
      <c r="AK600" s="13"/>
      <c r="AL600" s="13"/>
      <c r="AM600" s="9"/>
      <c r="AN600" s="9"/>
      <c r="AO600" s="9"/>
      <c r="AP600" s="9"/>
      <c r="AQ600" s="10"/>
      <c r="AR600" s="10"/>
      <c r="AS600" s="10"/>
      <c r="AT600" s="10"/>
      <c r="AU600" s="16"/>
      <c r="AV600" s="16"/>
      <c r="AW600" s="16"/>
      <c r="AX600" s="16"/>
      <c r="AY600" s="191"/>
      <c r="AZ600" s="191"/>
      <c r="BA600" s="13"/>
      <c r="BC600" s="20">
        <f t="shared" si="18"/>
        <v>0</v>
      </c>
      <c r="BD600" s="20" t="str">
        <f t="shared" si="19"/>
        <v/>
      </c>
    </row>
    <row r="601" spans="1:56">
      <c r="A601" s="1">
        <f>输入错误检查!C600</f>
        <v>0</v>
      </c>
      <c r="B601" s="14" t="str">
        <f>原始数据!B601</f>
        <v/>
      </c>
      <c r="C601" s="14" t="str">
        <f>原始数据!C601</f>
        <v/>
      </c>
      <c r="D601" s="8" t="str">
        <f>原始数据!D601</f>
        <v/>
      </c>
      <c r="E601" s="8" t="str">
        <f>原始数据!E601</f>
        <v/>
      </c>
      <c r="F601" s="8" t="str">
        <f>原始数据!F601</f>
        <v/>
      </c>
      <c r="G601" s="8" t="str">
        <f>原始数据!G601</f>
        <v>加</v>
      </c>
      <c r="H601" s="8" t="str">
        <f>原始数据!H601</f>
        <v>上</v>
      </c>
      <c r="I601" s="8" t="str">
        <f>IF(原始数据!X601="","",原始数据!X601)</f>
        <v/>
      </c>
      <c r="J601" s="8" t="str">
        <f>原始数据!J601</f>
        <v/>
      </c>
      <c r="K601" s="142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9" t="str">
        <f>IF(原始数据!AP601="","",原始数据!AP601)</f>
        <v/>
      </c>
      <c r="M601" s="13"/>
      <c r="N601" s="195"/>
      <c r="O601" s="195"/>
      <c r="P601" s="142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9" t="str">
        <f>IF(原始数据!AQ601="","",原始数据!AQ601)</f>
        <v/>
      </c>
      <c r="R601" s="13"/>
      <c r="S601" s="13"/>
      <c r="T601" s="13"/>
      <c r="U601" s="142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9" t="str">
        <f>IF(原始数据!AS601="","",原始数据!AS601)</f>
        <v/>
      </c>
      <c r="W601" s="13"/>
      <c r="X601" s="13"/>
      <c r="Y601" s="13"/>
      <c r="Z601" s="142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9" t="str">
        <f>IF(原始数据!AU601="","",原始数据!AU601)</f>
        <v/>
      </c>
      <c r="AB601" s="13"/>
      <c r="AC601" s="13"/>
      <c r="AD601" s="13"/>
      <c r="AE601" s="9" t="str">
        <f>IF(原始数据!K601="","",原始数据!K601)</f>
        <v/>
      </c>
      <c r="AF601" s="9" t="str">
        <f>IF(原始数据!L601="","",原始数据!L601)</f>
        <v/>
      </c>
      <c r="AG601" s="9" t="str">
        <f>IF(原始数据!AV601="","",原始数据!AV601)</f>
        <v/>
      </c>
      <c r="AH601" s="13"/>
      <c r="AI601" s="13"/>
      <c r="AJ601" s="13"/>
      <c r="AK601" s="13"/>
      <c r="AL601" s="13"/>
      <c r="AM601" s="9"/>
      <c r="AN601" s="9"/>
      <c r="AO601" s="9"/>
      <c r="AP601" s="9"/>
      <c r="AQ601" s="10"/>
      <c r="AR601" s="10"/>
      <c r="AS601" s="10"/>
      <c r="AT601" s="10"/>
      <c r="AU601" s="16"/>
      <c r="AV601" s="16"/>
      <c r="AW601" s="16"/>
      <c r="AX601" s="16"/>
      <c r="AY601" s="191"/>
      <c r="AZ601" s="191"/>
      <c r="BA601" s="13"/>
      <c r="BC601" s="20">
        <f t="shared" si="18"/>
        <v>0</v>
      </c>
      <c r="BD601" s="20" t="str">
        <f t="shared" si="19"/>
        <v/>
      </c>
    </row>
    <row r="602" spans="1:56">
      <c r="A602" s="1">
        <f>输入错误检查!C601</f>
        <v>0</v>
      </c>
      <c r="B602" s="14" t="str">
        <f>原始数据!B602</f>
        <v/>
      </c>
      <c r="C602" s="14" t="str">
        <f>原始数据!C602</f>
        <v/>
      </c>
      <c r="D602" s="8" t="str">
        <f>原始数据!D602</f>
        <v/>
      </c>
      <c r="E602" s="8" t="str">
        <f>原始数据!E602</f>
        <v/>
      </c>
      <c r="F602" s="8" t="str">
        <f>原始数据!F602</f>
        <v/>
      </c>
      <c r="G602" s="8" t="str">
        <f>原始数据!G602</f>
        <v>加</v>
      </c>
      <c r="H602" s="8" t="str">
        <f>原始数据!H602</f>
        <v>下</v>
      </c>
      <c r="I602" s="8" t="str">
        <f>IF(原始数据!X602="","",原始数据!X602)</f>
        <v/>
      </c>
      <c r="J602" s="8" t="str">
        <f>原始数据!J602</f>
        <v/>
      </c>
      <c r="K602" s="142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9" t="str">
        <f>IF(原始数据!AP602="","",原始数据!AP602)</f>
        <v/>
      </c>
      <c r="M602" s="13"/>
      <c r="N602" s="195"/>
      <c r="O602" s="195"/>
      <c r="P602" s="142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9" t="str">
        <f>IF(原始数据!AQ602="","",原始数据!AQ602)</f>
        <v/>
      </c>
      <c r="R602" s="13"/>
      <c r="S602" s="13"/>
      <c r="T602" s="13"/>
      <c r="U602" s="142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9" t="str">
        <f>IF(原始数据!AS602="","",原始数据!AS602)</f>
        <v/>
      </c>
      <c r="W602" s="13"/>
      <c r="X602" s="13"/>
      <c r="Y602" s="13"/>
      <c r="Z602" s="142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9" t="str">
        <f>IF(原始数据!AU602="","",原始数据!AU602)</f>
        <v/>
      </c>
      <c r="AB602" s="13"/>
      <c r="AC602" s="13"/>
      <c r="AD602" s="13"/>
      <c r="AE602" s="9" t="str">
        <f>IF(原始数据!K602="","",原始数据!K602)</f>
        <v/>
      </c>
      <c r="AF602" s="9" t="str">
        <f>IF(原始数据!L602="","",原始数据!L602)</f>
        <v/>
      </c>
      <c r="AG602" s="9" t="str">
        <f>IF(原始数据!AV602="","",原始数据!AV602)</f>
        <v/>
      </c>
      <c r="AH602" s="13"/>
      <c r="AI602" s="13"/>
      <c r="AJ602" s="13"/>
      <c r="AK602" s="13"/>
      <c r="AL602" s="13"/>
      <c r="AM602" s="9"/>
      <c r="AN602" s="9"/>
      <c r="AO602" s="9"/>
      <c r="AP602" s="9"/>
      <c r="AQ602" s="10"/>
      <c r="AR602" s="10"/>
      <c r="AS602" s="10"/>
      <c r="AT602" s="10"/>
      <c r="AU602" s="16"/>
      <c r="AV602" s="16"/>
      <c r="AW602" s="16"/>
      <c r="AX602" s="16"/>
      <c r="AY602" s="191"/>
      <c r="AZ602" s="191"/>
      <c r="BA602" s="13"/>
      <c r="BC602" s="20">
        <f t="shared" si="18"/>
        <v>0</v>
      </c>
      <c r="BD602" s="20" t="str">
        <f t="shared" si="19"/>
        <v/>
      </c>
    </row>
    <row r="603" spans="1:56">
      <c r="A603" s="1">
        <f>输入错误检查!C602</f>
        <v>0</v>
      </c>
      <c r="B603" s="14" t="str">
        <f>原始数据!B603</f>
        <v/>
      </c>
      <c r="C603" s="14" t="str">
        <f>原始数据!C603</f>
        <v/>
      </c>
      <c r="D603" s="8" t="str">
        <f>原始数据!D603</f>
        <v/>
      </c>
      <c r="E603" s="8" t="str">
        <f>原始数据!E603</f>
        <v/>
      </c>
      <c r="F603" s="8" t="str">
        <f>原始数据!F603</f>
        <v/>
      </c>
      <c r="G603" s="8">
        <f>原始数据!G603</f>
        <v>1</v>
      </c>
      <c r="H603" s="8" t="str">
        <f>原始数据!H603</f>
        <v>上</v>
      </c>
      <c r="I603" s="8" t="str">
        <f>IF(原始数据!X603="","",原始数据!X603)</f>
        <v/>
      </c>
      <c r="J603" s="8" t="str">
        <f>原始数据!J603</f>
        <v/>
      </c>
      <c r="K603" s="142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9" t="str">
        <f>IF(原始数据!AP603="","",原始数据!AP603)</f>
        <v/>
      </c>
      <c r="M603" s="13"/>
      <c r="N603" s="195"/>
      <c r="O603" s="195"/>
      <c r="P603" s="142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9" t="str">
        <f>IF(原始数据!AQ603="","",原始数据!AQ603)</f>
        <v/>
      </c>
      <c r="R603" s="13"/>
      <c r="S603" s="13"/>
      <c r="T603" s="13"/>
      <c r="U603" s="142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9" t="str">
        <f>IF(原始数据!AS603="","",原始数据!AS603)</f>
        <v/>
      </c>
      <c r="W603" s="13"/>
      <c r="X603" s="13"/>
      <c r="Y603" s="13"/>
      <c r="Z603" s="142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9" t="str">
        <f>IF(原始数据!AU603="","",原始数据!AU603)</f>
        <v/>
      </c>
      <c r="AB603" s="13"/>
      <c r="AC603" s="13"/>
      <c r="AD603" s="13"/>
      <c r="AE603" s="9" t="str">
        <f>IF(原始数据!K603="","",原始数据!K603)</f>
        <v/>
      </c>
      <c r="AF603" s="9" t="str">
        <f>IF(原始数据!L603="","",原始数据!L603)</f>
        <v/>
      </c>
      <c r="AG603" s="9" t="str">
        <f>IF(原始数据!AV603="","",原始数据!AV603)</f>
        <v/>
      </c>
      <c r="AH603" s="13"/>
      <c r="AI603" s="13"/>
      <c r="AJ603" s="13"/>
      <c r="AK603" s="13"/>
      <c r="AL603" s="13"/>
      <c r="AM603" s="9"/>
      <c r="AN603" s="9"/>
      <c r="AO603" s="9"/>
      <c r="AP603" s="9"/>
      <c r="AQ603" s="10"/>
      <c r="AR603" s="10"/>
      <c r="AS603" s="10"/>
      <c r="AT603" s="10"/>
      <c r="AU603" s="16"/>
      <c r="AV603" s="16"/>
      <c r="AW603" s="16"/>
      <c r="AX603" s="16"/>
      <c r="AY603" s="191"/>
      <c r="AZ603" s="191"/>
      <c r="BA603" s="13"/>
      <c r="BC603" s="20">
        <f t="shared" si="18"/>
        <v>0</v>
      </c>
      <c r="BD603" s="20" t="str">
        <f t="shared" si="19"/>
        <v/>
      </c>
    </row>
    <row r="604" spans="1:56">
      <c r="A604" s="1">
        <f>输入错误检查!C603</f>
        <v>0</v>
      </c>
      <c r="B604" s="14" t="str">
        <f>原始数据!B604</f>
        <v/>
      </c>
      <c r="C604" s="14" t="str">
        <f>原始数据!C604</f>
        <v/>
      </c>
      <c r="D604" s="8" t="str">
        <f>原始数据!D604</f>
        <v/>
      </c>
      <c r="E604" s="8" t="str">
        <f>原始数据!E604</f>
        <v/>
      </c>
      <c r="F604" s="8" t="str">
        <f>原始数据!F604</f>
        <v/>
      </c>
      <c r="G604" s="8">
        <f>原始数据!G604</f>
        <v>1</v>
      </c>
      <c r="H604" s="8" t="str">
        <f>原始数据!H604</f>
        <v>下</v>
      </c>
      <c r="I604" s="8" t="str">
        <f>IF(原始数据!X604="","",原始数据!X604)</f>
        <v/>
      </c>
      <c r="J604" s="8" t="str">
        <f>原始数据!J604</f>
        <v/>
      </c>
      <c r="K604" s="142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9" t="str">
        <f>IF(原始数据!AP604="","",原始数据!AP604)</f>
        <v/>
      </c>
      <c r="M604" s="13"/>
      <c r="N604" s="195"/>
      <c r="O604" s="195"/>
      <c r="P604" s="142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9" t="str">
        <f>IF(原始数据!AQ604="","",原始数据!AQ604)</f>
        <v/>
      </c>
      <c r="R604" s="13"/>
      <c r="S604" s="13"/>
      <c r="T604" s="13"/>
      <c r="U604" s="142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9" t="str">
        <f>IF(原始数据!AS604="","",原始数据!AS604)</f>
        <v/>
      </c>
      <c r="W604" s="13"/>
      <c r="X604" s="13"/>
      <c r="Y604" s="13"/>
      <c r="Z604" s="142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9" t="str">
        <f>IF(原始数据!AU604="","",原始数据!AU604)</f>
        <v/>
      </c>
      <c r="AB604" s="13"/>
      <c r="AC604" s="13"/>
      <c r="AD604" s="13"/>
      <c r="AE604" s="9" t="str">
        <f>IF(原始数据!K604="","",原始数据!K604)</f>
        <v/>
      </c>
      <c r="AF604" s="9" t="str">
        <f>IF(原始数据!L604="","",原始数据!L604)</f>
        <v/>
      </c>
      <c r="AG604" s="9" t="str">
        <f>IF(原始数据!AV604="","",原始数据!AV604)</f>
        <v/>
      </c>
      <c r="AH604" s="13"/>
      <c r="AI604" s="13"/>
      <c r="AJ604" s="13"/>
      <c r="AK604" s="13"/>
      <c r="AL604" s="13"/>
      <c r="AM604" s="9"/>
      <c r="AN604" s="9"/>
      <c r="AO604" s="9"/>
      <c r="AP604" s="9"/>
      <c r="AQ604" s="10"/>
      <c r="AR604" s="10"/>
      <c r="AS604" s="10"/>
      <c r="AT604" s="10"/>
      <c r="AU604" s="16"/>
      <c r="AV604" s="16"/>
      <c r="AW604" s="16"/>
      <c r="AX604" s="16"/>
      <c r="AY604" s="191"/>
      <c r="AZ604" s="191"/>
      <c r="BA604" s="13"/>
      <c r="BC604" s="20">
        <f t="shared" si="18"/>
        <v>0</v>
      </c>
      <c r="BD604" s="20" t="str">
        <f t="shared" si="19"/>
        <v/>
      </c>
    </row>
    <row r="605" spans="1:56">
      <c r="A605" s="1">
        <f>输入错误检查!C604</f>
        <v>0</v>
      </c>
      <c r="B605" s="14" t="str">
        <f>原始数据!B605</f>
        <v/>
      </c>
      <c r="C605" s="14" t="str">
        <f>原始数据!C605</f>
        <v/>
      </c>
      <c r="D605" s="8" t="str">
        <f>原始数据!D605</f>
        <v/>
      </c>
      <c r="E605" s="8" t="str">
        <f>原始数据!E605</f>
        <v/>
      </c>
      <c r="F605" s="8" t="str">
        <f>原始数据!F605</f>
        <v/>
      </c>
      <c r="G605" s="8">
        <f>原始数据!G605</f>
        <v>2</v>
      </c>
      <c r="H605" s="8" t="str">
        <f>原始数据!H605</f>
        <v>上</v>
      </c>
      <c r="I605" s="8" t="str">
        <f>IF(原始数据!X605="","",原始数据!X605)</f>
        <v/>
      </c>
      <c r="J605" s="8" t="str">
        <f>原始数据!J605</f>
        <v/>
      </c>
      <c r="K605" s="142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9" t="str">
        <f>IF(原始数据!AP605="","",原始数据!AP605)</f>
        <v/>
      </c>
      <c r="M605" s="13"/>
      <c r="N605" s="195"/>
      <c r="O605" s="195"/>
      <c r="P605" s="142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9" t="str">
        <f>IF(原始数据!AQ605="","",原始数据!AQ605)</f>
        <v/>
      </c>
      <c r="R605" s="13"/>
      <c r="S605" s="13"/>
      <c r="T605" s="13"/>
      <c r="U605" s="142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9" t="str">
        <f>IF(原始数据!AS605="","",原始数据!AS605)</f>
        <v/>
      </c>
      <c r="W605" s="13"/>
      <c r="X605" s="13"/>
      <c r="Y605" s="13"/>
      <c r="Z605" s="142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9" t="str">
        <f>IF(原始数据!AU605="","",原始数据!AU605)</f>
        <v/>
      </c>
      <c r="AB605" s="13"/>
      <c r="AC605" s="13"/>
      <c r="AD605" s="13"/>
      <c r="AE605" s="9" t="str">
        <f>IF(原始数据!K605="","",原始数据!K605)</f>
        <v/>
      </c>
      <c r="AF605" s="9" t="str">
        <f>IF(原始数据!L605="","",原始数据!L605)</f>
        <v/>
      </c>
      <c r="AG605" s="9" t="str">
        <f>IF(原始数据!AV605="","",原始数据!AV605)</f>
        <v/>
      </c>
      <c r="AH605" s="13"/>
      <c r="AI605" s="13"/>
      <c r="AJ605" s="13"/>
      <c r="AK605" s="13"/>
      <c r="AL605" s="13"/>
      <c r="AM605" s="9"/>
      <c r="AN605" s="9"/>
      <c r="AO605" s="9"/>
      <c r="AP605" s="9"/>
      <c r="AQ605" s="10"/>
      <c r="AR605" s="10"/>
      <c r="AS605" s="10"/>
      <c r="AT605" s="10"/>
      <c r="AU605" s="16"/>
      <c r="AV605" s="16"/>
      <c r="AW605" s="16"/>
      <c r="AX605" s="16"/>
      <c r="AY605" s="191"/>
      <c r="AZ605" s="191"/>
      <c r="BA605" s="13"/>
      <c r="BC605" s="20">
        <f t="shared" si="18"/>
        <v>0</v>
      </c>
      <c r="BD605" s="20" t="str">
        <f t="shared" si="19"/>
        <v/>
      </c>
    </row>
    <row r="606" spans="1:56">
      <c r="A606" s="1">
        <f>输入错误检查!C605</f>
        <v>0</v>
      </c>
      <c r="B606" s="14" t="str">
        <f>原始数据!B606</f>
        <v/>
      </c>
      <c r="C606" s="14" t="str">
        <f>原始数据!C606</f>
        <v/>
      </c>
      <c r="D606" s="8" t="str">
        <f>原始数据!D606</f>
        <v/>
      </c>
      <c r="E606" s="8" t="str">
        <f>原始数据!E606</f>
        <v/>
      </c>
      <c r="F606" s="8" t="str">
        <f>原始数据!F606</f>
        <v/>
      </c>
      <c r="G606" s="8">
        <f>原始数据!G606</f>
        <v>2</v>
      </c>
      <c r="H606" s="8" t="str">
        <f>原始数据!H606</f>
        <v>下</v>
      </c>
      <c r="I606" s="8" t="str">
        <f>IF(原始数据!X606="","",原始数据!X606)</f>
        <v/>
      </c>
      <c r="J606" s="8" t="str">
        <f>原始数据!J606</f>
        <v/>
      </c>
      <c r="K606" s="142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9" t="str">
        <f>IF(原始数据!AP606="","",原始数据!AP606)</f>
        <v/>
      </c>
      <c r="M606" s="13"/>
      <c r="N606" s="195"/>
      <c r="O606" s="195"/>
      <c r="P606" s="142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9" t="str">
        <f>IF(原始数据!AQ606="","",原始数据!AQ606)</f>
        <v/>
      </c>
      <c r="R606" s="13"/>
      <c r="S606" s="13"/>
      <c r="T606" s="13"/>
      <c r="U606" s="142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9" t="str">
        <f>IF(原始数据!AS606="","",原始数据!AS606)</f>
        <v/>
      </c>
      <c r="W606" s="13"/>
      <c r="X606" s="13"/>
      <c r="Y606" s="13"/>
      <c r="Z606" s="142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9" t="str">
        <f>IF(原始数据!AU606="","",原始数据!AU606)</f>
        <v/>
      </c>
      <c r="AB606" s="13"/>
      <c r="AC606" s="13"/>
      <c r="AD606" s="13"/>
      <c r="AE606" s="9" t="str">
        <f>IF(原始数据!K606="","",原始数据!K606)</f>
        <v/>
      </c>
      <c r="AF606" s="9" t="str">
        <f>IF(原始数据!L606="","",原始数据!L606)</f>
        <v/>
      </c>
      <c r="AG606" s="9" t="str">
        <f>IF(原始数据!AV606="","",原始数据!AV606)</f>
        <v/>
      </c>
      <c r="AH606" s="13"/>
      <c r="AI606" s="13"/>
      <c r="AJ606" s="13"/>
      <c r="AK606" s="13"/>
      <c r="AL606" s="13"/>
      <c r="AM606" s="9"/>
      <c r="AN606" s="9"/>
      <c r="AO606" s="9"/>
      <c r="AP606" s="9"/>
      <c r="AQ606" s="10"/>
      <c r="AR606" s="10"/>
      <c r="AS606" s="10"/>
      <c r="AT606" s="10"/>
      <c r="AU606" s="16"/>
      <c r="AV606" s="16"/>
      <c r="AW606" s="16"/>
      <c r="AX606" s="16"/>
      <c r="AY606" s="191"/>
      <c r="AZ606" s="191"/>
      <c r="BA606" s="13"/>
      <c r="BC606" s="20">
        <f t="shared" si="18"/>
        <v>0</v>
      </c>
      <c r="BD606" s="20" t="str">
        <f t="shared" si="19"/>
        <v/>
      </c>
    </row>
    <row r="607" spans="1:56">
      <c r="A607" s="1">
        <f>输入错误检查!C606</f>
        <v>0</v>
      </c>
      <c r="B607" s="14" t="str">
        <f>原始数据!B607</f>
        <v/>
      </c>
      <c r="C607" s="14" t="str">
        <f>原始数据!C607</f>
        <v/>
      </c>
      <c r="D607" s="8" t="str">
        <f>原始数据!D607</f>
        <v/>
      </c>
      <c r="E607" s="8" t="str">
        <f>原始数据!E607</f>
        <v/>
      </c>
      <c r="F607" s="8" t="str">
        <f>原始数据!F607</f>
        <v/>
      </c>
      <c r="G607" s="8">
        <f>原始数据!G607</f>
        <v>3</v>
      </c>
      <c r="H607" s="8" t="str">
        <f>原始数据!H607</f>
        <v>上</v>
      </c>
      <c r="I607" s="8" t="str">
        <f>IF(原始数据!X607="","",原始数据!X607)</f>
        <v/>
      </c>
      <c r="J607" s="8" t="str">
        <f>原始数据!J607</f>
        <v/>
      </c>
      <c r="K607" s="142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9" t="str">
        <f>IF(原始数据!AP607="","",原始数据!AP607)</f>
        <v/>
      </c>
      <c r="M607" s="13"/>
      <c r="N607" s="195"/>
      <c r="O607" s="195"/>
      <c r="P607" s="142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9" t="str">
        <f>IF(原始数据!AQ607="","",原始数据!AQ607)</f>
        <v/>
      </c>
      <c r="R607" s="13"/>
      <c r="S607" s="13"/>
      <c r="T607" s="13"/>
      <c r="U607" s="142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9" t="str">
        <f>IF(原始数据!AS607="","",原始数据!AS607)</f>
        <v/>
      </c>
      <c r="W607" s="13"/>
      <c r="X607" s="13"/>
      <c r="Y607" s="13"/>
      <c r="Z607" s="142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9" t="str">
        <f>IF(原始数据!AU607="","",原始数据!AU607)</f>
        <v/>
      </c>
      <c r="AB607" s="13"/>
      <c r="AC607" s="13"/>
      <c r="AD607" s="13"/>
      <c r="AE607" s="9" t="str">
        <f>IF(原始数据!K607="","",原始数据!K607)</f>
        <v/>
      </c>
      <c r="AF607" s="9" t="str">
        <f>IF(原始数据!L607="","",原始数据!L607)</f>
        <v/>
      </c>
      <c r="AG607" s="9" t="str">
        <f>IF(原始数据!AV607="","",原始数据!AV607)</f>
        <v/>
      </c>
      <c r="AH607" s="13"/>
      <c r="AI607" s="13"/>
      <c r="AJ607" s="13"/>
      <c r="AK607" s="13"/>
      <c r="AL607" s="13"/>
      <c r="AM607" s="9"/>
      <c r="AN607" s="9"/>
      <c r="AO607" s="9"/>
      <c r="AP607" s="9"/>
      <c r="AQ607" s="10"/>
      <c r="AR607" s="10"/>
      <c r="AS607" s="10"/>
      <c r="AT607" s="10"/>
      <c r="AU607" s="16"/>
      <c r="AV607" s="16"/>
      <c r="AW607" s="16"/>
      <c r="AX607" s="16"/>
      <c r="AY607" s="191"/>
      <c r="AZ607" s="191"/>
      <c r="BA607" s="13"/>
      <c r="BC607" s="20">
        <f t="shared" si="18"/>
        <v>0</v>
      </c>
      <c r="BD607" s="20" t="str">
        <f t="shared" si="19"/>
        <v/>
      </c>
    </row>
    <row r="608" spans="1:56">
      <c r="A608" s="1">
        <f>输入错误检查!C607</f>
        <v>0</v>
      </c>
      <c r="B608" s="14" t="str">
        <f>原始数据!B608</f>
        <v/>
      </c>
      <c r="C608" s="14" t="str">
        <f>原始数据!C608</f>
        <v/>
      </c>
      <c r="D608" s="8" t="str">
        <f>原始数据!D608</f>
        <v/>
      </c>
      <c r="E608" s="8" t="str">
        <f>原始数据!E608</f>
        <v/>
      </c>
      <c r="F608" s="8" t="str">
        <f>原始数据!F608</f>
        <v/>
      </c>
      <c r="G608" s="8">
        <f>原始数据!G608</f>
        <v>3</v>
      </c>
      <c r="H608" s="8" t="str">
        <f>原始数据!H608</f>
        <v>下</v>
      </c>
      <c r="I608" s="8" t="str">
        <f>IF(原始数据!X608="","",原始数据!X608)</f>
        <v/>
      </c>
      <c r="J608" s="8" t="str">
        <f>原始数据!J608</f>
        <v/>
      </c>
      <c r="K608" s="142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9" t="str">
        <f>IF(原始数据!AP608="","",原始数据!AP608)</f>
        <v/>
      </c>
      <c r="M608" s="13"/>
      <c r="N608" s="195"/>
      <c r="O608" s="195"/>
      <c r="P608" s="142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9" t="str">
        <f>IF(原始数据!AQ608="","",原始数据!AQ608)</f>
        <v/>
      </c>
      <c r="R608" s="13"/>
      <c r="S608" s="13"/>
      <c r="T608" s="13"/>
      <c r="U608" s="142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9" t="str">
        <f>IF(原始数据!AS608="","",原始数据!AS608)</f>
        <v/>
      </c>
      <c r="W608" s="13"/>
      <c r="X608" s="13"/>
      <c r="Y608" s="13"/>
      <c r="Z608" s="142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9" t="str">
        <f>IF(原始数据!AU608="","",原始数据!AU608)</f>
        <v/>
      </c>
      <c r="AB608" s="13"/>
      <c r="AC608" s="13"/>
      <c r="AD608" s="13"/>
      <c r="AE608" s="9" t="str">
        <f>IF(原始数据!K608="","",原始数据!K608)</f>
        <v/>
      </c>
      <c r="AF608" s="9" t="str">
        <f>IF(原始数据!L608="","",原始数据!L608)</f>
        <v/>
      </c>
      <c r="AG608" s="9" t="str">
        <f>IF(原始数据!AV608="","",原始数据!AV608)</f>
        <v/>
      </c>
      <c r="AH608" s="13"/>
      <c r="AI608" s="13"/>
      <c r="AJ608" s="13"/>
      <c r="AK608" s="13"/>
      <c r="AL608" s="13"/>
      <c r="AM608" s="9"/>
      <c r="AN608" s="9"/>
      <c r="AO608" s="9"/>
      <c r="AP608" s="9"/>
      <c r="AQ608" s="10"/>
      <c r="AR608" s="10"/>
      <c r="AS608" s="10"/>
      <c r="AT608" s="10"/>
      <c r="AU608" s="16"/>
      <c r="AV608" s="16"/>
      <c r="AW608" s="16"/>
      <c r="AX608" s="16"/>
      <c r="AY608" s="191"/>
      <c r="AZ608" s="191"/>
      <c r="BA608" s="13"/>
      <c r="BC608" s="20">
        <f t="shared" si="18"/>
        <v>0</v>
      </c>
      <c r="BD608" s="20" t="str">
        <f t="shared" si="19"/>
        <v/>
      </c>
    </row>
    <row r="609" spans="1:56">
      <c r="A609" s="1">
        <f>输入错误检查!C608</f>
        <v>0</v>
      </c>
      <c r="B609" s="14" t="str">
        <f>原始数据!B609</f>
        <v/>
      </c>
      <c r="C609" s="14" t="str">
        <f>原始数据!C609</f>
        <v/>
      </c>
      <c r="D609" s="8" t="str">
        <f>原始数据!D609</f>
        <v/>
      </c>
      <c r="E609" s="8" t="str">
        <f>原始数据!E609</f>
        <v/>
      </c>
      <c r="F609" s="8" t="str">
        <f>原始数据!F609</f>
        <v/>
      </c>
      <c r="G609" s="8" t="str">
        <f>原始数据!G609</f>
        <v>加</v>
      </c>
      <c r="H609" s="8" t="str">
        <f>原始数据!H609</f>
        <v>上</v>
      </c>
      <c r="I609" s="8" t="str">
        <f>IF(原始数据!X609="","",原始数据!X609)</f>
        <v/>
      </c>
      <c r="J609" s="8" t="str">
        <f>原始数据!J609</f>
        <v/>
      </c>
      <c r="K609" s="142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9" t="str">
        <f>IF(原始数据!AP609="","",原始数据!AP609)</f>
        <v/>
      </c>
      <c r="M609" s="13"/>
      <c r="N609" s="195"/>
      <c r="O609" s="195"/>
      <c r="P609" s="142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9" t="str">
        <f>IF(原始数据!AQ609="","",原始数据!AQ609)</f>
        <v/>
      </c>
      <c r="R609" s="13"/>
      <c r="S609" s="13"/>
      <c r="T609" s="13"/>
      <c r="U609" s="142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9" t="str">
        <f>IF(原始数据!AS609="","",原始数据!AS609)</f>
        <v/>
      </c>
      <c r="W609" s="13"/>
      <c r="X609" s="13"/>
      <c r="Y609" s="13"/>
      <c r="Z609" s="142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9" t="str">
        <f>IF(原始数据!AU609="","",原始数据!AU609)</f>
        <v/>
      </c>
      <c r="AB609" s="13"/>
      <c r="AC609" s="13"/>
      <c r="AD609" s="13"/>
      <c r="AE609" s="9" t="str">
        <f>IF(原始数据!K609="","",原始数据!K609)</f>
        <v/>
      </c>
      <c r="AF609" s="9" t="str">
        <f>IF(原始数据!L609="","",原始数据!L609)</f>
        <v/>
      </c>
      <c r="AG609" s="9" t="str">
        <f>IF(原始数据!AV609="","",原始数据!AV609)</f>
        <v/>
      </c>
      <c r="AH609" s="13"/>
      <c r="AI609" s="13"/>
      <c r="AJ609" s="13"/>
      <c r="AK609" s="13"/>
      <c r="AL609" s="13"/>
      <c r="AM609" s="9"/>
      <c r="AN609" s="9"/>
      <c r="AO609" s="9"/>
      <c r="AP609" s="9"/>
      <c r="AQ609" s="10"/>
      <c r="AR609" s="10"/>
      <c r="AS609" s="10"/>
      <c r="AT609" s="10"/>
      <c r="AU609" s="16"/>
      <c r="AV609" s="16"/>
      <c r="AW609" s="16"/>
      <c r="AX609" s="16"/>
      <c r="AY609" s="191"/>
      <c r="AZ609" s="191"/>
      <c r="BA609" s="13"/>
      <c r="BC609" s="20">
        <f t="shared" si="18"/>
        <v>0</v>
      </c>
      <c r="BD609" s="20" t="str">
        <f t="shared" si="19"/>
        <v/>
      </c>
    </row>
    <row r="610" spans="1:56">
      <c r="A610" s="1">
        <f>输入错误检查!C609</f>
        <v>0</v>
      </c>
      <c r="B610" s="14" t="str">
        <f>原始数据!B610</f>
        <v/>
      </c>
      <c r="C610" s="14" t="str">
        <f>原始数据!C610</f>
        <v/>
      </c>
      <c r="D610" s="8" t="str">
        <f>原始数据!D610</f>
        <v/>
      </c>
      <c r="E610" s="8" t="str">
        <f>原始数据!E610</f>
        <v/>
      </c>
      <c r="F610" s="8" t="str">
        <f>原始数据!F610</f>
        <v/>
      </c>
      <c r="G610" s="8" t="str">
        <f>原始数据!G610</f>
        <v>加</v>
      </c>
      <c r="H610" s="8" t="str">
        <f>原始数据!H610</f>
        <v>下</v>
      </c>
      <c r="I610" s="8" t="str">
        <f>IF(原始数据!X610="","",原始数据!X610)</f>
        <v/>
      </c>
      <c r="J610" s="8" t="str">
        <f>原始数据!J610</f>
        <v/>
      </c>
      <c r="K610" s="142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9" t="str">
        <f>IF(原始数据!AP610="","",原始数据!AP610)</f>
        <v/>
      </c>
      <c r="M610" s="13"/>
      <c r="N610" s="195"/>
      <c r="O610" s="195"/>
      <c r="P610" s="142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9" t="str">
        <f>IF(原始数据!AQ610="","",原始数据!AQ610)</f>
        <v/>
      </c>
      <c r="R610" s="13"/>
      <c r="S610" s="13"/>
      <c r="T610" s="13"/>
      <c r="U610" s="142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9" t="str">
        <f>IF(原始数据!AS610="","",原始数据!AS610)</f>
        <v/>
      </c>
      <c r="W610" s="13"/>
      <c r="X610" s="13"/>
      <c r="Y610" s="13"/>
      <c r="Z610" s="142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9" t="str">
        <f>IF(原始数据!AU610="","",原始数据!AU610)</f>
        <v/>
      </c>
      <c r="AB610" s="13"/>
      <c r="AC610" s="13"/>
      <c r="AD610" s="13"/>
      <c r="AE610" s="9" t="str">
        <f>IF(原始数据!K610="","",原始数据!K610)</f>
        <v/>
      </c>
      <c r="AF610" s="9" t="str">
        <f>IF(原始数据!L610="","",原始数据!L610)</f>
        <v/>
      </c>
      <c r="AG610" s="9" t="str">
        <f>IF(原始数据!AV610="","",原始数据!AV610)</f>
        <v/>
      </c>
      <c r="AH610" s="13"/>
      <c r="AI610" s="13"/>
      <c r="AJ610" s="13"/>
      <c r="AK610" s="13"/>
      <c r="AL610" s="13"/>
      <c r="AM610" s="9"/>
      <c r="AN610" s="9"/>
      <c r="AO610" s="9"/>
      <c r="AP610" s="9"/>
      <c r="AQ610" s="10"/>
      <c r="AR610" s="10"/>
      <c r="AS610" s="10"/>
      <c r="AT610" s="10"/>
      <c r="AU610" s="16"/>
      <c r="AV610" s="16"/>
      <c r="AW610" s="16"/>
      <c r="AX610" s="16"/>
      <c r="AY610" s="191"/>
      <c r="AZ610" s="191"/>
      <c r="BA610" s="13"/>
      <c r="BC610" s="20">
        <f t="shared" si="18"/>
        <v>0</v>
      </c>
      <c r="BD610" s="20" t="str">
        <f t="shared" si="19"/>
        <v/>
      </c>
    </row>
    <row r="611" spans="1:56">
      <c r="A611" s="1">
        <f>输入错误检查!C610</f>
        <v>0</v>
      </c>
      <c r="B611" s="14" t="str">
        <f>原始数据!B611</f>
        <v/>
      </c>
      <c r="C611" s="14" t="str">
        <f>原始数据!C611</f>
        <v/>
      </c>
      <c r="D611" s="8" t="str">
        <f>原始数据!D611</f>
        <v/>
      </c>
      <c r="E611" s="8" t="str">
        <f>原始数据!E611</f>
        <v/>
      </c>
      <c r="F611" s="8" t="str">
        <f>原始数据!F611</f>
        <v/>
      </c>
      <c r="G611" s="8">
        <f>原始数据!G611</f>
        <v>1</v>
      </c>
      <c r="H611" s="8" t="str">
        <f>原始数据!H611</f>
        <v>上</v>
      </c>
      <c r="I611" s="8" t="str">
        <f>IF(原始数据!X611="","",原始数据!X611)</f>
        <v/>
      </c>
      <c r="J611" s="8" t="str">
        <f>原始数据!J611</f>
        <v/>
      </c>
      <c r="K611" s="142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9" t="str">
        <f>IF(原始数据!AP611="","",原始数据!AP611)</f>
        <v/>
      </c>
      <c r="M611" s="13"/>
      <c r="N611" s="195"/>
      <c r="O611" s="195"/>
      <c r="P611" s="142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9" t="str">
        <f>IF(原始数据!AQ611="","",原始数据!AQ611)</f>
        <v/>
      </c>
      <c r="R611" s="13"/>
      <c r="S611" s="13"/>
      <c r="T611" s="13"/>
      <c r="U611" s="142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9" t="str">
        <f>IF(原始数据!AS611="","",原始数据!AS611)</f>
        <v/>
      </c>
      <c r="W611" s="13"/>
      <c r="X611" s="13"/>
      <c r="Y611" s="13"/>
      <c r="Z611" s="142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9" t="str">
        <f>IF(原始数据!AU611="","",原始数据!AU611)</f>
        <v/>
      </c>
      <c r="AB611" s="13"/>
      <c r="AC611" s="13"/>
      <c r="AD611" s="13"/>
      <c r="AE611" s="9" t="str">
        <f>IF(原始数据!K611="","",原始数据!K611)</f>
        <v/>
      </c>
      <c r="AF611" s="9" t="str">
        <f>IF(原始数据!L611="","",原始数据!L611)</f>
        <v/>
      </c>
      <c r="AG611" s="9" t="str">
        <f>IF(原始数据!AV611="","",原始数据!AV611)</f>
        <v/>
      </c>
      <c r="AH611" s="13"/>
      <c r="AI611" s="13"/>
      <c r="AJ611" s="13"/>
      <c r="AK611" s="13"/>
      <c r="AL611" s="13"/>
      <c r="AM611" s="9"/>
      <c r="AN611" s="9"/>
      <c r="AO611" s="9"/>
      <c r="AP611" s="9"/>
      <c r="AQ611" s="10"/>
      <c r="AR611" s="10"/>
      <c r="AS611" s="10"/>
      <c r="AT611" s="10"/>
      <c r="AU611" s="16"/>
      <c r="AV611" s="16"/>
      <c r="AW611" s="16"/>
      <c r="AX611" s="16"/>
      <c r="AY611" s="191"/>
      <c r="AZ611" s="191"/>
      <c r="BA611" s="13"/>
      <c r="BC611" s="20">
        <f t="shared" si="18"/>
        <v>0</v>
      </c>
      <c r="BD611" s="20" t="str">
        <f t="shared" si="19"/>
        <v/>
      </c>
    </row>
    <row r="612" spans="1:56">
      <c r="A612" s="1">
        <f>输入错误检查!C611</f>
        <v>0</v>
      </c>
      <c r="B612" s="14" t="str">
        <f>原始数据!B612</f>
        <v/>
      </c>
      <c r="C612" s="14" t="str">
        <f>原始数据!C612</f>
        <v/>
      </c>
      <c r="D612" s="8" t="str">
        <f>原始数据!D612</f>
        <v/>
      </c>
      <c r="E612" s="8" t="str">
        <f>原始数据!E612</f>
        <v/>
      </c>
      <c r="F612" s="8" t="str">
        <f>原始数据!F612</f>
        <v/>
      </c>
      <c r="G612" s="8">
        <f>原始数据!G612</f>
        <v>1</v>
      </c>
      <c r="H612" s="8" t="str">
        <f>原始数据!H612</f>
        <v>下</v>
      </c>
      <c r="I612" s="8" t="str">
        <f>IF(原始数据!X612="","",原始数据!X612)</f>
        <v/>
      </c>
      <c r="J612" s="8" t="str">
        <f>原始数据!J612</f>
        <v/>
      </c>
      <c r="K612" s="142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9" t="str">
        <f>IF(原始数据!AP612="","",原始数据!AP612)</f>
        <v/>
      </c>
      <c r="M612" s="13"/>
      <c r="N612" s="195"/>
      <c r="O612" s="195"/>
      <c r="P612" s="142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9" t="str">
        <f>IF(原始数据!AQ612="","",原始数据!AQ612)</f>
        <v/>
      </c>
      <c r="R612" s="13"/>
      <c r="S612" s="13"/>
      <c r="T612" s="13"/>
      <c r="U612" s="142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9" t="str">
        <f>IF(原始数据!AS612="","",原始数据!AS612)</f>
        <v/>
      </c>
      <c r="W612" s="13"/>
      <c r="X612" s="13"/>
      <c r="Y612" s="13"/>
      <c r="Z612" s="142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9" t="str">
        <f>IF(原始数据!AU612="","",原始数据!AU612)</f>
        <v/>
      </c>
      <c r="AB612" s="13"/>
      <c r="AC612" s="13"/>
      <c r="AD612" s="13"/>
      <c r="AE612" s="9" t="str">
        <f>IF(原始数据!K612="","",原始数据!K612)</f>
        <v/>
      </c>
      <c r="AF612" s="9" t="str">
        <f>IF(原始数据!L612="","",原始数据!L612)</f>
        <v/>
      </c>
      <c r="AG612" s="9" t="str">
        <f>IF(原始数据!AV612="","",原始数据!AV612)</f>
        <v/>
      </c>
      <c r="AH612" s="13"/>
      <c r="AI612" s="13"/>
      <c r="AJ612" s="13"/>
      <c r="AK612" s="13"/>
      <c r="AL612" s="13"/>
      <c r="AM612" s="9"/>
      <c r="AN612" s="9"/>
      <c r="AO612" s="9"/>
      <c r="AP612" s="9"/>
      <c r="AQ612" s="10"/>
      <c r="AR612" s="10"/>
      <c r="AS612" s="10"/>
      <c r="AT612" s="10"/>
      <c r="AU612" s="16"/>
      <c r="AV612" s="16"/>
      <c r="AW612" s="16"/>
      <c r="AX612" s="16"/>
      <c r="AY612" s="191"/>
      <c r="AZ612" s="191"/>
      <c r="BA612" s="13"/>
      <c r="BC612" s="20">
        <f t="shared" si="18"/>
        <v>0</v>
      </c>
      <c r="BD612" s="20" t="str">
        <f t="shared" si="19"/>
        <v/>
      </c>
    </row>
    <row r="613" spans="1:56">
      <c r="A613" s="1">
        <f>输入错误检查!C612</f>
        <v>0</v>
      </c>
      <c r="B613" s="14" t="str">
        <f>原始数据!B613</f>
        <v/>
      </c>
      <c r="C613" s="14" t="str">
        <f>原始数据!C613</f>
        <v/>
      </c>
      <c r="D613" s="8" t="str">
        <f>原始数据!D613</f>
        <v/>
      </c>
      <c r="E613" s="8" t="str">
        <f>原始数据!E613</f>
        <v/>
      </c>
      <c r="F613" s="8" t="str">
        <f>原始数据!F613</f>
        <v/>
      </c>
      <c r="G613" s="8">
        <f>原始数据!G613</f>
        <v>2</v>
      </c>
      <c r="H613" s="8" t="str">
        <f>原始数据!H613</f>
        <v>上</v>
      </c>
      <c r="I613" s="8" t="str">
        <f>IF(原始数据!X613="","",原始数据!X613)</f>
        <v/>
      </c>
      <c r="J613" s="8" t="str">
        <f>原始数据!J613</f>
        <v/>
      </c>
      <c r="K613" s="142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9" t="str">
        <f>IF(原始数据!AP613="","",原始数据!AP613)</f>
        <v/>
      </c>
      <c r="M613" s="13"/>
      <c r="N613" s="195"/>
      <c r="O613" s="195"/>
      <c r="P613" s="142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9" t="str">
        <f>IF(原始数据!AQ613="","",原始数据!AQ613)</f>
        <v/>
      </c>
      <c r="R613" s="13"/>
      <c r="S613" s="13"/>
      <c r="T613" s="13"/>
      <c r="U613" s="142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9" t="str">
        <f>IF(原始数据!AS613="","",原始数据!AS613)</f>
        <v/>
      </c>
      <c r="W613" s="13"/>
      <c r="X613" s="13"/>
      <c r="Y613" s="13"/>
      <c r="Z613" s="142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9" t="str">
        <f>IF(原始数据!AU613="","",原始数据!AU613)</f>
        <v/>
      </c>
      <c r="AB613" s="13"/>
      <c r="AC613" s="13"/>
      <c r="AD613" s="13"/>
      <c r="AE613" s="9" t="str">
        <f>IF(原始数据!K613="","",原始数据!K613)</f>
        <v/>
      </c>
      <c r="AF613" s="9" t="str">
        <f>IF(原始数据!L613="","",原始数据!L613)</f>
        <v/>
      </c>
      <c r="AG613" s="9" t="str">
        <f>IF(原始数据!AV613="","",原始数据!AV613)</f>
        <v/>
      </c>
      <c r="AH613" s="13"/>
      <c r="AI613" s="13"/>
      <c r="AJ613" s="13"/>
      <c r="AK613" s="13"/>
      <c r="AL613" s="13"/>
      <c r="AM613" s="9"/>
      <c r="AN613" s="9"/>
      <c r="AO613" s="9"/>
      <c r="AP613" s="9"/>
      <c r="AQ613" s="10"/>
      <c r="AR613" s="10"/>
      <c r="AS613" s="10"/>
      <c r="AT613" s="10"/>
      <c r="AU613" s="16"/>
      <c r="AV613" s="16"/>
      <c r="AW613" s="16"/>
      <c r="AX613" s="16"/>
      <c r="AY613" s="191"/>
      <c r="AZ613" s="191"/>
      <c r="BA613" s="13"/>
      <c r="BC613" s="20">
        <f t="shared" si="18"/>
        <v>0</v>
      </c>
      <c r="BD613" s="20" t="str">
        <f t="shared" si="19"/>
        <v/>
      </c>
    </row>
    <row r="614" spans="1:56">
      <c r="A614" s="1">
        <f>输入错误检查!C613</f>
        <v>0</v>
      </c>
      <c r="B614" s="14" t="str">
        <f>原始数据!B614</f>
        <v/>
      </c>
      <c r="C614" s="14" t="str">
        <f>原始数据!C614</f>
        <v/>
      </c>
      <c r="D614" s="8" t="str">
        <f>原始数据!D614</f>
        <v/>
      </c>
      <c r="E614" s="8" t="str">
        <f>原始数据!E614</f>
        <v/>
      </c>
      <c r="F614" s="8" t="str">
        <f>原始数据!F614</f>
        <v/>
      </c>
      <c r="G614" s="8">
        <f>原始数据!G614</f>
        <v>2</v>
      </c>
      <c r="H614" s="8" t="str">
        <f>原始数据!H614</f>
        <v>下</v>
      </c>
      <c r="I614" s="8" t="str">
        <f>IF(原始数据!X614="","",原始数据!X614)</f>
        <v/>
      </c>
      <c r="J614" s="8" t="str">
        <f>原始数据!J614</f>
        <v/>
      </c>
      <c r="K614" s="142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9" t="str">
        <f>IF(原始数据!AP614="","",原始数据!AP614)</f>
        <v/>
      </c>
      <c r="M614" s="13"/>
      <c r="N614" s="195"/>
      <c r="O614" s="195"/>
      <c r="P614" s="142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9" t="str">
        <f>IF(原始数据!AQ614="","",原始数据!AQ614)</f>
        <v/>
      </c>
      <c r="R614" s="13"/>
      <c r="S614" s="13"/>
      <c r="T614" s="13"/>
      <c r="U614" s="142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9" t="str">
        <f>IF(原始数据!AS614="","",原始数据!AS614)</f>
        <v/>
      </c>
      <c r="W614" s="13"/>
      <c r="X614" s="13"/>
      <c r="Y614" s="13"/>
      <c r="Z614" s="142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9" t="str">
        <f>IF(原始数据!AU614="","",原始数据!AU614)</f>
        <v/>
      </c>
      <c r="AB614" s="13"/>
      <c r="AC614" s="13"/>
      <c r="AD614" s="13"/>
      <c r="AE614" s="9" t="str">
        <f>IF(原始数据!K614="","",原始数据!K614)</f>
        <v/>
      </c>
      <c r="AF614" s="9" t="str">
        <f>IF(原始数据!L614="","",原始数据!L614)</f>
        <v/>
      </c>
      <c r="AG614" s="9" t="str">
        <f>IF(原始数据!AV614="","",原始数据!AV614)</f>
        <v/>
      </c>
      <c r="AH614" s="13"/>
      <c r="AI614" s="13"/>
      <c r="AJ614" s="13"/>
      <c r="AK614" s="13"/>
      <c r="AL614" s="13"/>
      <c r="AM614" s="9"/>
      <c r="AN614" s="9"/>
      <c r="AO614" s="9"/>
      <c r="AP614" s="9"/>
      <c r="AQ614" s="10"/>
      <c r="AR614" s="10"/>
      <c r="AS614" s="10"/>
      <c r="AT614" s="10"/>
      <c r="AU614" s="16"/>
      <c r="AV614" s="16"/>
      <c r="AW614" s="16"/>
      <c r="AX614" s="16"/>
      <c r="AY614" s="191"/>
      <c r="AZ614" s="191"/>
      <c r="BA614" s="13"/>
      <c r="BC614" s="20">
        <f t="shared" si="18"/>
        <v>0</v>
      </c>
      <c r="BD614" s="20" t="str">
        <f t="shared" si="19"/>
        <v/>
      </c>
    </row>
    <row r="615" spans="1:56">
      <c r="A615" s="1">
        <f>输入错误检查!C614</f>
        <v>0</v>
      </c>
      <c r="B615" s="14" t="str">
        <f>原始数据!B615</f>
        <v/>
      </c>
      <c r="C615" s="14" t="str">
        <f>原始数据!C615</f>
        <v/>
      </c>
      <c r="D615" s="8" t="str">
        <f>原始数据!D615</f>
        <v/>
      </c>
      <c r="E615" s="8" t="str">
        <f>原始数据!E615</f>
        <v/>
      </c>
      <c r="F615" s="8" t="str">
        <f>原始数据!F615</f>
        <v/>
      </c>
      <c r="G615" s="8">
        <f>原始数据!G615</f>
        <v>3</v>
      </c>
      <c r="H615" s="8" t="str">
        <f>原始数据!H615</f>
        <v>上</v>
      </c>
      <c r="I615" s="8" t="str">
        <f>IF(原始数据!X615="","",原始数据!X615)</f>
        <v/>
      </c>
      <c r="J615" s="8" t="str">
        <f>原始数据!J615</f>
        <v/>
      </c>
      <c r="K615" s="142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9" t="str">
        <f>IF(原始数据!AP615="","",原始数据!AP615)</f>
        <v/>
      </c>
      <c r="M615" s="13"/>
      <c r="N615" s="195"/>
      <c r="O615" s="195"/>
      <c r="P615" s="142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9" t="str">
        <f>IF(原始数据!AQ615="","",原始数据!AQ615)</f>
        <v/>
      </c>
      <c r="R615" s="13"/>
      <c r="S615" s="13"/>
      <c r="T615" s="13"/>
      <c r="U615" s="142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9" t="str">
        <f>IF(原始数据!AS615="","",原始数据!AS615)</f>
        <v/>
      </c>
      <c r="W615" s="13"/>
      <c r="X615" s="13"/>
      <c r="Y615" s="13"/>
      <c r="Z615" s="142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9" t="str">
        <f>IF(原始数据!AU615="","",原始数据!AU615)</f>
        <v/>
      </c>
      <c r="AB615" s="13"/>
      <c r="AC615" s="13"/>
      <c r="AD615" s="13"/>
      <c r="AE615" s="9" t="str">
        <f>IF(原始数据!K615="","",原始数据!K615)</f>
        <v/>
      </c>
      <c r="AF615" s="9" t="str">
        <f>IF(原始数据!L615="","",原始数据!L615)</f>
        <v/>
      </c>
      <c r="AG615" s="9" t="str">
        <f>IF(原始数据!AV615="","",原始数据!AV615)</f>
        <v/>
      </c>
      <c r="AH615" s="13"/>
      <c r="AI615" s="13"/>
      <c r="AJ615" s="13"/>
      <c r="AK615" s="13"/>
      <c r="AL615" s="13"/>
      <c r="AM615" s="9"/>
      <c r="AN615" s="9"/>
      <c r="AO615" s="9"/>
      <c r="AP615" s="9"/>
      <c r="AQ615" s="10"/>
      <c r="AR615" s="10"/>
      <c r="AS615" s="10"/>
      <c r="AT615" s="10"/>
      <c r="AU615" s="16"/>
      <c r="AV615" s="16"/>
      <c r="AW615" s="16"/>
      <c r="AX615" s="16"/>
      <c r="AY615" s="191"/>
      <c r="AZ615" s="191"/>
      <c r="BA615" s="13"/>
      <c r="BC615" s="20">
        <f t="shared" si="18"/>
        <v>0</v>
      </c>
      <c r="BD615" s="20" t="str">
        <f t="shared" si="19"/>
        <v/>
      </c>
    </row>
    <row r="616" spans="1:56">
      <c r="A616" s="1">
        <f>输入错误检查!C615</f>
        <v>0</v>
      </c>
      <c r="B616" s="14" t="str">
        <f>原始数据!B616</f>
        <v/>
      </c>
      <c r="C616" s="14" t="str">
        <f>原始数据!C616</f>
        <v/>
      </c>
      <c r="D616" s="8" t="str">
        <f>原始数据!D616</f>
        <v/>
      </c>
      <c r="E616" s="8" t="str">
        <f>原始数据!E616</f>
        <v/>
      </c>
      <c r="F616" s="8" t="str">
        <f>原始数据!F616</f>
        <v/>
      </c>
      <c r="G616" s="8">
        <f>原始数据!G616</f>
        <v>3</v>
      </c>
      <c r="H616" s="8" t="str">
        <f>原始数据!H616</f>
        <v>下</v>
      </c>
      <c r="I616" s="8" t="str">
        <f>IF(原始数据!X616="","",原始数据!X616)</f>
        <v/>
      </c>
      <c r="J616" s="8" t="str">
        <f>原始数据!J616</f>
        <v/>
      </c>
      <c r="K616" s="142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9" t="str">
        <f>IF(原始数据!AP616="","",原始数据!AP616)</f>
        <v/>
      </c>
      <c r="M616" s="13"/>
      <c r="N616" s="195"/>
      <c r="O616" s="195"/>
      <c r="P616" s="142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9" t="str">
        <f>IF(原始数据!AQ616="","",原始数据!AQ616)</f>
        <v/>
      </c>
      <c r="R616" s="13"/>
      <c r="S616" s="13"/>
      <c r="T616" s="13"/>
      <c r="U616" s="142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9" t="str">
        <f>IF(原始数据!AS616="","",原始数据!AS616)</f>
        <v/>
      </c>
      <c r="W616" s="13"/>
      <c r="X616" s="13"/>
      <c r="Y616" s="13"/>
      <c r="Z616" s="142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9" t="str">
        <f>IF(原始数据!AU616="","",原始数据!AU616)</f>
        <v/>
      </c>
      <c r="AB616" s="13"/>
      <c r="AC616" s="13"/>
      <c r="AD616" s="13"/>
      <c r="AE616" s="9" t="str">
        <f>IF(原始数据!K616="","",原始数据!K616)</f>
        <v/>
      </c>
      <c r="AF616" s="9" t="str">
        <f>IF(原始数据!L616="","",原始数据!L616)</f>
        <v/>
      </c>
      <c r="AG616" s="9" t="str">
        <f>IF(原始数据!AV616="","",原始数据!AV616)</f>
        <v/>
      </c>
      <c r="AH616" s="13"/>
      <c r="AI616" s="13"/>
      <c r="AJ616" s="13"/>
      <c r="AK616" s="13"/>
      <c r="AL616" s="13"/>
      <c r="AM616" s="9"/>
      <c r="AN616" s="9"/>
      <c r="AO616" s="9"/>
      <c r="AP616" s="9"/>
      <c r="AQ616" s="10"/>
      <c r="AR616" s="10"/>
      <c r="AS616" s="10"/>
      <c r="AT616" s="10"/>
      <c r="AU616" s="16"/>
      <c r="AV616" s="16"/>
      <c r="AW616" s="16"/>
      <c r="AX616" s="16"/>
      <c r="AY616" s="191"/>
      <c r="AZ616" s="191"/>
      <c r="BA616" s="13"/>
      <c r="BC616" s="20">
        <f t="shared" si="18"/>
        <v>0</v>
      </c>
      <c r="BD616" s="20" t="str">
        <f t="shared" si="19"/>
        <v/>
      </c>
    </row>
    <row r="617" spans="1:56">
      <c r="A617" s="1">
        <f>输入错误检查!C616</f>
        <v>0</v>
      </c>
      <c r="B617" s="14" t="str">
        <f>原始数据!B617</f>
        <v/>
      </c>
      <c r="C617" s="14" t="str">
        <f>原始数据!C617</f>
        <v/>
      </c>
      <c r="D617" s="8" t="str">
        <f>原始数据!D617</f>
        <v/>
      </c>
      <c r="E617" s="8" t="str">
        <f>原始数据!E617</f>
        <v/>
      </c>
      <c r="F617" s="8" t="str">
        <f>原始数据!F617</f>
        <v/>
      </c>
      <c r="G617" s="8" t="str">
        <f>原始数据!G617</f>
        <v>加</v>
      </c>
      <c r="H617" s="8" t="str">
        <f>原始数据!H617</f>
        <v>上</v>
      </c>
      <c r="I617" s="8" t="str">
        <f>IF(原始数据!X617="","",原始数据!X617)</f>
        <v/>
      </c>
      <c r="J617" s="8" t="str">
        <f>原始数据!J617</f>
        <v/>
      </c>
      <c r="K617" s="142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9" t="str">
        <f>IF(原始数据!AP617="","",原始数据!AP617)</f>
        <v/>
      </c>
      <c r="M617" s="13"/>
      <c r="N617" s="195"/>
      <c r="O617" s="195"/>
      <c r="P617" s="142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9" t="str">
        <f>IF(原始数据!AQ617="","",原始数据!AQ617)</f>
        <v/>
      </c>
      <c r="R617" s="13"/>
      <c r="S617" s="13"/>
      <c r="T617" s="13"/>
      <c r="U617" s="142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9" t="str">
        <f>IF(原始数据!AS617="","",原始数据!AS617)</f>
        <v/>
      </c>
      <c r="W617" s="13"/>
      <c r="X617" s="13"/>
      <c r="Y617" s="13"/>
      <c r="Z617" s="142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9" t="str">
        <f>IF(原始数据!AU617="","",原始数据!AU617)</f>
        <v/>
      </c>
      <c r="AB617" s="13"/>
      <c r="AC617" s="13"/>
      <c r="AD617" s="13"/>
      <c r="AE617" s="9" t="str">
        <f>IF(原始数据!K617="","",原始数据!K617)</f>
        <v/>
      </c>
      <c r="AF617" s="9" t="str">
        <f>IF(原始数据!L617="","",原始数据!L617)</f>
        <v/>
      </c>
      <c r="AG617" s="9" t="str">
        <f>IF(原始数据!AV617="","",原始数据!AV617)</f>
        <v/>
      </c>
      <c r="AH617" s="13"/>
      <c r="AI617" s="13"/>
      <c r="AJ617" s="13"/>
      <c r="AK617" s="13"/>
      <c r="AL617" s="13"/>
      <c r="AM617" s="9"/>
      <c r="AN617" s="9"/>
      <c r="AO617" s="9"/>
      <c r="AP617" s="9"/>
      <c r="AQ617" s="10"/>
      <c r="AR617" s="10"/>
      <c r="AS617" s="10"/>
      <c r="AT617" s="10"/>
      <c r="AU617" s="16"/>
      <c r="AV617" s="16"/>
      <c r="AW617" s="16"/>
      <c r="AX617" s="16"/>
      <c r="AY617" s="191"/>
      <c r="AZ617" s="191"/>
      <c r="BA617" s="13"/>
      <c r="BC617" s="20">
        <f t="shared" si="18"/>
        <v>0</v>
      </c>
      <c r="BD617" s="20" t="str">
        <f t="shared" si="19"/>
        <v/>
      </c>
    </row>
    <row r="618" spans="1:56">
      <c r="A618" s="1">
        <f>输入错误检查!C617</f>
        <v>0</v>
      </c>
      <c r="B618" s="14" t="str">
        <f>原始数据!B618</f>
        <v/>
      </c>
      <c r="C618" s="14" t="str">
        <f>原始数据!C618</f>
        <v/>
      </c>
      <c r="D618" s="8" t="str">
        <f>原始数据!D618</f>
        <v/>
      </c>
      <c r="E618" s="8" t="str">
        <f>原始数据!E618</f>
        <v/>
      </c>
      <c r="F618" s="8" t="str">
        <f>原始数据!F618</f>
        <v/>
      </c>
      <c r="G618" s="8" t="str">
        <f>原始数据!G618</f>
        <v>加</v>
      </c>
      <c r="H618" s="8" t="str">
        <f>原始数据!H618</f>
        <v>下</v>
      </c>
      <c r="I618" s="8" t="str">
        <f>IF(原始数据!X618="","",原始数据!X618)</f>
        <v/>
      </c>
      <c r="J618" s="8" t="str">
        <f>原始数据!J618</f>
        <v/>
      </c>
      <c r="K618" s="142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9" t="str">
        <f>IF(原始数据!AP618="","",原始数据!AP618)</f>
        <v/>
      </c>
      <c r="M618" s="13"/>
      <c r="N618" s="195"/>
      <c r="O618" s="195"/>
      <c r="P618" s="142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9" t="str">
        <f>IF(原始数据!AQ618="","",原始数据!AQ618)</f>
        <v/>
      </c>
      <c r="R618" s="13"/>
      <c r="S618" s="13"/>
      <c r="T618" s="13"/>
      <c r="U618" s="142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9" t="str">
        <f>IF(原始数据!AS618="","",原始数据!AS618)</f>
        <v/>
      </c>
      <c r="W618" s="13"/>
      <c r="X618" s="13"/>
      <c r="Y618" s="13"/>
      <c r="Z618" s="142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9" t="str">
        <f>IF(原始数据!AU618="","",原始数据!AU618)</f>
        <v/>
      </c>
      <c r="AB618" s="13"/>
      <c r="AC618" s="13"/>
      <c r="AD618" s="13"/>
      <c r="AE618" s="9" t="str">
        <f>IF(原始数据!K618="","",原始数据!K618)</f>
        <v/>
      </c>
      <c r="AF618" s="9" t="str">
        <f>IF(原始数据!L618="","",原始数据!L618)</f>
        <v/>
      </c>
      <c r="AG618" s="9" t="str">
        <f>IF(原始数据!AV618="","",原始数据!AV618)</f>
        <v/>
      </c>
      <c r="AH618" s="13"/>
      <c r="AI618" s="13"/>
      <c r="AJ618" s="13"/>
      <c r="AK618" s="13"/>
      <c r="AL618" s="13"/>
      <c r="AM618" s="9"/>
      <c r="AN618" s="9"/>
      <c r="AO618" s="9"/>
      <c r="AP618" s="9"/>
      <c r="AQ618" s="10"/>
      <c r="AR618" s="10"/>
      <c r="AS618" s="10"/>
      <c r="AT618" s="10"/>
      <c r="AU618" s="16"/>
      <c r="AV618" s="16"/>
      <c r="AW618" s="16"/>
      <c r="AX618" s="16"/>
      <c r="AY618" s="191"/>
      <c r="AZ618" s="191"/>
      <c r="BA618" s="13"/>
      <c r="BC618" s="20">
        <f t="shared" si="18"/>
        <v>0</v>
      </c>
      <c r="BD618" s="20" t="str">
        <f t="shared" si="19"/>
        <v/>
      </c>
    </row>
    <row r="619" spans="1:56">
      <c r="A619" s="1">
        <f>输入错误检查!C618</f>
        <v>0</v>
      </c>
      <c r="B619" s="14" t="str">
        <f>原始数据!B619</f>
        <v/>
      </c>
      <c r="C619" s="14" t="str">
        <f>原始数据!C619</f>
        <v/>
      </c>
      <c r="D619" s="8" t="str">
        <f>原始数据!D619</f>
        <v/>
      </c>
      <c r="E619" s="8" t="str">
        <f>原始数据!E619</f>
        <v/>
      </c>
      <c r="F619" s="8" t="str">
        <f>原始数据!F619</f>
        <v/>
      </c>
      <c r="G619" s="8">
        <f>原始数据!G619</f>
        <v>1</v>
      </c>
      <c r="H619" s="8" t="str">
        <f>原始数据!H619</f>
        <v>上</v>
      </c>
      <c r="I619" s="8" t="str">
        <f>IF(原始数据!X619="","",原始数据!X619)</f>
        <v/>
      </c>
      <c r="J619" s="8" t="str">
        <f>原始数据!J619</f>
        <v/>
      </c>
      <c r="K619" s="142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9" t="str">
        <f>IF(原始数据!AP619="","",原始数据!AP619)</f>
        <v/>
      </c>
      <c r="M619" s="13"/>
      <c r="N619" s="195"/>
      <c r="O619" s="195"/>
      <c r="P619" s="142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9" t="str">
        <f>IF(原始数据!AQ619="","",原始数据!AQ619)</f>
        <v/>
      </c>
      <c r="R619" s="13"/>
      <c r="S619" s="13"/>
      <c r="T619" s="13"/>
      <c r="U619" s="142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9" t="str">
        <f>IF(原始数据!AS619="","",原始数据!AS619)</f>
        <v/>
      </c>
      <c r="W619" s="13"/>
      <c r="X619" s="13"/>
      <c r="Y619" s="13"/>
      <c r="Z619" s="142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9" t="str">
        <f>IF(原始数据!AU619="","",原始数据!AU619)</f>
        <v/>
      </c>
      <c r="AB619" s="13"/>
      <c r="AC619" s="13"/>
      <c r="AD619" s="13"/>
      <c r="AE619" s="9" t="str">
        <f>IF(原始数据!K619="","",原始数据!K619)</f>
        <v/>
      </c>
      <c r="AF619" s="9" t="str">
        <f>IF(原始数据!L619="","",原始数据!L619)</f>
        <v/>
      </c>
      <c r="AG619" s="9" t="str">
        <f>IF(原始数据!AV619="","",原始数据!AV619)</f>
        <v/>
      </c>
      <c r="AH619" s="13"/>
      <c r="AI619" s="13"/>
      <c r="AJ619" s="13"/>
      <c r="AK619" s="13"/>
      <c r="AL619" s="13"/>
      <c r="AM619" s="9"/>
      <c r="AN619" s="9"/>
      <c r="AO619" s="9"/>
      <c r="AP619" s="9"/>
      <c r="AQ619" s="10"/>
      <c r="AR619" s="10"/>
      <c r="AS619" s="10"/>
      <c r="AT619" s="10"/>
      <c r="AU619" s="16"/>
      <c r="AV619" s="16"/>
      <c r="AW619" s="16"/>
      <c r="AX619" s="16"/>
      <c r="AY619" s="191"/>
      <c r="AZ619" s="191"/>
      <c r="BA619" s="13"/>
      <c r="BC619" s="20">
        <f t="shared" si="18"/>
        <v>0</v>
      </c>
      <c r="BD619" s="20" t="str">
        <f t="shared" si="19"/>
        <v/>
      </c>
    </row>
    <row r="620" spans="1:56">
      <c r="A620" s="1">
        <f>输入错误检查!C619</f>
        <v>0</v>
      </c>
      <c r="B620" s="14" t="str">
        <f>原始数据!B620</f>
        <v/>
      </c>
      <c r="C620" s="14" t="str">
        <f>原始数据!C620</f>
        <v/>
      </c>
      <c r="D620" s="8" t="str">
        <f>原始数据!D620</f>
        <v/>
      </c>
      <c r="E620" s="8" t="str">
        <f>原始数据!E620</f>
        <v/>
      </c>
      <c r="F620" s="8" t="str">
        <f>原始数据!F620</f>
        <v/>
      </c>
      <c r="G620" s="8">
        <f>原始数据!G620</f>
        <v>1</v>
      </c>
      <c r="H620" s="8" t="str">
        <f>原始数据!H620</f>
        <v>下</v>
      </c>
      <c r="I620" s="8" t="str">
        <f>IF(原始数据!X620="","",原始数据!X620)</f>
        <v/>
      </c>
      <c r="J620" s="8" t="str">
        <f>原始数据!J620</f>
        <v/>
      </c>
      <c r="K620" s="142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9" t="str">
        <f>IF(原始数据!AP620="","",原始数据!AP620)</f>
        <v/>
      </c>
      <c r="M620" s="13"/>
      <c r="N620" s="195"/>
      <c r="O620" s="195"/>
      <c r="P620" s="142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9" t="str">
        <f>IF(原始数据!AQ620="","",原始数据!AQ620)</f>
        <v/>
      </c>
      <c r="R620" s="13"/>
      <c r="S620" s="13"/>
      <c r="T620" s="13"/>
      <c r="U620" s="142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9" t="str">
        <f>IF(原始数据!AS620="","",原始数据!AS620)</f>
        <v/>
      </c>
      <c r="W620" s="13"/>
      <c r="X620" s="13"/>
      <c r="Y620" s="13"/>
      <c r="Z620" s="142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9" t="str">
        <f>IF(原始数据!AU620="","",原始数据!AU620)</f>
        <v/>
      </c>
      <c r="AB620" s="13"/>
      <c r="AC620" s="13"/>
      <c r="AD620" s="13"/>
      <c r="AE620" s="9" t="str">
        <f>IF(原始数据!K620="","",原始数据!K620)</f>
        <v/>
      </c>
      <c r="AF620" s="9" t="str">
        <f>IF(原始数据!L620="","",原始数据!L620)</f>
        <v/>
      </c>
      <c r="AG620" s="9" t="str">
        <f>IF(原始数据!AV620="","",原始数据!AV620)</f>
        <v/>
      </c>
      <c r="AH620" s="13"/>
      <c r="AI620" s="13"/>
      <c r="AJ620" s="13"/>
      <c r="AK620" s="13"/>
      <c r="AL620" s="13"/>
      <c r="AM620" s="9"/>
      <c r="AN620" s="9"/>
      <c r="AO620" s="9"/>
      <c r="AP620" s="9"/>
      <c r="AQ620" s="10"/>
      <c r="AR620" s="10"/>
      <c r="AS620" s="10"/>
      <c r="AT620" s="10"/>
      <c r="AU620" s="16"/>
      <c r="AV620" s="16"/>
      <c r="AW620" s="16"/>
      <c r="AX620" s="16"/>
      <c r="AY620" s="191"/>
      <c r="AZ620" s="191"/>
      <c r="BA620" s="13"/>
      <c r="BC620" s="20">
        <f t="shared" si="18"/>
        <v>0</v>
      </c>
      <c r="BD620" s="20" t="str">
        <f t="shared" si="19"/>
        <v/>
      </c>
    </row>
    <row r="621" spans="1:56">
      <c r="A621" s="1">
        <f>输入错误检查!C620</f>
        <v>0</v>
      </c>
      <c r="B621" s="14" t="str">
        <f>原始数据!B621</f>
        <v/>
      </c>
      <c r="C621" s="14" t="str">
        <f>原始数据!C621</f>
        <v/>
      </c>
      <c r="D621" s="8" t="str">
        <f>原始数据!D621</f>
        <v/>
      </c>
      <c r="E621" s="8" t="str">
        <f>原始数据!E621</f>
        <v/>
      </c>
      <c r="F621" s="8" t="str">
        <f>原始数据!F621</f>
        <v/>
      </c>
      <c r="G621" s="8">
        <f>原始数据!G621</f>
        <v>2</v>
      </c>
      <c r="H621" s="8" t="str">
        <f>原始数据!H621</f>
        <v>上</v>
      </c>
      <c r="I621" s="8" t="str">
        <f>IF(原始数据!X621="","",原始数据!X621)</f>
        <v/>
      </c>
      <c r="J621" s="8" t="str">
        <f>原始数据!J621</f>
        <v/>
      </c>
      <c r="K621" s="142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9" t="str">
        <f>IF(原始数据!AP621="","",原始数据!AP621)</f>
        <v/>
      </c>
      <c r="M621" s="13"/>
      <c r="N621" s="195"/>
      <c r="O621" s="195"/>
      <c r="P621" s="142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9" t="str">
        <f>IF(原始数据!AQ621="","",原始数据!AQ621)</f>
        <v/>
      </c>
      <c r="R621" s="13"/>
      <c r="S621" s="13"/>
      <c r="T621" s="13"/>
      <c r="U621" s="142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9" t="str">
        <f>IF(原始数据!AS621="","",原始数据!AS621)</f>
        <v/>
      </c>
      <c r="W621" s="13"/>
      <c r="X621" s="13"/>
      <c r="Y621" s="13"/>
      <c r="Z621" s="142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9" t="str">
        <f>IF(原始数据!AU621="","",原始数据!AU621)</f>
        <v/>
      </c>
      <c r="AB621" s="13"/>
      <c r="AC621" s="13"/>
      <c r="AD621" s="13"/>
      <c r="AE621" s="9" t="str">
        <f>IF(原始数据!K621="","",原始数据!K621)</f>
        <v/>
      </c>
      <c r="AF621" s="9" t="str">
        <f>IF(原始数据!L621="","",原始数据!L621)</f>
        <v/>
      </c>
      <c r="AG621" s="9" t="str">
        <f>IF(原始数据!AV621="","",原始数据!AV621)</f>
        <v/>
      </c>
      <c r="AH621" s="13"/>
      <c r="AI621" s="13"/>
      <c r="AJ621" s="13"/>
      <c r="AK621" s="13"/>
      <c r="AL621" s="13"/>
      <c r="AM621" s="9"/>
      <c r="AN621" s="9"/>
      <c r="AO621" s="9"/>
      <c r="AP621" s="9"/>
      <c r="AQ621" s="10"/>
      <c r="AR621" s="10"/>
      <c r="AS621" s="10"/>
      <c r="AT621" s="10"/>
      <c r="AU621" s="16"/>
      <c r="AV621" s="16"/>
      <c r="AW621" s="16"/>
      <c r="AX621" s="16"/>
      <c r="AY621" s="191"/>
      <c r="AZ621" s="191"/>
      <c r="BA621" s="13"/>
      <c r="BC621" s="20">
        <f t="shared" si="18"/>
        <v>0</v>
      </c>
      <c r="BD621" s="20" t="str">
        <f t="shared" si="19"/>
        <v/>
      </c>
    </row>
    <row r="622" spans="1:56">
      <c r="A622" s="1">
        <f>输入错误检查!C621</f>
        <v>0</v>
      </c>
      <c r="B622" s="14" t="str">
        <f>原始数据!B622</f>
        <v/>
      </c>
      <c r="C622" s="14" t="str">
        <f>原始数据!C622</f>
        <v/>
      </c>
      <c r="D622" s="8" t="str">
        <f>原始数据!D622</f>
        <v/>
      </c>
      <c r="E622" s="8" t="str">
        <f>原始数据!E622</f>
        <v/>
      </c>
      <c r="F622" s="8" t="str">
        <f>原始数据!F622</f>
        <v/>
      </c>
      <c r="G622" s="8">
        <f>原始数据!G622</f>
        <v>2</v>
      </c>
      <c r="H622" s="8" t="str">
        <f>原始数据!H622</f>
        <v>下</v>
      </c>
      <c r="I622" s="8" t="str">
        <f>IF(原始数据!X622="","",原始数据!X622)</f>
        <v/>
      </c>
      <c r="J622" s="8" t="str">
        <f>原始数据!J622</f>
        <v/>
      </c>
      <c r="K622" s="142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9" t="str">
        <f>IF(原始数据!AP622="","",原始数据!AP622)</f>
        <v/>
      </c>
      <c r="M622" s="13"/>
      <c r="N622" s="195"/>
      <c r="O622" s="195"/>
      <c r="P622" s="142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9" t="str">
        <f>IF(原始数据!AQ622="","",原始数据!AQ622)</f>
        <v/>
      </c>
      <c r="R622" s="13"/>
      <c r="S622" s="13"/>
      <c r="T622" s="13"/>
      <c r="U622" s="142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9" t="str">
        <f>IF(原始数据!AS622="","",原始数据!AS622)</f>
        <v/>
      </c>
      <c r="W622" s="13"/>
      <c r="X622" s="13"/>
      <c r="Y622" s="13"/>
      <c r="Z622" s="142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9" t="str">
        <f>IF(原始数据!AU622="","",原始数据!AU622)</f>
        <v/>
      </c>
      <c r="AB622" s="13"/>
      <c r="AC622" s="13"/>
      <c r="AD622" s="13"/>
      <c r="AE622" s="9" t="str">
        <f>IF(原始数据!K622="","",原始数据!K622)</f>
        <v/>
      </c>
      <c r="AF622" s="9" t="str">
        <f>IF(原始数据!L622="","",原始数据!L622)</f>
        <v/>
      </c>
      <c r="AG622" s="9" t="str">
        <f>IF(原始数据!AV622="","",原始数据!AV622)</f>
        <v/>
      </c>
      <c r="AH622" s="13"/>
      <c r="AI622" s="13"/>
      <c r="AJ622" s="13"/>
      <c r="AK622" s="13"/>
      <c r="AL622" s="13"/>
      <c r="AM622" s="9"/>
      <c r="AN622" s="9"/>
      <c r="AO622" s="9"/>
      <c r="AP622" s="9"/>
      <c r="AQ622" s="10"/>
      <c r="AR622" s="10"/>
      <c r="AS622" s="10"/>
      <c r="AT622" s="10"/>
      <c r="AU622" s="16"/>
      <c r="AV622" s="16"/>
      <c r="AW622" s="16"/>
      <c r="AX622" s="16"/>
      <c r="AY622" s="191"/>
      <c r="AZ622" s="191"/>
      <c r="BA622" s="13"/>
      <c r="BC622" s="20">
        <f t="shared" si="18"/>
        <v>0</v>
      </c>
      <c r="BD622" s="20" t="str">
        <f t="shared" si="19"/>
        <v/>
      </c>
    </row>
    <row r="623" spans="1:56">
      <c r="A623" s="1">
        <f>输入错误检查!C622</f>
        <v>0</v>
      </c>
      <c r="B623" s="14" t="str">
        <f>原始数据!B623</f>
        <v/>
      </c>
      <c r="C623" s="14" t="str">
        <f>原始数据!C623</f>
        <v/>
      </c>
      <c r="D623" s="8" t="str">
        <f>原始数据!D623</f>
        <v/>
      </c>
      <c r="E623" s="8" t="str">
        <f>原始数据!E623</f>
        <v/>
      </c>
      <c r="F623" s="8" t="str">
        <f>原始数据!F623</f>
        <v/>
      </c>
      <c r="G623" s="8">
        <f>原始数据!G623</f>
        <v>3</v>
      </c>
      <c r="H623" s="8" t="str">
        <f>原始数据!H623</f>
        <v>上</v>
      </c>
      <c r="I623" s="8" t="str">
        <f>IF(原始数据!X623="","",原始数据!X623)</f>
        <v/>
      </c>
      <c r="J623" s="8" t="str">
        <f>原始数据!J623</f>
        <v/>
      </c>
      <c r="K623" s="142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9" t="str">
        <f>IF(原始数据!AP623="","",原始数据!AP623)</f>
        <v/>
      </c>
      <c r="M623" s="13"/>
      <c r="N623" s="195"/>
      <c r="O623" s="195"/>
      <c r="P623" s="142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9" t="str">
        <f>IF(原始数据!AQ623="","",原始数据!AQ623)</f>
        <v/>
      </c>
      <c r="R623" s="13"/>
      <c r="S623" s="13"/>
      <c r="T623" s="13"/>
      <c r="U623" s="142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9" t="str">
        <f>IF(原始数据!AS623="","",原始数据!AS623)</f>
        <v/>
      </c>
      <c r="W623" s="13"/>
      <c r="X623" s="13"/>
      <c r="Y623" s="13"/>
      <c r="Z623" s="142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9" t="str">
        <f>IF(原始数据!AU623="","",原始数据!AU623)</f>
        <v/>
      </c>
      <c r="AB623" s="13"/>
      <c r="AC623" s="13"/>
      <c r="AD623" s="13"/>
      <c r="AE623" s="9" t="str">
        <f>IF(原始数据!K623="","",原始数据!K623)</f>
        <v/>
      </c>
      <c r="AF623" s="9" t="str">
        <f>IF(原始数据!L623="","",原始数据!L623)</f>
        <v/>
      </c>
      <c r="AG623" s="9" t="str">
        <f>IF(原始数据!AV623="","",原始数据!AV623)</f>
        <v/>
      </c>
      <c r="AH623" s="13"/>
      <c r="AI623" s="13"/>
      <c r="AJ623" s="13"/>
      <c r="AK623" s="13"/>
      <c r="AL623" s="13"/>
      <c r="AM623" s="9"/>
      <c r="AN623" s="9"/>
      <c r="AO623" s="9"/>
      <c r="AP623" s="9"/>
      <c r="AQ623" s="10"/>
      <c r="AR623" s="10"/>
      <c r="AS623" s="10"/>
      <c r="AT623" s="10"/>
      <c r="AU623" s="16"/>
      <c r="AV623" s="16"/>
      <c r="AW623" s="16"/>
      <c r="AX623" s="16"/>
      <c r="AY623" s="191"/>
      <c r="AZ623" s="191"/>
      <c r="BA623" s="13"/>
      <c r="BC623" s="20">
        <f t="shared" si="18"/>
        <v>0</v>
      </c>
      <c r="BD623" s="20" t="str">
        <f t="shared" si="19"/>
        <v/>
      </c>
    </row>
    <row r="624" spans="1:56">
      <c r="A624" s="1">
        <f>输入错误检查!C623</f>
        <v>0</v>
      </c>
      <c r="B624" s="14" t="str">
        <f>原始数据!B624</f>
        <v/>
      </c>
      <c r="C624" s="14" t="str">
        <f>原始数据!C624</f>
        <v/>
      </c>
      <c r="D624" s="8" t="str">
        <f>原始数据!D624</f>
        <v/>
      </c>
      <c r="E624" s="8" t="str">
        <f>原始数据!E624</f>
        <v/>
      </c>
      <c r="F624" s="8" t="str">
        <f>原始数据!F624</f>
        <v/>
      </c>
      <c r="G624" s="8">
        <f>原始数据!G624</f>
        <v>3</v>
      </c>
      <c r="H624" s="8" t="str">
        <f>原始数据!H624</f>
        <v>下</v>
      </c>
      <c r="I624" s="8" t="str">
        <f>IF(原始数据!X624="","",原始数据!X624)</f>
        <v/>
      </c>
      <c r="J624" s="8" t="str">
        <f>原始数据!J624</f>
        <v/>
      </c>
      <c r="K624" s="142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9" t="str">
        <f>IF(原始数据!AP624="","",原始数据!AP624)</f>
        <v/>
      </c>
      <c r="M624" s="13"/>
      <c r="N624" s="195"/>
      <c r="O624" s="195"/>
      <c r="P624" s="142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9" t="str">
        <f>IF(原始数据!AQ624="","",原始数据!AQ624)</f>
        <v/>
      </c>
      <c r="R624" s="13"/>
      <c r="S624" s="13"/>
      <c r="T624" s="13"/>
      <c r="U624" s="142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9" t="str">
        <f>IF(原始数据!AS624="","",原始数据!AS624)</f>
        <v/>
      </c>
      <c r="W624" s="13"/>
      <c r="X624" s="13"/>
      <c r="Y624" s="13"/>
      <c r="Z624" s="142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9" t="str">
        <f>IF(原始数据!AU624="","",原始数据!AU624)</f>
        <v/>
      </c>
      <c r="AB624" s="13"/>
      <c r="AC624" s="13"/>
      <c r="AD624" s="13"/>
      <c r="AE624" s="9" t="str">
        <f>IF(原始数据!K624="","",原始数据!K624)</f>
        <v/>
      </c>
      <c r="AF624" s="9" t="str">
        <f>IF(原始数据!L624="","",原始数据!L624)</f>
        <v/>
      </c>
      <c r="AG624" s="9" t="str">
        <f>IF(原始数据!AV624="","",原始数据!AV624)</f>
        <v/>
      </c>
      <c r="AH624" s="13"/>
      <c r="AI624" s="13"/>
      <c r="AJ624" s="13"/>
      <c r="AK624" s="13"/>
      <c r="AL624" s="13"/>
      <c r="AM624" s="9"/>
      <c r="AN624" s="9"/>
      <c r="AO624" s="9"/>
      <c r="AP624" s="9"/>
      <c r="AQ624" s="10"/>
      <c r="AR624" s="10"/>
      <c r="AS624" s="10"/>
      <c r="AT624" s="10"/>
      <c r="AU624" s="16"/>
      <c r="AV624" s="16"/>
      <c r="AW624" s="16"/>
      <c r="AX624" s="16"/>
      <c r="AY624" s="191"/>
      <c r="AZ624" s="191"/>
      <c r="BA624" s="13"/>
      <c r="BC624" s="20">
        <f t="shared" si="18"/>
        <v>0</v>
      </c>
      <c r="BD624" s="20" t="str">
        <f t="shared" si="19"/>
        <v/>
      </c>
    </row>
    <row r="625" spans="1:56">
      <c r="A625" s="1">
        <f>输入错误检查!C624</f>
        <v>0</v>
      </c>
      <c r="B625" s="14" t="str">
        <f>原始数据!B625</f>
        <v/>
      </c>
      <c r="C625" s="14" t="str">
        <f>原始数据!C625</f>
        <v/>
      </c>
      <c r="D625" s="8" t="str">
        <f>原始数据!D625</f>
        <v/>
      </c>
      <c r="E625" s="8" t="str">
        <f>原始数据!E625</f>
        <v/>
      </c>
      <c r="F625" s="8" t="str">
        <f>原始数据!F625</f>
        <v/>
      </c>
      <c r="G625" s="8" t="str">
        <f>原始数据!G625</f>
        <v>加</v>
      </c>
      <c r="H625" s="8" t="str">
        <f>原始数据!H625</f>
        <v>上</v>
      </c>
      <c r="I625" s="8" t="str">
        <f>IF(原始数据!X625="","",原始数据!X625)</f>
        <v/>
      </c>
      <c r="J625" s="8" t="str">
        <f>原始数据!J625</f>
        <v/>
      </c>
      <c r="K625" s="142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9" t="str">
        <f>IF(原始数据!AP625="","",原始数据!AP625)</f>
        <v/>
      </c>
      <c r="M625" s="13"/>
      <c r="N625" s="195"/>
      <c r="O625" s="195"/>
      <c r="P625" s="142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9" t="str">
        <f>IF(原始数据!AQ625="","",原始数据!AQ625)</f>
        <v/>
      </c>
      <c r="R625" s="13"/>
      <c r="S625" s="13"/>
      <c r="T625" s="13"/>
      <c r="U625" s="142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9" t="str">
        <f>IF(原始数据!AS625="","",原始数据!AS625)</f>
        <v/>
      </c>
      <c r="W625" s="13"/>
      <c r="X625" s="13"/>
      <c r="Y625" s="13"/>
      <c r="Z625" s="142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9" t="str">
        <f>IF(原始数据!AU625="","",原始数据!AU625)</f>
        <v/>
      </c>
      <c r="AB625" s="13"/>
      <c r="AC625" s="13"/>
      <c r="AD625" s="13"/>
      <c r="AE625" s="9" t="str">
        <f>IF(原始数据!K625="","",原始数据!K625)</f>
        <v/>
      </c>
      <c r="AF625" s="9" t="str">
        <f>IF(原始数据!L625="","",原始数据!L625)</f>
        <v/>
      </c>
      <c r="AG625" s="9" t="str">
        <f>IF(原始数据!AV625="","",原始数据!AV625)</f>
        <v/>
      </c>
      <c r="AH625" s="13"/>
      <c r="AI625" s="13"/>
      <c r="AJ625" s="13"/>
      <c r="AK625" s="13"/>
      <c r="AL625" s="13"/>
      <c r="AM625" s="9"/>
      <c r="AN625" s="9"/>
      <c r="AO625" s="9"/>
      <c r="AP625" s="9"/>
      <c r="AQ625" s="10"/>
      <c r="AR625" s="10"/>
      <c r="AS625" s="10"/>
      <c r="AT625" s="10"/>
      <c r="AU625" s="16"/>
      <c r="AV625" s="16"/>
      <c r="AW625" s="16"/>
      <c r="AX625" s="16"/>
      <c r="AY625" s="191"/>
      <c r="AZ625" s="191"/>
      <c r="BA625" s="13"/>
      <c r="BC625" s="20">
        <f t="shared" si="18"/>
        <v>0</v>
      </c>
      <c r="BD625" s="20" t="str">
        <f t="shared" si="19"/>
        <v/>
      </c>
    </row>
    <row r="626" spans="1:56">
      <c r="A626" s="1">
        <f>输入错误检查!C625</f>
        <v>0</v>
      </c>
      <c r="B626" s="14" t="str">
        <f>原始数据!B626</f>
        <v/>
      </c>
      <c r="C626" s="14" t="str">
        <f>原始数据!C626</f>
        <v/>
      </c>
      <c r="D626" s="8" t="str">
        <f>原始数据!D626</f>
        <v/>
      </c>
      <c r="E626" s="8" t="str">
        <f>原始数据!E626</f>
        <v/>
      </c>
      <c r="F626" s="8" t="str">
        <f>原始数据!F626</f>
        <v/>
      </c>
      <c r="G626" s="8" t="str">
        <f>原始数据!G626</f>
        <v>加</v>
      </c>
      <c r="H626" s="8" t="str">
        <f>原始数据!H626</f>
        <v>下</v>
      </c>
      <c r="I626" s="8" t="str">
        <f>IF(原始数据!X626="","",原始数据!X626)</f>
        <v/>
      </c>
      <c r="J626" s="8" t="str">
        <f>原始数据!J626</f>
        <v/>
      </c>
      <c r="K626" s="142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9" t="str">
        <f>IF(原始数据!AP626="","",原始数据!AP626)</f>
        <v/>
      </c>
      <c r="M626" s="13"/>
      <c r="N626" s="195"/>
      <c r="O626" s="195"/>
      <c r="P626" s="142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9" t="str">
        <f>IF(原始数据!AQ626="","",原始数据!AQ626)</f>
        <v/>
      </c>
      <c r="R626" s="13"/>
      <c r="S626" s="13"/>
      <c r="T626" s="13"/>
      <c r="U626" s="142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9" t="str">
        <f>IF(原始数据!AS626="","",原始数据!AS626)</f>
        <v/>
      </c>
      <c r="W626" s="13"/>
      <c r="X626" s="13"/>
      <c r="Y626" s="13"/>
      <c r="Z626" s="142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9" t="str">
        <f>IF(原始数据!AU626="","",原始数据!AU626)</f>
        <v/>
      </c>
      <c r="AB626" s="13"/>
      <c r="AC626" s="13"/>
      <c r="AD626" s="13"/>
      <c r="AE626" s="9" t="str">
        <f>IF(原始数据!K626="","",原始数据!K626)</f>
        <v/>
      </c>
      <c r="AF626" s="9" t="str">
        <f>IF(原始数据!L626="","",原始数据!L626)</f>
        <v/>
      </c>
      <c r="AG626" s="9" t="str">
        <f>IF(原始数据!AV626="","",原始数据!AV626)</f>
        <v/>
      </c>
      <c r="AH626" s="13"/>
      <c r="AI626" s="13"/>
      <c r="AJ626" s="13"/>
      <c r="AK626" s="13"/>
      <c r="AL626" s="13"/>
      <c r="AM626" s="9"/>
      <c r="AN626" s="9"/>
      <c r="AO626" s="9"/>
      <c r="AP626" s="9"/>
      <c r="AQ626" s="10"/>
      <c r="AR626" s="10"/>
      <c r="AS626" s="10"/>
      <c r="AT626" s="10"/>
      <c r="AU626" s="16"/>
      <c r="AV626" s="16"/>
      <c r="AW626" s="16"/>
      <c r="AX626" s="16"/>
      <c r="AY626" s="191"/>
      <c r="AZ626" s="191"/>
      <c r="BA626" s="13"/>
      <c r="BC626" s="20">
        <f t="shared" si="18"/>
        <v>0</v>
      </c>
      <c r="BD626" s="20" t="str">
        <f t="shared" si="19"/>
        <v/>
      </c>
    </row>
    <row r="627" spans="1:56">
      <c r="A627" s="1">
        <f>输入错误检查!C626</f>
        <v>0</v>
      </c>
      <c r="B627" s="14" t="str">
        <f>原始数据!B627</f>
        <v/>
      </c>
      <c r="C627" s="14" t="str">
        <f>原始数据!C627</f>
        <v/>
      </c>
      <c r="D627" s="8" t="str">
        <f>原始数据!D627</f>
        <v/>
      </c>
      <c r="E627" s="8" t="str">
        <f>原始数据!E627</f>
        <v/>
      </c>
      <c r="F627" s="8" t="str">
        <f>原始数据!F627</f>
        <v/>
      </c>
      <c r="G627" s="8">
        <f>原始数据!G627</f>
        <v>1</v>
      </c>
      <c r="H627" s="8" t="str">
        <f>原始数据!H627</f>
        <v>上</v>
      </c>
      <c r="I627" s="8" t="str">
        <f>IF(原始数据!X627="","",原始数据!X627)</f>
        <v/>
      </c>
      <c r="J627" s="8" t="str">
        <f>原始数据!J627</f>
        <v/>
      </c>
      <c r="K627" s="142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9" t="str">
        <f>IF(原始数据!AP627="","",原始数据!AP627)</f>
        <v/>
      </c>
      <c r="M627" s="13"/>
      <c r="N627" s="195"/>
      <c r="O627" s="195"/>
      <c r="P627" s="142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9" t="str">
        <f>IF(原始数据!AQ627="","",原始数据!AQ627)</f>
        <v/>
      </c>
      <c r="R627" s="13"/>
      <c r="S627" s="13"/>
      <c r="T627" s="13"/>
      <c r="U627" s="142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9" t="str">
        <f>IF(原始数据!AS627="","",原始数据!AS627)</f>
        <v/>
      </c>
      <c r="W627" s="13"/>
      <c r="X627" s="13"/>
      <c r="Y627" s="13"/>
      <c r="Z627" s="142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9" t="str">
        <f>IF(原始数据!AU627="","",原始数据!AU627)</f>
        <v/>
      </c>
      <c r="AB627" s="13"/>
      <c r="AC627" s="13"/>
      <c r="AD627" s="13"/>
      <c r="AE627" s="9" t="str">
        <f>IF(原始数据!K627="","",原始数据!K627)</f>
        <v/>
      </c>
      <c r="AF627" s="9" t="str">
        <f>IF(原始数据!L627="","",原始数据!L627)</f>
        <v/>
      </c>
      <c r="AG627" s="9" t="str">
        <f>IF(原始数据!AV627="","",原始数据!AV627)</f>
        <v/>
      </c>
      <c r="AH627" s="13"/>
      <c r="AI627" s="13"/>
      <c r="AJ627" s="13"/>
      <c r="AK627" s="13"/>
      <c r="AL627" s="13"/>
      <c r="AM627" s="9"/>
      <c r="AN627" s="9"/>
      <c r="AO627" s="9"/>
      <c r="AP627" s="9"/>
      <c r="AQ627" s="10"/>
      <c r="AR627" s="10"/>
      <c r="AS627" s="10"/>
      <c r="AT627" s="10"/>
      <c r="AU627" s="16"/>
      <c r="AV627" s="16"/>
      <c r="AW627" s="16"/>
      <c r="AX627" s="16"/>
      <c r="AY627" s="191"/>
      <c r="AZ627" s="191"/>
      <c r="BA627" s="13"/>
      <c r="BC627" s="20">
        <f t="shared" si="18"/>
        <v>0</v>
      </c>
      <c r="BD627" s="20" t="str">
        <f t="shared" si="19"/>
        <v/>
      </c>
    </row>
    <row r="628" spans="1:56">
      <c r="A628" s="1">
        <f>输入错误检查!C627</f>
        <v>0</v>
      </c>
      <c r="B628" s="14" t="str">
        <f>原始数据!B628</f>
        <v/>
      </c>
      <c r="C628" s="14" t="str">
        <f>原始数据!C628</f>
        <v/>
      </c>
      <c r="D628" s="8" t="str">
        <f>原始数据!D628</f>
        <v/>
      </c>
      <c r="E628" s="8" t="str">
        <f>原始数据!E628</f>
        <v/>
      </c>
      <c r="F628" s="8" t="str">
        <f>原始数据!F628</f>
        <v/>
      </c>
      <c r="G628" s="8">
        <f>原始数据!G628</f>
        <v>1</v>
      </c>
      <c r="H628" s="8" t="str">
        <f>原始数据!H628</f>
        <v>下</v>
      </c>
      <c r="I628" s="8" t="str">
        <f>IF(原始数据!X628="","",原始数据!X628)</f>
        <v/>
      </c>
      <c r="J628" s="8" t="str">
        <f>原始数据!J628</f>
        <v/>
      </c>
      <c r="K628" s="142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9" t="str">
        <f>IF(原始数据!AP628="","",原始数据!AP628)</f>
        <v/>
      </c>
      <c r="M628" s="13"/>
      <c r="N628" s="195"/>
      <c r="O628" s="195"/>
      <c r="P628" s="142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9" t="str">
        <f>IF(原始数据!AQ628="","",原始数据!AQ628)</f>
        <v/>
      </c>
      <c r="R628" s="13"/>
      <c r="S628" s="13"/>
      <c r="T628" s="13"/>
      <c r="U628" s="142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9" t="str">
        <f>IF(原始数据!AS628="","",原始数据!AS628)</f>
        <v/>
      </c>
      <c r="W628" s="13"/>
      <c r="X628" s="13"/>
      <c r="Y628" s="13"/>
      <c r="Z628" s="142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9" t="str">
        <f>IF(原始数据!AU628="","",原始数据!AU628)</f>
        <v/>
      </c>
      <c r="AB628" s="13"/>
      <c r="AC628" s="13"/>
      <c r="AD628" s="13"/>
      <c r="AE628" s="9" t="str">
        <f>IF(原始数据!K628="","",原始数据!K628)</f>
        <v/>
      </c>
      <c r="AF628" s="9" t="str">
        <f>IF(原始数据!L628="","",原始数据!L628)</f>
        <v/>
      </c>
      <c r="AG628" s="9" t="str">
        <f>IF(原始数据!AV628="","",原始数据!AV628)</f>
        <v/>
      </c>
      <c r="AH628" s="13"/>
      <c r="AI628" s="13"/>
      <c r="AJ628" s="13"/>
      <c r="AK628" s="13"/>
      <c r="AL628" s="13"/>
      <c r="AM628" s="9"/>
      <c r="AN628" s="9"/>
      <c r="AO628" s="9"/>
      <c r="AP628" s="9"/>
      <c r="AQ628" s="10"/>
      <c r="AR628" s="10"/>
      <c r="AS628" s="10"/>
      <c r="AT628" s="10"/>
      <c r="AU628" s="16"/>
      <c r="AV628" s="16"/>
      <c r="AW628" s="16"/>
      <c r="AX628" s="16"/>
      <c r="AY628" s="191"/>
      <c r="AZ628" s="191"/>
      <c r="BA628" s="13"/>
      <c r="BC628" s="20">
        <f t="shared" si="18"/>
        <v>0</v>
      </c>
      <c r="BD628" s="20" t="str">
        <f t="shared" si="19"/>
        <v/>
      </c>
    </row>
    <row r="629" spans="1:56">
      <c r="A629" s="1">
        <f>输入错误检查!C628</f>
        <v>0</v>
      </c>
      <c r="B629" s="14" t="str">
        <f>原始数据!B629</f>
        <v/>
      </c>
      <c r="C629" s="14" t="str">
        <f>原始数据!C629</f>
        <v/>
      </c>
      <c r="D629" s="8" t="str">
        <f>原始数据!D629</f>
        <v/>
      </c>
      <c r="E629" s="8" t="str">
        <f>原始数据!E629</f>
        <v/>
      </c>
      <c r="F629" s="8" t="str">
        <f>原始数据!F629</f>
        <v/>
      </c>
      <c r="G629" s="8">
        <f>原始数据!G629</f>
        <v>2</v>
      </c>
      <c r="H629" s="8" t="str">
        <f>原始数据!H629</f>
        <v>上</v>
      </c>
      <c r="I629" s="8" t="str">
        <f>IF(原始数据!X629="","",原始数据!X629)</f>
        <v/>
      </c>
      <c r="J629" s="8" t="str">
        <f>原始数据!J629</f>
        <v/>
      </c>
      <c r="K629" s="142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9" t="str">
        <f>IF(原始数据!AP629="","",原始数据!AP629)</f>
        <v/>
      </c>
      <c r="M629" s="13"/>
      <c r="N629" s="195"/>
      <c r="O629" s="195"/>
      <c r="P629" s="142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9" t="str">
        <f>IF(原始数据!AQ629="","",原始数据!AQ629)</f>
        <v/>
      </c>
      <c r="R629" s="13"/>
      <c r="S629" s="13"/>
      <c r="T629" s="13"/>
      <c r="U629" s="142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9" t="str">
        <f>IF(原始数据!AS629="","",原始数据!AS629)</f>
        <v/>
      </c>
      <c r="W629" s="13"/>
      <c r="X629" s="13"/>
      <c r="Y629" s="13"/>
      <c r="Z629" s="142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9" t="str">
        <f>IF(原始数据!AU629="","",原始数据!AU629)</f>
        <v/>
      </c>
      <c r="AB629" s="13"/>
      <c r="AC629" s="13"/>
      <c r="AD629" s="13"/>
      <c r="AE629" s="9" t="str">
        <f>IF(原始数据!K629="","",原始数据!K629)</f>
        <v/>
      </c>
      <c r="AF629" s="9" t="str">
        <f>IF(原始数据!L629="","",原始数据!L629)</f>
        <v/>
      </c>
      <c r="AG629" s="9" t="str">
        <f>IF(原始数据!AV629="","",原始数据!AV629)</f>
        <v/>
      </c>
      <c r="AH629" s="13"/>
      <c r="AI629" s="13"/>
      <c r="AJ629" s="13"/>
      <c r="AK629" s="13"/>
      <c r="AL629" s="13"/>
      <c r="AM629" s="9"/>
      <c r="AN629" s="9"/>
      <c r="AO629" s="9"/>
      <c r="AP629" s="9"/>
      <c r="AQ629" s="10"/>
      <c r="AR629" s="10"/>
      <c r="AS629" s="10"/>
      <c r="AT629" s="10"/>
      <c r="AU629" s="16"/>
      <c r="AV629" s="16"/>
      <c r="AW629" s="16"/>
      <c r="AX629" s="16"/>
      <c r="AY629" s="191"/>
      <c r="AZ629" s="191"/>
      <c r="BA629" s="13"/>
      <c r="BC629" s="20">
        <f t="shared" si="18"/>
        <v>0</v>
      </c>
      <c r="BD629" s="20" t="str">
        <f t="shared" si="19"/>
        <v/>
      </c>
    </row>
    <row r="630" spans="1:56">
      <c r="A630" s="1">
        <f>输入错误检查!C629</f>
        <v>0</v>
      </c>
      <c r="B630" s="14" t="str">
        <f>原始数据!B630</f>
        <v/>
      </c>
      <c r="C630" s="14" t="str">
        <f>原始数据!C630</f>
        <v/>
      </c>
      <c r="D630" s="8" t="str">
        <f>原始数据!D630</f>
        <v/>
      </c>
      <c r="E630" s="8" t="str">
        <f>原始数据!E630</f>
        <v/>
      </c>
      <c r="F630" s="8" t="str">
        <f>原始数据!F630</f>
        <v/>
      </c>
      <c r="G630" s="8">
        <f>原始数据!G630</f>
        <v>2</v>
      </c>
      <c r="H630" s="8" t="str">
        <f>原始数据!H630</f>
        <v>下</v>
      </c>
      <c r="I630" s="8" t="str">
        <f>IF(原始数据!X630="","",原始数据!X630)</f>
        <v/>
      </c>
      <c r="J630" s="8" t="str">
        <f>原始数据!J630</f>
        <v/>
      </c>
      <c r="K630" s="142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9" t="str">
        <f>IF(原始数据!AP630="","",原始数据!AP630)</f>
        <v/>
      </c>
      <c r="M630" s="13"/>
      <c r="N630" s="195"/>
      <c r="O630" s="195"/>
      <c r="P630" s="142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9" t="str">
        <f>IF(原始数据!AQ630="","",原始数据!AQ630)</f>
        <v/>
      </c>
      <c r="R630" s="13"/>
      <c r="S630" s="13"/>
      <c r="T630" s="13"/>
      <c r="U630" s="142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9" t="str">
        <f>IF(原始数据!AS630="","",原始数据!AS630)</f>
        <v/>
      </c>
      <c r="W630" s="13"/>
      <c r="X630" s="13"/>
      <c r="Y630" s="13"/>
      <c r="Z630" s="142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9" t="str">
        <f>IF(原始数据!AU630="","",原始数据!AU630)</f>
        <v/>
      </c>
      <c r="AB630" s="13"/>
      <c r="AC630" s="13"/>
      <c r="AD630" s="13"/>
      <c r="AE630" s="9" t="str">
        <f>IF(原始数据!K630="","",原始数据!K630)</f>
        <v/>
      </c>
      <c r="AF630" s="9" t="str">
        <f>IF(原始数据!L630="","",原始数据!L630)</f>
        <v/>
      </c>
      <c r="AG630" s="9" t="str">
        <f>IF(原始数据!AV630="","",原始数据!AV630)</f>
        <v/>
      </c>
      <c r="AH630" s="13"/>
      <c r="AI630" s="13"/>
      <c r="AJ630" s="13"/>
      <c r="AK630" s="13"/>
      <c r="AL630" s="13"/>
      <c r="AM630" s="9"/>
      <c r="AN630" s="9"/>
      <c r="AO630" s="9"/>
      <c r="AP630" s="9"/>
      <c r="AQ630" s="10"/>
      <c r="AR630" s="10"/>
      <c r="AS630" s="10"/>
      <c r="AT630" s="10"/>
      <c r="AU630" s="16"/>
      <c r="AV630" s="16"/>
      <c r="AW630" s="16"/>
      <c r="AX630" s="16"/>
      <c r="AY630" s="191"/>
      <c r="AZ630" s="191"/>
      <c r="BA630" s="13"/>
      <c r="BC630" s="20">
        <f t="shared" si="18"/>
        <v>0</v>
      </c>
      <c r="BD630" s="20" t="str">
        <f t="shared" si="19"/>
        <v/>
      </c>
    </row>
    <row r="631" spans="1:56">
      <c r="A631" s="1">
        <f>输入错误检查!C630</f>
        <v>0</v>
      </c>
      <c r="B631" s="14" t="str">
        <f>原始数据!B631</f>
        <v/>
      </c>
      <c r="C631" s="14" t="str">
        <f>原始数据!C631</f>
        <v/>
      </c>
      <c r="D631" s="8" t="str">
        <f>原始数据!D631</f>
        <v/>
      </c>
      <c r="E631" s="8" t="str">
        <f>原始数据!E631</f>
        <v/>
      </c>
      <c r="F631" s="8" t="str">
        <f>原始数据!F631</f>
        <v/>
      </c>
      <c r="G631" s="8">
        <f>原始数据!G631</f>
        <v>3</v>
      </c>
      <c r="H631" s="8" t="str">
        <f>原始数据!H631</f>
        <v>上</v>
      </c>
      <c r="I631" s="8" t="str">
        <f>IF(原始数据!X631="","",原始数据!X631)</f>
        <v/>
      </c>
      <c r="J631" s="8" t="str">
        <f>原始数据!J631</f>
        <v/>
      </c>
      <c r="K631" s="142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9" t="str">
        <f>IF(原始数据!AP631="","",原始数据!AP631)</f>
        <v/>
      </c>
      <c r="M631" s="13"/>
      <c r="N631" s="195"/>
      <c r="O631" s="195"/>
      <c r="P631" s="142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9" t="str">
        <f>IF(原始数据!AQ631="","",原始数据!AQ631)</f>
        <v/>
      </c>
      <c r="R631" s="13"/>
      <c r="S631" s="13"/>
      <c r="T631" s="13"/>
      <c r="U631" s="142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9" t="str">
        <f>IF(原始数据!AS631="","",原始数据!AS631)</f>
        <v/>
      </c>
      <c r="W631" s="13"/>
      <c r="X631" s="13"/>
      <c r="Y631" s="13"/>
      <c r="Z631" s="142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9" t="str">
        <f>IF(原始数据!AU631="","",原始数据!AU631)</f>
        <v/>
      </c>
      <c r="AB631" s="13"/>
      <c r="AC631" s="13"/>
      <c r="AD631" s="13"/>
      <c r="AE631" s="9" t="str">
        <f>IF(原始数据!K631="","",原始数据!K631)</f>
        <v/>
      </c>
      <c r="AF631" s="9" t="str">
        <f>IF(原始数据!L631="","",原始数据!L631)</f>
        <v/>
      </c>
      <c r="AG631" s="9" t="str">
        <f>IF(原始数据!AV631="","",原始数据!AV631)</f>
        <v/>
      </c>
      <c r="AH631" s="13"/>
      <c r="AI631" s="13"/>
      <c r="AJ631" s="13"/>
      <c r="AK631" s="13"/>
      <c r="AL631" s="13"/>
      <c r="AM631" s="9"/>
      <c r="AN631" s="9"/>
      <c r="AO631" s="9"/>
      <c r="AP631" s="9"/>
      <c r="AQ631" s="10"/>
      <c r="AR631" s="10"/>
      <c r="AS631" s="10"/>
      <c r="AT631" s="10"/>
      <c r="AU631" s="16"/>
      <c r="AV631" s="16"/>
      <c r="AW631" s="16"/>
      <c r="AX631" s="16"/>
      <c r="AY631" s="191"/>
      <c r="AZ631" s="191"/>
      <c r="BA631" s="13"/>
      <c r="BC631" s="20">
        <f t="shared" si="18"/>
        <v>0</v>
      </c>
      <c r="BD631" s="20" t="str">
        <f t="shared" si="19"/>
        <v/>
      </c>
    </row>
    <row r="632" spans="1:56">
      <c r="A632" s="1">
        <f>输入错误检查!C631</f>
        <v>0</v>
      </c>
      <c r="B632" s="14" t="str">
        <f>原始数据!B632</f>
        <v/>
      </c>
      <c r="C632" s="14" t="str">
        <f>原始数据!C632</f>
        <v/>
      </c>
      <c r="D632" s="8" t="str">
        <f>原始数据!D632</f>
        <v/>
      </c>
      <c r="E632" s="8" t="str">
        <f>原始数据!E632</f>
        <v/>
      </c>
      <c r="F632" s="8" t="str">
        <f>原始数据!F632</f>
        <v/>
      </c>
      <c r="G632" s="8">
        <f>原始数据!G632</f>
        <v>3</v>
      </c>
      <c r="H632" s="8" t="str">
        <f>原始数据!H632</f>
        <v>下</v>
      </c>
      <c r="I632" s="8" t="str">
        <f>IF(原始数据!X632="","",原始数据!X632)</f>
        <v/>
      </c>
      <c r="J632" s="8" t="str">
        <f>原始数据!J632</f>
        <v/>
      </c>
      <c r="K632" s="142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9" t="str">
        <f>IF(原始数据!AP632="","",原始数据!AP632)</f>
        <v/>
      </c>
      <c r="M632" s="13"/>
      <c r="N632" s="195"/>
      <c r="O632" s="195"/>
      <c r="P632" s="142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9" t="str">
        <f>IF(原始数据!AQ632="","",原始数据!AQ632)</f>
        <v/>
      </c>
      <c r="R632" s="13"/>
      <c r="S632" s="13"/>
      <c r="T632" s="13"/>
      <c r="U632" s="142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9" t="str">
        <f>IF(原始数据!AS632="","",原始数据!AS632)</f>
        <v/>
      </c>
      <c r="W632" s="13"/>
      <c r="X632" s="13"/>
      <c r="Y632" s="13"/>
      <c r="Z632" s="142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9" t="str">
        <f>IF(原始数据!AU632="","",原始数据!AU632)</f>
        <v/>
      </c>
      <c r="AB632" s="13"/>
      <c r="AC632" s="13"/>
      <c r="AD632" s="13"/>
      <c r="AE632" s="9" t="str">
        <f>IF(原始数据!K632="","",原始数据!K632)</f>
        <v/>
      </c>
      <c r="AF632" s="9" t="str">
        <f>IF(原始数据!L632="","",原始数据!L632)</f>
        <v/>
      </c>
      <c r="AG632" s="9" t="str">
        <f>IF(原始数据!AV632="","",原始数据!AV632)</f>
        <v/>
      </c>
      <c r="AH632" s="13"/>
      <c r="AI632" s="13"/>
      <c r="AJ632" s="13"/>
      <c r="AK632" s="13"/>
      <c r="AL632" s="13"/>
      <c r="AM632" s="9"/>
      <c r="AN632" s="9"/>
      <c r="AO632" s="9"/>
      <c r="AP632" s="9"/>
      <c r="AQ632" s="10"/>
      <c r="AR632" s="10"/>
      <c r="AS632" s="10"/>
      <c r="AT632" s="10"/>
      <c r="AU632" s="16"/>
      <c r="AV632" s="16"/>
      <c r="AW632" s="16"/>
      <c r="AX632" s="16"/>
      <c r="AY632" s="191"/>
      <c r="AZ632" s="191"/>
      <c r="BA632" s="13"/>
      <c r="BC632" s="20">
        <f t="shared" si="18"/>
        <v>0</v>
      </c>
      <c r="BD632" s="20" t="str">
        <f t="shared" si="19"/>
        <v/>
      </c>
    </row>
    <row r="633" spans="1:56">
      <c r="A633" s="1">
        <f>输入错误检查!C632</f>
        <v>0</v>
      </c>
      <c r="B633" s="14" t="str">
        <f>原始数据!B633</f>
        <v/>
      </c>
      <c r="C633" s="14" t="str">
        <f>原始数据!C633</f>
        <v/>
      </c>
      <c r="D633" s="8" t="str">
        <f>原始数据!D633</f>
        <v/>
      </c>
      <c r="E633" s="8" t="str">
        <f>原始数据!E633</f>
        <v/>
      </c>
      <c r="F633" s="8" t="str">
        <f>原始数据!F633</f>
        <v/>
      </c>
      <c r="G633" s="8" t="str">
        <f>原始数据!G633</f>
        <v>加</v>
      </c>
      <c r="H633" s="8" t="str">
        <f>原始数据!H633</f>
        <v>上</v>
      </c>
      <c r="I633" s="8" t="str">
        <f>IF(原始数据!X633="","",原始数据!X633)</f>
        <v/>
      </c>
      <c r="J633" s="8" t="str">
        <f>原始数据!J633</f>
        <v/>
      </c>
      <c r="K633" s="142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9" t="str">
        <f>IF(原始数据!AP633="","",原始数据!AP633)</f>
        <v/>
      </c>
      <c r="M633" s="13"/>
      <c r="N633" s="195"/>
      <c r="O633" s="195"/>
      <c r="P633" s="142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9" t="str">
        <f>IF(原始数据!AQ633="","",原始数据!AQ633)</f>
        <v/>
      </c>
      <c r="R633" s="13"/>
      <c r="S633" s="13"/>
      <c r="T633" s="13"/>
      <c r="U633" s="142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9" t="str">
        <f>IF(原始数据!AS633="","",原始数据!AS633)</f>
        <v/>
      </c>
      <c r="W633" s="13"/>
      <c r="X633" s="13"/>
      <c r="Y633" s="13"/>
      <c r="Z633" s="142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9" t="str">
        <f>IF(原始数据!AU633="","",原始数据!AU633)</f>
        <v/>
      </c>
      <c r="AB633" s="13"/>
      <c r="AC633" s="13"/>
      <c r="AD633" s="13"/>
      <c r="AE633" s="9" t="str">
        <f>IF(原始数据!K633="","",原始数据!K633)</f>
        <v/>
      </c>
      <c r="AF633" s="9" t="str">
        <f>IF(原始数据!L633="","",原始数据!L633)</f>
        <v/>
      </c>
      <c r="AG633" s="9" t="str">
        <f>IF(原始数据!AV633="","",原始数据!AV633)</f>
        <v/>
      </c>
      <c r="AH633" s="13"/>
      <c r="AI633" s="13"/>
      <c r="AJ633" s="13"/>
      <c r="AK633" s="13"/>
      <c r="AL633" s="13"/>
      <c r="AM633" s="9"/>
      <c r="AN633" s="9"/>
      <c r="AO633" s="9"/>
      <c r="AP633" s="9"/>
      <c r="AQ633" s="10"/>
      <c r="AR633" s="10"/>
      <c r="AS633" s="10"/>
      <c r="AT633" s="10"/>
      <c r="AU633" s="16"/>
      <c r="AV633" s="16"/>
      <c r="AW633" s="16"/>
      <c r="AX633" s="16"/>
      <c r="AY633" s="191"/>
      <c r="AZ633" s="191"/>
      <c r="BA633" s="13"/>
      <c r="BC633" s="20">
        <f t="shared" si="18"/>
        <v>0</v>
      </c>
      <c r="BD633" s="20" t="str">
        <f t="shared" si="19"/>
        <v/>
      </c>
    </row>
    <row r="634" spans="1:56">
      <c r="A634" s="1">
        <f>输入错误检查!C633</f>
        <v>0</v>
      </c>
      <c r="B634" s="14" t="str">
        <f>原始数据!B634</f>
        <v/>
      </c>
      <c r="C634" s="14" t="str">
        <f>原始数据!C634</f>
        <v/>
      </c>
      <c r="D634" s="8" t="str">
        <f>原始数据!D634</f>
        <v/>
      </c>
      <c r="E634" s="8" t="str">
        <f>原始数据!E634</f>
        <v/>
      </c>
      <c r="F634" s="8" t="str">
        <f>原始数据!F634</f>
        <v/>
      </c>
      <c r="G634" s="8" t="str">
        <f>原始数据!G634</f>
        <v>加</v>
      </c>
      <c r="H634" s="8" t="str">
        <f>原始数据!H634</f>
        <v>下</v>
      </c>
      <c r="I634" s="8" t="str">
        <f>IF(原始数据!X634="","",原始数据!X634)</f>
        <v/>
      </c>
      <c r="J634" s="8" t="str">
        <f>原始数据!J634</f>
        <v/>
      </c>
      <c r="K634" s="142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9" t="str">
        <f>IF(原始数据!AP634="","",原始数据!AP634)</f>
        <v/>
      </c>
      <c r="M634" s="13"/>
      <c r="N634" s="195"/>
      <c r="O634" s="195"/>
      <c r="P634" s="142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9" t="str">
        <f>IF(原始数据!AQ634="","",原始数据!AQ634)</f>
        <v/>
      </c>
      <c r="R634" s="13"/>
      <c r="S634" s="13"/>
      <c r="T634" s="13"/>
      <c r="U634" s="142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9" t="str">
        <f>IF(原始数据!AS634="","",原始数据!AS634)</f>
        <v/>
      </c>
      <c r="W634" s="13"/>
      <c r="X634" s="13"/>
      <c r="Y634" s="13"/>
      <c r="Z634" s="142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9" t="str">
        <f>IF(原始数据!AU634="","",原始数据!AU634)</f>
        <v/>
      </c>
      <c r="AB634" s="13"/>
      <c r="AC634" s="13"/>
      <c r="AD634" s="13"/>
      <c r="AE634" s="9" t="str">
        <f>IF(原始数据!K634="","",原始数据!K634)</f>
        <v/>
      </c>
      <c r="AF634" s="9" t="str">
        <f>IF(原始数据!L634="","",原始数据!L634)</f>
        <v/>
      </c>
      <c r="AG634" s="9" t="str">
        <f>IF(原始数据!AV634="","",原始数据!AV634)</f>
        <v/>
      </c>
      <c r="AH634" s="13"/>
      <c r="AI634" s="13"/>
      <c r="AJ634" s="13"/>
      <c r="AK634" s="13"/>
      <c r="AL634" s="13"/>
      <c r="AM634" s="9"/>
      <c r="AN634" s="9"/>
      <c r="AO634" s="9"/>
      <c r="AP634" s="9"/>
      <c r="AQ634" s="10"/>
      <c r="AR634" s="10"/>
      <c r="AS634" s="10"/>
      <c r="AT634" s="10"/>
      <c r="AU634" s="16"/>
      <c r="AV634" s="16"/>
      <c r="AW634" s="16"/>
      <c r="AX634" s="16"/>
      <c r="AY634" s="191"/>
      <c r="AZ634" s="191"/>
      <c r="BA634" s="13"/>
      <c r="BC634" s="20">
        <f t="shared" si="18"/>
        <v>0</v>
      </c>
      <c r="BD634" s="20" t="str">
        <f t="shared" si="19"/>
        <v/>
      </c>
    </row>
    <row r="635" spans="1:56">
      <c r="A635" s="1">
        <f>输入错误检查!C634</f>
        <v>0</v>
      </c>
      <c r="B635" s="14" t="str">
        <f>原始数据!B635</f>
        <v/>
      </c>
      <c r="C635" s="14" t="str">
        <f>原始数据!C635</f>
        <v/>
      </c>
      <c r="D635" s="8" t="str">
        <f>原始数据!D635</f>
        <v/>
      </c>
      <c r="E635" s="8" t="str">
        <f>原始数据!E635</f>
        <v/>
      </c>
      <c r="F635" s="8" t="str">
        <f>原始数据!F635</f>
        <v/>
      </c>
      <c r="G635" s="8">
        <f>原始数据!G635</f>
        <v>1</v>
      </c>
      <c r="H635" s="8" t="str">
        <f>原始数据!H635</f>
        <v>上</v>
      </c>
      <c r="I635" s="8" t="str">
        <f>IF(原始数据!X635="","",原始数据!X635)</f>
        <v/>
      </c>
      <c r="J635" s="8" t="str">
        <f>原始数据!J635</f>
        <v/>
      </c>
      <c r="K635" s="142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9" t="str">
        <f>IF(原始数据!AP635="","",原始数据!AP635)</f>
        <v/>
      </c>
      <c r="M635" s="13"/>
      <c r="N635" s="195"/>
      <c r="O635" s="195"/>
      <c r="P635" s="142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9" t="str">
        <f>IF(原始数据!AQ635="","",原始数据!AQ635)</f>
        <v/>
      </c>
      <c r="R635" s="13"/>
      <c r="S635" s="13"/>
      <c r="T635" s="13"/>
      <c r="U635" s="142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9" t="str">
        <f>IF(原始数据!AS635="","",原始数据!AS635)</f>
        <v/>
      </c>
      <c r="W635" s="13"/>
      <c r="X635" s="13"/>
      <c r="Y635" s="13"/>
      <c r="Z635" s="142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9" t="str">
        <f>IF(原始数据!AU635="","",原始数据!AU635)</f>
        <v/>
      </c>
      <c r="AB635" s="13"/>
      <c r="AC635" s="13"/>
      <c r="AD635" s="13"/>
      <c r="AE635" s="9" t="str">
        <f>IF(原始数据!K635="","",原始数据!K635)</f>
        <v/>
      </c>
      <c r="AF635" s="9" t="str">
        <f>IF(原始数据!L635="","",原始数据!L635)</f>
        <v/>
      </c>
      <c r="AG635" s="9" t="str">
        <f>IF(原始数据!AV635="","",原始数据!AV635)</f>
        <v/>
      </c>
      <c r="AH635" s="13"/>
      <c r="AI635" s="13"/>
      <c r="AJ635" s="13"/>
      <c r="AK635" s="13"/>
      <c r="AL635" s="13"/>
      <c r="AM635" s="9"/>
      <c r="AN635" s="9"/>
      <c r="AO635" s="9"/>
      <c r="AP635" s="9"/>
      <c r="AQ635" s="10"/>
      <c r="AR635" s="10"/>
      <c r="AS635" s="10"/>
      <c r="AT635" s="10"/>
      <c r="AU635" s="16"/>
      <c r="AV635" s="16"/>
      <c r="AW635" s="16"/>
      <c r="AX635" s="16"/>
      <c r="AY635" s="191"/>
      <c r="AZ635" s="191"/>
      <c r="BA635" s="13"/>
      <c r="BC635" s="20">
        <f t="shared" si="18"/>
        <v>0</v>
      </c>
      <c r="BD635" s="20" t="str">
        <f t="shared" si="19"/>
        <v/>
      </c>
    </row>
    <row r="636" spans="1:56">
      <c r="A636" s="1">
        <f>输入错误检查!C635</f>
        <v>0</v>
      </c>
      <c r="B636" s="14" t="str">
        <f>原始数据!B636</f>
        <v/>
      </c>
      <c r="C636" s="14" t="str">
        <f>原始数据!C636</f>
        <v/>
      </c>
      <c r="D636" s="8" t="str">
        <f>原始数据!D636</f>
        <v/>
      </c>
      <c r="E636" s="8" t="str">
        <f>原始数据!E636</f>
        <v/>
      </c>
      <c r="F636" s="8" t="str">
        <f>原始数据!F636</f>
        <v/>
      </c>
      <c r="G636" s="8">
        <f>原始数据!G636</f>
        <v>1</v>
      </c>
      <c r="H636" s="8" t="str">
        <f>原始数据!H636</f>
        <v>下</v>
      </c>
      <c r="I636" s="8" t="str">
        <f>IF(原始数据!X636="","",原始数据!X636)</f>
        <v/>
      </c>
      <c r="J636" s="8" t="str">
        <f>原始数据!J636</f>
        <v/>
      </c>
      <c r="K636" s="142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9" t="str">
        <f>IF(原始数据!AP636="","",原始数据!AP636)</f>
        <v/>
      </c>
      <c r="M636" s="13"/>
      <c r="N636" s="195"/>
      <c r="O636" s="195"/>
      <c r="P636" s="142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9" t="str">
        <f>IF(原始数据!AQ636="","",原始数据!AQ636)</f>
        <v/>
      </c>
      <c r="R636" s="13"/>
      <c r="S636" s="13"/>
      <c r="T636" s="13"/>
      <c r="U636" s="142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9" t="str">
        <f>IF(原始数据!AS636="","",原始数据!AS636)</f>
        <v/>
      </c>
      <c r="W636" s="13"/>
      <c r="X636" s="13"/>
      <c r="Y636" s="13"/>
      <c r="Z636" s="142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9" t="str">
        <f>IF(原始数据!AU636="","",原始数据!AU636)</f>
        <v/>
      </c>
      <c r="AB636" s="13"/>
      <c r="AC636" s="13"/>
      <c r="AD636" s="13"/>
      <c r="AE636" s="9" t="str">
        <f>IF(原始数据!K636="","",原始数据!K636)</f>
        <v/>
      </c>
      <c r="AF636" s="9" t="str">
        <f>IF(原始数据!L636="","",原始数据!L636)</f>
        <v/>
      </c>
      <c r="AG636" s="9" t="str">
        <f>IF(原始数据!AV636="","",原始数据!AV636)</f>
        <v/>
      </c>
      <c r="AH636" s="13"/>
      <c r="AI636" s="13"/>
      <c r="AJ636" s="13"/>
      <c r="AK636" s="13"/>
      <c r="AL636" s="13"/>
      <c r="AM636" s="9"/>
      <c r="AN636" s="9"/>
      <c r="AO636" s="9"/>
      <c r="AP636" s="9"/>
      <c r="AQ636" s="10"/>
      <c r="AR636" s="10"/>
      <c r="AS636" s="10"/>
      <c r="AT636" s="10"/>
      <c r="AU636" s="16"/>
      <c r="AV636" s="16"/>
      <c r="AW636" s="16"/>
      <c r="AX636" s="16"/>
      <c r="AY636" s="191"/>
      <c r="AZ636" s="191"/>
      <c r="BA636" s="13"/>
      <c r="BC636" s="20">
        <f t="shared" si="18"/>
        <v>0</v>
      </c>
      <c r="BD636" s="20" t="str">
        <f t="shared" si="19"/>
        <v/>
      </c>
    </row>
    <row r="637" spans="1:56">
      <c r="A637" s="1">
        <f>输入错误检查!C636</f>
        <v>0</v>
      </c>
      <c r="B637" s="14" t="str">
        <f>原始数据!B637</f>
        <v/>
      </c>
      <c r="C637" s="14" t="str">
        <f>原始数据!C637</f>
        <v/>
      </c>
      <c r="D637" s="8" t="str">
        <f>原始数据!D637</f>
        <v/>
      </c>
      <c r="E637" s="8" t="str">
        <f>原始数据!E637</f>
        <v/>
      </c>
      <c r="F637" s="8" t="str">
        <f>原始数据!F637</f>
        <v/>
      </c>
      <c r="G637" s="8">
        <f>原始数据!G637</f>
        <v>2</v>
      </c>
      <c r="H637" s="8" t="str">
        <f>原始数据!H637</f>
        <v>上</v>
      </c>
      <c r="I637" s="8" t="str">
        <f>IF(原始数据!X637="","",原始数据!X637)</f>
        <v/>
      </c>
      <c r="J637" s="8" t="str">
        <f>原始数据!J637</f>
        <v/>
      </c>
      <c r="K637" s="142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9" t="str">
        <f>IF(原始数据!AP637="","",原始数据!AP637)</f>
        <v/>
      </c>
      <c r="M637" s="13"/>
      <c r="N637" s="195"/>
      <c r="O637" s="195"/>
      <c r="P637" s="142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9" t="str">
        <f>IF(原始数据!AQ637="","",原始数据!AQ637)</f>
        <v/>
      </c>
      <c r="R637" s="13"/>
      <c r="S637" s="13"/>
      <c r="T637" s="13"/>
      <c r="U637" s="142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9" t="str">
        <f>IF(原始数据!AS637="","",原始数据!AS637)</f>
        <v/>
      </c>
      <c r="W637" s="13"/>
      <c r="X637" s="13"/>
      <c r="Y637" s="13"/>
      <c r="Z637" s="142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9" t="str">
        <f>IF(原始数据!AU637="","",原始数据!AU637)</f>
        <v/>
      </c>
      <c r="AB637" s="13"/>
      <c r="AC637" s="13"/>
      <c r="AD637" s="13"/>
      <c r="AE637" s="9" t="str">
        <f>IF(原始数据!K637="","",原始数据!K637)</f>
        <v/>
      </c>
      <c r="AF637" s="9" t="str">
        <f>IF(原始数据!L637="","",原始数据!L637)</f>
        <v/>
      </c>
      <c r="AG637" s="9" t="str">
        <f>IF(原始数据!AV637="","",原始数据!AV637)</f>
        <v/>
      </c>
      <c r="AH637" s="13"/>
      <c r="AI637" s="13"/>
      <c r="AJ637" s="13"/>
      <c r="AK637" s="13"/>
      <c r="AL637" s="13"/>
      <c r="AM637" s="9"/>
      <c r="AN637" s="9"/>
      <c r="AO637" s="9"/>
      <c r="AP637" s="9"/>
      <c r="AQ637" s="10"/>
      <c r="AR637" s="10"/>
      <c r="AS637" s="10"/>
      <c r="AT637" s="10"/>
      <c r="AU637" s="16"/>
      <c r="AV637" s="16"/>
      <c r="AW637" s="16"/>
      <c r="AX637" s="16"/>
      <c r="AY637" s="191"/>
      <c r="AZ637" s="191"/>
      <c r="BA637" s="13"/>
      <c r="BC637" s="20">
        <f t="shared" si="18"/>
        <v>0</v>
      </c>
      <c r="BD637" s="20" t="str">
        <f t="shared" si="19"/>
        <v/>
      </c>
    </row>
    <row r="638" spans="1:56">
      <c r="A638" s="1">
        <f>输入错误检查!C637</f>
        <v>0</v>
      </c>
      <c r="B638" s="14" t="str">
        <f>原始数据!B638</f>
        <v/>
      </c>
      <c r="C638" s="14" t="str">
        <f>原始数据!C638</f>
        <v/>
      </c>
      <c r="D638" s="8" t="str">
        <f>原始数据!D638</f>
        <v/>
      </c>
      <c r="E638" s="8" t="str">
        <f>原始数据!E638</f>
        <v/>
      </c>
      <c r="F638" s="8" t="str">
        <f>原始数据!F638</f>
        <v/>
      </c>
      <c r="G638" s="8">
        <f>原始数据!G638</f>
        <v>2</v>
      </c>
      <c r="H638" s="8" t="str">
        <f>原始数据!H638</f>
        <v>下</v>
      </c>
      <c r="I638" s="8" t="str">
        <f>IF(原始数据!X638="","",原始数据!X638)</f>
        <v/>
      </c>
      <c r="J638" s="8" t="str">
        <f>原始数据!J638</f>
        <v/>
      </c>
      <c r="K638" s="142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9" t="str">
        <f>IF(原始数据!AP638="","",原始数据!AP638)</f>
        <v/>
      </c>
      <c r="M638" s="13"/>
      <c r="N638" s="195"/>
      <c r="O638" s="195"/>
      <c r="P638" s="142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9" t="str">
        <f>IF(原始数据!AQ638="","",原始数据!AQ638)</f>
        <v/>
      </c>
      <c r="R638" s="13"/>
      <c r="S638" s="13"/>
      <c r="T638" s="13"/>
      <c r="U638" s="142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9" t="str">
        <f>IF(原始数据!AS638="","",原始数据!AS638)</f>
        <v/>
      </c>
      <c r="W638" s="13"/>
      <c r="X638" s="13"/>
      <c r="Y638" s="13"/>
      <c r="Z638" s="142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9" t="str">
        <f>IF(原始数据!AU638="","",原始数据!AU638)</f>
        <v/>
      </c>
      <c r="AB638" s="13"/>
      <c r="AC638" s="13"/>
      <c r="AD638" s="13"/>
      <c r="AE638" s="9" t="str">
        <f>IF(原始数据!K638="","",原始数据!K638)</f>
        <v/>
      </c>
      <c r="AF638" s="9" t="str">
        <f>IF(原始数据!L638="","",原始数据!L638)</f>
        <v/>
      </c>
      <c r="AG638" s="9" t="str">
        <f>IF(原始数据!AV638="","",原始数据!AV638)</f>
        <v/>
      </c>
      <c r="AH638" s="13"/>
      <c r="AI638" s="13"/>
      <c r="AJ638" s="13"/>
      <c r="AK638" s="13"/>
      <c r="AL638" s="13"/>
      <c r="AM638" s="9"/>
      <c r="AN638" s="9"/>
      <c r="AO638" s="9"/>
      <c r="AP638" s="9"/>
      <c r="AQ638" s="10"/>
      <c r="AR638" s="10"/>
      <c r="AS638" s="10"/>
      <c r="AT638" s="10"/>
      <c r="AU638" s="16"/>
      <c r="AV638" s="16"/>
      <c r="AW638" s="16"/>
      <c r="AX638" s="16"/>
      <c r="AY638" s="191"/>
      <c r="AZ638" s="191"/>
      <c r="BA638" s="13"/>
      <c r="BC638" s="20">
        <f t="shared" si="18"/>
        <v>0</v>
      </c>
      <c r="BD638" s="20" t="str">
        <f t="shared" si="19"/>
        <v/>
      </c>
    </row>
    <row r="639" spans="1:56">
      <c r="A639" s="1">
        <f>输入错误检查!C638</f>
        <v>0</v>
      </c>
      <c r="B639" s="14" t="str">
        <f>原始数据!B639</f>
        <v/>
      </c>
      <c r="C639" s="14" t="str">
        <f>原始数据!C639</f>
        <v/>
      </c>
      <c r="D639" s="8" t="str">
        <f>原始数据!D639</f>
        <v/>
      </c>
      <c r="E639" s="8" t="str">
        <f>原始数据!E639</f>
        <v/>
      </c>
      <c r="F639" s="8" t="str">
        <f>原始数据!F639</f>
        <v/>
      </c>
      <c r="G639" s="8">
        <f>原始数据!G639</f>
        <v>3</v>
      </c>
      <c r="H639" s="8" t="str">
        <f>原始数据!H639</f>
        <v>上</v>
      </c>
      <c r="I639" s="8" t="str">
        <f>IF(原始数据!X639="","",原始数据!X639)</f>
        <v/>
      </c>
      <c r="J639" s="8" t="str">
        <f>原始数据!J639</f>
        <v/>
      </c>
      <c r="K639" s="142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9" t="str">
        <f>IF(原始数据!AP639="","",原始数据!AP639)</f>
        <v/>
      </c>
      <c r="M639" s="13"/>
      <c r="N639" s="195"/>
      <c r="O639" s="195"/>
      <c r="P639" s="142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9" t="str">
        <f>IF(原始数据!AQ639="","",原始数据!AQ639)</f>
        <v/>
      </c>
      <c r="R639" s="13"/>
      <c r="S639" s="13"/>
      <c r="T639" s="13"/>
      <c r="U639" s="142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9" t="str">
        <f>IF(原始数据!AS639="","",原始数据!AS639)</f>
        <v/>
      </c>
      <c r="W639" s="13"/>
      <c r="X639" s="13"/>
      <c r="Y639" s="13"/>
      <c r="Z639" s="142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9" t="str">
        <f>IF(原始数据!AU639="","",原始数据!AU639)</f>
        <v/>
      </c>
      <c r="AB639" s="13"/>
      <c r="AC639" s="13"/>
      <c r="AD639" s="13"/>
      <c r="AE639" s="9" t="str">
        <f>IF(原始数据!K639="","",原始数据!K639)</f>
        <v/>
      </c>
      <c r="AF639" s="9" t="str">
        <f>IF(原始数据!L639="","",原始数据!L639)</f>
        <v/>
      </c>
      <c r="AG639" s="9" t="str">
        <f>IF(原始数据!AV639="","",原始数据!AV639)</f>
        <v/>
      </c>
      <c r="AH639" s="13"/>
      <c r="AI639" s="13"/>
      <c r="AJ639" s="13"/>
      <c r="AK639" s="13"/>
      <c r="AL639" s="13"/>
      <c r="AM639" s="9"/>
      <c r="AN639" s="9"/>
      <c r="AO639" s="9"/>
      <c r="AP639" s="9"/>
      <c r="AQ639" s="10"/>
      <c r="AR639" s="10"/>
      <c r="AS639" s="10"/>
      <c r="AT639" s="10"/>
      <c r="AU639" s="16"/>
      <c r="AV639" s="16"/>
      <c r="AW639" s="16"/>
      <c r="AX639" s="16"/>
      <c r="AY639" s="191"/>
      <c r="AZ639" s="191"/>
      <c r="BA639" s="13"/>
      <c r="BC639" s="20">
        <f t="shared" si="18"/>
        <v>0</v>
      </c>
      <c r="BD639" s="20" t="str">
        <f t="shared" si="19"/>
        <v/>
      </c>
    </row>
    <row r="640" spans="1:56">
      <c r="A640" s="1">
        <f>输入错误检查!C639</f>
        <v>0</v>
      </c>
      <c r="B640" s="14" t="str">
        <f>原始数据!B640</f>
        <v/>
      </c>
      <c r="C640" s="14" t="str">
        <f>原始数据!C640</f>
        <v/>
      </c>
      <c r="D640" s="8" t="str">
        <f>原始数据!D640</f>
        <v/>
      </c>
      <c r="E640" s="8" t="str">
        <f>原始数据!E640</f>
        <v/>
      </c>
      <c r="F640" s="8" t="str">
        <f>原始数据!F640</f>
        <v/>
      </c>
      <c r="G640" s="8">
        <f>原始数据!G640</f>
        <v>3</v>
      </c>
      <c r="H640" s="8" t="str">
        <f>原始数据!H640</f>
        <v>下</v>
      </c>
      <c r="I640" s="8" t="str">
        <f>IF(原始数据!X640="","",原始数据!X640)</f>
        <v/>
      </c>
      <c r="J640" s="8" t="str">
        <f>原始数据!J640</f>
        <v/>
      </c>
      <c r="K640" s="142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9" t="str">
        <f>IF(原始数据!AP640="","",原始数据!AP640)</f>
        <v/>
      </c>
      <c r="M640" s="13"/>
      <c r="N640" s="195"/>
      <c r="O640" s="195"/>
      <c r="P640" s="142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9" t="str">
        <f>IF(原始数据!AQ640="","",原始数据!AQ640)</f>
        <v/>
      </c>
      <c r="R640" s="13"/>
      <c r="S640" s="13"/>
      <c r="T640" s="13"/>
      <c r="U640" s="142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9" t="str">
        <f>IF(原始数据!AS640="","",原始数据!AS640)</f>
        <v/>
      </c>
      <c r="W640" s="13"/>
      <c r="X640" s="13"/>
      <c r="Y640" s="13"/>
      <c r="Z640" s="142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9" t="str">
        <f>IF(原始数据!AU640="","",原始数据!AU640)</f>
        <v/>
      </c>
      <c r="AB640" s="13"/>
      <c r="AC640" s="13"/>
      <c r="AD640" s="13"/>
      <c r="AE640" s="9" t="str">
        <f>IF(原始数据!K640="","",原始数据!K640)</f>
        <v/>
      </c>
      <c r="AF640" s="9" t="str">
        <f>IF(原始数据!L640="","",原始数据!L640)</f>
        <v/>
      </c>
      <c r="AG640" s="9" t="str">
        <f>IF(原始数据!AV640="","",原始数据!AV640)</f>
        <v/>
      </c>
      <c r="AH640" s="13"/>
      <c r="AI640" s="13"/>
      <c r="AJ640" s="13"/>
      <c r="AK640" s="13"/>
      <c r="AL640" s="13"/>
      <c r="AM640" s="9"/>
      <c r="AN640" s="9"/>
      <c r="AO640" s="9"/>
      <c r="AP640" s="9"/>
      <c r="AQ640" s="10"/>
      <c r="AR640" s="10"/>
      <c r="AS640" s="10"/>
      <c r="AT640" s="10"/>
      <c r="AU640" s="16"/>
      <c r="AV640" s="16"/>
      <c r="AW640" s="16"/>
      <c r="AX640" s="16"/>
      <c r="AY640" s="191"/>
      <c r="AZ640" s="191"/>
      <c r="BA640" s="13"/>
      <c r="BC640" s="20">
        <f t="shared" si="18"/>
        <v>0</v>
      </c>
      <c r="BD640" s="20" t="str">
        <f t="shared" si="19"/>
        <v/>
      </c>
    </row>
    <row r="641" spans="1:56">
      <c r="A641" s="1">
        <f>输入错误检查!C640</f>
        <v>0</v>
      </c>
      <c r="B641" s="14" t="str">
        <f>原始数据!B641</f>
        <v/>
      </c>
      <c r="C641" s="14" t="str">
        <f>原始数据!C641</f>
        <v/>
      </c>
      <c r="D641" s="8" t="str">
        <f>原始数据!D641</f>
        <v/>
      </c>
      <c r="E641" s="8" t="str">
        <f>原始数据!E641</f>
        <v/>
      </c>
      <c r="F641" s="8" t="str">
        <f>原始数据!F641</f>
        <v/>
      </c>
      <c r="G641" s="8" t="str">
        <f>原始数据!G641</f>
        <v>加</v>
      </c>
      <c r="H641" s="8" t="str">
        <f>原始数据!H641</f>
        <v>上</v>
      </c>
      <c r="I641" s="8" t="str">
        <f>IF(原始数据!X641="","",原始数据!X641)</f>
        <v/>
      </c>
      <c r="J641" s="8" t="str">
        <f>原始数据!J641</f>
        <v/>
      </c>
      <c r="K641" s="142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9" t="str">
        <f>IF(原始数据!AP641="","",原始数据!AP641)</f>
        <v/>
      </c>
      <c r="M641" s="13"/>
      <c r="N641" s="195"/>
      <c r="O641" s="195"/>
      <c r="P641" s="142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9" t="str">
        <f>IF(原始数据!AQ641="","",原始数据!AQ641)</f>
        <v/>
      </c>
      <c r="R641" s="13"/>
      <c r="S641" s="13"/>
      <c r="T641" s="13"/>
      <c r="U641" s="142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9" t="str">
        <f>IF(原始数据!AS641="","",原始数据!AS641)</f>
        <v/>
      </c>
      <c r="W641" s="13"/>
      <c r="X641" s="13"/>
      <c r="Y641" s="13"/>
      <c r="Z641" s="142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9" t="str">
        <f>IF(原始数据!AU641="","",原始数据!AU641)</f>
        <v/>
      </c>
      <c r="AB641" s="13"/>
      <c r="AC641" s="13"/>
      <c r="AD641" s="13"/>
      <c r="AE641" s="9" t="str">
        <f>IF(原始数据!K641="","",原始数据!K641)</f>
        <v/>
      </c>
      <c r="AF641" s="9" t="str">
        <f>IF(原始数据!L641="","",原始数据!L641)</f>
        <v/>
      </c>
      <c r="AG641" s="9" t="str">
        <f>IF(原始数据!AV641="","",原始数据!AV641)</f>
        <v/>
      </c>
      <c r="AH641" s="13"/>
      <c r="AI641" s="13"/>
      <c r="AJ641" s="13"/>
      <c r="AK641" s="13"/>
      <c r="AL641" s="13"/>
      <c r="AM641" s="9"/>
      <c r="AN641" s="9"/>
      <c r="AO641" s="9"/>
      <c r="AP641" s="9"/>
      <c r="AQ641" s="10"/>
      <c r="AR641" s="10"/>
      <c r="AS641" s="10"/>
      <c r="AT641" s="10"/>
      <c r="AU641" s="16"/>
      <c r="AV641" s="16"/>
      <c r="AW641" s="16"/>
      <c r="AX641" s="16"/>
      <c r="AY641" s="191"/>
      <c r="AZ641" s="191"/>
      <c r="BA641" s="13"/>
      <c r="BC641" s="20">
        <f t="shared" si="18"/>
        <v>0</v>
      </c>
      <c r="BD641" s="20" t="str">
        <f t="shared" si="19"/>
        <v/>
      </c>
    </row>
    <row r="642" spans="1:56">
      <c r="A642" s="1">
        <f>输入错误检查!C641</f>
        <v>0</v>
      </c>
      <c r="B642" s="14" t="str">
        <f>原始数据!B642</f>
        <v/>
      </c>
      <c r="C642" s="14" t="str">
        <f>原始数据!C642</f>
        <v/>
      </c>
      <c r="D642" s="8" t="str">
        <f>原始数据!D642</f>
        <v/>
      </c>
      <c r="E642" s="8" t="str">
        <f>原始数据!E642</f>
        <v/>
      </c>
      <c r="F642" s="8" t="str">
        <f>原始数据!F642</f>
        <v/>
      </c>
      <c r="G642" s="8" t="str">
        <f>原始数据!G642</f>
        <v>加</v>
      </c>
      <c r="H642" s="8" t="str">
        <f>原始数据!H642</f>
        <v>下</v>
      </c>
      <c r="I642" s="8" t="str">
        <f>IF(原始数据!X642="","",原始数据!X642)</f>
        <v/>
      </c>
      <c r="J642" s="8" t="str">
        <f>原始数据!J642</f>
        <v/>
      </c>
      <c r="K642" s="142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9" t="str">
        <f>IF(原始数据!AP642="","",原始数据!AP642)</f>
        <v/>
      </c>
      <c r="M642" s="13"/>
      <c r="N642" s="195"/>
      <c r="O642" s="195"/>
      <c r="P642" s="142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9" t="str">
        <f>IF(原始数据!AQ642="","",原始数据!AQ642)</f>
        <v/>
      </c>
      <c r="R642" s="13"/>
      <c r="S642" s="13"/>
      <c r="T642" s="13"/>
      <c r="U642" s="142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9" t="str">
        <f>IF(原始数据!AS642="","",原始数据!AS642)</f>
        <v/>
      </c>
      <c r="W642" s="13"/>
      <c r="X642" s="13"/>
      <c r="Y642" s="13"/>
      <c r="Z642" s="142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9" t="str">
        <f>IF(原始数据!AU642="","",原始数据!AU642)</f>
        <v/>
      </c>
      <c r="AB642" s="13"/>
      <c r="AC642" s="13"/>
      <c r="AD642" s="13"/>
      <c r="AE642" s="9" t="str">
        <f>IF(原始数据!K642="","",原始数据!K642)</f>
        <v/>
      </c>
      <c r="AF642" s="9" t="str">
        <f>IF(原始数据!L642="","",原始数据!L642)</f>
        <v/>
      </c>
      <c r="AG642" s="9" t="str">
        <f>IF(原始数据!AV642="","",原始数据!AV642)</f>
        <v/>
      </c>
      <c r="AH642" s="13"/>
      <c r="AI642" s="13"/>
      <c r="AJ642" s="13"/>
      <c r="AK642" s="13"/>
      <c r="AL642" s="13"/>
      <c r="AM642" s="9"/>
      <c r="AN642" s="9"/>
      <c r="AO642" s="9"/>
      <c r="AP642" s="9"/>
      <c r="AQ642" s="10"/>
      <c r="AR642" s="10"/>
      <c r="AS642" s="10"/>
      <c r="AT642" s="10"/>
      <c r="AU642" s="16"/>
      <c r="AV642" s="16"/>
      <c r="AW642" s="16"/>
      <c r="AX642" s="16"/>
      <c r="AY642" s="191"/>
      <c r="AZ642" s="191"/>
      <c r="BA642" s="13"/>
      <c r="BC642" s="20">
        <f t="shared" si="18"/>
        <v>0</v>
      </c>
      <c r="BD642" s="20" t="str">
        <f t="shared" si="19"/>
        <v/>
      </c>
    </row>
    <row r="643" spans="1:56">
      <c r="A643" s="1">
        <f>输入错误检查!C642</f>
        <v>0</v>
      </c>
      <c r="B643" s="14" t="str">
        <f>原始数据!B643</f>
        <v/>
      </c>
      <c r="C643" s="14" t="str">
        <f>原始数据!C643</f>
        <v/>
      </c>
      <c r="D643" s="8" t="str">
        <f>原始数据!D643</f>
        <v/>
      </c>
      <c r="E643" s="8" t="str">
        <f>原始数据!E643</f>
        <v/>
      </c>
      <c r="F643" s="8" t="str">
        <f>原始数据!F643</f>
        <v/>
      </c>
      <c r="G643" s="8">
        <f>原始数据!G643</f>
        <v>1</v>
      </c>
      <c r="H643" s="8" t="str">
        <f>原始数据!H643</f>
        <v>上</v>
      </c>
      <c r="I643" s="8" t="str">
        <f>IF(原始数据!X643="","",原始数据!X643)</f>
        <v/>
      </c>
      <c r="J643" s="8" t="str">
        <f>原始数据!J643</f>
        <v/>
      </c>
      <c r="K643" s="142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9" t="str">
        <f>IF(原始数据!AP643="","",原始数据!AP643)</f>
        <v/>
      </c>
      <c r="M643" s="13"/>
      <c r="N643" s="195"/>
      <c r="O643" s="195"/>
      <c r="P643" s="142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9" t="str">
        <f>IF(原始数据!AQ643="","",原始数据!AQ643)</f>
        <v/>
      </c>
      <c r="R643" s="13"/>
      <c r="S643" s="13"/>
      <c r="T643" s="13"/>
      <c r="U643" s="142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9" t="str">
        <f>IF(原始数据!AS643="","",原始数据!AS643)</f>
        <v/>
      </c>
      <c r="W643" s="13"/>
      <c r="X643" s="13"/>
      <c r="Y643" s="13"/>
      <c r="Z643" s="142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9" t="str">
        <f>IF(原始数据!AU643="","",原始数据!AU643)</f>
        <v/>
      </c>
      <c r="AB643" s="13"/>
      <c r="AC643" s="13"/>
      <c r="AD643" s="13"/>
      <c r="AE643" s="9" t="str">
        <f>IF(原始数据!K643="","",原始数据!K643)</f>
        <v/>
      </c>
      <c r="AF643" s="9" t="str">
        <f>IF(原始数据!L643="","",原始数据!L643)</f>
        <v/>
      </c>
      <c r="AG643" s="9" t="str">
        <f>IF(原始数据!AV643="","",原始数据!AV643)</f>
        <v/>
      </c>
      <c r="AH643" s="13"/>
      <c r="AI643" s="13"/>
      <c r="AJ643" s="13"/>
      <c r="AK643" s="13"/>
      <c r="AL643" s="13"/>
      <c r="AM643" s="9"/>
      <c r="AN643" s="9"/>
      <c r="AO643" s="9"/>
      <c r="AP643" s="9"/>
      <c r="AQ643" s="10"/>
      <c r="AR643" s="10"/>
      <c r="AS643" s="10"/>
      <c r="AT643" s="10"/>
      <c r="AU643" s="16"/>
      <c r="AV643" s="16"/>
      <c r="AW643" s="16"/>
      <c r="AX643" s="16"/>
      <c r="AY643" s="191"/>
      <c r="AZ643" s="191"/>
      <c r="BA643" s="13"/>
      <c r="BC643" s="20">
        <f t="shared" si="18"/>
        <v>0</v>
      </c>
      <c r="BD643" s="20" t="str">
        <f t="shared" si="19"/>
        <v/>
      </c>
    </row>
    <row r="644" spans="1:56">
      <c r="A644" s="1">
        <f>输入错误检查!C643</f>
        <v>0</v>
      </c>
      <c r="B644" s="14" t="str">
        <f>原始数据!B644</f>
        <v/>
      </c>
      <c r="C644" s="14" t="str">
        <f>原始数据!C644</f>
        <v/>
      </c>
      <c r="D644" s="8" t="str">
        <f>原始数据!D644</f>
        <v/>
      </c>
      <c r="E644" s="8" t="str">
        <f>原始数据!E644</f>
        <v/>
      </c>
      <c r="F644" s="8" t="str">
        <f>原始数据!F644</f>
        <v/>
      </c>
      <c r="G644" s="8">
        <f>原始数据!G644</f>
        <v>1</v>
      </c>
      <c r="H644" s="8" t="str">
        <f>原始数据!H644</f>
        <v>下</v>
      </c>
      <c r="I644" s="8" t="str">
        <f>IF(原始数据!X644="","",原始数据!X644)</f>
        <v/>
      </c>
      <c r="J644" s="8" t="str">
        <f>原始数据!J644</f>
        <v/>
      </c>
      <c r="K644" s="142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9" t="str">
        <f>IF(原始数据!AP644="","",原始数据!AP644)</f>
        <v/>
      </c>
      <c r="M644" s="13"/>
      <c r="N644" s="195"/>
      <c r="O644" s="195"/>
      <c r="P644" s="142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9" t="str">
        <f>IF(原始数据!AQ644="","",原始数据!AQ644)</f>
        <v/>
      </c>
      <c r="R644" s="13"/>
      <c r="S644" s="13"/>
      <c r="T644" s="13"/>
      <c r="U644" s="142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9" t="str">
        <f>IF(原始数据!AS644="","",原始数据!AS644)</f>
        <v/>
      </c>
      <c r="W644" s="13"/>
      <c r="X644" s="13"/>
      <c r="Y644" s="13"/>
      <c r="Z644" s="142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9" t="str">
        <f>IF(原始数据!AU644="","",原始数据!AU644)</f>
        <v/>
      </c>
      <c r="AB644" s="13"/>
      <c r="AC644" s="13"/>
      <c r="AD644" s="13"/>
      <c r="AE644" s="9" t="str">
        <f>IF(原始数据!K644="","",原始数据!K644)</f>
        <v/>
      </c>
      <c r="AF644" s="9" t="str">
        <f>IF(原始数据!L644="","",原始数据!L644)</f>
        <v/>
      </c>
      <c r="AG644" s="9" t="str">
        <f>IF(原始数据!AV644="","",原始数据!AV644)</f>
        <v/>
      </c>
      <c r="AH644" s="13"/>
      <c r="AI644" s="13"/>
      <c r="AJ644" s="13"/>
      <c r="AK644" s="13"/>
      <c r="AL644" s="13"/>
      <c r="AM644" s="9"/>
      <c r="AN644" s="9"/>
      <c r="AO644" s="9"/>
      <c r="AP644" s="9"/>
      <c r="AQ644" s="10"/>
      <c r="AR644" s="10"/>
      <c r="AS644" s="10"/>
      <c r="AT644" s="10"/>
      <c r="AU644" s="16"/>
      <c r="AV644" s="16"/>
      <c r="AW644" s="16"/>
      <c r="AX644" s="16"/>
      <c r="AY644" s="191"/>
      <c r="AZ644" s="191"/>
      <c r="BA644" s="13"/>
      <c r="BC644" s="20">
        <f t="shared" ref="BC644:BC707" si="20">AQ644*60+AR644-AN644*60-AO644</f>
        <v>0</v>
      </c>
      <c r="BD644" s="20" t="str">
        <f t="shared" ref="BD644:BD707" si="21">IF(AV644="","",AV644*60+AW644-200)</f>
        <v/>
      </c>
    </row>
    <row r="645" spans="1:56">
      <c r="A645" s="1">
        <f>输入错误检查!C644</f>
        <v>0</v>
      </c>
      <c r="B645" s="14" t="str">
        <f>原始数据!B645</f>
        <v/>
      </c>
      <c r="C645" s="14" t="str">
        <f>原始数据!C645</f>
        <v/>
      </c>
      <c r="D645" s="8" t="str">
        <f>原始数据!D645</f>
        <v/>
      </c>
      <c r="E645" s="8" t="str">
        <f>原始数据!E645</f>
        <v/>
      </c>
      <c r="F645" s="8" t="str">
        <f>原始数据!F645</f>
        <v/>
      </c>
      <c r="G645" s="8">
        <f>原始数据!G645</f>
        <v>2</v>
      </c>
      <c r="H645" s="8" t="str">
        <f>原始数据!H645</f>
        <v>上</v>
      </c>
      <c r="I645" s="8" t="str">
        <f>IF(原始数据!X645="","",原始数据!X645)</f>
        <v/>
      </c>
      <c r="J645" s="8" t="str">
        <f>原始数据!J645</f>
        <v/>
      </c>
      <c r="K645" s="142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9" t="str">
        <f>IF(原始数据!AP645="","",原始数据!AP645)</f>
        <v/>
      </c>
      <c r="M645" s="13"/>
      <c r="N645" s="195"/>
      <c r="O645" s="195"/>
      <c r="P645" s="142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9" t="str">
        <f>IF(原始数据!AQ645="","",原始数据!AQ645)</f>
        <v/>
      </c>
      <c r="R645" s="13"/>
      <c r="S645" s="13"/>
      <c r="T645" s="13"/>
      <c r="U645" s="142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9" t="str">
        <f>IF(原始数据!AS645="","",原始数据!AS645)</f>
        <v/>
      </c>
      <c r="W645" s="13"/>
      <c r="X645" s="13"/>
      <c r="Y645" s="13"/>
      <c r="Z645" s="142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9" t="str">
        <f>IF(原始数据!AU645="","",原始数据!AU645)</f>
        <v/>
      </c>
      <c r="AB645" s="13"/>
      <c r="AC645" s="13"/>
      <c r="AD645" s="13"/>
      <c r="AE645" s="9" t="str">
        <f>IF(原始数据!K645="","",原始数据!K645)</f>
        <v/>
      </c>
      <c r="AF645" s="9" t="str">
        <f>IF(原始数据!L645="","",原始数据!L645)</f>
        <v/>
      </c>
      <c r="AG645" s="9" t="str">
        <f>IF(原始数据!AV645="","",原始数据!AV645)</f>
        <v/>
      </c>
      <c r="AH645" s="13"/>
      <c r="AI645" s="13"/>
      <c r="AJ645" s="13"/>
      <c r="AK645" s="13"/>
      <c r="AL645" s="13"/>
      <c r="AM645" s="9"/>
      <c r="AN645" s="9"/>
      <c r="AO645" s="9"/>
      <c r="AP645" s="9"/>
      <c r="AQ645" s="10"/>
      <c r="AR645" s="10"/>
      <c r="AS645" s="10"/>
      <c r="AT645" s="10"/>
      <c r="AU645" s="16"/>
      <c r="AV645" s="16"/>
      <c r="AW645" s="16"/>
      <c r="AX645" s="16"/>
      <c r="AY645" s="191"/>
      <c r="AZ645" s="191"/>
      <c r="BA645" s="13"/>
      <c r="BC645" s="20">
        <f t="shared" si="20"/>
        <v>0</v>
      </c>
      <c r="BD645" s="20" t="str">
        <f t="shared" si="21"/>
        <v/>
      </c>
    </row>
    <row r="646" spans="1:56">
      <c r="A646" s="1">
        <f>输入错误检查!C645</f>
        <v>0</v>
      </c>
      <c r="B646" s="14" t="str">
        <f>原始数据!B646</f>
        <v/>
      </c>
      <c r="C646" s="14" t="str">
        <f>原始数据!C646</f>
        <v/>
      </c>
      <c r="D646" s="8" t="str">
        <f>原始数据!D646</f>
        <v/>
      </c>
      <c r="E646" s="8" t="str">
        <f>原始数据!E646</f>
        <v/>
      </c>
      <c r="F646" s="8" t="str">
        <f>原始数据!F646</f>
        <v/>
      </c>
      <c r="G646" s="8">
        <f>原始数据!G646</f>
        <v>2</v>
      </c>
      <c r="H646" s="8" t="str">
        <f>原始数据!H646</f>
        <v>下</v>
      </c>
      <c r="I646" s="8" t="str">
        <f>IF(原始数据!X646="","",原始数据!X646)</f>
        <v/>
      </c>
      <c r="J646" s="8" t="str">
        <f>原始数据!J646</f>
        <v/>
      </c>
      <c r="K646" s="142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9" t="str">
        <f>IF(原始数据!AP646="","",原始数据!AP646)</f>
        <v/>
      </c>
      <c r="M646" s="13"/>
      <c r="N646" s="195"/>
      <c r="O646" s="195"/>
      <c r="P646" s="142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9" t="str">
        <f>IF(原始数据!AQ646="","",原始数据!AQ646)</f>
        <v/>
      </c>
      <c r="R646" s="13"/>
      <c r="S646" s="13"/>
      <c r="T646" s="13"/>
      <c r="U646" s="142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9" t="str">
        <f>IF(原始数据!AS646="","",原始数据!AS646)</f>
        <v/>
      </c>
      <c r="W646" s="13"/>
      <c r="X646" s="13"/>
      <c r="Y646" s="13"/>
      <c r="Z646" s="142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9" t="str">
        <f>IF(原始数据!AU646="","",原始数据!AU646)</f>
        <v/>
      </c>
      <c r="AB646" s="13"/>
      <c r="AC646" s="13"/>
      <c r="AD646" s="13"/>
      <c r="AE646" s="9" t="str">
        <f>IF(原始数据!K646="","",原始数据!K646)</f>
        <v/>
      </c>
      <c r="AF646" s="9" t="str">
        <f>IF(原始数据!L646="","",原始数据!L646)</f>
        <v/>
      </c>
      <c r="AG646" s="9" t="str">
        <f>IF(原始数据!AV646="","",原始数据!AV646)</f>
        <v/>
      </c>
      <c r="AH646" s="13"/>
      <c r="AI646" s="13"/>
      <c r="AJ646" s="13"/>
      <c r="AK646" s="13"/>
      <c r="AL646" s="13"/>
      <c r="AM646" s="9"/>
      <c r="AN646" s="9"/>
      <c r="AO646" s="9"/>
      <c r="AP646" s="9"/>
      <c r="AQ646" s="10"/>
      <c r="AR646" s="10"/>
      <c r="AS646" s="10"/>
      <c r="AT646" s="10"/>
      <c r="AU646" s="16"/>
      <c r="AV646" s="16"/>
      <c r="AW646" s="16"/>
      <c r="AX646" s="16"/>
      <c r="AY646" s="191"/>
      <c r="AZ646" s="191"/>
      <c r="BA646" s="13"/>
      <c r="BC646" s="20">
        <f t="shared" si="20"/>
        <v>0</v>
      </c>
      <c r="BD646" s="20" t="str">
        <f t="shared" si="21"/>
        <v/>
      </c>
    </row>
    <row r="647" spans="1:56">
      <c r="A647" s="1">
        <f>输入错误检查!C646</f>
        <v>0</v>
      </c>
      <c r="B647" s="14" t="str">
        <f>原始数据!B647</f>
        <v/>
      </c>
      <c r="C647" s="14" t="str">
        <f>原始数据!C647</f>
        <v/>
      </c>
      <c r="D647" s="8" t="str">
        <f>原始数据!D647</f>
        <v/>
      </c>
      <c r="E647" s="8" t="str">
        <f>原始数据!E647</f>
        <v/>
      </c>
      <c r="F647" s="8" t="str">
        <f>原始数据!F647</f>
        <v/>
      </c>
      <c r="G647" s="8">
        <f>原始数据!G647</f>
        <v>3</v>
      </c>
      <c r="H647" s="8" t="str">
        <f>原始数据!H647</f>
        <v>上</v>
      </c>
      <c r="I647" s="8" t="str">
        <f>IF(原始数据!X647="","",原始数据!X647)</f>
        <v/>
      </c>
      <c r="J647" s="8" t="str">
        <f>原始数据!J647</f>
        <v/>
      </c>
      <c r="K647" s="142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9" t="str">
        <f>IF(原始数据!AP647="","",原始数据!AP647)</f>
        <v/>
      </c>
      <c r="M647" s="13"/>
      <c r="N647" s="195"/>
      <c r="O647" s="195"/>
      <c r="P647" s="142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9" t="str">
        <f>IF(原始数据!AQ647="","",原始数据!AQ647)</f>
        <v/>
      </c>
      <c r="R647" s="13"/>
      <c r="S647" s="13"/>
      <c r="T647" s="13"/>
      <c r="U647" s="142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9" t="str">
        <f>IF(原始数据!AS647="","",原始数据!AS647)</f>
        <v/>
      </c>
      <c r="W647" s="13"/>
      <c r="X647" s="13"/>
      <c r="Y647" s="13"/>
      <c r="Z647" s="142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9" t="str">
        <f>IF(原始数据!AU647="","",原始数据!AU647)</f>
        <v/>
      </c>
      <c r="AB647" s="13"/>
      <c r="AC647" s="13"/>
      <c r="AD647" s="13"/>
      <c r="AE647" s="9" t="str">
        <f>IF(原始数据!K647="","",原始数据!K647)</f>
        <v/>
      </c>
      <c r="AF647" s="9" t="str">
        <f>IF(原始数据!L647="","",原始数据!L647)</f>
        <v/>
      </c>
      <c r="AG647" s="9" t="str">
        <f>IF(原始数据!AV647="","",原始数据!AV647)</f>
        <v/>
      </c>
      <c r="AH647" s="13"/>
      <c r="AI647" s="13"/>
      <c r="AJ647" s="13"/>
      <c r="AK647" s="13"/>
      <c r="AL647" s="13"/>
      <c r="AM647" s="9"/>
      <c r="AN647" s="9"/>
      <c r="AO647" s="9"/>
      <c r="AP647" s="9"/>
      <c r="AQ647" s="10"/>
      <c r="AR647" s="10"/>
      <c r="AS647" s="10"/>
      <c r="AT647" s="10"/>
      <c r="AU647" s="16"/>
      <c r="AV647" s="16"/>
      <c r="AW647" s="16"/>
      <c r="AX647" s="16"/>
      <c r="AY647" s="191"/>
      <c r="AZ647" s="191"/>
      <c r="BA647" s="13"/>
      <c r="BC647" s="20">
        <f t="shared" si="20"/>
        <v>0</v>
      </c>
      <c r="BD647" s="20" t="str">
        <f t="shared" si="21"/>
        <v/>
      </c>
    </row>
    <row r="648" spans="1:56">
      <c r="A648" s="1">
        <f>输入错误检查!C647</f>
        <v>0</v>
      </c>
      <c r="B648" s="14" t="str">
        <f>原始数据!B648</f>
        <v/>
      </c>
      <c r="C648" s="14" t="str">
        <f>原始数据!C648</f>
        <v/>
      </c>
      <c r="D648" s="8" t="str">
        <f>原始数据!D648</f>
        <v/>
      </c>
      <c r="E648" s="8" t="str">
        <f>原始数据!E648</f>
        <v/>
      </c>
      <c r="F648" s="8" t="str">
        <f>原始数据!F648</f>
        <v/>
      </c>
      <c r="G648" s="8">
        <f>原始数据!G648</f>
        <v>3</v>
      </c>
      <c r="H648" s="8" t="str">
        <f>原始数据!H648</f>
        <v>下</v>
      </c>
      <c r="I648" s="8" t="str">
        <f>IF(原始数据!X648="","",原始数据!X648)</f>
        <v/>
      </c>
      <c r="J648" s="8" t="str">
        <f>原始数据!J648</f>
        <v/>
      </c>
      <c r="K648" s="142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9" t="str">
        <f>IF(原始数据!AP648="","",原始数据!AP648)</f>
        <v/>
      </c>
      <c r="M648" s="13"/>
      <c r="N648" s="195"/>
      <c r="O648" s="195"/>
      <c r="P648" s="142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9" t="str">
        <f>IF(原始数据!AQ648="","",原始数据!AQ648)</f>
        <v/>
      </c>
      <c r="R648" s="13"/>
      <c r="S648" s="13"/>
      <c r="T648" s="13"/>
      <c r="U648" s="142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9" t="str">
        <f>IF(原始数据!AS648="","",原始数据!AS648)</f>
        <v/>
      </c>
      <c r="W648" s="13"/>
      <c r="X648" s="13"/>
      <c r="Y648" s="13"/>
      <c r="Z648" s="142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9" t="str">
        <f>IF(原始数据!AU648="","",原始数据!AU648)</f>
        <v/>
      </c>
      <c r="AB648" s="13"/>
      <c r="AC648" s="13"/>
      <c r="AD648" s="13"/>
      <c r="AE648" s="9" t="str">
        <f>IF(原始数据!K648="","",原始数据!K648)</f>
        <v/>
      </c>
      <c r="AF648" s="9" t="str">
        <f>IF(原始数据!L648="","",原始数据!L648)</f>
        <v/>
      </c>
      <c r="AG648" s="9" t="str">
        <f>IF(原始数据!AV648="","",原始数据!AV648)</f>
        <v/>
      </c>
      <c r="AH648" s="13"/>
      <c r="AI648" s="13"/>
      <c r="AJ648" s="13"/>
      <c r="AK648" s="13"/>
      <c r="AL648" s="13"/>
      <c r="AM648" s="9"/>
      <c r="AN648" s="9"/>
      <c r="AO648" s="9"/>
      <c r="AP648" s="9"/>
      <c r="AQ648" s="10"/>
      <c r="AR648" s="10"/>
      <c r="AS648" s="10"/>
      <c r="AT648" s="10"/>
      <c r="AU648" s="16"/>
      <c r="AV648" s="16"/>
      <c r="AW648" s="16"/>
      <c r="AX648" s="16"/>
      <c r="AY648" s="191"/>
      <c r="AZ648" s="191"/>
      <c r="BA648" s="13"/>
      <c r="BC648" s="20">
        <f t="shared" si="20"/>
        <v>0</v>
      </c>
      <c r="BD648" s="20" t="str">
        <f t="shared" si="21"/>
        <v/>
      </c>
    </row>
    <row r="649" spans="1:56">
      <c r="A649" s="1">
        <f>输入错误检查!C648</f>
        <v>0</v>
      </c>
      <c r="B649" s="14" t="str">
        <f>原始数据!B649</f>
        <v/>
      </c>
      <c r="C649" s="14" t="str">
        <f>原始数据!C649</f>
        <v/>
      </c>
      <c r="D649" s="8" t="str">
        <f>原始数据!D649</f>
        <v/>
      </c>
      <c r="E649" s="8" t="str">
        <f>原始数据!E649</f>
        <v/>
      </c>
      <c r="F649" s="8" t="str">
        <f>原始数据!F649</f>
        <v/>
      </c>
      <c r="G649" s="8" t="str">
        <f>原始数据!G649</f>
        <v>加</v>
      </c>
      <c r="H649" s="8" t="str">
        <f>原始数据!H649</f>
        <v>上</v>
      </c>
      <c r="I649" s="8" t="str">
        <f>IF(原始数据!X649="","",原始数据!X649)</f>
        <v/>
      </c>
      <c r="J649" s="8" t="str">
        <f>原始数据!J649</f>
        <v/>
      </c>
      <c r="K649" s="142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9" t="str">
        <f>IF(原始数据!AP649="","",原始数据!AP649)</f>
        <v/>
      </c>
      <c r="M649" s="13"/>
      <c r="N649" s="195"/>
      <c r="O649" s="195"/>
      <c r="P649" s="142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9" t="str">
        <f>IF(原始数据!AQ649="","",原始数据!AQ649)</f>
        <v/>
      </c>
      <c r="R649" s="13"/>
      <c r="S649" s="13"/>
      <c r="T649" s="13"/>
      <c r="U649" s="142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9" t="str">
        <f>IF(原始数据!AS649="","",原始数据!AS649)</f>
        <v/>
      </c>
      <c r="W649" s="13"/>
      <c r="X649" s="13"/>
      <c r="Y649" s="13"/>
      <c r="Z649" s="142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9" t="str">
        <f>IF(原始数据!AU649="","",原始数据!AU649)</f>
        <v/>
      </c>
      <c r="AB649" s="13"/>
      <c r="AC649" s="13"/>
      <c r="AD649" s="13"/>
      <c r="AE649" s="9" t="str">
        <f>IF(原始数据!K649="","",原始数据!K649)</f>
        <v/>
      </c>
      <c r="AF649" s="9" t="str">
        <f>IF(原始数据!L649="","",原始数据!L649)</f>
        <v/>
      </c>
      <c r="AG649" s="9" t="str">
        <f>IF(原始数据!AV649="","",原始数据!AV649)</f>
        <v/>
      </c>
      <c r="AH649" s="13"/>
      <c r="AI649" s="13"/>
      <c r="AJ649" s="13"/>
      <c r="AK649" s="13"/>
      <c r="AL649" s="13"/>
      <c r="AM649" s="9"/>
      <c r="AN649" s="9"/>
      <c r="AO649" s="9"/>
      <c r="AP649" s="9"/>
      <c r="AQ649" s="10"/>
      <c r="AR649" s="10"/>
      <c r="AS649" s="10"/>
      <c r="AT649" s="10"/>
      <c r="AU649" s="16"/>
      <c r="AV649" s="16"/>
      <c r="AW649" s="16"/>
      <c r="AX649" s="16"/>
      <c r="AY649" s="191"/>
      <c r="AZ649" s="191"/>
      <c r="BA649" s="13"/>
      <c r="BC649" s="20">
        <f t="shared" si="20"/>
        <v>0</v>
      </c>
      <c r="BD649" s="20" t="str">
        <f t="shared" si="21"/>
        <v/>
      </c>
    </row>
    <row r="650" spans="1:56">
      <c r="A650" s="1">
        <f>输入错误检查!C649</f>
        <v>0</v>
      </c>
      <c r="B650" s="14" t="str">
        <f>原始数据!B650</f>
        <v/>
      </c>
      <c r="C650" s="14" t="str">
        <f>原始数据!C650</f>
        <v/>
      </c>
      <c r="D650" s="8" t="str">
        <f>原始数据!D650</f>
        <v/>
      </c>
      <c r="E650" s="8" t="str">
        <f>原始数据!E650</f>
        <v/>
      </c>
      <c r="F650" s="8" t="str">
        <f>原始数据!F650</f>
        <v/>
      </c>
      <c r="G650" s="8" t="str">
        <f>原始数据!G650</f>
        <v>加</v>
      </c>
      <c r="H650" s="8" t="str">
        <f>原始数据!H650</f>
        <v>下</v>
      </c>
      <c r="I650" s="8" t="str">
        <f>IF(原始数据!X650="","",原始数据!X650)</f>
        <v/>
      </c>
      <c r="J650" s="8" t="str">
        <f>原始数据!J650</f>
        <v/>
      </c>
      <c r="K650" s="142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9" t="str">
        <f>IF(原始数据!AP650="","",原始数据!AP650)</f>
        <v/>
      </c>
      <c r="M650" s="13"/>
      <c r="N650" s="195"/>
      <c r="O650" s="195"/>
      <c r="P650" s="142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9" t="str">
        <f>IF(原始数据!AQ650="","",原始数据!AQ650)</f>
        <v/>
      </c>
      <c r="R650" s="13"/>
      <c r="S650" s="13"/>
      <c r="T650" s="13"/>
      <c r="U650" s="142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9" t="str">
        <f>IF(原始数据!AS650="","",原始数据!AS650)</f>
        <v/>
      </c>
      <c r="W650" s="13"/>
      <c r="X650" s="13"/>
      <c r="Y650" s="13"/>
      <c r="Z650" s="142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9" t="str">
        <f>IF(原始数据!AU650="","",原始数据!AU650)</f>
        <v/>
      </c>
      <c r="AB650" s="13"/>
      <c r="AC650" s="13"/>
      <c r="AD650" s="13"/>
      <c r="AE650" s="9" t="str">
        <f>IF(原始数据!K650="","",原始数据!K650)</f>
        <v/>
      </c>
      <c r="AF650" s="9" t="str">
        <f>IF(原始数据!L650="","",原始数据!L650)</f>
        <v/>
      </c>
      <c r="AG650" s="9" t="str">
        <f>IF(原始数据!AV650="","",原始数据!AV650)</f>
        <v/>
      </c>
      <c r="AH650" s="13"/>
      <c r="AI650" s="13"/>
      <c r="AJ650" s="13"/>
      <c r="AK650" s="13"/>
      <c r="AL650" s="13"/>
      <c r="AM650" s="9"/>
      <c r="AN650" s="9"/>
      <c r="AO650" s="9"/>
      <c r="AP650" s="9"/>
      <c r="AQ650" s="10"/>
      <c r="AR650" s="10"/>
      <c r="AS650" s="10"/>
      <c r="AT650" s="10"/>
      <c r="AU650" s="16"/>
      <c r="AV650" s="16"/>
      <c r="AW650" s="16"/>
      <c r="AX650" s="16"/>
      <c r="AY650" s="191"/>
      <c r="AZ650" s="191"/>
      <c r="BA650" s="13"/>
      <c r="BC650" s="20">
        <f t="shared" si="20"/>
        <v>0</v>
      </c>
      <c r="BD650" s="20" t="str">
        <f t="shared" si="21"/>
        <v/>
      </c>
    </row>
    <row r="651" spans="1:56">
      <c r="A651" s="1">
        <f>输入错误检查!C650</f>
        <v>0</v>
      </c>
      <c r="B651" s="14" t="str">
        <f>原始数据!B651</f>
        <v/>
      </c>
      <c r="C651" s="14" t="str">
        <f>原始数据!C651</f>
        <v/>
      </c>
      <c r="D651" s="8" t="str">
        <f>原始数据!D651</f>
        <v/>
      </c>
      <c r="E651" s="8" t="str">
        <f>原始数据!E651</f>
        <v/>
      </c>
      <c r="F651" s="8" t="str">
        <f>原始数据!F651</f>
        <v/>
      </c>
      <c r="G651" s="8">
        <f>原始数据!G651</f>
        <v>1</v>
      </c>
      <c r="H651" s="8" t="str">
        <f>原始数据!H651</f>
        <v>上</v>
      </c>
      <c r="I651" s="8" t="str">
        <f>IF(原始数据!X651="","",原始数据!X651)</f>
        <v/>
      </c>
      <c r="J651" s="8" t="str">
        <f>原始数据!J651</f>
        <v/>
      </c>
      <c r="K651" s="142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9" t="str">
        <f>IF(原始数据!AP651="","",原始数据!AP651)</f>
        <v/>
      </c>
      <c r="M651" s="13"/>
      <c r="N651" s="195"/>
      <c r="O651" s="195"/>
      <c r="P651" s="142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9" t="str">
        <f>IF(原始数据!AQ651="","",原始数据!AQ651)</f>
        <v/>
      </c>
      <c r="R651" s="13"/>
      <c r="S651" s="13"/>
      <c r="T651" s="13"/>
      <c r="U651" s="142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9" t="str">
        <f>IF(原始数据!AS651="","",原始数据!AS651)</f>
        <v/>
      </c>
      <c r="W651" s="13"/>
      <c r="X651" s="13"/>
      <c r="Y651" s="13"/>
      <c r="Z651" s="142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9" t="str">
        <f>IF(原始数据!AU651="","",原始数据!AU651)</f>
        <v/>
      </c>
      <c r="AB651" s="13"/>
      <c r="AC651" s="13"/>
      <c r="AD651" s="13"/>
      <c r="AE651" s="9" t="str">
        <f>IF(原始数据!K651="","",原始数据!K651)</f>
        <v/>
      </c>
      <c r="AF651" s="9" t="str">
        <f>IF(原始数据!L651="","",原始数据!L651)</f>
        <v/>
      </c>
      <c r="AG651" s="9" t="str">
        <f>IF(原始数据!AV651="","",原始数据!AV651)</f>
        <v/>
      </c>
      <c r="AH651" s="13"/>
      <c r="AI651" s="13"/>
      <c r="AJ651" s="13"/>
      <c r="AK651" s="13"/>
      <c r="AL651" s="13"/>
      <c r="AM651" s="9"/>
      <c r="AN651" s="9"/>
      <c r="AO651" s="9"/>
      <c r="AP651" s="9"/>
      <c r="AQ651" s="10"/>
      <c r="AR651" s="10"/>
      <c r="AS651" s="10"/>
      <c r="AT651" s="10"/>
      <c r="AU651" s="16"/>
      <c r="AV651" s="16"/>
      <c r="AW651" s="16"/>
      <c r="AX651" s="16"/>
      <c r="AY651" s="191"/>
      <c r="AZ651" s="191"/>
      <c r="BA651" s="13"/>
      <c r="BC651" s="20">
        <f t="shared" si="20"/>
        <v>0</v>
      </c>
      <c r="BD651" s="20" t="str">
        <f t="shared" si="21"/>
        <v/>
      </c>
    </row>
    <row r="652" spans="1:56">
      <c r="A652" s="1">
        <f>输入错误检查!C651</f>
        <v>0</v>
      </c>
      <c r="B652" s="14" t="str">
        <f>原始数据!B652</f>
        <v/>
      </c>
      <c r="C652" s="14" t="str">
        <f>原始数据!C652</f>
        <v/>
      </c>
      <c r="D652" s="8" t="str">
        <f>原始数据!D652</f>
        <v/>
      </c>
      <c r="E652" s="8" t="str">
        <f>原始数据!E652</f>
        <v/>
      </c>
      <c r="F652" s="8" t="str">
        <f>原始数据!F652</f>
        <v/>
      </c>
      <c r="G652" s="8">
        <f>原始数据!G652</f>
        <v>1</v>
      </c>
      <c r="H652" s="8" t="str">
        <f>原始数据!H652</f>
        <v>下</v>
      </c>
      <c r="I652" s="8" t="str">
        <f>IF(原始数据!X652="","",原始数据!X652)</f>
        <v/>
      </c>
      <c r="J652" s="8" t="str">
        <f>原始数据!J652</f>
        <v/>
      </c>
      <c r="K652" s="142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9" t="str">
        <f>IF(原始数据!AP652="","",原始数据!AP652)</f>
        <v/>
      </c>
      <c r="M652" s="13"/>
      <c r="N652" s="195"/>
      <c r="O652" s="195"/>
      <c r="P652" s="142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9" t="str">
        <f>IF(原始数据!AQ652="","",原始数据!AQ652)</f>
        <v/>
      </c>
      <c r="R652" s="13"/>
      <c r="S652" s="13"/>
      <c r="T652" s="13"/>
      <c r="U652" s="142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9" t="str">
        <f>IF(原始数据!AS652="","",原始数据!AS652)</f>
        <v/>
      </c>
      <c r="W652" s="13"/>
      <c r="X652" s="13"/>
      <c r="Y652" s="13"/>
      <c r="Z652" s="142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9" t="str">
        <f>IF(原始数据!AU652="","",原始数据!AU652)</f>
        <v/>
      </c>
      <c r="AB652" s="13"/>
      <c r="AC652" s="13"/>
      <c r="AD652" s="13"/>
      <c r="AE652" s="9" t="str">
        <f>IF(原始数据!K652="","",原始数据!K652)</f>
        <v/>
      </c>
      <c r="AF652" s="9" t="str">
        <f>IF(原始数据!L652="","",原始数据!L652)</f>
        <v/>
      </c>
      <c r="AG652" s="9" t="str">
        <f>IF(原始数据!AV652="","",原始数据!AV652)</f>
        <v/>
      </c>
      <c r="AH652" s="13"/>
      <c r="AI652" s="13"/>
      <c r="AJ652" s="13"/>
      <c r="AK652" s="13"/>
      <c r="AL652" s="13"/>
      <c r="AM652" s="9"/>
      <c r="AN652" s="9"/>
      <c r="AO652" s="9"/>
      <c r="AP652" s="9"/>
      <c r="AQ652" s="10"/>
      <c r="AR652" s="10"/>
      <c r="AS652" s="10"/>
      <c r="AT652" s="10"/>
      <c r="AU652" s="16"/>
      <c r="AV652" s="16"/>
      <c r="AW652" s="16"/>
      <c r="AX652" s="16"/>
      <c r="AY652" s="191"/>
      <c r="AZ652" s="191"/>
      <c r="BA652" s="13"/>
      <c r="BC652" s="20">
        <f t="shared" si="20"/>
        <v>0</v>
      </c>
      <c r="BD652" s="20" t="str">
        <f t="shared" si="21"/>
        <v/>
      </c>
    </row>
    <row r="653" spans="1:56">
      <c r="A653" s="1">
        <f>输入错误检查!C652</f>
        <v>0</v>
      </c>
      <c r="B653" s="14" t="str">
        <f>原始数据!B653</f>
        <v/>
      </c>
      <c r="C653" s="14" t="str">
        <f>原始数据!C653</f>
        <v/>
      </c>
      <c r="D653" s="8" t="str">
        <f>原始数据!D653</f>
        <v/>
      </c>
      <c r="E653" s="8" t="str">
        <f>原始数据!E653</f>
        <v/>
      </c>
      <c r="F653" s="8" t="str">
        <f>原始数据!F653</f>
        <v/>
      </c>
      <c r="G653" s="8">
        <f>原始数据!G653</f>
        <v>2</v>
      </c>
      <c r="H653" s="8" t="str">
        <f>原始数据!H653</f>
        <v>上</v>
      </c>
      <c r="I653" s="8" t="str">
        <f>IF(原始数据!X653="","",原始数据!X653)</f>
        <v/>
      </c>
      <c r="J653" s="8" t="str">
        <f>原始数据!J653</f>
        <v/>
      </c>
      <c r="K653" s="142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9" t="str">
        <f>IF(原始数据!AP653="","",原始数据!AP653)</f>
        <v/>
      </c>
      <c r="M653" s="13"/>
      <c r="N653" s="195"/>
      <c r="O653" s="195"/>
      <c r="P653" s="142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9" t="str">
        <f>IF(原始数据!AQ653="","",原始数据!AQ653)</f>
        <v/>
      </c>
      <c r="R653" s="13"/>
      <c r="S653" s="13"/>
      <c r="T653" s="13"/>
      <c r="U653" s="142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9" t="str">
        <f>IF(原始数据!AS653="","",原始数据!AS653)</f>
        <v/>
      </c>
      <c r="W653" s="13"/>
      <c r="X653" s="13"/>
      <c r="Y653" s="13"/>
      <c r="Z653" s="142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9" t="str">
        <f>IF(原始数据!AU653="","",原始数据!AU653)</f>
        <v/>
      </c>
      <c r="AB653" s="13"/>
      <c r="AC653" s="13"/>
      <c r="AD653" s="13"/>
      <c r="AE653" s="9" t="str">
        <f>IF(原始数据!K653="","",原始数据!K653)</f>
        <v/>
      </c>
      <c r="AF653" s="9" t="str">
        <f>IF(原始数据!L653="","",原始数据!L653)</f>
        <v/>
      </c>
      <c r="AG653" s="9" t="str">
        <f>IF(原始数据!AV653="","",原始数据!AV653)</f>
        <v/>
      </c>
      <c r="AH653" s="13"/>
      <c r="AI653" s="13"/>
      <c r="AJ653" s="13"/>
      <c r="AK653" s="13"/>
      <c r="AL653" s="13"/>
      <c r="AM653" s="9"/>
      <c r="AN653" s="9"/>
      <c r="AO653" s="9"/>
      <c r="AP653" s="9"/>
      <c r="AQ653" s="10"/>
      <c r="AR653" s="10"/>
      <c r="AS653" s="10"/>
      <c r="AT653" s="10"/>
      <c r="AU653" s="16"/>
      <c r="AV653" s="16"/>
      <c r="AW653" s="16"/>
      <c r="AX653" s="16"/>
      <c r="AY653" s="191"/>
      <c r="AZ653" s="191"/>
      <c r="BA653" s="13"/>
      <c r="BC653" s="20">
        <f t="shared" si="20"/>
        <v>0</v>
      </c>
      <c r="BD653" s="20" t="str">
        <f t="shared" si="21"/>
        <v/>
      </c>
    </row>
    <row r="654" spans="1:56">
      <c r="A654" s="1">
        <f>输入错误检查!C653</f>
        <v>0</v>
      </c>
      <c r="B654" s="14" t="str">
        <f>原始数据!B654</f>
        <v/>
      </c>
      <c r="C654" s="14" t="str">
        <f>原始数据!C654</f>
        <v/>
      </c>
      <c r="D654" s="8" t="str">
        <f>原始数据!D654</f>
        <v/>
      </c>
      <c r="E654" s="8" t="str">
        <f>原始数据!E654</f>
        <v/>
      </c>
      <c r="F654" s="8" t="str">
        <f>原始数据!F654</f>
        <v/>
      </c>
      <c r="G654" s="8">
        <f>原始数据!G654</f>
        <v>2</v>
      </c>
      <c r="H654" s="8" t="str">
        <f>原始数据!H654</f>
        <v>下</v>
      </c>
      <c r="I654" s="8" t="str">
        <f>IF(原始数据!X654="","",原始数据!X654)</f>
        <v/>
      </c>
      <c r="J654" s="8" t="str">
        <f>原始数据!J654</f>
        <v/>
      </c>
      <c r="K654" s="142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9" t="str">
        <f>IF(原始数据!AP654="","",原始数据!AP654)</f>
        <v/>
      </c>
      <c r="M654" s="13"/>
      <c r="N654" s="195"/>
      <c r="O654" s="195"/>
      <c r="P654" s="142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9" t="str">
        <f>IF(原始数据!AQ654="","",原始数据!AQ654)</f>
        <v/>
      </c>
      <c r="R654" s="13"/>
      <c r="S654" s="13"/>
      <c r="T654" s="13"/>
      <c r="U654" s="142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9" t="str">
        <f>IF(原始数据!AS654="","",原始数据!AS654)</f>
        <v/>
      </c>
      <c r="W654" s="13"/>
      <c r="X654" s="13"/>
      <c r="Y654" s="13"/>
      <c r="Z654" s="142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9" t="str">
        <f>IF(原始数据!AU654="","",原始数据!AU654)</f>
        <v/>
      </c>
      <c r="AB654" s="13"/>
      <c r="AC654" s="13"/>
      <c r="AD654" s="13"/>
      <c r="AE654" s="9" t="str">
        <f>IF(原始数据!K654="","",原始数据!K654)</f>
        <v/>
      </c>
      <c r="AF654" s="9" t="str">
        <f>IF(原始数据!L654="","",原始数据!L654)</f>
        <v/>
      </c>
      <c r="AG654" s="9" t="str">
        <f>IF(原始数据!AV654="","",原始数据!AV654)</f>
        <v/>
      </c>
      <c r="AH654" s="13"/>
      <c r="AI654" s="13"/>
      <c r="AJ654" s="13"/>
      <c r="AK654" s="13"/>
      <c r="AL654" s="13"/>
      <c r="AM654" s="9"/>
      <c r="AN654" s="9"/>
      <c r="AO654" s="9"/>
      <c r="AP654" s="9"/>
      <c r="AQ654" s="10"/>
      <c r="AR654" s="10"/>
      <c r="AS654" s="10"/>
      <c r="AT654" s="10"/>
      <c r="AU654" s="16"/>
      <c r="AV654" s="16"/>
      <c r="AW654" s="16"/>
      <c r="AX654" s="16"/>
      <c r="AY654" s="191"/>
      <c r="AZ654" s="191"/>
      <c r="BA654" s="13"/>
      <c r="BC654" s="20">
        <f t="shared" si="20"/>
        <v>0</v>
      </c>
      <c r="BD654" s="20" t="str">
        <f t="shared" si="21"/>
        <v/>
      </c>
    </row>
    <row r="655" spans="1:56">
      <c r="A655" s="1">
        <f>输入错误检查!C654</f>
        <v>0</v>
      </c>
      <c r="B655" s="14" t="str">
        <f>原始数据!B655</f>
        <v/>
      </c>
      <c r="C655" s="14" t="str">
        <f>原始数据!C655</f>
        <v/>
      </c>
      <c r="D655" s="8" t="str">
        <f>原始数据!D655</f>
        <v/>
      </c>
      <c r="E655" s="8" t="str">
        <f>原始数据!E655</f>
        <v/>
      </c>
      <c r="F655" s="8" t="str">
        <f>原始数据!F655</f>
        <v/>
      </c>
      <c r="G655" s="8">
        <f>原始数据!G655</f>
        <v>3</v>
      </c>
      <c r="H655" s="8" t="str">
        <f>原始数据!H655</f>
        <v>上</v>
      </c>
      <c r="I655" s="8" t="str">
        <f>IF(原始数据!X655="","",原始数据!X655)</f>
        <v/>
      </c>
      <c r="J655" s="8" t="str">
        <f>原始数据!J655</f>
        <v/>
      </c>
      <c r="K655" s="142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9" t="str">
        <f>IF(原始数据!AP655="","",原始数据!AP655)</f>
        <v/>
      </c>
      <c r="M655" s="13"/>
      <c r="N655" s="195"/>
      <c r="O655" s="195"/>
      <c r="P655" s="142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9" t="str">
        <f>IF(原始数据!AQ655="","",原始数据!AQ655)</f>
        <v/>
      </c>
      <c r="R655" s="13"/>
      <c r="S655" s="13"/>
      <c r="T655" s="13"/>
      <c r="U655" s="142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9" t="str">
        <f>IF(原始数据!AS655="","",原始数据!AS655)</f>
        <v/>
      </c>
      <c r="W655" s="13"/>
      <c r="X655" s="13"/>
      <c r="Y655" s="13"/>
      <c r="Z655" s="142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9" t="str">
        <f>IF(原始数据!AU655="","",原始数据!AU655)</f>
        <v/>
      </c>
      <c r="AB655" s="13"/>
      <c r="AC655" s="13"/>
      <c r="AD655" s="13"/>
      <c r="AE655" s="9" t="str">
        <f>IF(原始数据!K655="","",原始数据!K655)</f>
        <v/>
      </c>
      <c r="AF655" s="9" t="str">
        <f>IF(原始数据!L655="","",原始数据!L655)</f>
        <v/>
      </c>
      <c r="AG655" s="9" t="str">
        <f>IF(原始数据!AV655="","",原始数据!AV655)</f>
        <v/>
      </c>
      <c r="AH655" s="13"/>
      <c r="AI655" s="13"/>
      <c r="AJ655" s="13"/>
      <c r="AK655" s="13"/>
      <c r="AL655" s="13"/>
      <c r="AM655" s="9"/>
      <c r="AN655" s="9"/>
      <c r="AO655" s="9"/>
      <c r="AP655" s="9"/>
      <c r="AQ655" s="10"/>
      <c r="AR655" s="10"/>
      <c r="AS655" s="10"/>
      <c r="AT655" s="10"/>
      <c r="AU655" s="16"/>
      <c r="AV655" s="16"/>
      <c r="AW655" s="16"/>
      <c r="AX655" s="16"/>
      <c r="AY655" s="191"/>
      <c r="AZ655" s="191"/>
      <c r="BA655" s="13"/>
      <c r="BC655" s="20">
        <f t="shared" si="20"/>
        <v>0</v>
      </c>
      <c r="BD655" s="20" t="str">
        <f t="shared" si="21"/>
        <v/>
      </c>
    </row>
    <row r="656" spans="1:56">
      <c r="A656" s="1">
        <f>输入错误检查!C655</f>
        <v>0</v>
      </c>
      <c r="B656" s="14" t="str">
        <f>原始数据!B656</f>
        <v/>
      </c>
      <c r="C656" s="14" t="str">
        <f>原始数据!C656</f>
        <v/>
      </c>
      <c r="D656" s="8" t="str">
        <f>原始数据!D656</f>
        <v/>
      </c>
      <c r="E656" s="8" t="str">
        <f>原始数据!E656</f>
        <v/>
      </c>
      <c r="F656" s="8" t="str">
        <f>原始数据!F656</f>
        <v/>
      </c>
      <c r="G656" s="8">
        <f>原始数据!G656</f>
        <v>3</v>
      </c>
      <c r="H656" s="8" t="str">
        <f>原始数据!H656</f>
        <v>下</v>
      </c>
      <c r="I656" s="8" t="str">
        <f>IF(原始数据!X656="","",原始数据!X656)</f>
        <v/>
      </c>
      <c r="J656" s="8" t="str">
        <f>原始数据!J656</f>
        <v/>
      </c>
      <c r="K656" s="142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9" t="str">
        <f>IF(原始数据!AP656="","",原始数据!AP656)</f>
        <v/>
      </c>
      <c r="M656" s="13"/>
      <c r="N656" s="195"/>
      <c r="O656" s="195"/>
      <c r="P656" s="142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9" t="str">
        <f>IF(原始数据!AQ656="","",原始数据!AQ656)</f>
        <v/>
      </c>
      <c r="R656" s="13"/>
      <c r="S656" s="13"/>
      <c r="T656" s="13"/>
      <c r="U656" s="142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9" t="str">
        <f>IF(原始数据!AS656="","",原始数据!AS656)</f>
        <v/>
      </c>
      <c r="W656" s="13"/>
      <c r="X656" s="13"/>
      <c r="Y656" s="13"/>
      <c r="Z656" s="142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9" t="str">
        <f>IF(原始数据!AU656="","",原始数据!AU656)</f>
        <v/>
      </c>
      <c r="AB656" s="13"/>
      <c r="AC656" s="13"/>
      <c r="AD656" s="13"/>
      <c r="AE656" s="9" t="str">
        <f>IF(原始数据!K656="","",原始数据!K656)</f>
        <v/>
      </c>
      <c r="AF656" s="9" t="str">
        <f>IF(原始数据!L656="","",原始数据!L656)</f>
        <v/>
      </c>
      <c r="AG656" s="9" t="str">
        <f>IF(原始数据!AV656="","",原始数据!AV656)</f>
        <v/>
      </c>
      <c r="AH656" s="13"/>
      <c r="AI656" s="13"/>
      <c r="AJ656" s="13"/>
      <c r="AK656" s="13"/>
      <c r="AL656" s="13"/>
      <c r="AM656" s="9"/>
      <c r="AN656" s="9"/>
      <c r="AO656" s="9"/>
      <c r="AP656" s="9"/>
      <c r="AQ656" s="10"/>
      <c r="AR656" s="10"/>
      <c r="AS656" s="10"/>
      <c r="AT656" s="10"/>
      <c r="AU656" s="16"/>
      <c r="AV656" s="16"/>
      <c r="AW656" s="16"/>
      <c r="AX656" s="16"/>
      <c r="AY656" s="191"/>
      <c r="AZ656" s="191"/>
      <c r="BA656" s="13"/>
      <c r="BC656" s="20">
        <f t="shared" si="20"/>
        <v>0</v>
      </c>
      <c r="BD656" s="20" t="str">
        <f t="shared" si="21"/>
        <v/>
      </c>
    </row>
    <row r="657" spans="1:56">
      <c r="A657" s="1">
        <f>输入错误检查!C656</f>
        <v>0</v>
      </c>
      <c r="B657" s="14" t="str">
        <f>原始数据!B657</f>
        <v/>
      </c>
      <c r="C657" s="14" t="str">
        <f>原始数据!C657</f>
        <v/>
      </c>
      <c r="D657" s="8" t="str">
        <f>原始数据!D657</f>
        <v/>
      </c>
      <c r="E657" s="8" t="str">
        <f>原始数据!E657</f>
        <v/>
      </c>
      <c r="F657" s="8" t="str">
        <f>原始数据!F657</f>
        <v/>
      </c>
      <c r="G657" s="8" t="str">
        <f>原始数据!G657</f>
        <v>加</v>
      </c>
      <c r="H657" s="8" t="str">
        <f>原始数据!H657</f>
        <v>上</v>
      </c>
      <c r="I657" s="8" t="str">
        <f>IF(原始数据!X657="","",原始数据!X657)</f>
        <v/>
      </c>
      <c r="J657" s="8" t="str">
        <f>原始数据!J657</f>
        <v/>
      </c>
      <c r="K657" s="142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9" t="str">
        <f>IF(原始数据!AP657="","",原始数据!AP657)</f>
        <v/>
      </c>
      <c r="M657" s="13"/>
      <c r="N657" s="195"/>
      <c r="O657" s="195"/>
      <c r="P657" s="142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9" t="str">
        <f>IF(原始数据!AQ657="","",原始数据!AQ657)</f>
        <v/>
      </c>
      <c r="R657" s="13"/>
      <c r="S657" s="13"/>
      <c r="T657" s="13"/>
      <c r="U657" s="142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9" t="str">
        <f>IF(原始数据!AS657="","",原始数据!AS657)</f>
        <v/>
      </c>
      <c r="W657" s="13"/>
      <c r="X657" s="13"/>
      <c r="Y657" s="13"/>
      <c r="Z657" s="142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9" t="str">
        <f>IF(原始数据!AU657="","",原始数据!AU657)</f>
        <v/>
      </c>
      <c r="AB657" s="13"/>
      <c r="AC657" s="13"/>
      <c r="AD657" s="13"/>
      <c r="AE657" s="9" t="str">
        <f>IF(原始数据!K657="","",原始数据!K657)</f>
        <v/>
      </c>
      <c r="AF657" s="9" t="str">
        <f>IF(原始数据!L657="","",原始数据!L657)</f>
        <v/>
      </c>
      <c r="AG657" s="9" t="str">
        <f>IF(原始数据!AV657="","",原始数据!AV657)</f>
        <v/>
      </c>
      <c r="AH657" s="13"/>
      <c r="AI657" s="13"/>
      <c r="AJ657" s="13"/>
      <c r="AK657" s="13"/>
      <c r="AL657" s="13"/>
      <c r="AM657" s="9"/>
      <c r="AN657" s="9"/>
      <c r="AO657" s="9"/>
      <c r="AP657" s="9"/>
      <c r="AQ657" s="10"/>
      <c r="AR657" s="10"/>
      <c r="AS657" s="10"/>
      <c r="AT657" s="10"/>
      <c r="AU657" s="16"/>
      <c r="AV657" s="16"/>
      <c r="AW657" s="16"/>
      <c r="AX657" s="16"/>
      <c r="AY657" s="191"/>
      <c r="AZ657" s="191"/>
      <c r="BA657" s="13"/>
      <c r="BC657" s="20">
        <f t="shared" si="20"/>
        <v>0</v>
      </c>
      <c r="BD657" s="20" t="str">
        <f t="shared" si="21"/>
        <v/>
      </c>
    </row>
    <row r="658" spans="1:56">
      <c r="A658" s="1">
        <f>输入错误检查!C657</f>
        <v>0</v>
      </c>
      <c r="B658" s="14" t="str">
        <f>原始数据!B658</f>
        <v/>
      </c>
      <c r="C658" s="14" t="str">
        <f>原始数据!C658</f>
        <v/>
      </c>
      <c r="D658" s="8" t="str">
        <f>原始数据!D658</f>
        <v/>
      </c>
      <c r="E658" s="8" t="str">
        <f>原始数据!E658</f>
        <v/>
      </c>
      <c r="F658" s="8" t="str">
        <f>原始数据!F658</f>
        <v/>
      </c>
      <c r="G658" s="8" t="str">
        <f>原始数据!G658</f>
        <v>加</v>
      </c>
      <c r="H658" s="8" t="str">
        <f>原始数据!H658</f>
        <v>下</v>
      </c>
      <c r="I658" s="8" t="str">
        <f>IF(原始数据!X658="","",原始数据!X658)</f>
        <v/>
      </c>
      <c r="J658" s="8" t="str">
        <f>原始数据!J658</f>
        <v/>
      </c>
      <c r="K658" s="142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9" t="str">
        <f>IF(原始数据!AP658="","",原始数据!AP658)</f>
        <v/>
      </c>
      <c r="M658" s="13"/>
      <c r="N658" s="195"/>
      <c r="O658" s="195"/>
      <c r="P658" s="142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9" t="str">
        <f>IF(原始数据!AQ658="","",原始数据!AQ658)</f>
        <v/>
      </c>
      <c r="R658" s="13"/>
      <c r="S658" s="13"/>
      <c r="T658" s="13"/>
      <c r="U658" s="142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9" t="str">
        <f>IF(原始数据!AS658="","",原始数据!AS658)</f>
        <v/>
      </c>
      <c r="W658" s="13"/>
      <c r="X658" s="13"/>
      <c r="Y658" s="13"/>
      <c r="Z658" s="142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9" t="str">
        <f>IF(原始数据!AU658="","",原始数据!AU658)</f>
        <v/>
      </c>
      <c r="AB658" s="13"/>
      <c r="AC658" s="13"/>
      <c r="AD658" s="13"/>
      <c r="AE658" s="9" t="str">
        <f>IF(原始数据!K658="","",原始数据!K658)</f>
        <v/>
      </c>
      <c r="AF658" s="9" t="str">
        <f>IF(原始数据!L658="","",原始数据!L658)</f>
        <v/>
      </c>
      <c r="AG658" s="9" t="str">
        <f>IF(原始数据!AV658="","",原始数据!AV658)</f>
        <v/>
      </c>
      <c r="AH658" s="13"/>
      <c r="AI658" s="13"/>
      <c r="AJ658" s="13"/>
      <c r="AK658" s="13"/>
      <c r="AL658" s="13"/>
      <c r="AM658" s="9"/>
      <c r="AN658" s="9"/>
      <c r="AO658" s="9"/>
      <c r="AP658" s="9"/>
      <c r="AQ658" s="10"/>
      <c r="AR658" s="10"/>
      <c r="AS658" s="10"/>
      <c r="AT658" s="10"/>
      <c r="AU658" s="16"/>
      <c r="AV658" s="16"/>
      <c r="AW658" s="16"/>
      <c r="AX658" s="16"/>
      <c r="AY658" s="191"/>
      <c r="AZ658" s="191"/>
      <c r="BA658" s="13"/>
      <c r="BC658" s="20">
        <f t="shared" si="20"/>
        <v>0</v>
      </c>
      <c r="BD658" s="20" t="str">
        <f t="shared" si="21"/>
        <v/>
      </c>
    </row>
    <row r="659" spans="1:56">
      <c r="A659" s="1">
        <f>输入错误检查!C658</f>
        <v>0</v>
      </c>
      <c r="B659" s="14" t="str">
        <f>原始数据!B659</f>
        <v/>
      </c>
      <c r="C659" s="14" t="str">
        <f>原始数据!C659</f>
        <v/>
      </c>
      <c r="D659" s="8" t="str">
        <f>原始数据!D659</f>
        <v/>
      </c>
      <c r="E659" s="8" t="str">
        <f>原始数据!E659</f>
        <v/>
      </c>
      <c r="F659" s="8" t="str">
        <f>原始数据!F659</f>
        <v/>
      </c>
      <c r="G659" s="8">
        <f>原始数据!G659</f>
        <v>1</v>
      </c>
      <c r="H659" s="8" t="str">
        <f>原始数据!H659</f>
        <v>上</v>
      </c>
      <c r="I659" s="8" t="str">
        <f>IF(原始数据!X659="","",原始数据!X659)</f>
        <v/>
      </c>
      <c r="J659" s="8" t="str">
        <f>原始数据!J659</f>
        <v/>
      </c>
      <c r="K659" s="142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9" t="str">
        <f>IF(原始数据!AP659="","",原始数据!AP659)</f>
        <v/>
      </c>
      <c r="M659" s="13"/>
      <c r="N659" s="195"/>
      <c r="O659" s="195"/>
      <c r="P659" s="142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9" t="str">
        <f>IF(原始数据!AQ659="","",原始数据!AQ659)</f>
        <v/>
      </c>
      <c r="R659" s="13"/>
      <c r="S659" s="13"/>
      <c r="T659" s="13"/>
      <c r="U659" s="142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9" t="str">
        <f>IF(原始数据!AS659="","",原始数据!AS659)</f>
        <v/>
      </c>
      <c r="W659" s="13"/>
      <c r="X659" s="13"/>
      <c r="Y659" s="13"/>
      <c r="Z659" s="142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9" t="str">
        <f>IF(原始数据!AU659="","",原始数据!AU659)</f>
        <v/>
      </c>
      <c r="AB659" s="13"/>
      <c r="AC659" s="13"/>
      <c r="AD659" s="13"/>
      <c r="AE659" s="9" t="str">
        <f>IF(原始数据!K659="","",原始数据!K659)</f>
        <v/>
      </c>
      <c r="AF659" s="9" t="str">
        <f>IF(原始数据!L659="","",原始数据!L659)</f>
        <v/>
      </c>
      <c r="AG659" s="9" t="str">
        <f>IF(原始数据!AV659="","",原始数据!AV659)</f>
        <v/>
      </c>
      <c r="AH659" s="13"/>
      <c r="AI659" s="13"/>
      <c r="AJ659" s="13"/>
      <c r="AK659" s="13"/>
      <c r="AL659" s="13"/>
      <c r="AM659" s="9"/>
      <c r="AN659" s="9"/>
      <c r="AO659" s="9"/>
      <c r="AP659" s="9"/>
      <c r="AQ659" s="10"/>
      <c r="AR659" s="10"/>
      <c r="AS659" s="10"/>
      <c r="AT659" s="10"/>
      <c r="AU659" s="16"/>
      <c r="AV659" s="16"/>
      <c r="AW659" s="16"/>
      <c r="AX659" s="16"/>
      <c r="AY659" s="191"/>
      <c r="AZ659" s="191"/>
      <c r="BA659" s="13"/>
      <c r="BC659" s="20">
        <f t="shared" si="20"/>
        <v>0</v>
      </c>
      <c r="BD659" s="20" t="str">
        <f t="shared" si="21"/>
        <v/>
      </c>
    </row>
    <row r="660" spans="1:56">
      <c r="A660" s="1">
        <f>输入错误检查!C659</f>
        <v>0</v>
      </c>
      <c r="B660" s="14" t="str">
        <f>原始数据!B660</f>
        <v/>
      </c>
      <c r="C660" s="14" t="str">
        <f>原始数据!C660</f>
        <v/>
      </c>
      <c r="D660" s="8" t="str">
        <f>原始数据!D660</f>
        <v/>
      </c>
      <c r="E660" s="8" t="str">
        <f>原始数据!E660</f>
        <v/>
      </c>
      <c r="F660" s="8" t="str">
        <f>原始数据!F660</f>
        <v/>
      </c>
      <c r="G660" s="8">
        <f>原始数据!G660</f>
        <v>1</v>
      </c>
      <c r="H660" s="8" t="str">
        <f>原始数据!H660</f>
        <v>下</v>
      </c>
      <c r="I660" s="8" t="str">
        <f>IF(原始数据!X660="","",原始数据!X660)</f>
        <v/>
      </c>
      <c r="J660" s="8" t="str">
        <f>原始数据!J660</f>
        <v/>
      </c>
      <c r="K660" s="142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9" t="str">
        <f>IF(原始数据!AP660="","",原始数据!AP660)</f>
        <v/>
      </c>
      <c r="M660" s="13"/>
      <c r="N660" s="195"/>
      <c r="O660" s="195"/>
      <c r="P660" s="142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9" t="str">
        <f>IF(原始数据!AQ660="","",原始数据!AQ660)</f>
        <v/>
      </c>
      <c r="R660" s="13"/>
      <c r="S660" s="13"/>
      <c r="T660" s="13"/>
      <c r="U660" s="142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9" t="str">
        <f>IF(原始数据!AS660="","",原始数据!AS660)</f>
        <v/>
      </c>
      <c r="W660" s="13"/>
      <c r="X660" s="13"/>
      <c r="Y660" s="13"/>
      <c r="Z660" s="142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9" t="str">
        <f>IF(原始数据!AU660="","",原始数据!AU660)</f>
        <v/>
      </c>
      <c r="AB660" s="13"/>
      <c r="AC660" s="13"/>
      <c r="AD660" s="13"/>
      <c r="AE660" s="9" t="str">
        <f>IF(原始数据!K660="","",原始数据!K660)</f>
        <v/>
      </c>
      <c r="AF660" s="9" t="str">
        <f>IF(原始数据!L660="","",原始数据!L660)</f>
        <v/>
      </c>
      <c r="AG660" s="9" t="str">
        <f>IF(原始数据!AV660="","",原始数据!AV660)</f>
        <v/>
      </c>
      <c r="AH660" s="13"/>
      <c r="AI660" s="13"/>
      <c r="AJ660" s="13"/>
      <c r="AK660" s="13"/>
      <c r="AL660" s="13"/>
      <c r="AM660" s="9"/>
      <c r="AN660" s="9"/>
      <c r="AO660" s="9"/>
      <c r="AP660" s="9"/>
      <c r="AQ660" s="10"/>
      <c r="AR660" s="10"/>
      <c r="AS660" s="10"/>
      <c r="AT660" s="10"/>
      <c r="AU660" s="16"/>
      <c r="AV660" s="16"/>
      <c r="AW660" s="16"/>
      <c r="AX660" s="16"/>
      <c r="AY660" s="191"/>
      <c r="AZ660" s="191"/>
      <c r="BA660" s="13"/>
      <c r="BC660" s="20">
        <f t="shared" si="20"/>
        <v>0</v>
      </c>
      <c r="BD660" s="20" t="str">
        <f t="shared" si="21"/>
        <v/>
      </c>
    </row>
    <row r="661" spans="1:56">
      <c r="A661" s="1">
        <f>输入错误检查!C660</f>
        <v>0</v>
      </c>
      <c r="B661" s="14" t="str">
        <f>原始数据!B661</f>
        <v/>
      </c>
      <c r="C661" s="14" t="str">
        <f>原始数据!C661</f>
        <v/>
      </c>
      <c r="D661" s="8" t="str">
        <f>原始数据!D661</f>
        <v/>
      </c>
      <c r="E661" s="8" t="str">
        <f>原始数据!E661</f>
        <v/>
      </c>
      <c r="F661" s="8" t="str">
        <f>原始数据!F661</f>
        <v/>
      </c>
      <c r="G661" s="8">
        <f>原始数据!G661</f>
        <v>2</v>
      </c>
      <c r="H661" s="8" t="str">
        <f>原始数据!H661</f>
        <v>上</v>
      </c>
      <c r="I661" s="8" t="str">
        <f>IF(原始数据!X661="","",原始数据!X661)</f>
        <v/>
      </c>
      <c r="J661" s="8" t="str">
        <f>原始数据!J661</f>
        <v/>
      </c>
      <c r="K661" s="142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9" t="str">
        <f>IF(原始数据!AP661="","",原始数据!AP661)</f>
        <v/>
      </c>
      <c r="M661" s="13"/>
      <c r="N661" s="195"/>
      <c r="O661" s="195"/>
      <c r="P661" s="142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9" t="str">
        <f>IF(原始数据!AQ661="","",原始数据!AQ661)</f>
        <v/>
      </c>
      <c r="R661" s="13"/>
      <c r="S661" s="13"/>
      <c r="T661" s="13"/>
      <c r="U661" s="142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9" t="str">
        <f>IF(原始数据!AS661="","",原始数据!AS661)</f>
        <v/>
      </c>
      <c r="W661" s="13"/>
      <c r="X661" s="13"/>
      <c r="Y661" s="13"/>
      <c r="Z661" s="142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9" t="str">
        <f>IF(原始数据!AU661="","",原始数据!AU661)</f>
        <v/>
      </c>
      <c r="AB661" s="13"/>
      <c r="AC661" s="13"/>
      <c r="AD661" s="13"/>
      <c r="AE661" s="9" t="str">
        <f>IF(原始数据!K661="","",原始数据!K661)</f>
        <v/>
      </c>
      <c r="AF661" s="9" t="str">
        <f>IF(原始数据!L661="","",原始数据!L661)</f>
        <v/>
      </c>
      <c r="AG661" s="9" t="str">
        <f>IF(原始数据!AV661="","",原始数据!AV661)</f>
        <v/>
      </c>
      <c r="AH661" s="13"/>
      <c r="AI661" s="13"/>
      <c r="AJ661" s="13"/>
      <c r="AK661" s="13"/>
      <c r="AL661" s="13"/>
      <c r="AM661" s="9"/>
      <c r="AN661" s="9"/>
      <c r="AO661" s="9"/>
      <c r="AP661" s="9"/>
      <c r="AQ661" s="10"/>
      <c r="AR661" s="10"/>
      <c r="AS661" s="10"/>
      <c r="AT661" s="10"/>
      <c r="AU661" s="16"/>
      <c r="AV661" s="16"/>
      <c r="AW661" s="16"/>
      <c r="AX661" s="16"/>
      <c r="AY661" s="191"/>
      <c r="AZ661" s="191"/>
      <c r="BA661" s="13"/>
      <c r="BC661" s="20">
        <f t="shared" si="20"/>
        <v>0</v>
      </c>
      <c r="BD661" s="20" t="str">
        <f t="shared" si="21"/>
        <v/>
      </c>
    </row>
    <row r="662" spans="1:56">
      <c r="A662" s="1">
        <f>输入错误检查!C661</f>
        <v>0</v>
      </c>
      <c r="B662" s="14" t="str">
        <f>原始数据!B662</f>
        <v/>
      </c>
      <c r="C662" s="14" t="str">
        <f>原始数据!C662</f>
        <v/>
      </c>
      <c r="D662" s="8" t="str">
        <f>原始数据!D662</f>
        <v/>
      </c>
      <c r="E662" s="8" t="str">
        <f>原始数据!E662</f>
        <v/>
      </c>
      <c r="F662" s="8" t="str">
        <f>原始数据!F662</f>
        <v/>
      </c>
      <c r="G662" s="8">
        <f>原始数据!G662</f>
        <v>2</v>
      </c>
      <c r="H662" s="8" t="str">
        <f>原始数据!H662</f>
        <v>下</v>
      </c>
      <c r="I662" s="8" t="str">
        <f>IF(原始数据!X662="","",原始数据!X662)</f>
        <v/>
      </c>
      <c r="J662" s="8" t="str">
        <f>原始数据!J662</f>
        <v/>
      </c>
      <c r="K662" s="142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9" t="str">
        <f>IF(原始数据!AP662="","",原始数据!AP662)</f>
        <v/>
      </c>
      <c r="M662" s="13"/>
      <c r="N662" s="195"/>
      <c r="O662" s="195"/>
      <c r="P662" s="142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9" t="str">
        <f>IF(原始数据!AQ662="","",原始数据!AQ662)</f>
        <v/>
      </c>
      <c r="R662" s="13"/>
      <c r="S662" s="13"/>
      <c r="T662" s="13"/>
      <c r="U662" s="142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9" t="str">
        <f>IF(原始数据!AS662="","",原始数据!AS662)</f>
        <v/>
      </c>
      <c r="W662" s="13"/>
      <c r="X662" s="13"/>
      <c r="Y662" s="13"/>
      <c r="Z662" s="142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9" t="str">
        <f>IF(原始数据!AU662="","",原始数据!AU662)</f>
        <v/>
      </c>
      <c r="AB662" s="13"/>
      <c r="AC662" s="13"/>
      <c r="AD662" s="13"/>
      <c r="AE662" s="9" t="str">
        <f>IF(原始数据!K662="","",原始数据!K662)</f>
        <v/>
      </c>
      <c r="AF662" s="9" t="str">
        <f>IF(原始数据!L662="","",原始数据!L662)</f>
        <v/>
      </c>
      <c r="AG662" s="9" t="str">
        <f>IF(原始数据!AV662="","",原始数据!AV662)</f>
        <v/>
      </c>
      <c r="AH662" s="13"/>
      <c r="AI662" s="13"/>
      <c r="AJ662" s="13"/>
      <c r="AK662" s="13"/>
      <c r="AL662" s="13"/>
      <c r="AM662" s="9"/>
      <c r="AN662" s="9"/>
      <c r="AO662" s="9"/>
      <c r="AP662" s="9"/>
      <c r="AQ662" s="10"/>
      <c r="AR662" s="10"/>
      <c r="AS662" s="10"/>
      <c r="AT662" s="10"/>
      <c r="AU662" s="16"/>
      <c r="AV662" s="16"/>
      <c r="AW662" s="16"/>
      <c r="AX662" s="16"/>
      <c r="AY662" s="191"/>
      <c r="AZ662" s="191"/>
      <c r="BA662" s="13"/>
      <c r="BC662" s="20">
        <f t="shared" si="20"/>
        <v>0</v>
      </c>
      <c r="BD662" s="20" t="str">
        <f t="shared" si="21"/>
        <v/>
      </c>
    </row>
    <row r="663" spans="1:56">
      <c r="A663" s="1">
        <f>输入错误检查!C662</f>
        <v>0</v>
      </c>
      <c r="B663" s="14" t="str">
        <f>原始数据!B663</f>
        <v/>
      </c>
      <c r="C663" s="14" t="str">
        <f>原始数据!C663</f>
        <v/>
      </c>
      <c r="D663" s="8" t="str">
        <f>原始数据!D663</f>
        <v/>
      </c>
      <c r="E663" s="8" t="str">
        <f>原始数据!E663</f>
        <v/>
      </c>
      <c r="F663" s="8" t="str">
        <f>原始数据!F663</f>
        <v/>
      </c>
      <c r="G663" s="8">
        <f>原始数据!G663</f>
        <v>3</v>
      </c>
      <c r="H663" s="8" t="str">
        <f>原始数据!H663</f>
        <v>上</v>
      </c>
      <c r="I663" s="8" t="str">
        <f>IF(原始数据!X663="","",原始数据!X663)</f>
        <v/>
      </c>
      <c r="J663" s="8" t="str">
        <f>原始数据!J663</f>
        <v/>
      </c>
      <c r="K663" s="142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9" t="str">
        <f>IF(原始数据!AP663="","",原始数据!AP663)</f>
        <v/>
      </c>
      <c r="M663" s="13"/>
      <c r="N663" s="195"/>
      <c r="O663" s="195"/>
      <c r="P663" s="142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9" t="str">
        <f>IF(原始数据!AQ663="","",原始数据!AQ663)</f>
        <v/>
      </c>
      <c r="R663" s="13"/>
      <c r="S663" s="13"/>
      <c r="T663" s="13"/>
      <c r="U663" s="142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9" t="str">
        <f>IF(原始数据!AS663="","",原始数据!AS663)</f>
        <v/>
      </c>
      <c r="W663" s="13"/>
      <c r="X663" s="13"/>
      <c r="Y663" s="13"/>
      <c r="Z663" s="142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9" t="str">
        <f>IF(原始数据!AU663="","",原始数据!AU663)</f>
        <v/>
      </c>
      <c r="AB663" s="13"/>
      <c r="AC663" s="13"/>
      <c r="AD663" s="13"/>
      <c r="AE663" s="9" t="str">
        <f>IF(原始数据!K663="","",原始数据!K663)</f>
        <v/>
      </c>
      <c r="AF663" s="9" t="str">
        <f>IF(原始数据!L663="","",原始数据!L663)</f>
        <v/>
      </c>
      <c r="AG663" s="9" t="str">
        <f>IF(原始数据!AV663="","",原始数据!AV663)</f>
        <v/>
      </c>
      <c r="AH663" s="13"/>
      <c r="AI663" s="13"/>
      <c r="AJ663" s="13"/>
      <c r="AK663" s="13"/>
      <c r="AL663" s="13"/>
      <c r="AM663" s="9"/>
      <c r="AN663" s="9"/>
      <c r="AO663" s="9"/>
      <c r="AP663" s="9"/>
      <c r="AQ663" s="10"/>
      <c r="AR663" s="10"/>
      <c r="AS663" s="10"/>
      <c r="AT663" s="10"/>
      <c r="AU663" s="16"/>
      <c r="AV663" s="16"/>
      <c r="AW663" s="16"/>
      <c r="AX663" s="16"/>
      <c r="AY663" s="191"/>
      <c r="AZ663" s="191"/>
      <c r="BA663" s="13"/>
      <c r="BC663" s="20">
        <f t="shared" si="20"/>
        <v>0</v>
      </c>
      <c r="BD663" s="20" t="str">
        <f t="shared" si="21"/>
        <v/>
      </c>
    </row>
    <row r="664" spans="1:56">
      <c r="A664" s="1">
        <f>输入错误检查!C663</f>
        <v>0</v>
      </c>
      <c r="B664" s="14" t="str">
        <f>原始数据!B664</f>
        <v/>
      </c>
      <c r="C664" s="14" t="str">
        <f>原始数据!C664</f>
        <v/>
      </c>
      <c r="D664" s="8" t="str">
        <f>原始数据!D664</f>
        <v/>
      </c>
      <c r="E664" s="8" t="str">
        <f>原始数据!E664</f>
        <v/>
      </c>
      <c r="F664" s="8" t="str">
        <f>原始数据!F664</f>
        <v/>
      </c>
      <c r="G664" s="8">
        <f>原始数据!G664</f>
        <v>3</v>
      </c>
      <c r="H664" s="8" t="str">
        <f>原始数据!H664</f>
        <v>下</v>
      </c>
      <c r="I664" s="8" t="str">
        <f>IF(原始数据!X664="","",原始数据!X664)</f>
        <v/>
      </c>
      <c r="J664" s="8" t="str">
        <f>原始数据!J664</f>
        <v/>
      </c>
      <c r="K664" s="142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9" t="str">
        <f>IF(原始数据!AP664="","",原始数据!AP664)</f>
        <v/>
      </c>
      <c r="M664" s="13"/>
      <c r="N664" s="195"/>
      <c r="O664" s="195"/>
      <c r="P664" s="142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9" t="str">
        <f>IF(原始数据!AQ664="","",原始数据!AQ664)</f>
        <v/>
      </c>
      <c r="R664" s="13"/>
      <c r="S664" s="13"/>
      <c r="T664" s="13"/>
      <c r="U664" s="142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9" t="str">
        <f>IF(原始数据!AS664="","",原始数据!AS664)</f>
        <v/>
      </c>
      <c r="W664" s="13"/>
      <c r="X664" s="13"/>
      <c r="Y664" s="13"/>
      <c r="Z664" s="142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9" t="str">
        <f>IF(原始数据!AU664="","",原始数据!AU664)</f>
        <v/>
      </c>
      <c r="AB664" s="13"/>
      <c r="AC664" s="13"/>
      <c r="AD664" s="13"/>
      <c r="AE664" s="9" t="str">
        <f>IF(原始数据!K664="","",原始数据!K664)</f>
        <v/>
      </c>
      <c r="AF664" s="9" t="str">
        <f>IF(原始数据!L664="","",原始数据!L664)</f>
        <v/>
      </c>
      <c r="AG664" s="9" t="str">
        <f>IF(原始数据!AV664="","",原始数据!AV664)</f>
        <v/>
      </c>
      <c r="AH664" s="13"/>
      <c r="AI664" s="13"/>
      <c r="AJ664" s="13"/>
      <c r="AK664" s="13"/>
      <c r="AL664" s="13"/>
      <c r="AM664" s="9"/>
      <c r="AN664" s="9"/>
      <c r="AO664" s="9"/>
      <c r="AP664" s="9"/>
      <c r="AQ664" s="10"/>
      <c r="AR664" s="10"/>
      <c r="AS664" s="10"/>
      <c r="AT664" s="10"/>
      <c r="AU664" s="16"/>
      <c r="AV664" s="16"/>
      <c r="AW664" s="16"/>
      <c r="AX664" s="16"/>
      <c r="AY664" s="191"/>
      <c r="AZ664" s="191"/>
      <c r="BA664" s="13"/>
      <c r="BC664" s="20">
        <f t="shared" si="20"/>
        <v>0</v>
      </c>
      <c r="BD664" s="20" t="str">
        <f t="shared" si="21"/>
        <v/>
      </c>
    </row>
    <row r="665" spans="1:56">
      <c r="A665" s="1">
        <f>输入错误检查!C664</f>
        <v>0</v>
      </c>
      <c r="B665" s="14" t="str">
        <f>原始数据!B665</f>
        <v/>
      </c>
      <c r="C665" s="14" t="str">
        <f>原始数据!C665</f>
        <v/>
      </c>
      <c r="D665" s="8" t="str">
        <f>原始数据!D665</f>
        <v/>
      </c>
      <c r="E665" s="8" t="str">
        <f>原始数据!E665</f>
        <v/>
      </c>
      <c r="F665" s="8" t="str">
        <f>原始数据!F665</f>
        <v/>
      </c>
      <c r="G665" s="8" t="str">
        <f>原始数据!G665</f>
        <v>加</v>
      </c>
      <c r="H665" s="8" t="str">
        <f>原始数据!H665</f>
        <v>上</v>
      </c>
      <c r="I665" s="8" t="str">
        <f>IF(原始数据!X665="","",原始数据!X665)</f>
        <v/>
      </c>
      <c r="J665" s="8" t="str">
        <f>原始数据!J665</f>
        <v/>
      </c>
      <c r="K665" s="142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9" t="str">
        <f>IF(原始数据!AP665="","",原始数据!AP665)</f>
        <v/>
      </c>
      <c r="M665" s="13"/>
      <c r="N665" s="195"/>
      <c r="O665" s="195"/>
      <c r="P665" s="142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9" t="str">
        <f>IF(原始数据!AQ665="","",原始数据!AQ665)</f>
        <v/>
      </c>
      <c r="R665" s="13"/>
      <c r="S665" s="13"/>
      <c r="T665" s="13"/>
      <c r="U665" s="142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9" t="str">
        <f>IF(原始数据!AS665="","",原始数据!AS665)</f>
        <v/>
      </c>
      <c r="W665" s="13"/>
      <c r="X665" s="13"/>
      <c r="Y665" s="13"/>
      <c r="Z665" s="142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9" t="str">
        <f>IF(原始数据!AU665="","",原始数据!AU665)</f>
        <v/>
      </c>
      <c r="AB665" s="13"/>
      <c r="AC665" s="13"/>
      <c r="AD665" s="13"/>
      <c r="AE665" s="9" t="str">
        <f>IF(原始数据!K665="","",原始数据!K665)</f>
        <v/>
      </c>
      <c r="AF665" s="9" t="str">
        <f>IF(原始数据!L665="","",原始数据!L665)</f>
        <v/>
      </c>
      <c r="AG665" s="9" t="str">
        <f>IF(原始数据!AV665="","",原始数据!AV665)</f>
        <v/>
      </c>
      <c r="AH665" s="13"/>
      <c r="AI665" s="13"/>
      <c r="AJ665" s="13"/>
      <c r="AK665" s="13"/>
      <c r="AL665" s="13"/>
      <c r="AM665" s="9"/>
      <c r="AN665" s="9"/>
      <c r="AO665" s="9"/>
      <c r="AP665" s="9"/>
      <c r="AQ665" s="10"/>
      <c r="AR665" s="10"/>
      <c r="AS665" s="10"/>
      <c r="AT665" s="10"/>
      <c r="AU665" s="16"/>
      <c r="AV665" s="16"/>
      <c r="AW665" s="16"/>
      <c r="AX665" s="16"/>
      <c r="AY665" s="191"/>
      <c r="AZ665" s="191"/>
      <c r="BA665" s="13"/>
      <c r="BC665" s="20">
        <f t="shared" si="20"/>
        <v>0</v>
      </c>
      <c r="BD665" s="20" t="str">
        <f t="shared" si="21"/>
        <v/>
      </c>
    </row>
    <row r="666" spans="1:56">
      <c r="A666" s="1">
        <f>输入错误检查!C665</f>
        <v>0</v>
      </c>
      <c r="B666" s="14" t="str">
        <f>原始数据!B666</f>
        <v/>
      </c>
      <c r="C666" s="14" t="str">
        <f>原始数据!C666</f>
        <v/>
      </c>
      <c r="D666" s="8" t="str">
        <f>原始数据!D666</f>
        <v/>
      </c>
      <c r="E666" s="8" t="str">
        <f>原始数据!E666</f>
        <v/>
      </c>
      <c r="F666" s="8" t="str">
        <f>原始数据!F666</f>
        <v/>
      </c>
      <c r="G666" s="8" t="str">
        <f>原始数据!G666</f>
        <v>加</v>
      </c>
      <c r="H666" s="8" t="str">
        <f>原始数据!H666</f>
        <v>下</v>
      </c>
      <c r="I666" s="8" t="str">
        <f>IF(原始数据!X666="","",原始数据!X666)</f>
        <v/>
      </c>
      <c r="J666" s="8" t="str">
        <f>原始数据!J666</f>
        <v/>
      </c>
      <c r="K666" s="142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9" t="str">
        <f>IF(原始数据!AP666="","",原始数据!AP666)</f>
        <v/>
      </c>
      <c r="M666" s="13"/>
      <c r="N666" s="195"/>
      <c r="O666" s="195"/>
      <c r="P666" s="142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9" t="str">
        <f>IF(原始数据!AQ666="","",原始数据!AQ666)</f>
        <v/>
      </c>
      <c r="R666" s="13"/>
      <c r="S666" s="13"/>
      <c r="T666" s="13"/>
      <c r="U666" s="142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9" t="str">
        <f>IF(原始数据!AS666="","",原始数据!AS666)</f>
        <v/>
      </c>
      <c r="W666" s="13"/>
      <c r="X666" s="13"/>
      <c r="Y666" s="13"/>
      <c r="Z666" s="142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9" t="str">
        <f>IF(原始数据!AU666="","",原始数据!AU666)</f>
        <v/>
      </c>
      <c r="AB666" s="13"/>
      <c r="AC666" s="13"/>
      <c r="AD666" s="13"/>
      <c r="AE666" s="9" t="str">
        <f>IF(原始数据!K666="","",原始数据!K666)</f>
        <v/>
      </c>
      <c r="AF666" s="9" t="str">
        <f>IF(原始数据!L666="","",原始数据!L666)</f>
        <v/>
      </c>
      <c r="AG666" s="9" t="str">
        <f>IF(原始数据!AV666="","",原始数据!AV666)</f>
        <v/>
      </c>
      <c r="AH666" s="13"/>
      <c r="AI666" s="13"/>
      <c r="AJ666" s="13"/>
      <c r="AK666" s="13"/>
      <c r="AL666" s="13"/>
      <c r="AM666" s="9"/>
      <c r="AN666" s="9"/>
      <c r="AO666" s="9"/>
      <c r="AP666" s="9"/>
      <c r="AQ666" s="10"/>
      <c r="AR666" s="10"/>
      <c r="AS666" s="10"/>
      <c r="AT666" s="10"/>
      <c r="AU666" s="16"/>
      <c r="AV666" s="16"/>
      <c r="AW666" s="16"/>
      <c r="AX666" s="16"/>
      <c r="AY666" s="191"/>
      <c r="AZ666" s="191"/>
      <c r="BA666" s="13"/>
      <c r="BC666" s="20">
        <f t="shared" si="20"/>
        <v>0</v>
      </c>
      <c r="BD666" s="20" t="str">
        <f t="shared" si="21"/>
        <v/>
      </c>
    </row>
    <row r="667" spans="1:56">
      <c r="A667" s="1">
        <f>输入错误检查!C666</f>
        <v>0</v>
      </c>
      <c r="B667" s="14" t="str">
        <f>原始数据!B667</f>
        <v/>
      </c>
      <c r="C667" s="14" t="str">
        <f>原始数据!C667</f>
        <v/>
      </c>
      <c r="D667" s="8" t="str">
        <f>原始数据!D667</f>
        <v/>
      </c>
      <c r="E667" s="8" t="str">
        <f>原始数据!E667</f>
        <v/>
      </c>
      <c r="F667" s="8" t="str">
        <f>原始数据!F667</f>
        <v/>
      </c>
      <c r="G667" s="8">
        <f>原始数据!G667</f>
        <v>1</v>
      </c>
      <c r="H667" s="8" t="str">
        <f>原始数据!H667</f>
        <v>上</v>
      </c>
      <c r="I667" s="8" t="str">
        <f>IF(原始数据!X667="","",原始数据!X667)</f>
        <v/>
      </c>
      <c r="J667" s="8" t="str">
        <f>原始数据!J667</f>
        <v/>
      </c>
      <c r="K667" s="142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9" t="str">
        <f>IF(原始数据!AP667="","",原始数据!AP667)</f>
        <v/>
      </c>
      <c r="M667" s="13"/>
      <c r="N667" s="195"/>
      <c r="O667" s="195"/>
      <c r="P667" s="142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9" t="str">
        <f>IF(原始数据!AQ667="","",原始数据!AQ667)</f>
        <v/>
      </c>
      <c r="R667" s="13"/>
      <c r="S667" s="13"/>
      <c r="T667" s="13"/>
      <c r="U667" s="142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9" t="str">
        <f>IF(原始数据!AS667="","",原始数据!AS667)</f>
        <v/>
      </c>
      <c r="W667" s="13"/>
      <c r="X667" s="13"/>
      <c r="Y667" s="13"/>
      <c r="Z667" s="142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9" t="str">
        <f>IF(原始数据!AU667="","",原始数据!AU667)</f>
        <v/>
      </c>
      <c r="AB667" s="13"/>
      <c r="AC667" s="13"/>
      <c r="AD667" s="13"/>
      <c r="AE667" s="9" t="str">
        <f>IF(原始数据!K667="","",原始数据!K667)</f>
        <v/>
      </c>
      <c r="AF667" s="9" t="str">
        <f>IF(原始数据!L667="","",原始数据!L667)</f>
        <v/>
      </c>
      <c r="AG667" s="9" t="str">
        <f>IF(原始数据!AV667="","",原始数据!AV667)</f>
        <v/>
      </c>
      <c r="AH667" s="13"/>
      <c r="AI667" s="13"/>
      <c r="AJ667" s="13"/>
      <c r="AK667" s="13"/>
      <c r="AL667" s="13"/>
      <c r="AM667" s="9"/>
      <c r="AN667" s="9"/>
      <c r="AO667" s="9"/>
      <c r="AP667" s="9"/>
      <c r="AQ667" s="10"/>
      <c r="AR667" s="10"/>
      <c r="AS667" s="10"/>
      <c r="AT667" s="10"/>
      <c r="AU667" s="16"/>
      <c r="AV667" s="16"/>
      <c r="AW667" s="16"/>
      <c r="AX667" s="16"/>
      <c r="AY667" s="191"/>
      <c r="AZ667" s="191"/>
      <c r="BA667" s="13"/>
      <c r="BC667" s="20">
        <f t="shared" si="20"/>
        <v>0</v>
      </c>
      <c r="BD667" s="20" t="str">
        <f t="shared" si="21"/>
        <v/>
      </c>
    </row>
    <row r="668" spans="1:56">
      <c r="A668" s="1">
        <f>输入错误检查!C667</f>
        <v>0</v>
      </c>
      <c r="B668" s="14" t="str">
        <f>原始数据!B668</f>
        <v/>
      </c>
      <c r="C668" s="14" t="str">
        <f>原始数据!C668</f>
        <v/>
      </c>
      <c r="D668" s="8" t="str">
        <f>原始数据!D668</f>
        <v/>
      </c>
      <c r="E668" s="8" t="str">
        <f>原始数据!E668</f>
        <v/>
      </c>
      <c r="F668" s="8" t="str">
        <f>原始数据!F668</f>
        <v/>
      </c>
      <c r="G668" s="8">
        <f>原始数据!G668</f>
        <v>1</v>
      </c>
      <c r="H668" s="8" t="str">
        <f>原始数据!H668</f>
        <v>下</v>
      </c>
      <c r="I668" s="8" t="str">
        <f>IF(原始数据!X668="","",原始数据!X668)</f>
        <v/>
      </c>
      <c r="J668" s="8" t="str">
        <f>原始数据!J668</f>
        <v/>
      </c>
      <c r="K668" s="142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9" t="str">
        <f>IF(原始数据!AP668="","",原始数据!AP668)</f>
        <v/>
      </c>
      <c r="M668" s="13"/>
      <c r="N668" s="195"/>
      <c r="O668" s="195"/>
      <c r="P668" s="142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9" t="str">
        <f>IF(原始数据!AQ668="","",原始数据!AQ668)</f>
        <v/>
      </c>
      <c r="R668" s="13"/>
      <c r="S668" s="13"/>
      <c r="T668" s="13"/>
      <c r="U668" s="142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9" t="str">
        <f>IF(原始数据!AS668="","",原始数据!AS668)</f>
        <v/>
      </c>
      <c r="W668" s="13"/>
      <c r="X668" s="13"/>
      <c r="Y668" s="13"/>
      <c r="Z668" s="142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9" t="str">
        <f>IF(原始数据!AU668="","",原始数据!AU668)</f>
        <v/>
      </c>
      <c r="AB668" s="13"/>
      <c r="AC668" s="13"/>
      <c r="AD668" s="13"/>
      <c r="AE668" s="9" t="str">
        <f>IF(原始数据!K668="","",原始数据!K668)</f>
        <v/>
      </c>
      <c r="AF668" s="9" t="str">
        <f>IF(原始数据!L668="","",原始数据!L668)</f>
        <v/>
      </c>
      <c r="AG668" s="9" t="str">
        <f>IF(原始数据!AV668="","",原始数据!AV668)</f>
        <v/>
      </c>
      <c r="AH668" s="13"/>
      <c r="AI668" s="13"/>
      <c r="AJ668" s="13"/>
      <c r="AK668" s="13"/>
      <c r="AL668" s="13"/>
      <c r="AM668" s="9"/>
      <c r="AN668" s="9"/>
      <c r="AO668" s="9"/>
      <c r="AP668" s="9"/>
      <c r="AQ668" s="10"/>
      <c r="AR668" s="10"/>
      <c r="AS668" s="10"/>
      <c r="AT668" s="10"/>
      <c r="AU668" s="16"/>
      <c r="AV668" s="16"/>
      <c r="AW668" s="16"/>
      <c r="AX668" s="16"/>
      <c r="AY668" s="191"/>
      <c r="AZ668" s="191"/>
      <c r="BA668" s="13"/>
      <c r="BC668" s="20">
        <f t="shared" si="20"/>
        <v>0</v>
      </c>
      <c r="BD668" s="20" t="str">
        <f t="shared" si="21"/>
        <v/>
      </c>
    </row>
    <row r="669" spans="1:56">
      <c r="A669" s="1">
        <f>输入错误检查!C668</f>
        <v>0</v>
      </c>
      <c r="B669" s="14" t="str">
        <f>原始数据!B669</f>
        <v/>
      </c>
      <c r="C669" s="14" t="str">
        <f>原始数据!C669</f>
        <v/>
      </c>
      <c r="D669" s="8" t="str">
        <f>原始数据!D669</f>
        <v/>
      </c>
      <c r="E669" s="8" t="str">
        <f>原始数据!E669</f>
        <v/>
      </c>
      <c r="F669" s="8" t="str">
        <f>原始数据!F669</f>
        <v/>
      </c>
      <c r="G669" s="8">
        <f>原始数据!G669</f>
        <v>2</v>
      </c>
      <c r="H669" s="8" t="str">
        <f>原始数据!H669</f>
        <v>上</v>
      </c>
      <c r="I669" s="8" t="str">
        <f>IF(原始数据!X669="","",原始数据!X669)</f>
        <v/>
      </c>
      <c r="J669" s="8" t="str">
        <f>原始数据!J669</f>
        <v/>
      </c>
      <c r="K669" s="142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9" t="str">
        <f>IF(原始数据!AP669="","",原始数据!AP669)</f>
        <v/>
      </c>
      <c r="M669" s="13"/>
      <c r="N669" s="195"/>
      <c r="O669" s="195"/>
      <c r="P669" s="142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9" t="str">
        <f>IF(原始数据!AQ669="","",原始数据!AQ669)</f>
        <v/>
      </c>
      <c r="R669" s="13"/>
      <c r="S669" s="13"/>
      <c r="T669" s="13"/>
      <c r="U669" s="142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9" t="str">
        <f>IF(原始数据!AS669="","",原始数据!AS669)</f>
        <v/>
      </c>
      <c r="W669" s="13"/>
      <c r="X669" s="13"/>
      <c r="Y669" s="13"/>
      <c r="Z669" s="142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9" t="str">
        <f>IF(原始数据!AU669="","",原始数据!AU669)</f>
        <v/>
      </c>
      <c r="AB669" s="13"/>
      <c r="AC669" s="13"/>
      <c r="AD669" s="13"/>
      <c r="AE669" s="9" t="str">
        <f>IF(原始数据!K669="","",原始数据!K669)</f>
        <v/>
      </c>
      <c r="AF669" s="9" t="str">
        <f>IF(原始数据!L669="","",原始数据!L669)</f>
        <v/>
      </c>
      <c r="AG669" s="9" t="str">
        <f>IF(原始数据!AV669="","",原始数据!AV669)</f>
        <v/>
      </c>
      <c r="AH669" s="13"/>
      <c r="AI669" s="13"/>
      <c r="AJ669" s="13"/>
      <c r="AK669" s="13"/>
      <c r="AL669" s="13"/>
      <c r="AM669" s="9"/>
      <c r="AN669" s="9"/>
      <c r="AO669" s="9"/>
      <c r="AP669" s="9"/>
      <c r="AQ669" s="10"/>
      <c r="AR669" s="10"/>
      <c r="AS669" s="10"/>
      <c r="AT669" s="10"/>
      <c r="AU669" s="16"/>
      <c r="AV669" s="16"/>
      <c r="AW669" s="16"/>
      <c r="AX669" s="16"/>
      <c r="AY669" s="191"/>
      <c r="AZ669" s="191"/>
      <c r="BA669" s="13"/>
      <c r="BC669" s="20">
        <f t="shared" si="20"/>
        <v>0</v>
      </c>
      <c r="BD669" s="20" t="str">
        <f t="shared" si="21"/>
        <v/>
      </c>
    </row>
    <row r="670" spans="1:56">
      <c r="A670" s="1">
        <f>输入错误检查!C669</f>
        <v>0</v>
      </c>
      <c r="B670" s="14" t="str">
        <f>原始数据!B670</f>
        <v/>
      </c>
      <c r="C670" s="14" t="str">
        <f>原始数据!C670</f>
        <v/>
      </c>
      <c r="D670" s="8" t="str">
        <f>原始数据!D670</f>
        <v/>
      </c>
      <c r="E670" s="8" t="str">
        <f>原始数据!E670</f>
        <v/>
      </c>
      <c r="F670" s="8" t="str">
        <f>原始数据!F670</f>
        <v/>
      </c>
      <c r="G670" s="8">
        <f>原始数据!G670</f>
        <v>2</v>
      </c>
      <c r="H670" s="8" t="str">
        <f>原始数据!H670</f>
        <v>下</v>
      </c>
      <c r="I670" s="8" t="str">
        <f>IF(原始数据!X670="","",原始数据!X670)</f>
        <v/>
      </c>
      <c r="J670" s="8" t="str">
        <f>原始数据!J670</f>
        <v/>
      </c>
      <c r="K670" s="142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9" t="str">
        <f>IF(原始数据!AP670="","",原始数据!AP670)</f>
        <v/>
      </c>
      <c r="M670" s="13"/>
      <c r="N670" s="195"/>
      <c r="O670" s="195"/>
      <c r="P670" s="142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9" t="str">
        <f>IF(原始数据!AQ670="","",原始数据!AQ670)</f>
        <v/>
      </c>
      <c r="R670" s="13"/>
      <c r="S670" s="13"/>
      <c r="T670" s="13"/>
      <c r="U670" s="142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9" t="str">
        <f>IF(原始数据!AS670="","",原始数据!AS670)</f>
        <v/>
      </c>
      <c r="W670" s="13"/>
      <c r="X670" s="13"/>
      <c r="Y670" s="13"/>
      <c r="Z670" s="142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9" t="str">
        <f>IF(原始数据!AU670="","",原始数据!AU670)</f>
        <v/>
      </c>
      <c r="AB670" s="13"/>
      <c r="AC670" s="13"/>
      <c r="AD670" s="13"/>
      <c r="AE670" s="9" t="str">
        <f>IF(原始数据!K670="","",原始数据!K670)</f>
        <v/>
      </c>
      <c r="AF670" s="9" t="str">
        <f>IF(原始数据!L670="","",原始数据!L670)</f>
        <v/>
      </c>
      <c r="AG670" s="9" t="str">
        <f>IF(原始数据!AV670="","",原始数据!AV670)</f>
        <v/>
      </c>
      <c r="AH670" s="13"/>
      <c r="AI670" s="13"/>
      <c r="AJ670" s="13"/>
      <c r="AK670" s="13"/>
      <c r="AL670" s="13"/>
      <c r="AM670" s="9"/>
      <c r="AN670" s="9"/>
      <c r="AO670" s="9"/>
      <c r="AP670" s="9"/>
      <c r="AQ670" s="10"/>
      <c r="AR670" s="10"/>
      <c r="AS670" s="10"/>
      <c r="AT670" s="10"/>
      <c r="AU670" s="16"/>
      <c r="AV670" s="16"/>
      <c r="AW670" s="16"/>
      <c r="AX670" s="16"/>
      <c r="AY670" s="191"/>
      <c r="AZ670" s="191"/>
      <c r="BA670" s="13"/>
      <c r="BC670" s="20">
        <f t="shared" si="20"/>
        <v>0</v>
      </c>
      <c r="BD670" s="20" t="str">
        <f t="shared" si="21"/>
        <v/>
      </c>
    </row>
    <row r="671" spans="1:56">
      <c r="A671" s="1">
        <f>输入错误检查!C670</f>
        <v>0</v>
      </c>
      <c r="B671" s="14" t="str">
        <f>原始数据!B671</f>
        <v/>
      </c>
      <c r="C671" s="14" t="str">
        <f>原始数据!C671</f>
        <v/>
      </c>
      <c r="D671" s="8" t="str">
        <f>原始数据!D671</f>
        <v/>
      </c>
      <c r="E671" s="8" t="str">
        <f>原始数据!E671</f>
        <v/>
      </c>
      <c r="F671" s="8" t="str">
        <f>原始数据!F671</f>
        <v/>
      </c>
      <c r="G671" s="8">
        <f>原始数据!G671</f>
        <v>3</v>
      </c>
      <c r="H671" s="8" t="str">
        <f>原始数据!H671</f>
        <v>上</v>
      </c>
      <c r="I671" s="8" t="str">
        <f>IF(原始数据!X671="","",原始数据!X671)</f>
        <v/>
      </c>
      <c r="J671" s="8" t="str">
        <f>原始数据!J671</f>
        <v/>
      </c>
      <c r="K671" s="142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9" t="str">
        <f>IF(原始数据!AP671="","",原始数据!AP671)</f>
        <v/>
      </c>
      <c r="M671" s="13"/>
      <c r="N671" s="195"/>
      <c r="O671" s="195"/>
      <c r="P671" s="142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9" t="str">
        <f>IF(原始数据!AQ671="","",原始数据!AQ671)</f>
        <v/>
      </c>
      <c r="R671" s="13"/>
      <c r="S671" s="13"/>
      <c r="T671" s="13"/>
      <c r="U671" s="142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9" t="str">
        <f>IF(原始数据!AS671="","",原始数据!AS671)</f>
        <v/>
      </c>
      <c r="W671" s="13"/>
      <c r="X671" s="13"/>
      <c r="Y671" s="13"/>
      <c r="Z671" s="142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9" t="str">
        <f>IF(原始数据!AU671="","",原始数据!AU671)</f>
        <v/>
      </c>
      <c r="AB671" s="13"/>
      <c r="AC671" s="13"/>
      <c r="AD671" s="13"/>
      <c r="AE671" s="9" t="str">
        <f>IF(原始数据!K671="","",原始数据!K671)</f>
        <v/>
      </c>
      <c r="AF671" s="9" t="str">
        <f>IF(原始数据!L671="","",原始数据!L671)</f>
        <v/>
      </c>
      <c r="AG671" s="9" t="str">
        <f>IF(原始数据!AV671="","",原始数据!AV671)</f>
        <v/>
      </c>
      <c r="AH671" s="13"/>
      <c r="AI671" s="13"/>
      <c r="AJ671" s="13"/>
      <c r="AK671" s="13"/>
      <c r="AL671" s="13"/>
      <c r="AM671" s="9"/>
      <c r="AN671" s="9"/>
      <c r="AO671" s="9"/>
      <c r="AP671" s="9"/>
      <c r="AQ671" s="10"/>
      <c r="AR671" s="10"/>
      <c r="AS671" s="10"/>
      <c r="AT671" s="10"/>
      <c r="AU671" s="16"/>
      <c r="AV671" s="16"/>
      <c r="AW671" s="16"/>
      <c r="AX671" s="16"/>
      <c r="AY671" s="191"/>
      <c r="AZ671" s="191"/>
      <c r="BA671" s="13"/>
      <c r="BC671" s="20">
        <f t="shared" si="20"/>
        <v>0</v>
      </c>
      <c r="BD671" s="20" t="str">
        <f t="shared" si="21"/>
        <v/>
      </c>
    </row>
    <row r="672" spans="1:56">
      <c r="A672" s="1">
        <f>输入错误检查!C671</f>
        <v>0</v>
      </c>
      <c r="B672" s="14" t="str">
        <f>原始数据!B672</f>
        <v/>
      </c>
      <c r="C672" s="14" t="str">
        <f>原始数据!C672</f>
        <v/>
      </c>
      <c r="D672" s="8" t="str">
        <f>原始数据!D672</f>
        <v/>
      </c>
      <c r="E672" s="8" t="str">
        <f>原始数据!E672</f>
        <v/>
      </c>
      <c r="F672" s="8" t="str">
        <f>原始数据!F672</f>
        <v/>
      </c>
      <c r="G672" s="8">
        <f>原始数据!G672</f>
        <v>3</v>
      </c>
      <c r="H672" s="8" t="str">
        <f>原始数据!H672</f>
        <v>下</v>
      </c>
      <c r="I672" s="8" t="str">
        <f>IF(原始数据!X672="","",原始数据!X672)</f>
        <v/>
      </c>
      <c r="J672" s="8" t="str">
        <f>原始数据!J672</f>
        <v/>
      </c>
      <c r="K672" s="142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9" t="str">
        <f>IF(原始数据!AP672="","",原始数据!AP672)</f>
        <v/>
      </c>
      <c r="M672" s="13"/>
      <c r="N672" s="195"/>
      <c r="O672" s="195"/>
      <c r="P672" s="142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9" t="str">
        <f>IF(原始数据!AQ672="","",原始数据!AQ672)</f>
        <v/>
      </c>
      <c r="R672" s="13"/>
      <c r="S672" s="13"/>
      <c r="T672" s="13"/>
      <c r="U672" s="142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9" t="str">
        <f>IF(原始数据!AS672="","",原始数据!AS672)</f>
        <v/>
      </c>
      <c r="W672" s="13"/>
      <c r="X672" s="13"/>
      <c r="Y672" s="13"/>
      <c r="Z672" s="142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9" t="str">
        <f>IF(原始数据!AU672="","",原始数据!AU672)</f>
        <v/>
      </c>
      <c r="AB672" s="13"/>
      <c r="AC672" s="13"/>
      <c r="AD672" s="13"/>
      <c r="AE672" s="9" t="str">
        <f>IF(原始数据!K672="","",原始数据!K672)</f>
        <v/>
      </c>
      <c r="AF672" s="9" t="str">
        <f>IF(原始数据!L672="","",原始数据!L672)</f>
        <v/>
      </c>
      <c r="AG672" s="9" t="str">
        <f>IF(原始数据!AV672="","",原始数据!AV672)</f>
        <v/>
      </c>
      <c r="AH672" s="13"/>
      <c r="AI672" s="13"/>
      <c r="AJ672" s="13"/>
      <c r="AK672" s="13"/>
      <c r="AL672" s="13"/>
      <c r="AM672" s="9"/>
      <c r="AN672" s="9"/>
      <c r="AO672" s="9"/>
      <c r="AP672" s="9"/>
      <c r="AQ672" s="10"/>
      <c r="AR672" s="10"/>
      <c r="AS672" s="10"/>
      <c r="AT672" s="10"/>
      <c r="AU672" s="16"/>
      <c r="AV672" s="16"/>
      <c r="AW672" s="16"/>
      <c r="AX672" s="16"/>
      <c r="AY672" s="191"/>
      <c r="AZ672" s="191"/>
      <c r="BA672" s="13"/>
      <c r="BC672" s="20">
        <f t="shared" si="20"/>
        <v>0</v>
      </c>
      <c r="BD672" s="20" t="str">
        <f t="shared" si="21"/>
        <v/>
      </c>
    </row>
    <row r="673" spans="1:56">
      <c r="A673" s="1">
        <f>输入错误检查!C672</f>
        <v>0</v>
      </c>
      <c r="B673" s="14" t="str">
        <f>原始数据!B673</f>
        <v/>
      </c>
      <c r="C673" s="14" t="str">
        <f>原始数据!C673</f>
        <v/>
      </c>
      <c r="D673" s="8" t="str">
        <f>原始数据!D673</f>
        <v/>
      </c>
      <c r="E673" s="8" t="str">
        <f>原始数据!E673</f>
        <v/>
      </c>
      <c r="F673" s="8" t="str">
        <f>原始数据!F673</f>
        <v/>
      </c>
      <c r="G673" s="8" t="str">
        <f>原始数据!G673</f>
        <v>加</v>
      </c>
      <c r="H673" s="8" t="str">
        <f>原始数据!H673</f>
        <v>上</v>
      </c>
      <c r="I673" s="8" t="str">
        <f>IF(原始数据!X673="","",原始数据!X673)</f>
        <v/>
      </c>
      <c r="J673" s="8" t="str">
        <f>原始数据!J673</f>
        <v/>
      </c>
      <c r="K673" s="142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9" t="str">
        <f>IF(原始数据!AP673="","",原始数据!AP673)</f>
        <v/>
      </c>
      <c r="M673" s="13"/>
      <c r="N673" s="195"/>
      <c r="O673" s="195"/>
      <c r="P673" s="142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9" t="str">
        <f>IF(原始数据!AQ673="","",原始数据!AQ673)</f>
        <v/>
      </c>
      <c r="R673" s="13"/>
      <c r="S673" s="13"/>
      <c r="T673" s="13"/>
      <c r="U673" s="142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9" t="str">
        <f>IF(原始数据!AS673="","",原始数据!AS673)</f>
        <v/>
      </c>
      <c r="W673" s="13"/>
      <c r="X673" s="13"/>
      <c r="Y673" s="13"/>
      <c r="Z673" s="142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9" t="str">
        <f>IF(原始数据!AU673="","",原始数据!AU673)</f>
        <v/>
      </c>
      <c r="AB673" s="13"/>
      <c r="AC673" s="13"/>
      <c r="AD673" s="13"/>
      <c r="AE673" s="9" t="str">
        <f>IF(原始数据!K673="","",原始数据!K673)</f>
        <v/>
      </c>
      <c r="AF673" s="9" t="str">
        <f>IF(原始数据!L673="","",原始数据!L673)</f>
        <v/>
      </c>
      <c r="AG673" s="9" t="str">
        <f>IF(原始数据!AV673="","",原始数据!AV673)</f>
        <v/>
      </c>
      <c r="AH673" s="13"/>
      <c r="AI673" s="13"/>
      <c r="AJ673" s="13"/>
      <c r="AK673" s="13"/>
      <c r="AL673" s="13"/>
      <c r="AM673" s="9"/>
      <c r="AN673" s="9"/>
      <c r="AO673" s="9"/>
      <c r="AP673" s="9"/>
      <c r="AQ673" s="10"/>
      <c r="AR673" s="10"/>
      <c r="AS673" s="10"/>
      <c r="AT673" s="10"/>
      <c r="AU673" s="16"/>
      <c r="AV673" s="16"/>
      <c r="AW673" s="16"/>
      <c r="AX673" s="16"/>
      <c r="AY673" s="191"/>
      <c r="AZ673" s="191"/>
      <c r="BA673" s="13"/>
      <c r="BC673" s="20">
        <f t="shared" si="20"/>
        <v>0</v>
      </c>
      <c r="BD673" s="20" t="str">
        <f t="shared" si="21"/>
        <v/>
      </c>
    </row>
    <row r="674" spans="1:56">
      <c r="A674" s="1">
        <f>输入错误检查!C673</f>
        <v>0</v>
      </c>
      <c r="B674" s="14" t="str">
        <f>原始数据!B674</f>
        <v/>
      </c>
      <c r="C674" s="14" t="str">
        <f>原始数据!C674</f>
        <v/>
      </c>
      <c r="D674" s="8" t="str">
        <f>原始数据!D674</f>
        <v/>
      </c>
      <c r="E674" s="8" t="str">
        <f>原始数据!E674</f>
        <v/>
      </c>
      <c r="F674" s="8" t="str">
        <f>原始数据!F674</f>
        <v/>
      </c>
      <c r="G674" s="8" t="str">
        <f>原始数据!G674</f>
        <v>加</v>
      </c>
      <c r="H674" s="8" t="str">
        <f>原始数据!H674</f>
        <v>下</v>
      </c>
      <c r="I674" s="8" t="str">
        <f>IF(原始数据!X674="","",原始数据!X674)</f>
        <v/>
      </c>
      <c r="J674" s="8" t="str">
        <f>原始数据!J674</f>
        <v/>
      </c>
      <c r="K674" s="142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9" t="str">
        <f>IF(原始数据!AP674="","",原始数据!AP674)</f>
        <v/>
      </c>
      <c r="M674" s="13"/>
      <c r="N674" s="195"/>
      <c r="O674" s="195"/>
      <c r="P674" s="142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9" t="str">
        <f>IF(原始数据!AQ674="","",原始数据!AQ674)</f>
        <v/>
      </c>
      <c r="R674" s="13"/>
      <c r="S674" s="13"/>
      <c r="T674" s="13"/>
      <c r="U674" s="142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9" t="str">
        <f>IF(原始数据!AS674="","",原始数据!AS674)</f>
        <v/>
      </c>
      <c r="W674" s="13"/>
      <c r="X674" s="13"/>
      <c r="Y674" s="13"/>
      <c r="Z674" s="142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9" t="str">
        <f>IF(原始数据!AU674="","",原始数据!AU674)</f>
        <v/>
      </c>
      <c r="AB674" s="13"/>
      <c r="AC674" s="13"/>
      <c r="AD674" s="13"/>
      <c r="AE674" s="9" t="str">
        <f>IF(原始数据!K674="","",原始数据!K674)</f>
        <v/>
      </c>
      <c r="AF674" s="9" t="str">
        <f>IF(原始数据!L674="","",原始数据!L674)</f>
        <v/>
      </c>
      <c r="AG674" s="9" t="str">
        <f>IF(原始数据!AV674="","",原始数据!AV674)</f>
        <v/>
      </c>
      <c r="AH674" s="13"/>
      <c r="AI674" s="13"/>
      <c r="AJ674" s="13"/>
      <c r="AK674" s="13"/>
      <c r="AL674" s="13"/>
      <c r="AM674" s="9"/>
      <c r="AN674" s="9"/>
      <c r="AO674" s="9"/>
      <c r="AP674" s="9"/>
      <c r="AQ674" s="10"/>
      <c r="AR674" s="10"/>
      <c r="AS674" s="10"/>
      <c r="AT674" s="10"/>
      <c r="AU674" s="16"/>
      <c r="AV674" s="16"/>
      <c r="AW674" s="16"/>
      <c r="AX674" s="16"/>
      <c r="AY674" s="191"/>
      <c r="AZ674" s="191"/>
      <c r="BA674" s="13"/>
      <c r="BC674" s="20">
        <f t="shared" si="20"/>
        <v>0</v>
      </c>
      <c r="BD674" s="20" t="str">
        <f t="shared" si="21"/>
        <v/>
      </c>
    </row>
    <row r="675" spans="1:56">
      <c r="A675" s="1">
        <f>输入错误检查!C674</f>
        <v>0</v>
      </c>
      <c r="B675" s="14" t="str">
        <f>原始数据!B675</f>
        <v/>
      </c>
      <c r="C675" s="14" t="str">
        <f>原始数据!C675</f>
        <v/>
      </c>
      <c r="D675" s="8" t="str">
        <f>原始数据!D675</f>
        <v/>
      </c>
      <c r="E675" s="8" t="str">
        <f>原始数据!E675</f>
        <v/>
      </c>
      <c r="F675" s="8" t="str">
        <f>原始数据!F675</f>
        <v/>
      </c>
      <c r="G675" s="8">
        <f>原始数据!G675</f>
        <v>1</v>
      </c>
      <c r="H675" s="8" t="str">
        <f>原始数据!H675</f>
        <v>上</v>
      </c>
      <c r="I675" s="8" t="str">
        <f>IF(原始数据!X675="","",原始数据!X675)</f>
        <v/>
      </c>
      <c r="J675" s="8" t="str">
        <f>原始数据!J675</f>
        <v/>
      </c>
      <c r="K675" s="142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9" t="str">
        <f>IF(原始数据!AP675="","",原始数据!AP675)</f>
        <v/>
      </c>
      <c r="M675" s="13"/>
      <c r="N675" s="195"/>
      <c r="O675" s="195"/>
      <c r="P675" s="142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9" t="str">
        <f>IF(原始数据!AQ675="","",原始数据!AQ675)</f>
        <v/>
      </c>
      <c r="R675" s="13"/>
      <c r="S675" s="13"/>
      <c r="T675" s="13"/>
      <c r="U675" s="142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9" t="str">
        <f>IF(原始数据!AS675="","",原始数据!AS675)</f>
        <v/>
      </c>
      <c r="W675" s="13"/>
      <c r="X675" s="13"/>
      <c r="Y675" s="13"/>
      <c r="Z675" s="142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9" t="str">
        <f>IF(原始数据!AU675="","",原始数据!AU675)</f>
        <v/>
      </c>
      <c r="AB675" s="13"/>
      <c r="AC675" s="13"/>
      <c r="AD675" s="13"/>
      <c r="AE675" s="9" t="str">
        <f>IF(原始数据!K675="","",原始数据!K675)</f>
        <v/>
      </c>
      <c r="AF675" s="9" t="str">
        <f>IF(原始数据!L675="","",原始数据!L675)</f>
        <v/>
      </c>
      <c r="AG675" s="9" t="str">
        <f>IF(原始数据!AV675="","",原始数据!AV675)</f>
        <v/>
      </c>
      <c r="AH675" s="13"/>
      <c r="AI675" s="13"/>
      <c r="AJ675" s="13"/>
      <c r="AK675" s="13"/>
      <c r="AL675" s="13"/>
      <c r="AM675" s="9"/>
      <c r="AN675" s="9"/>
      <c r="AO675" s="9"/>
      <c r="AP675" s="9"/>
      <c r="AQ675" s="10"/>
      <c r="AR675" s="10"/>
      <c r="AS675" s="10"/>
      <c r="AT675" s="10"/>
      <c r="AU675" s="16"/>
      <c r="AV675" s="16"/>
      <c r="AW675" s="16"/>
      <c r="AX675" s="16"/>
      <c r="AY675" s="191"/>
      <c r="AZ675" s="191"/>
      <c r="BA675" s="13"/>
      <c r="BC675" s="20">
        <f t="shared" si="20"/>
        <v>0</v>
      </c>
      <c r="BD675" s="20" t="str">
        <f t="shared" si="21"/>
        <v/>
      </c>
    </row>
    <row r="676" spans="1:56">
      <c r="A676" s="1">
        <f>输入错误检查!C675</f>
        <v>0</v>
      </c>
      <c r="B676" s="14" t="str">
        <f>原始数据!B676</f>
        <v/>
      </c>
      <c r="C676" s="14" t="str">
        <f>原始数据!C676</f>
        <v/>
      </c>
      <c r="D676" s="8" t="str">
        <f>原始数据!D676</f>
        <v/>
      </c>
      <c r="E676" s="8" t="str">
        <f>原始数据!E676</f>
        <v/>
      </c>
      <c r="F676" s="8" t="str">
        <f>原始数据!F676</f>
        <v/>
      </c>
      <c r="G676" s="8">
        <f>原始数据!G676</f>
        <v>1</v>
      </c>
      <c r="H676" s="8" t="str">
        <f>原始数据!H676</f>
        <v>下</v>
      </c>
      <c r="I676" s="8" t="str">
        <f>IF(原始数据!X676="","",原始数据!X676)</f>
        <v/>
      </c>
      <c r="J676" s="8" t="str">
        <f>原始数据!J676</f>
        <v/>
      </c>
      <c r="K676" s="142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9" t="str">
        <f>IF(原始数据!AP676="","",原始数据!AP676)</f>
        <v/>
      </c>
      <c r="M676" s="13"/>
      <c r="N676" s="195"/>
      <c r="O676" s="195"/>
      <c r="P676" s="142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9" t="str">
        <f>IF(原始数据!AQ676="","",原始数据!AQ676)</f>
        <v/>
      </c>
      <c r="R676" s="13"/>
      <c r="S676" s="13"/>
      <c r="T676" s="13"/>
      <c r="U676" s="142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9" t="str">
        <f>IF(原始数据!AS676="","",原始数据!AS676)</f>
        <v/>
      </c>
      <c r="W676" s="13"/>
      <c r="X676" s="13"/>
      <c r="Y676" s="13"/>
      <c r="Z676" s="142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9" t="str">
        <f>IF(原始数据!AU676="","",原始数据!AU676)</f>
        <v/>
      </c>
      <c r="AB676" s="13"/>
      <c r="AC676" s="13"/>
      <c r="AD676" s="13"/>
      <c r="AE676" s="9" t="str">
        <f>IF(原始数据!K676="","",原始数据!K676)</f>
        <v/>
      </c>
      <c r="AF676" s="9" t="str">
        <f>IF(原始数据!L676="","",原始数据!L676)</f>
        <v/>
      </c>
      <c r="AG676" s="9" t="str">
        <f>IF(原始数据!AV676="","",原始数据!AV676)</f>
        <v/>
      </c>
      <c r="AH676" s="13"/>
      <c r="AI676" s="13"/>
      <c r="AJ676" s="13"/>
      <c r="AK676" s="13"/>
      <c r="AL676" s="13"/>
      <c r="AM676" s="9"/>
      <c r="AN676" s="9"/>
      <c r="AO676" s="9"/>
      <c r="AP676" s="9"/>
      <c r="AQ676" s="10"/>
      <c r="AR676" s="10"/>
      <c r="AS676" s="10"/>
      <c r="AT676" s="10"/>
      <c r="AU676" s="16"/>
      <c r="AV676" s="16"/>
      <c r="AW676" s="16"/>
      <c r="AX676" s="16"/>
      <c r="AY676" s="191"/>
      <c r="AZ676" s="191"/>
      <c r="BA676" s="13"/>
      <c r="BC676" s="20">
        <f t="shared" si="20"/>
        <v>0</v>
      </c>
      <c r="BD676" s="20" t="str">
        <f t="shared" si="21"/>
        <v/>
      </c>
    </row>
    <row r="677" spans="1:56">
      <c r="A677" s="1">
        <f>输入错误检查!C676</f>
        <v>0</v>
      </c>
      <c r="B677" s="14" t="str">
        <f>原始数据!B677</f>
        <v/>
      </c>
      <c r="C677" s="14" t="str">
        <f>原始数据!C677</f>
        <v/>
      </c>
      <c r="D677" s="8" t="str">
        <f>原始数据!D677</f>
        <v/>
      </c>
      <c r="E677" s="8" t="str">
        <f>原始数据!E677</f>
        <v/>
      </c>
      <c r="F677" s="8" t="str">
        <f>原始数据!F677</f>
        <v/>
      </c>
      <c r="G677" s="8">
        <f>原始数据!G677</f>
        <v>2</v>
      </c>
      <c r="H677" s="8" t="str">
        <f>原始数据!H677</f>
        <v>上</v>
      </c>
      <c r="I677" s="8" t="str">
        <f>IF(原始数据!X677="","",原始数据!X677)</f>
        <v/>
      </c>
      <c r="J677" s="8" t="str">
        <f>原始数据!J677</f>
        <v/>
      </c>
      <c r="K677" s="142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9" t="str">
        <f>IF(原始数据!AP677="","",原始数据!AP677)</f>
        <v/>
      </c>
      <c r="M677" s="13"/>
      <c r="N677" s="195"/>
      <c r="O677" s="195"/>
      <c r="P677" s="142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9" t="str">
        <f>IF(原始数据!AQ677="","",原始数据!AQ677)</f>
        <v/>
      </c>
      <c r="R677" s="13"/>
      <c r="S677" s="13"/>
      <c r="T677" s="13"/>
      <c r="U677" s="142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9" t="str">
        <f>IF(原始数据!AS677="","",原始数据!AS677)</f>
        <v/>
      </c>
      <c r="W677" s="13"/>
      <c r="X677" s="13"/>
      <c r="Y677" s="13"/>
      <c r="Z677" s="142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9" t="str">
        <f>IF(原始数据!AU677="","",原始数据!AU677)</f>
        <v/>
      </c>
      <c r="AB677" s="13"/>
      <c r="AC677" s="13"/>
      <c r="AD677" s="13"/>
      <c r="AE677" s="9" t="str">
        <f>IF(原始数据!K677="","",原始数据!K677)</f>
        <v/>
      </c>
      <c r="AF677" s="9" t="str">
        <f>IF(原始数据!L677="","",原始数据!L677)</f>
        <v/>
      </c>
      <c r="AG677" s="9" t="str">
        <f>IF(原始数据!AV677="","",原始数据!AV677)</f>
        <v/>
      </c>
      <c r="AH677" s="13"/>
      <c r="AI677" s="13"/>
      <c r="AJ677" s="13"/>
      <c r="AK677" s="13"/>
      <c r="AL677" s="13"/>
      <c r="AM677" s="9"/>
      <c r="AN677" s="9"/>
      <c r="AO677" s="9"/>
      <c r="AP677" s="9"/>
      <c r="AQ677" s="10"/>
      <c r="AR677" s="10"/>
      <c r="AS677" s="10"/>
      <c r="AT677" s="10"/>
      <c r="AU677" s="16"/>
      <c r="AV677" s="16"/>
      <c r="AW677" s="16"/>
      <c r="AX677" s="16"/>
      <c r="AY677" s="191"/>
      <c r="AZ677" s="191"/>
      <c r="BA677" s="13"/>
      <c r="BC677" s="20">
        <f t="shared" si="20"/>
        <v>0</v>
      </c>
      <c r="BD677" s="20" t="str">
        <f t="shared" si="21"/>
        <v/>
      </c>
    </row>
    <row r="678" spans="1:56">
      <c r="A678" s="1">
        <f>输入错误检查!C677</f>
        <v>0</v>
      </c>
      <c r="B678" s="14" t="str">
        <f>原始数据!B678</f>
        <v/>
      </c>
      <c r="C678" s="14" t="str">
        <f>原始数据!C678</f>
        <v/>
      </c>
      <c r="D678" s="8" t="str">
        <f>原始数据!D678</f>
        <v/>
      </c>
      <c r="E678" s="8" t="str">
        <f>原始数据!E678</f>
        <v/>
      </c>
      <c r="F678" s="8" t="str">
        <f>原始数据!F678</f>
        <v/>
      </c>
      <c r="G678" s="8">
        <f>原始数据!G678</f>
        <v>2</v>
      </c>
      <c r="H678" s="8" t="str">
        <f>原始数据!H678</f>
        <v>下</v>
      </c>
      <c r="I678" s="8" t="str">
        <f>IF(原始数据!X678="","",原始数据!X678)</f>
        <v/>
      </c>
      <c r="J678" s="8" t="str">
        <f>原始数据!J678</f>
        <v/>
      </c>
      <c r="K678" s="142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9" t="str">
        <f>IF(原始数据!AP678="","",原始数据!AP678)</f>
        <v/>
      </c>
      <c r="M678" s="13"/>
      <c r="N678" s="195"/>
      <c r="O678" s="195"/>
      <c r="P678" s="142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9" t="str">
        <f>IF(原始数据!AQ678="","",原始数据!AQ678)</f>
        <v/>
      </c>
      <c r="R678" s="13"/>
      <c r="S678" s="13"/>
      <c r="T678" s="13"/>
      <c r="U678" s="142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9" t="str">
        <f>IF(原始数据!AS678="","",原始数据!AS678)</f>
        <v/>
      </c>
      <c r="W678" s="13"/>
      <c r="X678" s="13"/>
      <c r="Y678" s="13"/>
      <c r="Z678" s="142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9" t="str">
        <f>IF(原始数据!AU678="","",原始数据!AU678)</f>
        <v/>
      </c>
      <c r="AB678" s="13"/>
      <c r="AC678" s="13"/>
      <c r="AD678" s="13"/>
      <c r="AE678" s="9" t="str">
        <f>IF(原始数据!K678="","",原始数据!K678)</f>
        <v/>
      </c>
      <c r="AF678" s="9" t="str">
        <f>IF(原始数据!L678="","",原始数据!L678)</f>
        <v/>
      </c>
      <c r="AG678" s="9" t="str">
        <f>IF(原始数据!AV678="","",原始数据!AV678)</f>
        <v/>
      </c>
      <c r="AH678" s="13"/>
      <c r="AI678" s="13"/>
      <c r="AJ678" s="13"/>
      <c r="AK678" s="13"/>
      <c r="AL678" s="13"/>
      <c r="AM678" s="9"/>
      <c r="AN678" s="9"/>
      <c r="AO678" s="9"/>
      <c r="AP678" s="9"/>
      <c r="AQ678" s="10"/>
      <c r="AR678" s="10"/>
      <c r="AS678" s="10"/>
      <c r="AT678" s="10"/>
      <c r="AU678" s="16"/>
      <c r="AV678" s="16"/>
      <c r="AW678" s="16"/>
      <c r="AX678" s="16"/>
      <c r="AY678" s="191"/>
      <c r="AZ678" s="191"/>
      <c r="BA678" s="13"/>
      <c r="BC678" s="20">
        <f t="shared" si="20"/>
        <v>0</v>
      </c>
      <c r="BD678" s="20" t="str">
        <f t="shared" si="21"/>
        <v/>
      </c>
    </row>
    <row r="679" spans="1:56">
      <c r="A679" s="1">
        <f>输入错误检查!C678</f>
        <v>0</v>
      </c>
      <c r="B679" s="14" t="str">
        <f>原始数据!B679</f>
        <v/>
      </c>
      <c r="C679" s="14" t="str">
        <f>原始数据!C679</f>
        <v/>
      </c>
      <c r="D679" s="8" t="str">
        <f>原始数据!D679</f>
        <v/>
      </c>
      <c r="E679" s="8" t="str">
        <f>原始数据!E679</f>
        <v/>
      </c>
      <c r="F679" s="8" t="str">
        <f>原始数据!F679</f>
        <v/>
      </c>
      <c r="G679" s="8">
        <f>原始数据!G679</f>
        <v>3</v>
      </c>
      <c r="H679" s="8" t="str">
        <f>原始数据!H679</f>
        <v>上</v>
      </c>
      <c r="I679" s="8" t="str">
        <f>IF(原始数据!X679="","",原始数据!X679)</f>
        <v/>
      </c>
      <c r="J679" s="8" t="str">
        <f>原始数据!J679</f>
        <v/>
      </c>
      <c r="K679" s="142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9" t="str">
        <f>IF(原始数据!AP679="","",原始数据!AP679)</f>
        <v/>
      </c>
      <c r="M679" s="13"/>
      <c r="N679" s="195"/>
      <c r="O679" s="195"/>
      <c r="P679" s="142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9" t="str">
        <f>IF(原始数据!AQ679="","",原始数据!AQ679)</f>
        <v/>
      </c>
      <c r="R679" s="13"/>
      <c r="S679" s="13"/>
      <c r="T679" s="13"/>
      <c r="U679" s="142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9" t="str">
        <f>IF(原始数据!AS679="","",原始数据!AS679)</f>
        <v/>
      </c>
      <c r="W679" s="13"/>
      <c r="X679" s="13"/>
      <c r="Y679" s="13"/>
      <c r="Z679" s="142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9" t="str">
        <f>IF(原始数据!AU679="","",原始数据!AU679)</f>
        <v/>
      </c>
      <c r="AB679" s="13"/>
      <c r="AC679" s="13"/>
      <c r="AD679" s="13"/>
      <c r="AE679" s="9" t="str">
        <f>IF(原始数据!K679="","",原始数据!K679)</f>
        <v/>
      </c>
      <c r="AF679" s="9" t="str">
        <f>IF(原始数据!L679="","",原始数据!L679)</f>
        <v/>
      </c>
      <c r="AG679" s="9" t="str">
        <f>IF(原始数据!AV679="","",原始数据!AV679)</f>
        <v/>
      </c>
      <c r="AH679" s="13"/>
      <c r="AI679" s="13"/>
      <c r="AJ679" s="13"/>
      <c r="AK679" s="13"/>
      <c r="AL679" s="13"/>
      <c r="AM679" s="9"/>
      <c r="AN679" s="9"/>
      <c r="AO679" s="9"/>
      <c r="AP679" s="9"/>
      <c r="AQ679" s="10"/>
      <c r="AR679" s="10"/>
      <c r="AS679" s="10"/>
      <c r="AT679" s="10"/>
      <c r="AU679" s="16"/>
      <c r="AV679" s="16"/>
      <c r="AW679" s="16"/>
      <c r="AX679" s="16"/>
      <c r="AY679" s="191"/>
      <c r="AZ679" s="191"/>
      <c r="BA679" s="13"/>
      <c r="BC679" s="20">
        <f t="shared" si="20"/>
        <v>0</v>
      </c>
      <c r="BD679" s="20" t="str">
        <f t="shared" si="21"/>
        <v/>
      </c>
    </row>
    <row r="680" spans="1:56">
      <c r="A680" s="1">
        <f>输入错误检查!C679</f>
        <v>0</v>
      </c>
      <c r="B680" s="14" t="str">
        <f>原始数据!B680</f>
        <v/>
      </c>
      <c r="C680" s="14" t="str">
        <f>原始数据!C680</f>
        <v/>
      </c>
      <c r="D680" s="8" t="str">
        <f>原始数据!D680</f>
        <v/>
      </c>
      <c r="E680" s="8" t="str">
        <f>原始数据!E680</f>
        <v/>
      </c>
      <c r="F680" s="8" t="str">
        <f>原始数据!F680</f>
        <v/>
      </c>
      <c r="G680" s="8">
        <f>原始数据!G680</f>
        <v>3</v>
      </c>
      <c r="H680" s="8" t="str">
        <f>原始数据!H680</f>
        <v>下</v>
      </c>
      <c r="I680" s="8" t="str">
        <f>IF(原始数据!X680="","",原始数据!X680)</f>
        <v/>
      </c>
      <c r="J680" s="8" t="str">
        <f>原始数据!J680</f>
        <v/>
      </c>
      <c r="K680" s="142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9" t="str">
        <f>IF(原始数据!AP680="","",原始数据!AP680)</f>
        <v/>
      </c>
      <c r="M680" s="13"/>
      <c r="N680" s="195"/>
      <c r="O680" s="195"/>
      <c r="P680" s="142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9" t="str">
        <f>IF(原始数据!AQ680="","",原始数据!AQ680)</f>
        <v/>
      </c>
      <c r="R680" s="13"/>
      <c r="S680" s="13"/>
      <c r="T680" s="13"/>
      <c r="U680" s="142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9" t="str">
        <f>IF(原始数据!AS680="","",原始数据!AS680)</f>
        <v/>
      </c>
      <c r="W680" s="13"/>
      <c r="X680" s="13"/>
      <c r="Y680" s="13"/>
      <c r="Z680" s="142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9" t="str">
        <f>IF(原始数据!AU680="","",原始数据!AU680)</f>
        <v/>
      </c>
      <c r="AB680" s="13"/>
      <c r="AC680" s="13"/>
      <c r="AD680" s="13"/>
      <c r="AE680" s="9" t="str">
        <f>IF(原始数据!K680="","",原始数据!K680)</f>
        <v/>
      </c>
      <c r="AF680" s="9" t="str">
        <f>IF(原始数据!L680="","",原始数据!L680)</f>
        <v/>
      </c>
      <c r="AG680" s="9" t="str">
        <f>IF(原始数据!AV680="","",原始数据!AV680)</f>
        <v/>
      </c>
      <c r="AH680" s="13"/>
      <c r="AI680" s="13"/>
      <c r="AJ680" s="13"/>
      <c r="AK680" s="13"/>
      <c r="AL680" s="13"/>
      <c r="AM680" s="9"/>
      <c r="AN680" s="9"/>
      <c r="AO680" s="9"/>
      <c r="AP680" s="9"/>
      <c r="AQ680" s="10"/>
      <c r="AR680" s="10"/>
      <c r="AS680" s="10"/>
      <c r="AT680" s="10"/>
      <c r="AU680" s="16"/>
      <c r="AV680" s="16"/>
      <c r="AW680" s="16"/>
      <c r="AX680" s="16"/>
      <c r="AY680" s="191"/>
      <c r="AZ680" s="191"/>
      <c r="BA680" s="13"/>
      <c r="BC680" s="20">
        <f t="shared" si="20"/>
        <v>0</v>
      </c>
      <c r="BD680" s="20" t="str">
        <f t="shared" si="21"/>
        <v/>
      </c>
    </row>
    <row r="681" spans="1:56">
      <c r="A681" s="1">
        <f>输入错误检查!C680</f>
        <v>0</v>
      </c>
      <c r="B681" s="14" t="str">
        <f>原始数据!B681</f>
        <v/>
      </c>
      <c r="C681" s="14" t="str">
        <f>原始数据!C681</f>
        <v/>
      </c>
      <c r="D681" s="8" t="str">
        <f>原始数据!D681</f>
        <v/>
      </c>
      <c r="E681" s="8" t="str">
        <f>原始数据!E681</f>
        <v/>
      </c>
      <c r="F681" s="8" t="str">
        <f>原始数据!F681</f>
        <v/>
      </c>
      <c r="G681" s="8" t="str">
        <f>原始数据!G681</f>
        <v>加</v>
      </c>
      <c r="H681" s="8" t="str">
        <f>原始数据!H681</f>
        <v>上</v>
      </c>
      <c r="I681" s="8" t="str">
        <f>IF(原始数据!X681="","",原始数据!X681)</f>
        <v/>
      </c>
      <c r="J681" s="8" t="str">
        <f>原始数据!J681</f>
        <v/>
      </c>
      <c r="K681" s="142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9" t="str">
        <f>IF(原始数据!AP681="","",原始数据!AP681)</f>
        <v/>
      </c>
      <c r="M681" s="13"/>
      <c r="N681" s="195"/>
      <c r="O681" s="195"/>
      <c r="P681" s="142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9" t="str">
        <f>IF(原始数据!AQ681="","",原始数据!AQ681)</f>
        <v/>
      </c>
      <c r="R681" s="13"/>
      <c r="S681" s="13"/>
      <c r="T681" s="13"/>
      <c r="U681" s="142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9" t="str">
        <f>IF(原始数据!AS681="","",原始数据!AS681)</f>
        <v/>
      </c>
      <c r="W681" s="13"/>
      <c r="X681" s="13"/>
      <c r="Y681" s="13"/>
      <c r="Z681" s="142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9" t="str">
        <f>IF(原始数据!AU681="","",原始数据!AU681)</f>
        <v/>
      </c>
      <c r="AB681" s="13"/>
      <c r="AC681" s="13"/>
      <c r="AD681" s="13"/>
      <c r="AE681" s="9" t="str">
        <f>IF(原始数据!K681="","",原始数据!K681)</f>
        <v/>
      </c>
      <c r="AF681" s="9" t="str">
        <f>IF(原始数据!L681="","",原始数据!L681)</f>
        <v/>
      </c>
      <c r="AG681" s="9" t="str">
        <f>IF(原始数据!AV681="","",原始数据!AV681)</f>
        <v/>
      </c>
      <c r="AH681" s="13"/>
      <c r="AI681" s="13"/>
      <c r="AJ681" s="13"/>
      <c r="AK681" s="13"/>
      <c r="AL681" s="13"/>
      <c r="AM681" s="9"/>
      <c r="AN681" s="9"/>
      <c r="AO681" s="9"/>
      <c r="AP681" s="9"/>
      <c r="AQ681" s="10"/>
      <c r="AR681" s="10"/>
      <c r="AS681" s="10"/>
      <c r="AT681" s="10"/>
      <c r="AU681" s="16"/>
      <c r="AV681" s="16"/>
      <c r="AW681" s="16"/>
      <c r="AX681" s="16"/>
      <c r="AY681" s="191"/>
      <c r="AZ681" s="191"/>
      <c r="BA681" s="13"/>
      <c r="BC681" s="20">
        <f t="shared" si="20"/>
        <v>0</v>
      </c>
      <c r="BD681" s="20" t="str">
        <f t="shared" si="21"/>
        <v/>
      </c>
    </row>
    <row r="682" spans="1:56">
      <c r="A682" s="1">
        <f>输入错误检查!C681</f>
        <v>0</v>
      </c>
      <c r="B682" s="14" t="str">
        <f>原始数据!B682</f>
        <v/>
      </c>
      <c r="C682" s="14" t="str">
        <f>原始数据!C682</f>
        <v/>
      </c>
      <c r="D682" s="8" t="str">
        <f>原始数据!D682</f>
        <v/>
      </c>
      <c r="E682" s="8" t="str">
        <f>原始数据!E682</f>
        <v/>
      </c>
      <c r="F682" s="8" t="str">
        <f>原始数据!F682</f>
        <v/>
      </c>
      <c r="G682" s="8" t="str">
        <f>原始数据!G682</f>
        <v>加</v>
      </c>
      <c r="H682" s="8" t="str">
        <f>原始数据!H682</f>
        <v>下</v>
      </c>
      <c r="I682" s="8" t="str">
        <f>IF(原始数据!X682="","",原始数据!X682)</f>
        <v/>
      </c>
      <c r="J682" s="8" t="str">
        <f>原始数据!J682</f>
        <v/>
      </c>
      <c r="K682" s="142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9" t="str">
        <f>IF(原始数据!AP682="","",原始数据!AP682)</f>
        <v/>
      </c>
      <c r="M682" s="13"/>
      <c r="N682" s="195"/>
      <c r="O682" s="195"/>
      <c r="P682" s="142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9" t="str">
        <f>IF(原始数据!AQ682="","",原始数据!AQ682)</f>
        <v/>
      </c>
      <c r="R682" s="13"/>
      <c r="S682" s="13"/>
      <c r="T682" s="13"/>
      <c r="U682" s="142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9" t="str">
        <f>IF(原始数据!AS682="","",原始数据!AS682)</f>
        <v/>
      </c>
      <c r="W682" s="13"/>
      <c r="X682" s="13"/>
      <c r="Y682" s="13"/>
      <c r="Z682" s="142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9" t="str">
        <f>IF(原始数据!AU682="","",原始数据!AU682)</f>
        <v/>
      </c>
      <c r="AB682" s="13"/>
      <c r="AC682" s="13"/>
      <c r="AD682" s="13"/>
      <c r="AE682" s="9" t="str">
        <f>IF(原始数据!K682="","",原始数据!K682)</f>
        <v/>
      </c>
      <c r="AF682" s="9" t="str">
        <f>IF(原始数据!L682="","",原始数据!L682)</f>
        <v/>
      </c>
      <c r="AG682" s="9" t="str">
        <f>IF(原始数据!AV682="","",原始数据!AV682)</f>
        <v/>
      </c>
      <c r="AH682" s="13"/>
      <c r="AI682" s="13"/>
      <c r="AJ682" s="13"/>
      <c r="AK682" s="13"/>
      <c r="AL682" s="13"/>
      <c r="AM682" s="9"/>
      <c r="AN682" s="9"/>
      <c r="AO682" s="9"/>
      <c r="AP682" s="9"/>
      <c r="AQ682" s="10"/>
      <c r="AR682" s="10"/>
      <c r="AS682" s="10"/>
      <c r="AT682" s="10"/>
      <c r="AU682" s="16"/>
      <c r="AV682" s="16"/>
      <c r="AW682" s="16"/>
      <c r="AX682" s="16"/>
      <c r="AY682" s="191"/>
      <c r="AZ682" s="191"/>
      <c r="BA682" s="13"/>
      <c r="BC682" s="20">
        <f t="shared" si="20"/>
        <v>0</v>
      </c>
      <c r="BD682" s="20" t="str">
        <f t="shared" si="21"/>
        <v/>
      </c>
    </row>
    <row r="683" spans="1:56">
      <c r="A683" s="1">
        <f>输入错误检查!C682</f>
        <v>0</v>
      </c>
      <c r="B683" s="14" t="str">
        <f>原始数据!B683</f>
        <v/>
      </c>
      <c r="C683" s="14" t="str">
        <f>原始数据!C683</f>
        <v/>
      </c>
      <c r="D683" s="8" t="str">
        <f>原始数据!D683</f>
        <v/>
      </c>
      <c r="E683" s="8" t="str">
        <f>原始数据!E683</f>
        <v/>
      </c>
      <c r="F683" s="8" t="str">
        <f>原始数据!F683</f>
        <v/>
      </c>
      <c r="G683" s="8">
        <f>原始数据!G683</f>
        <v>1</v>
      </c>
      <c r="H683" s="8" t="str">
        <f>原始数据!H683</f>
        <v>上</v>
      </c>
      <c r="I683" s="8" t="str">
        <f>IF(原始数据!X683="","",原始数据!X683)</f>
        <v/>
      </c>
      <c r="J683" s="8" t="str">
        <f>原始数据!J683</f>
        <v/>
      </c>
      <c r="K683" s="142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9" t="str">
        <f>IF(原始数据!AP683="","",原始数据!AP683)</f>
        <v/>
      </c>
      <c r="M683" s="13"/>
      <c r="N683" s="195"/>
      <c r="O683" s="195"/>
      <c r="P683" s="142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9" t="str">
        <f>IF(原始数据!AQ683="","",原始数据!AQ683)</f>
        <v/>
      </c>
      <c r="R683" s="13"/>
      <c r="S683" s="13"/>
      <c r="T683" s="13"/>
      <c r="U683" s="142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9" t="str">
        <f>IF(原始数据!AS683="","",原始数据!AS683)</f>
        <v/>
      </c>
      <c r="W683" s="13"/>
      <c r="X683" s="13"/>
      <c r="Y683" s="13"/>
      <c r="Z683" s="142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9" t="str">
        <f>IF(原始数据!AU683="","",原始数据!AU683)</f>
        <v/>
      </c>
      <c r="AB683" s="13"/>
      <c r="AC683" s="13"/>
      <c r="AD683" s="13"/>
      <c r="AE683" s="9" t="str">
        <f>IF(原始数据!K683="","",原始数据!K683)</f>
        <v/>
      </c>
      <c r="AF683" s="9" t="str">
        <f>IF(原始数据!L683="","",原始数据!L683)</f>
        <v/>
      </c>
      <c r="AG683" s="9" t="str">
        <f>IF(原始数据!AV683="","",原始数据!AV683)</f>
        <v/>
      </c>
      <c r="AH683" s="13"/>
      <c r="AI683" s="13"/>
      <c r="AJ683" s="13"/>
      <c r="AK683" s="13"/>
      <c r="AL683" s="13"/>
      <c r="AM683" s="9"/>
      <c r="AN683" s="9"/>
      <c r="AO683" s="9"/>
      <c r="AP683" s="9"/>
      <c r="AQ683" s="10"/>
      <c r="AR683" s="10"/>
      <c r="AS683" s="10"/>
      <c r="AT683" s="10"/>
      <c r="AU683" s="16"/>
      <c r="AV683" s="16"/>
      <c r="AW683" s="16"/>
      <c r="AX683" s="16"/>
      <c r="AY683" s="191"/>
      <c r="AZ683" s="191"/>
      <c r="BA683" s="13"/>
      <c r="BC683" s="20">
        <f t="shared" si="20"/>
        <v>0</v>
      </c>
      <c r="BD683" s="20" t="str">
        <f t="shared" si="21"/>
        <v/>
      </c>
    </row>
    <row r="684" spans="1:56">
      <c r="A684" s="1">
        <f>输入错误检查!C683</f>
        <v>0</v>
      </c>
      <c r="B684" s="14" t="str">
        <f>原始数据!B684</f>
        <v/>
      </c>
      <c r="C684" s="14" t="str">
        <f>原始数据!C684</f>
        <v/>
      </c>
      <c r="D684" s="8" t="str">
        <f>原始数据!D684</f>
        <v/>
      </c>
      <c r="E684" s="8" t="str">
        <f>原始数据!E684</f>
        <v/>
      </c>
      <c r="F684" s="8" t="str">
        <f>原始数据!F684</f>
        <v/>
      </c>
      <c r="G684" s="8">
        <f>原始数据!G684</f>
        <v>1</v>
      </c>
      <c r="H684" s="8" t="str">
        <f>原始数据!H684</f>
        <v>下</v>
      </c>
      <c r="I684" s="8" t="str">
        <f>IF(原始数据!X684="","",原始数据!X684)</f>
        <v/>
      </c>
      <c r="J684" s="8" t="str">
        <f>原始数据!J684</f>
        <v/>
      </c>
      <c r="K684" s="142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9" t="str">
        <f>IF(原始数据!AP684="","",原始数据!AP684)</f>
        <v/>
      </c>
      <c r="M684" s="13"/>
      <c r="N684" s="195"/>
      <c r="O684" s="195"/>
      <c r="P684" s="142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9" t="str">
        <f>IF(原始数据!AQ684="","",原始数据!AQ684)</f>
        <v/>
      </c>
      <c r="R684" s="13"/>
      <c r="S684" s="13"/>
      <c r="T684" s="13"/>
      <c r="U684" s="142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9" t="str">
        <f>IF(原始数据!AS684="","",原始数据!AS684)</f>
        <v/>
      </c>
      <c r="W684" s="13"/>
      <c r="X684" s="13"/>
      <c r="Y684" s="13"/>
      <c r="Z684" s="142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9" t="str">
        <f>IF(原始数据!AU684="","",原始数据!AU684)</f>
        <v/>
      </c>
      <c r="AB684" s="13"/>
      <c r="AC684" s="13"/>
      <c r="AD684" s="13"/>
      <c r="AE684" s="9" t="str">
        <f>IF(原始数据!K684="","",原始数据!K684)</f>
        <v/>
      </c>
      <c r="AF684" s="9" t="str">
        <f>IF(原始数据!L684="","",原始数据!L684)</f>
        <v/>
      </c>
      <c r="AG684" s="9" t="str">
        <f>IF(原始数据!AV684="","",原始数据!AV684)</f>
        <v/>
      </c>
      <c r="AH684" s="13"/>
      <c r="AI684" s="13"/>
      <c r="AJ684" s="13"/>
      <c r="AK684" s="13"/>
      <c r="AL684" s="13"/>
      <c r="AM684" s="9"/>
      <c r="AN684" s="9"/>
      <c r="AO684" s="9"/>
      <c r="AP684" s="9"/>
      <c r="AQ684" s="10"/>
      <c r="AR684" s="10"/>
      <c r="AS684" s="10"/>
      <c r="AT684" s="10"/>
      <c r="AU684" s="16"/>
      <c r="AV684" s="16"/>
      <c r="AW684" s="16"/>
      <c r="AX684" s="16"/>
      <c r="AY684" s="191"/>
      <c r="AZ684" s="191"/>
      <c r="BA684" s="13"/>
      <c r="BC684" s="20">
        <f t="shared" si="20"/>
        <v>0</v>
      </c>
      <c r="BD684" s="20" t="str">
        <f t="shared" si="21"/>
        <v/>
      </c>
    </row>
    <row r="685" spans="1:56">
      <c r="A685" s="1">
        <f>输入错误检查!C684</f>
        <v>0</v>
      </c>
      <c r="B685" s="14" t="str">
        <f>原始数据!B685</f>
        <v/>
      </c>
      <c r="C685" s="14" t="str">
        <f>原始数据!C685</f>
        <v/>
      </c>
      <c r="D685" s="8" t="str">
        <f>原始数据!D685</f>
        <v/>
      </c>
      <c r="E685" s="8" t="str">
        <f>原始数据!E685</f>
        <v/>
      </c>
      <c r="F685" s="8" t="str">
        <f>原始数据!F685</f>
        <v/>
      </c>
      <c r="G685" s="8">
        <f>原始数据!G685</f>
        <v>2</v>
      </c>
      <c r="H685" s="8" t="str">
        <f>原始数据!H685</f>
        <v>上</v>
      </c>
      <c r="I685" s="8" t="str">
        <f>IF(原始数据!X685="","",原始数据!X685)</f>
        <v/>
      </c>
      <c r="J685" s="8" t="str">
        <f>原始数据!J685</f>
        <v/>
      </c>
      <c r="K685" s="142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9" t="str">
        <f>IF(原始数据!AP685="","",原始数据!AP685)</f>
        <v/>
      </c>
      <c r="M685" s="13"/>
      <c r="N685" s="195"/>
      <c r="O685" s="195"/>
      <c r="P685" s="142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9" t="str">
        <f>IF(原始数据!AQ685="","",原始数据!AQ685)</f>
        <v/>
      </c>
      <c r="R685" s="13"/>
      <c r="S685" s="13"/>
      <c r="T685" s="13"/>
      <c r="U685" s="142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9" t="str">
        <f>IF(原始数据!AS685="","",原始数据!AS685)</f>
        <v/>
      </c>
      <c r="W685" s="13"/>
      <c r="X685" s="13"/>
      <c r="Y685" s="13"/>
      <c r="Z685" s="142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9" t="str">
        <f>IF(原始数据!AU685="","",原始数据!AU685)</f>
        <v/>
      </c>
      <c r="AB685" s="13"/>
      <c r="AC685" s="13"/>
      <c r="AD685" s="13"/>
      <c r="AE685" s="9" t="str">
        <f>IF(原始数据!K685="","",原始数据!K685)</f>
        <v/>
      </c>
      <c r="AF685" s="9" t="str">
        <f>IF(原始数据!L685="","",原始数据!L685)</f>
        <v/>
      </c>
      <c r="AG685" s="9" t="str">
        <f>IF(原始数据!AV685="","",原始数据!AV685)</f>
        <v/>
      </c>
      <c r="AH685" s="13"/>
      <c r="AI685" s="13"/>
      <c r="AJ685" s="13"/>
      <c r="AK685" s="13"/>
      <c r="AL685" s="13"/>
      <c r="AM685" s="9"/>
      <c r="AN685" s="9"/>
      <c r="AO685" s="9"/>
      <c r="AP685" s="9"/>
      <c r="AQ685" s="10"/>
      <c r="AR685" s="10"/>
      <c r="AS685" s="10"/>
      <c r="AT685" s="10"/>
      <c r="AU685" s="16"/>
      <c r="AV685" s="16"/>
      <c r="AW685" s="16"/>
      <c r="AX685" s="16"/>
      <c r="AY685" s="191"/>
      <c r="AZ685" s="191"/>
      <c r="BA685" s="13"/>
      <c r="BC685" s="20">
        <f t="shared" si="20"/>
        <v>0</v>
      </c>
      <c r="BD685" s="20" t="str">
        <f t="shared" si="21"/>
        <v/>
      </c>
    </row>
    <row r="686" spans="1:56">
      <c r="A686" s="1">
        <f>输入错误检查!C685</f>
        <v>0</v>
      </c>
      <c r="B686" s="14" t="str">
        <f>原始数据!B686</f>
        <v/>
      </c>
      <c r="C686" s="14" t="str">
        <f>原始数据!C686</f>
        <v/>
      </c>
      <c r="D686" s="8" t="str">
        <f>原始数据!D686</f>
        <v/>
      </c>
      <c r="E686" s="8" t="str">
        <f>原始数据!E686</f>
        <v/>
      </c>
      <c r="F686" s="8" t="str">
        <f>原始数据!F686</f>
        <v/>
      </c>
      <c r="G686" s="8">
        <f>原始数据!G686</f>
        <v>2</v>
      </c>
      <c r="H686" s="8" t="str">
        <f>原始数据!H686</f>
        <v>下</v>
      </c>
      <c r="I686" s="8" t="str">
        <f>IF(原始数据!X686="","",原始数据!X686)</f>
        <v/>
      </c>
      <c r="J686" s="8" t="str">
        <f>原始数据!J686</f>
        <v/>
      </c>
      <c r="K686" s="142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9" t="str">
        <f>IF(原始数据!AP686="","",原始数据!AP686)</f>
        <v/>
      </c>
      <c r="M686" s="13"/>
      <c r="N686" s="195"/>
      <c r="O686" s="195"/>
      <c r="P686" s="142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9" t="str">
        <f>IF(原始数据!AQ686="","",原始数据!AQ686)</f>
        <v/>
      </c>
      <c r="R686" s="13"/>
      <c r="S686" s="13"/>
      <c r="T686" s="13"/>
      <c r="U686" s="142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9" t="str">
        <f>IF(原始数据!AS686="","",原始数据!AS686)</f>
        <v/>
      </c>
      <c r="W686" s="13"/>
      <c r="X686" s="13"/>
      <c r="Y686" s="13"/>
      <c r="Z686" s="142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9" t="str">
        <f>IF(原始数据!AU686="","",原始数据!AU686)</f>
        <v/>
      </c>
      <c r="AB686" s="13"/>
      <c r="AC686" s="13"/>
      <c r="AD686" s="13"/>
      <c r="AE686" s="9" t="str">
        <f>IF(原始数据!K686="","",原始数据!K686)</f>
        <v/>
      </c>
      <c r="AF686" s="9" t="str">
        <f>IF(原始数据!L686="","",原始数据!L686)</f>
        <v/>
      </c>
      <c r="AG686" s="9" t="str">
        <f>IF(原始数据!AV686="","",原始数据!AV686)</f>
        <v/>
      </c>
      <c r="AH686" s="13"/>
      <c r="AI686" s="13"/>
      <c r="AJ686" s="13"/>
      <c r="AK686" s="13"/>
      <c r="AL686" s="13"/>
      <c r="AM686" s="9"/>
      <c r="AN686" s="9"/>
      <c r="AO686" s="9"/>
      <c r="AP686" s="9"/>
      <c r="AQ686" s="10"/>
      <c r="AR686" s="10"/>
      <c r="AS686" s="10"/>
      <c r="AT686" s="10"/>
      <c r="AU686" s="16"/>
      <c r="AV686" s="16"/>
      <c r="AW686" s="16"/>
      <c r="AX686" s="16"/>
      <c r="AY686" s="191"/>
      <c r="AZ686" s="191"/>
      <c r="BA686" s="13"/>
      <c r="BC686" s="20">
        <f t="shared" si="20"/>
        <v>0</v>
      </c>
      <c r="BD686" s="20" t="str">
        <f t="shared" si="21"/>
        <v/>
      </c>
    </row>
    <row r="687" spans="1:56">
      <c r="A687" s="1">
        <f>输入错误检查!C686</f>
        <v>0</v>
      </c>
      <c r="B687" s="14" t="str">
        <f>原始数据!B687</f>
        <v/>
      </c>
      <c r="C687" s="14" t="str">
        <f>原始数据!C687</f>
        <v/>
      </c>
      <c r="D687" s="8" t="str">
        <f>原始数据!D687</f>
        <v/>
      </c>
      <c r="E687" s="8" t="str">
        <f>原始数据!E687</f>
        <v/>
      </c>
      <c r="F687" s="8" t="str">
        <f>原始数据!F687</f>
        <v/>
      </c>
      <c r="G687" s="8">
        <f>原始数据!G687</f>
        <v>3</v>
      </c>
      <c r="H687" s="8" t="str">
        <f>原始数据!H687</f>
        <v>上</v>
      </c>
      <c r="I687" s="8" t="str">
        <f>IF(原始数据!X687="","",原始数据!X687)</f>
        <v/>
      </c>
      <c r="J687" s="8" t="str">
        <f>原始数据!J687</f>
        <v/>
      </c>
      <c r="K687" s="142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9" t="str">
        <f>IF(原始数据!AP687="","",原始数据!AP687)</f>
        <v/>
      </c>
      <c r="M687" s="13"/>
      <c r="N687" s="195"/>
      <c r="O687" s="195"/>
      <c r="P687" s="142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9" t="str">
        <f>IF(原始数据!AQ687="","",原始数据!AQ687)</f>
        <v/>
      </c>
      <c r="R687" s="13"/>
      <c r="S687" s="13"/>
      <c r="T687" s="13"/>
      <c r="U687" s="142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9" t="str">
        <f>IF(原始数据!AS687="","",原始数据!AS687)</f>
        <v/>
      </c>
      <c r="W687" s="13"/>
      <c r="X687" s="13"/>
      <c r="Y687" s="13"/>
      <c r="Z687" s="142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9" t="str">
        <f>IF(原始数据!AU687="","",原始数据!AU687)</f>
        <v/>
      </c>
      <c r="AB687" s="13"/>
      <c r="AC687" s="13"/>
      <c r="AD687" s="13"/>
      <c r="AE687" s="9" t="str">
        <f>IF(原始数据!K687="","",原始数据!K687)</f>
        <v/>
      </c>
      <c r="AF687" s="9" t="str">
        <f>IF(原始数据!L687="","",原始数据!L687)</f>
        <v/>
      </c>
      <c r="AG687" s="9" t="str">
        <f>IF(原始数据!AV687="","",原始数据!AV687)</f>
        <v/>
      </c>
      <c r="AH687" s="13"/>
      <c r="AI687" s="13"/>
      <c r="AJ687" s="13"/>
      <c r="AK687" s="13"/>
      <c r="AL687" s="13"/>
      <c r="AM687" s="9"/>
      <c r="AN687" s="9"/>
      <c r="AO687" s="9"/>
      <c r="AP687" s="9"/>
      <c r="AQ687" s="10"/>
      <c r="AR687" s="10"/>
      <c r="AS687" s="10"/>
      <c r="AT687" s="10"/>
      <c r="AU687" s="16"/>
      <c r="AV687" s="16"/>
      <c r="AW687" s="16"/>
      <c r="AX687" s="16"/>
      <c r="AY687" s="191"/>
      <c r="AZ687" s="191"/>
      <c r="BA687" s="13"/>
      <c r="BC687" s="20">
        <f t="shared" si="20"/>
        <v>0</v>
      </c>
      <c r="BD687" s="20" t="str">
        <f t="shared" si="21"/>
        <v/>
      </c>
    </row>
    <row r="688" spans="1:56">
      <c r="A688" s="1">
        <f>输入错误检查!C687</f>
        <v>0</v>
      </c>
      <c r="B688" s="14" t="str">
        <f>原始数据!B688</f>
        <v/>
      </c>
      <c r="C688" s="14" t="str">
        <f>原始数据!C688</f>
        <v/>
      </c>
      <c r="D688" s="8" t="str">
        <f>原始数据!D688</f>
        <v/>
      </c>
      <c r="E688" s="8" t="str">
        <f>原始数据!E688</f>
        <v/>
      </c>
      <c r="F688" s="8" t="str">
        <f>原始数据!F688</f>
        <v/>
      </c>
      <c r="G688" s="8">
        <f>原始数据!G688</f>
        <v>3</v>
      </c>
      <c r="H688" s="8" t="str">
        <f>原始数据!H688</f>
        <v>下</v>
      </c>
      <c r="I688" s="8" t="str">
        <f>IF(原始数据!X688="","",原始数据!X688)</f>
        <v/>
      </c>
      <c r="J688" s="8" t="str">
        <f>原始数据!J688</f>
        <v/>
      </c>
      <c r="K688" s="142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9" t="str">
        <f>IF(原始数据!AP688="","",原始数据!AP688)</f>
        <v/>
      </c>
      <c r="M688" s="13"/>
      <c r="N688" s="195"/>
      <c r="O688" s="195"/>
      <c r="P688" s="142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9" t="str">
        <f>IF(原始数据!AQ688="","",原始数据!AQ688)</f>
        <v/>
      </c>
      <c r="R688" s="13"/>
      <c r="S688" s="13"/>
      <c r="T688" s="13"/>
      <c r="U688" s="142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9" t="str">
        <f>IF(原始数据!AS688="","",原始数据!AS688)</f>
        <v/>
      </c>
      <c r="W688" s="13"/>
      <c r="X688" s="13"/>
      <c r="Y688" s="13"/>
      <c r="Z688" s="142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9" t="str">
        <f>IF(原始数据!AU688="","",原始数据!AU688)</f>
        <v/>
      </c>
      <c r="AB688" s="13"/>
      <c r="AC688" s="13"/>
      <c r="AD688" s="13"/>
      <c r="AE688" s="9" t="str">
        <f>IF(原始数据!K688="","",原始数据!K688)</f>
        <v/>
      </c>
      <c r="AF688" s="9" t="str">
        <f>IF(原始数据!L688="","",原始数据!L688)</f>
        <v/>
      </c>
      <c r="AG688" s="9" t="str">
        <f>IF(原始数据!AV688="","",原始数据!AV688)</f>
        <v/>
      </c>
      <c r="AH688" s="13"/>
      <c r="AI688" s="13"/>
      <c r="AJ688" s="13"/>
      <c r="AK688" s="13"/>
      <c r="AL688" s="13"/>
      <c r="AM688" s="9"/>
      <c r="AN688" s="9"/>
      <c r="AO688" s="9"/>
      <c r="AP688" s="9"/>
      <c r="AQ688" s="10"/>
      <c r="AR688" s="10"/>
      <c r="AS688" s="10"/>
      <c r="AT688" s="10"/>
      <c r="AU688" s="16"/>
      <c r="AV688" s="16"/>
      <c r="AW688" s="16"/>
      <c r="AX688" s="16"/>
      <c r="AY688" s="191"/>
      <c r="AZ688" s="191"/>
      <c r="BA688" s="13"/>
      <c r="BC688" s="20">
        <f t="shared" si="20"/>
        <v>0</v>
      </c>
      <c r="BD688" s="20" t="str">
        <f t="shared" si="21"/>
        <v/>
      </c>
    </row>
    <row r="689" spans="1:56">
      <c r="A689" s="1">
        <f>输入错误检查!C688</f>
        <v>0</v>
      </c>
      <c r="B689" s="14" t="str">
        <f>原始数据!B689</f>
        <v/>
      </c>
      <c r="C689" s="14" t="str">
        <f>原始数据!C689</f>
        <v/>
      </c>
      <c r="D689" s="8" t="str">
        <f>原始数据!D689</f>
        <v/>
      </c>
      <c r="E689" s="8" t="str">
        <f>原始数据!E689</f>
        <v/>
      </c>
      <c r="F689" s="8" t="str">
        <f>原始数据!F689</f>
        <v/>
      </c>
      <c r="G689" s="8" t="str">
        <f>原始数据!G689</f>
        <v>加</v>
      </c>
      <c r="H689" s="8" t="str">
        <f>原始数据!H689</f>
        <v>上</v>
      </c>
      <c r="I689" s="8" t="str">
        <f>IF(原始数据!X689="","",原始数据!X689)</f>
        <v/>
      </c>
      <c r="J689" s="8" t="str">
        <f>原始数据!J689</f>
        <v/>
      </c>
      <c r="K689" s="142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9" t="str">
        <f>IF(原始数据!AP689="","",原始数据!AP689)</f>
        <v/>
      </c>
      <c r="M689" s="13"/>
      <c r="N689" s="195"/>
      <c r="O689" s="195"/>
      <c r="P689" s="142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9" t="str">
        <f>IF(原始数据!AQ689="","",原始数据!AQ689)</f>
        <v/>
      </c>
      <c r="R689" s="13"/>
      <c r="S689" s="13"/>
      <c r="T689" s="13"/>
      <c r="U689" s="142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9" t="str">
        <f>IF(原始数据!AS689="","",原始数据!AS689)</f>
        <v/>
      </c>
      <c r="W689" s="13"/>
      <c r="X689" s="13"/>
      <c r="Y689" s="13"/>
      <c r="Z689" s="142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9" t="str">
        <f>IF(原始数据!AU689="","",原始数据!AU689)</f>
        <v/>
      </c>
      <c r="AB689" s="13"/>
      <c r="AC689" s="13"/>
      <c r="AD689" s="13"/>
      <c r="AE689" s="9" t="str">
        <f>IF(原始数据!K689="","",原始数据!K689)</f>
        <v/>
      </c>
      <c r="AF689" s="9" t="str">
        <f>IF(原始数据!L689="","",原始数据!L689)</f>
        <v/>
      </c>
      <c r="AG689" s="9" t="str">
        <f>IF(原始数据!AV689="","",原始数据!AV689)</f>
        <v/>
      </c>
      <c r="AH689" s="13"/>
      <c r="AI689" s="13"/>
      <c r="AJ689" s="13"/>
      <c r="AK689" s="13"/>
      <c r="AL689" s="13"/>
      <c r="AM689" s="9"/>
      <c r="AN689" s="9"/>
      <c r="AO689" s="9"/>
      <c r="AP689" s="9"/>
      <c r="AQ689" s="10"/>
      <c r="AR689" s="10"/>
      <c r="AS689" s="10"/>
      <c r="AT689" s="10"/>
      <c r="AU689" s="16"/>
      <c r="AV689" s="16"/>
      <c r="AW689" s="16"/>
      <c r="AX689" s="16"/>
      <c r="AY689" s="191"/>
      <c r="AZ689" s="191"/>
      <c r="BA689" s="13"/>
      <c r="BC689" s="20">
        <f t="shared" si="20"/>
        <v>0</v>
      </c>
      <c r="BD689" s="20" t="str">
        <f t="shared" si="21"/>
        <v/>
      </c>
    </row>
    <row r="690" spans="1:56">
      <c r="A690" s="1">
        <f>输入错误检查!C689</f>
        <v>0</v>
      </c>
      <c r="B690" s="14" t="str">
        <f>原始数据!B690</f>
        <v/>
      </c>
      <c r="C690" s="14" t="str">
        <f>原始数据!C690</f>
        <v/>
      </c>
      <c r="D690" s="8" t="str">
        <f>原始数据!D690</f>
        <v/>
      </c>
      <c r="E690" s="8" t="str">
        <f>原始数据!E690</f>
        <v/>
      </c>
      <c r="F690" s="8" t="str">
        <f>原始数据!F690</f>
        <v/>
      </c>
      <c r="G690" s="8" t="str">
        <f>原始数据!G690</f>
        <v>加</v>
      </c>
      <c r="H690" s="8" t="str">
        <f>原始数据!H690</f>
        <v>下</v>
      </c>
      <c r="I690" s="8" t="str">
        <f>IF(原始数据!X690="","",原始数据!X690)</f>
        <v/>
      </c>
      <c r="J690" s="8" t="str">
        <f>原始数据!J690</f>
        <v/>
      </c>
      <c r="K690" s="142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9" t="str">
        <f>IF(原始数据!AP690="","",原始数据!AP690)</f>
        <v/>
      </c>
      <c r="M690" s="13"/>
      <c r="N690" s="195"/>
      <c r="O690" s="195"/>
      <c r="P690" s="142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9" t="str">
        <f>IF(原始数据!AQ690="","",原始数据!AQ690)</f>
        <v/>
      </c>
      <c r="R690" s="13"/>
      <c r="S690" s="13"/>
      <c r="T690" s="13"/>
      <c r="U690" s="142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9" t="str">
        <f>IF(原始数据!AS690="","",原始数据!AS690)</f>
        <v/>
      </c>
      <c r="W690" s="13"/>
      <c r="X690" s="13"/>
      <c r="Y690" s="13"/>
      <c r="Z690" s="142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9" t="str">
        <f>IF(原始数据!AU690="","",原始数据!AU690)</f>
        <v/>
      </c>
      <c r="AB690" s="13"/>
      <c r="AC690" s="13"/>
      <c r="AD690" s="13"/>
      <c r="AE690" s="9" t="str">
        <f>IF(原始数据!K690="","",原始数据!K690)</f>
        <v/>
      </c>
      <c r="AF690" s="9" t="str">
        <f>IF(原始数据!L690="","",原始数据!L690)</f>
        <v/>
      </c>
      <c r="AG690" s="9" t="str">
        <f>IF(原始数据!AV690="","",原始数据!AV690)</f>
        <v/>
      </c>
      <c r="AH690" s="13"/>
      <c r="AI690" s="13"/>
      <c r="AJ690" s="13"/>
      <c r="AK690" s="13"/>
      <c r="AL690" s="13"/>
      <c r="AM690" s="9"/>
      <c r="AN690" s="9"/>
      <c r="AO690" s="9"/>
      <c r="AP690" s="9"/>
      <c r="AQ690" s="10"/>
      <c r="AR690" s="10"/>
      <c r="AS690" s="10"/>
      <c r="AT690" s="10"/>
      <c r="AU690" s="16"/>
      <c r="AV690" s="16"/>
      <c r="AW690" s="16"/>
      <c r="AX690" s="16"/>
      <c r="AY690" s="191"/>
      <c r="AZ690" s="191"/>
      <c r="BA690" s="13"/>
      <c r="BC690" s="20">
        <f t="shared" si="20"/>
        <v>0</v>
      </c>
      <c r="BD690" s="20" t="str">
        <f t="shared" si="21"/>
        <v/>
      </c>
    </row>
    <row r="691" spans="1:56">
      <c r="A691" s="1">
        <f>输入错误检查!C690</f>
        <v>0</v>
      </c>
      <c r="B691" s="14" t="str">
        <f>原始数据!B691</f>
        <v/>
      </c>
      <c r="C691" s="14" t="str">
        <f>原始数据!C691</f>
        <v/>
      </c>
      <c r="D691" s="8" t="str">
        <f>原始数据!D691</f>
        <v/>
      </c>
      <c r="E691" s="8" t="str">
        <f>原始数据!E691</f>
        <v/>
      </c>
      <c r="F691" s="8" t="str">
        <f>原始数据!F691</f>
        <v/>
      </c>
      <c r="G691" s="8">
        <f>原始数据!G691</f>
        <v>1</v>
      </c>
      <c r="H691" s="8" t="str">
        <f>原始数据!H691</f>
        <v>上</v>
      </c>
      <c r="I691" s="8" t="str">
        <f>IF(原始数据!X691="","",原始数据!X691)</f>
        <v/>
      </c>
      <c r="J691" s="8" t="str">
        <f>原始数据!J691</f>
        <v/>
      </c>
      <c r="K691" s="142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9" t="str">
        <f>IF(原始数据!AP691="","",原始数据!AP691)</f>
        <v/>
      </c>
      <c r="M691" s="13"/>
      <c r="N691" s="195"/>
      <c r="O691" s="195"/>
      <c r="P691" s="142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9" t="str">
        <f>IF(原始数据!AQ691="","",原始数据!AQ691)</f>
        <v/>
      </c>
      <c r="R691" s="13"/>
      <c r="S691" s="13"/>
      <c r="T691" s="13"/>
      <c r="U691" s="142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9" t="str">
        <f>IF(原始数据!AS691="","",原始数据!AS691)</f>
        <v/>
      </c>
      <c r="W691" s="13"/>
      <c r="X691" s="13"/>
      <c r="Y691" s="13"/>
      <c r="Z691" s="142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9" t="str">
        <f>IF(原始数据!AU691="","",原始数据!AU691)</f>
        <v/>
      </c>
      <c r="AB691" s="13"/>
      <c r="AC691" s="13"/>
      <c r="AD691" s="13"/>
      <c r="AE691" s="9" t="str">
        <f>IF(原始数据!K691="","",原始数据!K691)</f>
        <v/>
      </c>
      <c r="AF691" s="9" t="str">
        <f>IF(原始数据!L691="","",原始数据!L691)</f>
        <v/>
      </c>
      <c r="AG691" s="9" t="str">
        <f>IF(原始数据!AV691="","",原始数据!AV691)</f>
        <v/>
      </c>
      <c r="AH691" s="13"/>
      <c r="AI691" s="13"/>
      <c r="AJ691" s="13"/>
      <c r="AK691" s="13"/>
      <c r="AL691" s="13"/>
      <c r="AM691" s="9"/>
      <c r="AN691" s="9"/>
      <c r="AO691" s="9"/>
      <c r="AP691" s="9"/>
      <c r="AQ691" s="10"/>
      <c r="AR691" s="10"/>
      <c r="AS691" s="10"/>
      <c r="AT691" s="10"/>
      <c r="AU691" s="16"/>
      <c r="AV691" s="16"/>
      <c r="AW691" s="16"/>
      <c r="AX691" s="16"/>
      <c r="AY691" s="191"/>
      <c r="AZ691" s="191"/>
      <c r="BA691" s="13"/>
      <c r="BC691" s="20">
        <f t="shared" si="20"/>
        <v>0</v>
      </c>
      <c r="BD691" s="20" t="str">
        <f t="shared" si="21"/>
        <v/>
      </c>
    </row>
    <row r="692" spans="1:56">
      <c r="A692" s="1">
        <f>输入错误检查!C691</f>
        <v>0</v>
      </c>
      <c r="B692" s="14" t="str">
        <f>原始数据!B692</f>
        <v/>
      </c>
      <c r="C692" s="14" t="str">
        <f>原始数据!C692</f>
        <v/>
      </c>
      <c r="D692" s="8" t="str">
        <f>原始数据!D692</f>
        <v/>
      </c>
      <c r="E692" s="8" t="str">
        <f>原始数据!E692</f>
        <v/>
      </c>
      <c r="F692" s="8" t="str">
        <f>原始数据!F692</f>
        <v/>
      </c>
      <c r="G692" s="8">
        <f>原始数据!G692</f>
        <v>1</v>
      </c>
      <c r="H692" s="8" t="str">
        <f>原始数据!H692</f>
        <v>下</v>
      </c>
      <c r="I692" s="8" t="str">
        <f>IF(原始数据!X692="","",原始数据!X692)</f>
        <v/>
      </c>
      <c r="J692" s="8" t="str">
        <f>原始数据!J692</f>
        <v/>
      </c>
      <c r="K692" s="142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9" t="str">
        <f>IF(原始数据!AP692="","",原始数据!AP692)</f>
        <v/>
      </c>
      <c r="M692" s="13"/>
      <c r="N692" s="195"/>
      <c r="O692" s="195"/>
      <c r="P692" s="142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9" t="str">
        <f>IF(原始数据!AQ692="","",原始数据!AQ692)</f>
        <v/>
      </c>
      <c r="R692" s="13"/>
      <c r="S692" s="13"/>
      <c r="T692" s="13"/>
      <c r="U692" s="142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9" t="str">
        <f>IF(原始数据!AS692="","",原始数据!AS692)</f>
        <v/>
      </c>
      <c r="W692" s="13"/>
      <c r="X692" s="13"/>
      <c r="Y692" s="13"/>
      <c r="Z692" s="142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9" t="str">
        <f>IF(原始数据!AU692="","",原始数据!AU692)</f>
        <v/>
      </c>
      <c r="AB692" s="13"/>
      <c r="AC692" s="13"/>
      <c r="AD692" s="13"/>
      <c r="AE692" s="9" t="str">
        <f>IF(原始数据!K692="","",原始数据!K692)</f>
        <v/>
      </c>
      <c r="AF692" s="9" t="str">
        <f>IF(原始数据!L692="","",原始数据!L692)</f>
        <v/>
      </c>
      <c r="AG692" s="9" t="str">
        <f>IF(原始数据!AV692="","",原始数据!AV692)</f>
        <v/>
      </c>
      <c r="AH692" s="13"/>
      <c r="AI692" s="13"/>
      <c r="AJ692" s="13"/>
      <c r="AK692" s="13"/>
      <c r="AL692" s="13"/>
      <c r="AM692" s="9"/>
      <c r="AN692" s="9"/>
      <c r="AO692" s="9"/>
      <c r="AP692" s="9"/>
      <c r="AQ692" s="10"/>
      <c r="AR692" s="10"/>
      <c r="AS692" s="10"/>
      <c r="AT692" s="10"/>
      <c r="AU692" s="16"/>
      <c r="AV692" s="16"/>
      <c r="AW692" s="16"/>
      <c r="AX692" s="16"/>
      <c r="AY692" s="191"/>
      <c r="AZ692" s="191"/>
      <c r="BA692" s="13"/>
      <c r="BC692" s="20">
        <f t="shared" si="20"/>
        <v>0</v>
      </c>
      <c r="BD692" s="20" t="str">
        <f t="shared" si="21"/>
        <v/>
      </c>
    </row>
    <row r="693" spans="1:56">
      <c r="A693" s="1">
        <f>输入错误检查!C692</f>
        <v>0</v>
      </c>
      <c r="B693" s="14" t="str">
        <f>原始数据!B693</f>
        <v/>
      </c>
      <c r="C693" s="14" t="str">
        <f>原始数据!C693</f>
        <v/>
      </c>
      <c r="D693" s="8" t="str">
        <f>原始数据!D693</f>
        <v/>
      </c>
      <c r="E693" s="8" t="str">
        <f>原始数据!E693</f>
        <v/>
      </c>
      <c r="F693" s="8" t="str">
        <f>原始数据!F693</f>
        <v/>
      </c>
      <c r="G693" s="8">
        <f>原始数据!G693</f>
        <v>2</v>
      </c>
      <c r="H693" s="8" t="str">
        <f>原始数据!H693</f>
        <v>上</v>
      </c>
      <c r="I693" s="8" t="str">
        <f>IF(原始数据!X693="","",原始数据!X693)</f>
        <v/>
      </c>
      <c r="J693" s="8" t="str">
        <f>原始数据!J693</f>
        <v/>
      </c>
      <c r="K693" s="142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9" t="str">
        <f>IF(原始数据!AP693="","",原始数据!AP693)</f>
        <v/>
      </c>
      <c r="M693" s="13"/>
      <c r="N693" s="195"/>
      <c r="O693" s="195"/>
      <c r="P693" s="142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9" t="str">
        <f>IF(原始数据!AQ693="","",原始数据!AQ693)</f>
        <v/>
      </c>
      <c r="R693" s="13"/>
      <c r="S693" s="13"/>
      <c r="T693" s="13"/>
      <c r="U693" s="142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9" t="str">
        <f>IF(原始数据!AS693="","",原始数据!AS693)</f>
        <v/>
      </c>
      <c r="W693" s="13"/>
      <c r="X693" s="13"/>
      <c r="Y693" s="13"/>
      <c r="Z693" s="142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9" t="str">
        <f>IF(原始数据!AU693="","",原始数据!AU693)</f>
        <v/>
      </c>
      <c r="AB693" s="13"/>
      <c r="AC693" s="13"/>
      <c r="AD693" s="13"/>
      <c r="AE693" s="9" t="str">
        <f>IF(原始数据!K693="","",原始数据!K693)</f>
        <v/>
      </c>
      <c r="AF693" s="9" t="str">
        <f>IF(原始数据!L693="","",原始数据!L693)</f>
        <v/>
      </c>
      <c r="AG693" s="9" t="str">
        <f>IF(原始数据!AV693="","",原始数据!AV693)</f>
        <v/>
      </c>
      <c r="AH693" s="13"/>
      <c r="AI693" s="13"/>
      <c r="AJ693" s="13"/>
      <c r="AK693" s="13"/>
      <c r="AL693" s="13"/>
      <c r="AM693" s="9"/>
      <c r="AN693" s="9"/>
      <c r="AO693" s="9"/>
      <c r="AP693" s="9"/>
      <c r="AQ693" s="10"/>
      <c r="AR693" s="10"/>
      <c r="AS693" s="10"/>
      <c r="AT693" s="10"/>
      <c r="AU693" s="16"/>
      <c r="AV693" s="16"/>
      <c r="AW693" s="16"/>
      <c r="AX693" s="16"/>
      <c r="AY693" s="191"/>
      <c r="AZ693" s="191"/>
      <c r="BA693" s="13"/>
      <c r="BC693" s="20">
        <f t="shared" si="20"/>
        <v>0</v>
      </c>
      <c r="BD693" s="20" t="str">
        <f t="shared" si="21"/>
        <v/>
      </c>
    </row>
    <row r="694" spans="1:56">
      <c r="A694" s="1">
        <f>输入错误检查!C693</f>
        <v>0</v>
      </c>
      <c r="B694" s="14" t="str">
        <f>原始数据!B694</f>
        <v/>
      </c>
      <c r="C694" s="14" t="str">
        <f>原始数据!C694</f>
        <v/>
      </c>
      <c r="D694" s="8" t="str">
        <f>原始数据!D694</f>
        <v/>
      </c>
      <c r="E694" s="8" t="str">
        <f>原始数据!E694</f>
        <v/>
      </c>
      <c r="F694" s="8" t="str">
        <f>原始数据!F694</f>
        <v/>
      </c>
      <c r="G694" s="8">
        <f>原始数据!G694</f>
        <v>2</v>
      </c>
      <c r="H694" s="8" t="str">
        <f>原始数据!H694</f>
        <v>下</v>
      </c>
      <c r="I694" s="8" t="str">
        <f>IF(原始数据!X694="","",原始数据!X694)</f>
        <v/>
      </c>
      <c r="J694" s="8" t="str">
        <f>原始数据!J694</f>
        <v/>
      </c>
      <c r="K694" s="142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9" t="str">
        <f>IF(原始数据!AP694="","",原始数据!AP694)</f>
        <v/>
      </c>
      <c r="M694" s="13"/>
      <c r="N694" s="195"/>
      <c r="O694" s="195"/>
      <c r="P694" s="142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9" t="str">
        <f>IF(原始数据!AQ694="","",原始数据!AQ694)</f>
        <v/>
      </c>
      <c r="R694" s="13"/>
      <c r="S694" s="13"/>
      <c r="T694" s="13"/>
      <c r="U694" s="142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9" t="str">
        <f>IF(原始数据!AS694="","",原始数据!AS694)</f>
        <v/>
      </c>
      <c r="W694" s="13"/>
      <c r="X694" s="13"/>
      <c r="Y694" s="13"/>
      <c r="Z694" s="142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9" t="str">
        <f>IF(原始数据!AU694="","",原始数据!AU694)</f>
        <v/>
      </c>
      <c r="AB694" s="13"/>
      <c r="AC694" s="13"/>
      <c r="AD694" s="13"/>
      <c r="AE694" s="9" t="str">
        <f>IF(原始数据!K694="","",原始数据!K694)</f>
        <v/>
      </c>
      <c r="AF694" s="9" t="str">
        <f>IF(原始数据!L694="","",原始数据!L694)</f>
        <v/>
      </c>
      <c r="AG694" s="9" t="str">
        <f>IF(原始数据!AV694="","",原始数据!AV694)</f>
        <v/>
      </c>
      <c r="AH694" s="13"/>
      <c r="AI694" s="13"/>
      <c r="AJ694" s="13"/>
      <c r="AK694" s="13"/>
      <c r="AL694" s="13"/>
      <c r="AM694" s="9"/>
      <c r="AN694" s="9"/>
      <c r="AO694" s="9"/>
      <c r="AP694" s="9"/>
      <c r="AQ694" s="10"/>
      <c r="AR694" s="10"/>
      <c r="AS694" s="10"/>
      <c r="AT694" s="10"/>
      <c r="AU694" s="16"/>
      <c r="AV694" s="16"/>
      <c r="AW694" s="16"/>
      <c r="AX694" s="16"/>
      <c r="AY694" s="191"/>
      <c r="AZ694" s="191"/>
      <c r="BA694" s="13"/>
      <c r="BC694" s="20">
        <f t="shared" si="20"/>
        <v>0</v>
      </c>
      <c r="BD694" s="20" t="str">
        <f t="shared" si="21"/>
        <v/>
      </c>
    </row>
    <row r="695" spans="1:56">
      <c r="A695" s="1">
        <f>输入错误检查!C694</f>
        <v>0</v>
      </c>
      <c r="B695" s="14" t="str">
        <f>原始数据!B695</f>
        <v/>
      </c>
      <c r="C695" s="14" t="str">
        <f>原始数据!C695</f>
        <v/>
      </c>
      <c r="D695" s="8" t="str">
        <f>原始数据!D695</f>
        <v/>
      </c>
      <c r="E695" s="8" t="str">
        <f>原始数据!E695</f>
        <v/>
      </c>
      <c r="F695" s="8" t="str">
        <f>原始数据!F695</f>
        <v/>
      </c>
      <c r="G695" s="8">
        <f>原始数据!G695</f>
        <v>3</v>
      </c>
      <c r="H695" s="8" t="str">
        <f>原始数据!H695</f>
        <v>上</v>
      </c>
      <c r="I695" s="8" t="str">
        <f>IF(原始数据!X695="","",原始数据!X695)</f>
        <v/>
      </c>
      <c r="J695" s="8" t="str">
        <f>原始数据!J695</f>
        <v/>
      </c>
      <c r="K695" s="142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9" t="str">
        <f>IF(原始数据!AP695="","",原始数据!AP695)</f>
        <v/>
      </c>
      <c r="M695" s="13"/>
      <c r="N695" s="195"/>
      <c r="O695" s="195"/>
      <c r="P695" s="142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9" t="str">
        <f>IF(原始数据!AQ695="","",原始数据!AQ695)</f>
        <v/>
      </c>
      <c r="R695" s="13"/>
      <c r="S695" s="13"/>
      <c r="T695" s="13"/>
      <c r="U695" s="142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9" t="str">
        <f>IF(原始数据!AS695="","",原始数据!AS695)</f>
        <v/>
      </c>
      <c r="W695" s="13"/>
      <c r="X695" s="13"/>
      <c r="Y695" s="13"/>
      <c r="Z695" s="142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9" t="str">
        <f>IF(原始数据!AU695="","",原始数据!AU695)</f>
        <v/>
      </c>
      <c r="AB695" s="13"/>
      <c r="AC695" s="13"/>
      <c r="AD695" s="13"/>
      <c r="AE695" s="9" t="str">
        <f>IF(原始数据!K695="","",原始数据!K695)</f>
        <v/>
      </c>
      <c r="AF695" s="9" t="str">
        <f>IF(原始数据!L695="","",原始数据!L695)</f>
        <v/>
      </c>
      <c r="AG695" s="9" t="str">
        <f>IF(原始数据!AV695="","",原始数据!AV695)</f>
        <v/>
      </c>
      <c r="AH695" s="13"/>
      <c r="AI695" s="13"/>
      <c r="AJ695" s="13"/>
      <c r="AK695" s="13"/>
      <c r="AL695" s="13"/>
      <c r="AM695" s="9"/>
      <c r="AN695" s="9"/>
      <c r="AO695" s="9"/>
      <c r="AP695" s="9"/>
      <c r="AQ695" s="10"/>
      <c r="AR695" s="10"/>
      <c r="AS695" s="10"/>
      <c r="AT695" s="10"/>
      <c r="AU695" s="16"/>
      <c r="AV695" s="16"/>
      <c r="AW695" s="16"/>
      <c r="AX695" s="16"/>
      <c r="AY695" s="191"/>
      <c r="AZ695" s="191"/>
      <c r="BA695" s="13"/>
      <c r="BC695" s="20">
        <f t="shared" si="20"/>
        <v>0</v>
      </c>
      <c r="BD695" s="20" t="str">
        <f t="shared" si="21"/>
        <v/>
      </c>
    </row>
    <row r="696" spans="1:56">
      <c r="A696" s="1">
        <f>输入错误检查!C695</f>
        <v>0</v>
      </c>
      <c r="B696" s="14" t="str">
        <f>原始数据!B696</f>
        <v/>
      </c>
      <c r="C696" s="14" t="str">
        <f>原始数据!C696</f>
        <v/>
      </c>
      <c r="D696" s="8" t="str">
        <f>原始数据!D696</f>
        <v/>
      </c>
      <c r="E696" s="8" t="str">
        <f>原始数据!E696</f>
        <v/>
      </c>
      <c r="F696" s="8" t="str">
        <f>原始数据!F696</f>
        <v/>
      </c>
      <c r="G696" s="8">
        <f>原始数据!G696</f>
        <v>3</v>
      </c>
      <c r="H696" s="8" t="str">
        <f>原始数据!H696</f>
        <v>下</v>
      </c>
      <c r="I696" s="8" t="str">
        <f>IF(原始数据!X696="","",原始数据!X696)</f>
        <v/>
      </c>
      <c r="J696" s="8" t="str">
        <f>原始数据!J696</f>
        <v/>
      </c>
      <c r="K696" s="142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9" t="str">
        <f>IF(原始数据!AP696="","",原始数据!AP696)</f>
        <v/>
      </c>
      <c r="M696" s="13"/>
      <c r="N696" s="195"/>
      <c r="O696" s="195"/>
      <c r="P696" s="142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9" t="str">
        <f>IF(原始数据!AQ696="","",原始数据!AQ696)</f>
        <v/>
      </c>
      <c r="R696" s="13"/>
      <c r="S696" s="13"/>
      <c r="T696" s="13"/>
      <c r="U696" s="142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9" t="str">
        <f>IF(原始数据!AS696="","",原始数据!AS696)</f>
        <v/>
      </c>
      <c r="W696" s="13"/>
      <c r="X696" s="13"/>
      <c r="Y696" s="13"/>
      <c r="Z696" s="142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9" t="str">
        <f>IF(原始数据!AU696="","",原始数据!AU696)</f>
        <v/>
      </c>
      <c r="AB696" s="13"/>
      <c r="AC696" s="13"/>
      <c r="AD696" s="13"/>
      <c r="AE696" s="9" t="str">
        <f>IF(原始数据!K696="","",原始数据!K696)</f>
        <v/>
      </c>
      <c r="AF696" s="9" t="str">
        <f>IF(原始数据!L696="","",原始数据!L696)</f>
        <v/>
      </c>
      <c r="AG696" s="9" t="str">
        <f>IF(原始数据!AV696="","",原始数据!AV696)</f>
        <v/>
      </c>
      <c r="AH696" s="13"/>
      <c r="AI696" s="13"/>
      <c r="AJ696" s="13"/>
      <c r="AK696" s="13"/>
      <c r="AL696" s="13"/>
      <c r="AM696" s="9"/>
      <c r="AN696" s="9"/>
      <c r="AO696" s="9"/>
      <c r="AP696" s="9"/>
      <c r="AQ696" s="10"/>
      <c r="AR696" s="10"/>
      <c r="AS696" s="10"/>
      <c r="AT696" s="10"/>
      <c r="AU696" s="16"/>
      <c r="AV696" s="16"/>
      <c r="AW696" s="16"/>
      <c r="AX696" s="16"/>
      <c r="AY696" s="191"/>
      <c r="AZ696" s="191"/>
      <c r="BA696" s="13"/>
      <c r="BC696" s="20">
        <f t="shared" si="20"/>
        <v>0</v>
      </c>
      <c r="BD696" s="20" t="str">
        <f t="shared" si="21"/>
        <v/>
      </c>
    </row>
    <row r="697" spans="1:56">
      <c r="A697" s="1">
        <f>输入错误检查!C696</f>
        <v>0</v>
      </c>
      <c r="B697" s="14" t="str">
        <f>原始数据!B697</f>
        <v/>
      </c>
      <c r="C697" s="14" t="str">
        <f>原始数据!C697</f>
        <v/>
      </c>
      <c r="D697" s="8" t="str">
        <f>原始数据!D697</f>
        <v/>
      </c>
      <c r="E697" s="8" t="str">
        <f>原始数据!E697</f>
        <v/>
      </c>
      <c r="F697" s="8" t="str">
        <f>原始数据!F697</f>
        <v/>
      </c>
      <c r="G697" s="8" t="str">
        <f>原始数据!G697</f>
        <v>加</v>
      </c>
      <c r="H697" s="8" t="str">
        <f>原始数据!H697</f>
        <v>上</v>
      </c>
      <c r="I697" s="8" t="str">
        <f>IF(原始数据!X697="","",原始数据!X697)</f>
        <v/>
      </c>
      <c r="J697" s="8" t="str">
        <f>原始数据!J697</f>
        <v/>
      </c>
      <c r="K697" s="142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9" t="str">
        <f>IF(原始数据!AP697="","",原始数据!AP697)</f>
        <v/>
      </c>
      <c r="M697" s="13"/>
      <c r="N697" s="195"/>
      <c r="O697" s="195"/>
      <c r="P697" s="142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9" t="str">
        <f>IF(原始数据!AQ697="","",原始数据!AQ697)</f>
        <v/>
      </c>
      <c r="R697" s="13"/>
      <c r="S697" s="13"/>
      <c r="T697" s="13"/>
      <c r="U697" s="142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9" t="str">
        <f>IF(原始数据!AS697="","",原始数据!AS697)</f>
        <v/>
      </c>
      <c r="W697" s="13"/>
      <c r="X697" s="13"/>
      <c r="Y697" s="13"/>
      <c r="Z697" s="142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9" t="str">
        <f>IF(原始数据!AU697="","",原始数据!AU697)</f>
        <v/>
      </c>
      <c r="AB697" s="13"/>
      <c r="AC697" s="13"/>
      <c r="AD697" s="13"/>
      <c r="AE697" s="9" t="str">
        <f>IF(原始数据!K697="","",原始数据!K697)</f>
        <v/>
      </c>
      <c r="AF697" s="9" t="str">
        <f>IF(原始数据!L697="","",原始数据!L697)</f>
        <v/>
      </c>
      <c r="AG697" s="9" t="str">
        <f>IF(原始数据!AV697="","",原始数据!AV697)</f>
        <v/>
      </c>
      <c r="AH697" s="13"/>
      <c r="AI697" s="13"/>
      <c r="AJ697" s="13"/>
      <c r="AK697" s="13"/>
      <c r="AL697" s="13"/>
      <c r="AM697" s="9"/>
      <c r="AN697" s="9"/>
      <c r="AO697" s="9"/>
      <c r="AP697" s="9"/>
      <c r="AQ697" s="10"/>
      <c r="AR697" s="10"/>
      <c r="AS697" s="10"/>
      <c r="AT697" s="10"/>
      <c r="AU697" s="16"/>
      <c r="AV697" s="16"/>
      <c r="AW697" s="16"/>
      <c r="AX697" s="16"/>
      <c r="AY697" s="191"/>
      <c r="AZ697" s="191"/>
      <c r="BA697" s="13"/>
      <c r="BC697" s="20">
        <f t="shared" si="20"/>
        <v>0</v>
      </c>
      <c r="BD697" s="20" t="str">
        <f t="shared" si="21"/>
        <v/>
      </c>
    </row>
    <row r="698" spans="1:56">
      <c r="A698" s="1">
        <f>输入错误检查!C697</f>
        <v>0</v>
      </c>
      <c r="B698" s="14" t="str">
        <f>原始数据!B698</f>
        <v/>
      </c>
      <c r="C698" s="14" t="str">
        <f>原始数据!C698</f>
        <v/>
      </c>
      <c r="D698" s="8" t="str">
        <f>原始数据!D698</f>
        <v/>
      </c>
      <c r="E698" s="8" t="str">
        <f>原始数据!E698</f>
        <v/>
      </c>
      <c r="F698" s="8" t="str">
        <f>原始数据!F698</f>
        <v/>
      </c>
      <c r="G698" s="8" t="str">
        <f>原始数据!G698</f>
        <v>加</v>
      </c>
      <c r="H698" s="8" t="str">
        <f>原始数据!H698</f>
        <v>下</v>
      </c>
      <c r="I698" s="8" t="str">
        <f>IF(原始数据!X698="","",原始数据!X698)</f>
        <v/>
      </c>
      <c r="J698" s="8" t="str">
        <f>原始数据!J698</f>
        <v/>
      </c>
      <c r="K698" s="142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9" t="str">
        <f>IF(原始数据!AP698="","",原始数据!AP698)</f>
        <v/>
      </c>
      <c r="M698" s="13"/>
      <c r="N698" s="195"/>
      <c r="O698" s="195"/>
      <c r="P698" s="142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9" t="str">
        <f>IF(原始数据!AQ698="","",原始数据!AQ698)</f>
        <v/>
      </c>
      <c r="R698" s="13"/>
      <c r="S698" s="13"/>
      <c r="T698" s="13"/>
      <c r="U698" s="142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9" t="str">
        <f>IF(原始数据!AS698="","",原始数据!AS698)</f>
        <v/>
      </c>
      <c r="W698" s="13"/>
      <c r="X698" s="13"/>
      <c r="Y698" s="13"/>
      <c r="Z698" s="142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9" t="str">
        <f>IF(原始数据!AU698="","",原始数据!AU698)</f>
        <v/>
      </c>
      <c r="AB698" s="13"/>
      <c r="AC698" s="13"/>
      <c r="AD698" s="13"/>
      <c r="AE698" s="9" t="str">
        <f>IF(原始数据!K698="","",原始数据!K698)</f>
        <v/>
      </c>
      <c r="AF698" s="9" t="str">
        <f>IF(原始数据!L698="","",原始数据!L698)</f>
        <v/>
      </c>
      <c r="AG698" s="9" t="str">
        <f>IF(原始数据!AV698="","",原始数据!AV698)</f>
        <v/>
      </c>
      <c r="AH698" s="13"/>
      <c r="AI698" s="13"/>
      <c r="AJ698" s="13"/>
      <c r="AK698" s="13"/>
      <c r="AL698" s="13"/>
      <c r="AM698" s="9"/>
      <c r="AN698" s="9"/>
      <c r="AO698" s="9"/>
      <c r="AP698" s="9"/>
      <c r="AQ698" s="10"/>
      <c r="AR698" s="10"/>
      <c r="AS698" s="10"/>
      <c r="AT698" s="10"/>
      <c r="AU698" s="16"/>
      <c r="AV698" s="16"/>
      <c r="AW698" s="16"/>
      <c r="AX698" s="16"/>
      <c r="AY698" s="191"/>
      <c r="AZ698" s="191"/>
      <c r="BA698" s="13"/>
      <c r="BC698" s="20">
        <f t="shared" si="20"/>
        <v>0</v>
      </c>
      <c r="BD698" s="20" t="str">
        <f t="shared" si="21"/>
        <v/>
      </c>
    </row>
    <row r="699" spans="1:56">
      <c r="A699" s="1">
        <f>输入错误检查!C698</f>
        <v>0</v>
      </c>
      <c r="B699" s="14" t="str">
        <f>原始数据!B699</f>
        <v/>
      </c>
      <c r="C699" s="14" t="str">
        <f>原始数据!C699</f>
        <v/>
      </c>
      <c r="D699" s="8" t="str">
        <f>原始数据!D699</f>
        <v/>
      </c>
      <c r="E699" s="8" t="str">
        <f>原始数据!E699</f>
        <v/>
      </c>
      <c r="F699" s="8" t="str">
        <f>原始数据!F699</f>
        <v/>
      </c>
      <c r="G699" s="8">
        <f>原始数据!G699</f>
        <v>1</v>
      </c>
      <c r="H699" s="8" t="str">
        <f>原始数据!H699</f>
        <v>上</v>
      </c>
      <c r="I699" s="8" t="str">
        <f>IF(原始数据!X699="","",原始数据!X699)</f>
        <v/>
      </c>
      <c r="J699" s="8" t="str">
        <f>原始数据!J699</f>
        <v/>
      </c>
      <c r="K699" s="142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9" t="str">
        <f>IF(原始数据!AP699="","",原始数据!AP699)</f>
        <v/>
      </c>
      <c r="M699" s="13"/>
      <c r="N699" s="195"/>
      <c r="O699" s="195"/>
      <c r="P699" s="142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9" t="str">
        <f>IF(原始数据!AQ699="","",原始数据!AQ699)</f>
        <v/>
      </c>
      <c r="R699" s="13"/>
      <c r="S699" s="13"/>
      <c r="T699" s="13"/>
      <c r="U699" s="142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9" t="str">
        <f>IF(原始数据!AS699="","",原始数据!AS699)</f>
        <v/>
      </c>
      <c r="W699" s="13"/>
      <c r="X699" s="13"/>
      <c r="Y699" s="13"/>
      <c r="Z699" s="142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9" t="str">
        <f>IF(原始数据!AU699="","",原始数据!AU699)</f>
        <v/>
      </c>
      <c r="AB699" s="13"/>
      <c r="AC699" s="13"/>
      <c r="AD699" s="13"/>
      <c r="AE699" s="9" t="str">
        <f>IF(原始数据!K699="","",原始数据!K699)</f>
        <v/>
      </c>
      <c r="AF699" s="9" t="str">
        <f>IF(原始数据!L699="","",原始数据!L699)</f>
        <v/>
      </c>
      <c r="AG699" s="9" t="str">
        <f>IF(原始数据!AV699="","",原始数据!AV699)</f>
        <v/>
      </c>
      <c r="AH699" s="13"/>
      <c r="AI699" s="13"/>
      <c r="AJ699" s="13"/>
      <c r="AK699" s="13"/>
      <c r="AL699" s="13"/>
      <c r="AM699" s="9"/>
      <c r="AN699" s="9"/>
      <c r="AO699" s="9"/>
      <c r="AP699" s="9"/>
      <c r="AQ699" s="10"/>
      <c r="AR699" s="10"/>
      <c r="AS699" s="10"/>
      <c r="AT699" s="10"/>
      <c r="AU699" s="16"/>
      <c r="AV699" s="16"/>
      <c r="AW699" s="16"/>
      <c r="AX699" s="16"/>
      <c r="AY699" s="191"/>
      <c r="AZ699" s="191"/>
      <c r="BA699" s="13"/>
      <c r="BC699" s="20">
        <f t="shared" si="20"/>
        <v>0</v>
      </c>
      <c r="BD699" s="20" t="str">
        <f t="shared" si="21"/>
        <v/>
      </c>
    </row>
    <row r="700" spans="1:56">
      <c r="A700" s="1">
        <f>输入错误检查!C699</f>
        <v>0</v>
      </c>
      <c r="B700" s="14" t="str">
        <f>原始数据!B700</f>
        <v/>
      </c>
      <c r="C700" s="14" t="str">
        <f>原始数据!C700</f>
        <v/>
      </c>
      <c r="D700" s="8" t="str">
        <f>原始数据!D700</f>
        <v/>
      </c>
      <c r="E700" s="8" t="str">
        <f>原始数据!E700</f>
        <v/>
      </c>
      <c r="F700" s="8" t="str">
        <f>原始数据!F700</f>
        <v/>
      </c>
      <c r="G700" s="8">
        <f>原始数据!G700</f>
        <v>1</v>
      </c>
      <c r="H700" s="8" t="str">
        <f>原始数据!H700</f>
        <v>下</v>
      </c>
      <c r="I700" s="8" t="str">
        <f>IF(原始数据!X700="","",原始数据!X700)</f>
        <v/>
      </c>
      <c r="J700" s="8" t="str">
        <f>原始数据!J700</f>
        <v/>
      </c>
      <c r="K700" s="142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9" t="str">
        <f>IF(原始数据!AP700="","",原始数据!AP700)</f>
        <v/>
      </c>
      <c r="M700" s="13"/>
      <c r="N700" s="195"/>
      <c r="O700" s="195"/>
      <c r="P700" s="142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9" t="str">
        <f>IF(原始数据!AQ700="","",原始数据!AQ700)</f>
        <v/>
      </c>
      <c r="R700" s="13"/>
      <c r="S700" s="13"/>
      <c r="T700" s="13"/>
      <c r="U700" s="142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9" t="str">
        <f>IF(原始数据!AS700="","",原始数据!AS700)</f>
        <v/>
      </c>
      <c r="W700" s="13"/>
      <c r="X700" s="13"/>
      <c r="Y700" s="13"/>
      <c r="Z700" s="142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9" t="str">
        <f>IF(原始数据!AU700="","",原始数据!AU700)</f>
        <v/>
      </c>
      <c r="AB700" s="13"/>
      <c r="AC700" s="13"/>
      <c r="AD700" s="13"/>
      <c r="AE700" s="9" t="str">
        <f>IF(原始数据!K700="","",原始数据!K700)</f>
        <v/>
      </c>
      <c r="AF700" s="9" t="str">
        <f>IF(原始数据!L700="","",原始数据!L700)</f>
        <v/>
      </c>
      <c r="AG700" s="9" t="str">
        <f>IF(原始数据!AV700="","",原始数据!AV700)</f>
        <v/>
      </c>
      <c r="AH700" s="13"/>
      <c r="AI700" s="13"/>
      <c r="AJ700" s="13"/>
      <c r="AK700" s="13"/>
      <c r="AL700" s="13"/>
      <c r="AM700" s="9"/>
      <c r="AN700" s="9"/>
      <c r="AO700" s="9"/>
      <c r="AP700" s="9"/>
      <c r="AQ700" s="10"/>
      <c r="AR700" s="10"/>
      <c r="AS700" s="10"/>
      <c r="AT700" s="10"/>
      <c r="AU700" s="16"/>
      <c r="AV700" s="16"/>
      <c r="AW700" s="16"/>
      <c r="AX700" s="16"/>
      <c r="AY700" s="191"/>
      <c r="AZ700" s="191"/>
      <c r="BA700" s="13"/>
      <c r="BC700" s="20">
        <f t="shared" si="20"/>
        <v>0</v>
      </c>
      <c r="BD700" s="20" t="str">
        <f t="shared" si="21"/>
        <v/>
      </c>
    </row>
    <row r="701" spans="1:56">
      <c r="A701" s="1">
        <f>输入错误检查!C700</f>
        <v>0</v>
      </c>
      <c r="B701" s="14" t="str">
        <f>原始数据!B701</f>
        <v/>
      </c>
      <c r="C701" s="14" t="str">
        <f>原始数据!C701</f>
        <v/>
      </c>
      <c r="D701" s="8" t="str">
        <f>原始数据!D701</f>
        <v/>
      </c>
      <c r="E701" s="8" t="str">
        <f>原始数据!E701</f>
        <v/>
      </c>
      <c r="F701" s="8" t="str">
        <f>原始数据!F701</f>
        <v/>
      </c>
      <c r="G701" s="8">
        <f>原始数据!G701</f>
        <v>2</v>
      </c>
      <c r="H701" s="8" t="str">
        <f>原始数据!H701</f>
        <v>上</v>
      </c>
      <c r="I701" s="8" t="str">
        <f>IF(原始数据!X701="","",原始数据!X701)</f>
        <v/>
      </c>
      <c r="J701" s="8" t="str">
        <f>原始数据!J701</f>
        <v/>
      </c>
      <c r="K701" s="142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9" t="str">
        <f>IF(原始数据!AP701="","",原始数据!AP701)</f>
        <v/>
      </c>
      <c r="M701" s="13"/>
      <c r="N701" s="195"/>
      <c r="O701" s="195"/>
      <c r="P701" s="142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9" t="str">
        <f>IF(原始数据!AQ701="","",原始数据!AQ701)</f>
        <v/>
      </c>
      <c r="R701" s="13"/>
      <c r="S701" s="13"/>
      <c r="T701" s="13"/>
      <c r="U701" s="142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9" t="str">
        <f>IF(原始数据!AS701="","",原始数据!AS701)</f>
        <v/>
      </c>
      <c r="W701" s="13"/>
      <c r="X701" s="13"/>
      <c r="Y701" s="13"/>
      <c r="Z701" s="142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9" t="str">
        <f>IF(原始数据!AU701="","",原始数据!AU701)</f>
        <v/>
      </c>
      <c r="AB701" s="13"/>
      <c r="AC701" s="13"/>
      <c r="AD701" s="13"/>
      <c r="AE701" s="9" t="str">
        <f>IF(原始数据!K701="","",原始数据!K701)</f>
        <v/>
      </c>
      <c r="AF701" s="9" t="str">
        <f>IF(原始数据!L701="","",原始数据!L701)</f>
        <v/>
      </c>
      <c r="AG701" s="9" t="str">
        <f>IF(原始数据!AV701="","",原始数据!AV701)</f>
        <v/>
      </c>
      <c r="AH701" s="13"/>
      <c r="AI701" s="13"/>
      <c r="AJ701" s="13"/>
      <c r="AK701" s="13"/>
      <c r="AL701" s="13"/>
      <c r="AM701" s="9"/>
      <c r="AN701" s="9"/>
      <c r="AO701" s="9"/>
      <c r="AP701" s="9"/>
      <c r="AQ701" s="10"/>
      <c r="AR701" s="10"/>
      <c r="AS701" s="10"/>
      <c r="AT701" s="10"/>
      <c r="AU701" s="16"/>
      <c r="AV701" s="16"/>
      <c r="AW701" s="16"/>
      <c r="AX701" s="16"/>
      <c r="AY701" s="191"/>
      <c r="AZ701" s="191"/>
      <c r="BA701" s="13"/>
      <c r="BC701" s="20">
        <f t="shared" si="20"/>
        <v>0</v>
      </c>
      <c r="BD701" s="20" t="str">
        <f t="shared" si="21"/>
        <v/>
      </c>
    </row>
    <row r="702" spans="1:56">
      <c r="A702" s="1">
        <f>输入错误检查!C701</f>
        <v>0</v>
      </c>
      <c r="B702" s="14" t="str">
        <f>原始数据!B702</f>
        <v/>
      </c>
      <c r="C702" s="14" t="str">
        <f>原始数据!C702</f>
        <v/>
      </c>
      <c r="D702" s="8" t="str">
        <f>原始数据!D702</f>
        <v/>
      </c>
      <c r="E702" s="8" t="str">
        <f>原始数据!E702</f>
        <v/>
      </c>
      <c r="F702" s="8" t="str">
        <f>原始数据!F702</f>
        <v/>
      </c>
      <c r="G702" s="8">
        <f>原始数据!G702</f>
        <v>2</v>
      </c>
      <c r="H702" s="8" t="str">
        <f>原始数据!H702</f>
        <v>下</v>
      </c>
      <c r="I702" s="8" t="str">
        <f>IF(原始数据!X702="","",原始数据!X702)</f>
        <v/>
      </c>
      <c r="J702" s="8" t="str">
        <f>原始数据!J702</f>
        <v/>
      </c>
      <c r="K702" s="142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9" t="str">
        <f>IF(原始数据!AP702="","",原始数据!AP702)</f>
        <v/>
      </c>
      <c r="M702" s="13"/>
      <c r="N702" s="195"/>
      <c r="O702" s="195"/>
      <c r="P702" s="142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9" t="str">
        <f>IF(原始数据!AQ702="","",原始数据!AQ702)</f>
        <v/>
      </c>
      <c r="R702" s="13"/>
      <c r="S702" s="13"/>
      <c r="T702" s="13"/>
      <c r="U702" s="142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9" t="str">
        <f>IF(原始数据!AS702="","",原始数据!AS702)</f>
        <v/>
      </c>
      <c r="W702" s="13"/>
      <c r="X702" s="13"/>
      <c r="Y702" s="13"/>
      <c r="Z702" s="142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9" t="str">
        <f>IF(原始数据!AU702="","",原始数据!AU702)</f>
        <v/>
      </c>
      <c r="AB702" s="13"/>
      <c r="AC702" s="13"/>
      <c r="AD702" s="13"/>
      <c r="AE702" s="9" t="str">
        <f>IF(原始数据!K702="","",原始数据!K702)</f>
        <v/>
      </c>
      <c r="AF702" s="9" t="str">
        <f>IF(原始数据!L702="","",原始数据!L702)</f>
        <v/>
      </c>
      <c r="AG702" s="9" t="str">
        <f>IF(原始数据!AV702="","",原始数据!AV702)</f>
        <v/>
      </c>
      <c r="AH702" s="13"/>
      <c r="AI702" s="13"/>
      <c r="AJ702" s="13"/>
      <c r="AK702" s="13"/>
      <c r="AL702" s="13"/>
      <c r="AM702" s="9"/>
      <c r="AN702" s="9"/>
      <c r="AO702" s="9"/>
      <c r="AP702" s="9"/>
      <c r="AQ702" s="10"/>
      <c r="AR702" s="10"/>
      <c r="AS702" s="10"/>
      <c r="AT702" s="10"/>
      <c r="AU702" s="16"/>
      <c r="AV702" s="16"/>
      <c r="AW702" s="16"/>
      <c r="AX702" s="16"/>
      <c r="AY702" s="191"/>
      <c r="AZ702" s="191"/>
      <c r="BA702" s="13"/>
      <c r="BC702" s="20">
        <f t="shared" si="20"/>
        <v>0</v>
      </c>
      <c r="BD702" s="20" t="str">
        <f t="shared" si="21"/>
        <v/>
      </c>
    </row>
    <row r="703" spans="1:56">
      <c r="A703" s="1">
        <f>输入错误检查!C702</f>
        <v>0</v>
      </c>
      <c r="B703" s="14" t="str">
        <f>原始数据!B703</f>
        <v/>
      </c>
      <c r="C703" s="14" t="str">
        <f>原始数据!C703</f>
        <v/>
      </c>
      <c r="D703" s="8" t="str">
        <f>原始数据!D703</f>
        <v/>
      </c>
      <c r="E703" s="8" t="str">
        <f>原始数据!E703</f>
        <v/>
      </c>
      <c r="F703" s="8" t="str">
        <f>原始数据!F703</f>
        <v/>
      </c>
      <c r="G703" s="8">
        <f>原始数据!G703</f>
        <v>3</v>
      </c>
      <c r="H703" s="8" t="str">
        <f>原始数据!H703</f>
        <v>上</v>
      </c>
      <c r="I703" s="8" t="str">
        <f>IF(原始数据!X703="","",原始数据!X703)</f>
        <v/>
      </c>
      <c r="J703" s="8" t="str">
        <f>原始数据!J703</f>
        <v/>
      </c>
      <c r="K703" s="142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9" t="str">
        <f>IF(原始数据!AP703="","",原始数据!AP703)</f>
        <v/>
      </c>
      <c r="M703" s="13"/>
      <c r="N703" s="195"/>
      <c r="O703" s="195"/>
      <c r="P703" s="142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9" t="str">
        <f>IF(原始数据!AQ703="","",原始数据!AQ703)</f>
        <v/>
      </c>
      <c r="R703" s="13"/>
      <c r="S703" s="13"/>
      <c r="T703" s="13"/>
      <c r="U703" s="142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9" t="str">
        <f>IF(原始数据!AS703="","",原始数据!AS703)</f>
        <v/>
      </c>
      <c r="W703" s="13"/>
      <c r="X703" s="13"/>
      <c r="Y703" s="13"/>
      <c r="Z703" s="142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9" t="str">
        <f>IF(原始数据!AU703="","",原始数据!AU703)</f>
        <v/>
      </c>
      <c r="AB703" s="13"/>
      <c r="AC703" s="13"/>
      <c r="AD703" s="13"/>
      <c r="AE703" s="9" t="str">
        <f>IF(原始数据!K703="","",原始数据!K703)</f>
        <v/>
      </c>
      <c r="AF703" s="9" t="str">
        <f>IF(原始数据!L703="","",原始数据!L703)</f>
        <v/>
      </c>
      <c r="AG703" s="9" t="str">
        <f>IF(原始数据!AV703="","",原始数据!AV703)</f>
        <v/>
      </c>
      <c r="AH703" s="13"/>
      <c r="AI703" s="13"/>
      <c r="AJ703" s="13"/>
      <c r="AK703" s="13"/>
      <c r="AL703" s="13"/>
      <c r="AM703" s="9"/>
      <c r="AN703" s="9"/>
      <c r="AO703" s="9"/>
      <c r="AP703" s="9"/>
      <c r="AQ703" s="10"/>
      <c r="AR703" s="10"/>
      <c r="AS703" s="10"/>
      <c r="AT703" s="10"/>
      <c r="AU703" s="16"/>
      <c r="AV703" s="16"/>
      <c r="AW703" s="16"/>
      <c r="AX703" s="16"/>
      <c r="AY703" s="191"/>
      <c r="AZ703" s="191"/>
      <c r="BA703" s="13"/>
      <c r="BC703" s="20">
        <f t="shared" si="20"/>
        <v>0</v>
      </c>
      <c r="BD703" s="20" t="str">
        <f t="shared" si="21"/>
        <v/>
      </c>
    </row>
    <row r="704" spans="1:56">
      <c r="A704" s="1">
        <f>输入错误检查!C703</f>
        <v>0</v>
      </c>
      <c r="B704" s="14" t="str">
        <f>原始数据!B704</f>
        <v/>
      </c>
      <c r="C704" s="14" t="str">
        <f>原始数据!C704</f>
        <v/>
      </c>
      <c r="D704" s="8" t="str">
        <f>原始数据!D704</f>
        <v/>
      </c>
      <c r="E704" s="8" t="str">
        <f>原始数据!E704</f>
        <v/>
      </c>
      <c r="F704" s="8" t="str">
        <f>原始数据!F704</f>
        <v/>
      </c>
      <c r="G704" s="8">
        <f>原始数据!G704</f>
        <v>3</v>
      </c>
      <c r="H704" s="8" t="str">
        <f>原始数据!H704</f>
        <v>下</v>
      </c>
      <c r="I704" s="8" t="str">
        <f>IF(原始数据!X704="","",原始数据!X704)</f>
        <v/>
      </c>
      <c r="J704" s="8" t="str">
        <f>原始数据!J704</f>
        <v/>
      </c>
      <c r="K704" s="142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9" t="str">
        <f>IF(原始数据!AP704="","",原始数据!AP704)</f>
        <v/>
      </c>
      <c r="M704" s="13"/>
      <c r="N704" s="195"/>
      <c r="O704" s="195"/>
      <c r="P704" s="142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9" t="str">
        <f>IF(原始数据!AQ704="","",原始数据!AQ704)</f>
        <v/>
      </c>
      <c r="R704" s="13"/>
      <c r="S704" s="13"/>
      <c r="T704" s="13"/>
      <c r="U704" s="142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9" t="str">
        <f>IF(原始数据!AS704="","",原始数据!AS704)</f>
        <v/>
      </c>
      <c r="W704" s="13"/>
      <c r="X704" s="13"/>
      <c r="Y704" s="13"/>
      <c r="Z704" s="142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9" t="str">
        <f>IF(原始数据!AU704="","",原始数据!AU704)</f>
        <v/>
      </c>
      <c r="AB704" s="13"/>
      <c r="AC704" s="13"/>
      <c r="AD704" s="13"/>
      <c r="AE704" s="9" t="str">
        <f>IF(原始数据!K704="","",原始数据!K704)</f>
        <v/>
      </c>
      <c r="AF704" s="9" t="str">
        <f>IF(原始数据!L704="","",原始数据!L704)</f>
        <v/>
      </c>
      <c r="AG704" s="9" t="str">
        <f>IF(原始数据!AV704="","",原始数据!AV704)</f>
        <v/>
      </c>
      <c r="AH704" s="13"/>
      <c r="AI704" s="13"/>
      <c r="AJ704" s="13"/>
      <c r="AK704" s="13"/>
      <c r="AL704" s="13"/>
      <c r="AM704" s="9"/>
      <c r="AN704" s="9"/>
      <c r="AO704" s="9"/>
      <c r="AP704" s="9"/>
      <c r="AQ704" s="10"/>
      <c r="AR704" s="10"/>
      <c r="AS704" s="10"/>
      <c r="AT704" s="10"/>
      <c r="AU704" s="16"/>
      <c r="AV704" s="16"/>
      <c r="AW704" s="16"/>
      <c r="AX704" s="16"/>
      <c r="AY704" s="191"/>
      <c r="AZ704" s="191"/>
      <c r="BA704" s="13"/>
      <c r="BC704" s="20">
        <f t="shared" si="20"/>
        <v>0</v>
      </c>
      <c r="BD704" s="20" t="str">
        <f t="shared" si="21"/>
        <v/>
      </c>
    </row>
    <row r="705" spans="1:56">
      <c r="A705" s="1">
        <f>输入错误检查!C704</f>
        <v>0</v>
      </c>
      <c r="B705" s="14" t="str">
        <f>原始数据!B705</f>
        <v/>
      </c>
      <c r="C705" s="14" t="str">
        <f>原始数据!C705</f>
        <v/>
      </c>
      <c r="D705" s="8" t="str">
        <f>原始数据!D705</f>
        <v/>
      </c>
      <c r="E705" s="8" t="str">
        <f>原始数据!E705</f>
        <v/>
      </c>
      <c r="F705" s="8" t="str">
        <f>原始数据!F705</f>
        <v/>
      </c>
      <c r="G705" s="8" t="str">
        <f>原始数据!G705</f>
        <v>加</v>
      </c>
      <c r="H705" s="8" t="str">
        <f>原始数据!H705</f>
        <v>上</v>
      </c>
      <c r="I705" s="8" t="str">
        <f>IF(原始数据!X705="","",原始数据!X705)</f>
        <v/>
      </c>
      <c r="J705" s="8" t="str">
        <f>原始数据!J705</f>
        <v/>
      </c>
      <c r="K705" s="142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9" t="str">
        <f>IF(原始数据!AP705="","",原始数据!AP705)</f>
        <v/>
      </c>
      <c r="M705" s="13"/>
      <c r="N705" s="195"/>
      <c r="O705" s="195"/>
      <c r="P705" s="142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9" t="str">
        <f>IF(原始数据!AQ705="","",原始数据!AQ705)</f>
        <v/>
      </c>
      <c r="R705" s="13"/>
      <c r="S705" s="13"/>
      <c r="T705" s="13"/>
      <c r="U705" s="142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9" t="str">
        <f>IF(原始数据!AS705="","",原始数据!AS705)</f>
        <v/>
      </c>
      <c r="W705" s="13"/>
      <c r="X705" s="13"/>
      <c r="Y705" s="13"/>
      <c r="Z705" s="142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9" t="str">
        <f>IF(原始数据!AU705="","",原始数据!AU705)</f>
        <v/>
      </c>
      <c r="AB705" s="13"/>
      <c r="AC705" s="13"/>
      <c r="AD705" s="13"/>
      <c r="AE705" s="9" t="str">
        <f>IF(原始数据!K705="","",原始数据!K705)</f>
        <v/>
      </c>
      <c r="AF705" s="9" t="str">
        <f>IF(原始数据!L705="","",原始数据!L705)</f>
        <v/>
      </c>
      <c r="AG705" s="9" t="str">
        <f>IF(原始数据!AV705="","",原始数据!AV705)</f>
        <v/>
      </c>
      <c r="AH705" s="13"/>
      <c r="AI705" s="13"/>
      <c r="AJ705" s="13"/>
      <c r="AK705" s="13"/>
      <c r="AL705" s="13"/>
      <c r="AM705" s="9"/>
      <c r="AN705" s="9"/>
      <c r="AO705" s="9"/>
      <c r="AP705" s="9"/>
      <c r="AQ705" s="10"/>
      <c r="AR705" s="10"/>
      <c r="AS705" s="10"/>
      <c r="AT705" s="10"/>
      <c r="AU705" s="16"/>
      <c r="AV705" s="16"/>
      <c r="AW705" s="16"/>
      <c r="AX705" s="16"/>
      <c r="AY705" s="191"/>
      <c r="AZ705" s="191"/>
      <c r="BA705" s="13"/>
      <c r="BC705" s="20">
        <f t="shared" si="20"/>
        <v>0</v>
      </c>
      <c r="BD705" s="20" t="str">
        <f t="shared" si="21"/>
        <v/>
      </c>
    </row>
    <row r="706" spans="1:56">
      <c r="A706" s="1">
        <f>输入错误检查!C705</f>
        <v>0</v>
      </c>
      <c r="B706" s="14" t="str">
        <f>原始数据!B706</f>
        <v/>
      </c>
      <c r="C706" s="14" t="str">
        <f>原始数据!C706</f>
        <v/>
      </c>
      <c r="D706" s="8" t="str">
        <f>原始数据!D706</f>
        <v/>
      </c>
      <c r="E706" s="8" t="str">
        <f>原始数据!E706</f>
        <v/>
      </c>
      <c r="F706" s="8" t="str">
        <f>原始数据!F706</f>
        <v/>
      </c>
      <c r="G706" s="8" t="str">
        <f>原始数据!G706</f>
        <v>加</v>
      </c>
      <c r="H706" s="8" t="str">
        <f>原始数据!H706</f>
        <v>下</v>
      </c>
      <c r="I706" s="8" t="str">
        <f>IF(原始数据!X706="","",原始数据!X706)</f>
        <v/>
      </c>
      <c r="J706" s="8" t="str">
        <f>原始数据!J706</f>
        <v/>
      </c>
      <c r="K706" s="142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9" t="str">
        <f>IF(原始数据!AP706="","",原始数据!AP706)</f>
        <v/>
      </c>
      <c r="M706" s="13"/>
      <c r="N706" s="195"/>
      <c r="O706" s="195"/>
      <c r="P706" s="142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9" t="str">
        <f>IF(原始数据!AQ706="","",原始数据!AQ706)</f>
        <v/>
      </c>
      <c r="R706" s="13"/>
      <c r="S706" s="13"/>
      <c r="T706" s="13"/>
      <c r="U706" s="142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9" t="str">
        <f>IF(原始数据!AS706="","",原始数据!AS706)</f>
        <v/>
      </c>
      <c r="W706" s="13"/>
      <c r="X706" s="13"/>
      <c r="Y706" s="13"/>
      <c r="Z706" s="142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9" t="str">
        <f>IF(原始数据!AU706="","",原始数据!AU706)</f>
        <v/>
      </c>
      <c r="AB706" s="13"/>
      <c r="AC706" s="13"/>
      <c r="AD706" s="13"/>
      <c r="AE706" s="9" t="str">
        <f>IF(原始数据!K706="","",原始数据!K706)</f>
        <v/>
      </c>
      <c r="AF706" s="9" t="str">
        <f>IF(原始数据!L706="","",原始数据!L706)</f>
        <v/>
      </c>
      <c r="AG706" s="9" t="str">
        <f>IF(原始数据!AV706="","",原始数据!AV706)</f>
        <v/>
      </c>
      <c r="AH706" s="13"/>
      <c r="AI706" s="13"/>
      <c r="AJ706" s="13"/>
      <c r="AK706" s="13"/>
      <c r="AL706" s="13"/>
      <c r="AM706" s="9"/>
      <c r="AN706" s="9"/>
      <c r="AO706" s="9"/>
      <c r="AP706" s="9"/>
      <c r="AQ706" s="10"/>
      <c r="AR706" s="10"/>
      <c r="AS706" s="10"/>
      <c r="AT706" s="10"/>
      <c r="AU706" s="16"/>
      <c r="AV706" s="16"/>
      <c r="AW706" s="16"/>
      <c r="AX706" s="16"/>
      <c r="AY706" s="191"/>
      <c r="AZ706" s="191"/>
      <c r="BA706" s="13"/>
      <c r="BC706" s="20">
        <f t="shared" si="20"/>
        <v>0</v>
      </c>
      <c r="BD706" s="20" t="str">
        <f t="shared" si="21"/>
        <v/>
      </c>
    </row>
    <row r="707" spans="1:56">
      <c r="A707" s="1">
        <f>输入错误检查!C706</f>
        <v>0</v>
      </c>
      <c r="B707" s="14" t="str">
        <f>原始数据!B707</f>
        <v/>
      </c>
      <c r="C707" s="14" t="str">
        <f>原始数据!C707</f>
        <v/>
      </c>
      <c r="D707" s="8" t="str">
        <f>原始数据!D707</f>
        <v/>
      </c>
      <c r="E707" s="8" t="str">
        <f>原始数据!E707</f>
        <v/>
      </c>
      <c r="F707" s="8" t="str">
        <f>原始数据!F707</f>
        <v/>
      </c>
      <c r="G707" s="8">
        <f>原始数据!G707</f>
        <v>1</v>
      </c>
      <c r="H707" s="8" t="str">
        <f>原始数据!H707</f>
        <v>上</v>
      </c>
      <c r="I707" s="8" t="str">
        <f>IF(原始数据!X707="","",原始数据!X707)</f>
        <v/>
      </c>
      <c r="J707" s="8" t="str">
        <f>原始数据!J707</f>
        <v/>
      </c>
      <c r="K707" s="142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9" t="str">
        <f>IF(原始数据!AP707="","",原始数据!AP707)</f>
        <v/>
      </c>
      <c r="M707" s="13"/>
      <c r="N707" s="195"/>
      <c r="O707" s="195"/>
      <c r="P707" s="142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9" t="str">
        <f>IF(原始数据!AQ707="","",原始数据!AQ707)</f>
        <v/>
      </c>
      <c r="R707" s="13"/>
      <c r="S707" s="13"/>
      <c r="T707" s="13"/>
      <c r="U707" s="142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9" t="str">
        <f>IF(原始数据!AS707="","",原始数据!AS707)</f>
        <v/>
      </c>
      <c r="W707" s="13"/>
      <c r="X707" s="13"/>
      <c r="Y707" s="13"/>
      <c r="Z707" s="142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9" t="str">
        <f>IF(原始数据!AU707="","",原始数据!AU707)</f>
        <v/>
      </c>
      <c r="AB707" s="13"/>
      <c r="AC707" s="13"/>
      <c r="AD707" s="13"/>
      <c r="AE707" s="9" t="str">
        <f>IF(原始数据!K707="","",原始数据!K707)</f>
        <v/>
      </c>
      <c r="AF707" s="9" t="str">
        <f>IF(原始数据!L707="","",原始数据!L707)</f>
        <v/>
      </c>
      <c r="AG707" s="9" t="str">
        <f>IF(原始数据!AV707="","",原始数据!AV707)</f>
        <v/>
      </c>
      <c r="AH707" s="13"/>
      <c r="AI707" s="13"/>
      <c r="AJ707" s="13"/>
      <c r="AK707" s="13"/>
      <c r="AL707" s="13"/>
      <c r="AM707" s="9"/>
      <c r="AN707" s="9"/>
      <c r="AO707" s="9"/>
      <c r="AP707" s="9"/>
      <c r="AQ707" s="10"/>
      <c r="AR707" s="10"/>
      <c r="AS707" s="10"/>
      <c r="AT707" s="10"/>
      <c r="AU707" s="16"/>
      <c r="AV707" s="16"/>
      <c r="AW707" s="16"/>
      <c r="AX707" s="16"/>
      <c r="AY707" s="191"/>
      <c r="AZ707" s="191"/>
      <c r="BA707" s="13"/>
      <c r="BC707" s="20">
        <f t="shared" si="20"/>
        <v>0</v>
      </c>
      <c r="BD707" s="20" t="str">
        <f t="shared" si="21"/>
        <v/>
      </c>
    </row>
    <row r="708" spans="1:56">
      <c r="A708" s="1">
        <f>输入错误检查!C707</f>
        <v>0</v>
      </c>
      <c r="B708" s="14" t="str">
        <f>原始数据!B708</f>
        <v/>
      </c>
      <c r="C708" s="14" t="str">
        <f>原始数据!C708</f>
        <v/>
      </c>
      <c r="D708" s="8" t="str">
        <f>原始数据!D708</f>
        <v/>
      </c>
      <c r="E708" s="8" t="str">
        <f>原始数据!E708</f>
        <v/>
      </c>
      <c r="F708" s="8" t="str">
        <f>原始数据!F708</f>
        <v/>
      </c>
      <c r="G708" s="8">
        <f>原始数据!G708</f>
        <v>1</v>
      </c>
      <c r="H708" s="8" t="str">
        <f>原始数据!H708</f>
        <v>下</v>
      </c>
      <c r="I708" s="8" t="str">
        <f>IF(原始数据!X708="","",原始数据!X708)</f>
        <v/>
      </c>
      <c r="J708" s="8" t="str">
        <f>原始数据!J708</f>
        <v/>
      </c>
      <c r="K708" s="142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9" t="str">
        <f>IF(原始数据!AP708="","",原始数据!AP708)</f>
        <v/>
      </c>
      <c r="M708" s="13"/>
      <c r="N708" s="195"/>
      <c r="O708" s="195"/>
      <c r="P708" s="142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9" t="str">
        <f>IF(原始数据!AQ708="","",原始数据!AQ708)</f>
        <v/>
      </c>
      <c r="R708" s="13"/>
      <c r="S708" s="13"/>
      <c r="T708" s="13"/>
      <c r="U708" s="142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9" t="str">
        <f>IF(原始数据!AS708="","",原始数据!AS708)</f>
        <v/>
      </c>
      <c r="W708" s="13"/>
      <c r="X708" s="13"/>
      <c r="Y708" s="13"/>
      <c r="Z708" s="142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9" t="str">
        <f>IF(原始数据!AU708="","",原始数据!AU708)</f>
        <v/>
      </c>
      <c r="AB708" s="13"/>
      <c r="AC708" s="13"/>
      <c r="AD708" s="13"/>
      <c r="AE708" s="9" t="str">
        <f>IF(原始数据!K708="","",原始数据!K708)</f>
        <v/>
      </c>
      <c r="AF708" s="9" t="str">
        <f>IF(原始数据!L708="","",原始数据!L708)</f>
        <v/>
      </c>
      <c r="AG708" s="9" t="str">
        <f>IF(原始数据!AV708="","",原始数据!AV708)</f>
        <v/>
      </c>
      <c r="AH708" s="13"/>
      <c r="AI708" s="13"/>
      <c r="AJ708" s="13"/>
      <c r="AK708" s="13"/>
      <c r="AL708" s="13"/>
      <c r="AM708" s="9"/>
      <c r="AN708" s="9"/>
      <c r="AO708" s="9"/>
      <c r="AP708" s="9"/>
      <c r="AQ708" s="10"/>
      <c r="AR708" s="10"/>
      <c r="AS708" s="10"/>
      <c r="AT708" s="10"/>
      <c r="AU708" s="16"/>
      <c r="AV708" s="16"/>
      <c r="AW708" s="16"/>
      <c r="AX708" s="16"/>
      <c r="AY708" s="191"/>
      <c r="AZ708" s="191"/>
      <c r="BA708" s="13"/>
      <c r="BC708" s="20">
        <f t="shared" ref="BC708:BC722" si="22">AQ708*60+AR708-AN708*60-AO708</f>
        <v>0</v>
      </c>
      <c r="BD708" s="20" t="str">
        <f t="shared" ref="BD708:BD722" si="23">IF(AV708="","",AV708*60+AW708-200)</f>
        <v/>
      </c>
    </row>
    <row r="709" spans="1:56">
      <c r="A709" s="1">
        <f>输入错误检查!C708</f>
        <v>0</v>
      </c>
      <c r="B709" s="14" t="str">
        <f>原始数据!B709</f>
        <v/>
      </c>
      <c r="C709" s="14" t="str">
        <f>原始数据!C709</f>
        <v/>
      </c>
      <c r="D709" s="8" t="str">
        <f>原始数据!D709</f>
        <v/>
      </c>
      <c r="E709" s="8" t="str">
        <f>原始数据!E709</f>
        <v/>
      </c>
      <c r="F709" s="8" t="str">
        <f>原始数据!F709</f>
        <v/>
      </c>
      <c r="G709" s="8">
        <f>原始数据!G709</f>
        <v>2</v>
      </c>
      <c r="H709" s="8" t="str">
        <f>原始数据!H709</f>
        <v>上</v>
      </c>
      <c r="I709" s="8" t="str">
        <f>IF(原始数据!X709="","",原始数据!X709)</f>
        <v/>
      </c>
      <c r="J709" s="8" t="str">
        <f>原始数据!J709</f>
        <v/>
      </c>
      <c r="K709" s="142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9" t="str">
        <f>IF(原始数据!AP709="","",原始数据!AP709)</f>
        <v/>
      </c>
      <c r="M709" s="13"/>
      <c r="N709" s="195"/>
      <c r="O709" s="195"/>
      <c r="P709" s="142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9" t="str">
        <f>IF(原始数据!AQ709="","",原始数据!AQ709)</f>
        <v/>
      </c>
      <c r="R709" s="13"/>
      <c r="S709" s="13"/>
      <c r="T709" s="13"/>
      <c r="U709" s="142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9" t="str">
        <f>IF(原始数据!AS709="","",原始数据!AS709)</f>
        <v/>
      </c>
      <c r="W709" s="13"/>
      <c r="X709" s="13"/>
      <c r="Y709" s="13"/>
      <c r="Z709" s="142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9" t="str">
        <f>IF(原始数据!AU709="","",原始数据!AU709)</f>
        <v/>
      </c>
      <c r="AB709" s="13"/>
      <c r="AC709" s="13"/>
      <c r="AD709" s="13"/>
      <c r="AE709" s="9" t="str">
        <f>IF(原始数据!K709="","",原始数据!K709)</f>
        <v/>
      </c>
      <c r="AF709" s="9" t="str">
        <f>IF(原始数据!L709="","",原始数据!L709)</f>
        <v/>
      </c>
      <c r="AG709" s="9" t="str">
        <f>IF(原始数据!AV709="","",原始数据!AV709)</f>
        <v/>
      </c>
      <c r="AH709" s="13"/>
      <c r="AI709" s="13"/>
      <c r="AJ709" s="13"/>
      <c r="AK709" s="13"/>
      <c r="AL709" s="13"/>
      <c r="AM709" s="9"/>
      <c r="AN709" s="9"/>
      <c r="AO709" s="9"/>
      <c r="AP709" s="9"/>
      <c r="AQ709" s="10"/>
      <c r="AR709" s="10"/>
      <c r="AS709" s="10"/>
      <c r="AT709" s="10"/>
      <c r="AU709" s="16"/>
      <c r="AV709" s="16"/>
      <c r="AW709" s="16"/>
      <c r="AX709" s="16"/>
      <c r="AY709" s="191"/>
      <c r="AZ709" s="191"/>
      <c r="BA709" s="13"/>
      <c r="BC709" s="20">
        <f t="shared" si="22"/>
        <v>0</v>
      </c>
      <c r="BD709" s="20" t="str">
        <f t="shared" si="23"/>
        <v/>
      </c>
    </row>
    <row r="710" spans="1:56">
      <c r="A710" s="1">
        <f>输入错误检查!C709</f>
        <v>0</v>
      </c>
      <c r="B710" s="14" t="str">
        <f>原始数据!B710</f>
        <v/>
      </c>
      <c r="C710" s="14" t="str">
        <f>原始数据!C710</f>
        <v/>
      </c>
      <c r="D710" s="8" t="str">
        <f>原始数据!D710</f>
        <v/>
      </c>
      <c r="E710" s="8" t="str">
        <f>原始数据!E710</f>
        <v/>
      </c>
      <c r="F710" s="8" t="str">
        <f>原始数据!F710</f>
        <v/>
      </c>
      <c r="G710" s="8">
        <f>原始数据!G710</f>
        <v>2</v>
      </c>
      <c r="H710" s="8" t="str">
        <f>原始数据!H710</f>
        <v>下</v>
      </c>
      <c r="I710" s="8" t="str">
        <f>IF(原始数据!X710="","",原始数据!X710)</f>
        <v/>
      </c>
      <c r="J710" s="8" t="str">
        <f>原始数据!J710</f>
        <v/>
      </c>
      <c r="K710" s="142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9" t="str">
        <f>IF(原始数据!AP710="","",原始数据!AP710)</f>
        <v/>
      </c>
      <c r="M710" s="13"/>
      <c r="N710" s="195"/>
      <c r="O710" s="195"/>
      <c r="P710" s="142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9" t="str">
        <f>IF(原始数据!AQ710="","",原始数据!AQ710)</f>
        <v/>
      </c>
      <c r="R710" s="13"/>
      <c r="S710" s="13"/>
      <c r="T710" s="13"/>
      <c r="U710" s="142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9" t="str">
        <f>IF(原始数据!AS710="","",原始数据!AS710)</f>
        <v/>
      </c>
      <c r="W710" s="13"/>
      <c r="X710" s="13"/>
      <c r="Y710" s="13"/>
      <c r="Z710" s="142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9" t="str">
        <f>IF(原始数据!AU710="","",原始数据!AU710)</f>
        <v/>
      </c>
      <c r="AB710" s="13"/>
      <c r="AC710" s="13"/>
      <c r="AD710" s="13"/>
      <c r="AE710" s="9" t="str">
        <f>IF(原始数据!K710="","",原始数据!K710)</f>
        <v/>
      </c>
      <c r="AF710" s="9" t="str">
        <f>IF(原始数据!L710="","",原始数据!L710)</f>
        <v/>
      </c>
      <c r="AG710" s="9" t="str">
        <f>IF(原始数据!AV710="","",原始数据!AV710)</f>
        <v/>
      </c>
      <c r="AH710" s="13"/>
      <c r="AI710" s="13"/>
      <c r="AJ710" s="13"/>
      <c r="AK710" s="13"/>
      <c r="AL710" s="13"/>
      <c r="AM710" s="9"/>
      <c r="AN710" s="9"/>
      <c r="AO710" s="9"/>
      <c r="AP710" s="9"/>
      <c r="AQ710" s="10"/>
      <c r="AR710" s="10"/>
      <c r="AS710" s="10"/>
      <c r="AT710" s="10"/>
      <c r="AU710" s="16"/>
      <c r="AV710" s="16"/>
      <c r="AW710" s="16"/>
      <c r="AX710" s="16"/>
      <c r="AY710" s="191"/>
      <c r="AZ710" s="191"/>
      <c r="BA710" s="13"/>
      <c r="BC710" s="20">
        <f t="shared" si="22"/>
        <v>0</v>
      </c>
      <c r="BD710" s="20" t="str">
        <f t="shared" si="23"/>
        <v/>
      </c>
    </row>
    <row r="711" spans="1:56">
      <c r="A711" s="1">
        <f>输入错误检查!C710</f>
        <v>0</v>
      </c>
      <c r="B711" s="14" t="str">
        <f>原始数据!B711</f>
        <v/>
      </c>
      <c r="C711" s="14" t="str">
        <f>原始数据!C711</f>
        <v/>
      </c>
      <c r="D711" s="8" t="str">
        <f>原始数据!D711</f>
        <v/>
      </c>
      <c r="E711" s="8" t="str">
        <f>原始数据!E711</f>
        <v/>
      </c>
      <c r="F711" s="8" t="str">
        <f>原始数据!F711</f>
        <v/>
      </c>
      <c r="G711" s="8">
        <f>原始数据!G711</f>
        <v>3</v>
      </c>
      <c r="H711" s="8" t="str">
        <f>原始数据!H711</f>
        <v>上</v>
      </c>
      <c r="I711" s="8" t="str">
        <f>IF(原始数据!X711="","",原始数据!X711)</f>
        <v/>
      </c>
      <c r="J711" s="8" t="str">
        <f>原始数据!J711</f>
        <v/>
      </c>
      <c r="K711" s="142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9" t="str">
        <f>IF(原始数据!AP711="","",原始数据!AP711)</f>
        <v/>
      </c>
      <c r="M711" s="13"/>
      <c r="N711" s="195"/>
      <c r="O711" s="195"/>
      <c r="P711" s="142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9" t="str">
        <f>IF(原始数据!AQ711="","",原始数据!AQ711)</f>
        <v/>
      </c>
      <c r="R711" s="13"/>
      <c r="S711" s="13"/>
      <c r="T711" s="13"/>
      <c r="U711" s="142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9" t="str">
        <f>IF(原始数据!AS711="","",原始数据!AS711)</f>
        <v/>
      </c>
      <c r="W711" s="13"/>
      <c r="X711" s="13"/>
      <c r="Y711" s="13"/>
      <c r="Z711" s="142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9" t="str">
        <f>IF(原始数据!AU711="","",原始数据!AU711)</f>
        <v/>
      </c>
      <c r="AB711" s="13"/>
      <c r="AC711" s="13"/>
      <c r="AD711" s="13"/>
      <c r="AE711" s="9" t="str">
        <f>IF(原始数据!K711="","",原始数据!K711)</f>
        <v/>
      </c>
      <c r="AF711" s="9" t="str">
        <f>IF(原始数据!L711="","",原始数据!L711)</f>
        <v/>
      </c>
      <c r="AG711" s="9" t="str">
        <f>IF(原始数据!AV711="","",原始数据!AV711)</f>
        <v/>
      </c>
      <c r="AH711" s="13"/>
      <c r="AI711" s="13"/>
      <c r="AJ711" s="13"/>
      <c r="AK711" s="13"/>
      <c r="AL711" s="13"/>
      <c r="AM711" s="9"/>
      <c r="AN711" s="9"/>
      <c r="AO711" s="9"/>
      <c r="AP711" s="9"/>
      <c r="AQ711" s="10"/>
      <c r="AR711" s="10"/>
      <c r="AS711" s="10"/>
      <c r="AT711" s="10"/>
      <c r="AU711" s="16"/>
      <c r="AV711" s="16"/>
      <c r="AW711" s="16"/>
      <c r="AX711" s="16"/>
      <c r="AY711" s="191"/>
      <c r="AZ711" s="191"/>
      <c r="BA711" s="13"/>
      <c r="BC711" s="20">
        <f t="shared" si="22"/>
        <v>0</v>
      </c>
      <c r="BD711" s="20" t="str">
        <f t="shared" si="23"/>
        <v/>
      </c>
    </row>
    <row r="712" spans="1:56">
      <c r="A712" s="1">
        <f>输入错误检查!C711</f>
        <v>0</v>
      </c>
      <c r="B712" s="14" t="str">
        <f>原始数据!B712</f>
        <v/>
      </c>
      <c r="C712" s="14" t="str">
        <f>原始数据!C712</f>
        <v/>
      </c>
      <c r="D712" s="8" t="str">
        <f>原始数据!D712</f>
        <v/>
      </c>
      <c r="E712" s="8" t="str">
        <f>原始数据!E712</f>
        <v/>
      </c>
      <c r="F712" s="8" t="str">
        <f>原始数据!F712</f>
        <v/>
      </c>
      <c r="G712" s="8">
        <f>原始数据!G712</f>
        <v>3</v>
      </c>
      <c r="H712" s="8" t="str">
        <f>原始数据!H712</f>
        <v>下</v>
      </c>
      <c r="I712" s="8" t="str">
        <f>IF(原始数据!X712="","",原始数据!X712)</f>
        <v/>
      </c>
      <c r="J712" s="8" t="str">
        <f>原始数据!J712</f>
        <v/>
      </c>
      <c r="K712" s="142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9" t="str">
        <f>IF(原始数据!AP712="","",原始数据!AP712)</f>
        <v/>
      </c>
      <c r="M712" s="13"/>
      <c r="N712" s="195"/>
      <c r="O712" s="195"/>
      <c r="P712" s="142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9" t="str">
        <f>IF(原始数据!AQ712="","",原始数据!AQ712)</f>
        <v/>
      </c>
      <c r="R712" s="13"/>
      <c r="S712" s="13"/>
      <c r="T712" s="13"/>
      <c r="U712" s="142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9" t="str">
        <f>IF(原始数据!AS712="","",原始数据!AS712)</f>
        <v/>
      </c>
      <c r="W712" s="13"/>
      <c r="X712" s="13"/>
      <c r="Y712" s="13"/>
      <c r="Z712" s="142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9" t="str">
        <f>IF(原始数据!AU712="","",原始数据!AU712)</f>
        <v/>
      </c>
      <c r="AB712" s="13"/>
      <c r="AC712" s="13"/>
      <c r="AD712" s="13"/>
      <c r="AE712" s="9" t="str">
        <f>IF(原始数据!K712="","",原始数据!K712)</f>
        <v/>
      </c>
      <c r="AF712" s="9" t="str">
        <f>IF(原始数据!L712="","",原始数据!L712)</f>
        <v/>
      </c>
      <c r="AG712" s="9" t="str">
        <f>IF(原始数据!AV712="","",原始数据!AV712)</f>
        <v/>
      </c>
      <c r="AH712" s="13"/>
      <c r="AI712" s="13"/>
      <c r="AJ712" s="13"/>
      <c r="AK712" s="13"/>
      <c r="AL712" s="13"/>
      <c r="AM712" s="9"/>
      <c r="AN712" s="9"/>
      <c r="AO712" s="9"/>
      <c r="AP712" s="9"/>
      <c r="AQ712" s="10"/>
      <c r="AR712" s="10"/>
      <c r="AS712" s="10"/>
      <c r="AT712" s="10"/>
      <c r="AU712" s="16"/>
      <c r="AV712" s="16"/>
      <c r="AW712" s="16"/>
      <c r="AX712" s="16"/>
      <c r="AY712" s="191"/>
      <c r="AZ712" s="191"/>
      <c r="BA712" s="13"/>
      <c r="BC712" s="20">
        <f t="shared" si="22"/>
        <v>0</v>
      </c>
      <c r="BD712" s="20" t="str">
        <f t="shared" si="23"/>
        <v/>
      </c>
    </row>
    <row r="713" spans="1:56">
      <c r="A713" s="1">
        <f>输入错误检查!C712</f>
        <v>0</v>
      </c>
      <c r="B713" s="14" t="str">
        <f>原始数据!B713</f>
        <v/>
      </c>
      <c r="C713" s="14" t="str">
        <f>原始数据!C713</f>
        <v/>
      </c>
      <c r="D713" s="8" t="str">
        <f>原始数据!D713</f>
        <v/>
      </c>
      <c r="E713" s="8" t="str">
        <f>原始数据!E713</f>
        <v/>
      </c>
      <c r="F713" s="8" t="str">
        <f>原始数据!F713</f>
        <v/>
      </c>
      <c r="G713" s="8" t="str">
        <f>原始数据!G713</f>
        <v>加</v>
      </c>
      <c r="H713" s="8" t="str">
        <f>原始数据!H713</f>
        <v>上</v>
      </c>
      <c r="I713" s="8" t="str">
        <f>IF(原始数据!X713="","",原始数据!X713)</f>
        <v/>
      </c>
      <c r="J713" s="8" t="str">
        <f>原始数据!J713</f>
        <v/>
      </c>
      <c r="K713" s="142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9" t="str">
        <f>IF(原始数据!AP713="","",原始数据!AP713)</f>
        <v/>
      </c>
      <c r="M713" s="13"/>
      <c r="N713" s="195"/>
      <c r="O713" s="195"/>
      <c r="P713" s="142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9" t="str">
        <f>IF(原始数据!AQ713="","",原始数据!AQ713)</f>
        <v/>
      </c>
      <c r="R713" s="13"/>
      <c r="S713" s="13"/>
      <c r="T713" s="13"/>
      <c r="U713" s="142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9" t="str">
        <f>IF(原始数据!AS713="","",原始数据!AS713)</f>
        <v/>
      </c>
      <c r="W713" s="13"/>
      <c r="X713" s="13"/>
      <c r="Y713" s="13"/>
      <c r="Z713" s="142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9" t="str">
        <f>IF(原始数据!AU713="","",原始数据!AU713)</f>
        <v/>
      </c>
      <c r="AB713" s="13"/>
      <c r="AC713" s="13"/>
      <c r="AD713" s="13"/>
      <c r="AE713" s="9" t="str">
        <f>IF(原始数据!K713="","",原始数据!K713)</f>
        <v/>
      </c>
      <c r="AF713" s="9" t="str">
        <f>IF(原始数据!L713="","",原始数据!L713)</f>
        <v/>
      </c>
      <c r="AG713" s="9" t="str">
        <f>IF(原始数据!AV713="","",原始数据!AV713)</f>
        <v/>
      </c>
      <c r="AH713" s="13"/>
      <c r="AI713" s="13"/>
      <c r="AJ713" s="13"/>
      <c r="AK713" s="13"/>
      <c r="AL713" s="13"/>
      <c r="AM713" s="9"/>
      <c r="AN713" s="9"/>
      <c r="AO713" s="9"/>
      <c r="AP713" s="9"/>
      <c r="AQ713" s="10"/>
      <c r="AR713" s="10"/>
      <c r="AS713" s="10"/>
      <c r="AT713" s="10"/>
      <c r="AU713" s="16"/>
      <c r="AV713" s="16"/>
      <c r="AW713" s="16"/>
      <c r="AX713" s="16"/>
      <c r="AY713" s="191"/>
      <c r="AZ713" s="191"/>
      <c r="BA713" s="13"/>
      <c r="BC713" s="20">
        <f t="shared" si="22"/>
        <v>0</v>
      </c>
      <c r="BD713" s="20" t="str">
        <f t="shared" si="23"/>
        <v/>
      </c>
    </row>
    <row r="714" spans="1:56">
      <c r="A714" s="1">
        <f>输入错误检查!C713</f>
        <v>0</v>
      </c>
      <c r="B714" s="14" t="str">
        <f>原始数据!B714</f>
        <v/>
      </c>
      <c r="C714" s="14" t="str">
        <f>原始数据!C714</f>
        <v/>
      </c>
      <c r="D714" s="8" t="str">
        <f>原始数据!D714</f>
        <v/>
      </c>
      <c r="E714" s="8" t="str">
        <f>原始数据!E714</f>
        <v/>
      </c>
      <c r="F714" s="8" t="str">
        <f>原始数据!F714</f>
        <v/>
      </c>
      <c r="G714" s="8" t="str">
        <f>原始数据!G714</f>
        <v>加</v>
      </c>
      <c r="H714" s="8" t="str">
        <f>原始数据!H714</f>
        <v>下</v>
      </c>
      <c r="I714" s="8" t="str">
        <f>IF(原始数据!X714="","",原始数据!X714)</f>
        <v/>
      </c>
      <c r="J714" s="8" t="str">
        <f>原始数据!J714</f>
        <v/>
      </c>
      <c r="K714" s="142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9" t="str">
        <f>IF(原始数据!AP714="","",原始数据!AP714)</f>
        <v/>
      </c>
      <c r="M714" s="13"/>
      <c r="N714" s="195"/>
      <c r="O714" s="195"/>
      <c r="P714" s="142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9" t="str">
        <f>IF(原始数据!AQ714="","",原始数据!AQ714)</f>
        <v/>
      </c>
      <c r="R714" s="13"/>
      <c r="S714" s="13"/>
      <c r="T714" s="13"/>
      <c r="U714" s="142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9" t="str">
        <f>IF(原始数据!AS714="","",原始数据!AS714)</f>
        <v/>
      </c>
      <c r="W714" s="13"/>
      <c r="X714" s="13"/>
      <c r="Y714" s="13"/>
      <c r="Z714" s="142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9" t="str">
        <f>IF(原始数据!AU714="","",原始数据!AU714)</f>
        <v/>
      </c>
      <c r="AB714" s="13"/>
      <c r="AC714" s="13"/>
      <c r="AD714" s="13"/>
      <c r="AE714" s="9" t="str">
        <f>IF(原始数据!K714="","",原始数据!K714)</f>
        <v/>
      </c>
      <c r="AF714" s="9" t="str">
        <f>IF(原始数据!L714="","",原始数据!L714)</f>
        <v/>
      </c>
      <c r="AG714" s="9" t="str">
        <f>IF(原始数据!AV714="","",原始数据!AV714)</f>
        <v/>
      </c>
      <c r="AH714" s="13"/>
      <c r="AI714" s="13"/>
      <c r="AJ714" s="13"/>
      <c r="AK714" s="13"/>
      <c r="AL714" s="13"/>
      <c r="AM714" s="9"/>
      <c r="AN714" s="9"/>
      <c r="AO714" s="9"/>
      <c r="AP714" s="9"/>
      <c r="AQ714" s="10"/>
      <c r="AR714" s="10"/>
      <c r="AS714" s="10"/>
      <c r="AT714" s="10"/>
      <c r="AU714" s="16"/>
      <c r="AV714" s="16"/>
      <c r="AW714" s="16"/>
      <c r="AX714" s="16"/>
      <c r="AY714" s="191"/>
      <c r="AZ714" s="191"/>
      <c r="BA714" s="13"/>
      <c r="BC714" s="20">
        <f t="shared" si="22"/>
        <v>0</v>
      </c>
      <c r="BD714" s="20" t="str">
        <f t="shared" si="23"/>
        <v/>
      </c>
    </row>
    <row r="715" spans="1:56">
      <c r="A715" s="1">
        <f>输入错误检查!C714</f>
        <v>0</v>
      </c>
      <c r="B715" s="14" t="str">
        <f>原始数据!B715</f>
        <v/>
      </c>
      <c r="C715" s="14" t="str">
        <f>原始数据!C715</f>
        <v/>
      </c>
      <c r="D715" s="8" t="str">
        <f>原始数据!D715</f>
        <v/>
      </c>
      <c r="E715" s="8" t="str">
        <f>原始数据!E715</f>
        <v/>
      </c>
      <c r="F715" s="8" t="str">
        <f>原始数据!F715</f>
        <v/>
      </c>
      <c r="G715" s="8">
        <f>原始数据!G715</f>
        <v>1</v>
      </c>
      <c r="H715" s="8" t="str">
        <f>原始数据!H715</f>
        <v>上</v>
      </c>
      <c r="I715" s="8" t="str">
        <f>IF(原始数据!X715="","",原始数据!X715)</f>
        <v/>
      </c>
      <c r="J715" s="8" t="str">
        <f>原始数据!J715</f>
        <v/>
      </c>
      <c r="K715" s="142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9" t="str">
        <f>IF(原始数据!AP715="","",原始数据!AP715)</f>
        <v/>
      </c>
      <c r="M715" s="13"/>
      <c r="N715" s="195"/>
      <c r="O715" s="195"/>
      <c r="P715" s="142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9" t="str">
        <f>IF(原始数据!AQ715="","",原始数据!AQ715)</f>
        <v/>
      </c>
      <c r="R715" s="13"/>
      <c r="S715" s="13"/>
      <c r="T715" s="13"/>
      <c r="U715" s="142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9" t="str">
        <f>IF(原始数据!AS715="","",原始数据!AS715)</f>
        <v/>
      </c>
      <c r="W715" s="13"/>
      <c r="X715" s="13"/>
      <c r="Y715" s="13"/>
      <c r="Z715" s="142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9" t="str">
        <f>IF(原始数据!AU715="","",原始数据!AU715)</f>
        <v/>
      </c>
      <c r="AB715" s="13"/>
      <c r="AC715" s="13"/>
      <c r="AD715" s="13"/>
      <c r="AE715" s="9" t="str">
        <f>IF(原始数据!K715="","",原始数据!K715)</f>
        <v/>
      </c>
      <c r="AF715" s="9" t="str">
        <f>IF(原始数据!L715="","",原始数据!L715)</f>
        <v/>
      </c>
      <c r="AG715" s="9" t="str">
        <f>IF(原始数据!AV715="","",原始数据!AV715)</f>
        <v/>
      </c>
      <c r="AH715" s="13"/>
      <c r="AI715" s="13"/>
      <c r="AJ715" s="13"/>
      <c r="AK715" s="13"/>
      <c r="AL715" s="13"/>
      <c r="AM715" s="9"/>
      <c r="AN715" s="9"/>
      <c r="AO715" s="9"/>
      <c r="AP715" s="9"/>
      <c r="AQ715" s="10"/>
      <c r="AR715" s="10"/>
      <c r="AS715" s="10"/>
      <c r="AT715" s="10"/>
      <c r="AU715" s="16"/>
      <c r="AV715" s="16"/>
      <c r="AW715" s="16"/>
      <c r="AX715" s="16"/>
      <c r="AY715" s="191"/>
      <c r="AZ715" s="191"/>
      <c r="BA715" s="13"/>
      <c r="BC715" s="20">
        <f t="shared" si="22"/>
        <v>0</v>
      </c>
      <c r="BD715" s="20" t="str">
        <f t="shared" si="23"/>
        <v/>
      </c>
    </row>
    <row r="716" spans="1:56">
      <c r="A716" s="1">
        <f>输入错误检查!C715</f>
        <v>0</v>
      </c>
      <c r="B716" s="14" t="str">
        <f>原始数据!B716</f>
        <v/>
      </c>
      <c r="C716" s="14" t="str">
        <f>原始数据!C716</f>
        <v/>
      </c>
      <c r="D716" s="8" t="str">
        <f>原始数据!D716</f>
        <v/>
      </c>
      <c r="E716" s="8" t="str">
        <f>原始数据!E716</f>
        <v/>
      </c>
      <c r="F716" s="8" t="str">
        <f>原始数据!F716</f>
        <v/>
      </c>
      <c r="G716" s="8">
        <f>原始数据!G716</f>
        <v>1</v>
      </c>
      <c r="H716" s="8" t="str">
        <f>原始数据!H716</f>
        <v>下</v>
      </c>
      <c r="I716" s="8" t="str">
        <f>IF(原始数据!X716="","",原始数据!X716)</f>
        <v/>
      </c>
      <c r="J716" s="8" t="str">
        <f>原始数据!J716</f>
        <v/>
      </c>
      <c r="K716" s="142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9" t="str">
        <f>IF(原始数据!AP716="","",原始数据!AP716)</f>
        <v/>
      </c>
      <c r="M716" s="13"/>
      <c r="N716" s="195"/>
      <c r="O716" s="195"/>
      <c r="P716" s="142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9" t="str">
        <f>IF(原始数据!AQ716="","",原始数据!AQ716)</f>
        <v/>
      </c>
      <c r="R716" s="13"/>
      <c r="S716" s="13"/>
      <c r="T716" s="13"/>
      <c r="U716" s="142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9" t="str">
        <f>IF(原始数据!AS716="","",原始数据!AS716)</f>
        <v/>
      </c>
      <c r="W716" s="13"/>
      <c r="X716" s="13"/>
      <c r="Y716" s="13"/>
      <c r="Z716" s="142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9" t="str">
        <f>IF(原始数据!AU716="","",原始数据!AU716)</f>
        <v/>
      </c>
      <c r="AB716" s="13"/>
      <c r="AC716" s="13"/>
      <c r="AD716" s="13"/>
      <c r="AE716" s="9" t="str">
        <f>IF(原始数据!K716="","",原始数据!K716)</f>
        <v/>
      </c>
      <c r="AF716" s="9" t="str">
        <f>IF(原始数据!L716="","",原始数据!L716)</f>
        <v/>
      </c>
      <c r="AG716" s="9" t="str">
        <f>IF(原始数据!AV716="","",原始数据!AV716)</f>
        <v/>
      </c>
      <c r="AH716" s="13"/>
      <c r="AI716" s="13"/>
      <c r="AJ716" s="13"/>
      <c r="AK716" s="13"/>
      <c r="AL716" s="13"/>
      <c r="AM716" s="9"/>
      <c r="AN716" s="9"/>
      <c r="AO716" s="9"/>
      <c r="AP716" s="9"/>
      <c r="AQ716" s="10"/>
      <c r="AR716" s="10"/>
      <c r="AS716" s="10"/>
      <c r="AT716" s="10"/>
      <c r="AU716" s="16"/>
      <c r="AV716" s="16"/>
      <c r="AW716" s="16"/>
      <c r="AX716" s="16"/>
      <c r="AY716" s="191"/>
      <c r="AZ716" s="191"/>
      <c r="BA716" s="13"/>
      <c r="BC716" s="20">
        <f t="shared" si="22"/>
        <v>0</v>
      </c>
      <c r="BD716" s="20" t="str">
        <f t="shared" si="23"/>
        <v/>
      </c>
    </row>
    <row r="717" spans="1:56">
      <c r="A717" s="1">
        <f>输入错误检查!C716</f>
        <v>0</v>
      </c>
      <c r="B717" s="14" t="str">
        <f>原始数据!B717</f>
        <v/>
      </c>
      <c r="C717" s="14" t="str">
        <f>原始数据!C717</f>
        <v/>
      </c>
      <c r="D717" s="8" t="str">
        <f>原始数据!D717</f>
        <v/>
      </c>
      <c r="E717" s="8" t="str">
        <f>原始数据!E717</f>
        <v/>
      </c>
      <c r="F717" s="8" t="str">
        <f>原始数据!F717</f>
        <v/>
      </c>
      <c r="G717" s="8">
        <f>原始数据!G717</f>
        <v>2</v>
      </c>
      <c r="H717" s="8" t="str">
        <f>原始数据!H717</f>
        <v>上</v>
      </c>
      <c r="I717" s="8" t="str">
        <f>IF(原始数据!X717="","",原始数据!X717)</f>
        <v/>
      </c>
      <c r="J717" s="8" t="str">
        <f>原始数据!J717</f>
        <v/>
      </c>
      <c r="K717" s="142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9" t="str">
        <f>IF(原始数据!AP717="","",原始数据!AP717)</f>
        <v/>
      </c>
      <c r="M717" s="13"/>
      <c r="N717" s="195"/>
      <c r="O717" s="195"/>
      <c r="P717" s="142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9" t="str">
        <f>IF(原始数据!AQ717="","",原始数据!AQ717)</f>
        <v/>
      </c>
      <c r="R717" s="13"/>
      <c r="S717" s="13"/>
      <c r="T717" s="13"/>
      <c r="U717" s="142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9" t="str">
        <f>IF(原始数据!AS717="","",原始数据!AS717)</f>
        <v/>
      </c>
      <c r="W717" s="13"/>
      <c r="X717" s="13"/>
      <c r="Y717" s="13"/>
      <c r="Z717" s="142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9" t="str">
        <f>IF(原始数据!AU717="","",原始数据!AU717)</f>
        <v/>
      </c>
      <c r="AB717" s="13"/>
      <c r="AC717" s="13"/>
      <c r="AD717" s="13"/>
      <c r="AE717" s="9" t="str">
        <f>IF(原始数据!K717="","",原始数据!K717)</f>
        <v/>
      </c>
      <c r="AF717" s="9" t="str">
        <f>IF(原始数据!L717="","",原始数据!L717)</f>
        <v/>
      </c>
      <c r="AG717" s="9" t="str">
        <f>IF(原始数据!AV717="","",原始数据!AV717)</f>
        <v/>
      </c>
      <c r="AH717" s="13"/>
      <c r="AI717" s="13"/>
      <c r="AJ717" s="13"/>
      <c r="AK717" s="13"/>
      <c r="AL717" s="13"/>
      <c r="AM717" s="9"/>
      <c r="AN717" s="9"/>
      <c r="AO717" s="9"/>
      <c r="AP717" s="9"/>
      <c r="AQ717" s="10"/>
      <c r="AR717" s="10"/>
      <c r="AS717" s="10"/>
      <c r="AT717" s="10"/>
      <c r="AU717" s="16"/>
      <c r="AV717" s="16"/>
      <c r="AW717" s="16"/>
      <c r="AX717" s="16"/>
      <c r="AY717" s="191"/>
      <c r="AZ717" s="191"/>
      <c r="BA717" s="13"/>
      <c r="BC717" s="20">
        <f t="shared" si="22"/>
        <v>0</v>
      </c>
      <c r="BD717" s="20" t="str">
        <f t="shared" si="23"/>
        <v/>
      </c>
    </row>
    <row r="718" spans="1:56">
      <c r="A718" s="1">
        <f>输入错误检查!C717</f>
        <v>0</v>
      </c>
      <c r="B718" s="14" t="str">
        <f>原始数据!B718</f>
        <v/>
      </c>
      <c r="C718" s="14" t="str">
        <f>原始数据!C718</f>
        <v/>
      </c>
      <c r="D718" s="8" t="str">
        <f>原始数据!D718</f>
        <v/>
      </c>
      <c r="E718" s="8" t="str">
        <f>原始数据!E718</f>
        <v/>
      </c>
      <c r="F718" s="8" t="str">
        <f>原始数据!F718</f>
        <v/>
      </c>
      <c r="G718" s="8">
        <f>原始数据!G718</f>
        <v>2</v>
      </c>
      <c r="H718" s="8" t="str">
        <f>原始数据!H718</f>
        <v>下</v>
      </c>
      <c r="I718" s="8" t="str">
        <f>IF(原始数据!X718="","",原始数据!X718)</f>
        <v/>
      </c>
      <c r="J718" s="8" t="str">
        <f>原始数据!J718</f>
        <v/>
      </c>
      <c r="K718" s="142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9" t="str">
        <f>IF(原始数据!AP718="","",原始数据!AP718)</f>
        <v/>
      </c>
      <c r="M718" s="13"/>
      <c r="N718" s="195"/>
      <c r="O718" s="195"/>
      <c r="P718" s="142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9" t="str">
        <f>IF(原始数据!AQ718="","",原始数据!AQ718)</f>
        <v/>
      </c>
      <c r="R718" s="13"/>
      <c r="S718" s="13"/>
      <c r="T718" s="13"/>
      <c r="U718" s="142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9" t="str">
        <f>IF(原始数据!AS718="","",原始数据!AS718)</f>
        <v/>
      </c>
      <c r="W718" s="13"/>
      <c r="X718" s="13"/>
      <c r="Y718" s="13"/>
      <c r="Z718" s="142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9" t="str">
        <f>IF(原始数据!AU718="","",原始数据!AU718)</f>
        <v/>
      </c>
      <c r="AB718" s="13"/>
      <c r="AC718" s="13"/>
      <c r="AD718" s="13"/>
      <c r="AE718" s="9" t="str">
        <f>IF(原始数据!K718="","",原始数据!K718)</f>
        <v/>
      </c>
      <c r="AF718" s="9" t="str">
        <f>IF(原始数据!L718="","",原始数据!L718)</f>
        <v/>
      </c>
      <c r="AG718" s="9" t="str">
        <f>IF(原始数据!AV718="","",原始数据!AV718)</f>
        <v/>
      </c>
      <c r="AH718" s="13"/>
      <c r="AI718" s="13"/>
      <c r="AJ718" s="13"/>
      <c r="AK718" s="13"/>
      <c r="AL718" s="13"/>
      <c r="AM718" s="9"/>
      <c r="AN718" s="9"/>
      <c r="AO718" s="9"/>
      <c r="AP718" s="9"/>
      <c r="AQ718" s="10"/>
      <c r="AR718" s="10"/>
      <c r="AS718" s="10"/>
      <c r="AT718" s="10"/>
      <c r="AU718" s="16"/>
      <c r="AV718" s="16"/>
      <c r="AW718" s="16"/>
      <c r="AX718" s="16"/>
      <c r="AY718" s="191"/>
      <c r="AZ718" s="191"/>
      <c r="BA718" s="13"/>
      <c r="BC718" s="20">
        <f t="shared" si="22"/>
        <v>0</v>
      </c>
      <c r="BD718" s="20" t="str">
        <f t="shared" si="23"/>
        <v/>
      </c>
    </row>
    <row r="719" spans="1:56">
      <c r="A719" s="1">
        <f>输入错误检查!C718</f>
        <v>0</v>
      </c>
      <c r="B719" s="14" t="str">
        <f>原始数据!B719</f>
        <v/>
      </c>
      <c r="C719" s="14" t="str">
        <f>原始数据!C719</f>
        <v/>
      </c>
      <c r="D719" s="8" t="str">
        <f>原始数据!D719</f>
        <v/>
      </c>
      <c r="E719" s="8" t="str">
        <f>原始数据!E719</f>
        <v/>
      </c>
      <c r="F719" s="8" t="str">
        <f>原始数据!F719</f>
        <v/>
      </c>
      <c r="G719" s="8">
        <f>原始数据!G719</f>
        <v>3</v>
      </c>
      <c r="H719" s="8" t="str">
        <f>原始数据!H719</f>
        <v>上</v>
      </c>
      <c r="I719" s="8" t="str">
        <f>IF(原始数据!X719="","",原始数据!X719)</f>
        <v/>
      </c>
      <c r="J719" s="8" t="str">
        <f>原始数据!J719</f>
        <v/>
      </c>
      <c r="K719" s="142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9" t="str">
        <f>IF(原始数据!AP719="","",原始数据!AP719)</f>
        <v/>
      </c>
      <c r="M719" s="13"/>
      <c r="N719" s="195"/>
      <c r="O719" s="195"/>
      <c r="P719" s="142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9" t="str">
        <f>IF(原始数据!AQ719="","",原始数据!AQ719)</f>
        <v/>
      </c>
      <c r="R719" s="13"/>
      <c r="S719" s="13"/>
      <c r="T719" s="13"/>
      <c r="U719" s="142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9" t="str">
        <f>IF(原始数据!AS719="","",原始数据!AS719)</f>
        <v/>
      </c>
      <c r="W719" s="13"/>
      <c r="X719" s="13"/>
      <c r="Y719" s="13"/>
      <c r="Z719" s="142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9" t="str">
        <f>IF(原始数据!AU719="","",原始数据!AU719)</f>
        <v/>
      </c>
      <c r="AB719" s="13"/>
      <c r="AC719" s="13"/>
      <c r="AD719" s="13"/>
      <c r="AE719" s="9" t="str">
        <f>IF(原始数据!K719="","",原始数据!K719)</f>
        <v/>
      </c>
      <c r="AF719" s="9" t="str">
        <f>IF(原始数据!L719="","",原始数据!L719)</f>
        <v/>
      </c>
      <c r="AG719" s="9" t="str">
        <f>IF(原始数据!AV719="","",原始数据!AV719)</f>
        <v/>
      </c>
      <c r="AH719" s="13"/>
      <c r="AI719" s="13"/>
      <c r="AJ719" s="13"/>
      <c r="AK719" s="13"/>
      <c r="AL719" s="13"/>
      <c r="AM719" s="9"/>
      <c r="AN719" s="9"/>
      <c r="AO719" s="9"/>
      <c r="AP719" s="9"/>
      <c r="AQ719" s="10"/>
      <c r="AR719" s="10"/>
      <c r="AS719" s="10"/>
      <c r="AT719" s="10"/>
      <c r="AU719" s="16"/>
      <c r="AV719" s="16"/>
      <c r="AW719" s="16"/>
      <c r="AX719" s="16"/>
      <c r="AY719" s="191"/>
      <c r="AZ719" s="191"/>
      <c r="BA719" s="13"/>
      <c r="BC719" s="20">
        <f t="shared" si="22"/>
        <v>0</v>
      </c>
      <c r="BD719" s="20" t="str">
        <f t="shared" si="23"/>
        <v/>
      </c>
    </row>
    <row r="720" spans="1:56">
      <c r="A720" s="1">
        <f>输入错误检查!C719</f>
        <v>0</v>
      </c>
      <c r="B720" s="14" t="str">
        <f>原始数据!B720</f>
        <v/>
      </c>
      <c r="C720" s="14" t="str">
        <f>原始数据!C720</f>
        <v/>
      </c>
      <c r="D720" s="8" t="str">
        <f>原始数据!D720</f>
        <v/>
      </c>
      <c r="E720" s="8" t="str">
        <f>原始数据!E720</f>
        <v/>
      </c>
      <c r="F720" s="8" t="str">
        <f>原始数据!F720</f>
        <v/>
      </c>
      <c r="G720" s="8">
        <f>原始数据!G720</f>
        <v>3</v>
      </c>
      <c r="H720" s="8" t="str">
        <f>原始数据!H720</f>
        <v>下</v>
      </c>
      <c r="I720" s="8" t="str">
        <f>IF(原始数据!X720="","",原始数据!X720)</f>
        <v/>
      </c>
      <c r="J720" s="8" t="str">
        <f>原始数据!J720</f>
        <v/>
      </c>
      <c r="K720" s="142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9" t="str">
        <f>IF(原始数据!AP720="","",原始数据!AP720)</f>
        <v/>
      </c>
      <c r="M720" s="13"/>
      <c r="N720" s="195"/>
      <c r="O720" s="195"/>
      <c r="P720" s="142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9" t="str">
        <f>IF(原始数据!AQ720="","",原始数据!AQ720)</f>
        <v/>
      </c>
      <c r="R720" s="13"/>
      <c r="S720" s="13"/>
      <c r="T720" s="13"/>
      <c r="U720" s="142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9" t="str">
        <f>IF(原始数据!AS720="","",原始数据!AS720)</f>
        <v/>
      </c>
      <c r="W720" s="13"/>
      <c r="X720" s="13"/>
      <c r="Y720" s="13"/>
      <c r="Z720" s="142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9" t="str">
        <f>IF(原始数据!AU720="","",原始数据!AU720)</f>
        <v/>
      </c>
      <c r="AB720" s="13"/>
      <c r="AC720" s="13"/>
      <c r="AD720" s="13"/>
      <c r="AE720" s="9" t="str">
        <f>IF(原始数据!K720="","",原始数据!K720)</f>
        <v/>
      </c>
      <c r="AF720" s="9" t="str">
        <f>IF(原始数据!L720="","",原始数据!L720)</f>
        <v/>
      </c>
      <c r="AG720" s="9" t="str">
        <f>IF(原始数据!AV720="","",原始数据!AV720)</f>
        <v/>
      </c>
      <c r="AH720" s="13"/>
      <c r="AI720" s="13"/>
      <c r="AJ720" s="13"/>
      <c r="AK720" s="13"/>
      <c r="AL720" s="13"/>
      <c r="AM720" s="9"/>
      <c r="AN720" s="9"/>
      <c r="AO720" s="9"/>
      <c r="AP720" s="9"/>
      <c r="AQ720" s="10"/>
      <c r="AR720" s="10"/>
      <c r="AS720" s="10"/>
      <c r="AT720" s="10"/>
      <c r="AU720" s="16"/>
      <c r="AV720" s="16"/>
      <c r="AW720" s="16"/>
      <c r="AX720" s="16"/>
      <c r="AY720" s="191"/>
      <c r="AZ720" s="191"/>
      <c r="BA720" s="13"/>
      <c r="BC720" s="20">
        <f t="shared" si="22"/>
        <v>0</v>
      </c>
      <c r="BD720" s="20" t="str">
        <f t="shared" si="23"/>
        <v/>
      </c>
    </row>
    <row r="721" spans="1:56">
      <c r="A721" s="1">
        <f>输入错误检查!C720</f>
        <v>0</v>
      </c>
      <c r="B721" s="14" t="str">
        <f>原始数据!B721</f>
        <v/>
      </c>
      <c r="C721" s="14" t="str">
        <f>原始数据!C721</f>
        <v/>
      </c>
      <c r="D721" s="8" t="str">
        <f>原始数据!D721</f>
        <v/>
      </c>
      <c r="E721" s="8" t="str">
        <f>原始数据!E721</f>
        <v/>
      </c>
      <c r="F721" s="8" t="str">
        <f>原始数据!F721</f>
        <v/>
      </c>
      <c r="G721" s="8" t="str">
        <f>原始数据!G721</f>
        <v>加</v>
      </c>
      <c r="H721" s="8" t="str">
        <f>原始数据!H721</f>
        <v>上</v>
      </c>
      <c r="I721" s="8" t="str">
        <f>IF(原始数据!X721="","",原始数据!X721)</f>
        <v/>
      </c>
      <c r="J721" s="8" t="str">
        <f>原始数据!J721</f>
        <v/>
      </c>
      <c r="K721" s="142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9" t="str">
        <f>IF(原始数据!AP721="","",原始数据!AP721)</f>
        <v/>
      </c>
      <c r="M721" s="13"/>
      <c r="N721" s="195"/>
      <c r="O721" s="195"/>
      <c r="P721" s="142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9" t="str">
        <f>IF(原始数据!AQ721="","",原始数据!AQ721)</f>
        <v/>
      </c>
      <c r="R721" s="13"/>
      <c r="S721" s="13"/>
      <c r="T721" s="13"/>
      <c r="U721" s="142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9" t="str">
        <f>IF(原始数据!AS721="","",原始数据!AS721)</f>
        <v/>
      </c>
      <c r="W721" s="13"/>
      <c r="X721" s="13"/>
      <c r="Y721" s="13"/>
      <c r="Z721" s="142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9" t="str">
        <f>IF(原始数据!AU721="","",原始数据!AU721)</f>
        <v/>
      </c>
      <c r="AB721" s="13"/>
      <c r="AC721" s="13"/>
      <c r="AD721" s="13"/>
      <c r="AE721" s="9" t="str">
        <f>IF(原始数据!K721="","",原始数据!K721)</f>
        <v/>
      </c>
      <c r="AF721" s="9" t="str">
        <f>IF(原始数据!L721="","",原始数据!L721)</f>
        <v/>
      </c>
      <c r="AG721" s="9" t="str">
        <f>IF(原始数据!AV721="","",原始数据!AV721)</f>
        <v/>
      </c>
      <c r="AH721" s="13"/>
      <c r="AI721" s="13"/>
      <c r="AJ721" s="13"/>
      <c r="AK721" s="13"/>
      <c r="AL721" s="13"/>
      <c r="AM721" s="9"/>
      <c r="AN721" s="9"/>
      <c r="AO721" s="9"/>
      <c r="AP721" s="9"/>
      <c r="AQ721" s="10"/>
      <c r="AR721" s="10"/>
      <c r="AS721" s="10"/>
      <c r="AT721" s="10"/>
      <c r="AU721" s="16"/>
      <c r="AV721" s="16"/>
      <c r="AW721" s="16"/>
      <c r="AX721" s="16"/>
      <c r="AY721" s="191"/>
      <c r="AZ721" s="191"/>
      <c r="BA721" s="13"/>
      <c r="BC721" s="20">
        <f t="shared" si="22"/>
        <v>0</v>
      </c>
      <c r="BD721" s="20" t="str">
        <f t="shared" si="23"/>
        <v/>
      </c>
    </row>
    <row r="722" spans="1:56">
      <c r="A722" s="1">
        <f>输入错误检查!C721</f>
        <v>0</v>
      </c>
      <c r="B722" s="14" t="str">
        <f>原始数据!B722</f>
        <v/>
      </c>
      <c r="C722" s="14" t="str">
        <f>原始数据!C722</f>
        <v/>
      </c>
      <c r="D722" s="8" t="str">
        <f>原始数据!D722</f>
        <v/>
      </c>
      <c r="E722" s="8" t="str">
        <f>原始数据!E722</f>
        <v/>
      </c>
      <c r="F722" s="8" t="str">
        <f>原始数据!F722</f>
        <v/>
      </c>
      <c r="G722" s="8" t="str">
        <f>原始数据!G722</f>
        <v>加</v>
      </c>
      <c r="H722" s="8" t="str">
        <f>原始数据!H722</f>
        <v>下</v>
      </c>
      <c r="I722" s="8" t="str">
        <f>IF(原始数据!X722="","",原始数据!X722)</f>
        <v/>
      </c>
      <c r="J722" s="8" t="str">
        <f>原始数据!J722</f>
        <v/>
      </c>
      <c r="K722" s="142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9" t="str">
        <f>IF(原始数据!AP722="","",原始数据!AP722)</f>
        <v/>
      </c>
      <c r="M722" s="13"/>
      <c r="N722" s="195"/>
      <c r="O722" s="195"/>
      <c r="P722" s="142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9" t="str">
        <f>IF(原始数据!AQ722="","",原始数据!AQ722)</f>
        <v/>
      </c>
      <c r="R722" s="13"/>
      <c r="S722" s="13"/>
      <c r="T722" s="13"/>
      <c r="U722" s="142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9" t="str">
        <f>IF(原始数据!AS722="","",原始数据!AS722)</f>
        <v/>
      </c>
      <c r="W722" s="13"/>
      <c r="X722" s="13"/>
      <c r="Y722" s="13"/>
      <c r="Z722" s="142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9" t="str">
        <f>IF(原始数据!AU722="","",原始数据!AU722)</f>
        <v/>
      </c>
      <c r="AB722" s="13"/>
      <c r="AC722" s="13"/>
      <c r="AD722" s="13"/>
      <c r="AE722" s="9" t="str">
        <f>IF(原始数据!K722="","",原始数据!K722)</f>
        <v/>
      </c>
      <c r="AF722" s="9" t="str">
        <f>IF(原始数据!L722="","",原始数据!L722)</f>
        <v/>
      </c>
      <c r="AG722" s="9" t="str">
        <f>IF(原始数据!AV722="","",原始数据!AV722)</f>
        <v/>
      </c>
      <c r="AH722" s="13"/>
      <c r="AI722" s="13"/>
      <c r="AJ722" s="13"/>
      <c r="AK722" s="13"/>
      <c r="AL722" s="13"/>
      <c r="AM722" s="206"/>
      <c r="AN722" s="206"/>
      <c r="AO722" s="206"/>
      <c r="AP722" s="206"/>
      <c r="AQ722" s="207"/>
      <c r="AR722" s="207"/>
      <c r="AS722" s="207"/>
      <c r="AT722" s="207"/>
      <c r="AU722" s="208"/>
      <c r="AV722" s="208"/>
      <c r="AW722" s="208"/>
      <c r="AX722" s="208"/>
      <c r="AY722" s="191"/>
      <c r="AZ722" s="191"/>
      <c r="BA722" s="209"/>
      <c r="BC722" s="20">
        <f t="shared" si="22"/>
        <v>0</v>
      </c>
      <c r="BD722" s="20" t="str">
        <f t="shared" si="23"/>
        <v/>
      </c>
    </row>
    <row r="723" spans="1:56">
      <c r="N723" s="169"/>
      <c r="O723" s="169"/>
      <c r="AM723" s="193"/>
      <c r="AN723" s="193"/>
      <c r="AO723" s="193"/>
      <c r="AP723" s="193"/>
      <c r="AQ723" s="193"/>
      <c r="AR723" s="193"/>
      <c r="AS723" s="193"/>
      <c r="AT723" s="193"/>
      <c r="AU723" s="193"/>
      <c r="AV723" s="193"/>
      <c r="AW723" s="193"/>
      <c r="AX723" s="169"/>
      <c r="BA723" s="193"/>
    </row>
    <row r="724" spans="1:56">
      <c r="N724" s="169"/>
      <c r="O724" s="169"/>
    </row>
    <row r="725" spans="1:56">
      <c r="N725" s="169"/>
      <c r="O725" s="169"/>
    </row>
    <row r="726" spans="1:56">
      <c r="N726" s="169"/>
      <c r="O726" s="169"/>
    </row>
    <row r="727" spans="1:56">
      <c r="N727" s="169"/>
      <c r="O727" s="169"/>
    </row>
    <row r="728" spans="1:56">
      <c r="N728" s="169"/>
      <c r="O728" s="169"/>
    </row>
    <row r="729" spans="1:56">
      <c r="N729" s="169"/>
      <c r="O729" s="169"/>
    </row>
    <row r="730" spans="1:56">
      <c r="N730" s="169"/>
      <c r="O730" s="169"/>
    </row>
    <row r="731" spans="1:56">
      <c r="N731" s="169"/>
      <c r="O731" s="169"/>
    </row>
    <row r="732" spans="1:56">
      <c r="N732" s="169"/>
      <c r="O732" s="169"/>
    </row>
    <row r="733" spans="1:56">
      <c r="N733" s="169"/>
      <c r="O733" s="169"/>
    </row>
    <row r="734" spans="1:56">
      <c r="N734" s="169"/>
      <c r="O734" s="169"/>
    </row>
    <row r="735" spans="1:56">
      <c r="N735" s="169"/>
      <c r="O735" s="169"/>
    </row>
    <row r="736" spans="1:56">
      <c r="N736" s="169"/>
      <c r="O736" s="169"/>
    </row>
    <row r="737" spans="14:15">
      <c r="N737" s="169"/>
      <c r="O737" s="169"/>
    </row>
    <row r="738" spans="14:15">
      <c r="N738" s="169"/>
      <c r="O738" s="169"/>
    </row>
    <row r="739" spans="14:15">
      <c r="N739" s="169"/>
      <c r="O739" s="169"/>
    </row>
    <row r="740" spans="14:15">
      <c r="N740" s="169"/>
      <c r="O740" s="169"/>
    </row>
    <row r="741" spans="14:15">
      <c r="N741" s="169"/>
      <c r="O741" s="169"/>
    </row>
    <row r="742" spans="14:15">
      <c r="N742" s="169"/>
      <c r="O742" s="169"/>
    </row>
    <row r="743" spans="14:15">
      <c r="N743" s="169"/>
      <c r="O743" s="169"/>
    </row>
    <row r="744" spans="14:15">
      <c r="N744" s="169"/>
      <c r="O744" s="169"/>
    </row>
    <row r="745" spans="14:15">
      <c r="N745" s="169"/>
      <c r="O745" s="169"/>
    </row>
    <row r="746" spans="14:15">
      <c r="N746" s="169"/>
      <c r="O746" s="169"/>
    </row>
    <row r="747" spans="14:15">
      <c r="N747" s="169"/>
      <c r="O747" s="169"/>
    </row>
    <row r="748" spans="14:15">
      <c r="N748" s="169"/>
      <c r="O748" s="169"/>
    </row>
    <row r="749" spans="14:15">
      <c r="N749" s="169"/>
      <c r="O749" s="169"/>
    </row>
    <row r="750" spans="14:15">
      <c r="N750" s="169"/>
      <c r="O750" s="169"/>
    </row>
    <row r="751" spans="14:15">
      <c r="N751" s="169"/>
      <c r="O751" s="169"/>
    </row>
    <row r="752" spans="14:15">
      <c r="N752" s="169"/>
      <c r="O752" s="169"/>
    </row>
    <row r="753" spans="14:15">
      <c r="N753" s="169"/>
      <c r="O753" s="169"/>
    </row>
    <row r="754" spans="14:15">
      <c r="N754" s="169"/>
      <c r="O754" s="169"/>
    </row>
    <row r="755" spans="14:15">
      <c r="N755" s="169"/>
      <c r="O755" s="169"/>
    </row>
    <row r="756" spans="14:15">
      <c r="N756" s="169"/>
      <c r="O756" s="169"/>
    </row>
    <row r="757" spans="14:15">
      <c r="N757" s="169"/>
      <c r="O757" s="169"/>
    </row>
    <row r="758" spans="14:15">
      <c r="N758" s="169"/>
      <c r="O758" s="169"/>
    </row>
    <row r="759" spans="14:15">
      <c r="N759" s="169"/>
      <c r="O759" s="169"/>
    </row>
    <row r="760" spans="14:15">
      <c r="N760" s="169"/>
      <c r="O760" s="169"/>
    </row>
    <row r="761" spans="14:15">
      <c r="N761" s="169"/>
      <c r="O761" s="169"/>
    </row>
    <row r="762" spans="14:15">
      <c r="N762" s="169"/>
      <c r="O762" s="169"/>
    </row>
    <row r="763" spans="14:15">
      <c r="N763" s="169"/>
      <c r="O763" s="169"/>
    </row>
    <row r="764" spans="14:15">
      <c r="N764" s="169"/>
      <c r="O764" s="169"/>
    </row>
    <row r="765" spans="14:15">
      <c r="N765" s="169"/>
      <c r="O765" s="169"/>
    </row>
    <row r="766" spans="14:15">
      <c r="N766" s="169"/>
      <c r="O766" s="169"/>
    </row>
    <row r="767" spans="14:15">
      <c r="N767" s="169"/>
      <c r="O767" s="169"/>
    </row>
    <row r="768" spans="14:15">
      <c r="N768" s="169"/>
      <c r="O768" s="169"/>
    </row>
    <row r="769" spans="14:15">
      <c r="N769" s="169"/>
      <c r="O769" s="169"/>
    </row>
    <row r="770" spans="14:15">
      <c r="N770" s="169"/>
      <c r="O770" s="169"/>
    </row>
    <row r="771" spans="14:15">
      <c r="N771" s="169"/>
      <c r="O771" s="169"/>
    </row>
    <row r="772" spans="14:15">
      <c r="N772" s="169"/>
      <c r="O772" s="169"/>
    </row>
    <row r="773" spans="14:15">
      <c r="N773" s="169"/>
      <c r="O773" s="169"/>
    </row>
  </sheetData>
  <sheetProtection formatCells="0" insertHyperlinks="0" autoFilter="0"/>
  <protectedRanges>
    <protectedRange sqref="K3:K722" name="区域1"/>
    <protectedRange sqref="AH3:AL722" name="区域6"/>
    <protectedRange sqref="AB3:AD722" name="区域5"/>
    <protectedRange sqref="W3:Z722" name="区域4"/>
    <protectedRange sqref="R3:U722" name="区域3"/>
    <protectedRange sqref="M3:P722" name="区域2"/>
  </protectedRanges>
  <mergeCells count="8">
    <mergeCell ref="D1:AD1"/>
    <mergeCell ref="AE1:AL1"/>
    <mergeCell ref="AM1:AZ1"/>
    <mergeCell ref="B2:C2"/>
    <mergeCell ref="AY11:AZ11"/>
    <mergeCell ref="AY13:AZ13"/>
    <mergeCell ref="AY51:BA51"/>
    <mergeCell ref="AY54:AZ54"/>
  </mergeCell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opLeftCell="AD1" workbookViewId="0">
      <pane ySplit="2" topLeftCell="A181" activePane="bottomLeft" state="frozen"/>
      <selection/>
      <selection pane="bottomLeft" activeCell="B104" sqref="B104:B123"/>
    </sheetView>
  </sheetViews>
  <sheetFormatPr defaultColWidth="9" defaultRowHeight="14.25"/>
  <cols>
    <col min="1" max="1" width="5.625" style="1" customWidth="1"/>
    <col min="2" max="3" width="5.625" style="1" hidden="1" customWidth="1"/>
    <col min="4" max="4" width="5.625" style="1" customWidth="1"/>
    <col min="5" max="5" width="5.625" style="1" hidden="1" customWidth="1"/>
    <col min="6" max="8" width="5.625" style="1" customWidth="1"/>
    <col min="9" max="9" width="5.625" style="1" hidden="1" customWidth="1"/>
    <col min="10" max="10" width="6.625" style="1" hidden="1" customWidth="1"/>
    <col min="11" max="11" width="4.75" style="1" customWidth="1"/>
    <col min="12" max="12" width="6.625" style="1" hidden="1" customWidth="1"/>
    <col min="13" max="13" width="6" style="1" customWidth="1"/>
    <col min="14" max="20" width="5.125" style="1" customWidth="1"/>
    <col min="21" max="21" width="6" style="1" customWidth="1"/>
    <col min="22" max="28" width="5.125" style="1" customWidth="1"/>
    <col min="29" max="29" width="6" style="1" customWidth="1"/>
    <col min="30" max="36" width="5.125" style="1" customWidth="1"/>
    <col min="37" max="37" width="6" style="1" customWidth="1"/>
    <col min="38" max="44" width="5.125" style="1" customWidth="1"/>
    <col min="45" max="45" width="5" style="1" customWidth="1"/>
    <col min="46" max="51" width="5.125" style="1" customWidth="1"/>
    <col min="52" max="16384" width="9" style="1"/>
  </cols>
  <sheetData>
    <row r="2" ht="28.5" spans="1:55">
      <c r="A2" s="2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379</v>
      </c>
      <c r="I2" s="3" t="s">
        <v>47</v>
      </c>
      <c r="J2" s="139" t="s">
        <v>380</v>
      </c>
      <c r="K2" s="140" t="s">
        <v>381</v>
      </c>
      <c r="L2" s="7" t="s">
        <v>382</v>
      </c>
      <c r="M2" s="7" t="s">
        <v>194</v>
      </c>
      <c r="N2" s="7" t="s">
        <v>383</v>
      </c>
      <c r="O2" s="7" t="s">
        <v>384</v>
      </c>
      <c r="P2" s="7" t="s">
        <v>385</v>
      </c>
      <c r="Q2" s="7" t="s">
        <v>386</v>
      </c>
      <c r="R2" s="7" t="s">
        <v>387</v>
      </c>
      <c r="S2" s="7" t="s">
        <v>388</v>
      </c>
      <c r="T2" s="4" t="s">
        <v>389</v>
      </c>
      <c r="U2" s="7" t="s">
        <v>199</v>
      </c>
      <c r="V2" s="7" t="s">
        <v>383</v>
      </c>
      <c r="W2" s="7" t="s">
        <v>384</v>
      </c>
      <c r="X2" s="7" t="s">
        <v>385</v>
      </c>
      <c r="Y2" s="7" t="s">
        <v>386</v>
      </c>
      <c r="Z2" s="7" t="s">
        <v>387</v>
      </c>
      <c r="AA2" s="7" t="s">
        <v>388</v>
      </c>
      <c r="AB2" s="4" t="s">
        <v>389</v>
      </c>
      <c r="AC2" s="7" t="s">
        <v>202</v>
      </c>
      <c r="AD2" s="7" t="s">
        <v>383</v>
      </c>
      <c r="AE2" s="7" t="s">
        <v>384</v>
      </c>
      <c r="AF2" s="7" t="s">
        <v>385</v>
      </c>
      <c r="AG2" s="7" t="s">
        <v>386</v>
      </c>
      <c r="AH2" s="7" t="s">
        <v>387</v>
      </c>
      <c r="AI2" s="7" t="s">
        <v>388</v>
      </c>
      <c r="AJ2" s="4" t="s">
        <v>389</v>
      </c>
      <c r="AK2" s="7" t="s">
        <v>205</v>
      </c>
      <c r="AL2" s="7" t="s">
        <v>383</v>
      </c>
      <c r="AM2" s="7" t="s">
        <v>384</v>
      </c>
      <c r="AN2" s="7" t="s">
        <v>385</v>
      </c>
      <c r="AO2" s="7" t="s">
        <v>386</v>
      </c>
      <c r="AP2" s="7" t="s">
        <v>387</v>
      </c>
      <c r="AQ2" s="7" t="s">
        <v>388</v>
      </c>
      <c r="AR2" s="4" t="s">
        <v>389</v>
      </c>
      <c r="AS2" s="4" t="s">
        <v>208</v>
      </c>
      <c r="AT2" s="4" t="s">
        <v>383</v>
      </c>
      <c r="AU2" s="4" t="s">
        <v>390</v>
      </c>
      <c r="AV2" s="4" t="s">
        <v>391</v>
      </c>
      <c r="AW2" s="4" t="s">
        <v>392</v>
      </c>
      <c r="AX2" s="4" t="s">
        <v>393</v>
      </c>
      <c r="AY2" s="4" t="s">
        <v>394</v>
      </c>
      <c r="AZ2" s="124" t="s">
        <v>395</v>
      </c>
      <c r="BA2" s="124" t="s">
        <v>396</v>
      </c>
      <c r="BB2" s="141" t="s">
        <v>397</v>
      </c>
      <c r="BC2" s="141" t="s">
        <v>383</v>
      </c>
    </row>
    <row r="3" spans="1:55">
      <c r="A3" s="1">
        <f>输入错误检查!B2</f>
        <v>0</v>
      </c>
      <c r="C3" s="8">
        <f>IF(原始数据!B3="","",原始数据!B3)</f>
        <v>4</v>
      </c>
      <c r="D3" s="8">
        <f>IF(原始数据!C3="","",原始数据!C3)</f>
        <v>11</v>
      </c>
      <c r="E3" s="8">
        <f>IF(原始数据!D3="","",原始数据!D3)</f>
        <v>12</v>
      </c>
      <c r="F3" s="8" t="str">
        <f>IF(原始数据!E3="","",原始数据!E3)</f>
        <v>AXIZ</v>
      </c>
      <c r="G3" s="8" t="str">
        <f>IF(原始数据!F3="","",原始数据!F3)</f>
        <v>TE</v>
      </c>
      <c r="H3" s="8">
        <f>IF(原始数据!G3="","",原始数据!G3)</f>
        <v>1</v>
      </c>
      <c r="I3" s="8" t="str">
        <f>IF(原始数据!H3="","",原始数据!H3)</f>
        <v>上</v>
      </c>
      <c r="J3" s="8" t="str">
        <f>原始数据!U3</f>
        <v>屠</v>
      </c>
      <c r="K3" s="8">
        <f>IF(J3="","",IF(_xlfn.IFS(L3&gt;2,"人",L3=2,"平",L3&lt;2,"屠")=J3,0,1))</f>
        <v>0</v>
      </c>
      <c r="L3" s="8">
        <f>COUNTIF(T3,"出门")+COUNTIF(AB3,"出门")+COUNTIF(AJ3,"出门")+COUNTIF(AR3,"出门")</f>
        <v>1</v>
      </c>
      <c r="M3" s="142" t="s">
        <v>300</v>
      </c>
      <c r="N3" s="142" t="s">
        <v>86</v>
      </c>
      <c r="O3" s="143">
        <v>1.93</v>
      </c>
      <c r="P3" s="144">
        <v>0</v>
      </c>
      <c r="Q3" s="144">
        <v>1</v>
      </c>
      <c r="R3" s="144">
        <v>0</v>
      </c>
      <c r="S3" s="144">
        <v>18</v>
      </c>
      <c r="T3" s="145" t="s">
        <v>398</v>
      </c>
      <c r="U3" s="142" t="s">
        <v>248</v>
      </c>
      <c r="V3" s="142" t="s">
        <v>84</v>
      </c>
      <c r="W3" s="146">
        <v>2</v>
      </c>
      <c r="X3" s="147">
        <v>0</v>
      </c>
      <c r="Y3" s="147">
        <v>1</v>
      </c>
      <c r="Z3" s="147">
        <v>0</v>
      </c>
      <c r="AA3" s="147">
        <v>39</v>
      </c>
      <c r="AB3" s="148" t="s">
        <v>399</v>
      </c>
      <c r="AC3" s="142" t="s">
        <v>357</v>
      </c>
      <c r="AD3" s="142" t="s">
        <v>81</v>
      </c>
      <c r="AE3" s="143">
        <v>1.07</v>
      </c>
      <c r="AF3" s="144">
        <v>0</v>
      </c>
      <c r="AG3" s="144">
        <v>1</v>
      </c>
      <c r="AH3" s="144">
        <v>0</v>
      </c>
      <c r="AI3" s="144">
        <v>63</v>
      </c>
      <c r="AJ3" s="145" t="s">
        <v>399</v>
      </c>
      <c r="AK3" s="142" t="s">
        <v>238</v>
      </c>
      <c r="AL3" s="142" t="s">
        <v>82</v>
      </c>
      <c r="AM3" s="146">
        <v>0</v>
      </c>
      <c r="AN3" s="147">
        <v>0</v>
      </c>
      <c r="AO3" s="147">
        <v>0</v>
      </c>
      <c r="AP3" s="147">
        <v>0</v>
      </c>
      <c r="AQ3" s="147">
        <v>65</v>
      </c>
      <c r="AR3" s="148" t="s">
        <v>399</v>
      </c>
      <c r="AS3" s="142" t="str">
        <f>IF(原始数据!L3="","",原始数据!L3)</f>
        <v>ppei</v>
      </c>
      <c r="AT3" s="142" t="str">
        <f>IF(原始数据!AV3="","",原始数据!AV3)</f>
        <v>跛脚羊</v>
      </c>
      <c r="AU3" s="149">
        <v>0</v>
      </c>
      <c r="AV3" s="149">
        <v>1</v>
      </c>
      <c r="AW3" s="149">
        <v>13</v>
      </c>
      <c r="AX3" s="149">
        <v>1</v>
      </c>
      <c r="AY3" s="150">
        <v>7</v>
      </c>
      <c r="AZ3" s="151">
        <v>6</v>
      </c>
      <c r="BA3" s="151">
        <v>47</v>
      </c>
      <c r="BB3" s="152" t="s">
        <v>89</v>
      </c>
      <c r="BC3" s="153" t="s">
        <v>100</v>
      </c>
    </row>
    <row r="4" spans="1:55">
      <c r="A4" s="1">
        <f>输入错误检查!B3</f>
        <v>0</v>
      </c>
      <c r="C4" s="8">
        <f>IF(原始数据!B4="","",原始数据!B4)</f>
        <v>4</v>
      </c>
      <c r="D4" s="8">
        <f>IF(原始数据!C4="","",原始数据!C4)</f>
        <v>11</v>
      </c>
      <c r="E4" s="8">
        <f>IF(原始数据!D4="","",原始数据!D4)</f>
        <v>12</v>
      </c>
      <c r="F4" s="8" t="str">
        <f>IF(原始数据!E4="","",原始数据!E4)</f>
        <v>AXIZ</v>
      </c>
      <c r="G4" s="8" t="str">
        <f>IF(原始数据!F4="","",原始数据!F4)</f>
        <v>TE</v>
      </c>
      <c r="H4" s="8">
        <f>IF(原始数据!G4="","",原始数据!G4)</f>
        <v>1</v>
      </c>
      <c r="I4" s="8" t="str">
        <f>IF(原始数据!H4="","",原始数据!H4)</f>
        <v>下</v>
      </c>
      <c r="J4" s="8" t="str">
        <f>原始数据!U4</f>
        <v>屠</v>
      </c>
      <c r="K4" s="8">
        <f t="shared" ref="K4:K19" si="0">IF(J4="","",IF(_xlfn.IFS(L4&gt;2,"人",L4=2,"平",L4&lt;2,"屠")=J4,0,1))</f>
        <v>0</v>
      </c>
      <c r="L4" s="8">
        <f t="shared" ref="L4:L19" si="1">COUNTIF(T4,"出门")+COUNTIF(AB4,"出门")+COUNTIF(AJ4,"出门")+COUNTIF(AR4,"出门")</f>
        <v>1</v>
      </c>
      <c r="M4" s="142" t="s">
        <v>241</v>
      </c>
      <c r="N4" s="142" t="s">
        <v>86</v>
      </c>
      <c r="O4" s="143">
        <v>0</v>
      </c>
      <c r="P4" s="144">
        <v>0</v>
      </c>
      <c r="Q4" s="144">
        <v>0</v>
      </c>
      <c r="R4" s="144">
        <v>0</v>
      </c>
      <c r="S4" s="144">
        <v>59</v>
      </c>
      <c r="T4" s="145" t="s">
        <v>399</v>
      </c>
      <c r="U4" s="142" t="s">
        <v>345</v>
      </c>
      <c r="V4" s="142" t="s">
        <v>91</v>
      </c>
      <c r="W4" s="146">
        <v>1.79</v>
      </c>
      <c r="X4" s="147">
        <v>0</v>
      </c>
      <c r="Y4" s="147">
        <v>1</v>
      </c>
      <c r="Z4" s="147">
        <v>0</v>
      </c>
      <c r="AA4" s="147">
        <v>79</v>
      </c>
      <c r="AB4" s="148" t="s">
        <v>399</v>
      </c>
      <c r="AC4" s="142" t="s">
        <v>346</v>
      </c>
      <c r="AD4" s="142" t="s">
        <v>85</v>
      </c>
      <c r="AE4" s="143">
        <v>2.21</v>
      </c>
      <c r="AF4" s="144">
        <v>0</v>
      </c>
      <c r="AG4" s="144">
        <v>2</v>
      </c>
      <c r="AH4" s="144">
        <v>0</v>
      </c>
      <c r="AI4" s="144">
        <v>4</v>
      </c>
      <c r="AJ4" s="145" t="s">
        <v>398</v>
      </c>
      <c r="AK4" s="142" t="s">
        <v>245</v>
      </c>
      <c r="AL4" s="142" t="s">
        <v>90</v>
      </c>
      <c r="AM4" s="146">
        <v>1.51</v>
      </c>
      <c r="AN4" s="147">
        <v>0</v>
      </c>
      <c r="AO4" s="147">
        <v>1</v>
      </c>
      <c r="AP4" s="147">
        <v>0</v>
      </c>
      <c r="AQ4" s="147">
        <v>67</v>
      </c>
      <c r="AR4" s="148" t="s">
        <v>399</v>
      </c>
      <c r="AS4" s="142" t="str">
        <f>IF(原始数据!L4="","",原始数据!L4)</f>
        <v>kakiri</v>
      </c>
      <c r="AT4" s="142" t="str">
        <f>IF(原始数据!AV4="","",原始数据!AV4)</f>
        <v>跛脚羊</v>
      </c>
      <c r="AU4" s="149">
        <v>0</v>
      </c>
      <c r="AV4" s="149">
        <v>3</v>
      </c>
      <c r="AW4" s="149">
        <v>15</v>
      </c>
      <c r="AX4" s="149">
        <v>0</v>
      </c>
      <c r="AY4" s="150">
        <v>7</v>
      </c>
      <c r="AZ4" s="151">
        <v>6</v>
      </c>
      <c r="BA4" s="151">
        <v>12</v>
      </c>
    </row>
    <row r="5" spans="1:55">
      <c r="A5" s="1">
        <f>输入错误检查!B4</f>
        <v>0</v>
      </c>
      <c r="C5" s="8">
        <f>IF(原始数据!B5="","",原始数据!B5)</f>
        <v>4</v>
      </c>
      <c r="D5" s="8">
        <f>IF(原始数据!C5="","",原始数据!C5)</f>
        <v>11</v>
      </c>
      <c r="E5" s="8">
        <f>IF(原始数据!D5="","",原始数据!D5)</f>
        <v>12</v>
      </c>
      <c r="F5" s="8" t="str">
        <f>IF(原始数据!E5="","",原始数据!E5)</f>
        <v>AXIZ</v>
      </c>
      <c r="G5" s="8" t="str">
        <f>IF(原始数据!F5="","",原始数据!F5)</f>
        <v>TE</v>
      </c>
      <c r="H5" s="8">
        <f>IF(原始数据!G5="","",原始数据!G5)</f>
        <v>2</v>
      </c>
      <c r="I5" s="8" t="str">
        <f>IF(原始数据!H5="","",原始数据!H5)</f>
        <v>上</v>
      </c>
      <c r="J5" s="8" t="str">
        <f>原始数据!U5</f>
        <v>屠</v>
      </c>
      <c r="K5" s="8">
        <f t="shared" si="0"/>
        <v>0</v>
      </c>
      <c r="L5" s="8">
        <f t="shared" si="1"/>
        <v>0</v>
      </c>
      <c r="M5" s="142" t="s">
        <v>241</v>
      </c>
      <c r="N5" s="142" t="s">
        <v>81</v>
      </c>
      <c r="O5" s="143">
        <v>1.03</v>
      </c>
      <c r="P5" s="144">
        <v>1</v>
      </c>
      <c r="Q5" s="144">
        <v>1</v>
      </c>
      <c r="R5" s="144">
        <v>0</v>
      </c>
      <c r="S5" s="144">
        <v>26</v>
      </c>
      <c r="T5" s="145" t="s">
        <v>399</v>
      </c>
      <c r="U5" s="142" t="s">
        <v>345</v>
      </c>
      <c r="V5" s="142" t="s">
        <v>96</v>
      </c>
      <c r="W5" s="146">
        <v>1.66</v>
      </c>
      <c r="X5" s="147">
        <v>0</v>
      </c>
      <c r="Y5" s="147">
        <v>0</v>
      </c>
      <c r="Z5" s="147">
        <v>0</v>
      </c>
      <c r="AA5" s="147">
        <v>37</v>
      </c>
      <c r="AB5" s="148" t="s">
        <v>399</v>
      </c>
      <c r="AC5" s="142" t="s">
        <v>346</v>
      </c>
      <c r="AD5" s="142" t="s">
        <v>95</v>
      </c>
      <c r="AE5" s="143">
        <v>2</v>
      </c>
      <c r="AF5" s="144">
        <v>0</v>
      </c>
      <c r="AG5" s="144">
        <v>0</v>
      </c>
      <c r="AH5" s="144">
        <v>0</v>
      </c>
      <c r="AI5" s="144">
        <v>93</v>
      </c>
      <c r="AJ5" s="145" t="s">
        <v>399</v>
      </c>
      <c r="AK5" s="142" t="s">
        <v>245</v>
      </c>
      <c r="AL5" s="142" t="s">
        <v>99</v>
      </c>
      <c r="AM5" s="146">
        <v>0.07</v>
      </c>
      <c r="AN5" s="147">
        <v>0</v>
      </c>
      <c r="AO5" s="147">
        <v>0</v>
      </c>
      <c r="AP5" s="147">
        <v>0</v>
      </c>
      <c r="AQ5" s="147">
        <v>40</v>
      </c>
      <c r="AR5" s="148" t="s">
        <v>399</v>
      </c>
      <c r="AS5" s="142" t="str">
        <f>IF(原始数据!L5="","",原始数据!L5)</f>
        <v>kakiri</v>
      </c>
      <c r="AT5" s="142" t="str">
        <f>IF(原始数据!AV5="","",原始数据!AV5)</f>
        <v>小丑</v>
      </c>
      <c r="AU5" s="149">
        <v>1</v>
      </c>
      <c r="AV5" s="149">
        <v>2</v>
      </c>
      <c r="AW5" s="149">
        <v>11</v>
      </c>
      <c r="AX5" s="149">
        <v>2</v>
      </c>
      <c r="AY5" s="150">
        <v>7</v>
      </c>
      <c r="AZ5" s="151">
        <v>8</v>
      </c>
      <c r="BA5" s="151">
        <v>0</v>
      </c>
    </row>
    <row r="6" spans="1:55">
      <c r="A6" s="1">
        <f>输入错误检查!B5</f>
        <v>0</v>
      </c>
      <c r="C6" s="8">
        <f>IF(原始数据!B6="","",原始数据!B6)</f>
        <v>4</v>
      </c>
      <c r="D6" s="8">
        <f>IF(原始数据!C6="","",原始数据!C6)</f>
        <v>11</v>
      </c>
      <c r="E6" s="8">
        <f>IF(原始数据!D6="","",原始数据!D6)</f>
        <v>12</v>
      </c>
      <c r="F6" s="8" t="str">
        <f>IF(原始数据!E6="","",原始数据!E6)</f>
        <v>AXIZ</v>
      </c>
      <c r="G6" s="8" t="str">
        <f>IF(原始数据!F6="","",原始数据!F6)</f>
        <v>TE</v>
      </c>
      <c r="H6" s="8">
        <f>IF(原始数据!G6="","",原始数据!G6)</f>
        <v>2</v>
      </c>
      <c r="I6" s="8" t="str">
        <f>IF(原始数据!H6="","",原始数据!H6)</f>
        <v>下</v>
      </c>
      <c r="J6" s="8" t="str">
        <f>原始数据!U6</f>
        <v>平</v>
      </c>
      <c r="K6" s="8">
        <f t="shared" si="0"/>
        <v>0</v>
      </c>
      <c r="L6" s="8">
        <f t="shared" si="1"/>
        <v>2</v>
      </c>
      <c r="M6" s="142" t="s">
        <v>300</v>
      </c>
      <c r="N6" s="142" t="s">
        <v>93</v>
      </c>
      <c r="O6" s="143">
        <v>1.83</v>
      </c>
      <c r="P6" s="144">
        <v>1</v>
      </c>
      <c r="Q6" s="144">
        <v>0</v>
      </c>
      <c r="R6" s="144">
        <v>0</v>
      </c>
      <c r="S6" s="144">
        <v>71</v>
      </c>
      <c r="T6" s="145" t="s">
        <v>398</v>
      </c>
      <c r="U6" s="142" t="s">
        <v>248</v>
      </c>
      <c r="V6" s="142" t="s">
        <v>97</v>
      </c>
      <c r="W6" s="146">
        <v>0.86</v>
      </c>
      <c r="X6" s="147">
        <v>0</v>
      </c>
      <c r="Y6" s="147">
        <v>0</v>
      </c>
      <c r="Z6" s="147">
        <v>0</v>
      </c>
      <c r="AA6" s="147">
        <v>51</v>
      </c>
      <c r="AB6" s="148" t="s">
        <v>399</v>
      </c>
      <c r="AC6" s="142" t="s">
        <v>357</v>
      </c>
      <c r="AD6" s="142" t="s">
        <v>101</v>
      </c>
      <c r="AE6" s="143">
        <v>1.56</v>
      </c>
      <c r="AF6" s="144">
        <v>0</v>
      </c>
      <c r="AG6" s="144">
        <v>1</v>
      </c>
      <c r="AH6" s="144">
        <v>0</v>
      </c>
      <c r="AI6" s="144">
        <v>36</v>
      </c>
      <c r="AJ6" s="145" t="s">
        <v>398</v>
      </c>
      <c r="AK6" s="142" t="s">
        <v>238</v>
      </c>
      <c r="AL6" s="142" t="s">
        <v>90</v>
      </c>
      <c r="AM6" s="146">
        <v>1.93</v>
      </c>
      <c r="AN6" s="147">
        <v>0</v>
      </c>
      <c r="AO6" s="147">
        <v>1</v>
      </c>
      <c r="AP6" s="147">
        <v>0</v>
      </c>
      <c r="AQ6" s="147">
        <v>26</v>
      </c>
      <c r="AR6" s="148" t="s">
        <v>399</v>
      </c>
      <c r="AS6" s="142" t="str">
        <f>IF(原始数据!L6="","",原始数据!L6)</f>
        <v>ppei</v>
      </c>
      <c r="AT6" s="142" t="str">
        <f>IF(原始数据!AV6="","",原始数据!AV6)</f>
        <v>歌剧演员</v>
      </c>
      <c r="AU6" s="149">
        <v>0</v>
      </c>
      <c r="AV6" s="149">
        <v>3</v>
      </c>
      <c r="AW6" s="149">
        <v>10</v>
      </c>
      <c r="AX6" s="149">
        <v>1</v>
      </c>
      <c r="AY6" s="150">
        <v>5</v>
      </c>
      <c r="AZ6" s="151">
        <v>5</v>
      </c>
      <c r="BA6" s="151">
        <v>41</v>
      </c>
    </row>
    <row r="7" spans="1:55">
      <c r="A7" s="1">
        <f>输入错误检查!B6</f>
        <v>0</v>
      </c>
      <c r="C7" s="8">
        <f>IF(原始数据!B7="","",原始数据!B7)</f>
        <v>4</v>
      </c>
      <c r="D7" s="8">
        <f>IF(原始数据!C7="","",原始数据!C7)</f>
        <v>11</v>
      </c>
      <c r="E7" s="8">
        <f>IF(原始数据!D7="","",原始数据!D7)</f>
        <v>12</v>
      </c>
      <c r="F7" s="8" t="str">
        <f>IF(原始数据!E7="","",原始数据!E7)</f>
        <v>AXIZ</v>
      </c>
      <c r="G7" s="8" t="str">
        <f>IF(原始数据!F7="","",原始数据!F7)</f>
        <v>TE</v>
      </c>
      <c r="H7" s="8">
        <f>IF(原始数据!G7="","",原始数据!G7)</f>
        <v>3</v>
      </c>
      <c r="I7" s="8" t="str">
        <f>IF(原始数据!H7="","",原始数据!H7)</f>
        <v>上</v>
      </c>
      <c r="J7" s="8" t="str">
        <f>原始数据!U7</f>
        <v>屠</v>
      </c>
      <c r="K7" s="8">
        <f t="shared" si="0"/>
        <v>0</v>
      </c>
      <c r="L7" s="8">
        <f t="shared" si="1"/>
        <v>1</v>
      </c>
      <c r="M7" s="142" t="s">
        <v>300</v>
      </c>
      <c r="N7" s="142" t="s">
        <v>79</v>
      </c>
      <c r="O7" s="143">
        <v>2.62</v>
      </c>
      <c r="P7" s="144">
        <v>1</v>
      </c>
      <c r="Q7" s="144">
        <v>0</v>
      </c>
      <c r="R7" s="144">
        <v>0</v>
      </c>
      <c r="S7" s="144">
        <v>54</v>
      </c>
      <c r="T7" s="145" t="s">
        <v>398</v>
      </c>
      <c r="U7" s="142" t="s">
        <v>357</v>
      </c>
      <c r="V7" s="142" t="s">
        <v>107</v>
      </c>
      <c r="W7" s="146">
        <v>1.2</v>
      </c>
      <c r="X7" s="147">
        <v>0</v>
      </c>
      <c r="Y7" s="147">
        <v>1</v>
      </c>
      <c r="Z7" s="147">
        <v>0</v>
      </c>
      <c r="AA7" s="147">
        <v>61</v>
      </c>
      <c r="AB7" s="148" t="s">
        <v>399</v>
      </c>
      <c r="AC7" s="142" t="s">
        <v>248</v>
      </c>
      <c r="AD7" s="142" t="s">
        <v>83</v>
      </c>
      <c r="AE7" s="143">
        <v>0</v>
      </c>
      <c r="AF7" s="144">
        <v>1</v>
      </c>
      <c r="AG7" s="144">
        <v>0</v>
      </c>
      <c r="AH7" s="144">
        <v>0</v>
      </c>
      <c r="AI7" s="144">
        <v>80</v>
      </c>
      <c r="AJ7" s="145" t="s">
        <v>399</v>
      </c>
      <c r="AK7" s="142" t="s">
        <v>238</v>
      </c>
      <c r="AL7" s="142" t="s">
        <v>109</v>
      </c>
      <c r="AM7" s="146">
        <v>2</v>
      </c>
      <c r="AN7" s="147">
        <v>0</v>
      </c>
      <c r="AO7" s="147">
        <v>0</v>
      </c>
      <c r="AP7" s="147">
        <v>0</v>
      </c>
      <c r="AQ7" s="147">
        <v>25</v>
      </c>
      <c r="AR7" s="148" t="s">
        <v>399</v>
      </c>
      <c r="AS7" s="142" t="str">
        <f>IF(原始数据!L7="","",原始数据!L7)</f>
        <v>ppei</v>
      </c>
      <c r="AT7" s="142" t="str">
        <f>IF(原始数据!AV7="","",原始数据!AV7)</f>
        <v>鹿头</v>
      </c>
      <c r="AU7" s="149">
        <v>0</v>
      </c>
      <c r="AV7" s="149">
        <v>2</v>
      </c>
      <c r="AW7" s="149">
        <v>14</v>
      </c>
      <c r="AX7" s="149">
        <v>0</v>
      </c>
      <c r="AY7" s="150">
        <v>4</v>
      </c>
      <c r="AZ7" s="151">
        <v>6</v>
      </c>
      <c r="BA7" s="151">
        <v>32</v>
      </c>
    </row>
    <row r="8" spans="1:55">
      <c r="A8" s="1">
        <f>输入错误检查!B7</f>
        <v>0</v>
      </c>
      <c r="C8" s="8">
        <f>IF(原始数据!B8="","",原始数据!B8)</f>
        <v>4</v>
      </c>
      <c r="D8" s="8">
        <f>IF(原始数据!C8="","",原始数据!C8)</f>
        <v>11</v>
      </c>
      <c r="E8" s="8">
        <f>IF(原始数据!D8="","",原始数据!D8)</f>
        <v>12</v>
      </c>
      <c r="F8" s="8" t="str">
        <f>IF(原始数据!E8="","",原始数据!E8)</f>
        <v>AXIZ</v>
      </c>
      <c r="G8" s="8" t="str">
        <f>IF(原始数据!F8="","",原始数据!F8)</f>
        <v>TE</v>
      </c>
      <c r="H8" s="8">
        <f>IF(原始数据!G8="","",原始数据!G8)</f>
        <v>3</v>
      </c>
      <c r="I8" s="8" t="str">
        <f>IF(原始数据!H8="","",原始数据!H8)</f>
        <v>下</v>
      </c>
      <c r="J8" s="8" t="str">
        <f>原始数据!U8</f>
        <v>屠</v>
      </c>
      <c r="K8" s="8">
        <f t="shared" si="0"/>
        <v>0</v>
      </c>
      <c r="L8" s="8">
        <f t="shared" si="1"/>
        <v>1</v>
      </c>
      <c r="M8" s="142" t="s">
        <v>241</v>
      </c>
      <c r="N8" s="142" t="s">
        <v>107</v>
      </c>
      <c r="O8" s="143">
        <v>1.34</v>
      </c>
      <c r="P8" s="144">
        <v>0</v>
      </c>
      <c r="Q8" s="144">
        <v>3</v>
      </c>
      <c r="R8" s="144">
        <v>3</v>
      </c>
      <c r="S8" s="144">
        <v>62</v>
      </c>
      <c r="T8" s="145" t="s">
        <v>398</v>
      </c>
      <c r="U8" s="142" t="s">
        <v>245</v>
      </c>
      <c r="V8" s="142" t="s">
        <v>108</v>
      </c>
      <c r="W8" s="146">
        <v>0</v>
      </c>
      <c r="X8" s="147">
        <v>0</v>
      </c>
      <c r="Y8" s="147">
        <v>0</v>
      </c>
      <c r="Z8" s="147">
        <v>0</v>
      </c>
      <c r="AA8" s="147">
        <v>41</v>
      </c>
      <c r="AB8" s="148" t="s">
        <v>399</v>
      </c>
      <c r="AC8" s="142" t="s">
        <v>345</v>
      </c>
      <c r="AD8" s="142" t="s">
        <v>113</v>
      </c>
      <c r="AE8" s="143">
        <v>2.66</v>
      </c>
      <c r="AF8" s="144">
        <v>0</v>
      </c>
      <c r="AG8" s="144">
        <v>1</v>
      </c>
      <c r="AH8" s="144">
        <v>0</v>
      </c>
      <c r="AI8" s="144">
        <v>65</v>
      </c>
      <c r="AJ8" s="145" t="s">
        <v>399</v>
      </c>
      <c r="AK8" s="142" t="s">
        <v>346</v>
      </c>
      <c r="AL8" s="142" t="s">
        <v>112</v>
      </c>
      <c r="AM8" s="146">
        <v>1</v>
      </c>
      <c r="AN8" s="147">
        <v>0</v>
      </c>
      <c r="AO8" s="147">
        <v>0</v>
      </c>
      <c r="AP8" s="147">
        <v>1</v>
      </c>
      <c r="AQ8" s="147">
        <v>50</v>
      </c>
      <c r="AR8" s="148" t="s">
        <v>399</v>
      </c>
      <c r="AS8" s="142" t="str">
        <f>IF(原始数据!L8="","",原始数据!L8)</f>
        <v>kakaka</v>
      </c>
      <c r="AT8" s="142" t="str">
        <f>IF(原始数据!AV8="","",原始数据!AV8)</f>
        <v>歌剧演员</v>
      </c>
      <c r="AU8" s="149">
        <v>1</v>
      </c>
      <c r="AV8" s="149">
        <v>4</v>
      </c>
      <c r="AW8" s="149">
        <v>12</v>
      </c>
      <c r="AX8" s="149">
        <v>1</v>
      </c>
      <c r="AY8" s="150">
        <v>7</v>
      </c>
      <c r="AZ8" s="151">
        <v>7</v>
      </c>
      <c r="BA8" s="151">
        <v>40</v>
      </c>
    </row>
    <row r="9" spans="1:55">
      <c r="A9" s="1">
        <f>输入错误检查!B8</f>
        <v>0</v>
      </c>
      <c r="C9" s="8">
        <f>IF(原始数据!B9="","",原始数据!B9)</f>
        <v>4</v>
      </c>
      <c r="D9" s="8">
        <f>IF(原始数据!C9="","",原始数据!C9)</f>
        <v>11</v>
      </c>
      <c r="E9" s="8">
        <f>IF(原始数据!D9="","",原始数据!D9)</f>
        <v>12</v>
      </c>
      <c r="F9" s="8" t="str">
        <f>IF(原始数据!E9="","",原始数据!E9)</f>
        <v>AXIZ</v>
      </c>
      <c r="G9" s="8" t="str">
        <f>IF(原始数据!F9="","",原始数据!F9)</f>
        <v>TE</v>
      </c>
      <c r="H9" s="8" t="str">
        <f>IF(原始数据!G9="","",原始数据!G9)</f>
        <v>加</v>
      </c>
      <c r="I9" s="8" t="str">
        <f>IF(原始数据!H9="","",原始数据!H9)</f>
        <v>上</v>
      </c>
      <c r="J9" s="8" t="str">
        <f>原始数据!U9</f>
        <v/>
      </c>
      <c r="K9" s="8" t="str">
        <f t="shared" si="0"/>
        <v/>
      </c>
      <c r="L9" s="8">
        <f t="shared" si="1"/>
        <v>0</v>
      </c>
      <c r="M9" s="142"/>
      <c r="N9" s="142"/>
      <c r="O9" s="143"/>
      <c r="P9" s="144"/>
      <c r="Q9" s="144"/>
      <c r="R9" s="144"/>
      <c r="S9" s="144"/>
      <c r="T9" s="145"/>
      <c r="U9" s="142"/>
      <c r="V9" s="142"/>
      <c r="W9" s="146"/>
      <c r="X9" s="147"/>
      <c r="Y9" s="147"/>
      <c r="Z9" s="147"/>
      <c r="AA9" s="147"/>
      <c r="AB9" s="148"/>
      <c r="AC9" s="142"/>
      <c r="AD9" s="142"/>
      <c r="AE9" s="143"/>
      <c r="AF9" s="144"/>
      <c r="AG9" s="144"/>
      <c r="AH9" s="144"/>
      <c r="AI9" s="144"/>
      <c r="AJ9" s="145"/>
      <c r="AK9" s="142"/>
      <c r="AL9" s="142"/>
      <c r="AM9" s="146"/>
      <c r="AN9" s="147"/>
      <c r="AO9" s="147"/>
      <c r="AP9" s="147"/>
      <c r="AQ9" s="147"/>
      <c r="AR9" s="148"/>
      <c r="AS9" s="142" t="str">
        <f>IF(原始数据!L9="","",原始数据!L9)</f>
        <v/>
      </c>
      <c r="AT9" s="142" t="str">
        <f>IF(原始数据!AV9="","",原始数据!AV9)</f>
        <v/>
      </c>
      <c r="AU9" s="149"/>
      <c r="AV9" s="149"/>
      <c r="AW9" s="149"/>
      <c r="AX9" s="149"/>
      <c r="AY9" s="150"/>
      <c r="AZ9" s="151"/>
      <c r="BA9" s="151"/>
    </row>
    <row r="10" spans="1:55">
      <c r="A10" s="1">
        <f>输入错误检查!B9</f>
        <v>0</v>
      </c>
      <c r="C10" s="8">
        <f>IF(原始数据!B10="","",原始数据!B10)</f>
        <v>4</v>
      </c>
      <c r="D10" s="8">
        <f>IF(原始数据!C10="","",原始数据!C10)</f>
        <v>11</v>
      </c>
      <c r="E10" s="8">
        <f>IF(原始数据!D10="","",原始数据!D10)</f>
        <v>12</v>
      </c>
      <c r="F10" s="8" t="str">
        <f>IF(原始数据!E10="","",原始数据!E10)</f>
        <v>AXIZ</v>
      </c>
      <c r="G10" s="8" t="str">
        <f>IF(原始数据!F10="","",原始数据!F10)</f>
        <v>TE</v>
      </c>
      <c r="H10" s="8" t="str">
        <f>IF(原始数据!G10="","",原始数据!G10)</f>
        <v>加</v>
      </c>
      <c r="I10" s="8" t="str">
        <f>IF(原始数据!H10="","",原始数据!H10)</f>
        <v>下</v>
      </c>
      <c r="J10" s="8" t="str">
        <f>原始数据!U10</f>
        <v/>
      </c>
      <c r="K10" s="8" t="str">
        <f t="shared" si="0"/>
        <v/>
      </c>
      <c r="L10" s="8">
        <f t="shared" si="1"/>
        <v>0</v>
      </c>
      <c r="M10" s="142"/>
      <c r="N10" s="142"/>
      <c r="O10" s="143"/>
      <c r="P10" s="144"/>
      <c r="Q10" s="144"/>
      <c r="R10" s="144"/>
      <c r="S10" s="144"/>
      <c r="T10" s="145"/>
      <c r="U10" s="142"/>
      <c r="V10" s="142"/>
      <c r="W10" s="146"/>
      <c r="X10" s="147"/>
      <c r="Y10" s="147"/>
      <c r="Z10" s="147"/>
      <c r="AA10" s="147"/>
      <c r="AB10" s="148"/>
      <c r="AC10" s="142"/>
      <c r="AD10" s="142"/>
      <c r="AE10" s="143"/>
      <c r="AF10" s="144"/>
      <c r="AG10" s="144"/>
      <c r="AH10" s="144"/>
      <c r="AI10" s="144"/>
      <c r="AJ10" s="145"/>
      <c r="AK10" s="142"/>
      <c r="AL10" s="142"/>
      <c r="AM10" s="146"/>
      <c r="AN10" s="147"/>
      <c r="AO10" s="147"/>
      <c r="AP10" s="147"/>
      <c r="AQ10" s="147"/>
      <c r="AR10" s="148"/>
      <c r="AS10" s="142" t="str">
        <f>IF(原始数据!L10="","",原始数据!L10)</f>
        <v/>
      </c>
      <c r="AT10" s="142" t="str">
        <f>IF(原始数据!AV10="","",原始数据!AV10)</f>
        <v/>
      </c>
      <c r="AU10" s="149"/>
      <c r="AV10" s="149"/>
      <c r="AW10" s="149"/>
      <c r="AX10" s="149"/>
      <c r="AY10" s="150"/>
      <c r="AZ10" s="151"/>
      <c r="BA10" s="151"/>
    </row>
    <row r="11" spans="1:55">
      <c r="A11" s="1">
        <f>输入错误检查!B10</f>
        <v>0</v>
      </c>
      <c r="C11" s="8">
        <f>IF(原始数据!B11="","",原始数据!B11)</f>
        <v>4</v>
      </c>
      <c r="D11" s="8">
        <f>IF(原始数据!C11="","",原始数据!C11)</f>
        <v>11</v>
      </c>
      <c r="E11" s="8">
        <f>IF(原始数据!D11="","",原始数据!D11)</f>
        <v>14</v>
      </c>
      <c r="F11" s="8" t="str">
        <f>IF(原始数据!E11="","",原始数据!E11)</f>
        <v>RVL</v>
      </c>
      <c r="G11" s="8" t="str">
        <f>IF(原始数据!F11="","",原始数据!F11)</f>
        <v>FT</v>
      </c>
      <c r="H11" s="8">
        <f>IF(原始数据!G11="","",原始数据!G11)</f>
        <v>1</v>
      </c>
      <c r="I11" s="8" t="str">
        <f>IF(原始数据!H11="","",原始数据!H11)</f>
        <v>上</v>
      </c>
      <c r="J11" s="8" t="str">
        <f>原始数据!U11</f>
        <v>屠</v>
      </c>
      <c r="K11" s="8">
        <f t="shared" si="0"/>
        <v>0</v>
      </c>
      <c r="L11" s="8">
        <f t="shared" si="1"/>
        <v>0</v>
      </c>
      <c r="M11" s="142" t="s">
        <v>306</v>
      </c>
      <c r="N11" s="142" t="s">
        <v>85</v>
      </c>
      <c r="O11" s="146">
        <v>1.7</v>
      </c>
      <c r="P11" s="147">
        <v>0</v>
      </c>
      <c r="Q11" s="147">
        <v>1</v>
      </c>
      <c r="R11" s="147">
        <v>0</v>
      </c>
      <c r="S11" s="147">
        <v>48</v>
      </c>
      <c r="T11" s="148" t="s">
        <v>399</v>
      </c>
      <c r="U11" s="142" t="s">
        <v>256</v>
      </c>
      <c r="V11" s="142" t="s">
        <v>90</v>
      </c>
      <c r="W11" s="143">
        <v>2.57</v>
      </c>
      <c r="X11" s="144">
        <v>0</v>
      </c>
      <c r="Y11" s="144">
        <v>1</v>
      </c>
      <c r="Z11" s="144">
        <v>0</v>
      </c>
      <c r="AA11" s="144">
        <v>44</v>
      </c>
      <c r="AB11" s="145" t="s">
        <v>399</v>
      </c>
      <c r="AC11" s="142" t="s">
        <v>342</v>
      </c>
      <c r="AD11" s="142" t="s">
        <v>119</v>
      </c>
      <c r="AE11" s="146">
        <v>1.99</v>
      </c>
      <c r="AF11" s="147">
        <v>0</v>
      </c>
      <c r="AG11" s="147">
        <v>1</v>
      </c>
      <c r="AH11" s="147">
        <v>0</v>
      </c>
      <c r="AI11" s="147">
        <v>27</v>
      </c>
      <c r="AJ11" s="148" t="s">
        <v>399</v>
      </c>
      <c r="AK11" s="142" t="s">
        <v>251</v>
      </c>
      <c r="AL11" s="142" t="s">
        <v>97</v>
      </c>
      <c r="AM11" s="143">
        <v>0</v>
      </c>
      <c r="AN11" s="144">
        <v>1</v>
      </c>
      <c r="AO11" s="144">
        <v>0</v>
      </c>
      <c r="AP11" s="144">
        <v>0</v>
      </c>
      <c r="AQ11" s="144">
        <v>94</v>
      </c>
      <c r="AR11" s="145" t="s">
        <v>399</v>
      </c>
      <c r="AS11" s="142" t="str">
        <f>IF(原始数据!L11="","",原始数据!L11)</f>
        <v>heshen</v>
      </c>
      <c r="AT11" s="142" t="str">
        <f>IF(原始数据!AV11="","",原始数据!AV11)</f>
        <v>跛脚羊</v>
      </c>
      <c r="AU11" s="154">
        <v>1</v>
      </c>
      <c r="AV11" s="154">
        <v>4</v>
      </c>
      <c r="AW11" s="154">
        <v>14</v>
      </c>
      <c r="AX11" s="154">
        <v>1</v>
      </c>
      <c r="AY11" s="155">
        <v>7</v>
      </c>
      <c r="AZ11" s="151">
        <v>6</v>
      </c>
      <c r="BA11" s="151">
        <v>16</v>
      </c>
      <c r="BB11" s="156" t="s">
        <v>121</v>
      </c>
      <c r="BC11" s="157" t="s">
        <v>124</v>
      </c>
    </row>
    <row r="12" spans="1:55">
      <c r="A12" s="1">
        <f>输入错误检查!B11</f>
        <v>0</v>
      </c>
      <c r="C12" s="8">
        <f>IF(原始数据!B12="","",原始数据!B12)</f>
        <v>4</v>
      </c>
      <c r="D12" s="8">
        <f>IF(原始数据!C12="","",原始数据!C12)</f>
        <v>11</v>
      </c>
      <c r="E12" s="8">
        <f>IF(原始数据!D12="","",原始数据!D12)</f>
        <v>14</v>
      </c>
      <c r="F12" s="8" t="str">
        <f>IF(原始数据!E12="","",原始数据!E12)</f>
        <v>RVL</v>
      </c>
      <c r="G12" s="8" t="str">
        <f>IF(原始数据!F12="","",原始数据!F12)</f>
        <v>FT</v>
      </c>
      <c r="H12" s="8">
        <f>IF(原始数据!G12="","",原始数据!G12)</f>
        <v>1</v>
      </c>
      <c r="I12" s="8" t="str">
        <f>IF(原始数据!H12="","",原始数据!H12)</f>
        <v>下</v>
      </c>
      <c r="J12" s="8" t="str">
        <f>原始数据!U12</f>
        <v>平</v>
      </c>
      <c r="K12" s="8">
        <f t="shared" si="0"/>
        <v>0</v>
      </c>
      <c r="L12" s="8">
        <f t="shared" si="1"/>
        <v>2</v>
      </c>
      <c r="M12" s="142" t="s">
        <v>354</v>
      </c>
      <c r="N12" s="142" t="s">
        <v>91</v>
      </c>
      <c r="O12" s="146">
        <v>2</v>
      </c>
      <c r="P12" s="147">
        <v>1</v>
      </c>
      <c r="Q12" s="147">
        <v>0</v>
      </c>
      <c r="R12" s="147">
        <v>0</v>
      </c>
      <c r="S12" s="147">
        <v>13</v>
      </c>
      <c r="T12" s="148" t="s">
        <v>399</v>
      </c>
      <c r="U12" s="142" t="s">
        <v>375</v>
      </c>
      <c r="V12" s="142" t="s">
        <v>81</v>
      </c>
      <c r="W12" s="143">
        <v>1.74</v>
      </c>
      <c r="X12" s="144">
        <v>0</v>
      </c>
      <c r="Y12" s="144">
        <v>1</v>
      </c>
      <c r="Z12" s="144">
        <v>0</v>
      </c>
      <c r="AA12" s="144">
        <v>32</v>
      </c>
      <c r="AB12" s="145" t="s">
        <v>398</v>
      </c>
      <c r="AC12" s="142" t="s">
        <v>355</v>
      </c>
      <c r="AD12" s="142" t="s">
        <v>98</v>
      </c>
      <c r="AE12" s="146">
        <v>1.62</v>
      </c>
      <c r="AF12" s="147">
        <v>0</v>
      </c>
      <c r="AG12" s="147">
        <v>1</v>
      </c>
      <c r="AH12" s="147">
        <v>0</v>
      </c>
      <c r="AI12" s="147">
        <v>31</v>
      </c>
      <c r="AJ12" s="148" t="s">
        <v>398</v>
      </c>
      <c r="AK12" s="142" t="s">
        <v>253</v>
      </c>
      <c r="AL12" s="142" t="s">
        <v>82</v>
      </c>
      <c r="AM12" s="143">
        <v>0</v>
      </c>
      <c r="AN12" s="144">
        <v>0</v>
      </c>
      <c r="AO12" s="144">
        <v>0</v>
      </c>
      <c r="AP12" s="144">
        <v>0</v>
      </c>
      <c r="AQ12" s="144">
        <v>115</v>
      </c>
      <c r="AR12" s="145" t="s">
        <v>399</v>
      </c>
      <c r="AS12" s="142" t="str">
        <f>IF(原始数据!L12="","",原始数据!L12)</f>
        <v>sprintzer</v>
      </c>
      <c r="AT12" s="142" t="str">
        <f>IF(原始数据!AV12="","",原始数据!AV12)</f>
        <v>跛脚羊</v>
      </c>
      <c r="AU12" s="154">
        <v>0</v>
      </c>
      <c r="AV12" s="154">
        <v>6</v>
      </c>
      <c r="AW12" s="154">
        <v>8</v>
      </c>
      <c r="AX12" s="154">
        <v>1</v>
      </c>
      <c r="AY12" s="155">
        <v>4</v>
      </c>
      <c r="AZ12" s="151">
        <v>4</v>
      </c>
      <c r="BA12" s="151">
        <v>40</v>
      </c>
    </row>
    <row r="13" spans="1:55">
      <c r="A13" s="1">
        <f>输入错误检查!B12</f>
        <v>0</v>
      </c>
      <c r="C13" s="8">
        <f>IF(原始数据!B13="","",原始数据!B13)</f>
        <v>4</v>
      </c>
      <c r="D13" s="8">
        <f>IF(原始数据!C13="","",原始数据!C13)</f>
        <v>11</v>
      </c>
      <c r="E13" s="8">
        <f>IF(原始数据!D13="","",原始数据!D13)</f>
        <v>14</v>
      </c>
      <c r="F13" s="8" t="str">
        <f>IF(原始数据!E13="","",原始数据!E13)</f>
        <v>RVL</v>
      </c>
      <c r="G13" s="8" t="str">
        <f>IF(原始数据!F13="","",原始数据!F13)</f>
        <v>FT</v>
      </c>
      <c r="H13" s="8">
        <f>IF(原始数据!G13="","",原始数据!G13)</f>
        <v>2</v>
      </c>
      <c r="I13" s="8" t="str">
        <f>IF(原始数据!H13="","",原始数据!H13)</f>
        <v>上</v>
      </c>
      <c r="J13" s="8" t="str">
        <f>原始数据!U13</f>
        <v>屠</v>
      </c>
      <c r="K13" s="8">
        <f t="shared" si="0"/>
        <v>0</v>
      </c>
      <c r="L13" s="8">
        <f t="shared" si="1"/>
        <v>0</v>
      </c>
      <c r="M13" s="142" t="s">
        <v>354</v>
      </c>
      <c r="N13" s="142" t="s">
        <v>85</v>
      </c>
      <c r="O13" s="146">
        <v>2.3</v>
      </c>
      <c r="P13" s="147">
        <v>0</v>
      </c>
      <c r="Q13" s="147">
        <v>2</v>
      </c>
      <c r="R13" s="147">
        <v>0</v>
      </c>
      <c r="S13" s="147">
        <v>30</v>
      </c>
      <c r="T13" s="148" t="s">
        <v>399</v>
      </c>
      <c r="U13" s="142" t="s">
        <v>253</v>
      </c>
      <c r="V13" s="142" t="s">
        <v>109</v>
      </c>
      <c r="W13" s="143">
        <v>0</v>
      </c>
      <c r="X13" s="144">
        <v>0</v>
      </c>
      <c r="Y13" s="144">
        <v>0</v>
      </c>
      <c r="Z13" s="144">
        <v>0</v>
      </c>
      <c r="AA13" s="144">
        <v>68</v>
      </c>
      <c r="AB13" s="145" t="s">
        <v>399</v>
      </c>
      <c r="AC13" s="142" t="s">
        <v>375</v>
      </c>
      <c r="AD13" s="142" t="s">
        <v>107</v>
      </c>
      <c r="AE13" s="146">
        <v>1.05</v>
      </c>
      <c r="AF13" s="147">
        <v>0</v>
      </c>
      <c r="AG13" s="147">
        <v>1</v>
      </c>
      <c r="AH13" s="147">
        <v>0</v>
      </c>
      <c r="AI13" s="147">
        <v>53</v>
      </c>
      <c r="AJ13" s="148" t="s">
        <v>399</v>
      </c>
      <c r="AK13" s="142" t="s">
        <v>355</v>
      </c>
      <c r="AL13" s="142" t="s">
        <v>97</v>
      </c>
      <c r="AM13" s="143">
        <v>1.7</v>
      </c>
      <c r="AN13" s="144">
        <v>0</v>
      </c>
      <c r="AO13" s="144">
        <v>1</v>
      </c>
      <c r="AP13" s="144">
        <v>0</v>
      </c>
      <c r="AQ13" s="144">
        <v>54</v>
      </c>
      <c r="AR13" s="145" t="s">
        <v>399</v>
      </c>
      <c r="AS13" s="142" t="str">
        <f>IF(原始数据!L13="","",原始数据!L13)</f>
        <v>sprintzer</v>
      </c>
      <c r="AT13" s="142" t="str">
        <f>IF(原始数据!AV13="","",原始数据!AV13)</f>
        <v>歌剧演员</v>
      </c>
      <c r="AU13" s="154">
        <v>1</v>
      </c>
      <c r="AV13" s="154">
        <v>4</v>
      </c>
      <c r="AW13" s="154">
        <v>15</v>
      </c>
      <c r="AX13" s="154">
        <v>3</v>
      </c>
      <c r="AY13" s="155">
        <v>9</v>
      </c>
      <c r="AZ13" s="151">
        <v>6</v>
      </c>
      <c r="BA13" s="151">
        <v>53</v>
      </c>
    </row>
    <row r="14" spans="1:55">
      <c r="A14" s="1">
        <f>输入错误检查!B13</f>
        <v>0</v>
      </c>
      <c r="C14" s="8">
        <f>IF(原始数据!B14="","",原始数据!B14)</f>
        <v>4</v>
      </c>
      <c r="D14" s="8">
        <f>IF(原始数据!C14="","",原始数据!C14)</f>
        <v>11</v>
      </c>
      <c r="E14" s="8">
        <f>IF(原始数据!D14="","",原始数据!D14)</f>
        <v>14</v>
      </c>
      <c r="F14" s="8" t="str">
        <f>IF(原始数据!E14="","",原始数据!E14)</f>
        <v>RVL</v>
      </c>
      <c r="G14" s="8" t="str">
        <f>IF(原始数据!F14="","",原始数据!F14)</f>
        <v>FT</v>
      </c>
      <c r="H14" s="8">
        <f>IF(原始数据!G14="","",原始数据!G14)</f>
        <v>2</v>
      </c>
      <c r="I14" s="8" t="str">
        <f>IF(原始数据!H14="","",原始数据!H14)</f>
        <v>下</v>
      </c>
      <c r="J14" s="8" t="str">
        <f>原始数据!U14</f>
        <v>屠</v>
      </c>
      <c r="K14" s="8">
        <f t="shared" si="0"/>
        <v>0</v>
      </c>
      <c r="L14" s="8">
        <f t="shared" si="1"/>
        <v>1</v>
      </c>
      <c r="M14" s="142" t="s">
        <v>306</v>
      </c>
      <c r="N14" s="142" t="s">
        <v>109</v>
      </c>
      <c r="O14" s="146">
        <v>1.86</v>
      </c>
      <c r="P14" s="147">
        <v>0</v>
      </c>
      <c r="Q14" s="147">
        <v>2</v>
      </c>
      <c r="R14" s="147">
        <v>0</v>
      </c>
      <c r="S14" s="147">
        <v>68</v>
      </c>
      <c r="T14" s="148" t="s">
        <v>399</v>
      </c>
      <c r="U14" s="142" t="s">
        <v>256</v>
      </c>
      <c r="V14" s="142" t="s">
        <v>91</v>
      </c>
      <c r="W14" s="143">
        <v>0</v>
      </c>
      <c r="X14" s="144">
        <v>0</v>
      </c>
      <c r="Y14" s="144">
        <v>0</v>
      </c>
      <c r="Z14" s="144">
        <v>0</v>
      </c>
      <c r="AA14" s="144">
        <v>64</v>
      </c>
      <c r="AB14" s="145" t="s">
        <v>399</v>
      </c>
      <c r="AC14" s="142" t="s">
        <v>342</v>
      </c>
      <c r="AD14" s="142" t="s">
        <v>81</v>
      </c>
      <c r="AE14" s="146">
        <v>1.63</v>
      </c>
      <c r="AF14" s="147">
        <v>0</v>
      </c>
      <c r="AG14" s="147">
        <v>1</v>
      </c>
      <c r="AH14" s="147">
        <v>0</v>
      </c>
      <c r="AI14" s="147">
        <v>58</v>
      </c>
      <c r="AJ14" s="148" t="s">
        <v>398</v>
      </c>
      <c r="AK14" s="142" t="s">
        <v>251</v>
      </c>
      <c r="AL14" s="142" t="s">
        <v>93</v>
      </c>
      <c r="AM14" s="143">
        <v>2.02</v>
      </c>
      <c r="AN14" s="144">
        <v>1</v>
      </c>
      <c r="AO14" s="144">
        <v>1</v>
      </c>
      <c r="AP14" s="144">
        <v>0</v>
      </c>
      <c r="AQ14" s="144">
        <v>77</v>
      </c>
      <c r="AR14" s="145" t="s">
        <v>399</v>
      </c>
      <c r="AS14" s="142" t="str">
        <f>IF(原始数据!L14="","",原始数据!L14)</f>
        <v>miao</v>
      </c>
      <c r="AT14" s="142" t="str">
        <f>IF(原始数据!AV14="","",原始数据!AV14)</f>
        <v>歌剧演员</v>
      </c>
      <c r="AU14" s="154">
        <v>0</v>
      </c>
      <c r="AV14" s="154">
        <v>2</v>
      </c>
      <c r="AW14" s="154">
        <v>15</v>
      </c>
      <c r="AX14" s="154">
        <v>2</v>
      </c>
      <c r="AY14" s="155">
        <v>10</v>
      </c>
      <c r="AZ14" s="151">
        <v>7</v>
      </c>
      <c r="BA14" s="151">
        <v>25</v>
      </c>
    </row>
    <row r="15" spans="1:55">
      <c r="A15" s="1">
        <f>输入错误检查!B14</f>
        <v>0</v>
      </c>
      <c r="C15" s="8">
        <f>IF(原始数据!B15="","",原始数据!B15)</f>
        <v>4</v>
      </c>
      <c r="D15" s="8">
        <f>IF(原始数据!C15="","",原始数据!C15)</f>
        <v>11</v>
      </c>
      <c r="E15" s="8">
        <f>IF(原始数据!D15="","",原始数据!D15)</f>
        <v>14</v>
      </c>
      <c r="F15" s="8" t="str">
        <f>IF(原始数据!E15="","",原始数据!E15)</f>
        <v>RVL</v>
      </c>
      <c r="G15" s="8" t="str">
        <f>IF(原始数据!F15="","",原始数据!F15)</f>
        <v>FT</v>
      </c>
      <c r="H15" s="8">
        <f>IF(原始数据!G15="","",原始数据!G15)</f>
        <v>3</v>
      </c>
      <c r="I15" s="8" t="str">
        <f>IF(原始数据!H15="","",原始数据!H15)</f>
        <v>上</v>
      </c>
      <c r="J15" s="8" t="str">
        <f>原始数据!U15</f>
        <v>屠</v>
      </c>
      <c r="K15" s="8">
        <f t="shared" si="0"/>
        <v>0</v>
      </c>
      <c r="L15" s="8">
        <f t="shared" si="1"/>
        <v>1</v>
      </c>
      <c r="M15" s="142" t="s">
        <v>306</v>
      </c>
      <c r="N15" s="142" t="s">
        <v>91</v>
      </c>
      <c r="O15" s="146">
        <v>1.15</v>
      </c>
      <c r="P15" s="147">
        <v>0</v>
      </c>
      <c r="Q15" s="147">
        <v>1</v>
      </c>
      <c r="R15" s="147">
        <v>2</v>
      </c>
      <c r="S15" s="147">
        <v>89</v>
      </c>
      <c r="T15" s="148" t="s">
        <v>399</v>
      </c>
      <c r="U15" s="142" t="s">
        <v>342</v>
      </c>
      <c r="V15" s="142" t="s">
        <v>107</v>
      </c>
      <c r="W15" s="143">
        <v>1.47</v>
      </c>
      <c r="X15" s="144">
        <v>0</v>
      </c>
      <c r="Y15" s="144">
        <v>3</v>
      </c>
      <c r="Z15" s="144">
        <v>0</v>
      </c>
      <c r="AA15" s="144">
        <v>71</v>
      </c>
      <c r="AB15" s="145" t="s">
        <v>399</v>
      </c>
      <c r="AC15" s="142" t="s">
        <v>256</v>
      </c>
      <c r="AD15" s="142" t="s">
        <v>80</v>
      </c>
      <c r="AE15" s="146">
        <v>3.1</v>
      </c>
      <c r="AF15" s="147">
        <v>0</v>
      </c>
      <c r="AG15" s="147">
        <v>1</v>
      </c>
      <c r="AH15" s="147">
        <v>0</v>
      </c>
      <c r="AI15" s="147">
        <v>31</v>
      </c>
      <c r="AJ15" s="148" t="s">
        <v>398</v>
      </c>
      <c r="AK15" s="142" t="s">
        <v>251</v>
      </c>
      <c r="AL15" s="142" t="s">
        <v>97</v>
      </c>
      <c r="AM15" s="143">
        <v>0</v>
      </c>
      <c r="AN15" s="144">
        <v>0</v>
      </c>
      <c r="AO15" s="144">
        <v>0</v>
      </c>
      <c r="AP15" s="144">
        <v>0</v>
      </c>
      <c r="AQ15" s="144">
        <v>55</v>
      </c>
      <c r="AR15" s="145" t="s">
        <v>399</v>
      </c>
      <c r="AS15" s="142" t="s">
        <v>121</v>
      </c>
      <c r="AT15" s="142" t="str">
        <f>IF(原始数据!AV15="","",原始数据!AV15)</f>
        <v>红夫人</v>
      </c>
      <c r="AU15" s="154">
        <v>0</v>
      </c>
      <c r="AV15" s="154">
        <v>0</v>
      </c>
      <c r="AW15" s="154">
        <v>17</v>
      </c>
      <c r="AX15" s="154">
        <v>1</v>
      </c>
      <c r="AY15" s="155">
        <v>11</v>
      </c>
      <c r="AZ15" s="151">
        <v>8</v>
      </c>
      <c r="BA15" s="151">
        <v>22</v>
      </c>
    </row>
    <row r="16" spans="1:55">
      <c r="A16" s="1">
        <f>输入错误检查!B15</f>
        <v>0</v>
      </c>
      <c r="C16" s="8">
        <f>IF(原始数据!B16="","",原始数据!B16)</f>
        <v>4</v>
      </c>
      <c r="D16" s="8">
        <f>IF(原始数据!C16="","",原始数据!C16)</f>
        <v>11</v>
      </c>
      <c r="E16" s="8">
        <f>IF(原始数据!D16="","",原始数据!D16)</f>
        <v>14</v>
      </c>
      <c r="F16" s="8" t="str">
        <f>IF(原始数据!E16="","",原始数据!E16)</f>
        <v>RVL</v>
      </c>
      <c r="G16" s="8" t="str">
        <f>IF(原始数据!F16="","",原始数据!F16)</f>
        <v>FT</v>
      </c>
      <c r="H16" s="8">
        <f>IF(原始数据!G16="","",原始数据!G16)</f>
        <v>3</v>
      </c>
      <c r="I16" s="8" t="str">
        <f>IF(原始数据!H16="","",原始数据!H16)</f>
        <v>下</v>
      </c>
      <c r="J16" s="8" t="str">
        <f>原始数据!U16</f>
        <v>平</v>
      </c>
      <c r="K16" s="8">
        <f t="shared" si="0"/>
        <v>0</v>
      </c>
      <c r="L16" s="8">
        <f t="shared" si="1"/>
        <v>2</v>
      </c>
      <c r="M16" s="142" t="s">
        <v>354</v>
      </c>
      <c r="N16" s="142" t="s">
        <v>85</v>
      </c>
      <c r="O16" s="146">
        <v>2</v>
      </c>
      <c r="P16" s="147">
        <v>1</v>
      </c>
      <c r="Q16" s="147">
        <v>2</v>
      </c>
      <c r="R16" s="147">
        <v>0</v>
      </c>
      <c r="S16" s="147">
        <v>55</v>
      </c>
      <c r="T16" s="148" t="s">
        <v>398</v>
      </c>
      <c r="U16" s="142" t="s">
        <v>253</v>
      </c>
      <c r="V16" s="142" t="s">
        <v>112</v>
      </c>
      <c r="W16" s="143">
        <v>0</v>
      </c>
      <c r="X16" s="144">
        <v>0</v>
      </c>
      <c r="Y16" s="144">
        <v>0</v>
      </c>
      <c r="Z16" s="144">
        <v>0</v>
      </c>
      <c r="AA16" s="144">
        <v>64</v>
      </c>
      <c r="AB16" s="145" t="s">
        <v>399</v>
      </c>
      <c r="AC16" s="142" t="s">
        <v>355</v>
      </c>
      <c r="AD16" s="142" t="s">
        <v>91</v>
      </c>
      <c r="AE16" s="146">
        <v>2.22</v>
      </c>
      <c r="AF16" s="147">
        <v>0</v>
      </c>
      <c r="AG16" s="147">
        <v>0</v>
      </c>
      <c r="AH16" s="147">
        <v>0</v>
      </c>
      <c r="AI16" s="147">
        <v>82</v>
      </c>
      <c r="AJ16" s="148" t="s">
        <v>399</v>
      </c>
      <c r="AK16" s="142" t="s">
        <v>375</v>
      </c>
      <c r="AL16" s="142" t="s">
        <v>101</v>
      </c>
      <c r="AM16" s="143">
        <v>1.18</v>
      </c>
      <c r="AN16" s="144">
        <v>0</v>
      </c>
      <c r="AO16" s="144">
        <v>1</v>
      </c>
      <c r="AP16" s="144">
        <v>0</v>
      </c>
      <c r="AQ16" s="144">
        <v>39</v>
      </c>
      <c r="AR16" s="145" t="s">
        <v>398</v>
      </c>
      <c r="AS16" s="142" t="str">
        <f>IF(原始数据!L16="","",原始数据!L16)</f>
        <v>sprintzer</v>
      </c>
      <c r="AT16" s="142" t="str">
        <f>IF(原始数据!AV16="","",原始数据!AV16)</f>
        <v>梦之女巫</v>
      </c>
      <c r="AU16" s="154">
        <v>0</v>
      </c>
      <c r="AV16" s="154">
        <v>2</v>
      </c>
      <c r="AW16" s="154">
        <v>14</v>
      </c>
      <c r="AX16" s="154">
        <v>1</v>
      </c>
      <c r="AY16" s="155">
        <v>7</v>
      </c>
      <c r="AZ16" s="151">
        <v>7</v>
      </c>
      <c r="BA16" s="151">
        <v>8</v>
      </c>
    </row>
    <row r="17" spans="1:55">
      <c r="A17" s="1">
        <f>输入错误检查!B16</f>
        <v>0</v>
      </c>
      <c r="C17" s="8">
        <f>IF(原始数据!B17="","",原始数据!B17)</f>
        <v>4</v>
      </c>
      <c r="D17" s="8">
        <f>IF(原始数据!C17="","",原始数据!C17)</f>
        <v>11</v>
      </c>
      <c r="E17" s="8">
        <f>IF(原始数据!D17="","",原始数据!D17)</f>
        <v>14</v>
      </c>
      <c r="F17" s="8" t="str">
        <f>IF(原始数据!E17="","",原始数据!E17)</f>
        <v>RVL</v>
      </c>
      <c r="G17" s="8" t="str">
        <f>IF(原始数据!F17="","",原始数据!F17)</f>
        <v>FT</v>
      </c>
      <c r="H17" s="8" t="str">
        <f>IF(原始数据!G17="","",原始数据!G17)</f>
        <v>加</v>
      </c>
      <c r="I17" s="8" t="str">
        <f>IF(原始数据!H17="","",原始数据!H17)</f>
        <v>上</v>
      </c>
      <c r="J17" s="8" t="str">
        <f>原始数据!U17</f>
        <v/>
      </c>
      <c r="K17" s="8" t="str">
        <f t="shared" si="0"/>
        <v/>
      </c>
      <c r="L17" s="8">
        <f t="shared" si="1"/>
        <v>0</v>
      </c>
      <c r="M17" s="142"/>
      <c r="N17" s="142"/>
      <c r="O17" s="146"/>
      <c r="P17" s="147"/>
      <c r="Q17" s="147"/>
      <c r="R17" s="147"/>
      <c r="S17" s="147"/>
      <c r="T17" s="148"/>
      <c r="U17" s="142"/>
      <c r="V17" s="142"/>
      <c r="W17" s="143"/>
      <c r="X17" s="144"/>
      <c r="Y17" s="144"/>
      <c r="Z17" s="144"/>
      <c r="AA17" s="144"/>
      <c r="AB17" s="145"/>
      <c r="AC17" s="142"/>
      <c r="AD17" s="142"/>
      <c r="AE17" s="146"/>
      <c r="AF17" s="147"/>
      <c r="AG17" s="147"/>
      <c r="AH17" s="147"/>
      <c r="AI17" s="147"/>
      <c r="AJ17" s="148"/>
      <c r="AK17" s="142"/>
      <c r="AL17" s="142"/>
      <c r="AM17" s="143"/>
      <c r="AN17" s="144"/>
      <c r="AO17" s="144"/>
      <c r="AP17" s="144"/>
      <c r="AQ17" s="144"/>
      <c r="AR17" s="145"/>
      <c r="AS17" s="142" t="str">
        <f>IF(原始数据!L17="","",原始数据!L17)</f>
        <v/>
      </c>
      <c r="AT17" s="142" t="str">
        <f>IF(原始数据!AV17="","",原始数据!AV17)</f>
        <v/>
      </c>
      <c r="AU17" s="154"/>
      <c r="AV17" s="154"/>
      <c r="AW17" s="154"/>
      <c r="AX17" s="154"/>
      <c r="AY17" s="155"/>
      <c r="AZ17" s="151"/>
      <c r="BA17" s="151"/>
    </row>
    <row r="18" spans="1:55">
      <c r="A18" s="1">
        <f>输入错误检查!B17</f>
        <v>0</v>
      </c>
      <c r="C18" s="8">
        <f>IF(原始数据!B18="","",原始数据!B18)</f>
        <v>4</v>
      </c>
      <c r="D18" s="8">
        <f>IF(原始数据!C18="","",原始数据!C18)</f>
        <v>11</v>
      </c>
      <c r="E18" s="8">
        <f>IF(原始数据!D18="","",原始数据!D18)</f>
        <v>14</v>
      </c>
      <c r="F18" s="8" t="str">
        <f>IF(原始数据!E18="","",原始数据!E18)</f>
        <v>RVL</v>
      </c>
      <c r="G18" s="8" t="str">
        <f>IF(原始数据!F18="","",原始数据!F18)</f>
        <v>FT</v>
      </c>
      <c r="H18" s="8" t="str">
        <f>IF(原始数据!G18="","",原始数据!G18)</f>
        <v>加</v>
      </c>
      <c r="I18" s="8" t="str">
        <f>IF(原始数据!H18="","",原始数据!H18)</f>
        <v>下</v>
      </c>
      <c r="J18" s="8" t="str">
        <f>原始数据!U18</f>
        <v/>
      </c>
      <c r="K18" s="8" t="str">
        <f t="shared" si="0"/>
        <v/>
      </c>
      <c r="L18" s="8">
        <f t="shared" si="1"/>
        <v>0</v>
      </c>
      <c r="M18" s="142"/>
      <c r="N18" s="142"/>
      <c r="O18" s="146"/>
      <c r="P18" s="147"/>
      <c r="Q18" s="147"/>
      <c r="R18" s="147"/>
      <c r="S18" s="147"/>
      <c r="T18" s="148"/>
      <c r="U18" s="142"/>
      <c r="V18" s="142"/>
      <c r="W18" s="143"/>
      <c r="X18" s="144"/>
      <c r="Y18" s="144"/>
      <c r="Z18" s="144"/>
      <c r="AA18" s="144"/>
      <c r="AB18" s="145"/>
      <c r="AC18" s="142"/>
      <c r="AD18" s="142"/>
      <c r="AE18" s="146"/>
      <c r="AF18" s="147"/>
      <c r="AG18" s="147"/>
      <c r="AH18" s="147"/>
      <c r="AI18" s="147"/>
      <c r="AJ18" s="148"/>
      <c r="AK18" s="142"/>
      <c r="AL18" s="142"/>
      <c r="AM18" s="143"/>
      <c r="AN18" s="144"/>
      <c r="AO18" s="144"/>
      <c r="AP18" s="144"/>
      <c r="AQ18" s="144"/>
      <c r="AR18" s="145"/>
      <c r="AS18" s="142" t="str">
        <f>IF(原始数据!L18="","",原始数据!L18)</f>
        <v/>
      </c>
      <c r="AT18" s="142" t="str">
        <f>IF(原始数据!AV18="","",原始数据!AV18)</f>
        <v/>
      </c>
      <c r="AU18" s="154"/>
      <c r="AV18" s="154"/>
      <c r="AW18" s="154"/>
      <c r="AX18" s="154"/>
      <c r="AY18" s="155"/>
      <c r="AZ18" s="151"/>
      <c r="BA18" s="151"/>
    </row>
    <row r="19" spans="1:55">
      <c r="A19" s="1">
        <f>输入错误检查!B18</f>
        <v>0</v>
      </c>
      <c r="C19" s="8">
        <f>IF(原始数据!B19="","",原始数据!B19)</f>
        <v>4</v>
      </c>
      <c r="D19" s="8">
        <f>IF(原始数据!C19="","",原始数据!C19)</f>
        <v>11</v>
      </c>
      <c r="E19" s="8">
        <f>IF(原始数据!D19="","",原始数据!D19)</f>
        <v>16</v>
      </c>
      <c r="F19" s="8" t="str">
        <f>IF(原始数据!E19="","",原始数据!E19)</f>
        <v>ZZZ</v>
      </c>
      <c r="G19" s="8" t="str">
        <f>IF(原始数据!F19="","",原始数据!F19)</f>
        <v>RD</v>
      </c>
      <c r="H19" s="8">
        <f>IF(原始数据!G19="","",原始数据!G19)</f>
        <v>1</v>
      </c>
      <c r="I19" s="8" t="str">
        <f>IF(原始数据!H19="","",原始数据!H19)</f>
        <v>上</v>
      </c>
      <c r="J19" s="8" t="str">
        <f>原始数据!U19</f>
        <v>屠</v>
      </c>
      <c r="K19" s="8">
        <f t="shared" si="0"/>
        <v>0</v>
      </c>
      <c r="L19" s="8">
        <f t="shared" si="1"/>
        <v>0</v>
      </c>
      <c r="M19" s="142" t="s">
        <v>265</v>
      </c>
      <c r="N19" s="142" t="s">
        <v>123</v>
      </c>
      <c r="O19" s="143">
        <v>0.19</v>
      </c>
      <c r="P19" s="144">
        <v>0</v>
      </c>
      <c r="Q19" s="144">
        <v>1</v>
      </c>
      <c r="R19" s="144">
        <v>0</v>
      </c>
      <c r="S19" s="144">
        <v>60</v>
      </c>
      <c r="T19" s="145" t="s">
        <v>399</v>
      </c>
      <c r="U19" s="142" t="s">
        <v>313</v>
      </c>
      <c r="V19" s="142" t="s">
        <v>97</v>
      </c>
      <c r="W19" s="146">
        <v>2</v>
      </c>
      <c r="X19" s="147">
        <v>0</v>
      </c>
      <c r="Y19" s="147">
        <v>0</v>
      </c>
      <c r="Z19" s="147">
        <v>0</v>
      </c>
      <c r="AA19" s="147">
        <v>21</v>
      </c>
      <c r="AB19" s="148" t="s">
        <v>399</v>
      </c>
      <c r="AC19" s="142" t="s">
        <v>400</v>
      </c>
      <c r="AD19" s="142" t="s">
        <v>130</v>
      </c>
      <c r="AE19" s="143">
        <v>1.1</v>
      </c>
      <c r="AF19" s="144">
        <v>0</v>
      </c>
      <c r="AG19" s="144">
        <v>1</v>
      </c>
      <c r="AH19" s="144">
        <v>2</v>
      </c>
      <c r="AI19" s="144">
        <v>27</v>
      </c>
      <c r="AJ19" s="145" t="s">
        <v>399</v>
      </c>
      <c r="AK19" s="142" t="s">
        <v>261</v>
      </c>
      <c r="AL19" s="142" t="s">
        <v>85</v>
      </c>
      <c r="AM19" s="146">
        <v>0</v>
      </c>
      <c r="AN19" s="147">
        <v>0</v>
      </c>
      <c r="AO19" s="147">
        <v>1</v>
      </c>
      <c r="AP19" s="147">
        <v>0</v>
      </c>
      <c r="AQ19" s="147">
        <v>58</v>
      </c>
      <c r="AR19" s="148" t="s">
        <v>399</v>
      </c>
      <c r="AS19" s="142" t="str">
        <f>IF(原始数据!L19="","",原始数据!L19)</f>
        <v>hajimi</v>
      </c>
      <c r="AT19" s="142" t="str">
        <f>IF(原始数据!AV19="","",原始数据!AV19)</f>
        <v>喧嚣</v>
      </c>
      <c r="AU19" s="149">
        <v>2</v>
      </c>
      <c r="AV19" s="149">
        <v>2</v>
      </c>
      <c r="AW19" s="149">
        <v>39</v>
      </c>
      <c r="AX19" s="149">
        <v>1</v>
      </c>
      <c r="AY19" s="150">
        <v>9</v>
      </c>
      <c r="AZ19" s="151">
        <v>6</v>
      </c>
      <c r="BA19" s="151">
        <v>6</v>
      </c>
      <c r="BB19" s="152" t="s">
        <v>266</v>
      </c>
      <c r="BC19" s="153" t="s">
        <v>79</v>
      </c>
    </row>
    <row r="20" spans="1:55">
      <c r="A20" s="1">
        <f>输入错误检查!B19</f>
        <v>0</v>
      </c>
      <c r="C20" s="8">
        <f>IF(原始数据!B20="","",原始数据!B20)</f>
        <v>4</v>
      </c>
      <c r="D20" s="8">
        <f>IF(原始数据!C20="","",原始数据!C20)</f>
        <v>11</v>
      </c>
      <c r="E20" s="8">
        <f>IF(原始数据!D20="","",原始数据!D20)</f>
        <v>16</v>
      </c>
      <c r="F20" s="8" t="str">
        <f>IF(原始数据!E20="","",原始数据!E20)</f>
        <v>ZZZ</v>
      </c>
      <c r="G20" s="8" t="str">
        <f>IF(原始数据!F20="","",原始数据!F20)</f>
        <v>RD</v>
      </c>
      <c r="H20" s="8">
        <f>IF(原始数据!G20="","",原始数据!G20)</f>
        <v>1</v>
      </c>
      <c r="I20" s="8" t="str">
        <f>IF(原始数据!H20="","",原始数据!H20)</f>
        <v>下</v>
      </c>
      <c r="J20" s="8" t="str">
        <f>原始数据!U20</f>
        <v>人</v>
      </c>
      <c r="K20" s="8">
        <f t="shared" ref="K20:K83" si="2">IF(J20="","",IF(_xlfn.IFS(L20&gt;2,"人",L20=2,"平",L20&lt;2,"屠")=J20,0,1))</f>
        <v>0</v>
      </c>
      <c r="L20" s="8">
        <f t="shared" ref="L20:L83" si="3">COUNTIF(T20,"出门")+COUNTIF(AB20,"出门")+COUNTIF(AJ20,"出门")+COUNTIF(AR20,"出门")</f>
        <v>3</v>
      </c>
      <c r="M20" s="142" t="s">
        <v>401</v>
      </c>
      <c r="N20" s="142" t="s">
        <v>119</v>
      </c>
      <c r="O20" s="143">
        <v>0.99</v>
      </c>
      <c r="P20" s="144">
        <v>0</v>
      </c>
      <c r="Q20" s="144">
        <v>2</v>
      </c>
      <c r="R20" s="144">
        <v>0</v>
      </c>
      <c r="S20" s="144">
        <v>107</v>
      </c>
      <c r="T20" s="145" t="s">
        <v>399</v>
      </c>
      <c r="U20" s="142" t="s">
        <v>266</v>
      </c>
      <c r="V20" s="142" t="s">
        <v>83</v>
      </c>
      <c r="W20" s="146">
        <v>1.64</v>
      </c>
      <c r="X20" s="147">
        <v>1</v>
      </c>
      <c r="Y20" s="147">
        <v>0</v>
      </c>
      <c r="Z20" s="147">
        <v>0</v>
      </c>
      <c r="AA20" s="147">
        <v>116</v>
      </c>
      <c r="AB20" s="148" t="s">
        <v>398</v>
      </c>
      <c r="AC20" s="142" t="s">
        <v>263</v>
      </c>
      <c r="AD20" s="142" t="s">
        <v>82</v>
      </c>
      <c r="AE20" s="143">
        <v>0.48</v>
      </c>
      <c r="AF20" s="144">
        <v>0</v>
      </c>
      <c r="AG20" s="144">
        <v>0</v>
      </c>
      <c r="AH20" s="144">
        <v>1</v>
      </c>
      <c r="AI20" s="144">
        <v>70</v>
      </c>
      <c r="AJ20" s="145" t="s">
        <v>398</v>
      </c>
      <c r="AK20" s="142" t="s">
        <v>309</v>
      </c>
      <c r="AL20" s="142" t="s">
        <v>85</v>
      </c>
      <c r="AM20" s="146">
        <v>3</v>
      </c>
      <c r="AN20" s="147">
        <v>0</v>
      </c>
      <c r="AO20" s="147">
        <v>1</v>
      </c>
      <c r="AP20" s="147">
        <v>0</v>
      </c>
      <c r="AQ20" s="147">
        <v>1</v>
      </c>
      <c r="AR20" s="148" t="s">
        <v>398</v>
      </c>
      <c r="AS20" s="142" t="str">
        <f>IF(原始数据!L20="","",原始数据!L20)</f>
        <v>mz</v>
      </c>
      <c r="AT20" s="142" t="str">
        <f>IF(原始数据!AV20="","",原始数据!AV20)</f>
        <v>歌剧演员</v>
      </c>
      <c r="AU20" s="149">
        <v>0</v>
      </c>
      <c r="AV20" s="149">
        <v>9</v>
      </c>
      <c r="AW20" s="149">
        <v>12</v>
      </c>
      <c r="AX20" s="149">
        <v>1</v>
      </c>
      <c r="AY20" s="150">
        <v>6</v>
      </c>
      <c r="AZ20" s="151">
        <v>7</v>
      </c>
      <c r="BA20" s="151">
        <v>5</v>
      </c>
    </row>
    <row r="21" spans="1:55">
      <c r="A21" s="1">
        <f>输入错误检查!B20</f>
        <v>0</v>
      </c>
      <c r="C21" s="8">
        <f>IF(原始数据!B21="","",原始数据!B21)</f>
        <v>4</v>
      </c>
      <c r="D21" s="8">
        <f>IF(原始数据!C21="","",原始数据!C21)</f>
        <v>11</v>
      </c>
      <c r="E21" s="8">
        <f>IF(原始数据!D21="","",原始数据!D21)</f>
        <v>16</v>
      </c>
      <c r="F21" s="8" t="str">
        <f>IF(原始数据!E21="","",原始数据!E21)</f>
        <v>ZZZ</v>
      </c>
      <c r="G21" s="8" t="str">
        <f>IF(原始数据!F21="","",原始数据!F21)</f>
        <v>RD</v>
      </c>
      <c r="H21" s="8">
        <f>IF(原始数据!G21="","",原始数据!G21)</f>
        <v>2</v>
      </c>
      <c r="I21" s="8" t="str">
        <f>IF(原始数据!H21="","",原始数据!H21)</f>
        <v>上</v>
      </c>
      <c r="J21" s="8" t="str">
        <f>原始数据!U21</f>
        <v>屠</v>
      </c>
      <c r="K21" s="8">
        <f t="shared" si="2"/>
        <v>0</v>
      </c>
      <c r="L21" s="8">
        <f t="shared" si="3"/>
        <v>1</v>
      </c>
      <c r="M21" s="142" t="s">
        <v>265</v>
      </c>
      <c r="N21" s="142" t="s">
        <v>134</v>
      </c>
      <c r="O21" s="143">
        <v>0.48</v>
      </c>
      <c r="P21" s="144">
        <v>0</v>
      </c>
      <c r="Q21" s="144">
        <v>0</v>
      </c>
      <c r="R21" s="144">
        <v>0</v>
      </c>
      <c r="S21" s="144">
        <v>89</v>
      </c>
      <c r="T21" s="145" t="s">
        <v>399</v>
      </c>
      <c r="U21" s="142" t="s">
        <v>313</v>
      </c>
      <c r="V21" s="142" t="s">
        <v>133</v>
      </c>
      <c r="W21" s="146">
        <v>2.89</v>
      </c>
      <c r="X21" s="147">
        <v>0</v>
      </c>
      <c r="Y21" s="147">
        <v>0</v>
      </c>
      <c r="Z21" s="147">
        <v>1</v>
      </c>
      <c r="AA21" s="147">
        <v>43</v>
      </c>
      <c r="AB21" s="148" t="s">
        <v>398</v>
      </c>
      <c r="AC21" s="142" t="s">
        <v>400</v>
      </c>
      <c r="AD21" s="142" t="s">
        <v>119</v>
      </c>
      <c r="AE21" s="143">
        <v>2.29</v>
      </c>
      <c r="AF21" s="145">
        <v>0</v>
      </c>
      <c r="AG21" s="144">
        <v>3</v>
      </c>
      <c r="AH21" s="144">
        <v>2</v>
      </c>
      <c r="AI21" s="144">
        <v>105</v>
      </c>
      <c r="AJ21" s="145" t="s">
        <v>399</v>
      </c>
      <c r="AK21" s="142" t="s">
        <v>261</v>
      </c>
      <c r="AL21" s="142" t="s">
        <v>80</v>
      </c>
      <c r="AM21" s="146">
        <v>1.23</v>
      </c>
      <c r="AN21" s="147">
        <v>0</v>
      </c>
      <c r="AO21" s="147">
        <v>3</v>
      </c>
      <c r="AP21" s="147">
        <v>1</v>
      </c>
      <c r="AQ21" s="147">
        <v>92</v>
      </c>
      <c r="AR21" s="148" t="s">
        <v>399</v>
      </c>
      <c r="AS21" s="142" t="str">
        <f>IF(原始数据!L21="","",原始数据!L21)</f>
        <v>binbin</v>
      </c>
      <c r="AT21" s="142" t="str">
        <f>IF(原始数据!AV21="","",原始数据!AV21)</f>
        <v>跛脚羊</v>
      </c>
      <c r="AU21" s="149">
        <v>0</v>
      </c>
      <c r="AV21" s="149">
        <v>0</v>
      </c>
      <c r="AW21" s="149">
        <v>27</v>
      </c>
      <c r="AX21" s="149">
        <v>3</v>
      </c>
      <c r="AY21" s="150">
        <v>14</v>
      </c>
      <c r="AZ21" s="151">
        <v>10</v>
      </c>
      <c r="BA21" s="151">
        <v>1</v>
      </c>
    </row>
    <row r="22" spans="1:55">
      <c r="A22" s="1">
        <f>输入错误检查!B21</f>
        <v>0</v>
      </c>
      <c r="C22" s="8">
        <f>IF(原始数据!B22="","",原始数据!B22)</f>
        <v>4</v>
      </c>
      <c r="D22" s="8">
        <f>IF(原始数据!C22="","",原始数据!C22)</f>
        <v>11</v>
      </c>
      <c r="E22" s="8">
        <f>IF(原始数据!D22="","",原始数据!D22)</f>
        <v>16</v>
      </c>
      <c r="F22" s="8" t="str">
        <f>IF(原始数据!E22="","",原始数据!E22)</f>
        <v>ZZZ</v>
      </c>
      <c r="G22" s="8" t="str">
        <f>IF(原始数据!F22="","",原始数据!F22)</f>
        <v>RD</v>
      </c>
      <c r="H22" s="8">
        <f>IF(原始数据!G22="","",原始数据!G22)</f>
        <v>2</v>
      </c>
      <c r="I22" s="8" t="str">
        <f>IF(原始数据!H22="","",原始数据!H22)</f>
        <v>下</v>
      </c>
      <c r="J22" s="8" t="str">
        <f>原始数据!U22</f>
        <v>人</v>
      </c>
      <c r="K22" s="8">
        <f t="shared" si="2"/>
        <v>0</v>
      </c>
      <c r="L22" s="8">
        <f t="shared" si="3"/>
        <v>3</v>
      </c>
      <c r="M22" s="142" t="s">
        <v>266</v>
      </c>
      <c r="N22" s="142" t="s">
        <v>79</v>
      </c>
      <c r="O22" s="143">
        <v>0</v>
      </c>
      <c r="P22" s="144">
        <v>0</v>
      </c>
      <c r="Q22" s="144">
        <v>0</v>
      </c>
      <c r="R22" s="144">
        <v>0</v>
      </c>
      <c r="S22" s="144">
        <v>195</v>
      </c>
      <c r="T22" s="145" t="s">
        <v>399</v>
      </c>
      <c r="U22" s="142" t="s">
        <v>263</v>
      </c>
      <c r="V22" s="142" t="s">
        <v>135</v>
      </c>
      <c r="W22" s="146">
        <v>2</v>
      </c>
      <c r="X22" s="147">
        <v>0</v>
      </c>
      <c r="Y22" s="147">
        <v>2</v>
      </c>
      <c r="Z22" s="147">
        <v>0</v>
      </c>
      <c r="AA22" s="147">
        <v>75</v>
      </c>
      <c r="AB22" s="148" t="s">
        <v>398</v>
      </c>
      <c r="AC22" s="142" t="s">
        <v>402</v>
      </c>
      <c r="AD22" s="142" t="s">
        <v>91</v>
      </c>
      <c r="AE22" s="143">
        <v>2.03</v>
      </c>
      <c r="AF22" s="144">
        <v>0</v>
      </c>
      <c r="AG22" s="144">
        <v>0</v>
      </c>
      <c r="AH22" s="144">
        <v>0</v>
      </c>
      <c r="AI22" s="144">
        <v>6</v>
      </c>
      <c r="AJ22" s="145" t="s">
        <v>398</v>
      </c>
      <c r="AK22" s="142" t="s">
        <v>309</v>
      </c>
      <c r="AL22" s="142" t="s">
        <v>81</v>
      </c>
      <c r="AM22" s="146">
        <v>1</v>
      </c>
      <c r="AN22" s="147">
        <v>1</v>
      </c>
      <c r="AO22" s="147">
        <v>2</v>
      </c>
      <c r="AP22" s="147">
        <v>0</v>
      </c>
      <c r="AQ22" s="147">
        <v>93</v>
      </c>
      <c r="AR22" s="148" t="s">
        <v>398</v>
      </c>
      <c r="AS22" s="142" t="str">
        <f>IF(原始数据!L22="","",原始数据!L22)</f>
        <v>mz</v>
      </c>
      <c r="AT22" s="142" t="str">
        <f>IF(原始数据!AV22="","",原始数据!AV22)</f>
        <v>记录员</v>
      </c>
      <c r="AU22" s="149">
        <v>0</v>
      </c>
      <c r="AV22" s="149">
        <v>1</v>
      </c>
      <c r="AW22" s="149">
        <v>13</v>
      </c>
      <c r="AX22" s="149">
        <v>0</v>
      </c>
      <c r="AY22" s="150">
        <v>6</v>
      </c>
      <c r="AZ22" s="151">
        <v>6</v>
      </c>
      <c r="BA22" s="151">
        <v>58</v>
      </c>
    </row>
    <row r="23" spans="1:55">
      <c r="A23" s="1">
        <f>输入错误检查!B22</f>
        <v>0</v>
      </c>
      <c r="C23" s="8">
        <f>IF(原始数据!B23="","",原始数据!B23)</f>
        <v>4</v>
      </c>
      <c r="D23" s="8">
        <f>IF(原始数据!C23="","",原始数据!C23)</f>
        <v>11</v>
      </c>
      <c r="E23" s="8">
        <f>IF(原始数据!D23="","",原始数据!D23)</f>
        <v>16</v>
      </c>
      <c r="F23" s="8" t="str">
        <f>IF(原始数据!E23="","",原始数据!E23)</f>
        <v>ZZZ</v>
      </c>
      <c r="G23" s="8" t="str">
        <f>IF(原始数据!F23="","",原始数据!F23)</f>
        <v>RD</v>
      </c>
      <c r="H23" s="8">
        <f>IF(原始数据!G23="","",原始数据!G23)</f>
        <v>3</v>
      </c>
      <c r="I23" s="8" t="str">
        <f>IF(原始数据!H23="","",原始数据!H23)</f>
        <v>上</v>
      </c>
      <c r="J23" s="8" t="str">
        <f>原始数据!U23</f>
        <v/>
      </c>
      <c r="K23" s="8" t="str">
        <f t="shared" si="2"/>
        <v/>
      </c>
      <c r="L23" s="8">
        <f t="shared" si="3"/>
        <v>0</v>
      </c>
      <c r="M23" s="142"/>
      <c r="N23" s="142"/>
      <c r="O23" s="143"/>
      <c r="P23" s="144"/>
      <c r="Q23" s="144"/>
      <c r="R23" s="144"/>
      <c r="S23" s="144"/>
      <c r="T23" s="145"/>
      <c r="U23" s="142"/>
      <c r="V23" s="142"/>
      <c r="W23" s="146"/>
      <c r="X23" s="147"/>
      <c r="Y23" s="147"/>
      <c r="Z23" s="147"/>
      <c r="AA23" s="147"/>
      <c r="AB23" s="148"/>
      <c r="AC23" s="142"/>
      <c r="AD23" s="142"/>
      <c r="AE23" s="143"/>
      <c r="AF23" s="144"/>
      <c r="AG23" s="144"/>
      <c r="AH23" s="144"/>
      <c r="AI23" s="144"/>
      <c r="AJ23" s="145"/>
      <c r="AK23" s="142"/>
      <c r="AL23" s="142"/>
      <c r="AM23" s="146"/>
      <c r="AN23" s="147"/>
      <c r="AO23" s="147"/>
      <c r="AP23" s="147"/>
      <c r="AQ23" s="147"/>
      <c r="AR23" s="148"/>
      <c r="AS23" s="142" t="str">
        <f>IF(原始数据!L23="","",原始数据!L23)</f>
        <v/>
      </c>
      <c r="AT23" s="142" t="str">
        <f>IF(原始数据!AV23="","",原始数据!AV23)</f>
        <v/>
      </c>
      <c r="AU23" s="149"/>
      <c r="AV23" s="149"/>
      <c r="AW23" s="149"/>
      <c r="AX23" s="149"/>
      <c r="AY23" s="150"/>
      <c r="AZ23" s="151"/>
      <c r="BA23" s="151"/>
    </row>
    <row r="24" spans="1:55">
      <c r="A24" s="1">
        <f>输入错误检查!B23</f>
        <v>0</v>
      </c>
      <c r="C24" s="8">
        <f>IF(原始数据!B24="","",原始数据!B24)</f>
        <v>4</v>
      </c>
      <c r="D24" s="8">
        <f>IF(原始数据!C24="","",原始数据!C24)</f>
        <v>11</v>
      </c>
      <c r="E24" s="8">
        <f>IF(原始数据!D24="","",原始数据!D24)</f>
        <v>16</v>
      </c>
      <c r="F24" s="8" t="str">
        <f>IF(原始数据!E24="","",原始数据!E24)</f>
        <v>ZZZ</v>
      </c>
      <c r="G24" s="8" t="str">
        <f>IF(原始数据!F24="","",原始数据!F24)</f>
        <v>RD</v>
      </c>
      <c r="H24" s="8">
        <f>IF(原始数据!G24="","",原始数据!G24)</f>
        <v>3</v>
      </c>
      <c r="I24" s="8" t="str">
        <f>IF(原始数据!H24="","",原始数据!H24)</f>
        <v>下</v>
      </c>
      <c r="J24" s="8" t="str">
        <f>原始数据!U24</f>
        <v/>
      </c>
      <c r="K24" s="8" t="str">
        <f t="shared" si="2"/>
        <v/>
      </c>
      <c r="L24" s="8">
        <f t="shared" si="3"/>
        <v>0</v>
      </c>
      <c r="M24" s="142"/>
      <c r="N24" s="142"/>
      <c r="O24" s="143"/>
      <c r="P24" s="144"/>
      <c r="Q24" s="144"/>
      <c r="R24" s="144"/>
      <c r="S24" s="144"/>
      <c r="T24" s="145"/>
      <c r="U24" s="142"/>
      <c r="V24" s="142"/>
      <c r="W24" s="146"/>
      <c r="X24" s="147"/>
      <c r="Y24" s="147"/>
      <c r="Z24" s="147"/>
      <c r="AA24" s="147"/>
      <c r="AB24" s="148"/>
      <c r="AC24" s="142"/>
      <c r="AD24" s="142"/>
      <c r="AE24" s="143"/>
      <c r="AF24" s="144"/>
      <c r="AG24" s="144"/>
      <c r="AH24" s="144"/>
      <c r="AI24" s="144"/>
      <c r="AJ24" s="145"/>
      <c r="AK24" s="142"/>
      <c r="AL24" s="142"/>
      <c r="AM24" s="146"/>
      <c r="AN24" s="147"/>
      <c r="AO24" s="147"/>
      <c r="AP24" s="147"/>
      <c r="AQ24" s="147"/>
      <c r="AR24" s="148"/>
      <c r="AS24" s="142" t="str">
        <f>IF(原始数据!L24="","",原始数据!L24)</f>
        <v/>
      </c>
      <c r="AT24" s="142" t="str">
        <f>IF(原始数据!AV24="","",原始数据!AV24)</f>
        <v/>
      </c>
      <c r="AU24" s="149"/>
      <c r="AV24" s="149"/>
      <c r="AW24" s="149"/>
      <c r="AX24" s="149"/>
      <c r="AY24" s="150"/>
      <c r="AZ24" s="151"/>
      <c r="BA24" s="151"/>
    </row>
    <row r="25" spans="1:55">
      <c r="A25" s="1">
        <f>输入错误检查!B24</f>
        <v>0</v>
      </c>
      <c r="C25" s="8">
        <f>IF(原始数据!B25="","",原始数据!B25)</f>
        <v>4</v>
      </c>
      <c r="D25" s="8">
        <f>IF(原始数据!C25="","",原始数据!C25)</f>
        <v>11</v>
      </c>
      <c r="E25" s="8">
        <f>IF(原始数据!D25="","",原始数据!D25)</f>
        <v>16</v>
      </c>
      <c r="F25" s="8" t="str">
        <f>IF(原始数据!E25="","",原始数据!E25)</f>
        <v>ZZZ</v>
      </c>
      <c r="G25" s="8" t="str">
        <f>IF(原始数据!F25="","",原始数据!F25)</f>
        <v>RD</v>
      </c>
      <c r="H25" s="8" t="str">
        <f>IF(原始数据!G25="","",原始数据!G25)</f>
        <v>加</v>
      </c>
      <c r="I25" s="8" t="str">
        <f>IF(原始数据!H25="","",原始数据!H25)</f>
        <v>上</v>
      </c>
      <c r="J25" s="8" t="str">
        <f>原始数据!U25</f>
        <v/>
      </c>
      <c r="K25" s="8" t="str">
        <f t="shared" si="2"/>
        <v/>
      </c>
      <c r="L25" s="8">
        <f t="shared" si="3"/>
        <v>0</v>
      </c>
      <c r="M25" s="142"/>
      <c r="N25" s="142"/>
      <c r="O25" s="143"/>
      <c r="P25" s="144"/>
      <c r="Q25" s="144"/>
      <c r="R25" s="144"/>
      <c r="S25" s="144"/>
      <c r="T25" s="145"/>
      <c r="U25" s="142"/>
      <c r="V25" s="142"/>
      <c r="W25" s="146"/>
      <c r="X25" s="147"/>
      <c r="Y25" s="147"/>
      <c r="Z25" s="147"/>
      <c r="AA25" s="147"/>
      <c r="AB25" s="148"/>
      <c r="AC25" s="142"/>
      <c r="AD25" s="142"/>
      <c r="AE25" s="143"/>
      <c r="AF25" s="144"/>
      <c r="AG25" s="144"/>
      <c r="AH25" s="144"/>
      <c r="AI25" s="144"/>
      <c r="AJ25" s="145"/>
      <c r="AK25" s="142"/>
      <c r="AL25" s="142"/>
      <c r="AM25" s="146"/>
      <c r="AN25" s="147"/>
      <c r="AO25" s="147"/>
      <c r="AP25" s="147"/>
      <c r="AQ25" s="147"/>
      <c r="AR25" s="148"/>
      <c r="AS25" s="142" t="str">
        <f>IF(原始数据!L25="","",原始数据!L25)</f>
        <v/>
      </c>
      <c r="AT25" s="142" t="str">
        <f>IF(原始数据!AV25="","",原始数据!AV25)</f>
        <v/>
      </c>
      <c r="AU25" s="149"/>
      <c r="AV25" s="149"/>
      <c r="AW25" s="149"/>
      <c r="AX25" s="149"/>
      <c r="AY25" s="150"/>
      <c r="AZ25" s="151"/>
      <c r="BA25" s="151"/>
    </row>
    <row r="26" spans="1:55">
      <c r="A26" s="1">
        <f>输入错误检查!B25</f>
        <v>0</v>
      </c>
      <c r="C26" s="8">
        <f>IF(原始数据!B26="","",原始数据!B26)</f>
        <v>4</v>
      </c>
      <c r="D26" s="8">
        <f>IF(原始数据!C26="","",原始数据!C26)</f>
        <v>11</v>
      </c>
      <c r="E26" s="8">
        <f>IF(原始数据!D26="","",原始数据!D26)</f>
        <v>16</v>
      </c>
      <c r="F26" s="8" t="str">
        <f>IF(原始数据!E26="","",原始数据!E26)</f>
        <v>ZZZ</v>
      </c>
      <c r="G26" s="8" t="str">
        <f>IF(原始数据!F26="","",原始数据!F26)</f>
        <v>RD</v>
      </c>
      <c r="H26" s="8" t="str">
        <f>IF(原始数据!G26="","",原始数据!G26)</f>
        <v>加</v>
      </c>
      <c r="I26" s="8" t="str">
        <f>IF(原始数据!H26="","",原始数据!H26)</f>
        <v>下</v>
      </c>
      <c r="J26" s="8" t="str">
        <f>原始数据!U26</f>
        <v/>
      </c>
      <c r="K26" s="8" t="str">
        <f t="shared" si="2"/>
        <v/>
      </c>
      <c r="L26" s="8">
        <f t="shared" si="3"/>
        <v>0</v>
      </c>
      <c r="M26" s="142"/>
      <c r="N26" s="142"/>
      <c r="O26" s="143"/>
      <c r="P26" s="144"/>
      <c r="Q26" s="144"/>
      <c r="R26" s="144"/>
      <c r="S26" s="144"/>
      <c r="T26" s="145"/>
      <c r="U26" s="142"/>
      <c r="V26" s="142"/>
      <c r="W26" s="146"/>
      <c r="X26" s="147"/>
      <c r="Y26" s="147"/>
      <c r="Z26" s="147"/>
      <c r="AA26" s="147"/>
      <c r="AB26" s="148"/>
      <c r="AC26" s="142"/>
      <c r="AD26" s="142"/>
      <c r="AE26" s="143"/>
      <c r="AF26" s="144"/>
      <c r="AG26" s="144"/>
      <c r="AH26" s="144"/>
      <c r="AI26" s="144"/>
      <c r="AJ26" s="145"/>
      <c r="AK26" s="142"/>
      <c r="AL26" s="142"/>
      <c r="AM26" s="146"/>
      <c r="AN26" s="147"/>
      <c r="AO26" s="147"/>
      <c r="AP26" s="147"/>
      <c r="AQ26" s="147"/>
      <c r="AR26" s="148"/>
      <c r="AS26" s="142" t="str">
        <f>IF(原始数据!L26="","",原始数据!L26)</f>
        <v/>
      </c>
      <c r="AT26" s="142" t="str">
        <f>IF(原始数据!AV26="","",原始数据!AV26)</f>
        <v/>
      </c>
      <c r="AU26" s="149"/>
      <c r="AV26" s="149"/>
      <c r="AW26" s="149"/>
      <c r="AX26" s="149"/>
      <c r="AY26" s="150"/>
      <c r="AZ26" s="151"/>
      <c r="BA26" s="151"/>
    </row>
    <row r="27" spans="1:55">
      <c r="A27" s="1">
        <f>输入错误检查!B26</f>
        <v>0</v>
      </c>
      <c r="C27" s="8">
        <f>IF(原始数据!B27="","",原始数据!B27)</f>
        <v>4</v>
      </c>
      <c r="D27" s="8">
        <f>IF(原始数据!C27="","",原始数据!C27)</f>
        <v>11</v>
      </c>
      <c r="E27" s="8">
        <f>IF(原始数据!D27="","",原始数据!D27)</f>
        <v>18</v>
      </c>
      <c r="F27" s="8" t="str">
        <f>IF(原始数据!E27="","",原始数据!E27)</f>
        <v>GG</v>
      </c>
      <c r="G27" s="8" t="str">
        <f>IF(原始数据!F27="","",原始数据!F27)</f>
        <v>RC</v>
      </c>
      <c r="H27" s="8">
        <f>IF(原始数据!G27="","",原始数据!G27)</f>
        <v>1</v>
      </c>
      <c r="I27" s="8" t="str">
        <f>IF(原始数据!H27="","",原始数据!H27)</f>
        <v>上</v>
      </c>
      <c r="J27" s="8" t="str">
        <f>原始数据!U27</f>
        <v>屠</v>
      </c>
      <c r="K27" s="8">
        <f t="shared" si="2"/>
        <v>0</v>
      </c>
      <c r="L27" s="8">
        <f t="shared" si="3"/>
        <v>0</v>
      </c>
      <c r="M27" s="142" t="s">
        <v>403</v>
      </c>
      <c r="N27" s="142" t="s">
        <v>81</v>
      </c>
      <c r="O27" s="146">
        <v>0.72</v>
      </c>
      <c r="P27" s="147">
        <v>0</v>
      </c>
      <c r="Q27" s="147">
        <v>3</v>
      </c>
      <c r="R27" s="147">
        <v>1</v>
      </c>
      <c r="S27" s="147">
        <v>41</v>
      </c>
      <c r="T27" s="148" t="s">
        <v>399</v>
      </c>
      <c r="U27" s="142" t="s">
        <v>273</v>
      </c>
      <c r="V27" s="142" t="s">
        <v>98</v>
      </c>
      <c r="W27" s="143">
        <v>1.1</v>
      </c>
      <c r="X27" s="144">
        <v>0</v>
      </c>
      <c r="Y27" s="144">
        <v>1</v>
      </c>
      <c r="Z27" s="144">
        <v>2</v>
      </c>
      <c r="AA27" s="144">
        <v>59</v>
      </c>
      <c r="AB27" s="145" t="s">
        <v>399</v>
      </c>
      <c r="AC27" s="142" t="s">
        <v>278</v>
      </c>
      <c r="AD27" s="142" t="s">
        <v>140</v>
      </c>
      <c r="AE27" s="146">
        <v>1.83</v>
      </c>
      <c r="AF27" s="147">
        <v>0</v>
      </c>
      <c r="AG27" s="147">
        <v>0</v>
      </c>
      <c r="AH27" s="147">
        <v>0</v>
      </c>
      <c r="AI27" s="147">
        <v>33</v>
      </c>
      <c r="AJ27" s="148" t="s">
        <v>399</v>
      </c>
      <c r="AK27" s="142" t="s">
        <v>269</v>
      </c>
      <c r="AL27" s="142" t="s">
        <v>82</v>
      </c>
      <c r="AM27" s="143">
        <v>0</v>
      </c>
      <c r="AN27" s="144">
        <v>0</v>
      </c>
      <c r="AO27" s="144">
        <v>0</v>
      </c>
      <c r="AP27" s="144">
        <v>0</v>
      </c>
      <c r="AQ27" s="144">
        <v>54</v>
      </c>
      <c r="AR27" s="145" t="s">
        <v>399</v>
      </c>
      <c r="AS27" s="142" t="str">
        <f>IF(原始数据!L27="","",原始数据!L27)</f>
        <v>xawm</v>
      </c>
      <c r="AT27" s="142" t="str">
        <f>IF(原始数据!AV27="","",原始数据!AV27)</f>
        <v>跛脚羊</v>
      </c>
      <c r="AU27" s="154">
        <v>3</v>
      </c>
      <c r="AV27" s="154">
        <v>1</v>
      </c>
      <c r="AW27" s="154">
        <v>16</v>
      </c>
      <c r="AX27" s="154">
        <v>1</v>
      </c>
      <c r="AY27" s="155">
        <v>10</v>
      </c>
      <c r="AZ27" s="151">
        <v>7</v>
      </c>
      <c r="BA27" s="151">
        <v>38</v>
      </c>
      <c r="BB27" s="152" t="s">
        <v>281</v>
      </c>
      <c r="BC27" s="153" t="s">
        <v>123</v>
      </c>
    </row>
    <row r="28" spans="1:55">
      <c r="A28" s="1">
        <f>输入错误检查!B27</f>
        <v>0</v>
      </c>
      <c r="C28" s="8">
        <f>IF(原始数据!B28="","",原始数据!B28)</f>
        <v>4</v>
      </c>
      <c r="D28" s="8">
        <f>IF(原始数据!C28="","",原始数据!C28)</f>
        <v>11</v>
      </c>
      <c r="E28" s="8">
        <f>IF(原始数据!D28="","",原始数据!D28)</f>
        <v>18</v>
      </c>
      <c r="F28" s="8" t="str">
        <f>IF(原始数据!E28="","",原始数据!E28)</f>
        <v>GG</v>
      </c>
      <c r="G28" s="8" t="str">
        <f>IF(原始数据!F28="","",原始数据!F28)</f>
        <v>RC</v>
      </c>
      <c r="H28" s="8">
        <f>IF(原始数据!G28="","",原始数据!G28)</f>
        <v>1</v>
      </c>
      <c r="I28" s="8" t="str">
        <f>IF(原始数据!H28="","",原始数据!H28)</f>
        <v>下</v>
      </c>
      <c r="J28" s="8" t="str">
        <f>原始数据!U28</f>
        <v>平</v>
      </c>
      <c r="K28" s="8">
        <f t="shared" si="2"/>
        <v>0</v>
      </c>
      <c r="L28" s="8">
        <f t="shared" si="3"/>
        <v>2</v>
      </c>
      <c r="M28" s="142" t="s">
        <v>276</v>
      </c>
      <c r="N28" s="142" t="s">
        <v>79</v>
      </c>
      <c r="O28" s="146">
        <v>2.31</v>
      </c>
      <c r="P28" s="147">
        <v>0</v>
      </c>
      <c r="Q28" s="147">
        <v>0</v>
      </c>
      <c r="R28" s="147">
        <v>0</v>
      </c>
      <c r="S28" s="147">
        <v>54</v>
      </c>
      <c r="T28" s="148" t="s">
        <v>399</v>
      </c>
      <c r="U28" s="142">
        <v>18</v>
      </c>
      <c r="V28" s="142" t="s">
        <v>86</v>
      </c>
      <c r="W28" s="143">
        <v>1.09</v>
      </c>
      <c r="X28" s="144">
        <v>0</v>
      </c>
      <c r="Y28" s="144">
        <v>1</v>
      </c>
      <c r="Z28" s="144">
        <v>2</v>
      </c>
      <c r="AA28" s="144">
        <v>121</v>
      </c>
      <c r="AB28" s="145" t="s">
        <v>399</v>
      </c>
      <c r="AC28" s="142" t="s">
        <v>318</v>
      </c>
      <c r="AD28" s="142" t="s">
        <v>91</v>
      </c>
      <c r="AE28" s="146">
        <v>1.7</v>
      </c>
      <c r="AF28" s="147">
        <v>0</v>
      </c>
      <c r="AG28" s="147">
        <v>0</v>
      </c>
      <c r="AH28" s="147">
        <v>0</v>
      </c>
      <c r="AI28" s="147">
        <v>35</v>
      </c>
      <c r="AJ28" s="148" t="s">
        <v>398</v>
      </c>
      <c r="AK28" s="142" t="s">
        <v>281</v>
      </c>
      <c r="AL28" s="142" t="s">
        <v>81</v>
      </c>
      <c r="AM28" s="143">
        <v>0.74</v>
      </c>
      <c r="AN28" s="144">
        <v>0</v>
      </c>
      <c r="AO28" s="144">
        <v>1</v>
      </c>
      <c r="AP28" s="144">
        <v>1</v>
      </c>
      <c r="AQ28" s="144">
        <v>96</v>
      </c>
      <c r="AR28" s="145" t="s">
        <v>398</v>
      </c>
      <c r="AS28" s="142" t="str">
        <f>IF(原始数据!L28="","",原始数据!L28)</f>
        <v>aka</v>
      </c>
      <c r="AT28" s="142" t="str">
        <f>IF(原始数据!AV28="","",原始数据!AV28)</f>
        <v>隐士</v>
      </c>
      <c r="AU28" s="154">
        <v>0</v>
      </c>
      <c r="AV28" s="154">
        <v>2</v>
      </c>
      <c r="AW28" s="154">
        <v>14</v>
      </c>
      <c r="AX28" s="154">
        <v>0</v>
      </c>
      <c r="AY28" s="155">
        <v>6</v>
      </c>
      <c r="AZ28" s="151">
        <v>7</v>
      </c>
      <c r="BA28" s="151">
        <v>42</v>
      </c>
    </row>
    <row r="29" spans="1:55">
      <c r="A29" s="1">
        <f>输入错误检查!B28</f>
        <v>0</v>
      </c>
      <c r="C29" s="8">
        <f>IF(原始数据!B29="","",原始数据!B29)</f>
        <v>4</v>
      </c>
      <c r="D29" s="8">
        <f>IF(原始数据!C29="","",原始数据!C29)</f>
        <v>11</v>
      </c>
      <c r="E29" s="8">
        <f>IF(原始数据!D29="","",原始数据!D29)</f>
        <v>18</v>
      </c>
      <c r="F29" s="8" t="str">
        <f>IF(原始数据!E29="","",原始数据!E29)</f>
        <v>GG</v>
      </c>
      <c r="G29" s="8" t="str">
        <f>IF(原始数据!F29="","",原始数据!F29)</f>
        <v>RC</v>
      </c>
      <c r="H29" s="8">
        <f>IF(原始数据!G29="","",原始数据!G29)</f>
        <v>2</v>
      </c>
      <c r="I29" s="8" t="str">
        <f>IF(原始数据!H29="","",原始数据!H29)</f>
        <v>上</v>
      </c>
      <c r="J29" s="8" t="str">
        <f>原始数据!U29</f>
        <v>平</v>
      </c>
      <c r="K29" s="8">
        <f t="shared" si="2"/>
        <v>0</v>
      </c>
      <c r="L29" s="8">
        <f t="shared" si="3"/>
        <v>2</v>
      </c>
      <c r="M29" s="142" t="s">
        <v>403</v>
      </c>
      <c r="N29" s="142" t="s">
        <v>101</v>
      </c>
      <c r="O29" s="146">
        <v>1.52</v>
      </c>
      <c r="P29" s="147">
        <v>0</v>
      </c>
      <c r="Q29" s="147">
        <v>1</v>
      </c>
      <c r="R29" s="147">
        <v>0</v>
      </c>
      <c r="S29" s="147">
        <v>71</v>
      </c>
      <c r="T29" s="148" t="s">
        <v>399</v>
      </c>
      <c r="U29" s="142" t="s">
        <v>273</v>
      </c>
      <c r="V29" s="142" t="s">
        <v>143</v>
      </c>
      <c r="W29" s="143">
        <v>0</v>
      </c>
      <c r="X29" s="144">
        <v>0</v>
      </c>
      <c r="Y29" s="144">
        <v>0</v>
      </c>
      <c r="Z29" s="144">
        <v>0</v>
      </c>
      <c r="AA29" s="144">
        <v>53</v>
      </c>
      <c r="AB29" s="145" t="s">
        <v>399</v>
      </c>
      <c r="AC29" s="142" t="s">
        <v>278</v>
      </c>
      <c r="AD29" s="142" t="s">
        <v>90</v>
      </c>
      <c r="AE29" s="146">
        <v>2</v>
      </c>
      <c r="AF29" s="147">
        <v>0</v>
      </c>
      <c r="AG29" s="147">
        <v>0</v>
      </c>
      <c r="AH29" s="147">
        <v>0</v>
      </c>
      <c r="AI29" s="147">
        <v>14</v>
      </c>
      <c r="AJ29" s="148" t="s">
        <v>398</v>
      </c>
      <c r="AK29" s="142" t="s">
        <v>269</v>
      </c>
      <c r="AL29" s="142" t="s">
        <v>112</v>
      </c>
      <c r="AM29" s="143">
        <v>1.99</v>
      </c>
      <c r="AN29" s="144">
        <v>0</v>
      </c>
      <c r="AO29" s="144">
        <v>0</v>
      </c>
      <c r="AP29" s="144">
        <v>1</v>
      </c>
      <c r="AQ29" s="144">
        <v>89</v>
      </c>
      <c r="AR29" s="145" t="s">
        <v>398</v>
      </c>
      <c r="AS29" s="142" t="str">
        <f>IF(原始数据!L29="","",原始数据!L29)</f>
        <v>xawm</v>
      </c>
      <c r="AT29" s="142" t="str">
        <f>IF(原始数据!AV29="","",原始数据!AV29)</f>
        <v>歌剧演员</v>
      </c>
      <c r="AU29" s="154">
        <v>0</v>
      </c>
      <c r="AV29" s="154">
        <v>7</v>
      </c>
      <c r="AW29" s="154">
        <v>10</v>
      </c>
      <c r="AX29" s="154">
        <v>2</v>
      </c>
      <c r="AY29" s="155">
        <v>4</v>
      </c>
      <c r="AZ29" s="151">
        <v>6</v>
      </c>
      <c r="BA29" s="151">
        <v>38</v>
      </c>
    </row>
    <row r="30" spans="1:55">
      <c r="A30" s="1">
        <f>输入错误检查!B29</f>
        <v>0</v>
      </c>
      <c r="C30" s="8">
        <f>IF(原始数据!B30="","",原始数据!B30)</f>
        <v>4</v>
      </c>
      <c r="D30" s="8">
        <f>IF(原始数据!C30="","",原始数据!C30)</f>
        <v>11</v>
      </c>
      <c r="E30" s="8">
        <f>IF(原始数据!D30="","",原始数据!D30)</f>
        <v>18</v>
      </c>
      <c r="F30" s="8" t="str">
        <f>IF(原始数据!E30="","",原始数据!E30)</f>
        <v>GG</v>
      </c>
      <c r="G30" s="8" t="str">
        <f>IF(原始数据!F30="","",原始数据!F30)</f>
        <v>RC</v>
      </c>
      <c r="H30" s="8">
        <f>IF(原始数据!G30="","",原始数据!G30)</f>
        <v>2</v>
      </c>
      <c r="I30" s="8" t="str">
        <f>IF(原始数据!H30="","",原始数据!H30)</f>
        <v>下</v>
      </c>
      <c r="J30" s="8" t="str">
        <f>原始数据!U30</f>
        <v>屠</v>
      </c>
      <c r="K30" s="8">
        <f t="shared" si="2"/>
        <v>0</v>
      </c>
      <c r="L30" s="8">
        <f t="shared" si="3"/>
        <v>0</v>
      </c>
      <c r="M30" s="142" t="s">
        <v>276</v>
      </c>
      <c r="N30" s="142" t="s">
        <v>91</v>
      </c>
      <c r="O30" s="146">
        <v>0</v>
      </c>
      <c r="P30" s="147">
        <v>0</v>
      </c>
      <c r="Q30" s="147">
        <v>0</v>
      </c>
      <c r="R30" s="147">
        <v>0</v>
      </c>
      <c r="S30" s="147">
        <v>92</v>
      </c>
      <c r="T30" s="148" t="s">
        <v>399</v>
      </c>
      <c r="U30" s="142">
        <v>18</v>
      </c>
      <c r="V30" s="142" t="s">
        <v>85</v>
      </c>
      <c r="W30" s="143">
        <v>2.38</v>
      </c>
      <c r="X30" s="144">
        <v>0</v>
      </c>
      <c r="Y30" s="144">
        <v>1</v>
      </c>
      <c r="Z30" s="144">
        <v>0</v>
      </c>
      <c r="AA30" s="144">
        <v>45</v>
      </c>
      <c r="AB30" s="145" t="s">
        <v>399</v>
      </c>
      <c r="AC30" s="142" t="s">
        <v>318</v>
      </c>
      <c r="AD30" s="142" t="s">
        <v>97</v>
      </c>
      <c r="AE30" s="146">
        <v>1.53</v>
      </c>
      <c r="AF30" s="147">
        <v>0</v>
      </c>
      <c r="AG30" s="147">
        <v>1</v>
      </c>
      <c r="AH30" s="147">
        <v>0</v>
      </c>
      <c r="AI30" s="147">
        <v>33</v>
      </c>
      <c r="AJ30" s="148" t="s">
        <v>399</v>
      </c>
      <c r="AK30" s="142" t="s">
        <v>281</v>
      </c>
      <c r="AL30" s="142" t="s">
        <v>107</v>
      </c>
      <c r="AM30" s="143">
        <v>1.62</v>
      </c>
      <c r="AN30" s="144">
        <v>0</v>
      </c>
      <c r="AO30" s="144">
        <v>1</v>
      </c>
      <c r="AP30" s="144">
        <v>0</v>
      </c>
      <c r="AQ30" s="144">
        <v>60</v>
      </c>
      <c r="AR30" s="145" t="s">
        <v>399</v>
      </c>
      <c r="AS30" s="142" t="str">
        <f>IF(原始数据!L30="","",原始数据!L30)</f>
        <v>aka</v>
      </c>
      <c r="AT30" s="142" t="str">
        <f>IF(原始数据!AV30="","",原始数据!AV30)</f>
        <v>喧嚣</v>
      </c>
      <c r="AU30" s="154">
        <v>1</v>
      </c>
      <c r="AV30" s="154">
        <v>2</v>
      </c>
      <c r="AW30" s="154">
        <v>45</v>
      </c>
      <c r="AX30" s="154">
        <v>0</v>
      </c>
      <c r="AY30" s="155">
        <v>9</v>
      </c>
      <c r="AZ30" s="151">
        <v>7</v>
      </c>
      <c r="BA30" s="151">
        <v>5</v>
      </c>
    </row>
    <row r="31" spans="1:55">
      <c r="A31" s="1">
        <f>输入错误检查!B30</f>
        <v>0</v>
      </c>
      <c r="C31" s="8">
        <f>IF(原始数据!B31="","",原始数据!B31)</f>
        <v>4</v>
      </c>
      <c r="D31" s="8">
        <f>IF(原始数据!C31="","",原始数据!C31)</f>
        <v>11</v>
      </c>
      <c r="E31" s="8">
        <f>IF(原始数据!D31="","",原始数据!D31)</f>
        <v>18</v>
      </c>
      <c r="F31" s="8" t="str">
        <f>IF(原始数据!E31="","",原始数据!E31)</f>
        <v>GG</v>
      </c>
      <c r="G31" s="8" t="str">
        <f>IF(原始数据!F31="","",原始数据!F31)</f>
        <v>RC</v>
      </c>
      <c r="H31" s="8">
        <f>IF(原始数据!G31="","",原始数据!G31)</f>
        <v>3</v>
      </c>
      <c r="I31" s="8" t="str">
        <f>IF(原始数据!H31="","",原始数据!H31)</f>
        <v>上</v>
      </c>
      <c r="J31" s="8" t="str">
        <f>原始数据!U31</f>
        <v>人</v>
      </c>
      <c r="K31" s="8">
        <f t="shared" si="2"/>
        <v>0</v>
      </c>
      <c r="L31" s="8">
        <f t="shared" si="3"/>
        <v>3</v>
      </c>
      <c r="M31" s="142" t="s">
        <v>404</v>
      </c>
      <c r="N31" s="142" t="s">
        <v>107</v>
      </c>
      <c r="O31" s="146">
        <v>1.58</v>
      </c>
      <c r="P31" s="147">
        <v>0</v>
      </c>
      <c r="Q31" s="147">
        <v>1</v>
      </c>
      <c r="R31" s="147">
        <v>0</v>
      </c>
      <c r="S31" s="147">
        <v>15</v>
      </c>
      <c r="T31" s="148" t="s">
        <v>398</v>
      </c>
      <c r="U31" s="142" t="s">
        <v>273</v>
      </c>
      <c r="V31" s="142" t="s">
        <v>86</v>
      </c>
      <c r="W31" s="143">
        <v>2.3</v>
      </c>
      <c r="X31" s="144">
        <v>0</v>
      </c>
      <c r="Y31" s="144">
        <v>0</v>
      </c>
      <c r="Z31" s="144">
        <v>0</v>
      </c>
      <c r="AA31" s="144">
        <v>31</v>
      </c>
      <c r="AB31" s="145" t="s">
        <v>398</v>
      </c>
      <c r="AC31" s="142" t="s">
        <v>278</v>
      </c>
      <c r="AD31" s="142" t="s">
        <v>93</v>
      </c>
      <c r="AE31" s="146">
        <v>0</v>
      </c>
      <c r="AF31" s="147">
        <v>0</v>
      </c>
      <c r="AG31" s="147">
        <v>0</v>
      </c>
      <c r="AH31" s="147">
        <v>0</v>
      </c>
      <c r="AI31" s="147">
        <v>132</v>
      </c>
      <c r="AJ31" s="148" t="s">
        <v>399</v>
      </c>
      <c r="AK31" s="142" t="s">
        <v>269</v>
      </c>
      <c r="AL31" s="142" t="s">
        <v>109</v>
      </c>
      <c r="AM31" s="143">
        <v>1.14</v>
      </c>
      <c r="AN31" s="144">
        <v>0</v>
      </c>
      <c r="AO31" s="144">
        <v>1</v>
      </c>
      <c r="AP31" s="144">
        <v>0</v>
      </c>
      <c r="AQ31" s="144">
        <v>8</v>
      </c>
      <c r="AR31" s="145" t="s">
        <v>398</v>
      </c>
      <c r="AS31" s="142" t="str">
        <f>IF(原始数据!L31="","",原始数据!L31)</f>
        <v>xawm</v>
      </c>
      <c r="AT31" s="142" t="str">
        <f>IF(原始数据!AV31="","",原始数据!AV31)</f>
        <v>时空之影</v>
      </c>
      <c r="AU31" s="154">
        <v>0</v>
      </c>
      <c r="AV31" s="154">
        <v>3</v>
      </c>
      <c r="AW31" s="154">
        <v>5</v>
      </c>
      <c r="AX31" s="154">
        <v>0</v>
      </c>
      <c r="AY31" s="155">
        <v>3</v>
      </c>
      <c r="AZ31" s="151">
        <v>5</v>
      </c>
      <c r="BA31" s="151">
        <v>10</v>
      </c>
    </row>
    <row r="32" spans="1:55">
      <c r="A32" s="1">
        <f>输入错误检查!B31</f>
        <v>0</v>
      </c>
      <c r="C32" s="8">
        <f>IF(原始数据!B32="","",原始数据!B32)</f>
        <v>4</v>
      </c>
      <c r="D32" s="8">
        <f>IF(原始数据!C32="","",原始数据!C32)</f>
        <v>11</v>
      </c>
      <c r="E32" s="8">
        <f>IF(原始数据!D32="","",原始数据!D32)</f>
        <v>18</v>
      </c>
      <c r="F32" s="8" t="str">
        <f>IF(原始数据!E32="","",原始数据!E32)</f>
        <v>GG</v>
      </c>
      <c r="G32" s="8" t="str">
        <f>IF(原始数据!F32="","",原始数据!F32)</f>
        <v>RC</v>
      </c>
      <c r="H32" s="8">
        <f>IF(原始数据!G32="","",原始数据!G32)</f>
        <v>3</v>
      </c>
      <c r="I32" s="8" t="str">
        <f>IF(原始数据!H32="","",原始数据!H32)</f>
        <v>下</v>
      </c>
      <c r="J32" s="8" t="str">
        <f>原始数据!U32</f>
        <v>人</v>
      </c>
      <c r="K32" s="8">
        <f t="shared" si="2"/>
        <v>0</v>
      </c>
      <c r="L32" s="8">
        <f t="shared" si="3"/>
        <v>3</v>
      </c>
      <c r="M32" s="142" t="s">
        <v>276</v>
      </c>
      <c r="N32" s="142" t="s">
        <v>91</v>
      </c>
      <c r="O32" s="146">
        <v>1.63</v>
      </c>
      <c r="P32" s="147">
        <v>0</v>
      </c>
      <c r="Q32" s="147">
        <v>1</v>
      </c>
      <c r="R32" s="147">
        <v>0</v>
      </c>
      <c r="S32" s="147">
        <v>35</v>
      </c>
      <c r="T32" s="148" t="s">
        <v>398</v>
      </c>
      <c r="U32" s="142">
        <v>18</v>
      </c>
      <c r="V32" s="142" t="s">
        <v>82</v>
      </c>
      <c r="W32" s="143">
        <v>1.82</v>
      </c>
      <c r="X32" s="144">
        <v>0</v>
      </c>
      <c r="Y32" s="144">
        <v>1</v>
      </c>
      <c r="Z32" s="144">
        <v>0</v>
      </c>
      <c r="AA32" s="144">
        <v>41</v>
      </c>
      <c r="AB32" s="145" t="s">
        <v>398</v>
      </c>
      <c r="AC32" s="142" t="s">
        <v>318</v>
      </c>
      <c r="AD32" s="142" t="s">
        <v>83</v>
      </c>
      <c r="AE32" s="146">
        <v>1.55</v>
      </c>
      <c r="AF32" s="147">
        <v>0</v>
      </c>
      <c r="AG32" s="147">
        <v>0</v>
      </c>
      <c r="AH32" s="147">
        <v>0</v>
      </c>
      <c r="AI32" s="147">
        <v>52</v>
      </c>
      <c r="AJ32" s="148" t="s">
        <v>398</v>
      </c>
      <c r="AK32" s="142" t="s">
        <v>281</v>
      </c>
      <c r="AL32" s="142" t="s">
        <v>123</v>
      </c>
      <c r="AM32" s="143">
        <v>0</v>
      </c>
      <c r="AN32" s="144">
        <v>0</v>
      </c>
      <c r="AO32" s="144">
        <v>0</v>
      </c>
      <c r="AP32" s="144">
        <v>0</v>
      </c>
      <c r="AQ32" s="144">
        <v>114</v>
      </c>
      <c r="AR32" s="145" t="s">
        <v>399</v>
      </c>
      <c r="AS32" s="142" t="str">
        <f>IF(原始数据!L32="","",原始数据!L32)</f>
        <v>aka</v>
      </c>
      <c r="AT32" s="142" t="str">
        <f>IF(原始数据!AV32="","",原始数据!AV32)</f>
        <v>使徒</v>
      </c>
      <c r="AU32" s="154">
        <v>0</v>
      </c>
      <c r="AV32" s="154">
        <v>1</v>
      </c>
      <c r="AW32" s="154">
        <v>10</v>
      </c>
      <c r="AX32" s="154">
        <v>1</v>
      </c>
      <c r="AY32" s="155">
        <v>6</v>
      </c>
      <c r="AZ32" s="151">
        <v>4</v>
      </c>
      <c r="BA32" s="151">
        <v>42</v>
      </c>
    </row>
    <row r="33" spans="1:55">
      <c r="A33" s="1">
        <f>输入错误检查!B32</f>
        <v>0</v>
      </c>
      <c r="C33" s="8">
        <f>IF(原始数据!B33="","",原始数据!B33)</f>
        <v>4</v>
      </c>
      <c r="D33" s="8">
        <f>IF(原始数据!C33="","",原始数据!C33)</f>
        <v>11</v>
      </c>
      <c r="E33" s="8">
        <f>IF(原始数据!D33="","",原始数据!D33)</f>
        <v>18</v>
      </c>
      <c r="F33" s="8" t="str">
        <f>IF(原始数据!E33="","",原始数据!E33)</f>
        <v>GG</v>
      </c>
      <c r="G33" s="8" t="str">
        <f>IF(原始数据!F33="","",原始数据!F33)</f>
        <v>RC</v>
      </c>
      <c r="H33" s="8" t="str">
        <f>IF(原始数据!G33="","",原始数据!G33)</f>
        <v>加</v>
      </c>
      <c r="I33" s="8" t="str">
        <f>IF(原始数据!H33="","",原始数据!H33)</f>
        <v>上</v>
      </c>
      <c r="J33" s="8" t="str">
        <f>原始数据!U33</f>
        <v>平</v>
      </c>
      <c r="K33" s="8">
        <f t="shared" si="2"/>
        <v>0</v>
      </c>
      <c r="L33" s="8">
        <f t="shared" si="3"/>
        <v>2</v>
      </c>
      <c r="M33" s="142" t="s">
        <v>276</v>
      </c>
      <c r="N33" s="142" t="s">
        <v>93</v>
      </c>
      <c r="O33" s="146">
        <v>0</v>
      </c>
      <c r="P33" s="147">
        <v>0</v>
      </c>
      <c r="Q33" s="147">
        <v>0</v>
      </c>
      <c r="R33" s="147">
        <v>0</v>
      </c>
      <c r="S33" s="147">
        <v>90</v>
      </c>
      <c r="T33" s="148" t="s">
        <v>399</v>
      </c>
      <c r="U33" s="142">
        <v>18</v>
      </c>
      <c r="V33" s="142" t="s">
        <v>112</v>
      </c>
      <c r="W33" s="143">
        <v>3</v>
      </c>
      <c r="X33" s="144">
        <v>0</v>
      </c>
      <c r="Y33" s="144">
        <v>1</v>
      </c>
      <c r="Z33" s="144">
        <v>0</v>
      </c>
      <c r="AA33" s="144">
        <v>63</v>
      </c>
      <c r="AB33" s="145" t="s">
        <v>398</v>
      </c>
      <c r="AC33" s="142" t="s">
        <v>318</v>
      </c>
      <c r="AD33" s="142" t="s">
        <v>143</v>
      </c>
      <c r="AE33" s="146">
        <v>1.91</v>
      </c>
      <c r="AF33" s="147">
        <v>0</v>
      </c>
      <c r="AG33" s="147">
        <v>1</v>
      </c>
      <c r="AH33" s="147">
        <v>1</v>
      </c>
      <c r="AI33" s="147">
        <v>82</v>
      </c>
      <c r="AJ33" s="148" t="s">
        <v>398</v>
      </c>
      <c r="AK33" s="142" t="s">
        <v>281</v>
      </c>
      <c r="AL33" s="142" t="s">
        <v>101</v>
      </c>
      <c r="AM33" s="143">
        <v>2.07</v>
      </c>
      <c r="AN33" s="144">
        <v>0</v>
      </c>
      <c r="AO33" s="144">
        <v>1</v>
      </c>
      <c r="AP33" s="144">
        <v>0</v>
      </c>
      <c r="AQ33" s="144">
        <v>106</v>
      </c>
      <c r="AR33" s="145" t="s">
        <v>399</v>
      </c>
      <c r="AS33" s="142" t="str">
        <f>IF(原始数据!L33="","",原始数据!L33)</f>
        <v>aka</v>
      </c>
      <c r="AT33" s="142" t="str">
        <f>IF(原始数据!AV33="","",原始数据!AV33)</f>
        <v>歌剧演员</v>
      </c>
      <c r="AU33" s="154">
        <v>0</v>
      </c>
      <c r="AV33" s="154">
        <v>12</v>
      </c>
      <c r="AW33" s="154">
        <v>14</v>
      </c>
      <c r="AX33" s="154">
        <v>1</v>
      </c>
      <c r="AY33" s="155">
        <v>7</v>
      </c>
      <c r="AZ33" s="151">
        <v>8</v>
      </c>
      <c r="BA33" s="151">
        <v>14</v>
      </c>
    </row>
    <row r="34" spans="1:55">
      <c r="A34" s="1">
        <f>输入错误检查!B33</f>
        <v>0</v>
      </c>
      <c r="C34" s="8">
        <f>IF(原始数据!B34="","",原始数据!B34)</f>
        <v>4</v>
      </c>
      <c r="D34" s="8">
        <f>IF(原始数据!C34="","",原始数据!C34)</f>
        <v>11</v>
      </c>
      <c r="E34" s="8">
        <f>IF(原始数据!D34="","",原始数据!D34)</f>
        <v>18</v>
      </c>
      <c r="F34" s="8" t="str">
        <f>IF(原始数据!E34="","",原始数据!E34)</f>
        <v>GG</v>
      </c>
      <c r="G34" s="8" t="str">
        <f>IF(原始数据!F34="","",原始数据!F34)</f>
        <v>RC</v>
      </c>
      <c r="H34" s="8" t="str">
        <f>IF(原始数据!G34="","",原始数据!G34)</f>
        <v>加</v>
      </c>
      <c r="I34" s="8" t="str">
        <f>IF(原始数据!H34="","",原始数据!H34)</f>
        <v>下</v>
      </c>
      <c r="J34" s="8" t="str">
        <f>原始数据!U34</f>
        <v>屠</v>
      </c>
      <c r="K34" s="8">
        <f t="shared" si="2"/>
        <v>0</v>
      </c>
      <c r="L34" s="8">
        <f t="shared" si="3"/>
        <v>1</v>
      </c>
      <c r="M34" s="142" t="s">
        <v>404</v>
      </c>
      <c r="N34" s="142" t="s">
        <v>105</v>
      </c>
      <c r="O34" s="146">
        <v>0.4</v>
      </c>
      <c r="P34" s="147">
        <v>0</v>
      </c>
      <c r="Q34" s="147">
        <v>1</v>
      </c>
      <c r="R34" s="147">
        <v>0</v>
      </c>
      <c r="S34" s="147">
        <v>107</v>
      </c>
      <c r="T34" s="148" t="s">
        <v>399</v>
      </c>
      <c r="U34" s="142" t="s">
        <v>273</v>
      </c>
      <c r="V34" s="142" t="s">
        <v>85</v>
      </c>
      <c r="W34" s="143">
        <v>1.71</v>
      </c>
      <c r="X34" s="144">
        <v>0</v>
      </c>
      <c r="Y34" s="144">
        <v>3</v>
      </c>
      <c r="Z34" s="144">
        <v>0</v>
      </c>
      <c r="AA34" s="144">
        <v>60</v>
      </c>
      <c r="AB34" s="145" t="s">
        <v>399</v>
      </c>
      <c r="AC34" s="142" t="s">
        <v>278</v>
      </c>
      <c r="AD34" s="142" t="s">
        <v>133</v>
      </c>
      <c r="AE34" s="146">
        <v>0</v>
      </c>
      <c r="AF34" s="147">
        <v>0</v>
      </c>
      <c r="AG34" s="147">
        <v>0</v>
      </c>
      <c r="AH34" s="147">
        <v>0</v>
      </c>
      <c r="AI34" s="147">
        <v>77</v>
      </c>
      <c r="AJ34" s="148" t="s">
        <v>399</v>
      </c>
      <c r="AK34" s="142" t="s">
        <v>269</v>
      </c>
      <c r="AL34" s="142" t="s">
        <v>95</v>
      </c>
      <c r="AM34" s="143">
        <v>3.68</v>
      </c>
      <c r="AN34" s="144">
        <v>0</v>
      </c>
      <c r="AO34" s="144">
        <v>0</v>
      </c>
      <c r="AP34" s="144">
        <v>0</v>
      </c>
      <c r="AQ34" s="144">
        <v>41</v>
      </c>
      <c r="AR34" s="145" t="s">
        <v>398</v>
      </c>
      <c r="AS34" s="142" t="str">
        <f>IF(原始数据!L34="","",原始数据!L34)</f>
        <v>xawm</v>
      </c>
      <c r="AT34" s="142" t="str">
        <f>IF(原始数据!AV34="","",原始数据!AV34)</f>
        <v>鹿头</v>
      </c>
      <c r="AU34" s="154">
        <v>1</v>
      </c>
      <c r="AV34" s="154">
        <v>1</v>
      </c>
      <c r="AW34" s="154">
        <v>18</v>
      </c>
      <c r="AX34" s="154">
        <v>1</v>
      </c>
      <c r="AY34" s="155">
        <v>8</v>
      </c>
      <c r="AZ34" s="151">
        <v>7</v>
      </c>
      <c r="BA34" s="151">
        <v>17</v>
      </c>
    </row>
    <row r="35" spans="1:55">
      <c r="A35" s="1">
        <f>输入错误检查!B34</f>
        <v>0</v>
      </c>
      <c r="C35" s="8">
        <f>IF(原始数据!B35="","",原始数据!B35)</f>
        <v>4</v>
      </c>
      <c r="D35" s="8">
        <f>IF(原始数据!C35="","",原始数据!C35)</f>
        <v>12</v>
      </c>
      <c r="E35" s="8">
        <f>IF(原始数据!D35="","",原始数据!D35)</f>
        <v>12</v>
      </c>
      <c r="F35" s="8" t="str">
        <f>IF(原始数据!E35="","",原始数据!E35)</f>
        <v>DOU5</v>
      </c>
      <c r="G35" s="8" t="str">
        <f>IF(原始数据!F35="","",原始数据!F35)</f>
        <v>AWG</v>
      </c>
      <c r="H35" s="8">
        <f>IF(原始数据!G35="","",原始数据!G35)</f>
        <v>1</v>
      </c>
      <c r="I35" s="8" t="str">
        <f>IF(原始数据!H35="","",原始数据!H35)</f>
        <v>上</v>
      </c>
      <c r="J35" s="8" t="str">
        <f>原始数据!U35</f>
        <v>屠</v>
      </c>
      <c r="K35" s="8">
        <f t="shared" si="2"/>
        <v>0</v>
      </c>
      <c r="L35" s="8">
        <f t="shared" si="3"/>
        <v>0</v>
      </c>
      <c r="M35" s="142" t="s">
        <v>290</v>
      </c>
      <c r="N35" s="142" t="s">
        <v>86</v>
      </c>
      <c r="O35" s="143">
        <v>1.29</v>
      </c>
      <c r="P35" s="144">
        <v>0</v>
      </c>
      <c r="Q35" s="144">
        <v>0</v>
      </c>
      <c r="R35" s="144">
        <v>0</v>
      </c>
      <c r="S35" s="144">
        <v>80</v>
      </c>
      <c r="T35" s="145" t="s">
        <v>399</v>
      </c>
      <c r="U35" s="142" t="s">
        <v>356</v>
      </c>
      <c r="V35" s="142" t="s">
        <v>83</v>
      </c>
      <c r="W35" s="146">
        <v>2.71</v>
      </c>
      <c r="X35" s="147">
        <v>0</v>
      </c>
      <c r="Y35" s="147">
        <v>1</v>
      </c>
      <c r="Z35" s="147">
        <v>0</v>
      </c>
      <c r="AA35" s="147">
        <v>38</v>
      </c>
      <c r="AB35" s="148" t="s">
        <v>399</v>
      </c>
      <c r="AC35" s="142" t="s">
        <v>284</v>
      </c>
      <c r="AD35" s="142" t="s">
        <v>82</v>
      </c>
      <c r="AE35" s="143">
        <v>0</v>
      </c>
      <c r="AF35" s="144">
        <v>0</v>
      </c>
      <c r="AG35" s="144">
        <v>0</v>
      </c>
      <c r="AH35" s="144">
        <v>0</v>
      </c>
      <c r="AI35" s="144">
        <v>88</v>
      </c>
      <c r="AJ35" s="145" t="s">
        <v>399</v>
      </c>
      <c r="AK35" s="142" t="s">
        <v>334</v>
      </c>
      <c r="AL35" s="142" t="s">
        <v>105</v>
      </c>
      <c r="AM35" s="146">
        <v>1</v>
      </c>
      <c r="AN35" s="147">
        <v>0</v>
      </c>
      <c r="AO35" s="148">
        <v>2</v>
      </c>
      <c r="AP35" s="147">
        <v>0</v>
      </c>
      <c r="AQ35" s="147">
        <v>46</v>
      </c>
      <c r="AR35" s="148" t="s">
        <v>399</v>
      </c>
      <c r="AS35" s="142" t="str">
        <f>IF(原始数据!L35="","",原始数据!L35)</f>
        <v>brontal</v>
      </c>
      <c r="AT35" s="142" t="str">
        <f>IF(原始数据!AV35="","",原始数据!AV35)</f>
        <v>喧嚣</v>
      </c>
      <c r="AU35" s="149">
        <v>0</v>
      </c>
      <c r="AV35" s="149">
        <v>3</v>
      </c>
      <c r="AW35" s="149">
        <v>41</v>
      </c>
      <c r="AX35" s="149">
        <v>0</v>
      </c>
      <c r="AY35" s="150">
        <v>9</v>
      </c>
      <c r="AZ35" s="151">
        <v>6</v>
      </c>
      <c r="BA35" s="151">
        <v>16</v>
      </c>
      <c r="BB35" s="152" t="s">
        <v>339</v>
      </c>
      <c r="BC35" s="153" t="s">
        <v>82</v>
      </c>
    </row>
    <row r="36" spans="1:55">
      <c r="A36" s="1">
        <f>输入错误检查!B35</f>
        <v>0</v>
      </c>
      <c r="C36" s="8">
        <f>IF(原始数据!B36="","",原始数据!B36)</f>
        <v>4</v>
      </c>
      <c r="D36" s="8">
        <f>IF(原始数据!C36="","",原始数据!C36)</f>
        <v>12</v>
      </c>
      <c r="E36" s="8">
        <f>IF(原始数据!D36="","",原始数据!D36)</f>
        <v>12</v>
      </c>
      <c r="F36" s="8" t="str">
        <f>IF(原始数据!E36="","",原始数据!E36)</f>
        <v>DOU5</v>
      </c>
      <c r="G36" s="8" t="str">
        <f>IF(原始数据!F36="","",原始数据!F36)</f>
        <v>AWG</v>
      </c>
      <c r="H36" s="8">
        <f>IF(原始数据!G36="","",原始数据!G36)</f>
        <v>1</v>
      </c>
      <c r="I36" s="8" t="str">
        <f>IF(原始数据!H36="","",原始数据!H36)</f>
        <v>下</v>
      </c>
      <c r="J36" s="8" t="str">
        <f>原始数据!U36</f>
        <v>平</v>
      </c>
      <c r="K36" s="8">
        <f t="shared" si="2"/>
        <v>0</v>
      </c>
      <c r="L36" s="8">
        <f t="shared" si="3"/>
        <v>2</v>
      </c>
      <c r="M36" s="142" t="s">
        <v>405</v>
      </c>
      <c r="N36" s="142" t="s">
        <v>119</v>
      </c>
      <c r="O36" s="143">
        <v>2.25</v>
      </c>
      <c r="P36" s="144">
        <v>0</v>
      </c>
      <c r="Q36" s="144">
        <v>1</v>
      </c>
      <c r="R36" s="144">
        <v>0</v>
      </c>
      <c r="S36" s="144">
        <v>72</v>
      </c>
      <c r="T36" s="145" t="s">
        <v>399</v>
      </c>
      <c r="U36" s="142" t="s">
        <v>288</v>
      </c>
      <c r="V36" s="142" t="s">
        <v>90</v>
      </c>
      <c r="W36" s="146">
        <v>1.72</v>
      </c>
      <c r="X36" s="147">
        <v>0</v>
      </c>
      <c r="Y36" s="147">
        <v>1</v>
      </c>
      <c r="Z36" s="147">
        <v>0</v>
      </c>
      <c r="AA36" s="147">
        <v>43</v>
      </c>
      <c r="AB36" s="148" t="s">
        <v>398</v>
      </c>
      <c r="AC36" s="142" t="s">
        <v>287</v>
      </c>
      <c r="AD36" s="142" t="s">
        <v>84</v>
      </c>
      <c r="AE36" s="143">
        <v>0</v>
      </c>
      <c r="AF36" s="144">
        <v>0</v>
      </c>
      <c r="AG36" s="144">
        <v>0</v>
      </c>
      <c r="AH36" s="144">
        <v>0</v>
      </c>
      <c r="AI36" s="144">
        <v>96</v>
      </c>
      <c r="AJ36" s="145" t="s">
        <v>399</v>
      </c>
      <c r="AK36" s="142" t="s">
        <v>339</v>
      </c>
      <c r="AL36" s="142" t="s">
        <v>112</v>
      </c>
      <c r="AM36" s="146">
        <v>2.73</v>
      </c>
      <c r="AN36" s="147">
        <v>0</v>
      </c>
      <c r="AO36" s="147">
        <v>1</v>
      </c>
      <c r="AP36" s="147">
        <v>0</v>
      </c>
      <c r="AQ36" s="147">
        <v>42</v>
      </c>
      <c r="AR36" s="148" t="s">
        <v>398</v>
      </c>
      <c r="AS36" s="142" t="str">
        <f>IF(原始数据!L36="","",原始数据!L36)</f>
        <v>yan</v>
      </c>
      <c r="AT36" s="142" t="s">
        <v>87</v>
      </c>
      <c r="AU36" s="149">
        <v>0</v>
      </c>
      <c r="AV36" s="149">
        <v>4</v>
      </c>
      <c r="AW36" s="149">
        <v>15</v>
      </c>
      <c r="AX36" s="149">
        <v>1</v>
      </c>
      <c r="AY36" s="150">
        <v>9</v>
      </c>
      <c r="AZ36" s="151">
        <v>7</v>
      </c>
      <c r="BA36" s="151">
        <v>32</v>
      </c>
    </row>
    <row r="37" spans="1:55">
      <c r="A37" s="1">
        <f>输入错误检查!B36</f>
        <v>0</v>
      </c>
      <c r="C37" s="8">
        <f>IF(原始数据!B37="","",原始数据!B37)</f>
        <v>4</v>
      </c>
      <c r="D37" s="8">
        <f>IF(原始数据!C37="","",原始数据!C37)</f>
        <v>12</v>
      </c>
      <c r="E37" s="8">
        <f>IF(原始数据!D37="","",原始数据!D37)</f>
        <v>12</v>
      </c>
      <c r="F37" s="8" t="str">
        <f>IF(原始数据!E37="","",原始数据!E37)</f>
        <v>DOU5</v>
      </c>
      <c r="G37" s="8" t="str">
        <f>IF(原始数据!F37="","",原始数据!F37)</f>
        <v>AWG</v>
      </c>
      <c r="H37" s="8">
        <f>IF(原始数据!G37="","",原始数据!G37)</f>
        <v>2</v>
      </c>
      <c r="I37" s="8" t="str">
        <f>IF(原始数据!H37="","",原始数据!H37)</f>
        <v>上</v>
      </c>
      <c r="J37" s="8" t="str">
        <f>原始数据!U37</f>
        <v>人</v>
      </c>
      <c r="K37" s="8">
        <f t="shared" si="2"/>
        <v>0</v>
      </c>
      <c r="L37" s="8">
        <f t="shared" si="3"/>
        <v>3</v>
      </c>
      <c r="M37" s="142" t="s">
        <v>288</v>
      </c>
      <c r="N37" s="142" t="s">
        <v>91</v>
      </c>
      <c r="O37" s="143">
        <v>0</v>
      </c>
      <c r="P37" s="144">
        <v>0</v>
      </c>
      <c r="Q37" s="144">
        <v>0</v>
      </c>
      <c r="R37" s="144">
        <v>0</v>
      </c>
      <c r="S37" s="144">
        <v>93</v>
      </c>
      <c r="T37" s="145" t="s">
        <v>399</v>
      </c>
      <c r="U37" s="142" t="s">
        <v>405</v>
      </c>
      <c r="V37" s="142" t="s">
        <v>81</v>
      </c>
      <c r="W37" s="146">
        <v>1</v>
      </c>
      <c r="X37" s="147">
        <v>0</v>
      </c>
      <c r="Y37" s="147">
        <v>2</v>
      </c>
      <c r="Z37" s="147">
        <v>0</v>
      </c>
      <c r="AA37" s="147">
        <v>68</v>
      </c>
      <c r="AB37" s="148" t="s">
        <v>398</v>
      </c>
      <c r="AC37" s="142" t="s">
        <v>287</v>
      </c>
      <c r="AD37" s="142" t="s">
        <v>83</v>
      </c>
      <c r="AE37" s="143">
        <v>2.84</v>
      </c>
      <c r="AF37" s="144">
        <v>1</v>
      </c>
      <c r="AG37" s="144">
        <v>0</v>
      </c>
      <c r="AH37" s="144">
        <v>0</v>
      </c>
      <c r="AI37" s="144">
        <v>90</v>
      </c>
      <c r="AJ37" s="145" t="s">
        <v>398</v>
      </c>
      <c r="AK37" s="142" t="s">
        <v>339</v>
      </c>
      <c r="AL37" s="142" t="s">
        <v>82</v>
      </c>
      <c r="AM37" s="146">
        <v>2</v>
      </c>
      <c r="AN37" s="147">
        <v>1</v>
      </c>
      <c r="AO37" s="147">
        <v>1</v>
      </c>
      <c r="AP37" s="147">
        <v>0</v>
      </c>
      <c r="AQ37" s="147">
        <v>47</v>
      </c>
      <c r="AR37" s="148" t="s">
        <v>398</v>
      </c>
      <c r="AS37" s="142" t="str">
        <f>IF(原始数据!L37="","",原始数据!L37)</f>
        <v>yan</v>
      </c>
      <c r="AT37" s="142" t="str">
        <f>IF(原始数据!AV37="","",原始数据!AV37)</f>
        <v>时空之影</v>
      </c>
      <c r="AU37" s="149">
        <v>0</v>
      </c>
      <c r="AV37" s="149">
        <v>2</v>
      </c>
      <c r="AW37" s="149">
        <v>13</v>
      </c>
      <c r="AX37" s="149">
        <v>1</v>
      </c>
      <c r="AY37" s="150">
        <v>5</v>
      </c>
      <c r="AZ37" s="151">
        <v>7</v>
      </c>
      <c r="BA37" s="151">
        <v>32</v>
      </c>
    </row>
    <row r="38" spans="1:55">
      <c r="A38" s="1">
        <f>输入错误检查!B37</f>
        <v>0</v>
      </c>
      <c r="C38" s="8">
        <f>IF(原始数据!B38="","",原始数据!B38)</f>
        <v>4</v>
      </c>
      <c r="D38" s="8">
        <f>IF(原始数据!C38="","",原始数据!C38)</f>
        <v>12</v>
      </c>
      <c r="E38" s="8">
        <f>IF(原始数据!D38="","",原始数据!D38)</f>
        <v>12</v>
      </c>
      <c r="F38" s="8" t="str">
        <f>IF(原始数据!E38="","",原始数据!E38)</f>
        <v>DOU5</v>
      </c>
      <c r="G38" s="8" t="str">
        <f>IF(原始数据!F38="","",原始数据!F38)</f>
        <v>AWG</v>
      </c>
      <c r="H38" s="8">
        <f>IF(原始数据!G38="","",原始数据!G38)</f>
        <v>2</v>
      </c>
      <c r="I38" s="8" t="str">
        <f>IF(原始数据!H38="","",原始数据!H38)</f>
        <v>下</v>
      </c>
      <c r="J38" s="8" t="str">
        <f>原始数据!U38</f>
        <v>平</v>
      </c>
      <c r="K38" s="8">
        <f t="shared" si="2"/>
        <v>0</v>
      </c>
      <c r="L38" s="8">
        <f t="shared" si="3"/>
        <v>2</v>
      </c>
      <c r="M38" s="142" t="s">
        <v>356</v>
      </c>
      <c r="N38" s="142" t="s">
        <v>112</v>
      </c>
      <c r="O38" s="143">
        <v>1.54</v>
      </c>
      <c r="P38" s="144">
        <v>0</v>
      </c>
      <c r="Q38" s="144">
        <v>1</v>
      </c>
      <c r="R38" s="144">
        <v>0</v>
      </c>
      <c r="S38" s="144">
        <v>30</v>
      </c>
      <c r="T38" s="145" t="s">
        <v>398</v>
      </c>
      <c r="U38" s="142" t="s">
        <v>334</v>
      </c>
      <c r="V38" s="142" t="s">
        <v>101</v>
      </c>
      <c r="W38" s="146">
        <v>1.29</v>
      </c>
      <c r="X38" s="147">
        <v>0</v>
      </c>
      <c r="Y38" s="147">
        <v>2</v>
      </c>
      <c r="Z38" s="147">
        <v>0</v>
      </c>
      <c r="AA38" s="147">
        <v>37</v>
      </c>
      <c r="AB38" s="148" t="s">
        <v>399</v>
      </c>
      <c r="AC38" s="142" t="s">
        <v>284</v>
      </c>
      <c r="AD38" s="142" t="s">
        <v>152</v>
      </c>
      <c r="AE38" s="143">
        <v>2.35</v>
      </c>
      <c r="AF38" s="144">
        <v>0</v>
      </c>
      <c r="AG38" s="144">
        <v>0</v>
      </c>
      <c r="AH38" s="144">
        <v>0</v>
      </c>
      <c r="AI38" s="144">
        <v>7</v>
      </c>
      <c r="AJ38" s="145" t="s">
        <v>398</v>
      </c>
      <c r="AK38" s="142" t="s">
        <v>290</v>
      </c>
      <c r="AL38" s="142" t="s">
        <v>95</v>
      </c>
      <c r="AM38" s="146">
        <v>0</v>
      </c>
      <c r="AN38" s="147">
        <v>1</v>
      </c>
      <c r="AO38" s="147">
        <v>0</v>
      </c>
      <c r="AP38" s="147">
        <v>0</v>
      </c>
      <c r="AQ38" s="147">
        <v>108</v>
      </c>
      <c r="AR38" s="148" t="s">
        <v>399</v>
      </c>
      <c r="AS38" s="142" t="str">
        <f>IF(原始数据!L38="","",原始数据!L38)</f>
        <v>brontal</v>
      </c>
      <c r="AT38" s="142" t="str">
        <f>IF(原始数据!AV38="","",原始数据!AV38)</f>
        <v>歌剧演员</v>
      </c>
      <c r="AU38" s="149">
        <v>0</v>
      </c>
      <c r="AV38" s="149">
        <v>4</v>
      </c>
      <c r="AW38" s="149">
        <v>12</v>
      </c>
      <c r="AX38" s="149">
        <v>2</v>
      </c>
      <c r="AY38" s="150">
        <v>7</v>
      </c>
      <c r="AZ38" s="151">
        <v>5</v>
      </c>
      <c r="BA38" s="151">
        <v>18</v>
      </c>
    </row>
    <row r="39" spans="1:55">
      <c r="A39" s="1">
        <f>输入错误检查!B38</f>
        <v>0</v>
      </c>
      <c r="C39" s="8">
        <f>IF(原始数据!B39="","",原始数据!B39)</f>
        <v>4</v>
      </c>
      <c r="D39" s="8">
        <f>IF(原始数据!C39="","",原始数据!C39)</f>
        <v>12</v>
      </c>
      <c r="E39" s="8">
        <f>IF(原始数据!D39="","",原始数据!D39)</f>
        <v>12</v>
      </c>
      <c r="F39" s="8" t="str">
        <f>IF(原始数据!E39="","",原始数据!E39)</f>
        <v>DOU5</v>
      </c>
      <c r="G39" s="8" t="str">
        <f>IF(原始数据!F39="","",原始数据!F39)</f>
        <v>AWG</v>
      </c>
      <c r="H39" s="8">
        <f>IF(原始数据!G39="","",原始数据!G39)</f>
        <v>3</v>
      </c>
      <c r="I39" s="8" t="str">
        <f>IF(原始数据!H39="","",原始数据!H39)</f>
        <v>上</v>
      </c>
      <c r="J39" s="8" t="str">
        <f>原始数据!U39</f>
        <v/>
      </c>
      <c r="K39" s="8" t="str">
        <f t="shared" si="2"/>
        <v/>
      </c>
      <c r="L39" s="8">
        <f t="shared" si="3"/>
        <v>0</v>
      </c>
      <c r="M39" s="142"/>
      <c r="N39" s="142"/>
      <c r="O39" s="143"/>
      <c r="P39" s="144"/>
      <c r="Q39" s="144"/>
      <c r="R39" s="144"/>
      <c r="S39" s="144"/>
      <c r="T39" s="145"/>
      <c r="U39" s="142"/>
      <c r="V39" s="142"/>
      <c r="W39" s="146"/>
      <c r="X39" s="147"/>
      <c r="Y39" s="147"/>
      <c r="Z39" s="147"/>
      <c r="AA39" s="147"/>
      <c r="AB39" s="148"/>
      <c r="AC39" s="142"/>
      <c r="AD39" s="142"/>
      <c r="AE39" s="143"/>
      <c r="AF39" s="144"/>
      <c r="AG39" s="144"/>
      <c r="AH39" s="144"/>
      <c r="AI39" s="144"/>
      <c r="AJ39" s="145"/>
      <c r="AK39" s="142"/>
      <c r="AL39" s="142"/>
      <c r="AM39" s="146"/>
      <c r="AN39" s="147"/>
      <c r="AO39" s="147"/>
      <c r="AP39" s="147"/>
      <c r="AQ39" s="147"/>
      <c r="AR39" s="148"/>
      <c r="AS39" s="142" t="str">
        <f>IF(原始数据!L39="","",原始数据!L39)</f>
        <v/>
      </c>
      <c r="AT39" s="142" t="str">
        <f>IF(原始数据!AV39="","",原始数据!AV39)</f>
        <v/>
      </c>
      <c r="AU39" s="149"/>
      <c r="AV39" s="149"/>
      <c r="AW39" s="149"/>
      <c r="AX39" s="149"/>
      <c r="AY39" s="150"/>
      <c r="AZ39" s="151"/>
      <c r="BA39" s="151"/>
    </row>
    <row r="40" spans="1:55">
      <c r="A40" s="1">
        <f>输入错误检查!B39</f>
        <v>0</v>
      </c>
      <c r="C40" s="8">
        <f>IF(原始数据!B40="","",原始数据!B40)</f>
        <v>4</v>
      </c>
      <c r="D40" s="8">
        <f>IF(原始数据!C40="","",原始数据!C40)</f>
        <v>12</v>
      </c>
      <c r="E40" s="8">
        <f>IF(原始数据!D40="","",原始数据!D40)</f>
        <v>12</v>
      </c>
      <c r="F40" s="8" t="str">
        <f>IF(原始数据!E40="","",原始数据!E40)</f>
        <v>DOU5</v>
      </c>
      <c r="G40" s="8" t="str">
        <f>IF(原始数据!F40="","",原始数据!F40)</f>
        <v>AWG</v>
      </c>
      <c r="H40" s="8">
        <f>IF(原始数据!G40="","",原始数据!G40)</f>
        <v>3</v>
      </c>
      <c r="I40" s="8" t="str">
        <f>IF(原始数据!H40="","",原始数据!H40)</f>
        <v>下</v>
      </c>
      <c r="J40" s="8" t="str">
        <f>原始数据!U40</f>
        <v/>
      </c>
      <c r="K40" s="8" t="str">
        <f t="shared" si="2"/>
        <v/>
      </c>
      <c r="L40" s="8">
        <f t="shared" si="3"/>
        <v>0</v>
      </c>
      <c r="M40" s="142"/>
      <c r="N40" s="142"/>
      <c r="O40" s="143"/>
      <c r="P40" s="144"/>
      <c r="Q40" s="144"/>
      <c r="R40" s="144"/>
      <c r="S40" s="144"/>
      <c r="T40" s="145"/>
      <c r="U40" s="142"/>
      <c r="V40" s="142"/>
      <c r="W40" s="146"/>
      <c r="X40" s="147"/>
      <c r="Y40" s="147"/>
      <c r="Z40" s="147"/>
      <c r="AA40" s="147"/>
      <c r="AB40" s="148"/>
      <c r="AC40" s="142"/>
      <c r="AD40" s="142"/>
      <c r="AE40" s="143"/>
      <c r="AF40" s="144"/>
      <c r="AG40" s="144"/>
      <c r="AH40" s="144"/>
      <c r="AI40" s="144"/>
      <c r="AJ40" s="145"/>
      <c r="AK40" s="142"/>
      <c r="AL40" s="142"/>
      <c r="AM40" s="146"/>
      <c r="AN40" s="147"/>
      <c r="AO40" s="147"/>
      <c r="AP40" s="147"/>
      <c r="AQ40" s="147"/>
      <c r="AR40" s="148"/>
      <c r="AS40" s="142" t="str">
        <f>IF(原始数据!L40="","",原始数据!L40)</f>
        <v/>
      </c>
      <c r="AT40" s="142" t="str">
        <f>IF(原始数据!AV40="","",原始数据!AV40)</f>
        <v/>
      </c>
      <c r="AU40" s="149"/>
      <c r="AV40" s="149"/>
      <c r="AW40" s="149"/>
      <c r="AX40" s="149"/>
      <c r="AY40" s="150"/>
      <c r="AZ40" s="151"/>
      <c r="BA40" s="151"/>
    </row>
    <row r="41" spans="1:55">
      <c r="A41" s="1">
        <f>输入错误检查!B40</f>
        <v>0</v>
      </c>
      <c r="C41" s="8">
        <f>IF(原始数据!B41="","",原始数据!B41)</f>
        <v>4</v>
      </c>
      <c r="D41" s="8">
        <f>IF(原始数据!C41="","",原始数据!C41)</f>
        <v>12</v>
      </c>
      <c r="E41" s="8">
        <f>IF(原始数据!D41="","",原始数据!D41)</f>
        <v>12</v>
      </c>
      <c r="F41" s="8" t="str">
        <f>IF(原始数据!E41="","",原始数据!E41)</f>
        <v>DOU5</v>
      </c>
      <c r="G41" s="8" t="str">
        <f>IF(原始数据!F41="","",原始数据!F41)</f>
        <v>AWG</v>
      </c>
      <c r="H41" s="8" t="str">
        <f>IF(原始数据!G41="","",原始数据!G41)</f>
        <v>加</v>
      </c>
      <c r="I41" s="8" t="str">
        <f>IF(原始数据!H41="","",原始数据!H41)</f>
        <v>上</v>
      </c>
      <c r="J41" s="8" t="str">
        <f>原始数据!U41</f>
        <v/>
      </c>
      <c r="K41" s="8" t="str">
        <f t="shared" si="2"/>
        <v/>
      </c>
      <c r="L41" s="8">
        <f t="shared" si="3"/>
        <v>0</v>
      </c>
      <c r="M41" s="142"/>
      <c r="N41" s="142"/>
      <c r="O41" s="143"/>
      <c r="P41" s="144"/>
      <c r="Q41" s="144"/>
      <c r="R41" s="144"/>
      <c r="S41" s="144"/>
      <c r="T41" s="145"/>
      <c r="U41" s="142"/>
      <c r="V41" s="142"/>
      <c r="W41" s="146"/>
      <c r="X41" s="147"/>
      <c r="Y41" s="147"/>
      <c r="Z41" s="147"/>
      <c r="AA41" s="147"/>
      <c r="AB41" s="148"/>
      <c r="AC41" s="142"/>
      <c r="AD41" s="142"/>
      <c r="AE41" s="143"/>
      <c r="AF41" s="144"/>
      <c r="AG41" s="144"/>
      <c r="AH41" s="144"/>
      <c r="AI41" s="144"/>
      <c r="AJ41" s="145"/>
      <c r="AK41" s="142"/>
      <c r="AL41" s="142"/>
      <c r="AM41" s="146"/>
      <c r="AN41" s="147"/>
      <c r="AO41" s="147"/>
      <c r="AP41" s="147"/>
      <c r="AQ41" s="147"/>
      <c r="AR41" s="148"/>
      <c r="AS41" s="142" t="str">
        <f>IF(原始数据!L41="","",原始数据!L41)</f>
        <v/>
      </c>
      <c r="AT41" s="142" t="str">
        <f>IF(原始数据!AV41="","",原始数据!AV41)</f>
        <v/>
      </c>
      <c r="AU41" s="149"/>
      <c r="AV41" s="149"/>
      <c r="AW41" s="149"/>
      <c r="AX41" s="149"/>
      <c r="AY41" s="150"/>
      <c r="AZ41" s="151"/>
      <c r="BA41" s="151"/>
    </row>
    <row r="42" spans="1:55">
      <c r="A42" s="1">
        <f>输入错误检查!B41</f>
        <v>0</v>
      </c>
      <c r="C42" s="8">
        <f>IF(原始数据!B42="","",原始数据!B42)</f>
        <v>4</v>
      </c>
      <c r="D42" s="8">
        <f>IF(原始数据!C42="","",原始数据!C42)</f>
        <v>12</v>
      </c>
      <c r="E42" s="8">
        <f>IF(原始数据!D42="","",原始数据!D42)</f>
        <v>12</v>
      </c>
      <c r="F42" s="8" t="str">
        <f>IF(原始数据!E42="","",原始数据!E42)</f>
        <v>DOU5</v>
      </c>
      <c r="G42" s="8" t="str">
        <f>IF(原始数据!F42="","",原始数据!F42)</f>
        <v>AWG</v>
      </c>
      <c r="H42" s="8" t="str">
        <f>IF(原始数据!G42="","",原始数据!G42)</f>
        <v>加</v>
      </c>
      <c r="I42" s="8" t="str">
        <f>IF(原始数据!H42="","",原始数据!H42)</f>
        <v>下</v>
      </c>
      <c r="J42" s="8" t="str">
        <f>原始数据!U42</f>
        <v/>
      </c>
      <c r="K42" s="8" t="str">
        <f t="shared" si="2"/>
        <v/>
      </c>
      <c r="L42" s="8">
        <f t="shared" si="3"/>
        <v>0</v>
      </c>
      <c r="M42" s="142"/>
      <c r="N42" s="142"/>
      <c r="O42" s="143"/>
      <c r="P42" s="144"/>
      <c r="Q42" s="144"/>
      <c r="R42" s="144"/>
      <c r="S42" s="144"/>
      <c r="T42" s="145"/>
      <c r="U42" s="142"/>
      <c r="V42" s="142"/>
      <c r="W42" s="146"/>
      <c r="X42" s="147"/>
      <c r="Y42" s="147"/>
      <c r="Z42" s="147"/>
      <c r="AA42" s="147"/>
      <c r="AB42" s="148"/>
      <c r="AC42" s="142"/>
      <c r="AD42" s="142"/>
      <c r="AE42" s="143"/>
      <c r="AF42" s="144"/>
      <c r="AG42" s="144"/>
      <c r="AH42" s="144"/>
      <c r="AI42" s="144"/>
      <c r="AJ42" s="145"/>
      <c r="AK42" s="142"/>
      <c r="AL42" s="142"/>
      <c r="AM42" s="146"/>
      <c r="AN42" s="147"/>
      <c r="AO42" s="147"/>
      <c r="AP42" s="147"/>
      <c r="AQ42" s="147"/>
      <c r="AR42" s="148"/>
      <c r="AS42" s="142" t="str">
        <f>IF(原始数据!L42="","",原始数据!L42)</f>
        <v/>
      </c>
      <c r="AT42" s="142" t="str">
        <f>IF(原始数据!AV42="","",原始数据!AV42)</f>
        <v/>
      </c>
      <c r="AU42" s="149"/>
      <c r="AV42" s="149"/>
      <c r="AW42" s="149"/>
      <c r="AX42" s="149"/>
      <c r="AY42" s="150"/>
      <c r="AZ42" s="151"/>
      <c r="BA42" s="151"/>
    </row>
    <row r="43" spans="1:55">
      <c r="A43" s="1">
        <f>输入错误检查!B42</f>
        <v>0</v>
      </c>
      <c r="C43" s="8">
        <f>IF(原始数据!B43="","",原始数据!B43)</f>
        <v>4</v>
      </c>
      <c r="D43" s="8">
        <f>IF(原始数据!C43="","",原始数据!C43)</f>
        <v>12</v>
      </c>
      <c r="E43" s="8">
        <f>IF(原始数据!D43="","",原始数据!D43)</f>
        <v>14</v>
      </c>
      <c r="F43" s="8" t="str">
        <f>IF(原始数据!E43="","",原始数据!E43)</f>
        <v>WOLVES</v>
      </c>
      <c r="G43" s="8" t="str">
        <f>IF(原始数据!F43="","",原始数据!F43)</f>
        <v>OMNI</v>
      </c>
      <c r="H43" s="8">
        <f>IF(原始数据!G43="","",原始数据!G43)</f>
        <v>1</v>
      </c>
      <c r="I43" s="8" t="str">
        <f>IF(原始数据!H43="","",原始数据!H43)</f>
        <v>上</v>
      </c>
      <c r="J43" s="8" t="str">
        <f>原始数据!U43</f>
        <v>屠</v>
      </c>
      <c r="K43" s="8">
        <f t="shared" si="2"/>
        <v>0</v>
      </c>
      <c r="L43" s="8">
        <f t="shared" si="3"/>
        <v>0</v>
      </c>
      <c r="M43" s="142" t="s">
        <v>363</v>
      </c>
      <c r="N43" s="142" t="s">
        <v>82</v>
      </c>
      <c r="O43" s="146">
        <v>2.74</v>
      </c>
      <c r="P43" s="147">
        <v>0</v>
      </c>
      <c r="Q43" s="147">
        <v>1</v>
      </c>
      <c r="R43" s="147">
        <v>0</v>
      </c>
      <c r="S43" s="147">
        <v>47</v>
      </c>
      <c r="T43" s="148" t="s">
        <v>399</v>
      </c>
      <c r="U43" s="142" t="s">
        <v>317</v>
      </c>
      <c r="V43" s="142" t="s">
        <v>112</v>
      </c>
      <c r="W43" s="143">
        <v>2.14</v>
      </c>
      <c r="X43" s="144">
        <v>0</v>
      </c>
      <c r="Y43" s="144">
        <v>1</v>
      </c>
      <c r="Z43" s="144">
        <v>0</v>
      </c>
      <c r="AA43" s="144">
        <v>110</v>
      </c>
      <c r="AB43" s="145" t="s">
        <v>399</v>
      </c>
      <c r="AC43" s="142" t="s">
        <v>291</v>
      </c>
      <c r="AD43" s="142" t="s">
        <v>91</v>
      </c>
      <c r="AE43" s="146">
        <v>0</v>
      </c>
      <c r="AF43" s="147">
        <v>0</v>
      </c>
      <c r="AG43" s="147">
        <v>0</v>
      </c>
      <c r="AH43" s="147">
        <v>0</v>
      </c>
      <c r="AI43" s="147">
        <v>78</v>
      </c>
      <c r="AJ43" s="148" t="s">
        <v>399</v>
      </c>
      <c r="AK43" s="142" t="s">
        <v>406</v>
      </c>
      <c r="AL43" s="142" t="s">
        <v>81</v>
      </c>
      <c r="AM43" s="143">
        <v>1.57</v>
      </c>
      <c r="AN43" s="144">
        <v>0</v>
      </c>
      <c r="AO43" s="144">
        <v>1</v>
      </c>
      <c r="AP43" s="144">
        <v>0</v>
      </c>
      <c r="AQ43" s="144">
        <v>35</v>
      </c>
      <c r="AR43" s="145" t="s">
        <v>399</v>
      </c>
      <c r="AS43" s="142" t="str">
        <f>IF(原始数据!L43="","",原始数据!L43)</f>
        <v>choai</v>
      </c>
      <c r="AT43" s="142" t="str">
        <f>IF(原始数据!AV43="","",原始数据!AV43)</f>
        <v>跛脚羊</v>
      </c>
      <c r="AU43" s="154">
        <v>1</v>
      </c>
      <c r="AV43" s="154">
        <v>0</v>
      </c>
      <c r="AW43" s="154">
        <v>18</v>
      </c>
      <c r="AX43" s="154">
        <v>0</v>
      </c>
      <c r="AY43" s="155">
        <v>9</v>
      </c>
      <c r="AZ43" s="151">
        <v>8</v>
      </c>
      <c r="BA43" s="151">
        <v>30</v>
      </c>
      <c r="BB43" s="152" t="s">
        <v>155</v>
      </c>
      <c r="BC43" s="153" t="s">
        <v>106</v>
      </c>
    </row>
    <row r="44" spans="1:55">
      <c r="A44" s="1">
        <f>输入错误检查!B43</f>
        <v>0</v>
      </c>
      <c r="C44" s="8">
        <f>IF(原始数据!B44="","",原始数据!B44)</f>
        <v>4</v>
      </c>
      <c r="D44" s="8">
        <f>IF(原始数据!C44="","",原始数据!C44)</f>
        <v>12</v>
      </c>
      <c r="E44" s="8">
        <f>IF(原始数据!D44="","",原始数据!D44)</f>
        <v>14</v>
      </c>
      <c r="F44" s="8" t="str">
        <f>IF(原始数据!E44="","",原始数据!E44)</f>
        <v>WOLVES</v>
      </c>
      <c r="G44" s="8" t="str">
        <f>IF(原始数据!F44="","",原始数据!F44)</f>
        <v>OMNI</v>
      </c>
      <c r="H44" s="8">
        <f>IF(原始数据!G44="","",原始数据!G44)</f>
        <v>1</v>
      </c>
      <c r="I44" s="8" t="str">
        <f>IF(原始数据!H44="","",原始数据!H44)</f>
        <v>下</v>
      </c>
      <c r="J44" s="8" t="str">
        <f>原始数据!U44</f>
        <v>人</v>
      </c>
      <c r="K44" s="8">
        <f t="shared" si="2"/>
        <v>0</v>
      </c>
      <c r="L44" s="8">
        <f t="shared" si="3"/>
        <v>3</v>
      </c>
      <c r="M44" s="142" t="s">
        <v>326</v>
      </c>
      <c r="N44" s="142" t="s">
        <v>112</v>
      </c>
      <c r="O44" s="146">
        <v>2.57</v>
      </c>
      <c r="P44" s="147">
        <v>0</v>
      </c>
      <c r="Q44" s="147">
        <v>0</v>
      </c>
      <c r="R44" s="147">
        <v>0</v>
      </c>
      <c r="S44" s="147">
        <v>22</v>
      </c>
      <c r="T44" s="148" t="s">
        <v>398</v>
      </c>
      <c r="U44" s="142" t="s">
        <v>407</v>
      </c>
      <c r="V44" s="142" t="s">
        <v>119</v>
      </c>
      <c r="W44" s="143">
        <v>1.3</v>
      </c>
      <c r="X44" s="144">
        <v>0</v>
      </c>
      <c r="Y44" s="144">
        <v>1</v>
      </c>
      <c r="Z44" s="144">
        <v>0</v>
      </c>
      <c r="AA44" s="144">
        <v>55</v>
      </c>
      <c r="AB44" s="145" t="s">
        <v>398</v>
      </c>
      <c r="AC44" s="142" t="s">
        <v>293</v>
      </c>
      <c r="AD44" s="142" t="s">
        <v>90</v>
      </c>
      <c r="AE44" s="146">
        <v>1.97</v>
      </c>
      <c r="AF44" s="147">
        <v>0</v>
      </c>
      <c r="AG44" s="147">
        <v>0</v>
      </c>
      <c r="AH44" s="147">
        <v>1</v>
      </c>
      <c r="AI44" s="147">
        <v>68</v>
      </c>
      <c r="AJ44" s="148" t="s">
        <v>399</v>
      </c>
      <c r="AK44" s="142">
        <v>487</v>
      </c>
      <c r="AL44" s="142" t="s">
        <v>98</v>
      </c>
      <c r="AM44" s="143">
        <v>0.3</v>
      </c>
      <c r="AN44" s="144">
        <v>0</v>
      </c>
      <c r="AO44" s="144">
        <v>0</v>
      </c>
      <c r="AP44" s="144">
        <v>0</v>
      </c>
      <c r="AQ44" s="144">
        <v>129</v>
      </c>
      <c r="AR44" s="145" t="s">
        <v>398</v>
      </c>
      <c r="AS44" s="142" t="str">
        <f>IF(原始数据!L44="","",原始数据!L44)</f>
        <v>pitstoper</v>
      </c>
      <c r="AT44" s="142" t="str">
        <f>IF(原始数据!AV44="","",原始数据!AV44)</f>
        <v>时空之影</v>
      </c>
      <c r="AU44" s="154">
        <v>0</v>
      </c>
      <c r="AV44" s="154">
        <v>6</v>
      </c>
      <c r="AW44" s="154">
        <v>6</v>
      </c>
      <c r="AX44" s="154">
        <v>1</v>
      </c>
      <c r="AY44" s="155">
        <v>3</v>
      </c>
      <c r="AZ44" s="151">
        <v>6</v>
      </c>
      <c r="BA44" s="151">
        <v>58</v>
      </c>
    </row>
    <row r="45" spans="1:55">
      <c r="A45" s="1">
        <f>输入错误检查!B44</f>
        <v>0</v>
      </c>
      <c r="C45" s="8">
        <f>IF(原始数据!B45="","",原始数据!B45)</f>
        <v>4</v>
      </c>
      <c r="D45" s="8">
        <f>IF(原始数据!C45="","",原始数据!C45)</f>
        <v>12</v>
      </c>
      <c r="E45" s="8">
        <f>IF(原始数据!D45="","",原始数据!D45)</f>
        <v>14</v>
      </c>
      <c r="F45" s="8" t="str">
        <f>IF(原始数据!E45="","",原始数据!E45)</f>
        <v>WOLVES</v>
      </c>
      <c r="G45" s="8" t="str">
        <f>IF(原始数据!F45="","",原始数据!F45)</f>
        <v>OMNI</v>
      </c>
      <c r="H45" s="8">
        <f>IF(原始数据!G45="","",原始数据!G45)</f>
        <v>2</v>
      </c>
      <c r="I45" s="8" t="str">
        <f>IF(原始数据!H45="","",原始数据!H45)</f>
        <v>上</v>
      </c>
      <c r="J45" s="8" t="str">
        <f>原始数据!U45</f>
        <v>屠</v>
      </c>
      <c r="K45" s="8">
        <f t="shared" si="2"/>
        <v>0</v>
      </c>
      <c r="L45" s="8">
        <f t="shared" si="3"/>
        <v>0</v>
      </c>
      <c r="M45" s="142" t="s">
        <v>363</v>
      </c>
      <c r="N45" s="142" t="s">
        <v>130</v>
      </c>
      <c r="O45" s="146">
        <v>0.58</v>
      </c>
      <c r="P45" s="147">
        <v>0</v>
      </c>
      <c r="Q45" s="147">
        <v>0</v>
      </c>
      <c r="R45" s="147">
        <v>0</v>
      </c>
      <c r="S45" s="147">
        <v>44</v>
      </c>
      <c r="T45" s="148" t="s">
        <v>399</v>
      </c>
      <c r="U45" s="142" t="s">
        <v>406</v>
      </c>
      <c r="V45" s="142" t="s">
        <v>119</v>
      </c>
      <c r="W45" s="143">
        <v>0.94</v>
      </c>
      <c r="X45" s="144">
        <v>0</v>
      </c>
      <c r="Y45" s="144">
        <v>2</v>
      </c>
      <c r="Z45" s="144">
        <v>1</v>
      </c>
      <c r="AA45" s="144">
        <v>86</v>
      </c>
      <c r="AB45" s="145" t="s">
        <v>399</v>
      </c>
      <c r="AC45" s="142" t="s">
        <v>317</v>
      </c>
      <c r="AD45" s="142" t="s">
        <v>108</v>
      </c>
      <c r="AE45" s="146">
        <v>1.95</v>
      </c>
      <c r="AF45" s="147">
        <v>0</v>
      </c>
      <c r="AG45" s="147">
        <v>1</v>
      </c>
      <c r="AH45" s="147">
        <v>1</v>
      </c>
      <c r="AI45" s="147">
        <v>73</v>
      </c>
      <c r="AJ45" s="148" t="s">
        <v>399</v>
      </c>
      <c r="AK45" s="142" t="s">
        <v>291</v>
      </c>
      <c r="AL45" s="142" t="s">
        <v>90</v>
      </c>
      <c r="AM45" s="143">
        <v>1.7</v>
      </c>
      <c r="AN45" s="144">
        <v>0</v>
      </c>
      <c r="AO45" s="144">
        <v>1</v>
      </c>
      <c r="AP45" s="144">
        <v>0</v>
      </c>
      <c r="AQ45" s="144">
        <v>97</v>
      </c>
      <c r="AR45" s="145" t="s">
        <v>399</v>
      </c>
      <c r="AS45" s="142" t="str">
        <f>IF(原始数据!L45="","",原始数据!L45)</f>
        <v>choai</v>
      </c>
      <c r="AT45" s="142" t="str">
        <f>IF(原始数据!AV45="","",原始数据!AV45)</f>
        <v>时空之影</v>
      </c>
      <c r="AU45" s="154">
        <v>1</v>
      </c>
      <c r="AV45" s="154">
        <v>5</v>
      </c>
      <c r="AW45" s="154">
        <v>17</v>
      </c>
      <c r="AX45" s="154">
        <v>1</v>
      </c>
      <c r="AY45" s="155">
        <v>10</v>
      </c>
      <c r="AZ45" s="151">
        <v>8</v>
      </c>
      <c r="BA45" s="151">
        <v>14</v>
      </c>
    </row>
    <row r="46" spans="1:55">
      <c r="A46" s="1">
        <f>输入错误检查!B45</f>
        <v>0</v>
      </c>
      <c r="C46" s="8">
        <f>IF(原始数据!B46="","",原始数据!B46)</f>
        <v>4</v>
      </c>
      <c r="D46" s="8">
        <f>IF(原始数据!C46="","",原始数据!C46)</f>
        <v>12</v>
      </c>
      <c r="E46" s="8">
        <f>IF(原始数据!D46="","",原始数据!D46)</f>
        <v>14</v>
      </c>
      <c r="F46" s="8" t="str">
        <f>IF(原始数据!E46="","",原始数据!E46)</f>
        <v>WOLVES</v>
      </c>
      <c r="G46" s="8" t="str">
        <f>IF(原始数据!F46="","",原始数据!F46)</f>
        <v>OMNI</v>
      </c>
      <c r="H46" s="8">
        <f>IF(原始数据!G46="","",原始数据!G46)</f>
        <v>2</v>
      </c>
      <c r="I46" s="8" t="str">
        <f>IF(原始数据!H46="","",原始数据!H46)</f>
        <v>下</v>
      </c>
      <c r="J46" s="8" t="str">
        <f>原始数据!U46</f>
        <v>屠</v>
      </c>
      <c r="K46" s="8">
        <f t="shared" si="2"/>
        <v>0</v>
      </c>
      <c r="L46" s="8">
        <f t="shared" si="3"/>
        <v>1</v>
      </c>
      <c r="M46" s="142" t="s">
        <v>326</v>
      </c>
      <c r="N46" s="142" t="s">
        <v>85</v>
      </c>
      <c r="O46" s="146">
        <v>2.01</v>
      </c>
      <c r="P46" s="147">
        <v>0</v>
      </c>
      <c r="Q46" s="147">
        <v>2</v>
      </c>
      <c r="R46" s="147">
        <v>0</v>
      </c>
      <c r="S46" s="147">
        <v>92</v>
      </c>
      <c r="T46" s="148" t="s">
        <v>399</v>
      </c>
      <c r="U46" s="142" t="s">
        <v>407</v>
      </c>
      <c r="V46" s="142" t="s">
        <v>101</v>
      </c>
      <c r="W46" s="143">
        <v>1.6</v>
      </c>
      <c r="X46" s="145">
        <v>0</v>
      </c>
      <c r="Y46" s="144">
        <v>2</v>
      </c>
      <c r="Z46" s="144">
        <v>0</v>
      </c>
      <c r="AA46" s="144">
        <v>63</v>
      </c>
      <c r="AB46" s="145" t="s">
        <v>398</v>
      </c>
      <c r="AC46" s="142" t="s">
        <v>293</v>
      </c>
      <c r="AD46" s="142" t="s">
        <v>83</v>
      </c>
      <c r="AE46" s="146">
        <v>0</v>
      </c>
      <c r="AF46" s="147">
        <v>1</v>
      </c>
      <c r="AG46" s="147">
        <v>0</v>
      </c>
      <c r="AH46" s="147">
        <v>0</v>
      </c>
      <c r="AI46" s="147">
        <v>89</v>
      </c>
      <c r="AJ46" s="148" t="s">
        <v>399</v>
      </c>
      <c r="AK46" s="142">
        <v>487</v>
      </c>
      <c r="AL46" s="142" t="s">
        <v>79</v>
      </c>
      <c r="AM46" s="143">
        <v>2.04</v>
      </c>
      <c r="AN46" s="144">
        <v>0</v>
      </c>
      <c r="AO46" s="144">
        <v>0</v>
      </c>
      <c r="AP46" s="144">
        <v>0</v>
      </c>
      <c r="AQ46" s="144">
        <v>51</v>
      </c>
      <c r="AR46" s="145" t="s">
        <v>399</v>
      </c>
      <c r="AS46" s="142" t="str">
        <f>IF(原始数据!L46="","",原始数据!L46)</f>
        <v>pitstoper</v>
      </c>
      <c r="AT46" s="142" t="str">
        <f>IF(原始数据!AV46="","",原始数据!AV46)</f>
        <v>跛脚羊</v>
      </c>
      <c r="AU46" s="154">
        <v>0</v>
      </c>
      <c r="AV46" s="154">
        <v>3</v>
      </c>
      <c r="AW46" s="154">
        <v>17</v>
      </c>
      <c r="AX46" s="154">
        <v>0</v>
      </c>
      <c r="AY46" s="155">
        <v>8</v>
      </c>
      <c r="AZ46" s="151">
        <v>6</v>
      </c>
      <c r="BA46" s="151">
        <v>35</v>
      </c>
    </row>
    <row r="47" spans="1:55">
      <c r="A47" s="1">
        <f>输入错误检查!B46</f>
        <v>0</v>
      </c>
      <c r="C47" s="8">
        <f>IF(原始数据!B47="","",原始数据!B47)</f>
        <v>4</v>
      </c>
      <c r="D47" s="8">
        <f>IF(原始数据!C47="","",原始数据!C47)</f>
        <v>12</v>
      </c>
      <c r="E47" s="8">
        <f>IF(原始数据!D47="","",原始数据!D47)</f>
        <v>14</v>
      </c>
      <c r="F47" s="8" t="str">
        <f>IF(原始数据!E47="","",原始数据!E47)</f>
        <v>WOLVES</v>
      </c>
      <c r="G47" s="8" t="str">
        <f>IF(原始数据!F47="","",原始数据!F47)</f>
        <v>OMNI</v>
      </c>
      <c r="H47" s="8">
        <f>IF(原始数据!G47="","",原始数据!G47)</f>
        <v>3</v>
      </c>
      <c r="I47" s="8" t="str">
        <f>IF(原始数据!H47="","",原始数据!H47)</f>
        <v>上</v>
      </c>
      <c r="J47" s="8" t="str">
        <f>原始数据!U47</f>
        <v/>
      </c>
      <c r="K47" s="8" t="str">
        <f t="shared" si="2"/>
        <v/>
      </c>
      <c r="L47" s="8">
        <f t="shared" si="3"/>
        <v>0</v>
      </c>
      <c r="M47" s="142"/>
      <c r="N47" s="142"/>
      <c r="O47" s="146"/>
      <c r="P47" s="147"/>
      <c r="Q47" s="147"/>
      <c r="R47" s="147"/>
      <c r="S47" s="147"/>
      <c r="T47" s="148"/>
      <c r="U47" s="142"/>
      <c r="V47" s="142"/>
      <c r="W47" s="143"/>
      <c r="X47" s="144"/>
      <c r="Y47" s="144"/>
      <c r="Z47" s="144"/>
      <c r="AA47" s="144"/>
      <c r="AB47" s="145"/>
      <c r="AC47" s="142"/>
      <c r="AD47" s="142"/>
      <c r="AE47" s="146"/>
      <c r="AF47" s="147"/>
      <c r="AG47" s="147"/>
      <c r="AH47" s="147"/>
      <c r="AI47" s="147"/>
      <c r="AJ47" s="148"/>
      <c r="AK47" s="142"/>
      <c r="AL47" s="142"/>
      <c r="AM47" s="143"/>
      <c r="AN47" s="144"/>
      <c r="AO47" s="144"/>
      <c r="AP47" s="144"/>
      <c r="AQ47" s="144"/>
      <c r="AR47" s="145"/>
      <c r="AS47" s="142" t="str">
        <f>IF(原始数据!L47="","",原始数据!L47)</f>
        <v/>
      </c>
      <c r="AT47" s="142" t="str">
        <f>IF(原始数据!AV47="","",原始数据!AV47)</f>
        <v/>
      </c>
      <c r="AU47" s="154"/>
      <c r="AV47" s="154"/>
      <c r="AW47" s="154"/>
      <c r="AX47" s="154"/>
      <c r="AY47" s="155"/>
      <c r="AZ47" s="151"/>
      <c r="BA47" s="151"/>
    </row>
    <row r="48" spans="1:55">
      <c r="A48" s="1">
        <f>输入错误检查!B47</f>
        <v>0</v>
      </c>
      <c r="C48" s="8">
        <f>IF(原始数据!B48="","",原始数据!B48)</f>
        <v>4</v>
      </c>
      <c r="D48" s="8">
        <f>IF(原始数据!C48="","",原始数据!C48)</f>
        <v>12</v>
      </c>
      <c r="E48" s="8">
        <f>IF(原始数据!D48="","",原始数据!D48)</f>
        <v>14</v>
      </c>
      <c r="F48" s="8" t="str">
        <f>IF(原始数据!E48="","",原始数据!E48)</f>
        <v>WOLVES</v>
      </c>
      <c r="G48" s="8" t="str">
        <f>IF(原始数据!F48="","",原始数据!F48)</f>
        <v>OMNI</v>
      </c>
      <c r="H48" s="8">
        <f>IF(原始数据!G48="","",原始数据!G48)</f>
        <v>3</v>
      </c>
      <c r="I48" s="8" t="str">
        <f>IF(原始数据!H48="","",原始数据!H48)</f>
        <v>下</v>
      </c>
      <c r="J48" s="8" t="str">
        <f>原始数据!U48</f>
        <v/>
      </c>
      <c r="K48" s="8" t="str">
        <f t="shared" si="2"/>
        <v/>
      </c>
      <c r="L48" s="8">
        <f t="shared" si="3"/>
        <v>0</v>
      </c>
      <c r="M48" s="142"/>
      <c r="N48" s="142"/>
      <c r="O48" s="146"/>
      <c r="P48" s="147"/>
      <c r="Q48" s="147"/>
      <c r="R48" s="147"/>
      <c r="S48" s="147"/>
      <c r="T48" s="148"/>
      <c r="U48" s="142"/>
      <c r="V48" s="142"/>
      <c r="W48" s="143"/>
      <c r="X48" s="144"/>
      <c r="Y48" s="144"/>
      <c r="Z48" s="144"/>
      <c r="AA48" s="144"/>
      <c r="AB48" s="145"/>
      <c r="AC48" s="142"/>
      <c r="AD48" s="142"/>
      <c r="AE48" s="146"/>
      <c r="AF48" s="147"/>
      <c r="AG48" s="147"/>
      <c r="AH48" s="147"/>
      <c r="AI48" s="147"/>
      <c r="AJ48" s="148"/>
      <c r="AK48" s="142"/>
      <c r="AL48" s="142"/>
      <c r="AM48" s="143"/>
      <c r="AN48" s="144"/>
      <c r="AO48" s="144"/>
      <c r="AP48" s="144"/>
      <c r="AQ48" s="144"/>
      <c r="AR48" s="145"/>
      <c r="AS48" s="142" t="str">
        <f>IF(原始数据!L48="","",原始数据!L48)</f>
        <v/>
      </c>
      <c r="AT48" s="142" t="str">
        <f>IF(原始数据!AV48="","",原始数据!AV48)</f>
        <v/>
      </c>
      <c r="AU48" s="154"/>
      <c r="AV48" s="154"/>
      <c r="AW48" s="154"/>
      <c r="AX48" s="154"/>
      <c r="AY48" s="155"/>
      <c r="AZ48" s="151"/>
      <c r="BA48" s="151"/>
    </row>
    <row r="49" spans="1:55">
      <c r="A49" s="1">
        <f>输入错误检查!B48</f>
        <v>0</v>
      </c>
      <c r="C49" s="8">
        <f>IF(原始数据!B49="","",原始数据!B49)</f>
        <v>4</v>
      </c>
      <c r="D49" s="8">
        <f>IF(原始数据!C49="","",原始数据!C49)</f>
        <v>12</v>
      </c>
      <c r="E49" s="8">
        <f>IF(原始数据!D49="","",原始数据!D49)</f>
        <v>14</v>
      </c>
      <c r="F49" s="8" t="str">
        <f>IF(原始数据!E49="","",原始数据!E49)</f>
        <v>WOLVES</v>
      </c>
      <c r="G49" s="8" t="str">
        <f>IF(原始数据!F49="","",原始数据!F49)</f>
        <v>OMNI</v>
      </c>
      <c r="H49" s="8" t="str">
        <f>IF(原始数据!G49="","",原始数据!G49)</f>
        <v>加</v>
      </c>
      <c r="I49" s="8" t="str">
        <f>IF(原始数据!H49="","",原始数据!H49)</f>
        <v>上</v>
      </c>
      <c r="J49" s="8" t="str">
        <f>原始数据!U49</f>
        <v/>
      </c>
      <c r="K49" s="8" t="str">
        <f t="shared" si="2"/>
        <v/>
      </c>
      <c r="L49" s="8">
        <f t="shared" si="3"/>
        <v>0</v>
      </c>
      <c r="M49" s="142"/>
      <c r="N49" s="142"/>
      <c r="O49" s="146"/>
      <c r="P49" s="147"/>
      <c r="Q49" s="147"/>
      <c r="R49" s="147"/>
      <c r="S49" s="147"/>
      <c r="T49" s="148"/>
      <c r="U49" s="142"/>
      <c r="V49" s="142"/>
      <c r="W49" s="143"/>
      <c r="X49" s="144"/>
      <c r="Y49" s="144"/>
      <c r="Z49" s="144"/>
      <c r="AA49" s="144"/>
      <c r="AB49" s="145"/>
      <c r="AC49" s="142"/>
      <c r="AD49" s="142"/>
      <c r="AE49" s="146"/>
      <c r="AF49" s="147"/>
      <c r="AG49" s="147"/>
      <c r="AH49" s="147"/>
      <c r="AI49" s="147"/>
      <c r="AJ49" s="148"/>
      <c r="AK49" s="142"/>
      <c r="AL49" s="142"/>
      <c r="AM49" s="143"/>
      <c r="AN49" s="144"/>
      <c r="AO49" s="144"/>
      <c r="AP49" s="144"/>
      <c r="AQ49" s="144"/>
      <c r="AR49" s="145"/>
      <c r="AS49" s="142" t="str">
        <f>IF(原始数据!L49="","",原始数据!L49)</f>
        <v/>
      </c>
      <c r="AT49" s="142" t="str">
        <f>IF(原始数据!AV49="","",原始数据!AV49)</f>
        <v/>
      </c>
      <c r="AU49" s="154"/>
      <c r="AV49" s="154"/>
      <c r="AW49" s="154"/>
      <c r="AX49" s="154"/>
      <c r="AY49" s="155"/>
      <c r="AZ49" s="151"/>
      <c r="BA49" s="151"/>
    </row>
    <row r="50" spans="1:55">
      <c r="A50" s="1">
        <f>输入错误检查!B49</f>
        <v>0</v>
      </c>
      <c r="C50" s="8">
        <f>IF(原始数据!B50="","",原始数据!B50)</f>
        <v>4</v>
      </c>
      <c r="D50" s="8">
        <f>IF(原始数据!C50="","",原始数据!C50)</f>
        <v>12</v>
      </c>
      <c r="E50" s="8">
        <f>IF(原始数据!D50="","",原始数据!D50)</f>
        <v>14</v>
      </c>
      <c r="F50" s="8" t="str">
        <f>IF(原始数据!E50="","",原始数据!E50)</f>
        <v>WOLVES</v>
      </c>
      <c r="G50" s="8" t="str">
        <f>IF(原始数据!F50="","",原始数据!F50)</f>
        <v>OMNI</v>
      </c>
      <c r="H50" s="8" t="str">
        <f>IF(原始数据!G50="","",原始数据!G50)</f>
        <v>加</v>
      </c>
      <c r="I50" s="8" t="str">
        <f>IF(原始数据!H50="","",原始数据!H50)</f>
        <v>下</v>
      </c>
      <c r="J50" s="8" t="str">
        <f>原始数据!U50</f>
        <v/>
      </c>
      <c r="K50" s="8" t="str">
        <f t="shared" si="2"/>
        <v/>
      </c>
      <c r="L50" s="8">
        <f t="shared" si="3"/>
        <v>0</v>
      </c>
      <c r="M50" s="142"/>
      <c r="N50" s="142"/>
      <c r="O50" s="146"/>
      <c r="P50" s="147"/>
      <c r="Q50" s="147"/>
      <c r="R50" s="147"/>
      <c r="S50" s="147"/>
      <c r="T50" s="148"/>
      <c r="U50" s="142"/>
      <c r="V50" s="142"/>
      <c r="W50" s="143"/>
      <c r="X50" s="144"/>
      <c r="Y50" s="144"/>
      <c r="Z50" s="144"/>
      <c r="AA50" s="144"/>
      <c r="AB50" s="145"/>
      <c r="AC50" s="142"/>
      <c r="AD50" s="142"/>
      <c r="AE50" s="146"/>
      <c r="AF50" s="147"/>
      <c r="AG50" s="147"/>
      <c r="AH50" s="147"/>
      <c r="AI50" s="147"/>
      <c r="AJ50" s="148"/>
      <c r="AK50" s="142"/>
      <c r="AL50" s="142"/>
      <c r="AM50" s="143"/>
      <c r="AN50" s="144"/>
      <c r="AO50" s="144"/>
      <c r="AP50" s="144"/>
      <c r="AQ50" s="144"/>
      <c r="AR50" s="145"/>
      <c r="AS50" s="142" t="str">
        <f>IF(原始数据!L50="","",原始数据!L50)</f>
        <v/>
      </c>
      <c r="AT50" s="142" t="str">
        <f>IF(原始数据!AV50="","",原始数据!AV50)</f>
        <v/>
      </c>
      <c r="AU50" s="154"/>
      <c r="AV50" s="154"/>
      <c r="AW50" s="154"/>
      <c r="AX50" s="154"/>
      <c r="AY50" s="155"/>
      <c r="AZ50" s="151"/>
      <c r="BA50" s="151"/>
    </row>
    <row r="51" spans="1:55">
      <c r="A51" s="1">
        <f>输入错误检查!B50</f>
        <v>0</v>
      </c>
      <c r="C51" s="8">
        <f>IF(原始数据!B51="","",原始数据!B51)</f>
        <v>4</v>
      </c>
      <c r="D51" s="8">
        <f>IF(原始数据!C51="","",原始数据!C51)</f>
        <v>12</v>
      </c>
      <c r="E51" s="8">
        <f>IF(原始数据!D51="","",原始数据!D51)</f>
        <v>16</v>
      </c>
      <c r="F51" s="8" t="str">
        <f>IF(原始数据!E51="","",原始数据!E51)</f>
        <v>ACT</v>
      </c>
      <c r="G51" s="8" t="str">
        <f>IF(原始数据!F51="","",原始数据!F51)</f>
        <v>ZETA</v>
      </c>
      <c r="H51" s="8">
        <f>IF(原始数据!G51="","",原始数据!G51)</f>
        <v>1</v>
      </c>
      <c r="I51" s="8" t="str">
        <f>IF(原始数据!H51="","",原始数据!H51)</f>
        <v>上</v>
      </c>
      <c r="J51" s="8" t="str">
        <f>原始数据!U51</f>
        <v>屠</v>
      </c>
      <c r="K51" s="8">
        <f t="shared" si="2"/>
        <v>0</v>
      </c>
      <c r="L51" s="8">
        <f t="shared" si="3"/>
        <v>0</v>
      </c>
      <c r="M51" s="142" t="s">
        <v>319</v>
      </c>
      <c r="N51" s="142" t="s">
        <v>90</v>
      </c>
      <c r="O51" s="143">
        <v>2.09</v>
      </c>
      <c r="P51" s="144">
        <v>0</v>
      </c>
      <c r="Q51" s="144">
        <v>1</v>
      </c>
      <c r="R51" s="144">
        <v>0</v>
      </c>
      <c r="S51" s="144">
        <v>87</v>
      </c>
      <c r="T51" s="145" t="s">
        <v>399</v>
      </c>
      <c r="U51" s="142" t="s">
        <v>322</v>
      </c>
      <c r="V51" s="142" t="s">
        <v>109</v>
      </c>
      <c r="W51" s="146">
        <v>1.83</v>
      </c>
      <c r="X51" s="147">
        <v>0</v>
      </c>
      <c r="Y51" s="147">
        <v>0</v>
      </c>
      <c r="Z51" s="147">
        <v>0</v>
      </c>
      <c r="AA51" s="147">
        <v>54</v>
      </c>
      <c r="AB51" s="148" t="s">
        <v>399</v>
      </c>
      <c r="AC51" s="142" t="s">
        <v>297</v>
      </c>
      <c r="AD51" s="142" t="s">
        <v>81</v>
      </c>
      <c r="AE51" s="143">
        <v>2.07</v>
      </c>
      <c r="AF51" s="144">
        <v>0</v>
      </c>
      <c r="AG51" s="144">
        <v>3</v>
      </c>
      <c r="AH51" s="144">
        <v>0</v>
      </c>
      <c r="AI51" s="144">
        <v>61</v>
      </c>
      <c r="AJ51" s="145" t="s">
        <v>399</v>
      </c>
      <c r="AK51" s="142" t="s">
        <v>294</v>
      </c>
      <c r="AL51" s="142" t="s">
        <v>83</v>
      </c>
      <c r="AM51" s="146">
        <v>0</v>
      </c>
      <c r="AN51" s="147">
        <v>0</v>
      </c>
      <c r="AO51" s="147">
        <v>0</v>
      </c>
      <c r="AP51" s="147">
        <v>0</v>
      </c>
      <c r="AQ51" s="147">
        <v>92</v>
      </c>
      <c r="AR51" s="148" t="s">
        <v>399</v>
      </c>
      <c r="AS51" s="142" t="str">
        <f>IF(原始数据!L51="","",原始数据!L51)</f>
        <v>peter</v>
      </c>
      <c r="AT51" s="142" t="str">
        <f>IF(原始数据!AV51="","",原始数据!AV51)</f>
        <v>喧嚣</v>
      </c>
      <c r="AU51" s="149">
        <v>1</v>
      </c>
      <c r="AV51" s="149">
        <v>5</v>
      </c>
      <c r="AW51" s="149">
        <v>47</v>
      </c>
      <c r="AX51" s="149">
        <v>1</v>
      </c>
      <c r="AY51" s="150">
        <v>8</v>
      </c>
      <c r="AZ51" s="151">
        <v>7</v>
      </c>
      <c r="BA51" s="151">
        <v>35</v>
      </c>
      <c r="BB51" s="152" t="s">
        <v>159</v>
      </c>
      <c r="BC51" s="153" t="s">
        <v>87</v>
      </c>
    </row>
    <row r="52" spans="1:55">
      <c r="A52" s="1">
        <f>输入错误检查!B51</f>
        <v>0</v>
      </c>
      <c r="C52" s="8">
        <f>IF(原始数据!B52="","",原始数据!B52)</f>
        <v>4</v>
      </c>
      <c r="D52" s="8">
        <f>IF(原始数据!C52="","",原始数据!C52)</f>
        <v>12</v>
      </c>
      <c r="E52" s="8">
        <f>IF(原始数据!D52="","",原始数据!D52)</f>
        <v>16</v>
      </c>
      <c r="F52" s="8" t="str">
        <f>IF(原始数据!E52="","",原始数据!E52)</f>
        <v>ACT</v>
      </c>
      <c r="G52" s="8" t="str">
        <f>IF(原始数据!F52="","",原始数据!F52)</f>
        <v>ZETA</v>
      </c>
      <c r="H52" s="8">
        <f>IF(原始数据!G52="","",原始数据!G52)</f>
        <v>1</v>
      </c>
      <c r="I52" s="8" t="str">
        <f>IF(原始数据!H52="","",原始数据!H52)</f>
        <v>下</v>
      </c>
      <c r="J52" s="8" t="str">
        <f>原始数据!U52</f>
        <v>平</v>
      </c>
      <c r="K52" s="8">
        <f t="shared" si="2"/>
        <v>0</v>
      </c>
      <c r="L52" s="8">
        <f t="shared" si="3"/>
        <v>2</v>
      </c>
      <c r="M52" s="142" t="s">
        <v>408</v>
      </c>
      <c r="N52" s="142" t="s">
        <v>97</v>
      </c>
      <c r="O52" s="143">
        <v>1.5</v>
      </c>
      <c r="P52" s="144">
        <v>0</v>
      </c>
      <c r="Q52" s="144">
        <v>1</v>
      </c>
      <c r="R52" s="144">
        <v>0</v>
      </c>
      <c r="S52" s="144">
        <v>36</v>
      </c>
      <c r="T52" s="145" t="s">
        <v>398</v>
      </c>
      <c r="U52" s="142" t="s">
        <v>314</v>
      </c>
      <c r="V52" s="142" t="s">
        <v>108</v>
      </c>
      <c r="W52" s="146">
        <v>1.07</v>
      </c>
      <c r="X52" s="147">
        <v>2</v>
      </c>
      <c r="Y52" s="147">
        <v>2</v>
      </c>
      <c r="Z52" s="147">
        <v>0</v>
      </c>
      <c r="AA52" s="147">
        <v>81</v>
      </c>
      <c r="AB52" s="148" t="s">
        <v>398</v>
      </c>
      <c r="AC52" s="142" t="s">
        <v>295</v>
      </c>
      <c r="AD52" s="142" t="s">
        <v>90</v>
      </c>
      <c r="AE52" s="143">
        <v>0</v>
      </c>
      <c r="AF52" s="144">
        <v>0</v>
      </c>
      <c r="AG52" s="144">
        <v>0</v>
      </c>
      <c r="AH52" s="144">
        <v>0</v>
      </c>
      <c r="AI52" s="144">
        <v>52</v>
      </c>
      <c r="AJ52" s="145" t="s">
        <v>399</v>
      </c>
      <c r="AK52" s="142" t="s">
        <v>296</v>
      </c>
      <c r="AL52" s="142" t="s">
        <v>82</v>
      </c>
      <c r="AM52" s="146">
        <v>2.79</v>
      </c>
      <c r="AN52" s="147">
        <v>0</v>
      </c>
      <c r="AO52" s="147">
        <v>0</v>
      </c>
      <c r="AP52" s="147">
        <v>0</v>
      </c>
      <c r="AQ52" s="147">
        <v>57</v>
      </c>
      <c r="AR52" s="148" t="s">
        <v>399</v>
      </c>
      <c r="AS52" s="142" t="str">
        <f>IF(原始数据!L52="","",原始数据!L52)</f>
        <v>zz9</v>
      </c>
      <c r="AT52" s="142" t="str">
        <f>IF(原始数据!AV52="","",原始数据!AV52)</f>
        <v>喧嚣</v>
      </c>
      <c r="AU52" s="149">
        <v>0</v>
      </c>
      <c r="AV52" s="149">
        <v>7</v>
      </c>
      <c r="AW52" s="149">
        <v>39</v>
      </c>
      <c r="AX52" s="149">
        <v>1</v>
      </c>
      <c r="AY52" s="150">
        <v>7</v>
      </c>
      <c r="AZ52" s="151">
        <v>6</v>
      </c>
      <c r="BA52" s="151">
        <v>33</v>
      </c>
    </row>
    <row r="53" spans="1:55">
      <c r="A53" s="1">
        <f>输入错误检查!B52</f>
        <v>0</v>
      </c>
      <c r="C53" s="8">
        <f>IF(原始数据!B53="","",原始数据!B53)</f>
        <v>4</v>
      </c>
      <c r="D53" s="8">
        <f>IF(原始数据!C53="","",原始数据!C53)</f>
        <v>12</v>
      </c>
      <c r="E53" s="8">
        <f>IF(原始数据!D53="","",原始数据!D53)</f>
        <v>16</v>
      </c>
      <c r="F53" s="8" t="str">
        <f>IF(原始数据!E53="","",原始数据!E53)</f>
        <v>ACT</v>
      </c>
      <c r="G53" s="8" t="str">
        <f>IF(原始数据!F53="","",原始数据!F53)</f>
        <v>ZETA</v>
      </c>
      <c r="H53" s="8">
        <f>IF(原始数据!G53="","",原始数据!G53)</f>
        <v>2</v>
      </c>
      <c r="I53" s="8" t="str">
        <f>IF(原始数据!H53="","",原始数据!H53)</f>
        <v>上</v>
      </c>
      <c r="J53" s="8" t="str">
        <f>原始数据!U53</f>
        <v>人</v>
      </c>
      <c r="K53" s="8">
        <f t="shared" si="2"/>
        <v>0</v>
      </c>
      <c r="L53" s="8">
        <f t="shared" si="3"/>
        <v>4</v>
      </c>
      <c r="M53" s="142" t="s">
        <v>408</v>
      </c>
      <c r="N53" s="142" t="s">
        <v>107</v>
      </c>
      <c r="O53" s="143">
        <v>1.78</v>
      </c>
      <c r="P53" s="144">
        <v>0</v>
      </c>
      <c r="Q53" s="144">
        <v>1</v>
      </c>
      <c r="R53" s="144">
        <v>0</v>
      </c>
      <c r="S53" s="144">
        <v>46</v>
      </c>
      <c r="T53" s="145" t="s">
        <v>398</v>
      </c>
      <c r="U53" s="142" t="s">
        <v>295</v>
      </c>
      <c r="V53" s="142" t="s">
        <v>123</v>
      </c>
      <c r="W53" s="146">
        <v>2</v>
      </c>
      <c r="X53" s="147">
        <v>0</v>
      </c>
      <c r="Y53" s="147">
        <v>1</v>
      </c>
      <c r="Z53" s="147">
        <v>0</v>
      </c>
      <c r="AA53" s="147">
        <v>64</v>
      </c>
      <c r="AB53" s="148" t="s">
        <v>398</v>
      </c>
      <c r="AC53" s="142" t="s">
        <v>314</v>
      </c>
      <c r="AD53" s="142" t="s">
        <v>134</v>
      </c>
      <c r="AE53" s="143">
        <v>2.01</v>
      </c>
      <c r="AF53" s="144">
        <v>0</v>
      </c>
      <c r="AG53" s="144">
        <v>0</v>
      </c>
      <c r="AH53" s="144">
        <v>0</v>
      </c>
      <c r="AI53" s="144">
        <v>36</v>
      </c>
      <c r="AJ53" s="145" t="s">
        <v>398</v>
      </c>
      <c r="AK53" s="142" t="s">
        <v>296</v>
      </c>
      <c r="AL53" s="142" t="s">
        <v>147</v>
      </c>
      <c r="AM53" s="146">
        <v>0</v>
      </c>
      <c r="AN53" s="147">
        <v>0</v>
      </c>
      <c r="AO53" s="147">
        <v>0</v>
      </c>
      <c r="AP53" s="147">
        <v>0</v>
      </c>
      <c r="AQ53" s="147">
        <v>130</v>
      </c>
      <c r="AR53" s="148" t="s">
        <v>398</v>
      </c>
      <c r="AS53" s="142" t="str">
        <f>IF(原始数据!L53="","",原始数据!L53)</f>
        <v>zz9</v>
      </c>
      <c r="AT53" s="142" t="str">
        <f>IF(原始数据!AV53="","",原始数据!AV53)</f>
        <v>时空之影</v>
      </c>
      <c r="AU53" s="149">
        <v>0</v>
      </c>
      <c r="AV53" s="149">
        <v>1</v>
      </c>
      <c r="AW53" s="149">
        <v>8</v>
      </c>
      <c r="AX53" s="149">
        <v>0</v>
      </c>
      <c r="AY53" s="150">
        <v>4</v>
      </c>
      <c r="AZ53" s="151">
        <v>6</v>
      </c>
      <c r="BA53" s="151">
        <v>45</v>
      </c>
    </row>
    <row r="54" spans="1:55">
      <c r="A54" s="1">
        <f>输入错误检查!B53</f>
        <v>0</v>
      </c>
      <c r="C54" s="8">
        <f>IF(原始数据!B54="","",原始数据!B54)</f>
        <v>4</v>
      </c>
      <c r="D54" s="8">
        <f>IF(原始数据!C54="","",原始数据!C54)</f>
        <v>12</v>
      </c>
      <c r="E54" s="8">
        <f>IF(原始数据!D54="","",原始数据!D54)</f>
        <v>16</v>
      </c>
      <c r="F54" s="8" t="str">
        <f>IF(原始数据!E54="","",原始数据!E54)</f>
        <v>ACT</v>
      </c>
      <c r="G54" s="8" t="str">
        <f>IF(原始数据!F54="","",原始数据!F54)</f>
        <v>ZETA</v>
      </c>
      <c r="H54" s="8">
        <f>IF(原始数据!G54="","",原始数据!G54)</f>
        <v>2</v>
      </c>
      <c r="I54" s="8" t="str">
        <f>IF(原始数据!H54="","",原始数据!H54)</f>
        <v>下</v>
      </c>
      <c r="J54" s="8" t="str">
        <f>原始数据!U54</f>
        <v>屠</v>
      </c>
      <c r="K54" s="8">
        <f t="shared" si="2"/>
        <v>0</v>
      </c>
      <c r="L54" s="8">
        <f t="shared" si="3"/>
        <v>0</v>
      </c>
      <c r="M54" s="142" t="s">
        <v>319</v>
      </c>
      <c r="N54" s="142" t="s">
        <v>108</v>
      </c>
      <c r="O54" s="143">
        <v>1.93</v>
      </c>
      <c r="P54" s="144">
        <v>0</v>
      </c>
      <c r="Q54" s="144">
        <v>2</v>
      </c>
      <c r="R54" s="144">
        <v>0</v>
      </c>
      <c r="S54" s="144">
        <v>65</v>
      </c>
      <c r="T54" s="145" t="s">
        <v>399</v>
      </c>
      <c r="U54" s="142" t="s">
        <v>297</v>
      </c>
      <c r="V54" s="142" t="s">
        <v>130</v>
      </c>
      <c r="W54" s="146">
        <v>0</v>
      </c>
      <c r="X54" s="147">
        <v>0</v>
      </c>
      <c r="Y54" s="147">
        <v>0</v>
      </c>
      <c r="Z54" s="147">
        <v>0</v>
      </c>
      <c r="AA54" s="147">
        <v>69</v>
      </c>
      <c r="AB54" s="148" t="s">
        <v>399</v>
      </c>
      <c r="AC54" s="142" t="s">
        <v>294</v>
      </c>
      <c r="AD54" s="142" t="s">
        <v>82</v>
      </c>
      <c r="AE54" s="143">
        <v>3.02</v>
      </c>
      <c r="AF54" s="144">
        <v>0</v>
      </c>
      <c r="AG54" s="144">
        <v>0</v>
      </c>
      <c r="AH54" s="144">
        <v>0</v>
      </c>
      <c r="AI54" s="144">
        <v>46</v>
      </c>
      <c r="AJ54" s="145" t="s">
        <v>399</v>
      </c>
      <c r="AK54" s="142" t="s">
        <v>322</v>
      </c>
      <c r="AL54" s="142" t="s">
        <v>109</v>
      </c>
      <c r="AM54" s="146">
        <v>0.97</v>
      </c>
      <c r="AN54" s="147">
        <v>0</v>
      </c>
      <c r="AO54" s="147">
        <v>1</v>
      </c>
      <c r="AP54" s="147">
        <v>0</v>
      </c>
      <c r="AQ54" s="147">
        <v>78</v>
      </c>
      <c r="AR54" s="148" t="s">
        <v>399</v>
      </c>
      <c r="AS54" s="142" t="str">
        <f>IF(原始数据!L54="","",原始数据!L54)</f>
        <v>peter</v>
      </c>
      <c r="AT54" s="142" t="str">
        <f>IF(原始数据!AV54="","",原始数据!AV54)</f>
        <v>跛脚羊</v>
      </c>
      <c r="AU54" s="149">
        <v>1</v>
      </c>
      <c r="AV54" s="149">
        <v>1</v>
      </c>
      <c r="AW54" s="149">
        <v>19</v>
      </c>
      <c r="AX54" s="149">
        <v>1</v>
      </c>
      <c r="AY54" s="150">
        <v>8</v>
      </c>
      <c r="AZ54" s="151">
        <v>6</v>
      </c>
      <c r="BA54" s="151">
        <v>15</v>
      </c>
    </row>
    <row r="55" spans="1:55">
      <c r="A55" s="1">
        <f>输入错误检查!B54</f>
        <v>0</v>
      </c>
      <c r="C55" s="8">
        <f>IF(原始数据!B55="","",原始数据!B55)</f>
        <v>4</v>
      </c>
      <c r="D55" s="8">
        <f>IF(原始数据!C55="","",原始数据!C55)</f>
        <v>12</v>
      </c>
      <c r="E55" s="8">
        <f>IF(原始数据!D55="","",原始数据!D55)</f>
        <v>16</v>
      </c>
      <c r="F55" s="8" t="str">
        <f>IF(原始数据!E55="","",原始数据!E55)</f>
        <v>ACT</v>
      </c>
      <c r="G55" s="8" t="str">
        <f>IF(原始数据!F55="","",原始数据!F55)</f>
        <v>ZETA</v>
      </c>
      <c r="H55" s="8">
        <f>IF(原始数据!G55="","",原始数据!G55)</f>
        <v>3</v>
      </c>
      <c r="I55" s="8" t="str">
        <f>IF(原始数据!H55="","",原始数据!H55)</f>
        <v>上</v>
      </c>
      <c r="J55" s="8" t="str">
        <f>原始数据!U55</f>
        <v/>
      </c>
      <c r="K55" s="8" t="str">
        <f t="shared" si="2"/>
        <v/>
      </c>
      <c r="L55" s="8">
        <f t="shared" si="3"/>
        <v>0</v>
      </c>
      <c r="M55" s="142"/>
      <c r="N55" s="142"/>
      <c r="O55" s="143"/>
      <c r="P55" s="144"/>
      <c r="Q55" s="144"/>
      <c r="R55" s="144"/>
      <c r="S55" s="144"/>
      <c r="T55" s="145"/>
      <c r="U55" s="142"/>
      <c r="V55" s="142"/>
      <c r="W55" s="146"/>
      <c r="X55" s="147"/>
      <c r="Y55" s="147"/>
      <c r="Z55" s="147"/>
      <c r="AA55" s="147"/>
      <c r="AB55" s="148"/>
      <c r="AC55" s="142"/>
      <c r="AD55" s="142"/>
      <c r="AE55" s="143"/>
      <c r="AF55" s="144"/>
      <c r="AG55" s="144"/>
      <c r="AH55" s="144"/>
      <c r="AI55" s="144"/>
      <c r="AJ55" s="145"/>
      <c r="AK55" s="142"/>
      <c r="AL55" s="142"/>
      <c r="AM55" s="146"/>
      <c r="AN55" s="147"/>
      <c r="AO55" s="147"/>
      <c r="AP55" s="147"/>
      <c r="AQ55" s="147"/>
      <c r="AR55" s="148"/>
      <c r="AS55" s="142" t="str">
        <f>IF(原始数据!L55="","",原始数据!L55)</f>
        <v/>
      </c>
      <c r="AT55" s="142" t="str">
        <f>IF(原始数据!AV55="","",原始数据!AV55)</f>
        <v/>
      </c>
      <c r="AU55" s="149"/>
      <c r="AV55" s="149"/>
      <c r="AW55" s="149"/>
      <c r="AX55" s="149"/>
      <c r="AY55" s="150"/>
      <c r="AZ55" s="151"/>
      <c r="BA55" s="151"/>
    </row>
    <row r="56" spans="1:55">
      <c r="A56" s="1">
        <f>输入错误检查!B55</f>
        <v>0</v>
      </c>
      <c r="C56" s="8">
        <f>IF(原始数据!B56="","",原始数据!B56)</f>
        <v>4</v>
      </c>
      <c r="D56" s="8">
        <f>IF(原始数据!C56="","",原始数据!C56)</f>
        <v>12</v>
      </c>
      <c r="E56" s="8">
        <f>IF(原始数据!D56="","",原始数据!D56)</f>
        <v>16</v>
      </c>
      <c r="F56" s="8" t="str">
        <f>IF(原始数据!E56="","",原始数据!E56)</f>
        <v>ACT</v>
      </c>
      <c r="G56" s="8" t="str">
        <f>IF(原始数据!F56="","",原始数据!F56)</f>
        <v>ZETA</v>
      </c>
      <c r="H56" s="8">
        <f>IF(原始数据!G56="","",原始数据!G56)</f>
        <v>3</v>
      </c>
      <c r="I56" s="8" t="str">
        <f>IF(原始数据!H56="","",原始数据!H56)</f>
        <v>下</v>
      </c>
      <c r="J56" s="8" t="str">
        <f>原始数据!U56</f>
        <v/>
      </c>
      <c r="K56" s="8" t="str">
        <f t="shared" si="2"/>
        <v/>
      </c>
      <c r="L56" s="8">
        <f t="shared" si="3"/>
        <v>0</v>
      </c>
      <c r="M56" s="142"/>
      <c r="N56" s="142"/>
      <c r="O56" s="143"/>
      <c r="P56" s="144"/>
      <c r="Q56" s="144"/>
      <c r="R56" s="144"/>
      <c r="S56" s="144"/>
      <c r="T56" s="145"/>
      <c r="U56" s="142"/>
      <c r="V56" s="142"/>
      <c r="W56" s="146"/>
      <c r="X56" s="147"/>
      <c r="Y56" s="147"/>
      <c r="Z56" s="147"/>
      <c r="AA56" s="147"/>
      <c r="AB56" s="148"/>
      <c r="AC56" s="142"/>
      <c r="AD56" s="142"/>
      <c r="AE56" s="143"/>
      <c r="AF56" s="144"/>
      <c r="AG56" s="144"/>
      <c r="AH56" s="144"/>
      <c r="AI56" s="144"/>
      <c r="AJ56" s="145"/>
      <c r="AK56" s="142"/>
      <c r="AL56" s="142"/>
      <c r="AM56" s="146"/>
      <c r="AN56" s="147"/>
      <c r="AO56" s="147"/>
      <c r="AP56" s="147"/>
      <c r="AQ56" s="147"/>
      <c r="AR56" s="148"/>
      <c r="AS56" s="142" t="str">
        <f>IF(原始数据!L56="","",原始数据!L56)</f>
        <v/>
      </c>
      <c r="AT56" s="142" t="str">
        <f>IF(原始数据!AV56="","",原始数据!AV56)</f>
        <v/>
      </c>
      <c r="AU56" s="149"/>
      <c r="AV56" s="149"/>
      <c r="AW56" s="149"/>
      <c r="AX56" s="149"/>
      <c r="AY56" s="150"/>
      <c r="AZ56" s="151"/>
      <c r="BA56" s="151"/>
    </row>
    <row r="57" spans="1:55">
      <c r="A57" s="1">
        <f>输入错误检查!B56</f>
        <v>0</v>
      </c>
      <c r="C57" s="8">
        <f>IF(原始数据!B57="","",原始数据!B57)</f>
        <v>4</v>
      </c>
      <c r="D57" s="8">
        <f>IF(原始数据!C57="","",原始数据!C57)</f>
        <v>12</v>
      </c>
      <c r="E57" s="8">
        <f>IF(原始数据!D57="","",原始数据!D57)</f>
        <v>16</v>
      </c>
      <c r="F57" s="8" t="str">
        <f>IF(原始数据!E57="","",原始数据!E57)</f>
        <v>ACT</v>
      </c>
      <c r="G57" s="8" t="str">
        <f>IF(原始数据!F57="","",原始数据!F57)</f>
        <v>ZETA</v>
      </c>
      <c r="H57" s="8" t="str">
        <f>IF(原始数据!G57="","",原始数据!G57)</f>
        <v>加</v>
      </c>
      <c r="I57" s="8" t="str">
        <f>IF(原始数据!H57="","",原始数据!H57)</f>
        <v>上</v>
      </c>
      <c r="J57" s="8" t="str">
        <f>原始数据!U57</f>
        <v/>
      </c>
      <c r="K57" s="8" t="str">
        <f t="shared" si="2"/>
        <v/>
      </c>
      <c r="L57" s="8">
        <f t="shared" si="3"/>
        <v>0</v>
      </c>
      <c r="M57" s="142"/>
      <c r="N57" s="142"/>
      <c r="O57" s="143"/>
      <c r="P57" s="144"/>
      <c r="Q57" s="144"/>
      <c r="R57" s="144"/>
      <c r="S57" s="144"/>
      <c r="T57" s="145"/>
      <c r="U57" s="142"/>
      <c r="V57" s="142"/>
      <c r="W57" s="146"/>
      <c r="X57" s="147"/>
      <c r="Y57" s="147"/>
      <c r="Z57" s="147"/>
      <c r="AA57" s="147"/>
      <c r="AB57" s="148"/>
      <c r="AC57" s="142"/>
      <c r="AD57" s="142"/>
      <c r="AE57" s="143"/>
      <c r="AF57" s="144"/>
      <c r="AG57" s="144"/>
      <c r="AH57" s="144"/>
      <c r="AI57" s="144"/>
      <c r="AJ57" s="145"/>
      <c r="AK57" s="142"/>
      <c r="AL57" s="142"/>
      <c r="AM57" s="146"/>
      <c r="AN57" s="147"/>
      <c r="AO57" s="147"/>
      <c r="AP57" s="147"/>
      <c r="AQ57" s="147"/>
      <c r="AR57" s="148"/>
      <c r="AS57" s="142" t="str">
        <f>IF(原始数据!L57="","",原始数据!L57)</f>
        <v/>
      </c>
      <c r="AT57" s="142" t="str">
        <f>IF(原始数据!AV57="","",原始数据!AV57)</f>
        <v/>
      </c>
      <c r="AU57" s="149"/>
      <c r="AV57" s="149"/>
      <c r="AW57" s="149"/>
      <c r="AX57" s="149"/>
      <c r="AY57" s="150"/>
      <c r="AZ57" s="151"/>
      <c r="BA57" s="151"/>
    </row>
    <row r="58" spans="1:55">
      <c r="A58" s="1">
        <f>输入错误检查!B57</f>
        <v>0</v>
      </c>
      <c r="C58" s="8">
        <f>IF(原始数据!B58="","",原始数据!B58)</f>
        <v>4</v>
      </c>
      <c r="D58" s="8">
        <f>IF(原始数据!C58="","",原始数据!C58)</f>
        <v>12</v>
      </c>
      <c r="E58" s="8">
        <f>IF(原始数据!D58="","",原始数据!D58)</f>
        <v>16</v>
      </c>
      <c r="F58" s="8" t="str">
        <f>IF(原始数据!E58="","",原始数据!E58)</f>
        <v>ACT</v>
      </c>
      <c r="G58" s="8" t="str">
        <f>IF(原始数据!F58="","",原始数据!F58)</f>
        <v>ZETA</v>
      </c>
      <c r="H58" s="8" t="str">
        <f>IF(原始数据!G58="","",原始数据!G58)</f>
        <v>加</v>
      </c>
      <c r="I58" s="8" t="str">
        <f>IF(原始数据!H58="","",原始数据!H58)</f>
        <v>下</v>
      </c>
      <c r="J58" s="8" t="str">
        <f>原始数据!U58</f>
        <v/>
      </c>
      <c r="K58" s="8" t="str">
        <f t="shared" si="2"/>
        <v/>
      </c>
      <c r="L58" s="8">
        <f t="shared" si="3"/>
        <v>0</v>
      </c>
      <c r="M58" s="142"/>
      <c r="N58" s="142"/>
      <c r="O58" s="143"/>
      <c r="P58" s="144"/>
      <c r="Q58" s="144"/>
      <c r="R58" s="144"/>
      <c r="S58" s="144"/>
      <c r="T58" s="145"/>
      <c r="U58" s="142"/>
      <c r="V58" s="142"/>
      <c r="W58" s="146"/>
      <c r="X58" s="147"/>
      <c r="Y58" s="147"/>
      <c r="Z58" s="147"/>
      <c r="AA58" s="147"/>
      <c r="AB58" s="148"/>
      <c r="AC58" s="142"/>
      <c r="AD58" s="142"/>
      <c r="AE58" s="143"/>
      <c r="AF58" s="144"/>
      <c r="AG58" s="144"/>
      <c r="AH58" s="144"/>
      <c r="AI58" s="144"/>
      <c r="AJ58" s="145"/>
      <c r="AK58" s="142"/>
      <c r="AL58" s="142"/>
      <c r="AM58" s="146"/>
      <c r="AN58" s="147"/>
      <c r="AO58" s="147"/>
      <c r="AP58" s="147"/>
      <c r="AQ58" s="147"/>
      <c r="AR58" s="148"/>
      <c r="AS58" s="142" t="str">
        <f>IF(原始数据!L58="","",原始数据!L58)</f>
        <v/>
      </c>
      <c r="AT58" s="142" t="str">
        <f>IF(原始数据!AV58="","",原始数据!AV58)</f>
        <v/>
      </c>
      <c r="AU58" s="149"/>
      <c r="AV58" s="149"/>
      <c r="AW58" s="149"/>
      <c r="AX58" s="149"/>
      <c r="AY58" s="150"/>
      <c r="AZ58" s="151"/>
      <c r="BA58" s="151"/>
    </row>
    <row r="59" spans="1:55">
      <c r="A59" s="1">
        <f>输入错误检查!B58</f>
        <v>0</v>
      </c>
      <c r="C59" s="8">
        <f>IF(原始数据!B59="","",原始数据!B59)</f>
        <v>4</v>
      </c>
      <c r="D59" s="8">
        <f>IF(原始数据!C59="","",原始数据!C59)</f>
        <v>12</v>
      </c>
      <c r="E59" s="8">
        <f>IF(原始数据!D59="","",原始数据!D59)</f>
        <v>18</v>
      </c>
      <c r="F59" s="8" t="str">
        <f>IF(原始数据!E59="","",原始数据!E59)</f>
        <v>FL</v>
      </c>
      <c r="G59" s="8" t="str">
        <f>IF(原始数据!F59="","",原始数据!F59)</f>
        <v>WBG</v>
      </c>
      <c r="H59" s="8">
        <f>IF(原始数据!G59="","",原始数据!G59)</f>
        <v>1</v>
      </c>
      <c r="I59" s="8" t="str">
        <f>IF(原始数据!H59="","",原始数据!H59)</f>
        <v>上</v>
      </c>
      <c r="J59" s="8" t="str">
        <f>原始数据!U59</f>
        <v>屠</v>
      </c>
      <c r="K59" s="8">
        <f t="shared" si="2"/>
        <v>0</v>
      </c>
      <c r="L59" s="8">
        <f t="shared" si="3"/>
        <v>0</v>
      </c>
      <c r="M59" s="142" t="s">
        <v>299</v>
      </c>
      <c r="N59" s="142" t="s">
        <v>97</v>
      </c>
      <c r="O59" s="146">
        <v>0</v>
      </c>
      <c r="P59" s="147">
        <v>0</v>
      </c>
      <c r="Q59" s="147">
        <v>0</v>
      </c>
      <c r="R59" s="147">
        <v>0</v>
      </c>
      <c r="S59" s="147">
        <v>61</v>
      </c>
      <c r="T59" s="148" t="s">
        <v>399</v>
      </c>
      <c r="U59" s="142" t="s">
        <v>343</v>
      </c>
      <c r="V59" s="142" t="s">
        <v>119</v>
      </c>
      <c r="W59" s="143">
        <v>1.04</v>
      </c>
      <c r="X59" s="144">
        <v>0</v>
      </c>
      <c r="Y59" s="144">
        <v>1</v>
      </c>
      <c r="Z59" s="144">
        <v>0</v>
      </c>
      <c r="AA59" s="144">
        <v>66</v>
      </c>
      <c r="AB59" s="145" t="s">
        <v>399</v>
      </c>
      <c r="AC59" s="142">
        <v>520</v>
      </c>
      <c r="AD59" s="142" t="s">
        <v>82</v>
      </c>
      <c r="AE59" s="146">
        <v>1.3</v>
      </c>
      <c r="AF59" s="147">
        <v>0</v>
      </c>
      <c r="AG59" s="147">
        <v>0</v>
      </c>
      <c r="AH59" s="147">
        <v>0</v>
      </c>
      <c r="AI59" s="147">
        <v>8</v>
      </c>
      <c r="AJ59" s="148" t="s">
        <v>399</v>
      </c>
      <c r="AK59" s="142" t="s">
        <v>344</v>
      </c>
      <c r="AL59" s="142" t="s">
        <v>90</v>
      </c>
      <c r="AM59" s="143">
        <v>1.78</v>
      </c>
      <c r="AN59" s="144">
        <v>0</v>
      </c>
      <c r="AO59" s="144">
        <v>0</v>
      </c>
      <c r="AP59" s="144">
        <v>0</v>
      </c>
      <c r="AQ59" s="144">
        <v>44</v>
      </c>
      <c r="AR59" s="145" t="s">
        <v>399</v>
      </c>
      <c r="AS59" s="142" t="str">
        <f>IF(原始数据!L59="","",原始数据!L59)</f>
        <v>alex</v>
      </c>
      <c r="AT59" s="142" t="str">
        <f>IF(原始数据!AV59="","",原始数据!AV59)</f>
        <v>喧嚣</v>
      </c>
      <c r="AU59" s="154">
        <v>3</v>
      </c>
      <c r="AV59" s="154">
        <v>3</v>
      </c>
      <c r="AW59" s="154">
        <v>41</v>
      </c>
      <c r="AX59" s="154">
        <v>0</v>
      </c>
      <c r="AY59" s="155">
        <v>7</v>
      </c>
      <c r="AZ59" s="151">
        <v>6</v>
      </c>
      <c r="BA59" s="151">
        <v>46</v>
      </c>
      <c r="BB59" s="152" t="s">
        <v>164</v>
      </c>
      <c r="BC59" s="153" t="s">
        <v>102</v>
      </c>
    </row>
    <row r="60" spans="1:55">
      <c r="A60" s="1">
        <f>输入错误检查!B59</f>
        <v>0</v>
      </c>
      <c r="C60" s="8">
        <f>IF(原始数据!B60="","",原始数据!B60)</f>
        <v>4</v>
      </c>
      <c r="D60" s="8">
        <f>IF(原始数据!C60="","",原始数据!C60)</f>
        <v>12</v>
      </c>
      <c r="E60" s="8">
        <f>IF(原始数据!D60="","",原始数据!D60)</f>
        <v>18</v>
      </c>
      <c r="F60" s="8" t="str">
        <f>IF(原始数据!E60="","",原始数据!E60)</f>
        <v>FL</v>
      </c>
      <c r="G60" s="8" t="str">
        <f>IF(原始数据!F60="","",原始数据!F60)</f>
        <v>WBG</v>
      </c>
      <c r="H60" s="8">
        <f>IF(原始数据!G60="","",原始数据!G60)</f>
        <v>1</v>
      </c>
      <c r="I60" s="8" t="str">
        <f>IF(原始数据!H60="","",原始数据!H60)</f>
        <v>下</v>
      </c>
      <c r="J60" s="8" t="str">
        <f>原始数据!U60</f>
        <v>屠</v>
      </c>
      <c r="K60" s="8">
        <f t="shared" si="2"/>
        <v>0</v>
      </c>
      <c r="L60" s="8">
        <f t="shared" si="3"/>
        <v>1</v>
      </c>
      <c r="M60" s="142" t="s">
        <v>335</v>
      </c>
      <c r="N60" s="142" t="s">
        <v>81</v>
      </c>
      <c r="O60" s="146">
        <v>1.06</v>
      </c>
      <c r="P60" s="147">
        <v>0</v>
      </c>
      <c r="Q60" s="147">
        <v>1</v>
      </c>
      <c r="R60" s="147">
        <v>0</v>
      </c>
      <c r="S60" s="147">
        <v>47</v>
      </c>
      <c r="T60" s="148" t="s">
        <v>399</v>
      </c>
      <c r="U60" s="142" t="s">
        <v>374</v>
      </c>
      <c r="V60" s="142" t="s">
        <v>79</v>
      </c>
      <c r="W60" s="143">
        <v>1.64</v>
      </c>
      <c r="X60" s="144">
        <v>0</v>
      </c>
      <c r="Y60" s="144">
        <v>0</v>
      </c>
      <c r="Z60" s="144">
        <v>0</v>
      </c>
      <c r="AA60" s="144">
        <v>25</v>
      </c>
      <c r="AB60" s="145" t="s">
        <v>399</v>
      </c>
      <c r="AC60" s="142" t="s">
        <v>359</v>
      </c>
      <c r="AD60" s="142" t="s">
        <v>135</v>
      </c>
      <c r="AE60" s="146">
        <v>3</v>
      </c>
      <c r="AF60" s="147">
        <v>0</v>
      </c>
      <c r="AG60" s="147">
        <v>0</v>
      </c>
      <c r="AH60" s="147">
        <v>0</v>
      </c>
      <c r="AI60" s="147">
        <v>0</v>
      </c>
      <c r="AJ60" s="148" t="s">
        <v>398</v>
      </c>
      <c r="AK60" s="142" t="s">
        <v>338</v>
      </c>
      <c r="AL60" s="142" t="s">
        <v>85</v>
      </c>
      <c r="AM60" s="143">
        <v>0</v>
      </c>
      <c r="AN60" s="144">
        <v>0</v>
      </c>
      <c r="AO60" s="144">
        <v>1</v>
      </c>
      <c r="AP60" s="144">
        <v>0</v>
      </c>
      <c r="AQ60" s="144">
        <v>69</v>
      </c>
      <c r="AR60" s="145" t="s">
        <v>399</v>
      </c>
      <c r="AS60" s="142" t="str">
        <f>IF(原始数据!L60="","",原始数据!L60)</f>
        <v>hasha</v>
      </c>
      <c r="AT60" s="142" t="str">
        <f>IF(原始数据!AV60="","",原始数据!AV60)</f>
        <v>跛脚羊</v>
      </c>
      <c r="AU60" s="154">
        <v>0</v>
      </c>
      <c r="AV60" s="154">
        <v>0</v>
      </c>
      <c r="AW60" s="158">
        <v>11</v>
      </c>
      <c r="AX60" s="154">
        <v>1</v>
      </c>
      <c r="AY60" s="155">
        <v>5</v>
      </c>
      <c r="AZ60" s="151">
        <v>5</v>
      </c>
      <c r="BA60" s="151">
        <v>2</v>
      </c>
    </row>
    <row r="61" spans="1:55">
      <c r="A61" s="1">
        <f>输入错误检查!B60</f>
        <v>0</v>
      </c>
      <c r="C61" s="8">
        <f>IF(原始数据!B61="","",原始数据!B61)</f>
        <v>4</v>
      </c>
      <c r="D61" s="8">
        <f>IF(原始数据!C61="","",原始数据!C61)</f>
        <v>12</v>
      </c>
      <c r="E61" s="8">
        <f>IF(原始数据!D61="","",原始数据!D61)</f>
        <v>18</v>
      </c>
      <c r="F61" s="8" t="str">
        <f>IF(原始数据!E61="","",原始数据!E61)</f>
        <v>FL</v>
      </c>
      <c r="G61" s="8" t="str">
        <f>IF(原始数据!F61="","",原始数据!F61)</f>
        <v>WBG</v>
      </c>
      <c r="H61" s="8">
        <f>IF(原始数据!G61="","",原始数据!G61)</f>
        <v>2</v>
      </c>
      <c r="I61" s="8" t="str">
        <f>IF(原始数据!H61="","",原始数据!H61)</f>
        <v>上</v>
      </c>
      <c r="J61" s="8" t="str">
        <f>原始数据!U61</f>
        <v>平</v>
      </c>
      <c r="K61" s="8">
        <f t="shared" si="2"/>
        <v>0</v>
      </c>
      <c r="L61" s="8">
        <f t="shared" si="3"/>
        <v>2</v>
      </c>
      <c r="M61" s="142" t="s">
        <v>335</v>
      </c>
      <c r="N61" s="142" t="s">
        <v>107</v>
      </c>
      <c r="O61" s="146">
        <v>1.93</v>
      </c>
      <c r="P61" s="147">
        <v>0</v>
      </c>
      <c r="Q61" s="147">
        <v>1</v>
      </c>
      <c r="R61" s="147">
        <v>0</v>
      </c>
      <c r="S61" s="147">
        <v>32</v>
      </c>
      <c r="T61" s="148" t="s">
        <v>398</v>
      </c>
      <c r="U61" s="142" t="s">
        <v>374</v>
      </c>
      <c r="V61" s="142" t="s">
        <v>93</v>
      </c>
      <c r="W61" s="143">
        <v>0.63</v>
      </c>
      <c r="X61" s="144">
        <v>0</v>
      </c>
      <c r="Y61" s="144">
        <v>0</v>
      </c>
      <c r="Z61" s="144">
        <v>0</v>
      </c>
      <c r="AA61" s="144">
        <v>88</v>
      </c>
      <c r="AB61" s="145" t="s">
        <v>399</v>
      </c>
      <c r="AC61" s="142" t="s">
        <v>359</v>
      </c>
      <c r="AD61" s="142" t="s">
        <v>91</v>
      </c>
      <c r="AE61" s="146">
        <v>2.72</v>
      </c>
      <c r="AF61" s="147">
        <v>0</v>
      </c>
      <c r="AG61" s="147">
        <v>0</v>
      </c>
      <c r="AH61" s="147">
        <v>0</v>
      </c>
      <c r="AI61" s="147">
        <v>34</v>
      </c>
      <c r="AJ61" s="148" t="s">
        <v>399</v>
      </c>
      <c r="AK61" s="142" t="s">
        <v>338</v>
      </c>
      <c r="AL61" s="142" t="s">
        <v>99</v>
      </c>
      <c r="AM61" s="143">
        <v>1.03</v>
      </c>
      <c r="AN61" s="144">
        <v>0</v>
      </c>
      <c r="AO61" s="144">
        <v>1</v>
      </c>
      <c r="AP61" s="144">
        <v>0</v>
      </c>
      <c r="AQ61" s="144">
        <v>153</v>
      </c>
      <c r="AR61" s="145" t="s">
        <v>398</v>
      </c>
      <c r="AS61" s="142" t="str">
        <f>IF(原始数据!L61="","",原始数据!L61)</f>
        <v>hasha</v>
      </c>
      <c r="AT61" s="142" t="str">
        <f>IF(原始数据!AV61="","",原始数据!AV61)</f>
        <v>时空之影</v>
      </c>
      <c r="AU61" s="154">
        <v>0</v>
      </c>
      <c r="AV61" s="154">
        <v>3</v>
      </c>
      <c r="AW61" s="154">
        <v>13</v>
      </c>
      <c r="AX61" s="154">
        <v>2</v>
      </c>
      <c r="AY61" s="155">
        <v>6</v>
      </c>
      <c r="AZ61" s="151">
        <v>8</v>
      </c>
      <c r="BA61" s="151">
        <v>18</v>
      </c>
    </row>
    <row r="62" spans="1:55">
      <c r="A62" s="1">
        <f>输入错误检查!B61</f>
        <v>0</v>
      </c>
      <c r="C62" s="8">
        <f>IF(原始数据!B62="","",原始数据!B62)</f>
        <v>4</v>
      </c>
      <c r="D62" s="8">
        <f>IF(原始数据!C62="","",原始数据!C62)</f>
        <v>12</v>
      </c>
      <c r="E62" s="8">
        <f>IF(原始数据!D62="","",原始数据!D62)</f>
        <v>18</v>
      </c>
      <c r="F62" s="8" t="str">
        <f>IF(原始数据!E62="","",原始数据!E62)</f>
        <v>FL</v>
      </c>
      <c r="G62" s="8" t="str">
        <f>IF(原始数据!F62="","",原始数据!F62)</f>
        <v>WBG</v>
      </c>
      <c r="H62" s="8">
        <f>IF(原始数据!G62="","",原始数据!G62)</f>
        <v>2</v>
      </c>
      <c r="I62" s="8" t="str">
        <f>IF(原始数据!H62="","",原始数据!H62)</f>
        <v>下</v>
      </c>
      <c r="J62" s="8" t="str">
        <f>原始数据!U62</f>
        <v>屠</v>
      </c>
      <c r="K62" s="8">
        <f t="shared" si="2"/>
        <v>0</v>
      </c>
      <c r="L62" s="8">
        <f t="shared" si="3"/>
        <v>0</v>
      </c>
      <c r="M62" s="142" t="s">
        <v>299</v>
      </c>
      <c r="N62" s="142" t="s">
        <v>93</v>
      </c>
      <c r="O62" s="146">
        <v>1.8</v>
      </c>
      <c r="P62" s="147">
        <v>0</v>
      </c>
      <c r="Q62" s="147">
        <v>0</v>
      </c>
      <c r="R62" s="147">
        <v>0</v>
      </c>
      <c r="S62" s="147">
        <v>50</v>
      </c>
      <c r="T62" s="148" t="s">
        <v>399</v>
      </c>
      <c r="U62" s="142" t="s">
        <v>343</v>
      </c>
      <c r="V62" s="142" t="s">
        <v>101</v>
      </c>
      <c r="W62" s="143">
        <v>1.74</v>
      </c>
      <c r="X62" s="144">
        <v>0</v>
      </c>
      <c r="Y62" s="144">
        <v>2</v>
      </c>
      <c r="Z62" s="144">
        <v>0</v>
      </c>
      <c r="AA62" s="144">
        <v>46</v>
      </c>
      <c r="AB62" s="145" t="s">
        <v>399</v>
      </c>
      <c r="AC62" s="142" t="s">
        <v>344</v>
      </c>
      <c r="AD62" s="142" t="s">
        <v>134</v>
      </c>
      <c r="AE62" s="146">
        <v>0</v>
      </c>
      <c r="AF62" s="147">
        <v>0</v>
      </c>
      <c r="AG62" s="147">
        <v>0</v>
      </c>
      <c r="AH62" s="147">
        <v>0</v>
      </c>
      <c r="AI62" s="147">
        <v>97</v>
      </c>
      <c r="AJ62" s="148" t="s">
        <v>399</v>
      </c>
      <c r="AK62" s="142">
        <v>520</v>
      </c>
      <c r="AL62" s="142" t="s">
        <v>112</v>
      </c>
      <c r="AM62" s="143">
        <v>1.84</v>
      </c>
      <c r="AN62" s="144">
        <v>0</v>
      </c>
      <c r="AO62" s="144">
        <v>1</v>
      </c>
      <c r="AP62" s="144">
        <v>1</v>
      </c>
      <c r="AQ62" s="144">
        <v>19</v>
      </c>
      <c r="AR62" s="145" t="s">
        <v>399</v>
      </c>
      <c r="AS62" s="142" t="str">
        <f>IF(原始数据!L62="","",原始数据!L62)</f>
        <v>alex</v>
      </c>
      <c r="AT62" s="142" t="str">
        <f>IF(原始数据!AV62="","",原始数据!AV62)</f>
        <v>歌剧演员</v>
      </c>
      <c r="AU62" s="154">
        <v>1</v>
      </c>
      <c r="AV62" s="154">
        <v>4</v>
      </c>
      <c r="AW62" s="154">
        <v>13</v>
      </c>
      <c r="AX62" s="154">
        <v>0</v>
      </c>
      <c r="AY62" s="155">
        <v>7</v>
      </c>
      <c r="AZ62" s="151">
        <v>5</v>
      </c>
      <c r="BA62" s="151">
        <v>45</v>
      </c>
    </row>
    <row r="63" spans="1:55">
      <c r="A63" s="1">
        <f>输入错误检查!B62</f>
        <v>0</v>
      </c>
      <c r="C63" s="8">
        <f>IF(原始数据!B63="","",原始数据!B63)</f>
        <v>4</v>
      </c>
      <c r="D63" s="8">
        <f>IF(原始数据!C63="","",原始数据!C63)</f>
        <v>12</v>
      </c>
      <c r="E63" s="8">
        <f>IF(原始数据!D63="","",原始数据!D63)</f>
        <v>18</v>
      </c>
      <c r="F63" s="8" t="str">
        <f>IF(原始数据!E63="","",原始数据!E63)</f>
        <v>FL</v>
      </c>
      <c r="G63" s="8" t="str">
        <f>IF(原始数据!F63="","",原始数据!F63)</f>
        <v>WBG</v>
      </c>
      <c r="H63" s="8">
        <f>IF(原始数据!G63="","",原始数据!G63)</f>
        <v>3</v>
      </c>
      <c r="I63" s="8" t="str">
        <f>IF(原始数据!H63="","",原始数据!H63)</f>
        <v>上</v>
      </c>
      <c r="J63" s="8" t="str">
        <f>原始数据!U63</f>
        <v/>
      </c>
      <c r="K63" s="8" t="str">
        <f t="shared" si="2"/>
        <v/>
      </c>
      <c r="L63" s="8">
        <f t="shared" si="3"/>
        <v>0</v>
      </c>
      <c r="M63" s="142"/>
      <c r="N63" s="142"/>
      <c r="O63" s="146"/>
      <c r="P63" s="147"/>
      <c r="Q63" s="147"/>
      <c r="R63" s="147"/>
      <c r="S63" s="147"/>
      <c r="T63" s="148"/>
      <c r="U63" s="142"/>
      <c r="V63" s="142"/>
      <c r="W63" s="143"/>
      <c r="X63" s="144"/>
      <c r="Y63" s="144"/>
      <c r="Z63" s="144"/>
      <c r="AA63" s="144"/>
      <c r="AB63" s="145"/>
      <c r="AC63" s="142"/>
      <c r="AD63" s="142"/>
      <c r="AE63" s="146"/>
      <c r="AF63" s="147"/>
      <c r="AG63" s="147"/>
      <c r="AH63" s="147"/>
      <c r="AI63" s="147"/>
      <c r="AJ63" s="148"/>
      <c r="AK63" s="142"/>
      <c r="AL63" s="142"/>
      <c r="AM63" s="143"/>
      <c r="AN63" s="144"/>
      <c r="AO63" s="144"/>
      <c r="AP63" s="144"/>
      <c r="AQ63" s="144"/>
      <c r="AR63" s="145"/>
      <c r="AS63" s="142" t="str">
        <f>IF(原始数据!L63="","",原始数据!L63)</f>
        <v/>
      </c>
      <c r="AT63" s="142" t="str">
        <f>IF(原始数据!AV63="","",原始数据!AV63)</f>
        <v/>
      </c>
      <c r="AU63" s="154"/>
      <c r="AV63" s="154"/>
      <c r="AW63" s="154"/>
      <c r="AX63" s="154"/>
      <c r="AY63" s="155"/>
      <c r="AZ63" s="151"/>
      <c r="BA63" s="151"/>
    </row>
    <row r="64" spans="1:55">
      <c r="A64" s="1">
        <f>输入错误检查!B63</f>
        <v>0</v>
      </c>
      <c r="C64" s="8">
        <f>IF(原始数据!B64="","",原始数据!B64)</f>
        <v>4</v>
      </c>
      <c r="D64" s="8">
        <f>IF(原始数据!C64="","",原始数据!C64)</f>
        <v>12</v>
      </c>
      <c r="E64" s="8">
        <f>IF(原始数据!D64="","",原始数据!D64)</f>
        <v>18</v>
      </c>
      <c r="F64" s="8" t="str">
        <f>IF(原始数据!E64="","",原始数据!E64)</f>
        <v>FL</v>
      </c>
      <c r="G64" s="8" t="str">
        <f>IF(原始数据!F64="","",原始数据!F64)</f>
        <v>WBG</v>
      </c>
      <c r="H64" s="8">
        <f>IF(原始数据!G64="","",原始数据!G64)</f>
        <v>3</v>
      </c>
      <c r="I64" s="8" t="str">
        <f>IF(原始数据!H64="","",原始数据!H64)</f>
        <v>下</v>
      </c>
      <c r="J64" s="8" t="str">
        <f>原始数据!U64</f>
        <v/>
      </c>
      <c r="K64" s="8" t="str">
        <f t="shared" si="2"/>
        <v/>
      </c>
      <c r="L64" s="8">
        <f t="shared" si="3"/>
        <v>0</v>
      </c>
      <c r="M64" s="142"/>
      <c r="N64" s="142"/>
      <c r="O64" s="146"/>
      <c r="P64" s="147"/>
      <c r="Q64" s="147"/>
      <c r="R64" s="147"/>
      <c r="S64" s="147"/>
      <c r="T64" s="148"/>
      <c r="U64" s="142"/>
      <c r="V64" s="142"/>
      <c r="W64" s="143"/>
      <c r="X64" s="144"/>
      <c r="Y64" s="144"/>
      <c r="Z64" s="144"/>
      <c r="AA64" s="144"/>
      <c r="AB64" s="145"/>
      <c r="AC64" s="142"/>
      <c r="AD64" s="142"/>
      <c r="AE64" s="146"/>
      <c r="AF64" s="147"/>
      <c r="AG64" s="147"/>
      <c r="AH64" s="147"/>
      <c r="AI64" s="147"/>
      <c r="AJ64" s="148"/>
      <c r="AK64" s="142"/>
      <c r="AL64" s="142"/>
      <c r="AM64" s="143"/>
      <c r="AN64" s="144"/>
      <c r="AO64" s="144"/>
      <c r="AP64" s="144"/>
      <c r="AQ64" s="144"/>
      <c r="AR64" s="145"/>
      <c r="AS64" s="142" t="str">
        <f>IF(原始数据!L64="","",原始数据!L64)</f>
        <v/>
      </c>
      <c r="AT64" s="142" t="str">
        <f>IF(原始数据!AV64="","",原始数据!AV64)</f>
        <v/>
      </c>
      <c r="AU64" s="154"/>
      <c r="AV64" s="154"/>
      <c r="AW64" s="154"/>
      <c r="AX64" s="154"/>
      <c r="AY64" s="155"/>
      <c r="AZ64" s="151"/>
      <c r="BA64" s="151"/>
    </row>
    <row r="65" spans="1:55">
      <c r="A65" s="1">
        <f>输入错误检查!B64</f>
        <v>0</v>
      </c>
      <c r="C65" s="8">
        <f>IF(原始数据!B65="","",原始数据!B65)</f>
        <v>4</v>
      </c>
      <c r="D65" s="8">
        <f>IF(原始数据!C65="","",原始数据!C65)</f>
        <v>12</v>
      </c>
      <c r="E65" s="8">
        <f>IF(原始数据!D65="","",原始数据!D65)</f>
        <v>18</v>
      </c>
      <c r="F65" s="8" t="str">
        <f>IF(原始数据!E65="","",原始数据!E65)</f>
        <v>FL</v>
      </c>
      <c r="G65" s="8" t="str">
        <f>IF(原始数据!F65="","",原始数据!F65)</f>
        <v>WBG</v>
      </c>
      <c r="H65" s="8" t="str">
        <f>IF(原始数据!G65="","",原始数据!G65)</f>
        <v>加</v>
      </c>
      <c r="I65" s="8" t="str">
        <f>IF(原始数据!H65="","",原始数据!H65)</f>
        <v>上</v>
      </c>
      <c r="J65" s="8" t="str">
        <f>原始数据!U65</f>
        <v/>
      </c>
      <c r="K65" s="8" t="str">
        <f t="shared" si="2"/>
        <v/>
      </c>
      <c r="L65" s="8">
        <f t="shared" si="3"/>
        <v>0</v>
      </c>
      <c r="M65" s="142"/>
      <c r="N65" s="142"/>
      <c r="O65" s="146"/>
      <c r="P65" s="147"/>
      <c r="Q65" s="147"/>
      <c r="R65" s="147"/>
      <c r="S65" s="147"/>
      <c r="T65" s="148"/>
      <c r="U65" s="142"/>
      <c r="V65" s="142"/>
      <c r="W65" s="143"/>
      <c r="X65" s="144"/>
      <c r="Y65" s="144"/>
      <c r="Z65" s="144"/>
      <c r="AA65" s="144"/>
      <c r="AB65" s="145"/>
      <c r="AC65" s="142"/>
      <c r="AD65" s="142"/>
      <c r="AE65" s="146"/>
      <c r="AF65" s="147"/>
      <c r="AG65" s="147"/>
      <c r="AH65" s="147"/>
      <c r="AI65" s="147"/>
      <c r="AJ65" s="148"/>
      <c r="AK65" s="142"/>
      <c r="AL65" s="142"/>
      <c r="AM65" s="143"/>
      <c r="AN65" s="144"/>
      <c r="AO65" s="144"/>
      <c r="AP65" s="144"/>
      <c r="AQ65" s="144"/>
      <c r="AR65" s="145"/>
      <c r="AS65" s="142" t="str">
        <f>IF(原始数据!L65="","",原始数据!L65)</f>
        <v/>
      </c>
      <c r="AT65" s="142" t="str">
        <f>IF(原始数据!AV65="","",原始数据!AV65)</f>
        <v/>
      </c>
      <c r="AU65" s="154"/>
      <c r="AV65" s="154"/>
      <c r="AW65" s="154"/>
      <c r="AX65" s="154"/>
      <c r="AY65" s="155"/>
      <c r="AZ65" s="151"/>
      <c r="BA65" s="151"/>
    </row>
    <row r="66" spans="1:55">
      <c r="A66" s="1">
        <f>输入错误检查!B65</f>
        <v>0</v>
      </c>
      <c r="C66" s="8">
        <f>IF(原始数据!B66="","",原始数据!B66)</f>
        <v>4</v>
      </c>
      <c r="D66" s="8">
        <f>IF(原始数据!C66="","",原始数据!C66)</f>
        <v>12</v>
      </c>
      <c r="E66" s="8">
        <f>IF(原始数据!D66="","",原始数据!D66)</f>
        <v>18</v>
      </c>
      <c r="F66" s="8" t="str">
        <f>IF(原始数据!E66="","",原始数据!E66)</f>
        <v>FL</v>
      </c>
      <c r="G66" s="8" t="str">
        <f>IF(原始数据!F66="","",原始数据!F66)</f>
        <v>WBG</v>
      </c>
      <c r="H66" s="8" t="str">
        <f>IF(原始数据!G66="","",原始数据!G66)</f>
        <v>加</v>
      </c>
      <c r="I66" s="8" t="str">
        <f>IF(原始数据!H66="","",原始数据!H66)</f>
        <v>下</v>
      </c>
      <c r="J66" s="8" t="str">
        <f>原始数据!U66</f>
        <v/>
      </c>
      <c r="K66" s="8" t="str">
        <f t="shared" si="2"/>
        <v/>
      </c>
      <c r="L66" s="8">
        <f t="shared" si="3"/>
        <v>0</v>
      </c>
      <c r="M66" s="142"/>
      <c r="N66" s="142"/>
      <c r="O66" s="146"/>
      <c r="P66" s="147"/>
      <c r="Q66" s="147"/>
      <c r="R66" s="147"/>
      <c r="S66" s="147"/>
      <c r="T66" s="148"/>
      <c r="U66" s="142"/>
      <c r="V66" s="142"/>
      <c r="W66" s="143"/>
      <c r="X66" s="144"/>
      <c r="Y66" s="144"/>
      <c r="Z66" s="144"/>
      <c r="AA66" s="144"/>
      <c r="AB66" s="145"/>
      <c r="AC66" s="142"/>
      <c r="AD66" s="142"/>
      <c r="AE66" s="146"/>
      <c r="AF66" s="147"/>
      <c r="AG66" s="147"/>
      <c r="AH66" s="147"/>
      <c r="AI66" s="147"/>
      <c r="AJ66" s="148"/>
      <c r="AK66" s="142"/>
      <c r="AL66" s="142"/>
      <c r="AM66" s="143"/>
      <c r="AN66" s="144"/>
      <c r="AO66" s="144"/>
      <c r="AP66" s="144"/>
      <c r="AQ66" s="144"/>
      <c r="AR66" s="145"/>
      <c r="AS66" s="142" t="str">
        <f>IF(原始数据!L66="","",原始数据!L66)</f>
        <v/>
      </c>
      <c r="AT66" s="142" t="str">
        <f>IF(原始数据!AV66="","",原始数据!AV66)</f>
        <v/>
      </c>
      <c r="AU66" s="154"/>
      <c r="AV66" s="154"/>
      <c r="AW66" s="154"/>
      <c r="AX66" s="154"/>
      <c r="AY66" s="155"/>
      <c r="AZ66" s="151"/>
      <c r="BA66" s="151"/>
    </row>
    <row r="67" spans="1:55">
      <c r="A67" s="1">
        <f>输入错误检查!B66</f>
        <v>0</v>
      </c>
      <c r="C67" s="8">
        <f>IF(原始数据!B67="","",原始数据!B67)</f>
        <v>4</v>
      </c>
      <c r="D67" s="8">
        <f>IF(原始数据!C67="","",原始数据!C67)</f>
        <v>13</v>
      </c>
      <c r="E67" s="8">
        <f>IF(原始数据!D67="","",原始数据!D67)</f>
        <v>12</v>
      </c>
      <c r="F67" s="8" t="str">
        <f>IF(原始数据!E67="","",原始数据!E67)</f>
        <v>ITZY</v>
      </c>
      <c r="G67" s="8" t="str">
        <f>IF(原始数据!F67="","",原始数据!F67)</f>
        <v>AXIZ</v>
      </c>
      <c r="H67" s="8">
        <f>IF(原始数据!G67="","",原始数据!G67)</f>
        <v>1</v>
      </c>
      <c r="I67" s="8" t="str">
        <f>IF(原始数据!H67="","",原始数据!H67)</f>
        <v>上</v>
      </c>
      <c r="J67" s="8" t="str">
        <f>原始数据!U67</f>
        <v>屠</v>
      </c>
      <c r="K67" s="8">
        <f t="shared" si="2"/>
        <v>0</v>
      </c>
      <c r="L67" s="8">
        <f t="shared" si="3"/>
        <v>1</v>
      </c>
      <c r="M67" s="142" t="s">
        <v>300</v>
      </c>
      <c r="N67" s="142" t="s">
        <v>86</v>
      </c>
      <c r="O67" s="143">
        <v>0</v>
      </c>
      <c r="P67" s="144">
        <v>0</v>
      </c>
      <c r="Q67" s="144">
        <v>0</v>
      </c>
      <c r="R67" s="144">
        <v>0</v>
      </c>
      <c r="S67" s="144">
        <v>70</v>
      </c>
      <c r="T67" s="145" t="s">
        <v>399</v>
      </c>
      <c r="U67" s="142" t="s">
        <v>357</v>
      </c>
      <c r="V67" s="142" t="s">
        <v>123</v>
      </c>
      <c r="W67" s="146">
        <v>1.31</v>
      </c>
      <c r="X67" s="147">
        <v>0</v>
      </c>
      <c r="Y67" s="147">
        <v>1</v>
      </c>
      <c r="Z67" s="147">
        <v>0</v>
      </c>
      <c r="AA67" s="147">
        <v>49</v>
      </c>
      <c r="AB67" s="148" t="s">
        <v>398</v>
      </c>
      <c r="AC67" s="142" t="s">
        <v>248</v>
      </c>
      <c r="AD67" s="142" t="s">
        <v>83</v>
      </c>
      <c r="AE67" s="143">
        <v>2</v>
      </c>
      <c r="AF67" s="144">
        <v>0</v>
      </c>
      <c r="AG67" s="144">
        <v>1</v>
      </c>
      <c r="AH67" s="144">
        <v>0</v>
      </c>
      <c r="AI67" s="144">
        <v>16</v>
      </c>
      <c r="AJ67" s="145" t="s">
        <v>399</v>
      </c>
      <c r="AK67" s="142" t="s">
        <v>238</v>
      </c>
      <c r="AL67" s="142" t="s">
        <v>90</v>
      </c>
      <c r="AM67" s="146">
        <v>2</v>
      </c>
      <c r="AN67" s="147">
        <v>0</v>
      </c>
      <c r="AO67" s="147">
        <v>1</v>
      </c>
      <c r="AP67" s="147">
        <v>0</v>
      </c>
      <c r="AQ67" s="147">
        <v>26</v>
      </c>
      <c r="AR67" s="148" t="s">
        <v>399</v>
      </c>
      <c r="AS67" s="142" t="str">
        <f>IF(原始数据!L67="","",原始数据!L67)</f>
        <v>bailu</v>
      </c>
      <c r="AT67" s="142" t="str">
        <f>IF(原始数据!AV67="","",原始数据!AV67)</f>
        <v>喧嚣</v>
      </c>
      <c r="AU67" s="149">
        <v>0</v>
      </c>
      <c r="AV67" s="149">
        <v>5</v>
      </c>
      <c r="AW67" s="149">
        <v>33</v>
      </c>
      <c r="AX67" s="149">
        <v>1</v>
      </c>
      <c r="AY67" s="150">
        <v>7</v>
      </c>
      <c r="AZ67" s="151">
        <v>5</v>
      </c>
      <c r="BA67" s="151">
        <v>39</v>
      </c>
      <c r="BB67" s="152" t="s">
        <v>89</v>
      </c>
      <c r="BC67" s="153" t="s">
        <v>168</v>
      </c>
    </row>
    <row r="68" spans="1:55">
      <c r="A68" s="1">
        <f>输入错误检查!B67</f>
        <v>0</v>
      </c>
      <c r="C68" s="8">
        <f>IF(原始数据!B68="","",原始数据!B68)</f>
        <v>4</v>
      </c>
      <c r="D68" s="8">
        <f>IF(原始数据!C68="","",原始数据!C68)</f>
        <v>13</v>
      </c>
      <c r="E68" s="8">
        <f>IF(原始数据!D68="","",原始数据!D68)</f>
        <v>12</v>
      </c>
      <c r="F68" s="8" t="str">
        <f>IF(原始数据!E68="","",原始数据!E68)</f>
        <v>ITZY</v>
      </c>
      <c r="G68" s="8" t="str">
        <f>IF(原始数据!F68="","",原始数据!F68)</f>
        <v>AXIZ</v>
      </c>
      <c r="H68" s="8">
        <f>IF(原始数据!G68="","",原始数据!G68)</f>
        <v>1</v>
      </c>
      <c r="I68" s="8" t="str">
        <f>IF(原始数据!H68="","",原始数据!H68)</f>
        <v>下</v>
      </c>
      <c r="J68" s="8" t="str">
        <f>原始数据!U68</f>
        <v>屠</v>
      </c>
      <c r="K68" s="8">
        <f t="shared" si="2"/>
        <v>0</v>
      </c>
      <c r="L68" s="8">
        <f t="shared" si="3"/>
        <v>1</v>
      </c>
      <c r="M68" s="142" t="s">
        <v>329</v>
      </c>
      <c r="N68" s="142" t="s">
        <v>133</v>
      </c>
      <c r="O68" s="143">
        <v>1</v>
      </c>
      <c r="P68" s="144">
        <v>1</v>
      </c>
      <c r="Q68" s="144">
        <v>1</v>
      </c>
      <c r="R68" s="144">
        <v>0</v>
      </c>
      <c r="S68" s="144">
        <v>35</v>
      </c>
      <c r="T68" s="145" t="s">
        <v>399</v>
      </c>
      <c r="U68" s="142" t="s">
        <v>333</v>
      </c>
      <c r="V68" s="142" t="s">
        <v>81</v>
      </c>
      <c r="W68" s="146">
        <v>2</v>
      </c>
      <c r="X68" s="147">
        <v>0</v>
      </c>
      <c r="Y68" s="147">
        <v>1</v>
      </c>
      <c r="Z68" s="147">
        <v>0</v>
      </c>
      <c r="AA68" s="147">
        <v>36</v>
      </c>
      <c r="AB68" s="148" t="s">
        <v>398</v>
      </c>
      <c r="AC68" s="142" t="s">
        <v>301</v>
      </c>
      <c r="AD68" s="142" t="s">
        <v>83</v>
      </c>
      <c r="AE68" s="143">
        <v>0</v>
      </c>
      <c r="AF68" s="144">
        <v>0</v>
      </c>
      <c r="AG68" s="144">
        <v>0</v>
      </c>
      <c r="AH68" s="144">
        <v>0</v>
      </c>
      <c r="AI68" s="144">
        <v>62</v>
      </c>
      <c r="AJ68" s="145" t="s">
        <v>399</v>
      </c>
      <c r="AK68" s="142" t="s">
        <v>302</v>
      </c>
      <c r="AL68" s="142" t="s">
        <v>90</v>
      </c>
      <c r="AM68" s="146">
        <v>2</v>
      </c>
      <c r="AN68" s="147">
        <v>0</v>
      </c>
      <c r="AO68" s="147">
        <v>0</v>
      </c>
      <c r="AP68" s="147">
        <v>0</v>
      </c>
      <c r="AQ68" s="147">
        <v>42</v>
      </c>
      <c r="AR68" s="148" t="s">
        <v>399</v>
      </c>
      <c r="AS68" s="142" t="str">
        <f>IF(原始数据!L68="","",原始数据!L68)</f>
        <v>kakiri</v>
      </c>
      <c r="AT68" s="142" t="str">
        <f>IF(原始数据!AV68="","",原始数据!AV68)</f>
        <v>喧嚣</v>
      </c>
      <c r="AU68" s="149">
        <v>0</v>
      </c>
      <c r="AV68" s="149">
        <v>4</v>
      </c>
      <c r="AW68" s="149">
        <v>35</v>
      </c>
      <c r="AX68" s="149">
        <v>2</v>
      </c>
      <c r="AY68" s="150">
        <v>6</v>
      </c>
      <c r="AZ68" s="151">
        <v>5</v>
      </c>
      <c r="BA68" s="151">
        <v>3</v>
      </c>
    </row>
    <row r="69" spans="1:55">
      <c r="A69" s="1">
        <f>输入错误检查!B68</f>
        <v>0</v>
      </c>
      <c r="C69" s="8">
        <f>IF(原始数据!B69="","",原始数据!B69)</f>
        <v>4</v>
      </c>
      <c r="D69" s="8">
        <f>IF(原始数据!C69="","",原始数据!C69)</f>
        <v>13</v>
      </c>
      <c r="E69" s="8">
        <f>IF(原始数据!D69="","",原始数据!D69)</f>
        <v>12</v>
      </c>
      <c r="F69" s="8" t="str">
        <f>IF(原始数据!E69="","",原始数据!E69)</f>
        <v>ITZY</v>
      </c>
      <c r="G69" s="8" t="str">
        <f>IF(原始数据!F69="","",原始数据!F69)</f>
        <v>AXIZ</v>
      </c>
      <c r="H69" s="8">
        <f>IF(原始数据!G69="","",原始数据!G69)</f>
        <v>2</v>
      </c>
      <c r="I69" s="8" t="str">
        <f>IF(原始数据!H69="","",原始数据!H69)</f>
        <v>上</v>
      </c>
      <c r="J69" s="8" t="str">
        <f>原始数据!U69</f>
        <v>屠</v>
      </c>
      <c r="K69" s="8">
        <f t="shared" si="2"/>
        <v>0</v>
      </c>
      <c r="L69" s="8">
        <f t="shared" si="3"/>
        <v>1</v>
      </c>
      <c r="M69" s="142" t="s">
        <v>329</v>
      </c>
      <c r="N69" s="142" t="s">
        <v>97</v>
      </c>
      <c r="O69" s="143">
        <v>2.17</v>
      </c>
      <c r="P69" s="144">
        <v>0</v>
      </c>
      <c r="Q69" s="144">
        <v>1</v>
      </c>
      <c r="R69" s="144">
        <v>0</v>
      </c>
      <c r="S69" s="144">
        <v>49</v>
      </c>
      <c r="T69" s="145" t="s">
        <v>399</v>
      </c>
      <c r="U69" s="142" t="s">
        <v>333</v>
      </c>
      <c r="V69" s="142" t="s">
        <v>101</v>
      </c>
      <c r="W69" s="146">
        <v>1.28</v>
      </c>
      <c r="X69" s="147">
        <v>0</v>
      </c>
      <c r="Y69" s="147">
        <v>2</v>
      </c>
      <c r="Z69" s="147">
        <v>0</v>
      </c>
      <c r="AA69" s="147">
        <v>116</v>
      </c>
      <c r="AB69" s="148" t="s">
        <v>399</v>
      </c>
      <c r="AC69" s="142" t="s">
        <v>301</v>
      </c>
      <c r="AD69" s="142" t="s">
        <v>108</v>
      </c>
      <c r="AE69" s="143">
        <v>0.02</v>
      </c>
      <c r="AF69" s="144">
        <v>0</v>
      </c>
      <c r="AG69" s="144">
        <v>0</v>
      </c>
      <c r="AH69" s="144">
        <v>0</v>
      </c>
      <c r="AI69" s="144">
        <v>57</v>
      </c>
      <c r="AJ69" s="145" t="s">
        <v>399</v>
      </c>
      <c r="AK69" s="142" t="s">
        <v>302</v>
      </c>
      <c r="AL69" s="142" t="s">
        <v>152</v>
      </c>
      <c r="AM69" s="146">
        <v>2.48</v>
      </c>
      <c r="AN69" s="147">
        <v>0</v>
      </c>
      <c r="AO69" s="147">
        <v>0</v>
      </c>
      <c r="AP69" s="147">
        <v>2</v>
      </c>
      <c r="AQ69" s="147">
        <v>34</v>
      </c>
      <c r="AR69" s="148" t="s">
        <v>398</v>
      </c>
      <c r="AS69" s="142" t="str">
        <f>IF(原始数据!L69="","",原始数据!L69)</f>
        <v>kakiri</v>
      </c>
      <c r="AT69" s="142" t="str">
        <f>IF(原始数据!AV69="","",原始数据!AV69)</f>
        <v>蜘蛛</v>
      </c>
      <c r="AU69" s="149">
        <v>0</v>
      </c>
      <c r="AV69" s="149">
        <v>3</v>
      </c>
      <c r="AW69" s="149">
        <v>16</v>
      </c>
      <c r="AX69" s="149">
        <v>2</v>
      </c>
      <c r="AY69" s="150">
        <v>7</v>
      </c>
      <c r="AZ69" s="151">
        <v>7</v>
      </c>
      <c r="BA69" s="151">
        <v>17</v>
      </c>
    </row>
    <row r="70" spans="1:55">
      <c r="A70" s="1">
        <f>输入错误检查!B69</f>
        <v>0</v>
      </c>
      <c r="C70" s="8">
        <f>IF(原始数据!B70="","",原始数据!B70)</f>
        <v>4</v>
      </c>
      <c r="D70" s="8">
        <f>IF(原始数据!C70="","",原始数据!C70)</f>
        <v>13</v>
      </c>
      <c r="E70" s="8">
        <f>IF(原始数据!D70="","",原始数据!D70)</f>
        <v>12</v>
      </c>
      <c r="F70" s="8" t="str">
        <f>IF(原始数据!E70="","",原始数据!E70)</f>
        <v>ITZY</v>
      </c>
      <c r="G70" s="8" t="str">
        <f>IF(原始数据!F70="","",原始数据!F70)</f>
        <v>AXIZ</v>
      </c>
      <c r="H70" s="8">
        <f>IF(原始数据!G70="","",原始数据!G70)</f>
        <v>2</v>
      </c>
      <c r="I70" s="8" t="str">
        <f>IF(原始数据!H70="","",原始数据!H70)</f>
        <v>下</v>
      </c>
      <c r="J70" s="8" t="str">
        <f>原始数据!U70</f>
        <v>屠</v>
      </c>
      <c r="K70" s="8">
        <f t="shared" si="2"/>
        <v>0</v>
      </c>
      <c r="L70" s="8">
        <f t="shared" si="3"/>
        <v>1</v>
      </c>
      <c r="M70" s="142" t="s">
        <v>300</v>
      </c>
      <c r="N70" s="142" t="s">
        <v>91</v>
      </c>
      <c r="O70" s="143">
        <v>2.59</v>
      </c>
      <c r="P70" s="144">
        <v>0</v>
      </c>
      <c r="Q70" s="144">
        <v>1</v>
      </c>
      <c r="R70" s="144">
        <v>0</v>
      </c>
      <c r="S70" s="144">
        <v>18</v>
      </c>
      <c r="T70" s="145" t="s">
        <v>399</v>
      </c>
      <c r="U70" s="142" t="s">
        <v>357</v>
      </c>
      <c r="V70" s="142" t="s">
        <v>81</v>
      </c>
      <c r="W70" s="146">
        <v>1.17</v>
      </c>
      <c r="X70" s="147">
        <v>0</v>
      </c>
      <c r="Y70" s="147">
        <v>1</v>
      </c>
      <c r="Z70" s="147">
        <v>0</v>
      </c>
      <c r="AA70" s="147">
        <v>80</v>
      </c>
      <c r="AB70" s="148" t="s">
        <v>399</v>
      </c>
      <c r="AC70" s="142" t="s">
        <v>248</v>
      </c>
      <c r="AD70" s="142" t="s">
        <v>97</v>
      </c>
      <c r="AE70" s="143">
        <v>2.12</v>
      </c>
      <c r="AF70" s="144">
        <v>0</v>
      </c>
      <c r="AG70" s="144">
        <v>2</v>
      </c>
      <c r="AH70" s="144">
        <v>0</v>
      </c>
      <c r="AI70" s="144">
        <v>54</v>
      </c>
      <c r="AJ70" s="145" t="s">
        <v>398</v>
      </c>
      <c r="AK70" s="142" t="s">
        <v>238</v>
      </c>
      <c r="AL70" s="142" t="s">
        <v>82</v>
      </c>
      <c r="AM70" s="146">
        <v>0</v>
      </c>
      <c r="AN70" s="147">
        <v>0</v>
      </c>
      <c r="AO70" s="147">
        <v>0</v>
      </c>
      <c r="AP70" s="147">
        <v>0</v>
      </c>
      <c r="AQ70" s="147">
        <v>86</v>
      </c>
      <c r="AR70" s="148" t="s">
        <v>399</v>
      </c>
      <c r="AS70" s="142" t="str">
        <f>IF(原始数据!L70="","",原始数据!L70)</f>
        <v>bailu</v>
      </c>
      <c r="AT70" s="142" t="str">
        <f>IF(原始数据!AV70="","",原始数据!AV70)</f>
        <v>歌剧演员</v>
      </c>
      <c r="AU70" s="149">
        <v>0</v>
      </c>
      <c r="AV70" s="149">
        <v>6</v>
      </c>
      <c r="AW70" s="149">
        <v>12</v>
      </c>
      <c r="AX70" s="149">
        <v>0</v>
      </c>
      <c r="AY70" s="150">
        <v>8</v>
      </c>
      <c r="AZ70" s="151">
        <v>6</v>
      </c>
      <c r="BA70" s="151">
        <v>59</v>
      </c>
    </row>
    <row r="71" spans="1:55">
      <c r="A71" s="1">
        <f>输入错误检查!B70</f>
        <v>0</v>
      </c>
      <c r="C71" s="8">
        <f>IF(原始数据!B71="","",原始数据!B71)</f>
        <v>4</v>
      </c>
      <c r="D71" s="8">
        <f>IF(原始数据!C71="","",原始数据!C71)</f>
        <v>13</v>
      </c>
      <c r="E71" s="8">
        <f>IF(原始数据!D71="","",原始数据!D71)</f>
        <v>12</v>
      </c>
      <c r="F71" s="8" t="str">
        <f>IF(原始数据!E71="","",原始数据!E71)</f>
        <v>ITZY</v>
      </c>
      <c r="G71" s="8" t="str">
        <f>IF(原始数据!F71="","",原始数据!F71)</f>
        <v>AXIZ</v>
      </c>
      <c r="H71" s="8">
        <f>IF(原始数据!G71="","",原始数据!G71)</f>
        <v>3</v>
      </c>
      <c r="I71" s="8" t="str">
        <f>IF(原始数据!H71="","",原始数据!H71)</f>
        <v>上</v>
      </c>
      <c r="J71" s="8" t="str">
        <f>原始数据!U71</f>
        <v>平</v>
      </c>
      <c r="K71" s="8">
        <f t="shared" si="2"/>
        <v>0</v>
      </c>
      <c r="L71" s="8">
        <f t="shared" si="3"/>
        <v>2</v>
      </c>
      <c r="M71" s="142" t="s">
        <v>300</v>
      </c>
      <c r="N71" s="142" t="s">
        <v>90</v>
      </c>
      <c r="O71" s="143">
        <v>2.05</v>
      </c>
      <c r="P71" s="144">
        <v>0</v>
      </c>
      <c r="Q71" s="144">
        <v>1</v>
      </c>
      <c r="R71" s="144">
        <v>0</v>
      </c>
      <c r="S71" s="144">
        <v>27</v>
      </c>
      <c r="T71" s="145" t="s">
        <v>398</v>
      </c>
      <c r="U71" s="142" t="s">
        <v>357</v>
      </c>
      <c r="V71" s="142" t="s">
        <v>107</v>
      </c>
      <c r="W71" s="146">
        <v>1.3</v>
      </c>
      <c r="X71" s="147">
        <v>0</v>
      </c>
      <c r="Y71" s="147">
        <v>1</v>
      </c>
      <c r="Z71" s="147">
        <v>0</v>
      </c>
      <c r="AA71" s="147">
        <v>66</v>
      </c>
      <c r="AB71" s="148" t="s">
        <v>399</v>
      </c>
      <c r="AC71" s="142" t="s">
        <v>248</v>
      </c>
      <c r="AD71" s="142" t="s">
        <v>112</v>
      </c>
      <c r="AE71" s="143">
        <v>2.34</v>
      </c>
      <c r="AF71" s="144">
        <v>1</v>
      </c>
      <c r="AG71" s="144">
        <v>1</v>
      </c>
      <c r="AH71" s="144">
        <v>0</v>
      </c>
      <c r="AI71" s="144">
        <v>25</v>
      </c>
      <c r="AJ71" s="145" t="s">
        <v>398</v>
      </c>
      <c r="AK71" s="142" t="s">
        <v>238</v>
      </c>
      <c r="AL71" s="142" t="s">
        <v>98</v>
      </c>
      <c r="AM71" s="146">
        <v>0</v>
      </c>
      <c r="AN71" s="147">
        <v>0</v>
      </c>
      <c r="AO71" s="147">
        <v>0</v>
      </c>
      <c r="AP71" s="147">
        <v>0</v>
      </c>
      <c r="AQ71" s="147">
        <v>60</v>
      </c>
      <c r="AR71" s="148" t="s">
        <v>399</v>
      </c>
      <c r="AS71" s="142" t="str">
        <f>IF(原始数据!L71="","",原始数据!L71)</f>
        <v>bailu</v>
      </c>
      <c r="AT71" s="142" t="str">
        <f>IF(原始数据!AV71="","",原始数据!AV71)</f>
        <v>红蝶</v>
      </c>
      <c r="AU71" s="149">
        <v>0</v>
      </c>
      <c r="AV71" s="149">
        <v>4</v>
      </c>
      <c r="AW71" s="149">
        <v>9</v>
      </c>
      <c r="AX71" s="149">
        <v>1</v>
      </c>
      <c r="AY71" s="150">
        <v>5</v>
      </c>
      <c r="AZ71" s="151">
        <v>5</v>
      </c>
      <c r="BA71" s="151">
        <v>2</v>
      </c>
    </row>
    <row r="72" spans="1:55">
      <c r="A72" s="1">
        <f>输入错误检查!B71</f>
        <v>0</v>
      </c>
      <c r="C72" s="8">
        <f>IF(原始数据!B72="","",原始数据!B72)</f>
        <v>4</v>
      </c>
      <c r="D72" s="8">
        <f>IF(原始数据!C72="","",原始数据!C72)</f>
        <v>13</v>
      </c>
      <c r="E72" s="8">
        <f>IF(原始数据!D72="","",原始数据!D72)</f>
        <v>12</v>
      </c>
      <c r="F72" s="8" t="str">
        <f>IF(原始数据!E72="","",原始数据!E72)</f>
        <v>ITZY</v>
      </c>
      <c r="G72" s="8" t="str">
        <f>IF(原始数据!F72="","",原始数据!F72)</f>
        <v>AXIZ</v>
      </c>
      <c r="H72" s="8">
        <f>IF(原始数据!G72="","",原始数据!G72)</f>
        <v>3</v>
      </c>
      <c r="I72" s="8" t="str">
        <f>IF(原始数据!H72="","",原始数据!H72)</f>
        <v>下</v>
      </c>
      <c r="J72" s="8" t="str">
        <f>原始数据!U72</f>
        <v>屠</v>
      </c>
      <c r="K72" s="8">
        <f t="shared" si="2"/>
        <v>0</v>
      </c>
      <c r="L72" s="8">
        <f t="shared" si="3"/>
        <v>0</v>
      </c>
      <c r="M72" s="142" t="s">
        <v>329</v>
      </c>
      <c r="N72" s="142" t="s">
        <v>98</v>
      </c>
      <c r="O72" s="143">
        <v>2.12</v>
      </c>
      <c r="P72" s="144">
        <v>0</v>
      </c>
      <c r="Q72" s="144">
        <v>2</v>
      </c>
      <c r="R72" s="144">
        <v>0</v>
      </c>
      <c r="S72" s="144">
        <v>90</v>
      </c>
      <c r="T72" s="145" t="s">
        <v>399</v>
      </c>
      <c r="U72" s="142" t="s">
        <v>333</v>
      </c>
      <c r="V72" s="142" t="s">
        <v>105</v>
      </c>
      <c r="W72" s="146">
        <v>0.85</v>
      </c>
      <c r="X72" s="147">
        <v>0</v>
      </c>
      <c r="Y72" s="147">
        <v>4</v>
      </c>
      <c r="Z72" s="147">
        <v>1</v>
      </c>
      <c r="AA72" s="147">
        <v>122</v>
      </c>
      <c r="AB72" s="148" t="s">
        <v>399</v>
      </c>
      <c r="AC72" s="142" t="s">
        <v>302</v>
      </c>
      <c r="AD72" s="142" t="s">
        <v>79</v>
      </c>
      <c r="AE72" s="143">
        <v>0</v>
      </c>
      <c r="AF72" s="144">
        <v>0</v>
      </c>
      <c r="AG72" s="144">
        <v>0</v>
      </c>
      <c r="AH72" s="144">
        <v>0</v>
      </c>
      <c r="AI72" s="144">
        <v>70</v>
      </c>
      <c r="AJ72" s="145" t="s">
        <v>399</v>
      </c>
      <c r="AK72" s="142" t="s">
        <v>301</v>
      </c>
      <c r="AL72" s="142" t="s">
        <v>135</v>
      </c>
      <c r="AM72" s="146">
        <v>2.91</v>
      </c>
      <c r="AN72" s="147">
        <v>0</v>
      </c>
      <c r="AO72" s="147">
        <v>0</v>
      </c>
      <c r="AP72" s="147">
        <v>1</v>
      </c>
      <c r="AQ72" s="147">
        <v>50</v>
      </c>
      <c r="AR72" s="148" t="s">
        <v>399</v>
      </c>
      <c r="AS72" s="142" t="str">
        <f>IF(原始数据!L72="","",原始数据!L72)</f>
        <v>kakaka</v>
      </c>
      <c r="AT72" s="142" t="str">
        <f>IF(原始数据!AV72="","",原始数据!AV72)</f>
        <v>时空之影</v>
      </c>
      <c r="AU72" s="149">
        <v>0</v>
      </c>
      <c r="AV72" s="149">
        <v>5</v>
      </c>
      <c r="AW72" s="149">
        <v>19</v>
      </c>
      <c r="AX72" s="149">
        <v>0</v>
      </c>
      <c r="AY72" s="150">
        <v>13</v>
      </c>
      <c r="AZ72" s="151">
        <v>9</v>
      </c>
      <c r="BA72" s="151">
        <v>29</v>
      </c>
    </row>
    <row r="73" spans="1:55">
      <c r="A73" s="1">
        <f>输入错误检查!B72</f>
        <v>0</v>
      </c>
      <c r="C73" s="8">
        <f>IF(原始数据!B73="","",原始数据!B73)</f>
        <v>4</v>
      </c>
      <c r="D73" s="8">
        <f>IF(原始数据!C73="","",原始数据!C73)</f>
        <v>13</v>
      </c>
      <c r="E73" s="8">
        <f>IF(原始数据!D73="","",原始数据!D73)</f>
        <v>12</v>
      </c>
      <c r="F73" s="8" t="str">
        <f>IF(原始数据!E73="","",原始数据!E73)</f>
        <v>ITZY</v>
      </c>
      <c r="G73" s="8" t="str">
        <f>IF(原始数据!F73="","",原始数据!F73)</f>
        <v>AXIZ</v>
      </c>
      <c r="H73" s="8" t="str">
        <f>IF(原始数据!G73="","",原始数据!G73)</f>
        <v>加</v>
      </c>
      <c r="I73" s="8" t="str">
        <f>IF(原始数据!H73="","",原始数据!H73)</f>
        <v>上</v>
      </c>
      <c r="J73" s="8" t="str">
        <f>原始数据!U73</f>
        <v/>
      </c>
      <c r="K73" s="8" t="str">
        <f t="shared" si="2"/>
        <v/>
      </c>
      <c r="L73" s="8">
        <f t="shared" si="3"/>
        <v>0</v>
      </c>
      <c r="M73" s="142"/>
      <c r="N73" s="142"/>
      <c r="O73" s="143"/>
      <c r="P73" s="144"/>
      <c r="Q73" s="144"/>
      <c r="R73" s="144"/>
      <c r="S73" s="144"/>
      <c r="T73" s="145"/>
      <c r="U73" s="142"/>
      <c r="V73" s="142"/>
      <c r="W73" s="146"/>
      <c r="X73" s="147"/>
      <c r="Y73" s="147"/>
      <c r="Z73" s="147"/>
      <c r="AA73" s="147"/>
      <c r="AB73" s="148"/>
      <c r="AC73" s="142"/>
      <c r="AD73" s="142"/>
      <c r="AE73" s="143"/>
      <c r="AF73" s="144"/>
      <c r="AG73" s="144"/>
      <c r="AH73" s="144"/>
      <c r="AI73" s="144"/>
      <c r="AJ73" s="145"/>
      <c r="AK73" s="142"/>
      <c r="AL73" s="142"/>
      <c r="AM73" s="146"/>
      <c r="AN73" s="147"/>
      <c r="AO73" s="147"/>
      <c r="AP73" s="147"/>
      <c r="AQ73" s="147"/>
      <c r="AR73" s="148"/>
      <c r="AS73" s="142" t="str">
        <f>IF(原始数据!L73="","",原始数据!L73)</f>
        <v/>
      </c>
      <c r="AT73" s="142" t="str">
        <f>IF(原始数据!AV73="","",原始数据!AV73)</f>
        <v/>
      </c>
      <c r="AU73" s="149"/>
      <c r="AV73" s="149"/>
      <c r="AW73" s="149"/>
      <c r="AX73" s="149"/>
      <c r="AY73" s="150"/>
      <c r="AZ73" s="151"/>
      <c r="BA73" s="151"/>
    </row>
    <row r="74" spans="1:55">
      <c r="A74" s="1">
        <f>输入错误检查!B73</f>
        <v>0</v>
      </c>
      <c r="C74" s="8">
        <f>IF(原始数据!B74="","",原始数据!B74)</f>
        <v>4</v>
      </c>
      <c r="D74" s="8">
        <f>IF(原始数据!C74="","",原始数据!C74)</f>
        <v>13</v>
      </c>
      <c r="E74" s="8">
        <f>IF(原始数据!D74="","",原始数据!D74)</f>
        <v>12</v>
      </c>
      <c r="F74" s="8" t="str">
        <f>IF(原始数据!E74="","",原始数据!E74)</f>
        <v>ITZY</v>
      </c>
      <c r="G74" s="8" t="str">
        <f>IF(原始数据!F74="","",原始数据!F74)</f>
        <v>AXIZ</v>
      </c>
      <c r="H74" s="8" t="str">
        <f>IF(原始数据!G74="","",原始数据!G74)</f>
        <v>加</v>
      </c>
      <c r="I74" s="8" t="str">
        <f>IF(原始数据!H74="","",原始数据!H74)</f>
        <v>下</v>
      </c>
      <c r="J74" s="8" t="str">
        <f>原始数据!U74</f>
        <v/>
      </c>
      <c r="K74" s="8" t="str">
        <f t="shared" si="2"/>
        <v/>
      </c>
      <c r="L74" s="8">
        <f t="shared" si="3"/>
        <v>0</v>
      </c>
      <c r="M74" s="142"/>
      <c r="N74" s="142"/>
      <c r="O74" s="143"/>
      <c r="P74" s="144"/>
      <c r="Q74" s="144"/>
      <c r="R74" s="144"/>
      <c r="S74" s="144"/>
      <c r="T74" s="145"/>
      <c r="U74" s="142"/>
      <c r="V74" s="142"/>
      <c r="W74" s="146"/>
      <c r="X74" s="147"/>
      <c r="Y74" s="147"/>
      <c r="Z74" s="147"/>
      <c r="AA74" s="147"/>
      <c r="AB74" s="148"/>
      <c r="AC74" s="142"/>
      <c r="AD74" s="142"/>
      <c r="AE74" s="143"/>
      <c r="AF74" s="144"/>
      <c r="AG74" s="144"/>
      <c r="AH74" s="144"/>
      <c r="AI74" s="144"/>
      <c r="AJ74" s="145"/>
      <c r="AK74" s="142"/>
      <c r="AL74" s="142"/>
      <c r="AM74" s="146"/>
      <c r="AN74" s="147"/>
      <c r="AO74" s="147"/>
      <c r="AP74" s="147"/>
      <c r="AQ74" s="147"/>
      <c r="AR74" s="148"/>
      <c r="AS74" s="142" t="str">
        <f>IF(原始数据!L74="","",原始数据!L74)</f>
        <v/>
      </c>
      <c r="AT74" s="142" t="str">
        <f>IF(原始数据!AV74="","",原始数据!AV74)</f>
        <v/>
      </c>
      <c r="AU74" s="149"/>
      <c r="AV74" s="149"/>
      <c r="AW74" s="149"/>
      <c r="AX74" s="149"/>
      <c r="AY74" s="150"/>
      <c r="AZ74" s="151"/>
      <c r="BA74" s="151"/>
    </row>
    <row r="75" spans="1:55">
      <c r="A75" s="1">
        <f>输入错误检查!B74</f>
        <v>0</v>
      </c>
      <c r="C75" s="8">
        <f>IF(原始数据!B75="","",原始数据!B75)</f>
        <v>4</v>
      </c>
      <c r="D75" s="8">
        <f>IF(原始数据!C75="","",原始数据!C75)</f>
        <v>13</v>
      </c>
      <c r="E75" s="8">
        <f>IF(原始数据!D75="","",原始数据!D75)</f>
        <v>14</v>
      </c>
      <c r="F75" s="8" t="str">
        <f>IF(原始数据!E75="","",原始数据!E75)</f>
        <v>RC</v>
      </c>
      <c r="G75" s="8" t="str">
        <f>IF(原始数据!F75="","",原始数据!F75)</f>
        <v>SKY</v>
      </c>
      <c r="H75" s="8">
        <f>IF(原始数据!G75="","",原始数据!G75)</f>
        <v>1</v>
      </c>
      <c r="I75" s="8" t="str">
        <f>IF(原始数据!H75="","",原始数据!H75)</f>
        <v>上</v>
      </c>
      <c r="J75" s="8" t="str">
        <f>原始数据!U75</f>
        <v>人</v>
      </c>
      <c r="K75" s="8">
        <f t="shared" si="2"/>
        <v>0</v>
      </c>
      <c r="L75" s="8">
        <f t="shared" si="3"/>
        <v>3</v>
      </c>
      <c r="M75" s="142" t="s">
        <v>273</v>
      </c>
      <c r="N75" s="142" t="s">
        <v>90</v>
      </c>
      <c r="O75" s="146">
        <v>2</v>
      </c>
      <c r="P75" s="147">
        <v>0</v>
      </c>
      <c r="Q75" s="147">
        <v>0</v>
      </c>
      <c r="R75" s="147">
        <v>0</v>
      </c>
      <c r="S75" s="147">
        <v>0</v>
      </c>
      <c r="T75" s="148" t="s">
        <v>398</v>
      </c>
      <c r="U75" s="142" t="s">
        <v>278</v>
      </c>
      <c r="V75" s="142" t="s">
        <v>108</v>
      </c>
      <c r="W75" s="143">
        <v>0</v>
      </c>
      <c r="X75" s="144">
        <v>2</v>
      </c>
      <c r="Y75" s="144">
        <v>0</v>
      </c>
      <c r="Z75" s="144">
        <v>0</v>
      </c>
      <c r="AA75" s="144">
        <v>74</v>
      </c>
      <c r="AB75" s="145" t="s">
        <v>399</v>
      </c>
      <c r="AC75" s="142" t="s">
        <v>403</v>
      </c>
      <c r="AD75" s="142" t="s">
        <v>119</v>
      </c>
      <c r="AE75" s="146">
        <v>1.8</v>
      </c>
      <c r="AF75" s="147">
        <v>0</v>
      </c>
      <c r="AG75" s="147">
        <v>1</v>
      </c>
      <c r="AH75" s="147">
        <v>0</v>
      </c>
      <c r="AI75" s="147">
        <v>5</v>
      </c>
      <c r="AJ75" s="148" t="s">
        <v>398</v>
      </c>
      <c r="AK75" s="142" t="s">
        <v>269</v>
      </c>
      <c r="AL75" s="142" t="s">
        <v>82</v>
      </c>
      <c r="AM75" s="143">
        <v>1.56</v>
      </c>
      <c r="AN75" s="144">
        <v>1</v>
      </c>
      <c r="AO75" s="144">
        <v>1</v>
      </c>
      <c r="AP75" s="144">
        <v>0</v>
      </c>
      <c r="AQ75" s="144">
        <v>36</v>
      </c>
      <c r="AR75" s="145" t="s">
        <v>398</v>
      </c>
      <c r="AS75" s="142" t="str">
        <f>IF(原始数据!L75="","",原始数据!L75)</f>
        <v>hetian</v>
      </c>
      <c r="AT75" s="142" t="str">
        <f>IF(原始数据!AV75="","",原始数据!AV75)</f>
        <v>喧嚣</v>
      </c>
      <c r="AU75" s="154">
        <v>0</v>
      </c>
      <c r="AV75" s="154">
        <v>2</v>
      </c>
      <c r="AW75" s="154">
        <v>17</v>
      </c>
      <c r="AX75" s="154">
        <v>0</v>
      </c>
      <c r="AY75" s="155">
        <v>3</v>
      </c>
      <c r="AZ75" s="151">
        <v>4</v>
      </c>
      <c r="BA75" s="151">
        <v>11</v>
      </c>
      <c r="BB75" s="152" t="s">
        <v>141</v>
      </c>
      <c r="BC75" s="153" t="s">
        <v>142</v>
      </c>
    </row>
    <row r="76" spans="1:55">
      <c r="A76" s="1">
        <f>输入错误检查!B75</f>
        <v>0</v>
      </c>
      <c r="C76" s="8">
        <f>IF(原始数据!B76="","",原始数据!B76)</f>
        <v>4</v>
      </c>
      <c r="D76" s="8">
        <f>IF(原始数据!C76="","",原始数据!C76)</f>
        <v>13</v>
      </c>
      <c r="E76" s="8">
        <f>IF(原始数据!D76="","",原始数据!D76)</f>
        <v>14</v>
      </c>
      <c r="F76" s="8" t="str">
        <f>IF(原始数据!E76="","",原始数据!E76)</f>
        <v>RC</v>
      </c>
      <c r="G76" s="8" t="str">
        <f>IF(原始数据!F76="","",原始数据!F76)</f>
        <v>SKY</v>
      </c>
      <c r="H76" s="8">
        <f>IF(原始数据!G76="","",原始数据!G76)</f>
        <v>1</v>
      </c>
      <c r="I76" s="8" t="str">
        <f>IF(原始数据!H76="","",原始数据!H76)</f>
        <v>下</v>
      </c>
      <c r="J76" s="8" t="str">
        <f>原始数据!U76</f>
        <v>屠</v>
      </c>
      <c r="K76" s="8">
        <f t="shared" si="2"/>
        <v>0</v>
      </c>
      <c r="L76" s="8">
        <f t="shared" si="3"/>
        <v>0</v>
      </c>
      <c r="M76" s="142" t="s">
        <v>305</v>
      </c>
      <c r="N76" s="142" t="s">
        <v>109</v>
      </c>
      <c r="O76" s="146">
        <v>1.32</v>
      </c>
      <c r="P76" s="147">
        <v>0</v>
      </c>
      <c r="Q76" s="147">
        <v>2</v>
      </c>
      <c r="R76" s="147">
        <v>1</v>
      </c>
      <c r="S76" s="147">
        <v>62</v>
      </c>
      <c r="T76" s="148" t="s">
        <v>399</v>
      </c>
      <c r="U76" s="142" t="s">
        <v>409</v>
      </c>
      <c r="V76" s="142" t="s">
        <v>119</v>
      </c>
      <c r="W76" s="143">
        <v>1.49</v>
      </c>
      <c r="X76" s="144">
        <v>0</v>
      </c>
      <c r="Y76" s="144">
        <v>0</v>
      </c>
      <c r="Z76" s="144">
        <v>1</v>
      </c>
      <c r="AA76" s="144">
        <v>15</v>
      </c>
      <c r="AB76" s="145" t="s">
        <v>399</v>
      </c>
      <c r="AC76" s="142" t="s">
        <v>303</v>
      </c>
      <c r="AD76" s="142" t="s">
        <v>79</v>
      </c>
      <c r="AE76" s="146">
        <v>0</v>
      </c>
      <c r="AF76" s="147">
        <v>1</v>
      </c>
      <c r="AG76" s="147">
        <v>0</v>
      </c>
      <c r="AH76" s="147">
        <v>0</v>
      </c>
      <c r="AI76" s="147">
        <v>102</v>
      </c>
      <c r="AJ76" s="148" t="s">
        <v>399</v>
      </c>
      <c r="AK76" s="142" t="s">
        <v>327</v>
      </c>
      <c r="AL76" s="142" t="s">
        <v>83</v>
      </c>
      <c r="AM76" s="143">
        <v>2.61</v>
      </c>
      <c r="AN76" s="144">
        <v>2</v>
      </c>
      <c r="AO76" s="144">
        <v>1</v>
      </c>
      <c r="AP76" s="144">
        <v>2</v>
      </c>
      <c r="AQ76" s="144">
        <v>118</v>
      </c>
      <c r="AR76" s="145" t="s">
        <v>399</v>
      </c>
      <c r="AS76" s="142" t="str">
        <f>IF(原始数据!L76="","",原始数据!L76)</f>
        <v>aka</v>
      </c>
      <c r="AT76" s="142" t="str">
        <f>IF(原始数据!AV76="","",原始数据!AV76)</f>
        <v>喧嚣</v>
      </c>
      <c r="AU76" s="154">
        <v>1</v>
      </c>
      <c r="AV76" s="154">
        <v>1</v>
      </c>
      <c r="AW76" s="154">
        <v>57</v>
      </c>
      <c r="AX76" s="154">
        <v>0</v>
      </c>
      <c r="AY76" s="155">
        <v>12</v>
      </c>
      <c r="AZ76" s="151">
        <v>11</v>
      </c>
      <c r="BA76" s="151">
        <v>8</v>
      </c>
    </row>
    <row r="77" spans="1:55">
      <c r="A77" s="1">
        <f>输入错误检查!B76</f>
        <v>0</v>
      </c>
      <c r="C77" s="8">
        <f>IF(原始数据!B77="","",原始数据!B77)</f>
        <v>4</v>
      </c>
      <c r="D77" s="8">
        <f>IF(原始数据!C77="","",原始数据!C77)</f>
        <v>13</v>
      </c>
      <c r="E77" s="8">
        <f>IF(原始数据!D77="","",原始数据!D77)</f>
        <v>14</v>
      </c>
      <c r="F77" s="8" t="str">
        <f>IF(原始数据!E77="","",原始数据!E77)</f>
        <v>RC</v>
      </c>
      <c r="G77" s="8" t="str">
        <f>IF(原始数据!F77="","",原始数据!F77)</f>
        <v>SKY</v>
      </c>
      <c r="H77" s="8">
        <f>IF(原始数据!G77="","",原始数据!G77)</f>
        <v>2</v>
      </c>
      <c r="I77" s="8" t="str">
        <f>IF(原始数据!H77="","",原始数据!H77)</f>
        <v>上</v>
      </c>
      <c r="J77" s="8" t="str">
        <f>原始数据!U77</f>
        <v>屠</v>
      </c>
      <c r="K77" s="8">
        <f t="shared" si="2"/>
        <v>0</v>
      </c>
      <c r="L77" s="8">
        <f t="shared" si="3"/>
        <v>1</v>
      </c>
      <c r="M77" s="142" t="s">
        <v>273</v>
      </c>
      <c r="N77" s="142" t="s">
        <v>97</v>
      </c>
      <c r="O77" s="146">
        <v>0.91</v>
      </c>
      <c r="P77" s="147">
        <v>0</v>
      </c>
      <c r="Q77" s="147">
        <v>2</v>
      </c>
      <c r="R77" s="147">
        <v>0</v>
      </c>
      <c r="S77" s="147">
        <v>78</v>
      </c>
      <c r="T77" s="148" t="s">
        <v>399</v>
      </c>
      <c r="U77" s="142" t="s">
        <v>403</v>
      </c>
      <c r="V77" s="142" t="s">
        <v>81</v>
      </c>
      <c r="W77" s="143">
        <v>1.49</v>
      </c>
      <c r="X77" s="144">
        <v>0</v>
      </c>
      <c r="Y77" s="144">
        <v>1</v>
      </c>
      <c r="Z77" s="144">
        <v>1</v>
      </c>
      <c r="AA77" s="144">
        <v>74</v>
      </c>
      <c r="AB77" s="145" t="s">
        <v>399</v>
      </c>
      <c r="AC77" s="142" t="s">
        <v>278</v>
      </c>
      <c r="AD77" s="142" t="s">
        <v>112</v>
      </c>
      <c r="AE77" s="146">
        <v>3</v>
      </c>
      <c r="AF77" s="147">
        <v>0</v>
      </c>
      <c r="AG77" s="147">
        <v>0</v>
      </c>
      <c r="AH77" s="147">
        <v>0</v>
      </c>
      <c r="AI77" s="147">
        <v>32</v>
      </c>
      <c r="AJ77" s="148" t="s">
        <v>398</v>
      </c>
      <c r="AK77" s="142" t="s">
        <v>269</v>
      </c>
      <c r="AL77" s="142" t="s">
        <v>90</v>
      </c>
      <c r="AM77" s="143">
        <v>0</v>
      </c>
      <c r="AN77" s="144">
        <v>0</v>
      </c>
      <c r="AO77" s="144">
        <v>0</v>
      </c>
      <c r="AP77" s="144">
        <v>0</v>
      </c>
      <c r="AQ77" s="144">
        <v>84</v>
      </c>
      <c r="AR77" s="145" t="s">
        <v>399</v>
      </c>
      <c r="AS77" s="142" t="str">
        <f>IF(原始数据!L77="","",原始数据!L77)</f>
        <v>hetian</v>
      </c>
      <c r="AT77" s="142" t="str">
        <f>IF(原始数据!AV77="","",原始数据!AV77)</f>
        <v>歌剧演员</v>
      </c>
      <c r="AU77" s="154">
        <v>0</v>
      </c>
      <c r="AV77" s="154">
        <v>10</v>
      </c>
      <c r="AW77" s="154">
        <v>12</v>
      </c>
      <c r="AX77" s="154">
        <v>0</v>
      </c>
      <c r="AY77" s="155">
        <v>6</v>
      </c>
      <c r="AZ77" s="151">
        <v>6</v>
      </c>
      <c r="BA77" s="151">
        <v>37</v>
      </c>
    </row>
    <row r="78" spans="1:55">
      <c r="A78" s="1">
        <f>输入错误检查!B77</f>
        <v>0</v>
      </c>
      <c r="C78" s="8">
        <f>IF(原始数据!B78="","",原始数据!B78)</f>
        <v>4</v>
      </c>
      <c r="D78" s="8">
        <f>IF(原始数据!C78="","",原始数据!C78)</f>
        <v>13</v>
      </c>
      <c r="E78" s="8">
        <f>IF(原始数据!D78="","",原始数据!D78)</f>
        <v>14</v>
      </c>
      <c r="F78" s="8" t="str">
        <f>IF(原始数据!E78="","",原始数据!E78)</f>
        <v>RC</v>
      </c>
      <c r="G78" s="8" t="str">
        <f>IF(原始数据!F78="","",原始数据!F78)</f>
        <v>SKY</v>
      </c>
      <c r="H78" s="8">
        <f>IF(原始数据!G78="","",原始数据!G78)</f>
        <v>2</v>
      </c>
      <c r="I78" s="8" t="str">
        <f>IF(原始数据!H78="","",原始数据!H78)</f>
        <v>下</v>
      </c>
      <c r="J78" s="8" t="str">
        <f>原始数据!U78</f>
        <v>屠</v>
      </c>
      <c r="K78" s="8">
        <f t="shared" si="2"/>
        <v>0</v>
      </c>
      <c r="L78" s="8">
        <f t="shared" si="3"/>
        <v>1</v>
      </c>
      <c r="M78" s="142" t="s">
        <v>305</v>
      </c>
      <c r="N78" s="142" t="s">
        <v>93</v>
      </c>
      <c r="O78" s="146">
        <v>0</v>
      </c>
      <c r="P78" s="147">
        <v>0</v>
      </c>
      <c r="Q78" s="147">
        <v>0</v>
      </c>
      <c r="R78" s="147">
        <v>0</v>
      </c>
      <c r="S78" s="147">
        <v>71</v>
      </c>
      <c r="T78" s="148" t="s">
        <v>399</v>
      </c>
      <c r="U78" s="142" t="s">
        <v>303</v>
      </c>
      <c r="V78" s="142" t="s">
        <v>91</v>
      </c>
      <c r="W78" s="143">
        <v>2.22</v>
      </c>
      <c r="X78" s="144">
        <v>0</v>
      </c>
      <c r="Y78" s="144">
        <v>1</v>
      </c>
      <c r="Z78" s="144">
        <v>0</v>
      </c>
      <c r="AA78" s="144">
        <v>119</v>
      </c>
      <c r="AB78" s="145" t="s">
        <v>399</v>
      </c>
      <c r="AC78" s="142" t="s">
        <v>409</v>
      </c>
      <c r="AD78" s="142" t="s">
        <v>107</v>
      </c>
      <c r="AE78" s="146">
        <v>1.78</v>
      </c>
      <c r="AF78" s="147">
        <v>0</v>
      </c>
      <c r="AG78" s="147">
        <v>3</v>
      </c>
      <c r="AH78" s="147">
        <v>0</v>
      </c>
      <c r="AI78" s="147">
        <v>117</v>
      </c>
      <c r="AJ78" s="148" t="s">
        <v>398</v>
      </c>
      <c r="AK78" s="142" t="s">
        <v>327</v>
      </c>
      <c r="AL78" s="142" t="s">
        <v>90</v>
      </c>
      <c r="AM78" s="143">
        <v>2.63</v>
      </c>
      <c r="AN78" s="144">
        <v>0</v>
      </c>
      <c r="AO78" s="144">
        <v>1</v>
      </c>
      <c r="AP78" s="144">
        <v>1</v>
      </c>
      <c r="AQ78" s="144">
        <v>187</v>
      </c>
      <c r="AR78" s="145" t="s">
        <v>399</v>
      </c>
      <c r="AS78" s="142" t="str">
        <f>IF(原始数据!L78="","",原始数据!L78)</f>
        <v>aka</v>
      </c>
      <c r="AT78" s="142" t="str">
        <f>IF(原始数据!AV78="","",原始数据!AV78)</f>
        <v>时空之影</v>
      </c>
      <c r="AU78" s="154">
        <v>0</v>
      </c>
      <c r="AV78" s="154">
        <v>2</v>
      </c>
      <c r="AW78" s="154">
        <v>18</v>
      </c>
      <c r="AX78" s="154">
        <v>0</v>
      </c>
      <c r="AY78" s="155">
        <v>12</v>
      </c>
      <c r="AZ78" s="151">
        <v>13</v>
      </c>
      <c r="BA78" s="151">
        <v>53</v>
      </c>
    </row>
    <row r="79" spans="1:55">
      <c r="A79" s="1">
        <f>输入错误检查!B78</f>
        <v>0</v>
      </c>
      <c r="C79" s="8">
        <f>IF(原始数据!B79="","",原始数据!B79)</f>
        <v>4</v>
      </c>
      <c r="D79" s="8">
        <f>IF(原始数据!C79="","",原始数据!C79)</f>
        <v>13</v>
      </c>
      <c r="E79" s="8">
        <f>IF(原始数据!D79="","",原始数据!D79)</f>
        <v>14</v>
      </c>
      <c r="F79" s="8" t="str">
        <f>IF(原始数据!E79="","",原始数据!E79)</f>
        <v>RC</v>
      </c>
      <c r="G79" s="8" t="str">
        <f>IF(原始数据!F79="","",原始数据!F79)</f>
        <v>SKY</v>
      </c>
      <c r="H79" s="8">
        <f>IF(原始数据!G79="","",原始数据!G79)</f>
        <v>3</v>
      </c>
      <c r="I79" s="8" t="str">
        <f>IF(原始数据!H79="","",原始数据!H79)</f>
        <v>上</v>
      </c>
      <c r="J79" s="8" t="str">
        <f>原始数据!U79</f>
        <v>屠</v>
      </c>
      <c r="K79" s="8">
        <f t="shared" si="2"/>
        <v>0</v>
      </c>
      <c r="L79" s="8">
        <f t="shared" si="3"/>
        <v>0</v>
      </c>
      <c r="M79" s="142" t="s">
        <v>305</v>
      </c>
      <c r="N79" s="142" t="s">
        <v>105</v>
      </c>
      <c r="O79" s="146">
        <v>0.47</v>
      </c>
      <c r="P79" s="147">
        <v>0</v>
      </c>
      <c r="Q79" s="147">
        <v>0</v>
      </c>
      <c r="R79" s="147">
        <v>0</v>
      </c>
      <c r="S79" s="147">
        <v>112</v>
      </c>
      <c r="T79" s="148" t="s">
        <v>399</v>
      </c>
      <c r="U79" s="142" t="s">
        <v>303</v>
      </c>
      <c r="V79" s="142" t="s">
        <v>152</v>
      </c>
      <c r="W79" s="143">
        <v>2.09</v>
      </c>
      <c r="X79" s="144">
        <v>0</v>
      </c>
      <c r="Y79" s="144">
        <v>0</v>
      </c>
      <c r="Z79" s="144">
        <v>2</v>
      </c>
      <c r="AA79" s="144">
        <v>24</v>
      </c>
      <c r="AB79" s="145" t="s">
        <v>399</v>
      </c>
      <c r="AC79" s="142" t="s">
        <v>327</v>
      </c>
      <c r="AD79" s="142" t="s">
        <v>135</v>
      </c>
      <c r="AE79" s="146">
        <v>1.71</v>
      </c>
      <c r="AF79" s="147">
        <v>0</v>
      </c>
      <c r="AG79" s="147">
        <v>1</v>
      </c>
      <c r="AH79" s="147">
        <v>0</v>
      </c>
      <c r="AI79" s="147">
        <v>102</v>
      </c>
      <c r="AJ79" s="148" t="s">
        <v>399</v>
      </c>
      <c r="AK79" s="142" t="s">
        <v>409</v>
      </c>
      <c r="AL79" s="142" t="s">
        <v>112</v>
      </c>
      <c r="AM79" s="143">
        <v>1.64</v>
      </c>
      <c r="AN79" s="144">
        <v>0</v>
      </c>
      <c r="AO79" s="144">
        <v>1</v>
      </c>
      <c r="AP79" s="144">
        <v>0</v>
      </c>
      <c r="AQ79" s="144">
        <v>35</v>
      </c>
      <c r="AR79" s="145" t="s">
        <v>399</v>
      </c>
      <c r="AS79" s="142" t="str">
        <f>IF(原始数据!L79="","",原始数据!L79)</f>
        <v>aka</v>
      </c>
      <c r="AT79" s="142" t="str">
        <f>IF(原始数据!AV79="","",原始数据!AV79)</f>
        <v>隐士</v>
      </c>
      <c r="AU79" s="154">
        <v>0</v>
      </c>
      <c r="AV79" s="154">
        <v>1</v>
      </c>
      <c r="AW79" s="154">
        <v>12</v>
      </c>
      <c r="AX79" s="154">
        <v>0</v>
      </c>
      <c r="AY79" s="155">
        <v>6</v>
      </c>
      <c r="AZ79" s="151">
        <v>6</v>
      </c>
      <c r="BA79" s="151">
        <v>57</v>
      </c>
    </row>
    <row r="80" spans="1:55">
      <c r="A80" s="1">
        <f>输入错误检查!B79</f>
        <v>0</v>
      </c>
      <c r="C80" s="8">
        <f>IF(原始数据!B80="","",原始数据!B80)</f>
        <v>4</v>
      </c>
      <c r="D80" s="8">
        <f>IF(原始数据!C80="","",原始数据!C80)</f>
        <v>13</v>
      </c>
      <c r="E80" s="8">
        <f>IF(原始数据!D80="","",原始数据!D80)</f>
        <v>14</v>
      </c>
      <c r="F80" s="8" t="str">
        <f>IF(原始数据!E80="","",原始数据!E80)</f>
        <v>RC</v>
      </c>
      <c r="G80" s="8" t="str">
        <f>IF(原始数据!F80="","",原始数据!F80)</f>
        <v>SKY</v>
      </c>
      <c r="H80" s="8">
        <f>IF(原始数据!G80="","",原始数据!G80)</f>
        <v>3</v>
      </c>
      <c r="I80" s="8" t="str">
        <f>IF(原始数据!H80="","",原始数据!H80)</f>
        <v>下</v>
      </c>
      <c r="J80" s="8" t="str">
        <f>原始数据!U80</f>
        <v>平</v>
      </c>
      <c r="K80" s="8">
        <f t="shared" si="2"/>
        <v>0</v>
      </c>
      <c r="L80" s="8">
        <f t="shared" si="3"/>
        <v>2</v>
      </c>
      <c r="M80" s="142" t="s">
        <v>273</v>
      </c>
      <c r="N80" s="142" t="s">
        <v>98</v>
      </c>
      <c r="O80" s="146">
        <v>1.27</v>
      </c>
      <c r="P80" s="147">
        <v>0</v>
      </c>
      <c r="Q80" s="147">
        <v>1</v>
      </c>
      <c r="R80" s="147">
        <v>0</v>
      </c>
      <c r="S80" s="147">
        <v>41</v>
      </c>
      <c r="T80" s="148" t="s">
        <v>398</v>
      </c>
      <c r="U80" s="142" t="s">
        <v>278</v>
      </c>
      <c r="V80" s="142" t="s">
        <v>140</v>
      </c>
      <c r="W80" s="143">
        <v>2.49</v>
      </c>
      <c r="X80" s="144">
        <v>0</v>
      </c>
      <c r="Y80" s="144">
        <v>0</v>
      </c>
      <c r="Z80" s="144">
        <v>0</v>
      </c>
      <c r="AA80" s="144">
        <v>52</v>
      </c>
      <c r="AB80" s="145" t="s">
        <v>399</v>
      </c>
      <c r="AC80" s="142" t="s">
        <v>269</v>
      </c>
      <c r="AD80" s="142" t="s">
        <v>109</v>
      </c>
      <c r="AE80" s="146">
        <v>0</v>
      </c>
      <c r="AF80" s="147">
        <v>1</v>
      </c>
      <c r="AG80" s="147">
        <v>0</v>
      </c>
      <c r="AH80" s="147">
        <v>0</v>
      </c>
      <c r="AI80" s="147">
        <v>105</v>
      </c>
      <c r="AJ80" s="148" t="s">
        <v>399</v>
      </c>
      <c r="AK80" s="142" t="s">
        <v>404</v>
      </c>
      <c r="AL80" s="142" t="s">
        <v>107</v>
      </c>
      <c r="AM80" s="143">
        <v>1.48</v>
      </c>
      <c r="AN80" s="144">
        <v>0</v>
      </c>
      <c r="AO80" s="144">
        <v>1</v>
      </c>
      <c r="AP80" s="144">
        <v>0</v>
      </c>
      <c r="AQ80" s="144">
        <v>56</v>
      </c>
      <c r="AR80" s="145" t="s">
        <v>398</v>
      </c>
      <c r="AS80" s="142" t="str">
        <f>IF(原始数据!L80="","",原始数据!L80)</f>
        <v>hetian</v>
      </c>
      <c r="AT80" s="142" t="str">
        <f>IF(原始数据!AV80="","",原始数据!AV80)</f>
        <v>红蝶</v>
      </c>
      <c r="AU80" s="154">
        <v>0</v>
      </c>
      <c r="AV80" s="154">
        <v>3</v>
      </c>
      <c r="AW80" s="154">
        <v>8</v>
      </c>
      <c r="AX80" s="154">
        <v>0</v>
      </c>
      <c r="AY80" s="155">
        <v>4</v>
      </c>
      <c r="AZ80" s="151">
        <v>5</v>
      </c>
      <c r="BA80" s="151">
        <v>36</v>
      </c>
    </row>
    <row r="81" spans="1:55">
      <c r="A81" s="1">
        <f>输入错误检查!B80</f>
        <v>0</v>
      </c>
      <c r="C81" s="8">
        <f>IF(原始数据!B81="","",原始数据!B81)</f>
        <v>4</v>
      </c>
      <c r="D81" s="8">
        <f>IF(原始数据!C81="","",原始数据!C81)</f>
        <v>13</v>
      </c>
      <c r="E81" s="8">
        <f>IF(原始数据!D81="","",原始数据!D81)</f>
        <v>14</v>
      </c>
      <c r="F81" s="8" t="str">
        <f>IF(原始数据!E81="","",原始数据!E81)</f>
        <v>RC</v>
      </c>
      <c r="G81" s="8" t="str">
        <f>IF(原始数据!F81="","",原始数据!F81)</f>
        <v>SKY</v>
      </c>
      <c r="H81" s="8" t="str">
        <f>IF(原始数据!G81="","",原始数据!G81)</f>
        <v>加</v>
      </c>
      <c r="I81" s="8" t="str">
        <f>IF(原始数据!H81="","",原始数据!H81)</f>
        <v>上</v>
      </c>
      <c r="J81" s="8" t="str">
        <f>原始数据!U81</f>
        <v/>
      </c>
      <c r="K81" s="8" t="str">
        <f t="shared" si="2"/>
        <v/>
      </c>
      <c r="L81" s="8">
        <f t="shared" si="3"/>
        <v>0</v>
      </c>
      <c r="M81" s="142"/>
      <c r="N81" s="142"/>
      <c r="O81" s="146"/>
      <c r="P81" s="147"/>
      <c r="Q81" s="147"/>
      <c r="R81" s="147"/>
      <c r="S81" s="147"/>
      <c r="T81" s="148"/>
      <c r="U81" s="142"/>
      <c r="V81" s="142"/>
      <c r="W81" s="143"/>
      <c r="X81" s="144"/>
      <c r="Y81" s="144"/>
      <c r="Z81" s="144"/>
      <c r="AA81" s="144"/>
      <c r="AB81" s="145"/>
      <c r="AC81" s="142"/>
      <c r="AD81" s="142"/>
      <c r="AE81" s="146"/>
      <c r="AF81" s="147"/>
      <c r="AG81" s="147"/>
      <c r="AH81" s="147"/>
      <c r="AI81" s="147"/>
      <c r="AJ81" s="148"/>
      <c r="AK81" s="142"/>
      <c r="AL81" s="142"/>
      <c r="AM81" s="143"/>
      <c r="AN81" s="144"/>
      <c r="AO81" s="144"/>
      <c r="AP81" s="144"/>
      <c r="AQ81" s="144"/>
      <c r="AR81" s="145"/>
      <c r="AS81" s="142" t="str">
        <f>IF(原始数据!L81="","",原始数据!L81)</f>
        <v/>
      </c>
      <c r="AT81" s="142" t="str">
        <f>IF(原始数据!AV81="","",原始数据!AV81)</f>
        <v/>
      </c>
      <c r="AU81" s="154"/>
      <c r="AV81" s="154"/>
      <c r="AW81" s="154"/>
      <c r="AX81" s="154"/>
      <c r="AY81" s="155"/>
      <c r="AZ81" s="151"/>
      <c r="BA81" s="151"/>
    </row>
    <row r="82" spans="1:55">
      <c r="A82" s="1">
        <f>输入错误检查!B81</f>
        <v>0</v>
      </c>
      <c r="C82" s="8">
        <f>IF(原始数据!B82="","",原始数据!B82)</f>
        <v>4</v>
      </c>
      <c r="D82" s="8">
        <f>IF(原始数据!C82="","",原始数据!C82)</f>
        <v>13</v>
      </c>
      <c r="E82" s="8">
        <f>IF(原始数据!D82="","",原始数据!D82)</f>
        <v>14</v>
      </c>
      <c r="F82" s="8" t="str">
        <f>IF(原始数据!E82="","",原始数据!E82)</f>
        <v>RC</v>
      </c>
      <c r="G82" s="8" t="str">
        <f>IF(原始数据!F82="","",原始数据!F82)</f>
        <v>SKY</v>
      </c>
      <c r="H82" s="8" t="str">
        <f>IF(原始数据!G82="","",原始数据!G82)</f>
        <v>加</v>
      </c>
      <c r="I82" s="8" t="str">
        <f>IF(原始数据!H82="","",原始数据!H82)</f>
        <v>下</v>
      </c>
      <c r="J82" s="8" t="str">
        <f>原始数据!U82</f>
        <v/>
      </c>
      <c r="K82" s="8" t="str">
        <f t="shared" si="2"/>
        <v/>
      </c>
      <c r="L82" s="8">
        <f t="shared" si="3"/>
        <v>0</v>
      </c>
      <c r="M82" s="142"/>
      <c r="N82" s="142"/>
      <c r="O82" s="146"/>
      <c r="P82" s="147"/>
      <c r="Q82" s="147"/>
      <c r="R82" s="147"/>
      <c r="S82" s="147"/>
      <c r="T82" s="148"/>
      <c r="U82" s="142"/>
      <c r="V82" s="142"/>
      <c r="W82" s="143"/>
      <c r="X82" s="144"/>
      <c r="Y82" s="144"/>
      <c r="Z82" s="144"/>
      <c r="AA82" s="144"/>
      <c r="AB82" s="145"/>
      <c r="AC82" s="142"/>
      <c r="AD82" s="142"/>
      <c r="AE82" s="146"/>
      <c r="AF82" s="147"/>
      <c r="AG82" s="147"/>
      <c r="AH82" s="147"/>
      <c r="AI82" s="147"/>
      <c r="AJ82" s="148"/>
      <c r="AK82" s="142"/>
      <c r="AL82" s="142"/>
      <c r="AM82" s="143"/>
      <c r="AN82" s="144"/>
      <c r="AO82" s="144"/>
      <c r="AP82" s="144"/>
      <c r="AQ82" s="144"/>
      <c r="AR82" s="145"/>
      <c r="AS82" s="142" t="str">
        <f>IF(原始数据!L82="","",原始数据!L82)</f>
        <v/>
      </c>
      <c r="AT82" s="142" t="str">
        <f>IF(原始数据!AV82="","",原始数据!AV82)</f>
        <v/>
      </c>
      <c r="AU82" s="154"/>
      <c r="AV82" s="154"/>
      <c r="AW82" s="154"/>
      <c r="AX82" s="154"/>
      <c r="AY82" s="155"/>
      <c r="AZ82" s="151"/>
      <c r="BA82" s="151"/>
    </row>
    <row r="83" spans="1:55">
      <c r="A83" s="1">
        <f>输入错误检查!B82</f>
        <v>0</v>
      </c>
      <c r="C83" s="8">
        <f>IF(原始数据!B83="","",原始数据!B83)</f>
        <v>4</v>
      </c>
      <c r="D83" s="8">
        <f>IF(原始数据!C83="","",原始数据!C83)</f>
        <v>13</v>
      </c>
      <c r="E83" s="8">
        <f>IF(原始数据!D83="","",原始数据!D83)</f>
        <v>16</v>
      </c>
      <c r="F83" s="8" t="str">
        <f>IF(原始数据!E83="","",原始数据!E83)</f>
        <v>RVL</v>
      </c>
      <c r="G83" s="8" t="str">
        <f>IF(原始数据!F83="","",原始数据!F83)</f>
        <v>GR</v>
      </c>
      <c r="H83" s="8">
        <f>IF(原始数据!G83="","",原始数据!G83)</f>
        <v>1</v>
      </c>
      <c r="I83" s="8" t="str">
        <f>IF(原始数据!H83="","",原始数据!H83)</f>
        <v>上</v>
      </c>
      <c r="J83" s="8" t="str">
        <f>原始数据!U83</f>
        <v>屠</v>
      </c>
      <c r="K83" s="8">
        <f t="shared" si="2"/>
        <v>0</v>
      </c>
      <c r="L83" s="8">
        <f t="shared" si="3"/>
        <v>0</v>
      </c>
      <c r="M83" s="142" t="s">
        <v>306</v>
      </c>
      <c r="N83" s="142" t="s">
        <v>85</v>
      </c>
      <c r="O83" s="143">
        <v>0.14</v>
      </c>
      <c r="P83" s="144">
        <v>0</v>
      </c>
      <c r="Q83" s="144">
        <v>1</v>
      </c>
      <c r="R83" s="144">
        <v>0</v>
      </c>
      <c r="S83" s="144">
        <v>76</v>
      </c>
      <c r="T83" s="145" t="s">
        <v>399</v>
      </c>
      <c r="U83" s="142" t="s">
        <v>251</v>
      </c>
      <c r="V83" s="142" t="s">
        <v>133</v>
      </c>
      <c r="W83" s="146">
        <v>2.37</v>
      </c>
      <c r="X83" s="147">
        <v>0</v>
      </c>
      <c r="Y83" s="147">
        <v>0</v>
      </c>
      <c r="Z83" s="147">
        <v>0</v>
      </c>
      <c r="AA83" s="147">
        <v>30</v>
      </c>
      <c r="AB83" s="148" t="s">
        <v>399</v>
      </c>
      <c r="AC83" s="142" t="s">
        <v>256</v>
      </c>
      <c r="AD83" s="142" t="s">
        <v>90</v>
      </c>
      <c r="AE83" s="143">
        <v>1.33</v>
      </c>
      <c r="AF83" s="144">
        <v>0</v>
      </c>
      <c r="AG83" s="144">
        <v>1</v>
      </c>
      <c r="AH83" s="144">
        <v>0</v>
      </c>
      <c r="AI83" s="144">
        <v>44</v>
      </c>
      <c r="AJ83" s="145" t="s">
        <v>399</v>
      </c>
      <c r="AK83" s="142" t="s">
        <v>342</v>
      </c>
      <c r="AL83" s="142" t="s">
        <v>119</v>
      </c>
      <c r="AM83" s="146">
        <v>1.13</v>
      </c>
      <c r="AN83" s="147">
        <v>0</v>
      </c>
      <c r="AO83" s="147">
        <v>2</v>
      </c>
      <c r="AP83" s="147">
        <v>0</v>
      </c>
      <c r="AQ83" s="147">
        <v>34</v>
      </c>
      <c r="AR83" s="148" t="s">
        <v>399</v>
      </c>
      <c r="AS83" s="142" t="str">
        <f>IF(原始数据!L83="","",原始数据!L83)</f>
        <v>jin</v>
      </c>
      <c r="AT83" s="142" t="str">
        <f>IF(原始数据!AV83="","",原始数据!AV83)</f>
        <v>喧嚣</v>
      </c>
      <c r="AU83" s="149">
        <v>2</v>
      </c>
      <c r="AV83" s="149">
        <v>3</v>
      </c>
      <c r="AW83" s="149">
        <v>41</v>
      </c>
      <c r="AX83" s="149">
        <v>0</v>
      </c>
      <c r="AY83" s="150">
        <v>9</v>
      </c>
      <c r="AZ83" s="151">
        <v>4</v>
      </c>
      <c r="BA83" s="151">
        <v>53</v>
      </c>
      <c r="BB83" s="152" t="s">
        <v>174</v>
      </c>
      <c r="BC83" s="153" t="s">
        <v>94</v>
      </c>
    </row>
    <row r="84" spans="1:55">
      <c r="A84" s="1">
        <f>输入错误检查!B83</f>
        <v>0</v>
      </c>
      <c r="C84" s="8">
        <f>IF(原始数据!B84="","",原始数据!B84)</f>
        <v>4</v>
      </c>
      <c r="D84" s="8">
        <f>IF(原始数据!C84="","",原始数据!C84)</f>
        <v>13</v>
      </c>
      <c r="E84" s="8">
        <f>IF(原始数据!D84="","",原始数据!D84)</f>
        <v>16</v>
      </c>
      <c r="F84" s="8" t="str">
        <f>IF(原始数据!E84="","",原始数据!E84)</f>
        <v>RVL</v>
      </c>
      <c r="G84" s="8" t="str">
        <f>IF(原始数据!F84="","",原始数据!F84)</f>
        <v>GR</v>
      </c>
      <c r="H84" s="8">
        <f>IF(原始数据!G84="","",原始数据!G84)</f>
        <v>1</v>
      </c>
      <c r="I84" s="8" t="str">
        <f>IF(原始数据!H84="","",原始数据!H84)</f>
        <v>下</v>
      </c>
      <c r="J84" s="8" t="str">
        <f>原始数据!U84</f>
        <v>屠</v>
      </c>
      <c r="K84" s="8">
        <f t="shared" ref="K84:K147" si="4">IF(J84="","",IF(_xlfn.IFS(L84&gt;2,"人",L84=2,"平",L84&lt;2,"屠")=J84,0,1))</f>
        <v>0</v>
      </c>
      <c r="L84" s="8">
        <f t="shared" ref="L84:L147" si="5">COUNTIF(T84,"出门")+COUNTIF(AB84,"出门")+COUNTIF(AJ84,"出门")+COUNTIF(AR84,"出门")</f>
        <v>0</v>
      </c>
      <c r="M84" s="142" t="s">
        <v>307</v>
      </c>
      <c r="N84" s="142" t="s">
        <v>108</v>
      </c>
      <c r="O84" s="143">
        <v>0.14</v>
      </c>
      <c r="P84" s="144">
        <v>0</v>
      </c>
      <c r="Q84" s="144">
        <v>0</v>
      </c>
      <c r="R84" s="144">
        <v>0</v>
      </c>
      <c r="S84" s="144">
        <v>42</v>
      </c>
      <c r="T84" s="145" t="s">
        <v>399</v>
      </c>
      <c r="U84" s="142" t="s">
        <v>337</v>
      </c>
      <c r="V84" s="142" t="s">
        <v>90</v>
      </c>
      <c r="W84" s="146">
        <v>2.32</v>
      </c>
      <c r="X84" s="147">
        <v>2</v>
      </c>
      <c r="Y84" s="147">
        <v>1</v>
      </c>
      <c r="Z84" s="147">
        <v>1</v>
      </c>
      <c r="AA84" s="147">
        <v>123</v>
      </c>
      <c r="AB84" s="148" t="s">
        <v>399</v>
      </c>
      <c r="AC84" s="142" t="s">
        <v>308</v>
      </c>
      <c r="AD84" s="142" t="s">
        <v>133</v>
      </c>
      <c r="AE84" s="143">
        <v>0.87</v>
      </c>
      <c r="AF84" s="144">
        <v>0</v>
      </c>
      <c r="AG84" s="144">
        <v>0</v>
      </c>
      <c r="AH84" s="144">
        <v>0</v>
      </c>
      <c r="AI84" s="144">
        <v>40</v>
      </c>
      <c r="AJ84" s="145" t="s">
        <v>399</v>
      </c>
      <c r="AK84" s="142" t="s">
        <v>410</v>
      </c>
      <c r="AL84" s="142" t="s">
        <v>81</v>
      </c>
      <c r="AM84" s="146">
        <v>2.02</v>
      </c>
      <c r="AN84" s="147">
        <v>0</v>
      </c>
      <c r="AO84" s="147">
        <v>2</v>
      </c>
      <c r="AP84" s="147">
        <v>0</v>
      </c>
      <c r="AQ84" s="147">
        <v>41</v>
      </c>
      <c r="AR84" s="148" t="s">
        <v>399</v>
      </c>
      <c r="AS84" s="142" t="str">
        <f>IF(原始数据!L84="","",原始数据!L84)</f>
        <v>sprintzer</v>
      </c>
      <c r="AT84" s="142" t="str">
        <f>IF(原始数据!AV84="","",原始数据!AV84)</f>
        <v>跛脚羊</v>
      </c>
      <c r="AU84" s="149">
        <v>1</v>
      </c>
      <c r="AV84" s="149">
        <v>2</v>
      </c>
      <c r="AW84" s="149">
        <v>15</v>
      </c>
      <c r="AX84" s="149">
        <v>0</v>
      </c>
      <c r="AY84" s="150">
        <v>9</v>
      </c>
      <c r="AZ84" s="151">
        <v>7</v>
      </c>
      <c r="BA84" s="151">
        <v>17</v>
      </c>
    </row>
    <row r="85" spans="1:55">
      <c r="A85" s="1">
        <f>输入错误检查!B84</f>
        <v>0</v>
      </c>
      <c r="C85" s="8">
        <f>IF(原始数据!B85="","",原始数据!B85)</f>
        <v>4</v>
      </c>
      <c r="D85" s="8">
        <f>IF(原始数据!C85="","",原始数据!C85)</f>
        <v>13</v>
      </c>
      <c r="E85" s="8">
        <f>IF(原始数据!D85="","",原始数据!D85)</f>
        <v>16</v>
      </c>
      <c r="F85" s="8" t="str">
        <f>IF(原始数据!E85="","",原始数据!E85)</f>
        <v>RVL</v>
      </c>
      <c r="G85" s="8" t="str">
        <f>IF(原始数据!F85="","",原始数据!F85)</f>
        <v>GR</v>
      </c>
      <c r="H85" s="8">
        <f>IF(原始数据!G85="","",原始数据!G85)</f>
        <v>2</v>
      </c>
      <c r="I85" s="8" t="str">
        <f>IF(原始数据!H85="","",原始数据!H85)</f>
        <v>上</v>
      </c>
      <c r="J85" s="8" t="str">
        <f>原始数据!U85</f>
        <v>平</v>
      </c>
      <c r="K85" s="8">
        <f t="shared" si="4"/>
        <v>0</v>
      </c>
      <c r="L85" s="8">
        <f t="shared" si="5"/>
        <v>2</v>
      </c>
      <c r="M85" s="142" t="s">
        <v>307</v>
      </c>
      <c r="N85" s="142" t="s">
        <v>97</v>
      </c>
      <c r="O85" s="143">
        <v>1.75</v>
      </c>
      <c r="P85" s="144">
        <v>0</v>
      </c>
      <c r="Q85" s="144">
        <v>1</v>
      </c>
      <c r="R85" s="144">
        <v>0</v>
      </c>
      <c r="S85" s="144">
        <v>63</v>
      </c>
      <c r="T85" s="145" t="s">
        <v>398</v>
      </c>
      <c r="U85" s="142" t="s">
        <v>410</v>
      </c>
      <c r="V85" s="142" t="s">
        <v>107</v>
      </c>
      <c r="W85" s="146">
        <v>1</v>
      </c>
      <c r="X85" s="147">
        <v>0</v>
      </c>
      <c r="Y85" s="147">
        <v>2</v>
      </c>
      <c r="Z85" s="147">
        <v>0</v>
      </c>
      <c r="AA85" s="147">
        <v>37</v>
      </c>
      <c r="AB85" s="148" t="s">
        <v>398</v>
      </c>
      <c r="AC85" s="142" t="s">
        <v>337</v>
      </c>
      <c r="AD85" s="142" t="s">
        <v>99</v>
      </c>
      <c r="AE85" s="143">
        <v>2.25</v>
      </c>
      <c r="AF85" s="144">
        <v>0</v>
      </c>
      <c r="AG85" s="144">
        <v>0</v>
      </c>
      <c r="AH85" s="144">
        <v>0</v>
      </c>
      <c r="AI85" s="144">
        <v>28</v>
      </c>
      <c r="AJ85" s="145" t="s">
        <v>399</v>
      </c>
      <c r="AK85" s="142" t="s">
        <v>308</v>
      </c>
      <c r="AL85" s="142" t="s">
        <v>93</v>
      </c>
      <c r="AM85" s="146">
        <v>0</v>
      </c>
      <c r="AN85" s="147">
        <v>0</v>
      </c>
      <c r="AO85" s="147">
        <v>0</v>
      </c>
      <c r="AP85" s="147">
        <v>0</v>
      </c>
      <c r="AQ85" s="147">
        <v>97</v>
      </c>
      <c r="AR85" s="148" t="s">
        <v>399</v>
      </c>
      <c r="AS85" s="142" t="str">
        <f>IF(原始数据!L85="","",原始数据!L85)</f>
        <v>sprintzer</v>
      </c>
      <c r="AT85" s="142" t="str">
        <f>IF(原始数据!AV85="","",原始数据!AV85)</f>
        <v>歌剧演员</v>
      </c>
      <c r="AU85" s="149">
        <v>0</v>
      </c>
      <c r="AV85" s="149">
        <v>6</v>
      </c>
      <c r="AW85" s="149">
        <v>11</v>
      </c>
      <c r="AX85" s="149">
        <v>1</v>
      </c>
      <c r="AY85" s="150">
        <v>6</v>
      </c>
      <c r="AZ85" s="151">
        <v>6</v>
      </c>
      <c r="BA85" s="151">
        <v>26</v>
      </c>
    </row>
    <row r="86" spans="1:55">
      <c r="A86" s="1">
        <f>输入错误检查!B85</f>
        <v>0</v>
      </c>
      <c r="C86" s="8">
        <f>IF(原始数据!B86="","",原始数据!B86)</f>
        <v>4</v>
      </c>
      <c r="D86" s="8">
        <f>IF(原始数据!C86="","",原始数据!C86)</f>
        <v>13</v>
      </c>
      <c r="E86" s="8">
        <f>IF(原始数据!D86="","",原始数据!D86)</f>
        <v>16</v>
      </c>
      <c r="F86" s="8" t="str">
        <f>IF(原始数据!E86="","",原始数据!E86)</f>
        <v>RVL</v>
      </c>
      <c r="G86" s="8" t="str">
        <f>IF(原始数据!F86="","",原始数据!F86)</f>
        <v>GR</v>
      </c>
      <c r="H86" s="8">
        <f>IF(原始数据!G86="","",原始数据!G86)</f>
        <v>2</v>
      </c>
      <c r="I86" s="8" t="str">
        <f>IF(原始数据!H86="","",原始数据!H86)</f>
        <v>下</v>
      </c>
      <c r="J86" s="8" t="str">
        <f>原始数据!U86</f>
        <v>屠</v>
      </c>
      <c r="K86" s="8">
        <f t="shared" si="4"/>
        <v>0</v>
      </c>
      <c r="L86" s="8">
        <f t="shared" si="5"/>
        <v>0</v>
      </c>
      <c r="M86" s="142" t="s">
        <v>306</v>
      </c>
      <c r="N86" s="142" t="s">
        <v>109</v>
      </c>
      <c r="O86" s="143">
        <v>1.38</v>
      </c>
      <c r="P86" s="144">
        <v>0</v>
      </c>
      <c r="Q86" s="144">
        <v>1</v>
      </c>
      <c r="R86" s="144">
        <v>1</v>
      </c>
      <c r="S86" s="144">
        <v>85</v>
      </c>
      <c r="T86" s="145" t="s">
        <v>399</v>
      </c>
      <c r="U86" s="142" t="s">
        <v>251</v>
      </c>
      <c r="V86" s="142" t="s">
        <v>83</v>
      </c>
      <c r="W86" s="146">
        <v>0</v>
      </c>
      <c r="X86" s="147">
        <v>0</v>
      </c>
      <c r="Y86" s="147">
        <v>0</v>
      </c>
      <c r="Z86" s="147">
        <v>0</v>
      </c>
      <c r="AA86" s="147">
        <v>104</v>
      </c>
      <c r="AB86" s="148" t="s">
        <v>399</v>
      </c>
      <c r="AC86" s="142" t="s">
        <v>256</v>
      </c>
      <c r="AD86" s="142" t="s">
        <v>82</v>
      </c>
      <c r="AE86" s="143">
        <v>2.77</v>
      </c>
      <c r="AF86" s="144">
        <v>0</v>
      </c>
      <c r="AG86" s="144">
        <v>0</v>
      </c>
      <c r="AH86" s="144">
        <v>0</v>
      </c>
      <c r="AI86" s="144">
        <v>57</v>
      </c>
      <c r="AJ86" s="145" t="s">
        <v>399</v>
      </c>
      <c r="AK86" s="142" t="s">
        <v>342</v>
      </c>
      <c r="AL86" s="142" t="s">
        <v>107</v>
      </c>
      <c r="AM86" s="146">
        <v>1.33</v>
      </c>
      <c r="AN86" s="147">
        <v>0</v>
      </c>
      <c r="AO86" s="147">
        <v>2</v>
      </c>
      <c r="AP86" s="147">
        <v>0</v>
      </c>
      <c r="AQ86" s="147">
        <v>85</v>
      </c>
      <c r="AR86" s="148" t="s">
        <v>399</v>
      </c>
      <c r="AS86" s="142" t="str">
        <f>IF(原始数据!L86="","",原始数据!L86)</f>
        <v>jin</v>
      </c>
      <c r="AT86" s="142" t="str">
        <f>IF(原始数据!AV86="","",原始数据!AV86)</f>
        <v>时空之影</v>
      </c>
      <c r="AU86" s="149">
        <v>1</v>
      </c>
      <c r="AV86" s="149">
        <v>5</v>
      </c>
      <c r="AW86" s="149">
        <v>14</v>
      </c>
      <c r="AX86" s="149">
        <v>1</v>
      </c>
      <c r="AY86" s="150">
        <v>9</v>
      </c>
      <c r="AZ86" s="151">
        <v>8</v>
      </c>
      <c r="BA86" s="151">
        <v>2</v>
      </c>
    </row>
    <row r="87" spans="1:55">
      <c r="A87" s="1">
        <f>输入错误检查!B86</f>
        <v>0</v>
      </c>
      <c r="C87" s="8">
        <f>IF(原始数据!B87="","",原始数据!B87)</f>
        <v>4</v>
      </c>
      <c r="D87" s="8">
        <f>IF(原始数据!C87="","",原始数据!C87)</f>
        <v>13</v>
      </c>
      <c r="E87" s="8">
        <f>IF(原始数据!D87="","",原始数据!D87)</f>
        <v>16</v>
      </c>
      <c r="F87" s="8" t="str">
        <f>IF(原始数据!E87="","",原始数据!E87)</f>
        <v>RVL</v>
      </c>
      <c r="G87" s="8" t="str">
        <f>IF(原始数据!F87="","",原始数据!F87)</f>
        <v>GR</v>
      </c>
      <c r="H87" s="8">
        <f>IF(原始数据!G87="","",原始数据!G87)</f>
        <v>3</v>
      </c>
      <c r="I87" s="8" t="str">
        <f>IF(原始数据!H87="","",原始数据!H87)</f>
        <v>上</v>
      </c>
      <c r="J87" s="8" t="str">
        <f>原始数据!U87</f>
        <v>人</v>
      </c>
      <c r="K87" s="8">
        <f t="shared" si="4"/>
        <v>0</v>
      </c>
      <c r="L87" s="8">
        <f t="shared" si="5"/>
        <v>3</v>
      </c>
      <c r="M87" s="142" t="s">
        <v>306</v>
      </c>
      <c r="N87" s="142" t="s">
        <v>112</v>
      </c>
      <c r="O87" s="143">
        <v>2.29</v>
      </c>
      <c r="P87" s="144">
        <v>0</v>
      </c>
      <c r="Q87" s="144">
        <v>0</v>
      </c>
      <c r="R87" s="144">
        <v>1</v>
      </c>
      <c r="S87" s="144">
        <v>64</v>
      </c>
      <c r="T87" s="145" t="s">
        <v>398</v>
      </c>
      <c r="U87" s="142" t="s">
        <v>251</v>
      </c>
      <c r="V87" s="142" t="s">
        <v>113</v>
      </c>
      <c r="W87" s="146">
        <v>0.42</v>
      </c>
      <c r="X87" s="147">
        <v>1</v>
      </c>
      <c r="Y87" s="147">
        <v>0</v>
      </c>
      <c r="Z87" s="147">
        <v>0</v>
      </c>
      <c r="AA87" s="147">
        <v>151</v>
      </c>
      <c r="AB87" s="148" t="s">
        <v>399</v>
      </c>
      <c r="AC87" s="142" t="s">
        <v>256</v>
      </c>
      <c r="AD87" s="142" t="s">
        <v>99</v>
      </c>
      <c r="AE87" s="143">
        <v>1.21</v>
      </c>
      <c r="AF87" s="144">
        <v>0</v>
      </c>
      <c r="AG87" s="144">
        <v>1</v>
      </c>
      <c r="AH87" s="144">
        <v>0</v>
      </c>
      <c r="AI87" s="144">
        <v>38</v>
      </c>
      <c r="AJ87" s="145" t="s">
        <v>398</v>
      </c>
      <c r="AK87" s="142" t="s">
        <v>342</v>
      </c>
      <c r="AL87" s="142" t="s">
        <v>81</v>
      </c>
      <c r="AM87" s="146">
        <v>1.71</v>
      </c>
      <c r="AN87" s="147">
        <v>0</v>
      </c>
      <c r="AO87" s="147">
        <v>2</v>
      </c>
      <c r="AP87" s="147">
        <v>0</v>
      </c>
      <c r="AQ87" s="147">
        <v>52</v>
      </c>
      <c r="AR87" s="148" t="s">
        <v>398</v>
      </c>
      <c r="AS87" s="142" t="str">
        <f>IF(原始数据!L87="","",原始数据!L87)</f>
        <v>jin</v>
      </c>
      <c r="AT87" s="142" t="str">
        <f>IF(原始数据!AV87="","",原始数据!AV87)</f>
        <v>蜡像师</v>
      </c>
      <c r="AU87" s="149">
        <v>0</v>
      </c>
      <c r="AV87" s="149">
        <v>3</v>
      </c>
      <c r="AW87" s="149">
        <v>8</v>
      </c>
      <c r="AX87" s="149">
        <v>0</v>
      </c>
      <c r="AY87" s="150">
        <v>6</v>
      </c>
      <c r="AZ87" s="151">
        <v>7</v>
      </c>
      <c r="BA87" s="151">
        <v>2</v>
      </c>
    </row>
    <row r="88" spans="1:55">
      <c r="A88" s="1">
        <f>输入错误检查!B87</f>
        <v>0</v>
      </c>
      <c r="C88" s="8">
        <f>IF(原始数据!B88="","",原始数据!B88)</f>
        <v>4</v>
      </c>
      <c r="D88" s="8">
        <f>IF(原始数据!C88="","",原始数据!C88)</f>
        <v>13</v>
      </c>
      <c r="E88" s="8">
        <f>IF(原始数据!D88="","",原始数据!D88)</f>
        <v>16</v>
      </c>
      <c r="F88" s="8" t="str">
        <f>IF(原始数据!E88="","",原始数据!E88)</f>
        <v>RVL</v>
      </c>
      <c r="G88" s="8" t="str">
        <f>IF(原始数据!F88="","",原始数据!F88)</f>
        <v>GR</v>
      </c>
      <c r="H88" s="8">
        <f>IF(原始数据!G88="","",原始数据!G88)</f>
        <v>3</v>
      </c>
      <c r="I88" s="8" t="str">
        <f>IF(原始数据!H88="","",原始数据!H88)</f>
        <v>下</v>
      </c>
      <c r="J88" s="8" t="str">
        <f>原始数据!U88</f>
        <v>人</v>
      </c>
      <c r="K88" s="8">
        <f t="shared" si="4"/>
        <v>0</v>
      </c>
      <c r="L88" s="8">
        <f t="shared" si="5"/>
        <v>4</v>
      </c>
      <c r="M88" s="142" t="s">
        <v>307</v>
      </c>
      <c r="N88" s="142" t="s">
        <v>83</v>
      </c>
      <c r="O88" s="143">
        <v>0.9</v>
      </c>
      <c r="P88" s="144">
        <v>0</v>
      </c>
      <c r="Q88" s="144">
        <v>0</v>
      </c>
      <c r="R88" s="144">
        <v>0</v>
      </c>
      <c r="S88" s="144">
        <v>72</v>
      </c>
      <c r="T88" s="145" t="s">
        <v>398</v>
      </c>
      <c r="U88" s="142" t="s">
        <v>337</v>
      </c>
      <c r="V88" s="142" t="s">
        <v>152</v>
      </c>
      <c r="W88" s="146">
        <v>1.06</v>
      </c>
      <c r="X88" s="147">
        <v>0</v>
      </c>
      <c r="Y88" s="147">
        <v>0</v>
      </c>
      <c r="Z88" s="147">
        <v>1</v>
      </c>
      <c r="AA88" s="147">
        <v>132</v>
      </c>
      <c r="AB88" s="148" t="s">
        <v>398</v>
      </c>
      <c r="AC88" s="142" t="s">
        <v>308</v>
      </c>
      <c r="AD88" s="142" t="s">
        <v>109</v>
      </c>
      <c r="AE88" s="143">
        <v>2</v>
      </c>
      <c r="AF88" s="144">
        <v>0</v>
      </c>
      <c r="AG88" s="144">
        <v>1</v>
      </c>
      <c r="AH88" s="144">
        <v>0</v>
      </c>
      <c r="AI88" s="144">
        <v>6</v>
      </c>
      <c r="AJ88" s="145" t="s">
        <v>398</v>
      </c>
      <c r="AK88" s="142" t="s">
        <v>410</v>
      </c>
      <c r="AL88" s="142" t="s">
        <v>119</v>
      </c>
      <c r="AM88" s="146">
        <v>1.07</v>
      </c>
      <c r="AN88" s="147">
        <v>0</v>
      </c>
      <c r="AO88" s="147">
        <v>1</v>
      </c>
      <c r="AP88" s="147">
        <v>0</v>
      </c>
      <c r="AQ88" s="147">
        <v>50</v>
      </c>
      <c r="AR88" s="148" t="s">
        <v>398</v>
      </c>
      <c r="AS88" s="142" t="str">
        <f>IF(原始数据!L88="","",原始数据!L88)</f>
        <v>sprintzer</v>
      </c>
      <c r="AT88" s="142" t="str">
        <f>IF(原始数据!AV88="","",原始数据!AV88)</f>
        <v>使徒</v>
      </c>
      <c r="AU88" s="149">
        <v>0</v>
      </c>
      <c r="AV88" s="149">
        <v>4</v>
      </c>
      <c r="AW88" s="149">
        <v>7</v>
      </c>
      <c r="AX88" s="149">
        <v>0</v>
      </c>
      <c r="AY88" s="150">
        <v>2</v>
      </c>
      <c r="AZ88" s="151">
        <v>5</v>
      </c>
      <c r="BA88" s="151">
        <v>18</v>
      </c>
    </row>
    <row r="89" spans="1:55">
      <c r="A89" s="1">
        <f>输入错误检查!B88</f>
        <v>0</v>
      </c>
      <c r="C89" s="8">
        <f>IF(原始数据!B89="","",原始数据!B89)</f>
        <v>4</v>
      </c>
      <c r="D89" s="8">
        <f>IF(原始数据!C89="","",原始数据!C89)</f>
        <v>13</v>
      </c>
      <c r="E89" s="8">
        <f>IF(原始数据!D89="","",原始数据!D89)</f>
        <v>16</v>
      </c>
      <c r="F89" s="8" t="str">
        <f>IF(原始数据!E89="","",原始数据!E89)</f>
        <v>RVL</v>
      </c>
      <c r="G89" s="8" t="str">
        <f>IF(原始数据!F89="","",原始数据!F89)</f>
        <v>GR</v>
      </c>
      <c r="H89" s="8" t="str">
        <f>IF(原始数据!G89="","",原始数据!G89)</f>
        <v>加</v>
      </c>
      <c r="I89" s="8" t="str">
        <f>IF(原始数据!H89="","",原始数据!H89)</f>
        <v>上</v>
      </c>
      <c r="J89" s="8" t="str">
        <f>原始数据!U89</f>
        <v/>
      </c>
      <c r="K89" s="8" t="str">
        <f t="shared" si="4"/>
        <v/>
      </c>
      <c r="L89" s="8">
        <f t="shared" si="5"/>
        <v>0</v>
      </c>
      <c r="M89" s="142"/>
      <c r="N89" s="142"/>
      <c r="O89" s="143"/>
      <c r="P89" s="144"/>
      <c r="Q89" s="144"/>
      <c r="R89" s="144"/>
      <c r="S89" s="144"/>
      <c r="T89" s="145"/>
      <c r="U89" s="142"/>
      <c r="V89" s="142"/>
      <c r="W89" s="146"/>
      <c r="X89" s="147"/>
      <c r="Y89" s="147"/>
      <c r="Z89" s="147"/>
      <c r="AA89" s="147"/>
      <c r="AB89" s="148"/>
      <c r="AC89" s="142"/>
      <c r="AD89" s="142"/>
      <c r="AE89" s="143"/>
      <c r="AF89" s="144"/>
      <c r="AG89" s="144"/>
      <c r="AH89" s="144"/>
      <c r="AI89" s="144"/>
      <c r="AJ89" s="145"/>
      <c r="AK89" s="142"/>
      <c r="AL89" s="142"/>
      <c r="AM89" s="146"/>
      <c r="AN89" s="147"/>
      <c r="AO89" s="147"/>
      <c r="AP89" s="147"/>
      <c r="AQ89" s="147"/>
      <c r="AR89" s="148"/>
      <c r="AS89" s="142" t="str">
        <f>IF(原始数据!L89="","",原始数据!L89)</f>
        <v/>
      </c>
      <c r="AT89" s="142" t="str">
        <f>IF(原始数据!AV89="","",原始数据!AV89)</f>
        <v/>
      </c>
      <c r="AU89" s="149"/>
      <c r="AV89" s="149"/>
      <c r="AW89" s="149"/>
      <c r="AX89" s="149"/>
      <c r="AY89" s="150"/>
      <c r="AZ89" s="151"/>
      <c r="BA89" s="151"/>
    </row>
    <row r="90" spans="1:55">
      <c r="A90" s="1">
        <f>输入错误检查!B89</f>
        <v>0</v>
      </c>
      <c r="C90" s="8">
        <f>IF(原始数据!B90="","",原始数据!B90)</f>
        <v>4</v>
      </c>
      <c r="D90" s="8">
        <f>IF(原始数据!C90="","",原始数据!C90)</f>
        <v>13</v>
      </c>
      <c r="E90" s="8">
        <f>IF(原始数据!D90="","",原始数据!D90)</f>
        <v>16</v>
      </c>
      <c r="F90" s="8" t="str">
        <f>IF(原始数据!E90="","",原始数据!E90)</f>
        <v>RVL</v>
      </c>
      <c r="G90" s="8" t="str">
        <f>IF(原始数据!F90="","",原始数据!F90)</f>
        <v>GR</v>
      </c>
      <c r="H90" s="8" t="str">
        <f>IF(原始数据!G90="","",原始数据!G90)</f>
        <v>加</v>
      </c>
      <c r="I90" s="8" t="str">
        <f>IF(原始数据!H90="","",原始数据!H90)</f>
        <v>下</v>
      </c>
      <c r="J90" s="8" t="str">
        <f>原始数据!U90</f>
        <v/>
      </c>
      <c r="K90" s="8" t="str">
        <f t="shared" si="4"/>
        <v/>
      </c>
      <c r="L90" s="8">
        <f t="shared" si="5"/>
        <v>0</v>
      </c>
      <c r="M90" s="142"/>
      <c r="N90" s="142"/>
      <c r="O90" s="143"/>
      <c r="P90" s="144"/>
      <c r="Q90" s="144"/>
      <c r="R90" s="144"/>
      <c r="S90" s="144"/>
      <c r="T90" s="145"/>
      <c r="U90" s="142"/>
      <c r="V90" s="142"/>
      <c r="W90" s="146"/>
      <c r="X90" s="147"/>
      <c r="Y90" s="147"/>
      <c r="Z90" s="147"/>
      <c r="AA90" s="147"/>
      <c r="AB90" s="148"/>
      <c r="AC90" s="142"/>
      <c r="AD90" s="142"/>
      <c r="AE90" s="143"/>
      <c r="AF90" s="144"/>
      <c r="AG90" s="144"/>
      <c r="AH90" s="144"/>
      <c r="AI90" s="144"/>
      <c r="AJ90" s="145"/>
      <c r="AK90" s="142"/>
      <c r="AL90" s="142"/>
      <c r="AM90" s="146"/>
      <c r="AN90" s="147"/>
      <c r="AO90" s="147"/>
      <c r="AP90" s="147"/>
      <c r="AQ90" s="147"/>
      <c r="AR90" s="148"/>
      <c r="AS90" s="142" t="str">
        <f>IF(原始数据!L90="","",原始数据!L90)</f>
        <v/>
      </c>
      <c r="AT90" s="142" t="str">
        <f>IF(原始数据!AV90="","",原始数据!AV90)</f>
        <v/>
      </c>
      <c r="AU90" s="149"/>
      <c r="AV90" s="149"/>
      <c r="AW90" s="149"/>
      <c r="AX90" s="149"/>
      <c r="AY90" s="150"/>
      <c r="AZ90" s="151"/>
      <c r="BA90" s="151"/>
    </row>
    <row r="91" spans="1:55">
      <c r="A91" s="1">
        <f>输入错误检查!B90</f>
        <v>0</v>
      </c>
      <c r="C91" s="8">
        <f>IF(原始数据!B91="","",原始数据!B91)</f>
        <v>4</v>
      </c>
      <c r="D91" s="8">
        <f>IF(原始数据!C91="","",原始数据!C91)</f>
        <v>13</v>
      </c>
      <c r="E91" s="8">
        <f>IF(原始数据!D91="","",原始数据!D91)</f>
        <v>18</v>
      </c>
      <c r="F91" s="8" t="str">
        <f>IF(原始数据!E91="","",原始数据!E91)</f>
        <v>RD</v>
      </c>
      <c r="G91" s="8" t="str">
        <f>IF(原始数据!F91="","",原始数据!F91)</f>
        <v>MRC</v>
      </c>
      <c r="H91" s="8">
        <f>IF(原始数据!G91="","",原始数据!G91)</f>
        <v>1</v>
      </c>
      <c r="I91" s="8" t="str">
        <f>IF(原始数据!H91="","",原始数据!H91)</f>
        <v>上</v>
      </c>
      <c r="J91" s="8" t="str">
        <f>原始数据!U91</f>
        <v>平</v>
      </c>
      <c r="K91" s="8">
        <f t="shared" si="4"/>
        <v>0</v>
      </c>
      <c r="L91" s="8">
        <f t="shared" si="5"/>
        <v>2</v>
      </c>
      <c r="M91" s="142" t="s">
        <v>401</v>
      </c>
      <c r="N91" s="142" t="s">
        <v>119</v>
      </c>
      <c r="O91" s="146">
        <v>1.15</v>
      </c>
      <c r="P91" s="147">
        <v>0</v>
      </c>
      <c r="Q91" s="147">
        <v>1</v>
      </c>
      <c r="R91" s="147">
        <v>0</v>
      </c>
      <c r="S91" s="147">
        <v>33</v>
      </c>
      <c r="T91" s="148" t="s">
        <v>398</v>
      </c>
      <c r="U91" s="142" t="s">
        <v>263</v>
      </c>
      <c r="V91" s="142" t="s">
        <v>82</v>
      </c>
      <c r="W91" s="143">
        <v>1.51</v>
      </c>
      <c r="X91" s="144">
        <v>0</v>
      </c>
      <c r="Y91" s="144">
        <v>1</v>
      </c>
      <c r="Z91" s="144">
        <v>1</v>
      </c>
      <c r="AA91" s="144">
        <v>27</v>
      </c>
      <c r="AB91" s="145" t="s">
        <v>399</v>
      </c>
      <c r="AC91" s="142" t="s">
        <v>266</v>
      </c>
      <c r="AD91" s="142" t="s">
        <v>83</v>
      </c>
      <c r="AE91" s="146">
        <v>2.7</v>
      </c>
      <c r="AF91" s="147">
        <v>0</v>
      </c>
      <c r="AG91" s="147">
        <v>0</v>
      </c>
      <c r="AH91" s="147">
        <v>0</v>
      </c>
      <c r="AI91" s="147">
        <v>40</v>
      </c>
      <c r="AJ91" s="148" t="s">
        <v>398</v>
      </c>
      <c r="AK91" s="142" t="s">
        <v>309</v>
      </c>
      <c r="AL91" s="142" t="s">
        <v>130</v>
      </c>
      <c r="AM91" s="143">
        <v>0.04</v>
      </c>
      <c r="AN91" s="144">
        <v>0</v>
      </c>
      <c r="AO91" s="144">
        <v>0</v>
      </c>
      <c r="AP91" s="144">
        <v>0</v>
      </c>
      <c r="AQ91" s="144">
        <v>98</v>
      </c>
      <c r="AR91" s="145" t="s">
        <v>399</v>
      </c>
      <c r="AS91" s="142" t="str">
        <f>IF(原始数据!L91="","",原始数据!L91)</f>
        <v>xc</v>
      </c>
      <c r="AT91" s="142" t="str">
        <f>IF(原始数据!AV91="","",原始数据!AV91)</f>
        <v>时空之影</v>
      </c>
      <c r="AU91" s="154">
        <v>0</v>
      </c>
      <c r="AV91" s="154">
        <v>4</v>
      </c>
      <c r="AW91" s="154">
        <v>8</v>
      </c>
      <c r="AX91" s="154">
        <v>0</v>
      </c>
      <c r="AY91" s="155">
        <v>5</v>
      </c>
      <c r="AZ91" s="151">
        <v>6</v>
      </c>
      <c r="BA91" s="151">
        <v>36</v>
      </c>
      <c r="BB91" s="152" t="s">
        <v>310</v>
      </c>
      <c r="BC91" s="153" t="s">
        <v>119</v>
      </c>
    </row>
    <row r="92" spans="1:55">
      <c r="A92" s="1">
        <f>输入错误检查!B91</f>
        <v>0</v>
      </c>
      <c r="C92" s="8">
        <f>IF(原始数据!B92="","",原始数据!B92)</f>
        <v>4</v>
      </c>
      <c r="D92" s="8">
        <f>IF(原始数据!C92="","",原始数据!C92)</f>
        <v>13</v>
      </c>
      <c r="E92" s="8">
        <f>IF(原始数据!D92="","",原始数据!D92)</f>
        <v>18</v>
      </c>
      <c r="F92" s="8" t="str">
        <f>IF(原始数据!E92="","",原始数据!E92)</f>
        <v>RD</v>
      </c>
      <c r="G92" s="8" t="str">
        <f>IF(原始数据!F92="","",原始数据!F92)</f>
        <v>MRC</v>
      </c>
      <c r="H92" s="8">
        <f>IF(原始数据!G92="","",原始数据!G92)</f>
        <v>1</v>
      </c>
      <c r="I92" s="8" t="str">
        <f>IF(原始数据!H92="","",原始数据!H92)</f>
        <v>下</v>
      </c>
      <c r="J92" s="8" t="str">
        <f>原始数据!U92</f>
        <v>平</v>
      </c>
      <c r="K92" s="8">
        <f t="shared" si="4"/>
        <v>0</v>
      </c>
      <c r="L92" s="8">
        <f t="shared" si="5"/>
        <v>2</v>
      </c>
      <c r="M92" s="142" t="s">
        <v>350</v>
      </c>
      <c r="N92" s="142" t="s">
        <v>178</v>
      </c>
      <c r="O92" s="146">
        <v>1.87</v>
      </c>
      <c r="P92" s="147">
        <v>0</v>
      </c>
      <c r="Q92" s="147">
        <v>1</v>
      </c>
      <c r="R92" s="147">
        <v>0</v>
      </c>
      <c r="S92" s="147">
        <v>95</v>
      </c>
      <c r="T92" s="148" t="s">
        <v>399</v>
      </c>
      <c r="U92" s="142" t="s">
        <v>310</v>
      </c>
      <c r="V92" s="142" t="s">
        <v>119</v>
      </c>
      <c r="W92" s="143">
        <v>0</v>
      </c>
      <c r="X92" s="144">
        <v>0</v>
      </c>
      <c r="Y92" s="144">
        <v>0</v>
      </c>
      <c r="Z92" s="144">
        <v>0</v>
      </c>
      <c r="AA92" s="144">
        <v>102</v>
      </c>
      <c r="AB92" s="145" t="s">
        <v>399</v>
      </c>
      <c r="AC92" s="142" t="s">
        <v>312</v>
      </c>
      <c r="AD92" s="142" t="s">
        <v>82</v>
      </c>
      <c r="AE92" s="146">
        <v>2.33</v>
      </c>
      <c r="AF92" s="147">
        <v>0</v>
      </c>
      <c r="AG92" s="147">
        <v>0</v>
      </c>
      <c r="AH92" s="147">
        <v>0</v>
      </c>
      <c r="AI92" s="147">
        <v>36</v>
      </c>
      <c r="AJ92" s="148" t="s">
        <v>398</v>
      </c>
      <c r="AK92" s="142" t="s">
        <v>320</v>
      </c>
      <c r="AL92" s="142" t="s">
        <v>123</v>
      </c>
      <c r="AM92" s="143">
        <v>2.01</v>
      </c>
      <c r="AN92" s="144">
        <v>0</v>
      </c>
      <c r="AO92" s="144">
        <v>1</v>
      </c>
      <c r="AP92" s="144">
        <v>0</v>
      </c>
      <c r="AQ92" s="144">
        <v>12</v>
      </c>
      <c r="AR92" s="145" t="s">
        <v>398</v>
      </c>
      <c r="AS92" s="142" t="str">
        <f>IF(原始数据!L92="","",原始数据!L92)</f>
        <v>hajimi</v>
      </c>
      <c r="AT92" s="142" t="str">
        <f>IF(原始数据!AV92="","",原始数据!AV92)</f>
        <v>喧嚣</v>
      </c>
      <c r="AU92" s="154">
        <v>0</v>
      </c>
      <c r="AV92" s="154">
        <v>4</v>
      </c>
      <c r="AW92" s="154">
        <v>33</v>
      </c>
      <c r="AX92" s="154">
        <v>0</v>
      </c>
      <c r="AY92" s="155">
        <v>4</v>
      </c>
      <c r="AZ92" s="151">
        <v>5</v>
      </c>
      <c r="BA92" s="151">
        <v>29</v>
      </c>
    </row>
    <row r="93" spans="1:55">
      <c r="A93" s="1">
        <f>输入错误检查!B92</f>
        <v>0</v>
      </c>
      <c r="C93" s="8">
        <f>IF(原始数据!B93="","",原始数据!B93)</f>
        <v>4</v>
      </c>
      <c r="D93" s="8">
        <f>IF(原始数据!C93="","",原始数据!C93)</f>
        <v>13</v>
      </c>
      <c r="E93" s="8">
        <f>IF(原始数据!D93="","",原始数据!D93)</f>
        <v>18</v>
      </c>
      <c r="F93" s="8" t="str">
        <f>IF(原始数据!E93="","",原始数据!E93)</f>
        <v>RD</v>
      </c>
      <c r="G93" s="8" t="str">
        <f>IF(原始数据!F93="","",原始数据!F93)</f>
        <v>MRC</v>
      </c>
      <c r="H93" s="8">
        <f>IF(原始数据!G93="","",原始数据!G93)</f>
        <v>2</v>
      </c>
      <c r="I93" s="8" t="str">
        <f>IF(原始数据!H93="","",原始数据!H93)</f>
        <v>上</v>
      </c>
      <c r="J93" s="8" t="str">
        <f>原始数据!U93</f>
        <v>平</v>
      </c>
      <c r="K93" s="8">
        <f t="shared" si="4"/>
        <v>0</v>
      </c>
      <c r="L93" s="8">
        <f t="shared" si="5"/>
        <v>2</v>
      </c>
      <c r="M93" s="142" t="s">
        <v>401</v>
      </c>
      <c r="N93" s="142" t="s">
        <v>107</v>
      </c>
      <c r="O93" s="146">
        <v>1.38</v>
      </c>
      <c r="P93" s="147">
        <v>0</v>
      </c>
      <c r="Q93" s="147">
        <v>1</v>
      </c>
      <c r="R93" s="147">
        <v>1</v>
      </c>
      <c r="S93" s="147">
        <v>62</v>
      </c>
      <c r="T93" s="148" t="s">
        <v>398</v>
      </c>
      <c r="U93" s="142" t="s">
        <v>263</v>
      </c>
      <c r="V93" s="142" t="s">
        <v>109</v>
      </c>
      <c r="W93" s="143">
        <v>0</v>
      </c>
      <c r="X93" s="144">
        <v>0</v>
      </c>
      <c r="Y93" s="144">
        <v>0</v>
      </c>
      <c r="Z93" s="144">
        <v>0</v>
      </c>
      <c r="AA93" s="144">
        <v>119</v>
      </c>
      <c r="AB93" s="145" t="s">
        <v>399</v>
      </c>
      <c r="AC93" s="142" t="s">
        <v>266</v>
      </c>
      <c r="AD93" s="142" t="s">
        <v>91</v>
      </c>
      <c r="AE93" s="146">
        <v>2.8</v>
      </c>
      <c r="AF93" s="147">
        <v>0</v>
      </c>
      <c r="AG93" s="147">
        <v>0</v>
      </c>
      <c r="AH93" s="147">
        <v>0</v>
      </c>
      <c r="AI93" s="147">
        <v>52</v>
      </c>
      <c r="AJ93" s="148" t="s">
        <v>399</v>
      </c>
      <c r="AK93" s="142" t="s">
        <v>309</v>
      </c>
      <c r="AL93" s="142" t="s">
        <v>85</v>
      </c>
      <c r="AM93" s="143">
        <v>2.49</v>
      </c>
      <c r="AN93" s="144">
        <v>0</v>
      </c>
      <c r="AO93" s="144">
        <v>1</v>
      </c>
      <c r="AP93" s="144">
        <v>0</v>
      </c>
      <c r="AQ93" s="144">
        <v>57</v>
      </c>
      <c r="AR93" s="145" t="s">
        <v>398</v>
      </c>
      <c r="AS93" s="142" t="str">
        <f>IF(原始数据!L93="","",原始数据!L93)</f>
        <v>xc</v>
      </c>
      <c r="AT93" s="142" t="str">
        <f>IF(原始数据!AV93="","",原始数据!AV93)</f>
        <v>喧嚣</v>
      </c>
      <c r="AU93" s="154">
        <v>0</v>
      </c>
      <c r="AV93" s="154">
        <v>5</v>
      </c>
      <c r="AW93" s="154">
        <v>35</v>
      </c>
      <c r="AX93" s="154">
        <v>0</v>
      </c>
      <c r="AY93" s="155">
        <v>4</v>
      </c>
      <c r="AZ93" s="151">
        <v>8</v>
      </c>
      <c r="BA93" s="151">
        <v>15</v>
      </c>
    </row>
    <row r="94" spans="1:55">
      <c r="A94" s="1">
        <f>输入错误检查!B93</f>
        <v>0</v>
      </c>
      <c r="C94" s="8">
        <f>IF(原始数据!B94="","",原始数据!B94)</f>
        <v>4</v>
      </c>
      <c r="D94" s="8">
        <f>IF(原始数据!C94="","",原始数据!C94)</f>
        <v>13</v>
      </c>
      <c r="E94" s="8">
        <f>IF(原始数据!D94="","",原始数据!D94)</f>
        <v>18</v>
      </c>
      <c r="F94" s="8" t="str">
        <f>IF(原始数据!E94="","",原始数据!E94)</f>
        <v>RD</v>
      </c>
      <c r="G94" s="8" t="str">
        <f>IF(原始数据!F94="","",原始数据!F94)</f>
        <v>MRC</v>
      </c>
      <c r="H94" s="8">
        <f>IF(原始数据!G94="","",原始数据!G94)</f>
        <v>2</v>
      </c>
      <c r="I94" s="8" t="str">
        <f>IF(原始数据!H94="","",原始数据!H94)</f>
        <v>下</v>
      </c>
      <c r="J94" s="8" t="str">
        <f>原始数据!U94</f>
        <v>平</v>
      </c>
      <c r="K94" s="8">
        <f t="shared" si="4"/>
        <v>0</v>
      </c>
      <c r="L94" s="8">
        <f t="shared" si="5"/>
        <v>2</v>
      </c>
      <c r="M94" s="142" t="s">
        <v>350</v>
      </c>
      <c r="N94" s="142" t="s">
        <v>112</v>
      </c>
      <c r="O94" s="146">
        <v>2.24</v>
      </c>
      <c r="P94" s="147">
        <v>0</v>
      </c>
      <c r="Q94" s="147">
        <v>1</v>
      </c>
      <c r="R94" s="147">
        <v>1</v>
      </c>
      <c r="S94" s="147">
        <v>58</v>
      </c>
      <c r="T94" s="148" t="s">
        <v>399</v>
      </c>
      <c r="U94" s="142" t="s">
        <v>312</v>
      </c>
      <c r="V94" s="142" t="s">
        <v>95</v>
      </c>
      <c r="W94" s="143">
        <v>1.57</v>
      </c>
      <c r="X94" s="144">
        <v>0</v>
      </c>
      <c r="Y94" s="144">
        <v>0</v>
      </c>
      <c r="Z94" s="144">
        <v>0</v>
      </c>
      <c r="AA94" s="144">
        <v>52</v>
      </c>
      <c r="AB94" s="145" t="s">
        <v>398</v>
      </c>
      <c r="AC94" s="142" t="s">
        <v>320</v>
      </c>
      <c r="AD94" s="142" t="s">
        <v>144</v>
      </c>
      <c r="AE94" s="146">
        <v>2.04</v>
      </c>
      <c r="AF94" s="147">
        <v>0</v>
      </c>
      <c r="AG94" s="147">
        <v>0</v>
      </c>
      <c r="AH94" s="147">
        <v>0</v>
      </c>
      <c r="AI94" s="147">
        <v>56</v>
      </c>
      <c r="AJ94" s="148" t="s">
        <v>398</v>
      </c>
      <c r="AK94" s="142" t="s">
        <v>310</v>
      </c>
      <c r="AL94" s="142" t="s">
        <v>107</v>
      </c>
      <c r="AM94" s="143">
        <v>0</v>
      </c>
      <c r="AN94" s="144">
        <v>0</v>
      </c>
      <c r="AO94" s="144">
        <v>0</v>
      </c>
      <c r="AP94" s="144">
        <v>0</v>
      </c>
      <c r="AQ94" s="144">
        <v>83</v>
      </c>
      <c r="AR94" s="145" t="s">
        <v>399</v>
      </c>
      <c r="AS94" s="142" t="str">
        <f>IF(原始数据!L94="","",原始数据!L94)</f>
        <v>hajimi</v>
      </c>
      <c r="AT94" s="142" t="str">
        <f>IF(原始数据!AV94="","",原始数据!AV94)</f>
        <v>雕刻家</v>
      </c>
      <c r="AU94" s="154">
        <v>0</v>
      </c>
      <c r="AV94" s="154">
        <v>2</v>
      </c>
      <c r="AW94" s="154">
        <v>16</v>
      </c>
      <c r="AX94" s="154">
        <v>0</v>
      </c>
      <c r="AY94" s="155">
        <v>4</v>
      </c>
      <c r="AZ94" s="151">
        <v>6</v>
      </c>
      <c r="BA94" s="151">
        <v>51</v>
      </c>
    </row>
    <row r="95" spans="1:55">
      <c r="A95" s="1">
        <f>输入错误检查!B94</f>
        <v>0</v>
      </c>
      <c r="C95" s="8">
        <f>IF(原始数据!B95="","",原始数据!B95)</f>
        <v>4</v>
      </c>
      <c r="D95" s="8">
        <f>IF(原始数据!C95="","",原始数据!C95)</f>
        <v>13</v>
      </c>
      <c r="E95" s="8">
        <f>IF(原始数据!D95="","",原始数据!D95)</f>
        <v>18</v>
      </c>
      <c r="F95" s="8" t="str">
        <f>IF(原始数据!E95="","",原始数据!E95)</f>
        <v>RD</v>
      </c>
      <c r="G95" s="8" t="str">
        <f>IF(原始数据!F95="","",原始数据!F95)</f>
        <v>MRC</v>
      </c>
      <c r="H95" s="8">
        <f>IF(原始数据!G95="","",原始数据!G95)</f>
        <v>3</v>
      </c>
      <c r="I95" s="8" t="str">
        <f>IF(原始数据!H95="","",原始数据!H95)</f>
        <v>上</v>
      </c>
      <c r="J95" s="8" t="str">
        <f>原始数据!U95</f>
        <v>屠</v>
      </c>
      <c r="K95" s="8">
        <f t="shared" si="4"/>
        <v>0</v>
      </c>
      <c r="L95" s="8">
        <f t="shared" si="5"/>
        <v>1</v>
      </c>
      <c r="M95" s="142" t="s">
        <v>401</v>
      </c>
      <c r="N95" s="142" t="s">
        <v>90</v>
      </c>
      <c r="O95" s="146">
        <v>1.89</v>
      </c>
      <c r="P95" s="147">
        <v>0</v>
      </c>
      <c r="Q95" s="147">
        <v>1</v>
      </c>
      <c r="R95" s="147">
        <v>0</v>
      </c>
      <c r="S95" s="147">
        <v>18</v>
      </c>
      <c r="T95" s="148" t="s">
        <v>399</v>
      </c>
      <c r="U95" s="142" t="s">
        <v>266</v>
      </c>
      <c r="V95" s="142" t="s">
        <v>108</v>
      </c>
      <c r="W95" s="143">
        <v>0</v>
      </c>
      <c r="X95" s="144">
        <v>0</v>
      </c>
      <c r="Y95" s="144">
        <v>0</v>
      </c>
      <c r="Z95" s="144">
        <v>0</v>
      </c>
      <c r="AA95" s="144">
        <v>129</v>
      </c>
      <c r="AB95" s="145" t="s">
        <v>399</v>
      </c>
      <c r="AC95" s="142" t="s">
        <v>263</v>
      </c>
      <c r="AD95" s="142" t="s">
        <v>123</v>
      </c>
      <c r="AE95" s="146">
        <v>1</v>
      </c>
      <c r="AF95" s="147">
        <v>0</v>
      </c>
      <c r="AG95" s="147">
        <v>0</v>
      </c>
      <c r="AH95" s="147">
        <v>1</v>
      </c>
      <c r="AI95" s="147">
        <v>70</v>
      </c>
      <c r="AJ95" s="148" t="s">
        <v>398</v>
      </c>
      <c r="AK95" s="142" t="s">
        <v>309</v>
      </c>
      <c r="AL95" s="142" t="s">
        <v>113</v>
      </c>
      <c r="AM95" s="143">
        <v>2.23</v>
      </c>
      <c r="AN95" s="144">
        <v>0</v>
      </c>
      <c r="AO95" s="144">
        <v>1</v>
      </c>
      <c r="AP95" s="144">
        <v>0</v>
      </c>
      <c r="AQ95" s="144">
        <v>26</v>
      </c>
      <c r="AR95" s="145" t="s">
        <v>399</v>
      </c>
      <c r="AS95" s="142" t="str">
        <f>IF(原始数据!L95="","",原始数据!L95)</f>
        <v>xc</v>
      </c>
      <c r="AT95" s="142" t="str">
        <f>IF(原始数据!AV95="","",原始数据!AV95)</f>
        <v>使徒</v>
      </c>
      <c r="AU95" s="154">
        <v>0</v>
      </c>
      <c r="AV95" s="154">
        <v>4</v>
      </c>
      <c r="AW95" s="154">
        <v>9</v>
      </c>
      <c r="AX95" s="154">
        <v>0</v>
      </c>
      <c r="AY95" s="155">
        <v>7</v>
      </c>
      <c r="AZ95" s="151">
        <v>6</v>
      </c>
      <c r="BA95" s="151">
        <v>37</v>
      </c>
    </row>
    <row r="96" spans="1:55">
      <c r="A96" s="1">
        <f>输入错误检查!B95</f>
        <v>0</v>
      </c>
      <c r="C96" s="8">
        <f>IF(原始数据!B96="","",原始数据!B96)</f>
        <v>4</v>
      </c>
      <c r="D96" s="8">
        <f>IF(原始数据!C96="","",原始数据!C96)</f>
        <v>13</v>
      </c>
      <c r="E96" s="8">
        <f>IF(原始数据!D96="","",原始数据!D96)</f>
        <v>18</v>
      </c>
      <c r="F96" s="8" t="str">
        <f>IF(原始数据!E96="","",原始数据!E96)</f>
        <v>RD</v>
      </c>
      <c r="G96" s="8" t="str">
        <f>IF(原始数据!F96="","",原始数据!F96)</f>
        <v>MRC</v>
      </c>
      <c r="H96" s="8">
        <f>IF(原始数据!G96="","",原始数据!G96)</f>
        <v>3</v>
      </c>
      <c r="I96" s="8" t="str">
        <f>IF(原始数据!H96="","",原始数据!H96)</f>
        <v>下</v>
      </c>
      <c r="J96" s="8" t="str">
        <f>原始数据!U96</f>
        <v>平</v>
      </c>
      <c r="K96" s="8">
        <f t="shared" si="4"/>
        <v>0</v>
      </c>
      <c r="L96" s="8">
        <f t="shared" si="5"/>
        <v>2</v>
      </c>
      <c r="M96" s="142" t="s">
        <v>350</v>
      </c>
      <c r="N96" s="142" t="s">
        <v>90</v>
      </c>
      <c r="O96" s="146">
        <v>3</v>
      </c>
      <c r="P96" s="147">
        <v>0</v>
      </c>
      <c r="Q96" s="147">
        <v>0</v>
      </c>
      <c r="R96" s="147">
        <v>0</v>
      </c>
      <c r="S96" s="147">
        <v>0</v>
      </c>
      <c r="T96" s="148" t="s">
        <v>398</v>
      </c>
      <c r="U96" s="142" t="s">
        <v>310</v>
      </c>
      <c r="V96" s="142" t="s">
        <v>81</v>
      </c>
      <c r="W96" s="143">
        <v>1.5</v>
      </c>
      <c r="X96" s="144">
        <v>0</v>
      </c>
      <c r="Y96" s="144">
        <v>2</v>
      </c>
      <c r="Z96" s="144">
        <v>0</v>
      </c>
      <c r="AA96" s="144">
        <v>83</v>
      </c>
      <c r="AB96" s="145" t="s">
        <v>399</v>
      </c>
      <c r="AC96" s="142" t="s">
        <v>312</v>
      </c>
      <c r="AD96" s="142" t="s">
        <v>95</v>
      </c>
      <c r="AE96" s="146">
        <v>0</v>
      </c>
      <c r="AF96" s="147">
        <v>0</v>
      </c>
      <c r="AG96" s="147">
        <v>0</v>
      </c>
      <c r="AH96" s="147">
        <v>0</v>
      </c>
      <c r="AI96" s="147">
        <v>94</v>
      </c>
      <c r="AJ96" s="148" t="s">
        <v>399</v>
      </c>
      <c r="AK96" s="142" t="s">
        <v>320</v>
      </c>
      <c r="AL96" s="142" t="s">
        <v>83</v>
      </c>
      <c r="AM96" s="143">
        <v>1.34</v>
      </c>
      <c r="AN96" s="144">
        <v>0</v>
      </c>
      <c r="AO96" s="144">
        <v>0</v>
      </c>
      <c r="AP96" s="144">
        <v>1</v>
      </c>
      <c r="AQ96" s="144">
        <v>49</v>
      </c>
      <c r="AR96" s="145" t="s">
        <v>398</v>
      </c>
      <c r="AS96" s="142" t="str">
        <f>IF(原始数据!L96="","",原始数据!L96)</f>
        <v>hajimi</v>
      </c>
      <c r="AT96" s="142" t="str">
        <f>IF(原始数据!AV96="","",原始数据!AV96)</f>
        <v>使徒</v>
      </c>
      <c r="AU96" s="154">
        <v>0</v>
      </c>
      <c r="AV96" s="154">
        <v>5</v>
      </c>
      <c r="AW96" s="154">
        <v>8</v>
      </c>
      <c r="AX96" s="154">
        <v>0</v>
      </c>
      <c r="AY96" s="155">
        <v>4</v>
      </c>
      <c r="AZ96" s="151">
        <v>5</v>
      </c>
      <c r="BA96" s="151">
        <v>34</v>
      </c>
    </row>
    <row r="97" spans="1:55">
      <c r="A97" s="1">
        <f>输入错误检查!B96</f>
        <v>0</v>
      </c>
      <c r="C97" s="8">
        <f>IF(原始数据!B97="","",原始数据!B97)</f>
        <v>4</v>
      </c>
      <c r="D97" s="8">
        <f>IF(原始数据!C97="","",原始数据!C97)</f>
        <v>13</v>
      </c>
      <c r="E97" s="8">
        <f>IF(原始数据!D97="","",原始数据!D97)</f>
        <v>18</v>
      </c>
      <c r="F97" s="8" t="str">
        <f>IF(原始数据!E97="","",原始数据!E97)</f>
        <v>RD</v>
      </c>
      <c r="G97" s="8" t="str">
        <f>IF(原始数据!F97="","",原始数据!F97)</f>
        <v>MRC</v>
      </c>
      <c r="H97" s="8" t="str">
        <f>IF(原始数据!G97="","",原始数据!G97)</f>
        <v>加</v>
      </c>
      <c r="I97" s="8" t="str">
        <f>IF(原始数据!H97="","",原始数据!H97)</f>
        <v>上</v>
      </c>
      <c r="J97" s="8" t="str">
        <f>原始数据!U97</f>
        <v/>
      </c>
      <c r="K97" s="8" t="str">
        <f t="shared" si="4"/>
        <v/>
      </c>
      <c r="L97" s="8">
        <f t="shared" si="5"/>
        <v>0</v>
      </c>
      <c r="M97" s="142"/>
      <c r="N97" s="142"/>
      <c r="O97" s="146"/>
      <c r="P97" s="147"/>
      <c r="Q97" s="147"/>
      <c r="R97" s="147"/>
      <c r="S97" s="147"/>
      <c r="T97" s="148"/>
      <c r="U97" s="142"/>
      <c r="V97" s="142"/>
      <c r="W97" s="143"/>
      <c r="X97" s="144"/>
      <c r="Y97" s="144"/>
      <c r="Z97" s="144"/>
      <c r="AA97" s="144"/>
      <c r="AB97" s="145"/>
      <c r="AC97" s="142"/>
      <c r="AD97" s="142"/>
      <c r="AE97" s="146"/>
      <c r="AF97" s="147"/>
      <c r="AG97" s="147"/>
      <c r="AH97" s="147"/>
      <c r="AI97" s="147"/>
      <c r="AJ97" s="148"/>
      <c r="AK97" s="142"/>
      <c r="AL97" s="142"/>
      <c r="AM97" s="143"/>
      <c r="AN97" s="144"/>
      <c r="AO97" s="144"/>
      <c r="AP97" s="144"/>
      <c r="AQ97" s="144"/>
      <c r="AR97" s="145"/>
      <c r="AS97" s="142" t="str">
        <f>IF(原始数据!L97="","",原始数据!L97)</f>
        <v/>
      </c>
      <c r="AT97" s="142" t="str">
        <f>IF(原始数据!AV97="","",原始数据!AV97)</f>
        <v/>
      </c>
      <c r="AU97" s="154"/>
      <c r="AV97" s="154"/>
      <c r="AW97" s="154"/>
      <c r="AX97" s="154"/>
      <c r="AY97" s="155"/>
      <c r="AZ97" s="151"/>
      <c r="BA97" s="151"/>
    </row>
    <row r="98" spans="1:55">
      <c r="A98" s="1">
        <f>输入错误检查!B97</f>
        <v>0</v>
      </c>
      <c r="C98" s="8">
        <f>IF(原始数据!B98="","",原始数据!B98)</f>
        <v>4</v>
      </c>
      <c r="D98" s="8">
        <f>IF(原始数据!C98="","",原始数据!C98)</f>
        <v>13</v>
      </c>
      <c r="E98" s="8">
        <f>IF(原始数据!D98="","",原始数据!D98)</f>
        <v>18</v>
      </c>
      <c r="F98" s="8" t="str">
        <f>IF(原始数据!E98="","",原始数据!E98)</f>
        <v>RD</v>
      </c>
      <c r="G98" s="8" t="str">
        <f>IF(原始数据!F98="","",原始数据!F98)</f>
        <v>MRC</v>
      </c>
      <c r="H98" s="8" t="str">
        <f>IF(原始数据!G98="","",原始数据!G98)</f>
        <v>加</v>
      </c>
      <c r="I98" s="8" t="str">
        <f>IF(原始数据!H98="","",原始数据!H98)</f>
        <v>下</v>
      </c>
      <c r="J98" s="8" t="str">
        <f>原始数据!U98</f>
        <v/>
      </c>
      <c r="K98" s="8" t="str">
        <f t="shared" si="4"/>
        <v/>
      </c>
      <c r="L98" s="8">
        <f t="shared" si="5"/>
        <v>0</v>
      </c>
      <c r="M98" s="142"/>
      <c r="N98" s="142"/>
      <c r="O98" s="146"/>
      <c r="P98" s="147"/>
      <c r="Q98" s="147"/>
      <c r="R98" s="147"/>
      <c r="S98" s="147"/>
      <c r="T98" s="148"/>
      <c r="U98" s="142"/>
      <c r="V98" s="142"/>
      <c r="W98" s="143"/>
      <c r="X98" s="144"/>
      <c r="Y98" s="144"/>
      <c r="Z98" s="144"/>
      <c r="AA98" s="144"/>
      <c r="AB98" s="145"/>
      <c r="AC98" s="142"/>
      <c r="AD98" s="142"/>
      <c r="AE98" s="146"/>
      <c r="AF98" s="147"/>
      <c r="AG98" s="147"/>
      <c r="AH98" s="147"/>
      <c r="AI98" s="147"/>
      <c r="AJ98" s="148"/>
      <c r="AK98" s="142"/>
      <c r="AL98" s="142"/>
      <c r="AM98" s="143"/>
      <c r="AN98" s="144"/>
      <c r="AO98" s="144"/>
      <c r="AP98" s="144"/>
      <c r="AQ98" s="144"/>
      <c r="AR98" s="145"/>
      <c r="AS98" s="142" t="str">
        <f>IF(原始数据!L98="","",原始数据!L98)</f>
        <v/>
      </c>
      <c r="AT98" s="142" t="str">
        <f>IF(原始数据!AV98="","",原始数据!AV98)</f>
        <v/>
      </c>
      <c r="AU98" s="154"/>
      <c r="AV98" s="154"/>
      <c r="AW98" s="154"/>
      <c r="AX98" s="154"/>
      <c r="AY98" s="155"/>
      <c r="AZ98" s="151"/>
      <c r="BA98" s="151"/>
    </row>
    <row r="99" spans="1:55">
      <c r="A99" s="1">
        <f>输入错误检查!B98</f>
        <v>0</v>
      </c>
      <c r="C99" s="8">
        <f>IF(原始数据!B99="","",原始数据!B99)</f>
        <v>4</v>
      </c>
      <c r="D99" s="8">
        <f>IF(原始数据!C99="","",原始数据!C99)</f>
        <v>14</v>
      </c>
      <c r="E99" s="8">
        <f>IF(原始数据!D99="","",原始数据!D99)</f>
        <v>12</v>
      </c>
      <c r="F99" s="8" t="str">
        <f>IF(原始数据!E99="","",原始数据!E99)</f>
        <v>AWG</v>
      </c>
      <c r="G99" s="8" t="str">
        <f>IF(原始数据!F99="","",原始数据!F99)</f>
        <v>TE</v>
      </c>
      <c r="H99" s="8">
        <f>IF(原始数据!G99="","",原始数据!G99)</f>
        <v>1</v>
      </c>
      <c r="I99" s="8" t="str">
        <f>IF(原始数据!H99="","",原始数据!H99)</f>
        <v>上</v>
      </c>
      <c r="J99" s="8" t="str">
        <f>原始数据!U99</f>
        <v>屠</v>
      </c>
      <c r="K99" s="8">
        <f t="shared" si="4"/>
        <v>0</v>
      </c>
      <c r="L99" s="8">
        <f t="shared" si="5"/>
        <v>0</v>
      </c>
      <c r="M99" s="142" t="s">
        <v>288</v>
      </c>
      <c r="N99" s="142" t="s">
        <v>90</v>
      </c>
      <c r="O99" s="143">
        <v>1.47</v>
      </c>
      <c r="P99" s="144">
        <v>0</v>
      </c>
      <c r="Q99" s="144">
        <v>1</v>
      </c>
      <c r="R99" s="144">
        <v>0</v>
      </c>
      <c r="S99" s="144">
        <v>56</v>
      </c>
      <c r="T99" s="145" t="s">
        <v>399</v>
      </c>
      <c r="U99" s="142" t="s">
        <v>339</v>
      </c>
      <c r="V99" s="142" t="s">
        <v>112</v>
      </c>
      <c r="W99" s="146">
        <v>0</v>
      </c>
      <c r="X99" s="147">
        <v>0</v>
      </c>
      <c r="Y99" s="147">
        <v>0</v>
      </c>
      <c r="Z99" s="147">
        <v>0</v>
      </c>
      <c r="AA99" s="147">
        <v>63</v>
      </c>
      <c r="AB99" s="148" t="s">
        <v>399</v>
      </c>
      <c r="AC99" s="142" t="s">
        <v>287</v>
      </c>
      <c r="AD99" s="142" t="s">
        <v>84</v>
      </c>
      <c r="AE99" s="143">
        <v>1.75</v>
      </c>
      <c r="AF99" s="144">
        <v>0</v>
      </c>
      <c r="AG99" s="144">
        <v>2</v>
      </c>
      <c r="AH99" s="144">
        <v>0</v>
      </c>
      <c r="AI99" s="144">
        <v>114</v>
      </c>
      <c r="AJ99" s="145" t="s">
        <v>399</v>
      </c>
      <c r="AK99" s="142" t="s">
        <v>405</v>
      </c>
      <c r="AL99" s="142" t="s">
        <v>119</v>
      </c>
      <c r="AM99" s="146">
        <v>2.1</v>
      </c>
      <c r="AN99" s="147">
        <v>0</v>
      </c>
      <c r="AO99" s="147">
        <v>1</v>
      </c>
      <c r="AP99" s="147">
        <v>0</v>
      </c>
      <c r="AQ99" s="147">
        <v>70</v>
      </c>
      <c r="AR99" s="148" t="s">
        <v>399</v>
      </c>
      <c r="AS99" s="142" t="str">
        <f>IF(原始数据!L99="","",原始数据!L99)</f>
        <v>ppei</v>
      </c>
      <c r="AT99" s="142" t="str">
        <f>IF(原始数据!AV99="","",原始数据!AV99)</f>
        <v>跛脚羊</v>
      </c>
      <c r="AU99" s="149">
        <v>1</v>
      </c>
      <c r="AV99" s="149">
        <v>1</v>
      </c>
      <c r="AW99" s="149">
        <v>18</v>
      </c>
      <c r="AX99" s="149">
        <v>0</v>
      </c>
      <c r="AY99" s="150">
        <v>11</v>
      </c>
      <c r="AZ99" s="151">
        <v>11</v>
      </c>
      <c r="BA99" s="151">
        <v>38</v>
      </c>
      <c r="BB99" s="152" t="s">
        <v>76</v>
      </c>
      <c r="BC99" s="153" t="s">
        <v>87</v>
      </c>
    </row>
    <row r="100" spans="1:55">
      <c r="A100" s="1">
        <f>输入错误检查!B99</f>
        <v>0</v>
      </c>
      <c r="C100" s="8">
        <f>IF(原始数据!B100="","",原始数据!B100)</f>
        <v>4</v>
      </c>
      <c r="D100" s="8">
        <f>IF(原始数据!C100="","",原始数据!C100)</f>
        <v>14</v>
      </c>
      <c r="E100" s="8">
        <f>IF(原始数据!D100="","",原始数据!D100)</f>
        <v>12</v>
      </c>
      <c r="F100" s="8" t="str">
        <f>IF(原始数据!E100="","",原始数据!E100)</f>
        <v>AWG</v>
      </c>
      <c r="G100" s="8" t="str">
        <f>IF(原始数据!F100="","",原始数据!F100)</f>
        <v>TE</v>
      </c>
      <c r="H100" s="8">
        <f>IF(原始数据!G100="","",原始数据!G100)</f>
        <v>1</v>
      </c>
      <c r="I100" s="8" t="str">
        <f>IF(原始数据!H100="","",原始数据!H100)</f>
        <v>下</v>
      </c>
      <c r="J100" s="8" t="str">
        <f>原始数据!U100</f>
        <v>平</v>
      </c>
      <c r="K100" s="8">
        <f t="shared" si="4"/>
        <v>0</v>
      </c>
      <c r="L100" s="8">
        <f t="shared" si="5"/>
        <v>2</v>
      </c>
      <c r="M100" s="142" t="s">
        <v>241</v>
      </c>
      <c r="N100" s="142" t="s">
        <v>119</v>
      </c>
      <c r="O100" s="143">
        <v>0</v>
      </c>
      <c r="P100" s="144">
        <v>0</v>
      </c>
      <c r="Q100" s="144">
        <v>0</v>
      </c>
      <c r="R100" s="144">
        <v>0</v>
      </c>
      <c r="S100" s="144">
        <v>86</v>
      </c>
      <c r="T100" s="145" t="s">
        <v>399</v>
      </c>
      <c r="U100" s="142" t="s">
        <v>346</v>
      </c>
      <c r="V100" s="142" t="s">
        <v>82</v>
      </c>
      <c r="W100" s="146">
        <v>2</v>
      </c>
      <c r="X100" s="147">
        <v>0</v>
      </c>
      <c r="Y100" s="147">
        <v>1</v>
      </c>
      <c r="Z100" s="147">
        <v>0</v>
      </c>
      <c r="AA100" s="147">
        <v>30</v>
      </c>
      <c r="AB100" s="148" t="s">
        <v>399</v>
      </c>
      <c r="AC100" s="142" t="s">
        <v>345</v>
      </c>
      <c r="AD100" s="142" t="s">
        <v>79</v>
      </c>
      <c r="AE100" s="143">
        <v>2</v>
      </c>
      <c r="AF100" s="144">
        <v>0</v>
      </c>
      <c r="AG100" s="144">
        <v>1</v>
      </c>
      <c r="AH100" s="144">
        <v>0</v>
      </c>
      <c r="AI100" s="144">
        <v>30</v>
      </c>
      <c r="AJ100" s="145" t="s">
        <v>398</v>
      </c>
      <c r="AK100" s="142" t="s">
        <v>245</v>
      </c>
      <c r="AL100" s="142" t="s">
        <v>83</v>
      </c>
      <c r="AM100" s="146">
        <v>1.4</v>
      </c>
      <c r="AN100" s="147">
        <v>0</v>
      </c>
      <c r="AO100" s="147">
        <v>1</v>
      </c>
      <c r="AP100" s="147">
        <v>0</v>
      </c>
      <c r="AQ100" s="147">
        <v>28</v>
      </c>
      <c r="AR100" s="148" t="s">
        <v>398</v>
      </c>
      <c r="AS100" s="142" t="str">
        <f>IF(原始数据!L100="","",原始数据!L100)</f>
        <v>brontal</v>
      </c>
      <c r="AT100" s="142" t="str">
        <f>IF(原始数据!AV100="","",原始数据!AV100)</f>
        <v>喧嚣</v>
      </c>
      <c r="AU100" s="149">
        <v>0</v>
      </c>
      <c r="AV100" s="149">
        <v>2</v>
      </c>
      <c r="AW100" s="149">
        <v>32</v>
      </c>
      <c r="AX100" s="149">
        <v>0</v>
      </c>
      <c r="AY100" s="150">
        <v>4</v>
      </c>
      <c r="AZ100" s="151">
        <v>4</v>
      </c>
      <c r="BA100" s="151">
        <v>8</v>
      </c>
    </row>
    <row r="101" spans="1:55">
      <c r="A101" s="1">
        <f>输入错误检查!B100</f>
        <v>0</v>
      </c>
      <c r="C101" s="8">
        <f>IF(原始数据!B101="","",原始数据!B101)</f>
        <v>4</v>
      </c>
      <c r="D101" s="8">
        <f>IF(原始数据!C101="","",原始数据!C101)</f>
        <v>14</v>
      </c>
      <c r="E101" s="8">
        <f>IF(原始数据!D101="","",原始数据!D101)</f>
        <v>12</v>
      </c>
      <c r="F101" s="8" t="str">
        <f>IF(原始数据!E101="","",原始数据!E101)</f>
        <v>AWG</v>
      </c>
      <c r="G101" s="8" t="str">
        <f>IF(原始数据!F101="","",原始数据!F101)</f>
        <v>TE</v>
      </c>
      <c r="H101" s="8">
        <f>IF(原始数据!G101="","",原始数据!G101)</f>
        <v>2</v>
      </c>
      <c r="I101" s="8" t="str">
        <f>IF(原始数据!H101="","",原始数据!H101)</f>
        <v>上</v>
      </c>
      <c r="J101" s="8" t="str">
        <f>原始数据!U101</f>
        <v>屠</v>
      </c>
      <c r="K101" s="8">
        <f t="shared" si="4"/>
        <v>0</v>
      </c>
      <c r="L101" s="8">
        <f t="shared" si="5"/>
        <v>1</v>
      </c>
      <c r="M101" s="142" t="s">
        <v>241</v>
      </c>
      <c r="N101" s="142" t="s">
        <v>101</v>
      </c>
      <c r="O101" s="143">
        <v>1.29</v>
      </c>
      <c r="P101" s="144">
        <v>9</v>
      </c>
      <c r="Q101" s="144">
        <v>1</v>
      </c>
      <c r="R101" s="144">
        <v>9</v>
      </c>
      <c r="S101" s="144">
        <v>48</v>
      </c>
      <c r="T101" s="145" t="s">
        <v>399</v>
      </c>
      <c r="U101" s="142" t="s">
        <v>346</v>
      </c>
      <c r="V101" s="142" t="s">
        <v>112</v>
      </c>
      <c r="W101" s="146">
        <v>1.91</v>
      </c>
      <c r="X101" s="147">
        <v>0</v>
      </c>
      <c r="Y101" s="147">
        <v>1</v>
      </c>
      <c r="Z101" s="147">
        <v>0</v>
      </c>
      <c r="AA101" s="147">
        <v>47</v>
      </c>
      <c r="AB101" s="148" t="s">
        <v>399</v>
      </c>
      <c r="AC101" s="142" t="s">
        <v>345</v>
      </c>
      <c r="AD101" s="142" t="s">
        <v>90</v>
      </c>
      <c r="AE101" s="143">
        <v>0</v>
      </c>
      <c r="AF101" s="144">
        <v>0</v>
      </c>
      <c r="AG101" s="144">
        <v>0</v>
      </c>
      <c r="AH101" s="144">
        <v>0</v>
      </c>
      <c r="AI101" s="144">
        <v>66</v>
      </c>
      <c r="AJ101" s="145" t="s">
        <v>399</v>
      </c>
      <c r="AK101" s="142" t="s">
        <v>245</v>
      </c>
      <c r="AL101" s="142" t="s">
        <v>97</v>
      </c>
      <c r="AM101" s="146">
        <v>2</v>
      </c>
      <c r="AN101" s="147">
        <v>1</v>
      </c>
      <c r="AO101" s="147">
        <v>0</v>
      </c>
      <c r="AP101" s="147">
        <v>1</v>
      </c>
      <c r="AQ101" s="147">
        <v>20</v>
      </c>
      <c r="AR101" s="148" t="s">
        <v>398</v>
      </c>
      <c r="AS101" s="142" t="str">
        <f>IF(原始数据!L101="","",原始数据!L101)</f>
        <v>brontal</v>
      </c>
      <c r="AT101" s="142" t="str">
        <f>IF(原始数据!AV101="","",原始数据!AV101)</f>
        <v>歌剧演员</v>
      </c>
      <c r="AU101" s="149">
        <v>0</v>
      </c>
      <c r="AV101" s="149">
        <v>3</v>
      </c>
      <c r="AW101" s="149">
        <v>11</v>
      </c>
      <c r="AX101" s="149">
        <v>1</v>
      </c>
      <c r="AY101" s="150">
        <v>5</v>
      </c>
      <c r="AZ101" s="151">
        <v>6</v>
      </c>
      <c r="BA101" s="151">
        <v>30</v>
      </c>
    </row>
    <row r="102" spans="1:55">
      <c r="A102" s="1">
        <f>输入错误检查!B101</f>
        <v>0</v>
      </c>
      <c r="C102" s="8">
        <f>IF(原始数据!B102="","",原始数据!B102)</f>
        <v>4</v>
      </c>
      <c r="D102" s="8">
        <f>IF(原始数据!C102="","",原始数据!C102)</f>
        <v>14</v>
      </c>
      <c r="E102" s="8">
        <f>IF(原始数据!D102="","",原始数据!D102)</f>
        <v>12</v>
      </c>
      <c r="F102" s="8" t="str">
        <f>IF(原始数据!E102="","",原始数据!E102)</f>
        <v>AWG</v>
      </c>
      <c r="G102" s="8" t="str">
        <f>IF(原始数据!F102="","",原始数据!F102)</f>
        <v>TE</v>
      </c>
      <c r="H102" s="8">
        <f>IF(原始数据!G102="","",原始数据!G102)</f>
        <v>2</v>
      </c>
      <c r="I102" s="8" t="str">
        <f>IF(原始数据!H102="","",原始数据!H102)</f>
        <v>下</v>
      </c>
      <c r="J102" s="8" t="str">
        <f>原始数据!U102</f>
        <v>屠</v>
      </c>
      <c r="K102" s="8">
        <f t="shared" si="4"/>
        <v>0</v>
      </c>
      <c r="L102" s="8">
        <f t="shared" si="5"/>
        <v>1</v>
      </c>
      <c r="M102" s="142" t="s">
        <v>288</v>
      </c>
      <c r="N102" s="142" t="s">
        <v>97</v>
      </c>
      <c r="O102" s="143">
        <v>3</v>
      </c>
      <c r="P102" s="144">
        <v>0</v>
      </c>
      <c r="Q102" s="144">
        <v>1</v>
      </c>
      <c r="R102" s="144">
        <v>0</v>
      </c>
      <c r="S102" s="144">
        <v>18</v>
      </c>
      <c r="T102" s="145" t="s">
        <v>399</v>
      </c>
      <c r="U102" s="142" t="s">
        <v>287</v>
      </c>
      <c r="V102" s="142" t="s">
        <v>130</v>
      </c>
      <c r="W102" s="146">
        <v>1.25</v>
      </c>
      <c r="X102" s="147">
        <v>0</v>
      </c>
      <c r="Y102" s="147">
        <v>1</v>
      </c>
      <c r="Z102" s="147">
        <v>0</v>
      </c>
      <c r="AA102" s="147">
        <v>44</v>
      </c>
      <c r="AB102" s="148" t="s">
        <v>399</v>
      </c>
      <c r="AC102" s="142" t="s">
        <v>339</v>
      </c>
      <c r="AD102" s="142" t="s">
        <v>112</v>
      </c>
      <c r="AE102" s="143">
        <v>0</v>
      </c>
      <c r="AF102" s="144">
        <v>1</v>
      </c>
      <c r="AG102" s="144">
        <v>0</v>
      </c>
      <c r="AH102" s="144">
        <v>0</v>
      </c>
      <c r="AI102" s="144">
        <v>101</v>
      </c>
      <c r="AJ102" s="145" t="s">
        <v>399</v>
      </c>
      <c r="AK102" s="142" t="s">
        <v>405</v>
      </c>
      <c r="AL102" s="142" t="s">
        <v>81</v>
      </c>
      <c r="AM102" s="146">
        <v>1.12</v>
      </c>
      <c r="AN102" s="147">
        <v>0</v>
      </c>
      <c r="AO102" s="147">
        <v>2</v>
      </c>
      <c r="AP102" s="147">
        <v>0</v>
      </c>
      <c r="AQ102" s="147">
        <v>85</v>
      </c>
      <c r="AR102" s="148" t="s">
        <v>398</v>
      </c>
      <c r="AS102" s="142" t="str">
        <f>IF(原始数据!L102="","",原始数据!L102)</f>
        <v>ppei</v>
      </c>
      <c r="AT102" s="142" t="str">
        <f>IF(原始数据!AV102="","",原始数据!AV102)</f>
        <v>歌剧演员</v>
      </c>
      <c r="AU102" s="149">
        <v>0</v>
      </c>
      <c r="AV102" s="149">
        <v>3</v>
      </c>
      <c r="AW102" s="149">
        <v>13</v>
      </c>
      <c r="AX102" s="149">
        <v>1</v>
      </c>
      <c r="AY102" s="150">
        <v>9</v>
      </c>
      <c r="AZ102" s="151">
        <v>8</v>
      </c>
      <c r="BA102" s="151">
        <v>1</v>
      </c>
    </row>
    <row r="103" spans="1:55">
      <c r="A103" s="1">
        <f>输入错误检查!B102</f>
        <v>0</v>
      </c>
      <c r="C103" s="8">
        <f>IF(原始数据!B103="","",原始数据!B103)</f>
        <v>4</v>
      </c>
      <c r="D103" s="8">
        <f>IF(原始数据!C103="","",原始数据!C103)</f>
        <v>14</v>
      </c>
      <c r="E103" s="8">
        <f>IF(原始数据!D103="","",原始数据!D103)</f>
        <v>12</v>
      </c>
      <c r="F103" s="8" t="str">
        <f>IF(原始数据!E103="","",原始数据!E103)</f>
        <v>AWG</v>
      </c>
      <c r="G103" s="8" t="str">
        <f>IF(原始数据!F103="","",原始数据!F103)</f>
        <v>TE</v>
      </c>
      <c r="H103" s="8">
        <f>IF(原始数据!G103="","",原始数据!G103)</f>
        <v>3</v>
      </c>
      <c r="I103" s="8" t="str">
        <f>IF(原始数据!H103="","",原始数据!H103)</f>
        <v>上</v>
      </c>
      <c r="J103" s="8" t="str">
        <f>原始数据!U103</f>
        <v>平</v>
      </c>
      <c r="K103" s="8">
        <f t="shared" si="4"/>
        <v>0</v>
      </c>
      <c r="L103" s="8">
        <f t="shared" si="5"/>
        <v>2</v>
      </c>
      <c r="M103" s="142" t="s">
        <v>241</v>
      </c>
      <c r="N103" s="142" t="s">
        <v>107</v>
      </c>
      <c r="O103" s="143">
        <v>1.16</v>
      </c>
      <c r="P103" s="144">
        <v>0</v>
      </c>
      <c r="Q103" s="144">
        <v>1</v>
      </c>
      <c r="R103" s="144">
        <v>0</v>
      </c>
      <c r="S103" s="144">
        <v>62</v>
      </c>
      <c r="T103" s="145" t="s">
        <v>398</v>
      </c>
      <c r="U103" s="142" t="s">
        <v>346</v>
      </c>
      <c r="V103" s="142" t="s">
        <v>80</v>
      </c>
      <c r="W103" s="146">
        <v>3.01</v>
      </c>
      <c r="X103" s="147">
        <v>0</v>
      </c>
      <c r="Y103" s="147">
        <v>0</v>
      </c>
      <c r="Z103" s="147">
        <v>1</v>
      </c>
      <c r="AA103" s="147">
        <v>1</v>
      </c>
      <c r="AB103" s="148" t="s">
        <v>398</v>
      </c>
      <c r="AC103" s="142" t="s">
        <v>345</v>
      </c>
      <c r="AD103" s="142" t="s">
        <v>133</v>
      </c>
      <c r="AE103" s="143">
        <v>1.67</v>
      </c>
      <c r="AF103" s="144">
        <v>0</v>
      </c>
      <c r="AG103" s="144">
        <v>1</v>
      </c>
      <c r="AH103" s="144">
        <v>0</v>
      </c>
      <c r="AI103" s="144">
        <v>110</v>
      </c>
      <c r="AJ103" s="145" t="s">
        <v>399</v>
      </c>
      <c r="AK103" s="142" t="s">
        <v>245</v>
      </c>
      <c r="AL103" s="142" t="s">
        <v>91</v>
      </c>
      <c r="AM103" s="146">
        <v>0</v>
      </c>
      <c r="AN103" s="147">
        <v>0</v>
      </c>
      <c r="AO103" s="147">
        <v>0</v>
      </c>
      <c r="AP103" s="147">
        <v>0</v>
      </c>
      <c r="AQ103" s="147">
        <v>77</v>
      </c>
      <c r="AR103" s="148" t="s">
        <v>399</v>
      </c>
      <c r="AS103" s="142" t="str">
        <f>IF(原始数据!L103="","",原始数据!L103)</f>
        <v>brontal</v>
      </c>
      <c r="AT103" s="142" t="str">
        <f>IF(原始数据!AV103="","",原始数据!AV103)</f>
        <v>破轮</v>
      </c>
      <c r="AU103" s="149">
        <v>0</v>
      </c>
      <c r="AV103" s="149">
        <v>4</v>
      </c>
      <c r="AW103" s="149">
        <v>21</v>
      </c>
      <c r="AX103" s="149">
        <v>0</v>
      </c>
      <c r="AY103" s="150">
        <v>5</v>
      </c>
      <c r="AZ103" s="151">
        <v>6</v>
      </c>
      <c r="BA103" s="151">
        <v>19</v>
      </c>
    </row>
    <row r="104" spans="1:55">
      <c r="A104" s="1">
        <f>输入错误检查!B103</f>
        <v>0</v>
      </c>
      <c r="C104" s="8">
        <f>IF(原始数据!B104="","",原始数据!B104)</f>
        <v>4</v>
      </c>
      <c r="D104" s="8">
        <f>IF(原始数据!C104="","",原始数据!C104)</f>
        <v>14</v>
      </c>
      <c r="E104" s="8">
        <f>IF(原始数据!D104="","",原始数据!D104)</f>
        <v>12</v>
      </c>
      <c r="F104" s="8" t="str">
        <f>IF(原始数据!E104="","",原始数据!E104)</f>
        <v>AWG</v>
      </c>
      <c r="G104" s="8" t="str">
        <f>IF(原始数据!F104="","",原始数据!F104)</f>
        <v>TE</v>
      </c>
      <c r="H104" s="8">
        <f>IF(原始数据!G104="","",原始数据!G104)</f>
        <v>3</v>
      </c>
      <c r="I104" s="8" t="str">
        <f>IF(原始数据!H104="","",原始数据!H104)</f>
        <v>下</v>
      </c>
      <c r="J104" s="8" t="str">
        <f>原始数据!U104</f>
        <v>屠</v>
      </c>
      <c r="K104" s="8">
        <f t="shared" si="4"/>
        <v>0</v>
      </c>
      <c r="L104" s="8">
        <f t="shared" si="5"/>
        <v>1</v>
      </c>
      <c r="M104" s="142" t="s">
        <v>288</v>
      </c>
      <c r="N104" s="142" t="s">
        <v>133</v>
      </c>
      <c r="O104" s="143">
        <v>0</v>
      </c>
      <c r="P104" s="144">
        <v>1</v>
      </c>
      <c r="Q104" s="144">
        <v>0</v>
      </c>
      <c r="R104" s="144">
        <v>0</v>
      </c>
      <c r="S104" s="144">
        <v>138</v>
      </c>
      <c r="T104" s="145" t="s">
        <v>399</v>
      </c>
      <c r="U104" s="142" t="s">
        <v>287</v>
      </c>
      <c r="V104" s="142" t="s">
        <v>144</v>
      </c>
      <c r="W104" s="146">
        <v>2.17</v>
      </c>
      <c r="X104" s="147">
        <v>0</v>
      </c>
      <c r="Y104" s="147">
        <v>1</v>
      </c>
      <c r="Z104" s="147">
        <v>0</v>
      </c>
      <c r="AA104" s="147">
        <v>119</v>
      </c>
      <c r="AB104" s="148" t="s">
        <v>399</v>
      </c>
      <c r="AC104" s="142" t="s">
        <v>339</v>
      </c>
      <c r="AD104" s="142" t="s">
        <v>99</v>
      </c>
      <c r="AE104" s="143">
        <v>2.08</v>
      </c>
      <c r="AF104" s="144">
        <v>0</v>
      </c>
      <c r="AG104" s="144">
        <v>2</v>
      </c>
      <c r="AH104" s="144">
        <v>0</v>
      </c>
      <c r="AI104" s="144">
        <v>89</v>
      </c>
      <c r="AJ104" s="145" t="s">
        <v>398</v>
      </c>
      <c r="AK104" s="142" t="s">
        <v>405</v>
      </c>
      <c r="AL104" s="142" t="s">
        <v>105</v>
      </c>
      <c r="AM104" s="146">
        <v>1.54</v>
      </c>
      <c r="AN104" s="147">
        <v>0</v>
      </c>
      <c r="AO104" s="147">
        <v>2</v>
      </c>
      <c r="AP104" s="147">
        <v>0</v>
      </c>
      <c r="AQ104" s="147">
        <v>134</v>
      </c>
      <c r="AR104" s="148" t="s">
        <v>399</v>
      </c>
      <c r="AS104" s="142" t="str">
        <f>IF(原始数据!L104="","",原始数据!L104)</f>
        <v>ppei</v>
      </c>
      <c r="AT104" s="142" t="str">
        <f>IF(原始数据!AV104="","",原始数据!AV104)</f>
        <v>渔女</v>
      </c>
      <c r="AU104" s="149">
        <v>0</v>
      </c>
      <c r="AV104" s="149">
        <v>0</v>
      </c>
      <c r="AW104" s="149">
        <v>13</v>
      </c>
      <c r="AX104" s="149">
        <v>0</v>
      </c>
      <c r="AY104" s="150">
        <v>9</v>
      </c>
      <c r="AZ104" s="151">
        <v>8</v>
      </c>
      <c r="BA104" s="151">
        <v>0</v>
      </c>
    </row>
    <row r="105" spans="1:55">
      <c r="A105" s="1">
        <f>输入错误检查!B104</f>
        <v>0</v>
      </c>
      <c r="C105" s="8">
        <f>IF(原始数据!B105="","",原始数据!B105)</f>
        <v>4</v>
      </c>
      <c r="D105" s="8">
        <f>IF(原始数据!C105="","",原始数据!C105)</f>
        <v>14</v>
      </c>
      <c r="E105" s="8">
        <f>IF(原始数据!D105="","",原始数据!D105)</f>
        <v>12</v>
      </c>
      <c r="F105" s="8" t="str">
        <f>IF(原始数据!E105="","",原始数据!E105)</f>
        <v>AWG</v>
      </c>
      <c r="G105" s="8" t="str">
        <f>IF(原始数据!F105="","",原始数据!F105)</f>
        <v>TE</v>
      </c>
      <c r="H105" s="8" t="str">
        <f>IF(原始数据!G105="","",原始数据!G105)</f>
        <v>加</v>
      </c>
      <c r="I105" s="8" t="str">
        <f>IF(原始数据!H105="","",原始数据!H105)</f>
        <v>上</v>
      </c>
      <c r="J105" s="8" t="str">
        <f>原始数据!U105</f>
        <v/>
      </c>
      <c r="K105" s="8" t="str">
        <f t="shared" si="4"/>
        <v/>
      </c>
      <c r="L105" s="8">
        <f t="shared" si="5"/>
        <v>0</v>
      </c>
      <c r="M105" s="142"/>
      <c r="N105" s="142"/>
      <c r="O105" s="143"/>
      <c r="P105" s="144"/>
      <c r="Q105" s="144"/>
      <c r="R105" s="144"/>
      <c r="S105" s="144"/>
      <c r="T105" s="145"/>
      <c r="U105" s="142"/>
      <c r="V105" s="142"/>
      <c r="W105" s="146"/>
      <c r="X105" s="147"/>
      <c r="Y105" s="147"/>
      <c r="Z105" s="147"/>
      <c r="AA105" s="147"/>
      <c r="AB105" s="148"/>
      <c r="AC105" s="142"/>
      <c r="AD105" s="142"/>
      <c r="AE105" s="143"/>
      <c r="AF105" s="144"/>
      <c r="AG105" s="144"/>
      <c r="AH105" s="144"/>
      <c r="AI105" s="144"/>
      <c r="AJ105" s="145"/>
      <c r="AK105" s="142"/>
      <c r="AL105" s="142"/>
      <c r="AM105" s="146"/>
      <c r="AN105" s="147"/>
      <c r="AO105" s="147"/>
      <c r="AP105" s="147"/>
      <c r="AQ105" s="147"/>
      <c r="AR105" s="148"/>
      <c r="AS105" s="142" t="str">
        <f>IF(原始数据!L105="","",原始数据!L105)</f>
        <v/>
      </c>
      <c r="AT105" s="142" t="str">
        <f>IF(原始数据!AV105="","",原始数据!AV105)</f>
        <v/>
      </c>
      <c r="AU105" s="149"/>
      <c r="AV105" s="149"/>
      <c r="AW105" s="149"/>
      <c r="AX105" s="149"/>
      <c r="AY105" s="150"/>
      <c r="AZ105" s="151"/>
      <c r="BA105" s="151"/>
    </row>
    <row r="106" spans="1:55">
      <c r="A106" s="1">
        <f>输入错误检查!B105</f>
        <v>0</v>
      </c>
      <c r="C106" s="8">
        <f>IF(原始数据!B106="","",原始数据!B106)</f>
        <v>4</v>
      </c>
      <c r="D106" s="8">
        <f>IF(原始数据!C106="","",原始数据!C106)</f>
        <v>14</v>
      </c>
      <c r="E106" s="8">
        <f>IF(原始数据!D106="","",原始数据!D106)</f>
        <v>12</v>
      </c>
      <c r="F106" s="8" t="str">
        <f>IF(原始数据!E106="","",原始数据!E106)</f>
        <v>AWG</v>
      </c>
      <c r="G106" s="8" t="str">
        <f>IF(原始数据!F106="","",原始数据!F106)</f>
        <v>TE</v>
      </c>
      <c r="H106" s="8" t="str">
        <f>IF(原始数据!G106="","",原始数据!G106)</f>
        <v>加</v>
      </c>
      <c r="I106" s="8" t="str">
        <f>IF(原始数据!H106="","",原始数据!H106)</f>
        <v>下</v>
      </c>
      <c r="J106" s="8" t="str">
        <f>原始数据!U106</f>
        <v/>
      </c>
      <c r="K106" s="8" t="str">
        <f t="shared" si="4"/>
        <v/>
      </c>
      <c r="L106" s="8">
        <f t="shared" si="5"/>
        <v>0</v>
      </c>
      <c r="M106" s="142"/>
      <c r="N106" s="142"/>
      <c r="O106" s="143"/>
      <c r="P106" s="144"/>
      <c r="Q106" s="144"/>
      <c r="R106" s="144"/>
      <c r="S106" s="144"/>
      <c r="T106" s="145"/>
      <c r="U106" s="142"/>
      <c r="V106" s="142"/>
      <c r="W106" s="146"/>
      <c r="X106" s="147"/>
      <c r="Y106" s="147"/>
      <c r="Z106" s="147"/>
      <c r="AA106" s="147"/>
      <c r="AB106" s="148"/>
      <c r="AC106" s="142"/>
      <c r="AD106" s="142"/>
      <c r="AE106" s="143"/>
      <c r="AF106" s="144"/>
      <c r="AG106" s="144"/>
      <c r="AH106" s="144"/>
      <c r="AI106" s="144"/>
      <c r="AJ106" s="145"/>
      <c r="AK106" s="142"/>
      <c r="AL106" s="142"/>
      <c r="AM106" s="146"/>
      <c r="AN106" s="147"/>
      <c r="AO106" s="147"/>
      <c r="AP106" s="147"/>
      <c r="AQ106" s="147"/>
      <c r="AR106" s="148"/>
      <c r="AS106" s="142" t="str">
        <f>IF(原始数据!L106="","",原始数据!L106)</f>
        <v/>
      </c>
      <c r="AT106" s="142" t="str">
        <f>IF(原始数据!AV106="","",原始数据!AV106)</f>
        <v/>
      </c>
      <c r="AU106" s="149"/>
      <c r="AV106" s="149"/>
      <c r="AW106" s="149"/>
      <c r="AX106" s="149"/>
      <c r="AY106" s="150"/>
      <c r="AZ106" s="151"/>
      <c r="BA106" s="151"/>
    </row>
    <row r="107" spans="1:55">
      <c r="A107" s="1">
        <f>输入错误检查!B106</f>
        <v>0</v>
      </c>
      <c r="C107" s="8">
        <f>IF(原始数据!B107="","",原始数据!B107)</f>
        <v>4</v>
      </c>
      <c r="D107" s="8">
        <f>IF(原始数据!C107="","",原始数据!C107)</f>
        <v>14</v>
      </c>
      <c r="E107" s="8">
        <f>IF(原始数据!D107="","",原始数据!D107)</f>
        <v>14</v>
      </c>
      <c r="F107" s="8" t="str">
        <f>IF(原始数据!E107="","",原始数据!E107)</f>
        <v>FT</v>
      </c>
      <c r="G107" s="8" t="str">
        <f>IF(原始数据!F107="","",原始数据!F107)</f>
        <v>FL</v>
      </c>
      <c r="H107" s="8">
        <f>IF(原始数据!G107="","",原始数据!G107)</f>
        <v>1</v>
      </c>
      <c r="I107" s="8" t="str">
        <f>IF(原始数据!H107="","",原始数据!H107)</f>
        <v>上</v>
      </c>
      <c r="J107" s="8" t="str">
        <f>原始数据!U107</f>
        <v>屠</v>
      </c>
      <c r="K107" s="8">
        <f t="shared" si="4"/>
        <v>0</v>
      </c>
      <c r="L107" s="8">
        <f t="shared" si="5"/>
        <v>0</v>
      </c>
      <c r="M107" s="142" t="s">
        <v>299</v>
      </c>
      <c r="N107" s="142" t="s">
        <v>84</v>
      </c>
      <c r="O107" s="146">
        <v>2.01</v>
      </c>
      <c r="P107" s="147">
        <v>0</v>
      </c>
      <c r="Q107" s="147">
        <v>0</v>
      </c>
      <c r="R107" s="147">
        <v>0</v>
      </c>
      <c r="S107" s="147">
        <v>18</v>
      </c>
      <c r="T107" s="148" t="s">
        <v>399</v>
      </c>
      <c r="U107" s="142" t="s">
        <v>344</v>
      </c>
      <c r="V107" s="142" t="s">
        <v>90</v>
      </c>
      <c r="W107" s="143">
        <v>0</v>
      </c>
      <c r="X107" s="144">
        <v>0</v>
      </c>
      <c r="Y107" s="144">
        <v>0</v>
      </c>
      <c r="Z107" s="144">
        <v>0</v>
      </c>
      <c r="AA107" s="144">
        <v>86</v>
      </c>
      <c r="AB107" s="145" t="s">
        <v>399</v>
      </c>
      <c r="AC107" s="142" t="s">
        <v>343</v>
      </c>
      <c r="AD107" s="142" t="s">
        <v>119</v>
      </c>
      <c r="AE107" s="146">
        <v>1.15</v>
      </c>
      <c r="AF107" s="147">
        <v>0</v>
      </c>
      <c r="AG107" s="147">
        <v>1</v>
      </c>
      <c r="AH107" s="147">
        <v>0</v>
      </c>
      <c r="AI107" s="147">
        <v>35</v>
      </c>
      <c r="AJ107" s="148" t="s">
        <v>399</v>
      </c>
      <c r="AK107" s="142">
        <v>520</v>
      </c>
      <c r="AL107" s="142" t="s">
        <v>97</v>
      </c>
      <c r="AM107" s="143">
        <v>2.17</v>
      </c>
      <c r="AN107" s="144">
        <v>0</v>
      </c>
      <c r="AO107" s="144">
        <v>1</v>
      </c>
      <c r="AP107" s="144">
        <v>0</v>
      </c>
      <c r="AQ107" s="144">
        <v>28</v>
      </c>
      <c r="AR107" s="145" t="s">
        <v>399</v>
      </c>
      <c r="AS107" s="142" t="str">
        <f>IF(原始数据!L107="","",原始数据!L107)</f>
        <v>heshen</v>
      </c>
      <c r="AT107" s="142" t="str">
        <f>IF(原始数据!AV107="","",原始数据!AV107)</f>
        <v>喧嚣</v>
      </c>
      <c r="AU107" s="154">
        <v>1</v>
      </c>
      <c r="AV107" s="154">
        <v>4</v>
      </c>
      <c r="AW107" s="154">
        <v>32</v>
      </c>
      <c r="AX107" s="154">
        <v>0</v>
      </c>
      <c r="AY107" s="155">
        <v>6</v>
      </c>
      <c r="AZ107" s="151">
        <v>5</v>
      </c>
      <c r="BA107" s="151">
        <v>23</v>
      </c>
      <c r="BB107" s="156"/>
      <c r="BC107" s="157"/>
    </row>
    <row r="108" spans="1:55">
      <c r="A108" s="1">
        <f>输入错误检查!B107</f>
        <v>0</v>
      </c>
      <c r="C108" s="8">
        <f>IF(原始数据!B108="","",原始数据!B108)</f>
        <v>4</v>
      </c>
      <c r="D108" s="8">
        <f>IF(原始数据!C108="","",原始数据!C108)</f>
        <v>14</v>
      </c>
      <c r="E108" s="8">
        <f>IF(原始数据!D108="","",原始数据!D108)</f>
        <v>14</v>
      </c>
      <c r="F108" s="8" t="str">
        <f>IF(原始数据!E108="","",原始数据!E108)</f>
        <v>FT</v>
      </c>
      <c r="G108" s="8" t="str">
        <f>IF(原始数据!F108="","",原始数据!F108)</f>
        <v>FL</v>
      </c>
      <c r="H108" s="8">
        <f>IF(原始数据!G108="","",原始数据!G108)</f>
        <v>1</v>
      </c>
      <c r="I108" s="8" t="str">
        <f>IF(原始数据!H108="","",原始数据!H108)</f>
        <v>下</v>
      </c>
      <c r="J108" s="8" t="str">
        <f>原始数据!U108</f>
        <v>屠</v>
      </c>
      <c r="K108" s="8">
        <f t="shared" si="4"/>
        <v>0</v>
      </c>
      <c r="L108" s="8">
        <f t="shared" si="5"/>
        <v>0</v>
      </c>
      <c r="M108" s="142" t="s">
        <v>354</v>
      </c>
      <c r="N108" s="142" t="s">
        <v>90</v>
      </c>
      <c r="O108" s="146">
        <v>0.11</v>
      </c>
      <c r="P108" s="147">
        <v>0</v>
      </c>
      <c r="Q108" s="147">
        <v>0</v>
      </c>
      <c r="R108" s="147">
        <v>0</v>
      </c>
      <c r="S108" s="147">
        <v>99</v>
      </c>
      <c r="T108" s="148" t="s">
        <v>399</v>
      </c>
      <c r="U108" s="142" t="s">
        <v>355</v>
      </c>
      <c r="V108" s="142" t="s">
        <v>83</v>
      </c>
      <c r="W108" s="143">
        <v>1.16</v>
      </c>
      <c r="X108" s="144">
        <v>0</v>
      </c>
      <c r="Y108" s="144">
        <v>1</v>
      </c>
      <c r="Z108" s="144">
        <v>0</v>
      </c>
      <c r="AA108" s="144">
        <v>44</v>
      </c>
      <c r="AB108" s="145" t="s">
        <v>399</v>
      </c>
      <c r="AC108" s="142" t="s">
        <v>253</v>
      </c>
      <c r="AD108" s="142" t="s">
        <v>109</v>
      </c>
      <c r="AE108" s="146">
        <v>2.78</v>
      </c>
      <c r="AF108" s="147">
        <v>0</v>
      </c>
      <c r="AG108" s="147">
        <v>1</v>
      </c>
      <c r="AH108" s="147">
        <v>0</v>
      </c>
      <c r="AI108" s="147">
        <v>37</v>
      </c>
      <c r="AJ108" s="148" t="s">
        <v>399</v>
      </c>
      <c r="AK108" s="142" t="s">
        <v>375</v>
      </c>
      <c r="AL108" s="142" t="s">
        <v>119</v>
      </c>
      <c r="AM108" s="143">
        <v>1.63</v>
      </c>
      <c r="AN108" s="144">
        <v>0</v>
      </c>
      <c r="AO108" s="144">
        <v>0</v>
      </c>
      <c r="AP108" s="144">
        <v>0</v>
      </c>
      <c r="AQ108" s="144">
        <v>31</v>
      </c>
      <c r="AR108" s="145" t="s">
        <v>399</v>
      </c>
      <c r="AS108" s="142" t="str">
        <f>IF(原始数据!L108="","",原始数据!L108)</f>
        <v>hasha</v>
      </c>
      <c r="AT108" s="142" t="str">
        <f>IF(原始数据!AV108="","",原始数据!AV108)</f>
        <v>时空之影</v>
      </c>
      <c r="AU108" s="154">
        <v>0</v>
      </c>
      <c r="AV108" s="154">
        <v>0</v>
      </c>
      <c r="AW108" s="154">
        <v>10</v>
      </c>
      <c r="AX108" s="154">
        <v>1</v>
      </c>
      <c r="AY108" s="155">
        <v>7</v>
      </c>
      <c r="AZ108" s="151">
        <v>7</v>
      </c>
      <c r="BA108" s="151">
        <v>23</v>
      </c>
    </row>
    <row r="109" spans="1:55">
      <c r="A109" s="1">
        <f>输入错误检查!B108</f>
        <v>0</v>
      </c>
      <c r="C109" s="8">
        <f>IF(原始数据!B109="","",原始数据!B109)</f>
        <v>4</v>
      </c>
      <c r="D109" s="8">
        <f>IF(原始数据!C109="","",原始数据!C109)</f>
        <v>14</v>
      </c>
      <c r="E109" s="8">
        <f>IF(原始数据!D109="","",原始数据!D109)</f>
        <v>14</v>
      </c>
      <c r="F109" s="8" t="str">
        <f>IF(原始数据!E109="","",原始数据!E109)</f>
        <v>FT</v>
      </c>
      <c r="G109" s="8" t="str">
        <f>IF(原始数据!F109="","",原始数据!F109)</f>
        <v>FL</v>
      </c>
      <c r="H109" s="8">
        <f>IF(原始数据!G109="","",原始数据!G109)</f>
        <v>2</v>
      </c>
      <c r="I109" s="8" t="str">
        <f>IF(原始数据!H109="","",原始数据!H109)</f>
        <v>上</v>
      </c>
      <c r="J109" s="8" t="str">
        <f>原始数据!U109</f>
        <v>屠</v>
      </c>
      <c r="K109" s="8">
        <f t="shared" si="4"/>
        <v>0</v>
      </c>
      <c r="L109" s="8">
        <f t="shared" si="5"/>
        <v>1</v>
      </c>
      <c r="M109" s="142" t="s">
        <v>299</v>
      </c>
      <c r="N109" s="142" t="s">
        <v>130</v>
      </c>
      <c r="O109" s="146">
        <v>1.97</v>
      </c>
      <c r="P109" s="147">
        <v>0</v>
      </c>
      <c r="Q109" s="147">
        <v>1</v>
      </c>
      <c r="R109" s="147">
        <v>0</v>
      </c>
      <c r="S109" s="147">
        <v>26</v>
      </c>
      <c r="T109" s="148" t="s">
        <v>399</v>
      </c>
      <c r="U109" s="142" t="s">
        <v>343</v>
      </c>
      <c r="V109" s="142" t="s">
        <v>81</v>
      </c>
      <c r="W109" s="143">
        <v>1.23</v>
      </c>
      <c r="X109" s="144">
        <v>0</v>
      </c>
      <c r="Y109" s="144">
        <v>1</v>
      </c>
      <c r="Z109" s="144">
        <v>0</v>
      </c>
      <c r="AA109" s="144">
        <v>24</v>
      </c>
      <c r="AB109" s="145" t="s">
        <v>398</v>
      </c>
      <c r="AC109" s="142" t="s">
        <v>344</v>
      </c>
      <c r="AD109" s="142" t="s">
        <v>93</v>
      </c>
      <c r="AE109" s="146">
        <v>0</v>
      </c>
      <c r="AF109" s="147">
        <v>0</v>
      </c>
      <c r="AG109" s="147">
        <v>0</v>
      </c>
      <c r="AH109" s="147">
        <v>0</v>
      </c>
      <c r="AI109" s="147">
        <v>124</v>
      </c>
      <c r="AJ109" s="148" t="s">
        <v>399</v>
      </c>
      <c r="AK109" s="142">
        <v>520</v>
      </c>
      <c r="AL109" s="142" t="s">
        <v>82</v>
      </c>
      <c r="AM109" s="143">
        <v>2</v>
      </c>
      <c r="AN109" s="144">
        <v>0</v>
      </c>
      <c r="AO109" s="144">
        <v>0</v>
      </c>
      <c r="AP109" s="144">
        <v>0</v>
      </c>
      <c r="AQ109" s="144">
        <v>3</v>
      </c>
      <c r="AR109" s="145" t="s">
        <v>399</v>
      </c>
      <c r="AS109" s="142" t="str">
        <f>IF(原始数据!L109="","",原始数据!L109)</f>
        <v>miao</v>
      </c>
      <c r="AT109" s="142" t="str">
        <f>IF(原始数据!AV109="","",原始数据!AV109)</f>
        <v>时空之影</v>
      </c>
      <c r="AU109" s="154">
        <v>0</v>
      </c>
      <c r="AV109" s="154">
        <v>4</v>
      </c>
      <c r="AW109" s="154">
        <v>8</v>
      </c>
      <c r="AX109" s="154">
        <v>0</v>
      </c>
      <c r="AY109" s="155">
        <v>5</v>
      </c>
      <c r="AZ109" s="151">
        <v>6</v>
      </c>
      <c r="BA109" s="151">
        <v>15</v>
      </c>
    </row>
    <row r="110" spans="1:55">
      <c r="A110" s="1">
        <f>输入错误检查!B109</f>
        <v>0</v>
      </c>
      <c r="C110" s="8">
        <f>IF(原始数据!B110="","",原始数据!B110)</f>
        <v>4</v>
      </c>
      <c r="D110" s="8">
        <f>IF(原始数据!C110="","",原始数据!C110)</f>
        <v>14</v>
      </c>
      <c r="E110" s="8">
        <f>IF(原始数据!D110="","",原始数据!D110)</f>
        <v>14</v>
      </c>
      <c r="F110" s="8" t="str">
        <f>IF(原始数据!E110="","",原始数据!E110)</f>
        <v>FT</v>
      </c>
      <c r="G110" s="8" t="str">
        <f>IF(原始数据!F110="","",原始数据!F110)</f>
        <v>FL</v>
      </c>
      <c r="H110" s="8">
        <f>IF(原始数据!G110="","",原始数据!G110)</f>
        <v>2</v>
      </c>
      <c r="I110" s="8" t="str">
        <f>IF(原始数据!H110="","",原始数据!H110)</f>
        <v>下</v>
      </c>
      <c r="J110" s="8" t="str">
        <f>原始数据!U110</f>
        <v>平</v>
      </c>
      <c r="K110" s="8">
        <f t="shared" si="4"/>
        <v>0</v>
      </c>
      <c r="L110" s="8">
        <f t="shared" si="5"/>
        <v>2</v>
      </c>
      <c r="M110" s="142" t="s">
        <v>354</v>
      </c>
      <c r="N110" s="142" t="s">
        <v>79</v>
      </c>
      <c r="O110" s="146">
        <v>0.1</v>
      </c>
      <c r="P110" s="147">
        <v>0</v>
      </c>
      <c r="Q110" s="147">
        <v>0</v>
      </c>
      <c r="R110" s="147">
        <v>0</v>
      </c>
      <c r="S110" s="147">
        <v>116</v>
      </c>
      <c r="T110" s="148" t="s">
        <v>399</v>
      </c>
      <c r="U110" s="142" t="s">
        <v>355</v>
      </c>
      <c r="V110" s="142" t="s">
        <v>133</v>
      </c>
      <c r="W110" s="143">
        <v>1.87</v>
      </c>
      <c r="X110" s="144">
        <v>0</v>
      </c>
      <c r="Y110" s="144">
        <v>0</v>
      </c>
      <c r="Z110" s="144">
        <v>0</v>
      </c>
      <c r="AA110" s="144">
        <v>34</v>
      </c>
      <c r="AB110" s="145" t="s">
        <v>398</v>
      </c>
      <c r="AC110" s="142" t="s">
        <v>375</v>
      </c>
      <c r="AD110" s="142" t="s">
        <v>107</v>
      </c>
      <c r="AE110" s="146">
        <v>1.1</v>
      </c>
      <c r="AF110" s="147">
        <v>0</v>
      </c>
      <c r="AG110" s="147">
        <v>1</v>
      </c>
      <c r="AH110" s="147">
        <v>0</v>
      </c>
      <c r="AI110" s="147">
        <v>39</v>
      </c>
      <c r="AJ110" s="148" t="s">
        <v>398</v>
      </c>
      <c r="AK110" s="142" t="s">
        <v>253</v>
      </c>
      <c r="AL110" s="142" t="s">
        <v>82</v>
      </c>
      <c r="AM110" s="143">
        <v>2.45</v>
      </c>
      <c r="AN110" s="144">
        <v>0</v>
      </c>
      <c r="AO110" s="144">
        <v>1</v>
      </c>
      <c r="AP110" s="144">
        <v>0</v>
      </c>
      <c r="AQ110" s="144">
        <v>52</v>
      </c>
      <c r="AR110" s="145" t="s">
        <v>399</v>
      </c>
      <c r="AS110" s="142" t="str">
        <f>IF(原始数据!L110="","",原始数据!L110)</f>
        <v>hasha</v>
      </c>
      <c r="AT110" s="142" t="str">
        <f>IF(原始数据!AV110="","",原始数据!AV110)</f>
        <v>跛脚羊</v>
      </c>
      <c r="AU110" s="154">
        <v>0</v>
      </c>
      <c r="AV110" s="154">
        <v>0</v>
      </c>
      <c r="AW110" s="154">
        <v>10</v>
      </c>
      <c r="AX110" s="154">
        <v>0</v>
      </c>
      <c r="AY110" s="155">
        <v>6</v>
      </c>
      <c r="AZ110" s="151">
        <v>5</v>
      </c>
      <c r="BA110" s="151">
        <v>54</v>
      </c>
    </row>
    <row r="111" spans="1:55">
      <c r="A111" s="1">
        <f>输入错误检查!B110</f>
        <v>0</v>
      </c>
      <c r="C111" s="8">
        <f>IF(原始数据!B111="","",原始数据!B111)</f>
        <v>4</v>
      </c>
      <c r="D111" s="8">
        <f>IF(原始数据!C111="","",原始数据!C111)</f>
        <v>14</v>
      </c>
      <c r="E111" s="8">
        <f>IF(原始数据!D111="","",原始数据!D111)</f>
        <v>14</v>
      </c>
      <c r="F111" s="8" t="str">
        <f>IF(原始数据!E111="","",原始数据!E111)</f>
        <v>FT</v>
      </c>
      <c r="G111" s="8" t="str">
        <f>IF(原始数据!F111="","",原始数据!F111)</f>
        <v>FL</v>
      </c>
      <c r="H111" s="8">
        <f>IF(原始数据!G111="","",原始数据!G111)</f>
        <v>3</v>
      </c>
      <c r="I111" s="8" t="str">
        <f>IF(原始数据!H111="","",原始数据!H111)</f>
        <v>上</v>
      </c>
      <c r="J111" s="8" t="str">
        <f>原始数据!U111</f>
        <v>人</v>
      </c>
      <c r="K111" s="8">
        <f t="shared" si="4"/>
        <v>0</v>
      </c>
      <c r="L111" s="8">
        <f t="shared" si="5"/>
        <v>3</v>
      </c>
      <c r="M111" s="142" t="s">
        <v>354</v>
      </c>
      <c r="N111" s="142" t="s">
        <v>152</v>
      </c>
      <c r="O111" s="146">
        <v>2.38</v>
      </c>
      <c r="P111" s="147">
        <v>0</v>
      </c>
      <c r="Q111" s="147">
        <v>0</v>
      </c>
      <c r="R111" s="147">
        <v>3</v>
      </c>
      <c r="S111" s="147">
        <v>22</v>
      </c>
      <c r="T111" s="148" t="s">
        <v>399</v>
      </c>
      <c r="U111" s="142" t="s">
        <v>375</v>
      </c>
      <c r="V111" s="142" t="s">
        <v>105</v>
      </c>
      <c r="W111" s="143">
        <v>1.01</v>
      </c>
      <c r="X111" s="144">
        <v>0</v>
      </c>
      <c r="Y111" s="144">
        <v>0</v>
      </c>
      <c r="Z111" s="144">
        <v>0</v>
      </c>
      <c r="AA111" s="144">
        <v>54</v>
      </c>
      <c r="AB111" s="145" t="s">
        <v>398</v>
      </c>
      <c r="AC111" s="142" t="s">
        <v>253</v>
      </c>
      <c r="AD111" s="142" t="s">
        <v>112</v>
      </c>
      <c r="AE111" s="146">
        <v>2</v>
      </c>
      <c r="AF111" s="147">
        <v>0</v>
      </c>
      <c r="AG111" s="147">
        <v>2</v>
      </c>
      <c r="AH111" s="147">
        <v>0</v>
      </c>
      <c r="AI111" s="147">
        <v>23</v>
      </c>
      <c r="AJ111" s="148" t="s">
        <v>398</v>
      </c>
      <c r="AK111" s="142" t="s">
        <v>355</v>
      </c>
      <c r="AL111" s="142" t="s">
        <v>91</v>
      </c>
      <c r="AM111" s="143">
        <v>0.51</v>
      </c>
      <c r="AN111" s="144">
        <v>0</v>
      </c>
      <c r="AO111" s="144">
        <v>0</v>
      </c>
      <c r="AP111" s="144">
        <v>0</v>
      </c>
      <c r="AQ111" s="144">
        <v>145</v>
      </c>
      <c r="AR111" s="145" t="s">
        <v>398</v>
      </c>
      <c r="AS111" s="142" t="str">
        <f>IF(原始数据!L111="","",原始数据!L111)</f>
        <v>hasha</v>
      </c>
      <c r="AT111" s="142" t="str">
        <f>IF(原始数据!AV111="","",原始数据!AV111)</f>
        <v>使徒</v>
      </c>
      <c r="AU111" s="154">
        <v>0</v>
      </c>
      <c r="AV111" s="154">
        <v>4</v>
      </c>
      <c r="AW111" s="154">
        <v>10</v>
      </c>
      <c r="AX111" s="154">
        <v>1</v>
      </c>
      <c r="AY111" s="155">
        <v>6</v>
      </c>
      <c r="AZ111" s="151">
        <v>6</v>
      </c>
      <c r="BA111" s="151">
        <v>18</v>
      </c>
    </row>
    <row r="112" spans="1:55">
      <c r="A112" s="1">
        <f>输入错误检查!B111</f>
        <v>0</v>
      </c>
      <c r="C112" s="8">
        <f>IF(原始数据!B112="","",原始数据!B112)</f>
        <v>4</v>
      </c>
      <c r="D112" s="8">
        <f>IF(原始数据!C112="","",原始数据!C112)</f>
        <v>14</v>
      </c>
      <c r="E112" s="8">
        <f>IF(原始数据!D112="","",原始数据!D112)</f>
        <v>14</v>
      </c>
      <c r="F112" s="8" t="str">
        <f>IF(原始数据!E112="","",原始数据!E112)</f>
        <v>FT</v>
      </c>
      <c r="G112" s="8" t="str">
        <f>IF(原始数据!F112="","",原始数据!F112)</f>
        <v>FL</v>
      </c>
      <c r="H112" s="8">
        <f>IF(原始数据!G112="","",原始数据!G112)</f>
        <v>3</v>
      </c>
      <c r="I112" s="8" t="str">
        <f>IF(原始数据!H112="","",原始数据!H112)</f>
        <v>下</v>
      </c>
      <c r="J112" s="8" t="str">
        <f>原始数据!U112</f>
        <v>平</v>
      </c>
      <c r="K112" s="8">
        <f t="shared" si="4"/>
        <v>0</v>
      </c>
      <c r="L112" s="8">
        <f t="shared" si="5"/>
        <v>2</v>
      </c>
      <c r="M112" s="142" t="s">
        <v>299</v>
      </c>
      <c r="N112" s="142" t="s">
        <v>108</v>
      </c>
      <c r="O112" s="146">
        <v>1.46</v>
      </c>
      <c r="P112" s="147">
        <v>0</v>
      </c>
      <c r="Q112" s="147">
        <v>1</v>
      </c>
      <c r="R112" s="147">
        <v>0</v>
      </c>
      <c r="S112" s="147">
        <v>86</v>
      </c>
      <c r="T112" s="148" t="s">
        <v>398</v>
      </c>
      <c r="U112" s="142" t="s">
        <v>344</v>
      </c>
      <c r="V112" s="142" t="s">
        <v>105</v>
      </c>
      <c r="W112" s="143">
        <v>1</v>
      </c>
      <c r="X112" s="144">
        <v>0</v>
      </c>
      <c r="Y112" s="144">
        <v>1</v>
      </c>
      <c r="Z112" s="144">
        <v>0</v>
      </c>
      <c r="AA112" s="144">
        <v>97</v>
      </c>
      <c r="AB112" s="145" t="s">
        <v>399</v>
      </c>
      <c r="AC112" s="142" t="s">
        <v>343</v>
      </c>
      <c r="AD112" s="142" t="s">
        <v>113</v>
      </c>
      <c r="AE112" s="146">
        <v>0</v>
      </c>
      <c r="AF112" s="147">
        <v>0</v>
      </c>
      <c r="AG112" s="147">
        <v>0</v>
      </c>
      <c r="AH112" s="147">
        <v>0</v>
      </c>
      <c r="AI112" s="147">
        <v>87</v>
      </c>
      <c r="AJ112" s="148" t="s">
        <v>399</v>
      </c>
      <c r="AK112" s="142">
        <v>520</v>
      </c>
      <c r="AL112" s="142" t="s">
        <v>109</v>
      </c>
      <c r="AM112" s="143">
        <v>2.94</v>
      </c>
      <c r="AN112" s="144">
        <v>0</v>
      </c>
      <c r="AO112" s="144">
        <v>1</v>
      </c>
      <c r="AP112" s="144">
        <v>0</v>
      </c>
      <c r="AQ112" s="144">
        <v>14</v>
      </c>
      <c r="AR112" s="145" t="s">
        <v>398</v>
      </c>
      <c r="AS112" s="142" t="str">
        <f>IF(原始数据!L112="","",原始数据!L112)</f>
        <v>miao</v>
      </c>
      <c r="AT112" s="142" t="str">
        <f>IF(原始数据!AV112="","",原始数据!AV112)</f>
        <v>蜡像师</v>
      </c>
      <c r="AU112" s="154">
        <v>0</v>
      </c>
      <c r="AV112" s="154">
        <v>2</v>
      </c>
      <c r="AW112" s="154">
        <v>9</v>
      </c>
      <c r="AX112" s="154">
        <v>0</v>
      </c>
      <c r="AY112" s="155">
        <v>6</v>
      </c>
      <c r="AZ112" s="151">
        <v>6</v>
      </c>
      <c r="BA112" s="151">
        <v>46</v>
      </c>
    </row>
    <row r="113" spans="1:55">
      <c r="A113" s="1">
        <f>输入错误检查!B112</f>
        <v>0</v>
      </c>
      <c r="C113" s="8">
        <f>IF(原始数据!B113="","",原始数据!B113)</f>
        <v>4</v>
      </c>
      <c r="D113" s="8">
        <f>IF(原始数据!C113="","",原始数据!C113)</f>
        <v>14</v>
      </c>
      <c r="E113" s="8">
        <f>IF(原始数据!D113="","",原始数据!D113)</f>
        <v>14</v>
      </c>
      <c r="F113" s="8" t="str">
        <f>IF(原始数据!E113="","",原始数据!E113)</f>
        <v>FT</v>
      </c>
      <c r="G113" s="8" t="str">
        <f>IF(原始数据!F113="","",原始数据!F113)</f>
        <v>FL</v>
      </c>
      <c r="H113" s="8" t="str">
        <f>IF(原始数据!G113="","",原始数据!G113)</f>
        <v>加</v>
      </c>
      <c r="I113" s="8" t="str">
        <f>IF(原始数据!H113="","",原始数据!H113)</f>
        <v>上</v>
      </c>
      <c r="J113" s="8" t="str">
        <f>原始数据!U113</f>
        <v/>
      </c>
      <c r="K113" s="8" t="str">
        <f t="shared" si="4"/>
        <v/>
      </c>
      <c r="L113" s="8">
        <f t="shared" si="5"/>
        <v>0</v>
      </c>
      <c r="M113" s="142"/>
      <c r="N113" s="142"/>
      <c r="O113" s="146"/>
      <c r="P113" s="147"/>
      <c r="Q113" s="147"/>
      <c r="R113" s="147"/>
      <c r="S113" s="147"/>
      <c r="T113" s="148"/>
      <c r="U113" s="142"/>
      <c r="V113" s="142"/>
      <c r="W113" s="143"/>
      <c r="X113" s="144"/>
      <c r="Y113" s="144"/>
      <c r="Z113" s="144"/>
      <c r="AA113" s="144"/>
      <c r="AB113" s="145"/>
      <c r="AC113" s="142"/>
      <c r="AD113" s="142"/>
      <c r="AE113" s="146"/>
      <c r="AF113" s="147"/>
      <c r="AG113" s="147"/>
      <c r="AH113" s="147"/>
      <c r="AI113" s="147"/>
      <c r="AJ113" s="148"/>
      <c r="AK113" s="142"/>
      <c r="AL113" s="142"/>
      <c r="AM113" s="143"/>
      <c r="AN113" s="144"/>
      <c r="AO113" s="144"/>
      <c r="AP113" s="144"/>
      <c r="AQ113" s="144"/>
      <c r="AR113" s="145"/>
      <c r="AS113" s="142" t="str">
        <f>IF(原始数据!L113="","",原始数据!L113)</f>
        <v/>
      </c>
      <c r="AT113" s="142" t="str">
        <f>IF(原始数据!AV113="","",原始数据!AV113)</f>
        <v/>
      </c>
      <c r="AU113" s="154"/>
      <c r="AV113" s="154"/>
      <c r="AW113" s="154"/>
      <c r="AX113" s="154"/>
      <c r="AY113" s="155"/>
      <c r="AZ113" s="151"/>
      <c r="BA113" s="151"/>
    </row>
    <row r="114" spans="1:55">
      <c r="A114" s="1">
        <f>输入错误检查!B113</f>
        <v>0</v>
      </c>
      <c r="C114" s="8">
        <f>IF(原始数据!B114="","",原始数据!B114)</f>
        <v>4</v>
      </c>
      <c r="D114" s="8">
        <f>IF(原始数据!C114="","",原始数据!C114)</f>
        <v>14</v>
      </c>
      <c r="E114" s="8">
        <f>IF(原始数据!D114="","",原始数据!D114)</f>
        <v>14</v>
      </c>
      <c r="F114" s="8" t="str">
        <f>IF(原始数据!E114="","",原始数据!E114)</f>
        <v>FT</v>
      </c>
      <c r="G114" s="8" t="str">
        <f>IF(原始数据!F114="","",原始数据!F114)</f>
        <v>FL</v>
      </c>
      <c r="H114" s="8" t="str">
        <f>IF(原始数据!G114="","",原始数据!G114)</f>
        <v>加</v>
      </c>
      <c r="I114" s="8" t="str">
        <f>IF(原始数据!H114="","",原始数据!H114)</f>
        <v>下</v>
      </c>
      <c r="J114" s="8" t="str">
        <f>原始数据!U114</f>
        <v/>
      </c>
      <c r="K114" s="8" t="str">
        <f t="shared" si="4"/>
        <v/>
      </c>
      <c r="L114" s="8">
        <f t="shared" si="5"/>
        <v>0</v>
      </c>
      <c r="M114" s="142"/>
      <c r="N114" s="142"/>
      <c r="O114" s="146"/>
      <c r="P114" s="147"/>
      <c r="Q114" s="147"/>
      <c r="R114" s="147"/>
      <c r="S114" s="147"/>
      <c r="T114" s="148"/>
      <c r="U114" s="142"/>
      <c r="V114" s="142"/>
      <c r="W114" s="143"/>
      <c r="X114" s="144"/>
      <c r="Y114" s="144"/>
      <c r="Z114" s="144"/>
      <c r="AA114" s="144"/>
      <c r="AB114" s="145"/>
      <c r="AC114" s="142"/>
      <c r="AD114" s="142"/>
      <c r="AE114" s="146"/>
      <c r="AF114" s="147"/>
      <c r="AG114" s="147"/>
      <c r="AH114" s="147"/>
      <c r="AI114" s="147"/>
      <c r="AJ114" s="148"/>
      <c r="AK114" s="142"/>
      <c r="AL114" s="142"/>
      <c r="AM114" s="143"/>
      <c r="AN114" s="144"/>
      <c r="AO114" s="144"/>
      <c r="AP114" s="144"/>
      <c r="AQ114" s="144"/>
      <c r="AR114" s="145"/>
      <c r="AS114" s="142" t="str">
        <f>IF(原始数据!L114="","",原始数据!L114)</f>
        <v/>
      </c>
      <c r="AT114" s="142" t="str">
        <f>IF(原始数据!AV114="","",原始数据!AV114)</f>
        <v/>
      </c>
      <c r="AU114" s="154"/>
      <c r="AV114" s="154"/>
      <c r="AW114" s="154"/>
      <c r="AX114" s="154"/>
      <c r="AY114" s="155"/>
      <c r="AZ114" s="151"/>
      <c r="BA114" s="151"/>
    </row>
    <row r="115" spans="1:55">
      <c r="A115" s="1">
        <f>输入错误检查!B114</f>
        <v>0</v>
      </c>
      <c r="C115" s="8">
        <f>IF(原始数据!B115="","",原始数据!B115)</f>
        <v>4</v>
      </c>
      <c r="D115" s="8">
        <f>IF(原始数据!C115="","",原始数据!C115)</f>
        <v>14</v>
      </c>
      <c r="E115" s="8">
        <f>IF(原始数据!D115="","",原始数据!D115)</f>
        <v>16</v>
      </c>
      <c r="F115" s="8" t="str">
        <f>IF(原始数据!E115="","",原始数据!E115)</f>
        <v>ZZZ</v>
      </c>
      <c r="G115" s="8" t="str">
        <f>IF(原始数据!F115="","",原始数据!F115)</f>
        <v>ZETA</v>
      </c>
      <c r="H115" s="8">
        <f>IF(原始数据!G115="","",原始数据!G115)</f>
        <v>1</v>
      </c>
      <c r="I115" s="8" t="str">
        <f>IF(原始数据!H115="","",原始数据!H115)</f>
        <v>上</v>
      </c>
      <c r="J115" s="8" t="str">
        <f>原始数据!U115</f>
        <v>屠</v>
      </c>
      <c r="K115" s="8">
        <f t="shared" si="4"/>
        <v>0</v>
      </c>
      <c r="L115" s="8">
        <f t="shared" si="5"/>
        <v>0</v>
      </c>
      <c r="M115" s="142" t="s">
        <v>265</v>
      </c>
      <c r="N115" s="142" t="s">
        <v>90</v>
      </c>
      <c r="O115" s="143">
        <v>1.67</v>
      </c>
      <c r="P115" s="144">
        <v>0</v>
      </c>
      <c r="Q115" s="144">
        <v>0</v>
      </c>
      <c r="R115" s="144">
        <v>0</v>
      </c>
      <c r="S115" s="144">
        <v>66</v>
      </c>
      <c r="T115" s="145" t="s">
        <v>399</v>
      </c>
      <c r="U115" s="142" t="s">
        <v>313</v>
      </c>
      <c r="V115" s="142" t="s">
        <v>85</v>
      </c>
      <c r="W115" s="146">
        <v>0</v>
      </c>
      <c r="X115" s="147">
        <v>0</v>
      </c>
      <c r="Y115" s="147">
        <v>1</v>
      </c>
      <c r="Z115" s="147">
        <v>0</v>
      </c>
      <c r="AA115" s="147">
        <v>65</v>
      </c>
      <c r="AB115" s="148" t="s">
        <v>399</v>
      </c>
      <c r="AC115" s="142" t="s">
        <v>261</v>
      </c>
      <c r="AD115" s="142" t="s">
        <v>82</v>
      </c>
      <c r="AE115" s="143">
        <v>2.62</v>
      </c>
      <c r="AF115" s="144">
        <v>0</v>
      </c>
      <c r="AG115" s="144">
        <v>1</v>
      </c>
      <c r="AH115" s="144">
        <v>0</v>
      </c>
      <c r="AI115" s="144">
        <v>36</v>
      </c>
      <c r="AJ115" s="145" t="s">
        <v>399</v>
      </c>
      <c r="AK115" s="142" t="s">
        <v>400</v>
      </c>
      <c r="AL115" s="142" t="s">
        <v>81</v>
      </c>
      <c r="AM115" s="146">
        <v>1.69</v>
      </c>
      <c r="AN115" s="147">
        <v>0</v>
      </c>
      <c r="AO115" s="147">
        <v>2</v>
      </c>
      <c r="AP115" s="147">
        <v>1</v>
      </c>
      <c r="AQ115" s="147">
        <v>51</v>
      </c>
      <c r="AR115" s="148" t="s">
        <v>399</v>
      </c>
      <c r="AS115" s="142" t="str">
        <f>IF(原始数据!L115="","",原始数据!L115)</f>
        <v>peter</v>
      </c>
      <c r="AT115" s="142" t="str">
        <f>IF(原始数据!AV115="","",原始数据!AV115)</f>
        <v>跛脚羊</v>
      </c>
      <c r="AU115" s="149">
        <v>0</v>
      </c>
      <c r="AV115" s="149">
        <v>0</v>
      </c>
      <c r="AW115" s="149">
        <v>19</v>
      </c>
      <c r="AX115" s="149">
        <v>0</v>
      </c>
      <c r="AY115" s="150">
        <v>11</v>
      </c>
      <c r="AZ115" s="151">
        <v>8</v>
      </c>
      <c r="BA115" s="151">
        <v>4</v>
      </c>
      <c r="BB115" s="152" t="s">
        <v>159</v>
      </c>
      <c r="BC115" s="153" t="s">
        <v>87</v>
      </c>
    </row>
    <row r="116" spans="1:55">
      <c r="A116" s="1">
        <f>输入错误检查!B115</f>
        <v>0</v>
      </c>
      <c r="C116" s="8">
        <f>IF(原始数据!B116="","",原始数据!B116)</f>
        <v>4</v>
      </c>
      <c r="D116" s="8">
        <f>IF(原始数据!C116="","",原始数据!C116)</f>
        <v>14</v>
      </c>
      <c r="E116" s="8">
        <f>IF(原始数据!D116="","",原始数据!D116)</f>
        <v>16</v>
      </c>
      <c r="F116" s="8" t="str">
        <f>IF(原始数据!E116="","",原始数据!E116)</f>
        <v>ZZZ</v>
      </c>
      <c r="G116" s="8" t="str">
        <f>IF(原始数据!F116="","",原始数据!F116)</f>
        <v>ZETA</v>
      </c>
      <c r="H116" s="8">
        <f>IF(原始数据!G116="","",原始数据!G116)</f>
        <v>1</v>
      </c>
      <c r="I116" s="8" t="str">
        <f>IF(原始数据!H116="","",原始数据!H116)</f>
        <v>下</v>
      </c>
      <c r="J116" s="8" t="str">
        <f>原始数据!U116</f>
        <v>平</v>
      </c>
      <c r="K116" s="8">
        <f t="shared" si="4"/>
        <v>0</v>
      </c>
      <c r="L116" s="8">
        <f t="shared" si="5"/>
        <v>2</v>
      </c>
      <c r="M116" s="142" t="s">
        <v>408</v>
      </c>
      <c r="N116" s="142" t="s">
        <v>81</v>
      </c>
      <c r="O116" s="143">
        <v>2.29</v>
      </c>
      <c r="P116" s="144">
        <v>0</v>
      </c>
      <c r="Q116" s="144">
        <v>1</v>
      </c>
      <c r="R116" s="144">
        <v>1</v>
      </c>
      <c r="S116" s="144">
        <v>102</v>
      </c>
      <c r="T116" s="145" t="s">
        <v>399</v>
      </c>
      <c r="U116" s="142" t="s">
        <v>314</v>
      </c>
      <c r="V116" s="142" t="s">
        <v>109</v>
      </c>
      <c r="W116" s="146">
        <v>0.13</v>
      </c>
      <c r="X116" s="147">
        <v>0</v>
      </c>
      <c r="Y116" s="147">
        <v>0</v>
      </c>
      <c r="Z116" s="147">
        <v>0</v>
      </c>
      <c r="AA116" s="147">
        <v>127</v>
      </c>
      <c r="AB116" s="148" t="s">
        <v>399</v>
      </c>
      <c r="AC116" s="142" t="s">
        <v>295</v>
      </c>
      <c r="AD116" s="142" t="s">
        <v>130</v>
      </c>
      <c r="AE116" s="143">
        <v>1.41</v>
      </c>
      <c r="AF116" s="144">
        <v>0</v>
      </c>
      <c r="AG116" s="144">
        <v>1</v>
      </c>
      <c r="AH116" s="144">
        <v>1</v>
      </c>
      <c r="AI116" s="144">
        <v>188</v>
      </c>
      <c r="AJ116" s="145" t="s">
        <v>398</v>
      </c>
      <c r="AK116" s="142" t="s">
        <v>296</v>
      </c>
      <c r="AL116" s="142" t="s">
        <v>112</v>
      </c>
      <c r="AM116" s="146">
        <v>3.34</v>
      </c>
      <c r="AN116" s="147">
        <v>0</v>
      </c>
      <c r="AO116" s="147">
        <v>0</v>
      </c>
      <c r="AP116" s="147">
        <v>0</v>
      </c>
      <c r="AQ116" s="147">
        <v>112</v>
      </c>
      <c r="AR116" s="148" t="s">
        <v>398</v>
      </c>
      <c r="AS116" s="142" t="str">
        <f>IF(原始数据!L116="","",原始数据!L116)</f>
        <v>mz</v>
      </c>
      <c r="AT116" s="142" t="str">
        <f>IF(原始数据!AV116="","",原始数据!AV116)</f>
        <v>记录员</v>
      </c>
      <c r="AU116" s="149">
        <v>0</v>
      </c>
      <c r="AV116" s="149">
        <v>2</v>
      </c>
      <c r="AW116" s="149">
        <v>11</v>
      </c>
      <c r="AX116" s="149">
        <v>1</v>
      </c>
      <c r="AY116" s="150">
        <v>5</v>
      </c>
      <c r="AZ116" s="151">
        <v>11</v>
      </c>
      <c r="BA116" s="151">
        <v>5</v>
      </c>
    </row>
    <row r="117" spans="1:55">
      <c r="A117" s="1">
        <f>输入错误检查!B116</f>
        <v>0</v>
      </c>
      <c r="C117" s="8">
        <f>IF(原始数据!B117="","",原始数据!B117)</f>
        <v>4</v>
      </c>
      <c r="D117" s="8">
        <f>IF(原始数据!C117="","",原始数据!C117)</f>
        <v>14</v>
      </c>
      <c r="E117" s="8">
        <f>IF(原始数据!D117="","",原始数据!D117)</f>
        <v>16</v>
      </c>
      <c r="F117" s="8" t="str">
        <f>IF(原始数据!E117="","",原始数据!E117)</f>
        <v>ZZZ</v>
      </c>
      <c r="G117" s="8" t="str">
        <f>IF(原始数据!F117="","",原始数据!F117)</f>
        <v>ZETA</v>
      </c>
      <c r="H117" s="8">
        <f>IF(原始数据!G117="","",原始数据!G117)</f>
        <v>2</v>
      </c>
      <c r="I117" s="8" t="str">
        <f>IF(原始数据!H117="","",原始数据!H117)</f>
        <v>上</v>
      </c>
      <c r="J117" s="8" t="str">
        <f>原始数据!U117</f>
        <v>屠</v>
      </c>
      <c r="K117" s="8">
        <f t="shared" si="4"/>
        <v>0</v>
      </c>
      <c r="L117" s="8">
        <f t="shared" si="5"/>
        <v>0</v>
      </c>
      <c r="M117" s="142" t="s">
        <v>265</v>
      </c>
      <c r="N117" s="142" t="s">
        <v>91</v>
      </c>
      <c r="O117" s="143">
        <v>2.61</v>
      </c>
      <c r="P117" s="144">
        <v>0</v>
      </c>
      <c r="Q117" s="144">
        <v>0</v>
      </c>
      <c r="R117" s="144">
        <v>0</v>
      </c>
      <c r="S117" s="144">
        <v>8</v>
      </c>
      <c r="T117" s="145" t="s">
        <v>399</v>
      </c>
      <c r="U117" s="142" t="s">
        <v>313</v>
      </c>
      <c r="V117" s="142" t="s">
        <v>83</v>
      </c>
      <c r="W117" s="146">
        <v>0.76</v>
      </c>
      <c r="X117" s="147">
        <v>0</v>
      </c>
      <c r="Y117" s="147">
        <v>0</v>
      </c>
      <c r="Z117" s="147">
        <v>1</v>
      </c>
      <c r="AA117" s="147">
        <v>135</v>
      </c>
      <c r="AB117" s="148" t="s">
        <v>399</v>
      </c>
      <c r="AC117" s="142" t="s">
        <v>400</v>
      </c>
      <c r="AD117" s="142" t="s">
        <v>119</v>
      </c>
      <c r="AE117" s="143">
        <v>1.24</v>
      </c>
      <c r="AF117" s="144">
        <v>0</v>
      </c>
      <c r="AG117" s="144">
        <v>3</v>
      </c>
      <c r="AH117" s="144">
        <v>0</v>
      </c>
      <c r="AI117" s="144">
        <v>95</v>
      </c>
      <c r="AJ117" s="145" t="s">
        <v>399</v>
      </c>
      <c r="AK117" s="142" t="s">
        <v>261</v>
      </c>
      <c r="AL117" s="142" t="s">
        <v>109</v>
      </c>
      <c r="AM117" s="146">
        <v>1.44</v>
      </c>
      <c r="AN117" s="147">
        <v>0</v>
      </c>
      <c r="AO117" s="147">
        <v>1</v>
      </c>
      <c r="AP117" s="147">
        <v>0</v>
      </c>
      <c r="AQ117" s="147">
        <v>88</v>
      </c>
      <c r="AR117" s="148" t="s">
        <v>399</v>
      </c>
      <c r="AS117" s="142" t="str">
        <f>IF(原始数据!L117="","",原始数据!L117)</f>
        <v>peter</v>
      </c>
      <c r="AT117" s="142" t="str">
        <f>IF(原始数据!AV117="","",原始数据!AV117)</f>
        <v>时空之影</v>
      </c>
      <c r="AU117" s="149">
        <v>0</v>
      </c>
      <c r="AV117" s="149">
        <v>2</v>
      </c>
      <c r="AW117" s="149">
        <v>15</v>
      </c>
      <c r="AX117" s="149">
        <v>0</v>
      </c>
      <c r="AY117" s="150">
        <v>10</v>
      </c>
      <c r="AZ117" s="151">
        <v>9</v>
      </c>
      <c r="BA117" s="151">
        <v>56</v>
      </c>
    </row>
    <row r="118" spans="1:55">
      <c r="A118" s="1">
        <f>输入错误检查!B117</f>
        <v>0</v>
      </c>
      <c r="C118" s="8">
        <f>IF(原始数据!B118="","",原始数据!B118)</f>
        <v>4</v>
      </c>
      <c r="D118" s="8">
        <f>IF(原始数据!C118="","",原始数据!C118)</f>
        <v>14</v>
      </c>
      <c r="E118" s="8">
        <f>IF(原始数据!D118="","",原始数据!D118)</f>
        <v>16</v>
      </c>
      <c r="F118" s="8" t="str">
        <f>IF(原始数据!E118="","",原始数据!E118)</f>
        <v>ZZZ</v>
      </c>
      <c r="G118" s="8" t="str">
        <f>IF(原始数据!F118="","",原始数据!F118)</f>
        <v>ZETA</v>
      </c>
      <c r="H118" s="8">
        <f>IF(原始数据!G118="","",原始数据!G118)</f>
        <v>2</v>
      </c>
      <c r="I118" s="8" t="str">
        <f>IF(原始数据!H118="","",原始数据!H118)</f>
        <v>下</v>
      </c>
      <c r="J118" s="8" t="str">
        <f>原始数据!U118</f>
        <v>人</v>
      </c>
      <c r="K118" s="8">
        <f t="shared" si="4"/>
        <v>0</v>
      </c>
      <c r="L118" s="8">
        <f t="shared" si="5"/>
        <v>4</v>
      </c>
      <c r="M118" s="142" t="s">
        <v>408</v>
      </c>
      <c r="N118" s="142" t="s">
        <v>119</v>
      </c>
      <c r="O118" s="143">
        <v>1</v>
      </c>
      <c r="P118" s="144">
        <v>0</v>
      </c>
      <c r="Q118" s="144">
        <v>1</v>
      </c>
      <c r="R118" s="144">
        <v>0</v>
      </c>
      <c r="S118" s="144">
        <v>25</v>
      </c>
      <c r="T118" s="145" t="s">
        <v>398</v>
      </c>
      <c r="U118" s="142" t="s">
        <v>314</v>
      </c>
      <c r="V118" s="142" t="s">
        <v>79</v>
      </c>
      <c r="W118" s="146">
        <v>0</v>
      </c>
      <c r="X118" s="147">
        <v>1</v>
      </c>
      <c r="Y118" s="147">
        <v>0</v>
      </c>
      <c r="Z118" s="147">
        <v>0</v>
      </c>
      <c r="AA118" s="147">
        <v>146</v>
      </c>
      <c r="AB118" s="148" t="s">
        <v>398</v>
      </c>
      <c r="AC118" s="142" t="s">
        <v>295</v>
      </c>
      <c r="AD118" s="142" t="s">
        <v>91</v>
      </c>
      <c r="AE118" s="143">
        <v>2</v>
      </c>
      <c r="AF118" s="144">
        <v>0</v>
      </c>
      <c r="AG118" s="144">
        <v>0</v>
      </c>
      <c r="AH118" s="144">
        <v>0</v>
      </c>
      <c r="AI118" s="144">
        <v>5</v>
      </c>
      <c r="AJ118" s="145" t="s">
        <v>398</v>
      </c>
      <c r="AK118" s="142" t="s">
        <v>296</v>
      </c>
      <c r="AL118" s="142" t="s">
        <v>82</v>
      </c>
      <c r="AM118" s="146">
        <v>2</v>
      </c>
      <c r="AN118" s="147">
        <v>0</v>
      </c>
      <c r="AO118" s="147">
        <v>1</v>
      </c>
      <c r="AP118" s="147">
        <v>0</v>
      </c>
      <c r="AQ118" s="147">
        <v>19</v>
      </c>
      <c r="AR118" s="148" t="s">
        <v>398</v>
      </c>
      <c r="AS118" s="142" t="str">
        <f>IF(原始数据!L118="","",原始数据!L118)</f>
        <v>mz</v>
      </c>
      <c r="AT118" s="142" t="str">
        <f>IF(原始数据!AV118="","",原始数据!AV118)</f>
        <v>喧嚣</v>
      </c>
      <c r="AU118" s="149">
        <v>0</v>
      </c>
      <c r="AV118" s="149">
        <v>1</v>
      </c>
      <c r="AW118" s="149">
        <v>35</v>
      </c>
      <c r="AX118" s="149">
        <v>0</v>
      </c>
      <c r="AY118" s="150">
        <v>3</v>
      </c>
      <c r="AZ118" s="151">
        <v>4</v>
      </c>
      <c r="BA118" s="151">
        <v>0</v>
      </c>
    </row>
    <row r="119" spans="1:55">
      <c r="A119" s="1">
        <f>输入错误检查!B118</f>
        <v>0</v>
      </c>
      <c r="C119" s="8">
        <f>IF(原始数据!B119="","",原始数据!B119)</f>
        <v>4</v>
      </c>
      <c r="D119" s="8">
        <f>IF(原始数据!C119="","",原始数据!C119)</f>
        <v>14</v>
      </c>
      <c r="E119" s="8">
        <f>IF(原始数据!D119="","",原始数据!D119)</f>
        <v>16</v>
      </c>
      <c r="F119" s="8" t="str">
        <f>IF(原始数据!E119="","",原始数据!E119)</f>
        <v>ZZZ</v>
      </c>
      <c r="G119" s="8" t="str">
        <f>IF(原始数据!F119="","",原始数据!F119)</f>
        <v>ZETA</v>
      </c>
      <c r="H119" s="8">
        <f>IF(原始数据!G119="","",原始数据!G119)</f>
        <v>3</v>
      </c>
      <c r="I119" s="8" t="str">
        <f>IF(原始数据!H119="","",原始数据!H119)</f>
        <v>上</v>
      </c>
      <c r="J119" s="8" t="str">
        <f>原始数据!U119</f>
        <v/>
      </c>
      <c r="K119" s="8" t="str">
        <f t="shared" si="4"/>
        <v/>
      </c>
      <c r="L119" s="8">
        <f t="shared" si="5"/>
        <v>0</v>
      </c>
      <c r="M119" s="142"/>
      <c r="N119" s="142"/>
      <c r="O119" s="143"/>
      <c r="P119" s="144"/>
      <c r="Q119" s="144"/>
      <c r="R119" s="144"/>
      <c r="S119" s="144"/>
      <c r="T119" s="145"/>
      <c r="U119" s="142"/>
      <c r="V119" s="142"/>
      <c r="W119" s="146"/>
      <c r="X119" s="147"/>
      <c r="Y119" s="147"/>
      <c r="Z119" s="147"/>
      <c r="AA119" s="147"/>
      <c r="AB119" s="148"/>
      <c r="AC119" s="142"/>
      <c r="AD119" s="142"/>
      <c r="AE119" s="143"/>
      <c r="AF119" s="144"/>
      <c r="AG119" s="144"/>
      <c r="AH119" s="144"/>
      <c r="AI119" s="144"/>
      <c r="AJ119" s="145"/>
      <c r="AK119" s="142"/>
      <c r="AL119" s="142"/>
      <c r="AM119" s="146"/>
      <c r="AN119" s="147"/>
      <c r="AO119" s="147"/>
      <c r="AP119" s="147"/>
      <c r="AQ119" s="147"/>
      <c r="AR119" s="148"/>
      <c r="AS119" s="142" t="str">
        <f>IF(原始数据!L119="","",原始数据!L119)</f>
        <v/>
      </c>
      <c r="AT119" s="142" t="str">
        <f>IF(原始数据!AV119="","",原始数据!AV119)</f>
        <v/>
      </c>
      <c r="AU119" s="149"/>
      <c r="AV119" s="149"/>
      <c r="AW119" s="149"/>
      <c r="AX119" s="149"/>
      <c r="AY119" s="150"/>
      <c r="AZ119" s="151"/>
      <c r="BA119" s="151"/>
    </row>
    <row r="120" spans="1:55">
      <c r="A120" s="1">
        <f>输入错误检查!B119</f>
        <v>0</v>
      </c>
      <c r="C120" s="8">
        <f>IF(原始数据!B120="","",原始数据!B120)</f>
        <v>4</v>
      </c>
      <c r="D120" s="8">
        <f>IF(原始数据!C120="","",原始数据!C120)</f>
        <v>14</v>
      </c>
      <c r="E120" s="8">
        <f>IF(原始数据!D120="","",原始数据!D120)</f>
        <v>16</v>
      </c>
      <c r="F120" s="8" t="str">
        <f>IF(原始数据!E120="","",原始数据!E120)</f>
        <v>ZZZ</v>
      </c>
      <c r="G120" s="8" t="str">
        <f>IF(原始数据!F120="","",原始数据!F120)</f>
        <v>ZETA</v>
      </c>
      <c r="H120" s="8">
        <f>IF(原始数据!G120="","",原始数据!G120)</f>
        <v>3</v>
      </c>
      <c r="I120" s="8" t="str">
        <f>IF(原始数据!H120="","",原始数据!H120)</f>
        <v>下</v>
      </c>
      <c r="J120" s="8" t="str">
        <f>原始数据!U120</f>
        <v/>
      </c>
      <c r="K120" s="8" t="str">
        <f t="shared" si="4"/>
        <v/>
      </c>
      <c r="L120" s="8">
        <f t="shared" si="5"/>
        <v>0</v>
      </c>
      <c r="M120" s="142"/>
      <c r="N120" s="142"/>
      <c r="O120" s="143"/>
      <c r="P120" s="144"/>
      <c r="Q120" s="144"/>
      <c r="R120" s="144"/>
      <c r="S120" s="144"/>
      <c r="T120" s="145"/>
      <c r="U120" s="142"/>
      <c r="V120" s="142"/>
      <c r="W120" s="146"/>
      <c r="X120" s="147"/>
      <c r="Y120" s="147"/>
      <c r="Z120" s="147"/>
      <c r="AA120" s="147"/>
      <c r="AB120" s="148"/>
      <c r="AC120" s="142"/>
      <c r="AD120" s="142"/>
      <c r="AE120" s="143"/>
      <c r="AF120" s="144"/>
      <c r="AG120" s="144"/>
      <c r="AH120" s="144"/>
      <c r="AI120" s="144"/>
      <c r="AJ120" s="145"/>
      <c r="AK120" s="142"/>
      <c r="AL120" s="142"/>
      <c r="AM120" s="146"/>
      <c r="AN120" s="147"/>
      <c r="AO120" s="147"/>
      <c r="AP120" s="147"/>
      <c r="AQ120" s="147"/>
      <c r="AR120" s="148"/>
      <c r="AS120" s="142" t="str">
        <f>IF(原始数据!L120="","",原始数据!L120)</f>
        <v/>
      </c>
      <c r="AT120" s="142" t="str">
        <f>IF(原始数据!AV120="","",原始数据!AV120)</f>
        <v/>
      </c>
      <c r="AU120" s="149"/>
      <c r="AV120" s="149"/>
      <c r="AW120" s="149"/>
      <c r="AX120" s="149"/>
      <c r="AY120" s="150"/>
      <c r="AZ120" s="151"/>
      <c r="BA120" s="151"/>
    </row>
    <row r="121" spans="1:55">
      <c r="A121" s="1">
        <f>输入错误检查!B120</f>
        <v>0</v>
      </c>
      <c r="C121" s="8">
        <f>IF(原始数据!B121="","",原始数据!B121)</f>
        <v>4</v>
      </c>
      <c r="D121" s="8">
        <f>IF(原始数据!C121="","",原始数据!C121)</f>
        <v>14</v>
      </c>
      <c r="E121" s="8">
        <f>IF(原始数据!D121="","",原始数据!D121)</f>
        <v>16</v>
      </c>
      <c r="F121" s="8" t="str">
        <f>IF(原始数据!E121="","",原始数据!E121)</f>
        <v>ZZZ</v>
      </c>
      <c r="G121" s="8" t="str">
        <f>IF(原始数据!F121="","",原始数据!F121)</f>
        <v>ZETA</v>
      </c>
      <c r="H121" s="8" t="str">
        <f>IF(原始数据!G121="","",原始数据!G121)</f>
        <v>加</v>
      </c>
      <c r="I121" s="8" t="str">
        <f>IF(原始数据!H121="","",原始数据!H121)</f>
        <v>上</v>
      </c>
      <c r="J121" s="8" t="str">
        <f>原始数据!U121</f>
        <v/>
      </c>
      <c r="K121" s="8" t="str">
        <f t="shared" si="4"/>
        <v/>
      </c>
      <c r="L121" s="8">
        <f t="shared" si="5"/>
        <v>0</v>
      </c>
      <c r="M121" s="142"/>
      <c r="N121" s="142"/>
      <c r="O121" s="143"/>
      <c r="P121" s="144"/>
      <c r="Q121" s="144"/>
      <c r="R121" s="144"/>
      <c r="S121" s="144"/>
      <c r="T121" s="145"/>
      <c r="U121" s="142"/>
      <c r="V121" s="142"/>
      <c r="W121" s="146"/>
      <c r="X121" s="147"/>
      <c r="Y121" s="147"/>
      <c r="Z121" s="147"/>
      <c r="AA121" s="147"/>
      <c r="AB121" s="148"/>
      <c r="AC121" s="142"/>
      <c r="AD121" s="142"/>
      <c r="AE121" s="143"/>
      <c r="AF121" s="144"/>
      <c r="AG121" s="144"/>
      <c r="AH121" s="144"/>
      <c r="AI121" s="144"/>
      <c r="AJ121" s="145"/>
      <c r="AK121" s="142"/>
      <c r="AL121" s="142"/>
      <c r="AM121" s="146"/>
      <c r="AN121" s="147"/>
      <c r="AO121" s="147"/>
      <c r="AP121" s="147"/>
      <c r="AQ121" s="147"/>
      <c r="AR121" s="148"/>
      <c r="AS121" s="142" t="str">
        <f>IF(原始数据!L121="","",原始数据!L121)</f>
        <v/>
      </c>
      <c r="AT121" s="142" t="str">
        <f>IF(原始数据!AV121="","",原始数据!AV121)</f>
        <v/>
      </c>
      <c r="AU121" s="149"/>
      <c r="AV121" s="149"/>
      <c r="AW121" s="149"/>
      <c r="AX121" s="149"/>
      <c r="AY121" s="150"/>
      <c r="AZ121" s="151"/>
      <c r="BA121" s="151"/>
    </row>
    <row r="122" spans="1:55">
      <c r="A122" s="1">
        <f>输入错误检查!B121</f>
        <v>0</v>
      </c>
      <c r="C122" s="8">
        <f>IF(原始数据!B122="","",原始数据!B122)</f>
        <v>4</v>
      </c>
      <c r="D122" s="8">
        <f>IF(原始数据!C122="","",原始数据!C122)</f>
        <v>14</v>
      </c>
      <c r="E122" s="8">
        <f>IF(原始数据!D122="","",原始数据!D122)</f>
        <v>16</v>
      </c>
      <c r="F122" s="8" t="str">
        <f>IF(原始数据!E122="","",原始数据!E122)</f>
        <v>ZZZ</v>
      </c>
      <c r="G122" s="8" t="str">
        <f>IF(原始数据!F122="","",原始数据!F122)</f>
        <v>ZETA</v>
      </c>
      <c r="H122" s="8" t="str">
        <f>IF(原始数据!G122="","",原始数据!G122)</f>
        <v>加</v>
      </c>
      <c r="I122" s="8" t="str">
        <f>IF(原始数据!H122="","",原始数据!H122)</f>
        <v>下</v>
      </c>
      <c r="J122" s="8" t="str">
        <f>原始数据!U122</f>
        <v/>
      </c>
      <c r="K122" s="8" t="str">
        <f t="shared" si="4"/>
        <v/>
      </c>
      <c r="L122" s="8">
        <f t="shared" si="5"/>
        <v>0</v>
      </c>
      <c r="M122" s="142"/>
      <c r="N122" s="142"/>
      <c r="O122" s="143"/>
      <c r="P122" s="144"/>
      <c r="Q122" s="144"/>
      <c r="R122" s="144"/>
      <c r="S122" s="144"/>
      <c r="T122" s="145"/>
      <c r="U122" s="142"/>
      <c r="V122" s="142"/>
      <c r="W122" s="146"/>
      <c r="X122" s="147"/>
      <c r="Y122" s="147"/>
      <c r="Z122" s="147"/>
      <c r="AA122" s="147"/>
      <c r="AB122" s="148"/>
      <c r="AC122" s="142"/>
      <c r="AD122" s="142"/>
      <c r="AE122" s="143"/>
      <c r="AF122" s="144"/>
      <c r="AG122" s="144"/>
      <c r="AH122" s="144"/>
      <c r="AI122" s="144"/>
      <c r="AJ122" s="145"/>
      <c r="AK122" s="142"/>
      <c r="AL122" s="142"/>
      <c r="AM122" s="146"/>
      <c r="AN122" s="147"/>
      <c r="AO122" s="147"/>
      <c r="AP122" s="147"/>
      <c r="AQ122" s="147"/>
      <c r="AR122" s="148"/>
      <c r="AS122" s="142" t="str">
        <f>IF(原始数据!L122="","",原始数据!L122)</f>
        <v/>
      </c>
      <c r="AT122" s="142" t="str">
        <f>IF(原始数据!AV122="","",原始数据!AV122)</f>
        <v/>
      </c>
      <c r="AU122" s="149"/>
      <c r="AV122" s="149"/>
      <c r="AW122" s="149"/>
      <c r="AX122" s="149"/>
      <c r="AY122" s="150"/>
      <c r="AZ122" s="151"/>
      <c r="BA122" s="151"/>
    </row>
    <row r="123" spans="1:55">
      <c r="A123" s="1">
        <f>输入错误检查!B122</f>
        <v>0</v>
      </c>
      <c r="C123" s="8">
        <f>IF(原始数据!B123="","",原始数据!B123)</f>
        <v>4</v>
      </c>
      <c r="D123" s="8">
        <f>IF(原始数据!C123="","",原始数据!C123)</f>
        <v>14</v>
      </c>
      <c r="E123" s="8">
        <f>IF(原始数据!D123="","",原始数据!D123)</f>
        <v>18</v>
      </c>
      <c r="F123" s="8" t="str">
        <f>IF(原始数据!E123="","",原始数据!E123)</f>
        <v>GG</v>
      </c>
      <c r="G123" s="8" t="str">
        <f>IF(原始数据!F123="","",原始数据!F123)</f>
        <v>OMNI</v>
      </c>
      <c r="H123" s="8">
        <f>IF(原始数据!G123="","",原始数据!G123)</f>
        <v>1</v>
      </c>
      <c r="I123" s="8" t="str">
        <f>IF(原始数据!H123="","",原始数据!H123)</f>
        <v>上</v>
      </c>
      <c r="J123" s="8" t="str">
        <f>原始数据!U123</f>
        <v>屠</v>
      </c>
      <c r="K123" s="8">
        <f t="shared" si="4"/>
        <v>0</v>
      </c>
      <c r="L123" s="8">
        <f t="shared" si="5"/>
        <v>0</v>
      </c>
      <c r="M123" s="142" t="s">
        <v>363</v>
      </c>
      <c r="N123" s="142" t="s">
        <v>97</v>
      </c>
      <c r="O123" s="146">
        <v>2.73</v>
      </c>
      <c r="P123" s="147">
        <v>0</v>
      </c>
      <c r="Q123" s="147">
        <v>1</v>
      </c>
      <c r="R123" s="147">
        <v>0</v>
      </c>
      <c r="S123" s="147">
        <v>74</v>
      </c>
      <c r="T123" s="148" t="s">
        <v>399</v>
      </c>
      <c r="U123" s="142" t="s">
        <v>317</v>
      </c>
      <c r="V123" s="142" t="s">
        <v>85</v>
      </c>
      <c r="W123" s="143">
        <v>0.66</v>
      </c>
      <c r="X123" s="144">
        <v>0</v>
      </c>
      <c r="Y123" s="144">
        <v>1</v>
      </c>
      <c r="Z123" s="144">
        <v>0</v>
      </c>
      <c r="AA123" s="144">
        <v>78</v>
      </c>
      <c r="AB123" s="145" t="s">
        <v>399</v>
      </c>
      <c r="AC123" s="142" t="s">
        <v>406</v>
      </c>
      <c r="AD123" s="142" t="s">
        <v>81</v>
      </c>
      <c r="AE123" s="146">
        <v>1.51</v>
      </c>
      <c r="AF123" s="147">
        <v>0</v>
      </c>
      <c r="AG123" s="147">
        <v>1</v>
      </c>
      <c r="AH123" s="147">
        <v>0</v>
      </c>
      <c r="AI123" s="147">
        <v>55</v>
      </c>
      <c r="AJ123" s="148" t="s">
        <v>399</v>
      </c>
      <c r="AK123" s="142" t="s">
        <v>291</v>
      </c>
      <c r="AL123" s="142" t="s">
        <v>90</v>
      </c>
      <c r="AM123" s="143">
        <v>2.49</v>
      </c>
      <c r="AN123" s="144">
        <v>1</v>
      </c>
      <c r="AO123" s="144">
        <v>1</v>
      </c>
      <c r="AP123" s="144">
        <v>0</v>
      </c>
      <c r="AQ123" s="144">
        <v>107</v>
      </c>
      <c r="AR123" s="145" t="s">
        <v>399</v>
      </c>
      <c r="AS123" s="142" t="str">
        <f>IF(原始数据!L123="","",原始数据!L123)</f>
        <v>xawm</v>
      </c>
      <c r="AT123" s="142" t="str">
        <f>IF(原始数据!AV123="","",原始数据!AV123)</f>
        <v>跛脚羊</v>
      </c>
      <c r="AU123" s="154">
        <v>1</v>
      </c>
      <c r="AV123" s="154">
        <v>1</v>
      </c>
      <c r="AW123" s="154">
        <v>14</v>
      </c>
      <c r="AX123" s="154">
        <v>0</v>
      </c>
      <c r="AY123" s="155">
        <v>8</v>
      </c>
      <c r="AZ123" s="151">
        <v>10</v>
      </c>
      <c r="BA123" s="151">
        <v>33</v>
      </c>
      <c r="BB123" s="152" t="s">
        <v>139</v>
      </c>
      <c r="BC123" s="153" t="s">
        <v>102</v>
      </c>
    </row>
    <row r="124" spans="1:55">
      <c r="A124" s="1">
        <f>输入错误检查!B123</f>
        <v>0</v>
      </c>
      <c r="C124" s="8">
        <f>IF(原始数据!B124="","",原始数据!B124)</f>
        <v>4</v>
      </c>
      <c r="D124" s="8">
        <f>IF(原始数据!C124="","",原始数据!C124)</f>
        <v>14</v>
      </c>
      <c r="E124" s="8">
        <f>IF(原始数据!D124="","",原始数据!D124)</f>
        <v>18</v>
      </c>
      <c r="F124" s="8" t="str">
        <f>IF(原始数据!E124="","",原始数据!E124)</f>
        <v>GG</v>
      </c>
      <c r="G124" s="8" t="str">
        <f>IF(原始数据!F124="","",原始数据!F124)</f>
        <v>OMNI</v>
      </c>
      <c r="H124" s="8">
        <f>IF(原始数据!G124="","",原始数据!G124)</f>
        <v>1</v>
      </c>
      <c r="I124" s="8" t="str">
        <f>IF(原始数据!H124="","",原始数据!H124)</f>
        <v>下</v>
      </c>
      <c r="J124" s="8" t="str">
        <f>原始数据!U124</f>
        <v>平</v>
      </c>
      <c r="K124" s="8">
        <f t="shared" si="4"/>
        <v>0</v>
      </c>
      <c r="L124" s="8">
        <f t="shared" si="5"/>
        <v>2</v>
      </c>
      <c r="M124" s="142" t="s">
        <v>281</v>
      </c>
      <c r="N124" s="142" t="s">
        <v>81</v>
      </c>
      <c r="O124" s="146">
        <v>1.07</v>
      </c>
      <c r="P124" s="147">
        <v>0</v>
      </c>
      <c r="Q124" s="147">
        <v>2</v>
      </c>
      <c r="R124" s="147">
        <v>0</v>
      </c>
      <c r="S124" s="147">
        <v>89</v>
      </c>
      <c r="T124" s="148" t="s">
        <v>399</v>
      </c>
      <c r="U124" s="142" t="s">
        <v>276</v>
      </c>
      <c r="V124" s="142" t="s">
        <v>79</v>
      </c>
      <c r="W124" s="143">
        <v>1.39</v>
      </c>
      <c r="X124" s="144">
        <v>0</v>
      </c>
      <c r="Y124" s="144">
        <v>0</v>
      </c>
      <c r="Z124" s="144">
        <v>0</v>
      </c>
      <c r="AA124" s="144">
        <v>38</v>
      </c>
      <c r="AB124" s="145" t="s">
        <v>398</v>
      </c>
      <c r="AC124" s="142" t="s">
        <v>318</v>
      </c>
      <c r="AD124" s="142" t="s">
        <v>83</v>
      </c>
      <c r="AE124" s="146">
        <v>0.54</v>
      </c>
      <c r="AF124" s="147">
        <v>0</v>
      </c>
      <c r="AG124" s="147">
        <v>0</v>
      </c>
      <c r="AH124" s="147">
        <v>0</v>
      </c>
      <c r="AI124" s="147">
        <v>87</v>
      </c>
      <c r="AJ124" s="148" t="s">
        <v>399</v>
      </c>
      <c r="AK124" s="142">
        <v>18</v>
      </c>
      <c r="AL124" s="142" t="s">
        <v>91</v>
      </c>
      <c r="AM124" s="143">
        <v>2</v>
      </c>
      <c r="AN124" s="144">
        <v>0</v>
      </c>
      <c r="AO124" s="144">
        <v>0</v>
      </c>
      <c r="AP124" s="144">
        <v>0</v>
      </c>
      <c r="AQ124" s="144">
        <v>7</v>
      </c>
      <c r="AR124" s="145" t="s">
        <v>398</v>
      </c>
      <c r="AS124" s="142" t="str">
        <f>IF(原始数据!L124="","",原始数据!L124)</f>
        <v>pitstoper</v>
      </c>
      <c r="AT124" s="142" t="str">
        <f>IF(原始数据!AV124="","",原始数据!AV124)</f>
        <v>喧嚣</v>
      </c>
      <c r="AU124" s="154">
        <v>0</v>
      </c>
      <c r="AV124" s="154">
        <v>0</v>
      </c>
      <c r="AW124" s="154">
        <v>29</v>
      </c>
      <c r="AX124" s="154">
        <v>0</v>
      </c>
      <c r="AY124" s="155">
        <v>5</v>
      </c>
      <c r="AZ124" s="151">
        <v>4</v>
      </c>
      <c r="BA124" s="151">
        <v>53</v>
      </c>
    </row>
    <row r="125" spans="1:55">
      <c r="A125" s="1">
        <f>输入错误检查!B124</f>
        <v>0</v>
      </c>
      <c r="C125" s="8">
        <f>IF(原始数据!B125="","",原始数据!B125)</f>
        <v>4</v>
      </c>
      <c r="D125" s="8">
        <f>IF(原始数据!C125="","",原始数据!C125)</f>
        <v>14</v>
      </c>
      <c r="E125" s="8">
        <f>IF(原始数据!D125="","",原始数据!D125)</f>
        <v>18</v>
      </c>
      <c r="F125" s="8" t="str">
        <f>IF(原始数据!E125="","",原始数据!E125)</f>
        <v>GG</v>
      </c>
      <c r="G125" s="8" t="str">
        <f>IF(原始数据!F125="","",原始数据!F125)</f>
        <v>OMNI</v>
      </c>
      <c r="H125" s="8">
        <f>IF(原始数据!G125="","",原始数据!G125)</f>
        <v>2</v>
      </c>
      <c r="I125" s="8" t="str">
        <f>IF(原始数据!H125="","",原始数据!H125)</f>
        <v>上</v>
      </c>
      <c r="J125" s="8" t="str">
        <f>原始数据!U125</f>
        <v>屠</v>
      </c>
      <c r="K125" s="8">
        <f t="shared" si="4"/>
        <v>0</v>
      </c>
      <c r="L125" s="8">
        <f t="shared" si="5"/>
        <v>0</v>
      </c>
      <c r="M125" s="142" t="s">
        <v>363</v>
      </c>
      <c r="N125" s="142" t="s">
        <v>93</v>
      </c>
      <c r="O125" s="146">
        <v>0</v>
      </c>
      <c r="P125" s="147">
        <v>0</v>
      </c>
      <c r="Q125" s="147">
        <v>0</v>
      </c>
      <c r="R125" s="147">
        <v>0</v>
      </c>
      <c r="S125" s="147">
        <v>43</v>
      </c>
      <c r="T125" s="148" t="s">
        <v>399</v>
      </c>
      <c r="U125" s="142" t="s">
        <v>317</v>
      </c>
      <c r="V125" s="142" t="s">
        <v>108</v>
      </c>
      <c r="W125" s="143">
        <v>1.97</v>
      </c>
      <c r="X125" s="144">
        <v>2</v>
      </c>
      <c r="Y125" s="144">
        <v>1</v>
      </c>
      <c r="Z125" s="144">
        <v>0</v>
      </c>
      <c r="AA125" s="144">
        <v>58</v>
      </c>
      <c r="AB125" s="145" t="s">
        <v>399</v>
      </c>
      <c r="AC125" s="142" t="s">
        <v>406</v>
      </c>
      <c r="AD125" s="142" t="s">
        <v>81</v>
      </c>
      <c r="AE125" s="146">
        <v>1.26</v>
      </c>
      <c r="AF125" s="147">
        <v>0</v>
      </c>
      <c r="AG125" s="147">
        <v>2</v>
      </c>
      <c r="AH125" s="147">
        <v>0</v>
      </c>
      <c r="AI125" s="147">
        <v>84</v>
      </c>
      <c r="AJ125" s="148" t="s">
        <v>399</v>
      </c>
      <c r="AK125" s="142" t="s">
        <v>291</v>
      </c>
      <c r="AL125" s="142" t="s">
        <v>91</v>
      </c>
      <c r="AM125" s="143">
        <v>1.78</v>
      </c>
      <c r="AN125" s="144">
        <v>0</v>
      </c>
      <c r="AO125" s="144">
        <v>1</v>
      </c>
      <c r="AP125" s="144">
        <v>0</v>
      </c>
      <c r="AQ125" s="144">
        <v>62</v>
      </c>
      <c r="AR125" s="145" t="s">
        <v>399</v>
      </c>
      <c r="AS125" s="142" t="str">
        <f>IF(原始数据!L125="","",原始数据!L125)</f>
        <v>xawm</v>
      </c>
      <c r="AT125" s="142" t="str">
        <f>IF(原始数据!AV125="","",原始数据!AV125)</f>
        <v>歌剧演员</v>
      </c>
      <c r="AU125" s="154">
        <v>1</v>
      </c>
      <c r="AV125" s="154">
        <v>4</v>
      </c>
      <c r="AW125" s="154">
        <v>15</v>
      </c>
      <c r="AX125" s="154">
        <v>1</v>
      </c>
      <c r="AY125" s="155">
        <v>9</v>
      </c>
      <c r="AZ125" s="151">
        <v>7</v>
      </c>
      <c r="BA125" s="316" t="s">
        <v>411</v>
      </c>
    </row>
    <row r="126" spans="1:55">
      <c r="A126" s="1">
        <f>输入错误检查!B125</f>
        <v>0</v>
      </c>
      <c r="C126" s="8">
        <f>IF(原始数据!B126="","",原始数据!B126)</f>
        <v>4</v>
      </c>
      <c r="D126" s="8">
        <f>IF(原始数据!C126="","",原始数据!C126)</f>
        <v>14</v>
      </c>
      <c r="E126" s="8">
        <f>IF(原始数据!D126="","",原始数据!D126)</f>
        <v>18</v>
      </c>
      <c r="F126" s="8" t="str">
        <f>IF(原始数据!E126="","",原始数据!E126)</f>
        <v>GG</v>
      </c>
      <c r="G126" s="8" t="str">
        <f>IF(原始数据!F126="","",原始数据!F126)</f>
        <v>OMNI</v>
      </c>
      <c r="H126" s="8">
        <f>IF(原始数据!G126="","",原始数据!G126)</f>
        <v>2</v>
      </c>
      <c r="I126" s="8" t="str">
        <f>IF(原始数据!H126="","",原始数据!H126)</f>
        <v>下</v>
      </c>
      <c r="J126" s="8" t="str">
        <f>原始数据!U126</f>
        <v>平</v>
      </c>
      <c r="K126" s="8">
        <f t="shared" si="4"/>
        <v>0</v>
      </c>
      <c r="L126" s="8">
        <f t="shared" si="5"/>
        <v>2</v>
      </c>
      <c r="M126" s="142" t="s">
        <v>281</v>
      </c>
      <c r="N126" s="142" t="s">
        <v>107</v>
      </c>
      <c r="O126" s="146">
        <v>1.29</v>
      </c>
      <c r="P126" s="147">
        <v>0</v>
      </c>
      <c r="Q126" s="147">
        <v>0</v>
      </c>
      <c r="R126" s="147">
        <v>0</v>
      </c>
      <c r="S126" s="147">
        <v>133</v>
      </c>
      <c r="T126" s="148" t="s">
        <v>398</v>
      </c>
      <c r="U126" s="142" t="s">
        <v>276</v>
      </c>
      <c r="V126" s="142" t="s">
        <v>97</v>
      </c>
      <c r="W126" s="143">
        <v>0.01</v>
      </c>
      <c r="X126" s="144">
        <v>0</v>
      </c>
      <c r="Y126" s="144">
        <v>0</v>
      </c>
      <c r="Z126" s="144">
        <v>0</v>
      </c>
      <c r="AA126" s="144">
        <v>24</v>
      </c>
      <c r="AB126" s="145" t="s">
        <v>399</v>
      </c>
      <c r="AC126" s="142">
        <v>18</v>
      </c>
      <c r="AD126" s="142" t="s">
        <v>82</v>
      </c>
      <c r="AE126" s="146">
        <v>2.07</v>
      </c>
      <c r="AF126" s="147">
        <v>0</v>
      </c>
      <c r="AG126" s="147">
        <v>0</v>
      </c>
      <c r="AH126" s="147">
        <v>0</v>
      </c>
      <c r="AI126" s="147">
        <v>37</v>
      </c>
      <c r="AJ126" s="148" t="s">
        <v>399</v>
      </c>
      <c r="AK126" s="142" t="s">
        <v>318</v>
      </c>
      <c r="AL126" s="142" t="s">
        <v>93</v>
      </c>
      <c r="AM126" s="143">
        <v>2.58</v>
      </c>
      <c r="AN126" s="144">
        <v>0</v>
      </c>
      <c r="AO126" s="144">
        <v>0</v>
      </c>
      <c r="AP126" s="144">
        <v>0</v>
      </c>
      <c r="AQ126" s="144">
        <v>11</v>
      </c>
      <c r="AR126" s="145" t="s">
        <v>398</v>
      </c>
      <c r="AS126" s="142" t="str">
        <f>IF(原始数据!L126="","",原始数据!L126)</f>
        <v>pitstoper</v>
      </c>
      <c r="AT126" s="142" t="str">
        <f>IF(原始数据!AV126="","",原始数据!AV126)</f>
        <v>梦之女巫</v>
      </c>
      <c r="AU126" s="154">
        <v>0</v>
      </c>
      <c r="AV126" s="154">
        <v>5</v>
      </c>
      <c r="AW126" s="154">
        <v>5</v>
      </c>
      <c r="AX126" s="154">
        <v>0</v>
      </c>
      <c r="AY126" s="155">
        <v>2</v>
      </c>
      <c r="AZ126" s="151">
        <v>7</v>
      </c>
      <c r="BA126" s="151">
        <v>38</v>
      </c>
    </row>
    <row r="127" spans="1:55">
      <c r="A127" s="1">
        <f>输入错误检查!B126</f>
        <v>0</v>
      </c>
      <c r="C127" s="8">
        <f>IF(原始数据!B127="","",原始数据!B127)</f>
        <v>4</v>
      </c>
      <c r="D127" s="8">
        <f>IF(原始数据!C127="","",原始数据!C127)</f>
        <v>14</v>
      </c>
      <c r="E127" s="8">
        <f>IF(原始数据!D127="","",原始数据!D127)</f>
        <v>18</v>
      </c>
      <c r="F127" s="8" t="str">
        <f>IF(原始数据!E127="","",原始数据!E127)</f>
        <v>GG</v>
      </c>
      <c r="G127" s="8" t="str">
        <f>IF(原始数据!F127="","",原始数据!F127)</f>
        <v>OMNI</v>
      </c>
      <c r="H127" s="8">
        <f>IF(原始数据!G127="","",原始数据!G127)</f>
        <v>3</v>
      </c>
      <c r="I127" s="8" t="str">
        <f>IF(原始数据!H127="","",原始数据!H127)</f>
        <v>上</v>
      </c>
      <c r="J127" s="8" t="str">
        <f>原始数据!U127</f>
        <v/>
      </c>
      <c r="K127" s="8" t="str">
        <f t="shared" si="4"/>
        <v/>
      </c>
      <c r="L127" s="8">
        <f t="shared" si="5"/>
        <v>0</v>
      </c>
      <c r="M127" s="142"/>
      <c r="N127" s="142"/>
      <c r="O127" s="146"/>
      <c r="P127" s="147"/>
      <c r="Q127" s="147"/>
      <c r="R127" s="147"/>
      <c r="S127" s="147"/>
      <c r="T127" s="148"/>
      <c r="U127" s="142"/>
      <c r="V127" s="142"/>
      <c r="W127" s="143"/>
      <c r="X127" s="144"/>
      <c r="Y127" s="144"/>
      <c r="Z127" s="144"/>
      <c r="AA127" s="144"/>
      <c r="AB127" s="145"/>
      <c r="AC127" s="142"/>
      <c r="AD127" s="142"/>
      <c r="AE127" s="146"/>
      <c r="AF127" s="147"/>
      <c r="AG127" s="147"/>
      <c r="AH127" s="147"/>
      <c r="AI127" s="147"/>
      <c r="AJ127" s="148"/>
      <c r="AK127" s="142"/>
      <c r="AL127" s="142"/>
      <c r="AM127" s="143"/>
      <c r="AN127" s="144"/>
      <c r="AO127" s="144"/>
      <c r="AP127" s="144"/>
      <c r="AQ127" s="144"/>
      <c r="AR127" s="145"/>
      <c r="AS127" s="142" t="str">
        <f>IF(原始数据!L127="","",原始数据!L127)</f>
        <v/>
      </c>
      <c r="AT127" s="142" t="str">
        <f>IF(原始数据!AV127="","",原始数据!AV127)</f>
        <v/>
      </c>
      <c r="AU127" s="154"/>
      <c r="AV127" s="154"/>
      <c r="AW127" s="154"/>
      <c r="AX127" s="154"/>
      <c r="AY127" s="155"/>
      <c r="AZ127" s="151"/>
      <c r="BA127" s="151"/>
    </row>
    <row r="128" spans="1:55">
      <c r="A128" s="1">
        <f>输入错误检查!B127</f>
        <v>0</v>
      </c>
      <c r="C128" s="8">
        <f>IF(原始数据!B128="","",原始数据!B128)</f>
        <v>4</v>
      </c>
      <c r="D128" s="8">
        <f>IF(原始数据!C128="","",原始数据!C128)</f>
        <v>14</v>
      </c>
      <c r="E128" s="8">
        <f>IF(原始数据!D128="","",原始数据!D128)</f>
        <v>18</v>
      </c>
      <c r="F128" s="8" t="str">
        <f>IF(原始数据!E128="","",原始数据!E128)</f>
        <v>GG</v>
      </c>
      <c r="G128" s="8" t="str">
        <f>IF(原始数据!F128="","",原始数据!F128)</f>
        <v>OMNI</v>
      </c>
      <c r="H128" s="8">
        <f>IF(原始数据!G128="","",原始数据!G128)</f>
        <v>3</v>
      </c>
      <c r="I128" s="8" t="str">
        <f>IF(原始数据!H128="","",原始数据!H128)</f>
        <v>下</v>
      </c>
      <c r="J128" s="8" t="str">
        <f>原始数据!U128</f>
        <v/>
      </c>
      <c r="K128" s="8" t="str">
        <f t="shared" si="4"/>
        <v/>
      </c>
      <c r="L128" s="8">
        <f t="shared" si="5"/>
        <v>0</v>
      </c>
      <c r="M128" s="142"/>
      <c r="N128" s="142"/>
      <c r="O128" s="146"/>
      <c r="P128" s="147"/>
      <c r="Q128" s="147"/>
      <c r="R128" s="147"/>
      <c r="S128" s="147"/>
      <c r="T128" s="148"/>
      <c r="U128" s="142"/>
      <c r="V128" s="142"/>
      <c r="W128" s="143"/>
      <c r="X128" s="144"/>
      <c r="Y128" s="144"/>
      <c r="Z128" s="144"/>
      <c r="AA128" s="144"/>
      <c r="AB128" s="145"/>
      <c r="AC128" s="142"/>
      <c r="AD128" s="142"/>
      <c r="AE128" s="146"/>
      <c r="AF128" s="147"/>
      <c r="AG128" s="147"/>
      <c r="AH128" s="147"/>
      <c r="AI128" s="147"/>
      <c r="AJ128" s="148"/>
      <c r="AK128" s="142"/>
      <c r="AL128" s="142"/>
      <c r="AM128" s="143"/>
      <c r="AN128" s="144"/>
      <c r="AO128" s="144"/>
      <c r="AP128" s="144"/>
      <c r="AQ128" s="144"/>
      <c r="AR128" s="145"/>
      <c r="AS128" s="142" t="str">
        <f>IF(原始数据!L128="","",原始数据!L128)</f>
        <v/>
      </c>
      <c r="AT128" s="142" t="str">
        <f>IF(原始数据!AV128="","",原始数据!AV128)</f>
        <v/>
      </c>
      <c r="AU128" s="154"/>
      <c r="AV128" s="154"/>
      <c r="AW128" s="154"/>
      <c r="AX128" s="154"/>
      <c r="AY128" s="155"/>
      <c r="AZ128" s="151"/>
      <c r="BA128" s="151"/>
    </row>
    <row r="129" spans="1:55">
      <c r="A129" s="1">
        <f>输入错误检查!B128</f>
        <v>0</v>
      </c>
      <c r="C129" s="8">
        <f>IF(原始数据!B129="","",原始数据!B129)</f>
        <v>4</v>
      </c>
      <c r="D129" s="8">
        <f>IF(原始数据!C129="","",原始数据!C129)</f>
        <v>14</v>
      </c>
      <c r="E129" s="8">
        <f>IF(原始数据!D129="","",原始数据!D129)</f>
        <v>18</v>
      </c>
      <c r="F129" s="8" t="str">
        <f>IF(原始数据!E129="","",原始数据!E129)</f>
        <v>GG</v>
      </c>
      <c r="G129" s="8" t="str">
        <f>IF(原始数据!F129="","",原始数据!F129)</f>
        <v>OMNI</v>
      </c>
      <c r="H129" s="8" t="str">
        <f>IF(原始数据!G129="","",原始数据!G129)</f>
        <v>加</v>
      </c>
      <c r="I129" s="8" t="str">
        <f>IF(原始数据!H129="","",原始数据!H129)</f>
        <v>上</v>
      </c>
      <c r="J129" s="8" t="str">
        <f>原始数据!U129</f>
        <v/>
      </c>
      <c r="K129" s="8" t="str">
        <f t="shared" si="4"/>
        <v/>
      </c>
      <c r="L129" s="8">
        <f t="shared" si="5"/>
        <v>0</v>
      </c>
      <c r="M129" s="142"/>
      <c r="N129" s="142"/>
      <c r="O129" s="146"/>
      <c r="P129" s="147"/>
      <c r="Q129" s="147"/>
      <c r="R129" s="147"/>
      <c r="S129" s="147"/>
      <c r="T129" s="148"/>
      <c r="U129" s="142"/>
      <c r="V129" s="142"/>
      <c r="W129" s="143"/>
      <c r="X129" s="144"/>
      <c r="Y129" s="144"/>
      <c r="Z129" s="144"/>
      <c r="AA129" s="144"/>
      <c r="AB129" s="145"/>
      <c r="AC129" s="142"/>
      <c r="AD129" s="142"/>
      <c r="AE129" s="146"/>
      <c r="AF129" s="147"/>
      <c r="AG129" s="147"/>
      <c r="AH129" s="147"/>
      <c r="AI129" s="147"/>
      <c r="AJ129" s="148"/>
      <c r="AK129" s="142"/>
      <c r="AL129" s="142"/>
      <c r="AM129" s="143"/>
      <c r="AN129" s="144"/>
      <c r="AO129" s="144"/>
      <c r="AP129" s="144"/>
      <c r="AQ129" s="144"/>
      <c r="AR129" s="145"/>
      <c r="AS129" s="142" t="str">
        <f>IF(原始数据!L129="","",原始数据!L129)</f>
        <v/>
      </c>
      <c r="AT129" s="142" t="str">
        <f>IF(原始数据!AV129="","",原始数据!AV129)</f>
        <v/>
      </c>
      <c r="AU129" s="154"/>
      <c r="AV129" s="154"/>
      <c r="AW129" s="154"/>
      <c r="AX129" s="154"/>
      <c r="AY129" s="155"/>
      <c r="AZ129" s="151"/>
      <c r="BA129" s="151"/>
    </row>
    <row r="130" spans="1:55">
      <c r="A130" s="1">
        <f>输入错误检查!B129</f>
        <v>0</v>
      </c>
      <c r="C130" s="8">
        <f>IF(原始数据!B130="","",原始数据!B130)</f>
        <v>4</v>
      </c>
      <c r="D130" s="8">
        <f>IF(原始数据!C130="","",原始数据!C130)</f>
        <v>14</v>
      </c>
      <c r="E130" s="8">
        <f>IF(原始数据!D130="","",原始数据!D130)</f>
        <v>18</v>
      </c>
      <c r="F130" s="8" t="str">
        <f>IF(原始数据!E130="","",原始数据!E130)</f>
        <v>GG</v>
      </c>
      <c r="G130" s="8" t="str">
        <f>IF(原始数据!F130="","",原始数据!F130)</f>
        <v>OMNI</v>
      </c>
      <c r="H130" s="8" t="str">
        <f>IF(原始数据!G130="","",原始数据!G130)</f>
        <v>加</v>
      </c>
      <c r="I130" s="8" t="str">
        <f>IF(原始数据!H130="","",原始数据!H130)</f>
        <v>下</v>
      </c>
      <c r="J130" s="8" t="str">
        <f>原始数据!U130</f>
        <v/>
      </c>
      <c r="K130" s="8" t="str">
        <f t="shared" si="4"/>
        <v/>
      </c>
      <c r="L130" s="8">
        <f t="shared" si="5"/>
        <v>0</v>
      </c>
      <c r="M130" s="142"/>
      <c r="N130" s="142"/>
      <c r="O130" s="146"/>
      <c r="P130" s="147"/>
      <c r="Q130" s="147"/>
      <c r="R130" s="147"/>
      <c r="S130" s="147"/>
      <c r="T130" s="148"/>
      <c r="U130" s="142"/>
      <c r="V130" s="142"/>
      <c r="W130" s="143"/>
      <c r="X130" s="144"/>
      <c r="Y130" s="144"/>
      <c r="Z130" s="144"/>
      <c r="AA130" s="144"/>
      <c r="AB130" s="145"/>
      <c r="AC130" s="142"/>
      <c r="AD130" s="142"/>
      <c r="AE130" s="146"/>
      <c r="AF130" s="147"/>
      <c r="AG130" s="147"/>
      <c r="AH130" s="147"/>
      <c r="AI130" s="147"/>
      <c r="AJ130" s="148"/>
      <c r="AK130" s="142"/>
      <c r="AL130" s="142"/>
      <c r="AM130" s="143"/>
      <c r="AN130" s="144"/>
      <c r="AO130" s="144"/>
      <c r="AP130" s="144"/>
      <c r="AQ130" s="144"/>
      <c r="AR130" s="145"/>
      <c r="AS130" s="142" t="str">
        <f>IF(原始数据!L130="","",原始数据!L130)</f>
        <v/>
      </c>
      <c r="AT130" s="142" t="str">
        <f>IF(原始数据!AV130="","",原始数据!AV130)</f>
        <v/>
      </c>
      <c r="AU130" s="154"/>
      <c r="AV130" s="154"/>
      <c r="AW130" s="154"/>
      <c r="AX130" s="154"/>
      <c r="AY130" s="155"/>
      <c r="AZ130" s="151"/>
      <c r="BA130" s="151"/>
    </row>
    <row r="131" spans="1:55">
      <c r="A131" s="1">
        <f>输入错误检查!B130</f>
        <v>0</v>
      </c>
      <c r="C131" s="8">
        <f>IF(原始数据!B131="","",原始数据!B131)</f>
        <v>4</v>
      </c>
      <c r="D131" s="8">
        <f>IF(原始数据!C131="","",原始数据!C131)</f>
        <v>15</v>
      </c>
      <c r="E131" s="8">
        <f>IF(原始数据!D131="","",原始数据!D131)</f>
        <v>12</v>
      </c>
      <c r="F131" s="8" t="str">
        <f>IF(原始数据!E131="","",原始数据!E131)</f>
        <v>ACT</v>
      </c>
      <c r="G131" s="8" t="str">
        <f>IF(原始数据!F131="","",原始数据!F131)</f>
        <v>MRC</v>
      </c>
      <c r="H131" s="8">
        <f>IF(原始数据!G131="","",原始数据!G131)</f>
        <v>1</v>
      </c>
      <c r="I131" s="8" t="str">
        <f>IF(原始数据!H131="","",原始数据!H131)</f>
        <v>上</v>
      </c>
      <c r="J131" s="8" t="str">
        <f>原始数据!U131</f>
        <v>人</v>
      </c>
      <c r="K131" s="8">
        <f t="shared" si="4"/>
        <v>0</v>
      </c>
      <c r="L131" s="8">
        <f t="shared" si="5"/>
        <v>3</v>
      </c>
      <c r="M131" s="142" t="s">
        <v>319</v>
      </c>
      <c r="N131" s="142" t="s">
        <v>79</v>
      </c>
      <c r="O131" s="143">
        <v>0</v>
      </c>
      <c r="P131" s="144">
        <v>0</v>
      </c>
      <c r="Q131" s="144">
        <v>0</v>
      </c>
      <c r="R131" s="144">
        <v>0</v>
      </c>
      <c r="S131" s="144">
        <v>127</v>
      </c>
      <c r="T131" s="145" t="s">
        <v>399</v>
      </c>
      <c r="U131" s="142" t="s">
        <v>294</v>
      </c>
      <c r="V131" s="142" t="s">
        <v>83</v>
      </c>
      <c r="W131" s="146">
        <v>1.33</v>
      </c>
      <c r="X131" s="147">
        <v>0</v>
      </c>
      <c r="Y131" s="147">
        <v>0</v>
      </c>
      <c r="Z131" s="147">
        <v>0</v>
      </c>
      <c r="AA131" s="147">
        <v>35</v>
      </c>
      <c r="AB131" s="148" t="s">
        <v>398</v>
      </c>
      <c r="AC131" s="142" t="s">
        <v>322</v>
      </c>
      <c r="AD131" s="142" t="s">
        <v>109</v>
      </c>
      <c r="AE131" s="143">
        <v>2.59</v>
      </c>
      <c r="AF131" s="144">
        <v>0</v>
      </c>
      <c r="AG131" s="144">
        <v>0</v>
      </c>
      <c r="AH131" s="144">
        <v>0</v>
      </c>
      <c r="AI131" s="144">
        <v>0</v>
      </c>
      <c r="AJ131" s="145" t="s">
        <v>398</v>
      </c>
      <c r="AK131" s="142" t="s">
        <v>297</v>
      </c>
      <c r="AL131" s="142" t="s">
        <v>119</v>
      </c>
      <c r="AM131" s="146">
        <v>1.34</v>
      </c>
      <c r="AN131" s="147">
        <v>0</v>
      </c>
      <c r="AO131" s="147">
        <v>2</v>
      </c>
      <c r="AP131" s="147">
        <v>0</v>
      </c>
      <c r="AQ131" s="147">
        <v>26</v>
      </c>
      <c r="AR131" s="148" t="s">
        <v>398</v>
      </c>
      <c r="AS131" s="142" t="str">
        <f>IF(原始数据!L131="","",原始数据!L131)</f>
        <v>xc</v>
      </c>
      <c r="AT131" s="142" t="str">
        <f>IF(原始数据!AV131="","",原始数据!AV131)</f>
        <v>喧嚣</v>
      </c>
      <c r="AU131" s="149">
        <v>0</v>
      </c>
      <c r="AV131" s="149">
        <v>2</v>
      </c>
      <c r="AW131" s="149">
        <v>32</v>
      </c>
      <c r="AX131" s="149">
        <v>0</v>
      </c>
      <c r="AY131" s="150">
        <v>5</v>
      </c>
      <c r="AZ131" s="151">
        <v>4</v>
      </c>
      <c r="BA131" s="151">
        <v>49</v>
      </c>
      <c r="BB131" s="152" t="s">
        <v>319</v>
      </c>
      <c r="BC131" s="153" t="s">
        <v>79</v>
      </c>
    </row>
    <row r="132" spans="1:55">
      <c r="A132" s="1">
        <f>输入错误检查!B131</f>
        <v>0</v>
      </c>
      <c r="C132" s="8">
        <f>IF(原始数据!B132="","",原始数据!B132)</f>
        <v>4</v>
      </c>
      <c r="D132" s="8">
        <f>IF(原始数据!C132="","",原始数据!C132)</f>
        <v>15</v>
      </c>
      <c r="E132" s="8">
        <f>IF(原始数据!D132="","",原始数据!D132)</f>
        <v>12</v>
      </c>
      <c r="F132" s="8" t="str">
        <f>IF(原始数据!E132="","",原始数据!E132)</f>
        <v>ACT</v>
      </c>
      <c r="G132" s="8" t="str">
        <f>IF(原始数据!F132="","",原始数据!F132)</f>
        <v>MRC</v>
      </c>
      <c r="H132" s="8">
        <f>IF(原始数据!G132="","",原始数据!G132)</f>
        <v>1</v>
      </c>
      <c r="I132" s="8" t="str">
        <f>IF(原始数据!H132="","",原始数据!H132)</f>
        <v>下</v>
      </c>
      <c r="J132" s="8" t="str">
        <f>原始数据!U132</f>
        <v>屠</v>
      </c>
      <c r="K132" s="8">
        <f t="shared" si="4"/>
        <v>0</v>
      </c>
      <c r="L132" s="8">
        <f t="shared" si="5"/>
        <v>1</v>
      </c>
      <c r="M132" s="142" t="s">
        <v>350</v>
      </c>
      <c r="N132" s="142" t="s">
        <v>98</v>
      </c>
      <c r="O132" s="143">
        <v>1.38</v>
      </c>
      <c r="P132" s="144">
        <v>0</v>
      </c>
      <c r="Q132" s="144">
        <v>2</v>
      </c>
      <c r="R132" s="144">
        <v>0</v>
      </c>
      <c r="S132" s="144">
        <v>53</v>
      </c>
      <c r="T132" s="145" t="s">
        <v>399</v>
      </c>
      <c r="U132" s="142" t="s">
        <v>310</v>
      </c>
      <c r="V132" s="142" t="s">
        <v>119</v>
      </c>
      <c r="W132" s="146">
        <v>1.64</v>
      </c>
      <c r="X132" s="147">
        <v>0</v>
      </c>
      <c r="Y132" s="147">
        <v>1</v>
      </c>
      <c r="Z132" s="147">
        <v>1</v>
      </c>
      <c r="AA132" s="147">
        <v>65</v>
      </c>
      <c r="AB132" s="148" t="s">
        <v>399</v>
      </c>
      <c r="AC132" s="142" t="s">
        <v>320</v>
      </c>
      <c r="AD132" s="142" t="s">
        <v>108</v>
      </c>
      <c r="AE132" s="143">
        <v>0.19</v>
      </c>
      <c r="AF132" s="144">
        <v>0</v>
      </c>
      <c r="AG132" s="144">
        <v>0</v>
      </c>
      <c r="AH132" s="144">
        <v>0</v>
      </c>
      <c r="AI132" s="144">
        <v>65</v>
      </c>
      <c r="AJ132" s="145" t="s">
        <v>399</v>
      </c>
      <c r="AK132" s="142" t="s">
        <v>312</v>
      </c>
      <c r="AL132" s="142" t="s">
        <v>90</v>
      </c>
      <c r="AM132" s="146">
        <v>2.78</v>
      </c>
      <c r="AN132" s="147">
        <v>0</v>
      </c>
      <c r="AO132" s="147">
        <v>1</v>
      </c>
      <c r="AP132" s="147">
        <v>1</v>
      </c>
      <c r="AQ132" s="147">
        <v>44</v>
      </c>
      <c r="AR132" s="148" t="s">
        <v>398</v>
      </c>
      <c r="AS132" s="142" t="str">
        <f>IF(原始数据!L132="","",原始数据!L132)</f>
        <v>zz9</v>
      </c>
      <c r="AT132" s="142" t="str">
        <f>IF(原始数据!AV132="","",原始数据!AV132)</f>
        <v>跛脚羊</v>
      </c>
      <c r="AU132" s="149">
        <v>0</v>
      </c>
      <c r="AV132" s="149">
        <v>3</v>
      </c>
      <c r="AW132" s="149">
        <v>15</v>
      </c>
      <c r="AX132" s="149">
        <v>0</v>
      </c>
      <c r="AY132" s="150">
        <v>7</v>
      </c>
      <c r="AZ132" s="151">
        <v>6</v>
      </c>
      <c r="BA132" s="151">
        <v>47</v>
      </c>
    </row>
    <row r="133" spans="1:55">
      <c r="A133" s="1">
        <f>输入错误检查!B132</f>
        <v>0</v>
      </c>
      <c r="C133" s="8">
        <f>IF(原始数据!B133="","",原始数据!B133)</f>
        <v>4</v>
      </c>
      <c r="D133" s="8">
        <f>IF(原始数据!C133="","",原始数据!C133)</f>
        <v>15</v>
      </c>
      <c r="E133" s="8">
        <f>IF(原始数据!D133="","",原始数据!D133)</f>
        <v>12</v>
      </c>
      <c r="F133" s="8" t="str">
        <f>IF(原始数据!E133="","",原始数据!E133)</f>
        <v>ACT</v>
      </c>
      <c r="G133" s="8" t="str">
        <f>IF(原始数据!F133="","",原始数据!F133)</f>
        <v>MRC</v>
      </c>
      <c r="H133" s="8">
        <f>IF(原始数据!G133="","",原始数据!G133)</f>
        <v>2</v>
      </c>
      <c r="I133" s="8" t="str">
        <f>IF(原始数据!H133="","",原始数据!H133)</f>
        <v>上</v>
      </c>
      <c r="J133" s="8" t="str">
        <f>原始数据!U133</f>
        <v>人</v>
      </c>
      <c r="K133" s="8">
        <f t="shared" si="4"/>
        <v>0</v>
      </c>
      <c r="L133" s="8">
        <f t="shared" si="5"/>
        <v>3</v>
      </c>
      <c r="M133" s="142" t="s">
        <v>319</v>
      </c>
      <c r="N133" s="142" t="s">
        <v>112</v>
      </c>
      <c r="O133" s="143">
        <v>0.95</v>
      </c>
      <c r="P133" s="144">
        <v>0</v>
      </c>
      <c r="Q133" s="144">
        <v>0</v>
      </c>
      <c r="R133" s="144">
        <v>0</v>
      </c>
      <c r="S133" s="144">
        <v>101</v>
      </c>
      <c r="T133" s="145" t="s">
        <v>399</v>
      </c>
      <c r="U133" s="142" t="s">
        <v>297</v>
      </c>
      <c r="V133" s="142" t="s">
        <v>123</v>
      </c>
      <c r="W133" s="146">
        <v>1.71</v>
      </c>
      <c r="X133" s="147">
        <v>0</v>
      </c>
      <c r="Y133" s="147">
        <v>0</v>
      </c>
      <c r="Z133" s="147">
        <v>0</v>
      </c>
      <c r="AA133" s="147">
        <v>53</v>
      </c>
      <c r="AB133" s="148" t="s">
        <v>398</v>
      </c>
      <c r="AC133" s="142" t="s">
        <v>322</v>
      </c>
      <c r="AD133" s="142" t="s">
        <v>109</v>
      </c>
      <c r="AE133" s="143">
        <v>0.98</v>
      </c>
      <c r="AF133" s="144">
        <v>0</v>
      </c>
      <c r="AG133" s="144">
        <v>0</v>
      </c>
      <c r="AH133" s="144">
        <v>0</v>
      </c>
      <c r="AI133" s="144">
        <v>115</v>
      </c>
      <c r="AJ133" s="145" t="s">
        <v>398</v>
      </c>
      <c r="AK133" s="142" t="s">
        <v>294</v>
      </c>
      <c r="AL133" s="142" t="s">
        <v>152</v>
      </c>
      <c r="AM133" s="146">
        <v>2.3</v>
      </c>
      <c r="AN133" s="147">
        <v>0</v>
      </c>
      <c r="AO133" s="147">
        <v>0</v>
      </c>
      <c r="AP133" s="147">
        <v>2</v>
      </c>
      <c r="AQ133" s="147">
        <v>29</v>
      </c>
      <c r="AR133" s="148" t="s">
        <v>398</v>
      </c>
      <c r="AS133" s="142" t="str">
        <f>IF(原始数据!L133="","",原始数据!L133)</f>
        <v>xc</v>
      </c>
      <c r="AT133" s="142" t="str">
        <f>IF(原始数据!AV133="","",原始数据!AV133)</f>
        <v>时空之影</v>
      </c>
      <c r="AU133" s="149">
        <v>0</v>
      </c>
      <c r="AV133" s="149">
        <v>4</v>
      </c>
      <c r="AW133" s="149">
        <v>6</v>
      </c>
      <c r="AX133" s="149">
        <v>0</v>
      </c>
      <c r="AY133" s="150">
        <v>2</v>
      </c>
      <c r="AZ133" s="151">
        <v>5</v>
      </c>
      <c r="BA133" s="151">
        <v>56</v>
      </c>
    </row>
    <row r="134" spans="1:55">
      <c r="A134" s="1">
        <f>输入错误检查!B133</f>
        <v>0</v>
      </c>
      <c r="C134" s="8">
        <f>IF(原始数据!B134="","",原始数据!B134)</f>
        <v>4</v>
      </c>
      <c r="D134" s="8">
        <f>IF(原始数据!C134="","",原始数据!C134)</f>
        <v>15</v>
      </c>
      <c r="E134" s="8">
        <f>IF(原始数据!D134="","",原始数据!D134)</f>
        <v>12</v>
      </c>
      <c r="F134" s="8" t="str">
        <f>IF(原始数据!E134="","",原始数据!E134)</f>
        <v>ACT</v>
      </c>
      <c r="G134" s="8" t="str">
        <f>IF(原始数据!F134="","",原始数据!F134)</f>
        <v>MRC</v>
      </c>
      <c r="H134" s="8">
        <f>IF(原始数据!G134="","",原始数据!G134)</f>
        <v>2</v>
      </c>
      <c r="I134" s="8" t="str">
        <f>IF(原始数据!H134="","",原始数据!H134)</f>
        <v>下</v>
      </c>
      <c r="J134" s="8" t="str">
        <f>原始数据!U134</f>
        <v>屠</v>
      </c>
      <c r="K134" s="8">
        <f t="shared" si="4"/>
        <v>0</v>
      </c>
      <c r="L134" s="8">
        <f t="shared" si="5"/>
        <v>1</v>
      </c>
      <c r="M134" s="142" t="s">
        <v>350</v>
      </c>
      <c r="N134" s="142" t="s">
        <v>86</v>
      </c>
      <c r="O134" s="143">
        <v>0.71</v>
      </c>
      <c r="P134" s="144">
        <v>0</v>
      </c>
      <c r="Q134" s="144">
        <v>0</v>
      </c>
      <c r="R134" s="144">
        <v>0</v>
      </c>
      <c r="S134" s="144">
        <v>69</v>
      </c>
      <c r="T134" s="145" t="s">
        <v>399</v>
      </c>
      <c r="U134" s="142" t="s">
        <v>310</v>
      </c>
      <c r="V134" s="142" t="s">
        <v>81</v>
      </c>
      <c r="W134" s="146">
        <v>0.31</v>
      </c>
      <c r="X134" s="147">
        <v>1</v>
      </c>
      <c r="Y134" s="147">
        <v>0</v>
      </c>
      <c r="Z134" s="147">
        <v>0</v>
      </c>
      <c r="AA134" s="147">
        <v>69</v>
      </c>
      <c r="AB134" s="148" t="s">
        <v>399</v>
      </c>
      <c r="AC134" s="142" t="s">
        <v>312</v>
      </c>
      <c r="AD134" s="142" t="s">
        <v>112</v>
      </c>
      <c r="AE134" s="143">
        <v>2.05</v>
      </c>
      <c r="AF134" s="144">
        <v>0</v>
      </c>
      <c r="AG134" s="144">
        <v>2</v>
      </c>
      <c r="AH134" s="144">
        <v>1</v>
      </c>
      <c r="AI134" s="144">
        <v>34</v>
      </c>
      <c r="AJ134" s="145" t="s">
        <v>398</v>
      </c>
      <c r="AK134" s="142" t="s">
        <v>320</v>
      </c>
      <c r="AL134" s="142" t="s">
        <v>109</v>
      </c>
      <c r="AM134" s="146">
        <v>2.98</v>
      </c>
      <c r="AN134" s="147">
        <v>0</v>
      </c>
      <c r="AO134" s="147">
        <v>2</v>
      </c>
      <c r="AP134" s="147">
        <v>0</v>
      </c>
      <c r="AQ134" s="147">
        <v>63</v>
      </c>
      <c r="AR134" s="148" t="s">
        <v>399</v>
      </c>
      <c r="AS134" s="142" t="str">
        <f>IF(原始数据!L134="","",原始数据!L134)</f>
        <v>zz9</v>
      </c>
      <c r="AT134" s="142" t="str">
        <f>IF(原始数据!AV134="","",原始数据!AV134)</f>
        <v>梦之女巫</v>
      </c>
      <c r="AU134" s="149">
        <v>0</v>
      </c>
      <c r="AV134" s="149">
        <v>1</v>
      </c>
      <c r="AW134" s="149">
        <v>16</v>
      </c>
      <c r="AX134" s="149">
        <v>0</v>
      </c>
      <c r="AY134" s="150">
        <v>9</v>
      </c>
      <c r="AZ134" s="151">
        <v>6</v>
      </c>
      <c r="BA134" s="151">
        <v>55</v>
      </c>
    </row>
    <row r="135" spans="1:55">
      <c r="A135" s="1">
        <f>输入错误检查!B134</f>
        <v>0</v>
      </c>
      <c r="C135" s="8">
        <f>IF(原始数据!B135="","",原始数据!B135)</f>
        <v>4</v>
      </c>
      <c r="D135" s="8">
        <f>IF(原始数据!C135="","",原始数据!C135)</f>
        <v>15</v>
      </c>
      <c r="E135" s="8">
        <f>IF(原始数据!D135="","",原始数据!D135)</f>
        <v>12</v>
      </c>
      <c r="F135" s="8" t="str">
        <f>IF(原始数据!E135="","",原始数据!E135)</f>
        <v>ACT</v>
      </c>
      <c r="G135" s="8" t="str">
        <f>IF(原始数据!F135="","",原始数据!F135)</f>
        <v>MRC</v>
      </c>
      <c r="H135" s="8">
        <f>IF(原始数据!G135="","",原始数据!G135)</f>
        <v>3</v>
      </c>
      <c r="I135" s="8" t="str">
        <f>IF(原始数据!H135="","",原始数据!H135)</f>
        <v>上</v>
      </c>
      <c r="J135" s="8" t="str">
        <f>原始数据!U135</f>
        <v/>
      </c>
      <c r="K135" s="8" t="str">
        <f t="shared" si="4"/>
        <v/>
      </c>
      <c r="L135" s="8">
        <f t="shared" si="5"/>
        <v>0</v>
      </c>
      <c r="M135" s="142"/>
      <c r="N135" s="142"/>
      <c r="O135" s="143"/>
      <c r="P135" s="144"/>
      <c r="Q135" s="144"/>
      <c r="R135" s="144"/>
      <c r="S135" s="144"/>
      <c r="T135" s="145"/>
      <c r="U135" s="142"/>
      <c r="V135" s="142"/>
      <c r="W135" s="146"/>
      <c r="X135" s="147"/>
      <c r="Y135" s="147"/>
      <c r="Z135" s="147"/>
      <c r="AA135" s="147"/>
      <c r="AB135" s="148"/>
      <c r="AC135" s="142"/>
      <c r="AD135" s="142"/>
      <c r="AE135" s="143"/>
      <c r="AF135" s="144"/>
      <c r="AG135" s="144"/>
      <c r="AH135" s="144"/>
      <c r="AI135" s="144"/>
      <c r="AJ135" s="145"/>
      <c r="AK135" s="142"/>
      <c r="AL135" s="142"/>
      <c r="AM135" s="146"/>
      <c r="AN135" s="147"/>
      <c r="AO135" s="147"/>
      <c r="AP135" s="147"/>
      <c r="AQ135" s="147"/>
      <c r="AR135" s="148"/>
      <c r="AS135" s="142" t="str">
        <f>IF(原始数据!L135="","",原始数据!L135)</f>
        <v/>
      </c>
      <c r="AT135" s="142" t="str">
        <f>IF(原始数据!AV135="","",原始数据!AV135)</f>
        <v/>
      </c>
      <c r="AU135" s="149"/>
      <c r="AV135" s="149"/>
      <c r="AW135" s="149"/>
      <c r="AX135" s="149"/>
      <c r="AY135" s="150"/>
      <c r="AZ135" s="151"/>
      <c r="BA135" s="151"/>
    </row>
    <row r="136" spans="1:55">
      <c r="A136" s="1">
        <f>输入错误检查!B135</f>
        <v>0</v>
      </c>
      <c r="C136" s="8">
        <f>IF(原始数据!B136="","",原始数据!B136)</f>
        <v>4</v>
      </c>
      <c r="D136" s="8">
        <f>IF(原始数据!C136="","",原始数据!C136)</f>
        <v>15</v>
      </c>
      <c r="E136" s="8">
        <f>IF(原始数据!D136="","",原始数据!D136)</f>
        <v>12</v>
      </c>
      <c r="F136" s="8" t="str">
        <f>IF(原始数据!E136="","",原始数据!E136)</f>
        <v>ACT</v>
      </c>
      <c r="G136" s="8" t="str">
        <f>IF(原始数据!F136="","",原始数据!F136)</f>
        <v>MRC</v>
      </c>
      <c r="H136" s="8">
        <f>IF(原始数据!G136="","",原始数据!G136)</f>
        <v>3</v>
      </c>
      <c r="I136" s="8" t="str">
        <f>IF(原始数据!H136="","",原始数据!H136)</f>
        <v>下</v>
      </c>
      <c r="J136" s="8" t="str">
        <f>原始数据!U136</f>
        <v/>
      </c>
      <c r="K136" s="8" t="str">
        <f t="shared" si="4"/>
        <v/>
      </c>
      <c r="L136" s="8">
        <f t="shared" si="5"/>
        <v>0</v>
      </c>
      <c r="M136" s="142"/>
      <c r="N136" s="142"/>
      <c r="O136" s="143"/>
      <c r="P136" s="144"/>
      <c r="Q136" s="144"/>
      <c r="R136" s="144"/>
      <c r="S136" s="144"/>
      <c r="T136" s="145"/>
      <c r="U136" s="142"/>
      <c r="V136" s="142"/>
      <c r="W136" s="146"/>
      <c r="X136" s="147"/>
      <c r="Y136" s="147"/>
      <c r="Z136" s="147"/>
      <c r="AA136" s="147"/>
      <c r="AB136" s="148"/>
      <c r="AC136" s="142"/>
      <c r="AD136" s="142"/>
      <c r="AE136" s="143"/>
      <c r="AF136" s="144"/>
      <c r="AG136" s="144"/>
      <c r="AH136" s="144"/>
      <c r="AI136" s="144"/>
      <c r="AJ136" s="145"/>
      <c r="AK136" s="142"/>
      <c r="AL136" s="142"/>
      <c r="AM136" s="146"/>
      <c r="AN136" s="147"/>
      <c r="AO136" s="147"/>
      <c r="AP136" s="147"/>
      <c r="AQ136" s="147"/>
      <c r="AR136" s="148"/>
      <c r="AS136" s="142" t="str">
        <f>IF(原始数据!L136="","",原始数据!L136)</f>
        <v/>
      </c>
      <c r="AT136" s="142" t="str">
        <f>IF(原始数据!AV136="","",原始数据!AV136)</f>
        <v/>
      </c>
      <c r="AU136" s="149"/>
      <c r="AV136" s="149"/>
      <c r="AW136" s="149"/>
      <c r="AX136" s="149"/>
      <c r="AY136" s="150"/>
      <c r="AZ136" s="151"/>
      <c r="BA136" s="151"/>
    </row>
    <row r="137" spans="1:55">
      <c r="A137" s="1">
        <f>输入错误检查!B136</f>
        <v>0</v>
      </c>
      <c r="C137" s="8">
        <f>IF(原始数据!B137="","",原始数据!B137)</f>
        <v>4</v>
      </c>
      <c r="D137" s="8">
        <f>IF(原始数据!C137="","",原始数据!C137)</f>
        <v>15</v>
      </c>
      <c r="E137" s="8">
        <f>IF(原始数据!D137="","",原始数据!D137)</f>
        <v>12</v>
      </c>
      <c r="F137" s="8" t="str">
        <f>IF(原始数据!E137="","",原始数据!E137)</f>
        <v>ACT</v>
      </c>
      <c r="G137" s="8" t="str">
        <f>IF(原始数据!F137="","",原始数据!F137)</f>
        <v>MRC</v>
      </c>
      <c r="H137" s="8" t="str">
        <f>IF(原始数据!G137="","",原始数据!G137)</f>
        <v>加</v>
      </c>
      <c r="I137" s="8" t="str">
        <f>IF(原始数据!H137="","",原始数据!H137)</f>
        <v>上</v>
      </c>
      <c r="J137" s="8" t="str">
        <f>原始数据!U137</f>
        <v/>
      </c>
      <c r="K137" s="8" t="str">
        <f t="shared" si="4"/>
        <v/>
      </c>
      <c r="L137" s="8">
        <f t="shared" si="5"/>
        <v>0</v>
      </c>
      <c r="M137" s="142"/>
      <c r="N137" s="142"/>
      <c r="O137" s="143"/>
      <c r="P137" s="144"/>
      <c r="Q137" s="144"/>
      <c r="R137" s="144"/>
      <c r="S137" s="144"/>
      <c r="T137" s="145"/>
      <c r="U137" s="142"/>
      <c r="V137" s="142"/>
      <c r="W137" s="146"/>
      <c r="X137" s="147"/>
      <c r="Y137" s="147"/>
      <c r="Z137" s="147"/>
      <c r="AA137" s="147"/>
      <c r="AB137" s="148"/>
      <c r="AC137" s="142"/>
      <c r="AD137" s="142"/>
      <c r="AE137" s="143"/>
      <c r="AF137" s="144"/>
      <c r="AG137" s="144"/>
      <c r="AH137" s="144"/>
      <c r="AI137" s="144"/>
      <c r="AJ137" s="145"/>
      <c r="AK137" s="142"/>
      <c r="AL137" s="142"/>
      <c r="AM137" s="146"/>
      <c r="AN137" s="147"/>
      <c r="AO137" s="147"/>
      <c r="AP137" s="147"/>
      <c r="AQ137" s="147"/>
      <c r="AR137" s="148"/>
      <c r="AS137" s="142" t="str">
        <f>IF(原始数据!L137="","",原始数据!L137)</f>
        <v/>
      </c>
      <c r="AT137" s="142" t="str">
        <f>IF(原始数据!AV137="","",原始数据!AV137)</f>
        <v/>
      </c>
      <c r="AU137" s="149"/>
      <c r="AV137" s="149"/>
      <c r="AW137" s="149"/>
      <c r="AX137" s="149"/>
      <c r="AY137" s="150"/>
      <c r="AZ137" s="151"/>
      <c r="BA137" s="151"/>
    </row>
    <row r="138" spans="1:55">
      <c r="A138" s="1">
        <f>输入错误检查!B137</f>
        <v>0</v>
      </c>
      <c r="C138" s="8">
        <f>IF(原始数据!B138="","",原始数据!B138)</f>
        <v>4</v>
      </c>
      <c r="D138" s="8">
        <f>IF(原始数据!C138="","",原始数据!C138)</f>
        <v>15</v>
      </c>
      <c r="E138" s="8">
        <f>IF(原始数据!D138="","",原始数据!D138)</f>
        <v>12</v>
      </c>
      <c r="F138" s="8" t="str">
        <f>IF(原始数据!E138="","",原始数据!E138)</f>
        <v>ACT</v>
      </c>
      <c r="G138" s="8" t="str">
        <f>IF(原始数据!F138="","",原始数据!F138)</f>
        <v>MRC</v>
      </c>
      <c r="H138" s="8" t="str">
        <f>IF(原始数据!G138="","",原始数据!G138)</f>
        <v>加</v>
      </c>
      <c r="I138" s="8" t="str">
        <f>IF(原始数据!H138="","",原始数据!H138)</f>
        <v>下</v>
      </c>
      <c r="J138" s="8" t="str">
        <f>原始数据!U138</f>
        <v/>
      </c>
      <c r="K138" s="8" t="str">
        <f t="shared" si="4"/>
        <v/>
      </c>
      <c r="L138" s="8">
        <f t="shared" si="5"/>
        <v>0</v>
      </c>
      <c r="M138" s="142"/>
      <c r="N138" s="142"/>
      <c r="O138" s="143"/>
      <c r="P138" s="144"/>
      <c r="Q138" s="144"/>
      <c r="R138" s="144"/>
      <c r="S138" s="144"/>
      <c r="T138" s="145"/>
      <c r="U138" s="142"/>
      <c r="V138" s="142"/>
      <c r="W138" s="146"/>
      <c r="X138" s="147"/>
      <c r="Y138" s="147"/>
      <c r="Z138" s="147"/>
      <c r="AA138" s="147"/>
      <c r="AB138" s="148"/>
      <c r="AC138" s="142"/>
      <c r="AD138" s="142"/>
      <c r="AE138" s="143"/>
      <c r="AF138" s="144"/>
      <c r="AG138" s="144"/>
      <c r="AH138" s="144"/>
      <c r="AI138" s="144"/>
      <c r="AJ138" s="145"/>
      <c r="AK138" s="142"/>
      <c r="AL138" s="142"/>
      <c r="AM138" s="146"/>
      <c r="AN138" s="147"/>
      <c r="AO138" s="147"/>
      <c r="AP138" s="147"/>
      <c r="AQ138" s="147"/>
      <c r="AR138" s="148"/>
      <c r="AS138" s="142" t="str">
        <f>IF(原始数据!L138="","",原始数据!L138)</f>
        <v/>
      </c>
      <c r="AT138" s="142" t="str">
        <f>IF(原始数据!AV138="","",原始数据!AV138)</f>
        <v/>
      </c>
      <c r="AU138" s="149"/>
      <c r="AV138" s="149"/>
      <c r="AW138" s="149"/>
      <c r="AX138" s="149"/>
      <c r="AY138" s="150"/>
      <c r="AZ138" s="151"/>
      <c r="BA138" s="151"/>
    </row>
    <row r="139" spans="1:55">
      <c r="A139" s="1">
        <f>输入错误检查!B138</f>
        <v>0</v>
      </c>
      <c r="C139" s="8">
        <f>IF(原始数据!B139="","",原始数据!B139)</f>
        <v>4</v>
      </c>
      <c r="D139" s="8">
        <f>IF(原始数据!C139="","",原始数据!C139)</f>
        <v>15</v>
      </c>
      <c r="E139" s="8">
        <f>IF(原始数据!D139="","",原始数据!D139)</f>
        <v>14</v>
      </c>
      <c r="F139" s="8" t="str">
        <f>IF(原始数据!E139="","",原始数据!E139)</f>
        <v>WOLVES</v>
      </c>
      <c r="G139" s="8" t="str">
        <f>IF(原始数据!F139="","",原始数据!F139)</f>
        <v>SKY</v>
      </c>
      <c r="H139" s="8">
        <f>IF(原始数据!G139="","",原始数据!G139)</f>
        <v>1</v>
      </c>
      <c r="I139" s="8" t="str">
        <f>IF(原始数据!H139="","",原始数据!H139)</f>
        <v>上</v>
      </c>
      <c r="J139" s="8" t="str">
        <f>原始数据!U139</f>
        <v>屠</v>
      </c>
      <c r="K139" s="8">
        <f t="shared" si="4"/>
        <v>0</v>
      </c>
      <c r="L139" s="8">
        <f t="shared" si="5"/>
        <v>0</v>
      </c>
      <c r="M139" s="142" t="s">
        <v>305</v>
      </c>
      <c r="N139" s="142" t="s">
        <v>83</v>
      </c>
      <c r="O139" s="146">
        <v>0</v>
      </c>
      <c r="P139" s="147">
        <v>0</v>
      </c>
      <c r="Q139" s="147">
        <v>0</v>
      </c>
      <c r="R139" s="147">
        <v>0</v>
      </c>
      <c r="S139" s="147">
        <v>76</v>
      </c>
      <c r="T139" s="148" t="s">
        <v>399</v>
      </c>
      <c r="U139" s="142" t="s">
        <v>327</v>
      </c>
      <c r="V139" s="142" t="s">
        <v>82</v>
      </c>
      <c r="W139" s="143">
        <v>2.49</v>
      </c>
      <c r="X139" s="144">
        <v>0</v>
      </c>
      <c r="Y139" s="144">
        <v>0</v>
      </c>
      <c r="Z139" s="144">
        <v>0</v>
      </c>
      <c r="AA139" s="144">
        <v>16</v>
      </c>
      <c r="AB139" s="145" t="s">
        <v>399</v>
      </c>
      <c r="AC139" s="142" t="s">
        <v>303</v>
      </c>
      <c r="AD139" s="142" t="s">
        <v>90</v>
      </c>
      <c r="AE139" s="146">
        <v>1.99</v>
      </c>
      <c r="AF139" s="147">
        <v>1</v>
      </c>
      <c r="AG139" s="147">
        <v>1</v>
      </c>
      <c r="AH139" s="147">
        <v>0</v>
      </c>
      <c r="AI139" s="147">
        <v>89</v>
      </c>
      <c r="AJ139" s="148" t="s">
        <v>399</v>
      </c>
      <c r="AK139" s="142" t="s">
        <v>409</v>
      </c>
      <c r="AL139" s="142" t="s">
        <v>107</v>
      </c>
      <c r="AM139" s="143">
        <v>0.62</v>
      </c>
      <c r="AN139" s="144">
        <v>0</v>
      </c>
      <c r="AO139" s="144">
        <v>2</v>
      </c>
      <c r="AP139" s="144">
        <v>1</v>
      </c>
      <c r="AQ139" s="144">
        <v>55</v>
      </c>
      <c r="AR139" s="145" t="s">
        <v>399</v>
      </c>
      <c r="AS139" s="142" t="str">
        <f>IF(原始数据!L139="","",原始数据!L139)</f>
        <v>choai</v>
      </c>
      <c r="AT139" s="142" t="str">
        <f>IF(原始数据!AV139="","",原始数据!AV139)</f>
        <v>跛脚羊</v>
      </c>
      <c r="AU139" s="154">
        <v>2</v>
      </c>
      <c r="AV139" s="154">
        <v>2</v>
      </c>
      <c r="AW139" s="154">
        <v>13</v>
      </c>
      <c r="AX139" s="154">
        <v>2</v>
      </c>
      <c r="AY139" s="155">
        <v>9</v>
      </c>
      <c r="AZ139" s="151">
        <v>7</v>
      </c>
      <c r="BA139" s="151">
        <v>26</v>
      </c>
      <c r="BB139" s="152" t="s">
        <v>155</v>
      </c>
      <c r="BC139" s="153" t="s">
        <v>87</v>
      </c>
    </row>
    <row r="140" spans="1:55">
      <c r="A140" s="1">
        <f>输入错误检查!B139</f>
        <v>0</v>
      </c>
      <c r="C140" s="8">
        <f>IF(原始数据!B140="","",原始数据!B140)</f>
        <v>4</v>
      </c>
      <c r="D140" s="8">
        <f>IF(原始数据!C140="","",原始数据!C140)</f>
        <v>15</v>
      </c>
      <c r="E140" s="8">
        <f>IF(原始数据!D140="","",原始数据!D140)</f>
        <v>14</v>
      </c>
      <c r="F140" s="8" t="str">
        <f>IF(原始数据!E140="","",原始数据!E140)</f>
        <v>WOLVES</v>
      </c>
      <c r="G140" s="8" t="str">
        <f>IF(原始数据!F140="","",原始数据!F140)</f>
        <v>SKY</v>
      </c>
      <c r="H140" s="8">
        <f>IF(原始数据!G140="","",原始数据!G140)</f>
        <v>1</v>
      </c>
      <c r="I140" s="8" t="str">
        <f>IF(原始数据!H140="","",原始数据!H140)</f>
        <v>下</v>
      </c>
      <c r="J140" s="8" t="str">
        <f>原始数据!U140</f>
        <v>人</v>
      </c>
      <c r="K140" s="8">
        <f t="shared" si="4"/>
        <v>0</v>
      </c>
      <c r="L140" s="8">
        <f t="shared" si="5"/>
        <v>3</v>
      </c>
      <c r="M140" s="142" t="s">
        <v>326</v>
      </c>
      <c r="N140" s="142" t="s">
        <v>112</v>
      </c>
      <c r="O140" s="146">
        <v>0</v>
      </c>
      <c r="P140" s="147">
        <v>0</v>
      </c>
      <c r="Q140" s="147">
        <v>0</v>
      </c>
      <c r="R140" s="147">
        <v>0</v>
      </c>
      <c r="S140" s="147">
        <v>122</v>
      </c>
      <c r="T140" s="148" t="s">
        <v>399</v>
      </c>
      <c r="U140" s="142" t="s">
        <v>407</v>
      </c>
      <c r="V140" s="142" t="s">
        <v>81</v>
      </c>
      <c r="W140" s="143">
        <v>1.11</v>
      </c>
      <c r="X140" s="144">
        <v>0</v>
      </c>
      <c r="Y140" s="144">
        <v>1</v>
      </c>
      <c r="Z140" s="144">
        <v>0</v>
      </c>
      <c r="AA140" s="144">
        <v>26</v>
      </c>
      <c r="AB140" s="145" t="s">
        <v>398</v>
      </c>
      <c r="AC140" s="142">
        <v>487</v>
      </c>
      <c r="AD140" s="142" t="s">
        <v>79</v>
      </c>
      <c r="AE140" s="146">
        <v>1.89</v>
      </c>
      <c r="AF140" s="147">
        <v>0</v>
      </c>
      <c r="AG140" s="147">
        <v>0</v>
      </c>
      <c r="AH140" s="147">
        <v>0</v>
      </c>
      <c r="AI140" s="147">
        <v>6</v>
      </c>
      <c r="AJ140" s="148" t="s">
        <v>398</v>
      </c>
      <c r="AK140" s="142" t="s">
        <v>293</v>
      </c>
      <c r="AL140" s="142" t="s">
        <v>91</v>
      </c>
      <c r="AM140" s="143">
        <v>2</v>
      </c>
      <c r="AN140" s="144">
        <v>0</v>
      </c>
      <c r="AO140" s="144">
        <v>0</v>
      </c>
      <c r="AP140" s="144">
        <v>0</v>
      </c>
      <c r="AQ140" s="144">
        <v>0</v>
      </c>
      <c r="AR140" s="145" t="s">
        <v>398</v>
      </c>
      <c r="AS140" s="142" t="str">
        <f>IF(原始数据!L140="","",原始数据!L140)</f>
        <v>hetian</v>
      </c>
      <c r="AT140" s="142" t="str">
        <f>IF(原始数据!AV140="","",原始数据!AV140)</f>
        <v>喧嚣</v>
      </c>
      <c r="AU140" s="154">
        <v>0</v>
      </c>
      <c r="AV140" s="154">
        <v>7</v>
      </c>
      <c r="AW140" s="154">
        <v>19</v>
      </c>
      <c r="AX140" s="154">
        <v>0</v>
      </c>
      <c r="AY140" s="155">
        <v>2</v>
      </c>
      <c r="AZ140" s="151">
        <v>4</v>
      </c>
      <c r="BA140" s="151">
        <v>18</v>
      </c>
    </row>
    <row r="141" spans="1:55">
      <c r="A141" s="1">
        <f>输入错误检查!B140</f>
        <v>0</v>
      </c>
      <c r="C141" s="8">
        <f>IF(原始数据!B141="","",原始数据!B141)</f>
        <v>4</v>
      </c>
      <c r="D141" s="8">
        <f>IF(原始数据!C141="","",原始数据!C141)</f>
        <v>15</v>
      </c>
      <c r="E141" s="8">
        <f>IF(原始数据!D141="","",原始数据!D141)</f>
        <v>14</v>
      </c>
      <c r="F141" s="8" t="str">
        <f>IF(原始数据!E141="","",原始数据!E141)</f>
        <v>WOLVES</v>
      </c>
      <c r="G141" s="8" t="str">
        <f>IF(原始数据!F141="","",原始数据!F141)</f>
        <v>SKY</v>
      </c>
      <c r="H141" s="8">
        <f>IF(原始数据!G141="","",原始数据!G141)</f>
        <v>2</v>
      </c>
      <c r="I141" s="8" t="str">
        <f>IF(原始数据!H141="","",原始数据!H141)</f>
        <v>上</v>
      </c>
      <c r="J141" s="8" t="str">
        <f>原始数据!U141</f>
        <v>屠</v>
      </c>
      <c r="K141" s="8">
        <f t="shared" si="4"/>
        <v>0</v>
      </c>
      <c r="L141" s="8">
        <f t="shared" si="5"/>
        <v>0</v>
      </c>
      <c r="M141" s="142" t="s">
        <v>305</v>
      </c>
      <c r="N141" s="142" t="s">
        <v>95</v>
      </c>
      <c r="O141" s="146">
        <v>2.69</v>
      </c>
      <c r="P141" s="147">
        <v>0</v>
      </c>
      <c r="Q141" s="147">
        <v>0</v>
      </c>
      <c r="R141" s="147">
        <v>0</v>
      </c>
      <c r="S141" s="147">
        <v>27</v>
      </c>
      <c r="T141" s="148" t="s">
        <v>399</v>
      </c>
      <c r="U141" s="142" t="s">
        <v>327</v>
      </c>
      <c r="V141" s="142" t="s">
        <v>79</v>
      </c>
      <c r="W141" s="143">
        <v>0</v>
      </c>
      <c r="X141" s="144">
        <v>0</v>
      </c>
      <c r="Y141" s="144">
        <v>0</v>
      </c>
      <c r="Z141" s="144">
        <v>0</v>
      </c>
      <c r="AA141" s="144">
        <v>89</v>
      </c>
      <c r="AB141" s="145" t="s">
        <v>399</v>
      </c>
      <c r="AC141" s="142" t="s">
        <v>409</v>
      </c>
      <c r="AD141" s="142" t="s">
        <v>107</v>
      </c>
      <c r="AE141" s="146">
        <v>1.41</v>
      </c>
      <c r="AF141" s="147">
        <v>0</v>
      </c>
      <c r="AG141" s="147">
        <v>2</v>
      </c>
      <c r="AH141" s="147">
        <v>0</v>
      </c>
      <c r="AI141" s="147">
        <v>38</v>
      </c>
      <c r="AJ141" s="148" t="s">
        <v>399</v>
      </c>
      <c r="AK141" s="142" t="s">
        <v>303</v>
      </c>
      <c r="AL141" s="142" t="s">
        <v>91</v>
      </c>
      <c r="AM141" s="143">
        <v>2</v>
      </c>
      <c r="AN141" s="144">
        <v>0</v>
      </c>
      <c r="AO141" s="144">
        <v>1</v>
      </c>
      <c r="AP141" s="144">
        <v>0</v>
      </c>
      <c r="AQ141" s="144">
        <v>55</v>
      </c>
      <c r="AR141" s="145" t="s">
        <v>399</v>
      </c>
      <c r="AS141" s="142" t="str">
        <f>IF(原始数据!L141="","",原始数据!L141)</f>
        <v>choai</v>
      </c>
      <c r="AT141" s="142" t="str">
        <f>IF(原始数据!AV141="","",原始数据!AV141)</f>
        <v>歌剧演员</v>
      </c>
      <c r="AU141" s="154">
        <v>0</v>
      </c>
      <c r="AV141" s="154">
        <v>4</v>
      </c>
      <c r="AW141" s="154">
        <v>14</v>
      </c>
      <c r="AX141" s="154">
        <v>0</v>
      </c>
      <c r="AY141" s="155">
        <v>7</v>
      </c>
      <c r="AZ141" s="151">
        <v>6</v>
      </c>
      <c r="BA141" s="151">
        <v>2</v>
      </c>
    </row>
    <row r="142" spans="1:55">
      <c r="A142" s="1">
        <f>输入错误检查!B141</f>
        <v>0</v>
      </c>
      <c r="C142" s="8">
        <f>IF(原始数据!B142="","",原始数据!B142)</f>
        <v>4</v>
      </c>
      <c r="D142" s="8">
        <f>IF(原始数据!C142="","",原始数据!C142)</f>
        <v>15</v>
      </c>
      <c r="E142" s="8">
        <f>IF(原始数据!D142="","",原始数据!D142)</f>
        <v>14</v>
      </c>
      <c r="F142" s="8" t="str">
        <f>IF(原始数据!E142="","",原始数据!E142)</f>
        <v>WOLVES</v>
      </c>
      <c r="G142" s="8" t="str">
        <f>IF(原始数据!F142="","",原始数据!F142)</f>
        <v>SKY</v>
      </c>
      <c r="H142" s="8">
        <f>IF(原始数据!G142="","",原始数据!G142)</f>
        <v>2</v>
      </c>
      <c r="I142" s="8" t="str">
        <f>IF(原始数据!H142="","",原始数据!H142)</f>
        <v>下</v>
      </c>
      <c r="J142" s="8" t="str">
        <f>原始数据!U142</f>
        <v>平</v>
      </c>
      <c r="K142" s="8">
        <f t="shared" si="4"/>
        <v>0</v>
      </c>
      <c r="L142" s="8">
        <f t="shared" si="5"/>
        <v>2</v>
      </c>
      <c r="M142" s="142" t="s">
        <v>326</v>
      </c>
      <c r="N142" s="142" t="s">
        <v>152</v>
      </c>
      <c r="O142" s="146">
        <v>2</v>
      </c>
      <c r="P142" s="147">
        <v>0</v>
      </c>
      <c r="Q142" s="147">
        <v>1</v>
      </c>
      <c r="R142" s="147">
        <v>3</v>
      </c>
      <c r="S142" s="147">
        <v>15</v>
      </c>
      <c r="T142" s="148" t="s">
        <v>398</v>
      </c>
      <c r="U142" s="142" t="s">
        <v>407</v>
      </c>
      <c r="V142" s="142" t="s">
        <v>101</v>
      </c>
      <c r="W142" s="143">
        <v>0.6</v>
      </c>
      <c r="X142" s="144">
        <v>0</v>
      </c>
      <c r="Y142" s="144">
        <v>2</v>
      </c>
      <c r="Z142" s="144">
        <v>0</v>
      </c>
      <c r="AA142" s="144">
        <v>84</v>
      </c>
      <c r="AB142" s="145" t="s">
        <v>398</v>
      </c>
      <c r="AC142" s="142" t="s">
        <v>293</v>
      </c>
      <c r="AD142" s="142" t="s">
        <v>109</v>
      </c>
      <c r="AE142" s="146">
        <v>2.4</v>
      </c>
      <c r="AF142" s="147">
        <v>1</v>
      </c>
      <c r="AG142" s="147">
        <v>0</v>
      </c>
      <c r="AH142" s="147">
        <v>0</v>
      </c>
      <c r="AI142" s="147">
        <v>27</v>
      </c>
      <c r="AJ142" s="148" t="s">
        <v>399</v>
      </c>
      <c r="AK142" s="142">
        <v>487</v>
      </c>
      <c r="AL142" s="142" t="s">
        <v>108</v>
      </c>
      <c r="AM142" s="143">
        <v>0</v>
      </c>
      <c r="AN142" s="144">
        <v>0</v>
      </c>
      <c r="AO142" s="144">
        <v>0</v>
      </c>
      <c r="AP142" s="144">
        <v>0</v>
      </c>
      <c r="AQ142" s="144">
        <v>81</v>
      </c>
      <c r="AR142" s="145" t="s">
        <v>399</v>
      </c>
      <c r="AS142" s="142" t="str">
        <f>IF(原始数据!L142="","",原始数据!L142)</f>
        <v>hetian</v>
      </c>
      <c r="AT142" s="142" t="str">
        <f>IF(原始数据!AV142="","",原始数据!AV142)</f>
        <v>歌剧演员</v>
      </c>
      <c r="AU142" s="154">
        <v>0</v>
      </c>
      <c r="AV142" s="154">
        <v>2</v>
      </c>
      <c r="AW142" s="158">
        <v>10</v>
      </c>
      <c r="AX142" s="154">
        <v>0</v>
      </c>
      <c r="AY142" s="155">
        <v>6</v>
      </c>
      <c r="AZ142" s="151">
        <v>5</v>
      </c>
      <c r="BA142" s="151">
        <v>37</v>
      </c>
    </row>
    <row r="143" spans="1:55">
      <c r="A143" s="1">
        <f>输入错误检查!B142</f>
        <v>0</v>
      </c>
      <c r="C143" s="8">
        <f>IF(原始数据!B143="","",原始数据!B143)</f>
        <v>4</v>
      </c>
      <c r="D143" s="8">
        <f>IF(原始数据!C143="","",原始数据!C143)</f>
        <v>15</v>
      </c>
      <c r="E143" s="8">
        <f>IF(原始数据!D143="","",原始数据!D143)</f>
        <v>14</v>
      </c>
      <c r="F143" s="8" t="str">
        <f>IF(原始数据!E143="","",原始数据!E143)</f>
        <v>WOLVES</v>
      </c>
      <c r="G143" s="8" t="str">
        <f>IF(原始数据!F143="","",原始数据!F143)</f>
        <v>SKY</v>
      </c>
      <c r="H143" s="8">
        <f>IF(原始数据!G143="","",原始数据!G143)</f>
        <v>3</v>
      </c>
      <c r="I143" s="8" t="str">
        <f>IF(原始数据!H143="","",原始数据!H143)</f>
        <v>上</v>
      </c>
      <c r="J143" s="8" t="str">
        <f>原始数据!U143</f>
        <v/>
      </c>
      <c r="K143" s="8" t="str">
        <f t="shared" si="4"/>
        <v/>
      </c>
      <c r="L143" s="8">
        <f t="shared" si="5"/>
        <v>0</v>
      </c>
      <c r="M143" s="142"/>
      <c r="N143" s="142"/>
      <c r="O143" s="146"/>
      <c r="P143" s="147"/>
      <c r="Q143" s="147"/>
      <c r="R143" s="147"/>
      <c r="S143" s="147"/>
      <c r="T143" s="148"/>
      <c r="U143" s="142"/>
      <c r="V143" s="142"/>
      <c r="W143" s="143"/>
      <c r="X143" s="144"/>
      <c r="Y143" s="144"/>
      <c r="Z143" s="144"/>
      <c r="AA143" s="144"/>
      <c r="AB143" s="145"/>
      <c r="AC143" s="142"/>
      <c r="AD143" s="142"/>
      <c r="AE143" s="146"/>
      <c r="AF143" s="147"/>
      <c r="AG143" s="147"/>
      <c r="AH143" s="147"/>
      <c r="AI143" s="147"/>
      <c r="AJ143" s="148"/>
      <c r="AK143" s="142"/>
      <c r="AL143" s="142"/>
      <c r="AM143" s="143"/>
      <c r="AN143" s="144"/>
      <c r="AO143" s="144"/>
      <c r="AP143" s="144"/>
      <c r="AQ143" s="144"/>
      <c r="AR143" s="145"/>
      <c r="AS143" s="142" t="str">
        <f>IF(原始数据!L143="","",原始数据!L143)</f>
        <v/>
      </c>
      <c r="AT143" s="142" t="str">
        <f>IF(原始数据!AV143="","",原始数据!AV143)</f>
        <v/>
      </c>
      <c r="AU143" s="154"/>
      <c r="AV143" s="154"/>
      <c r="AW143" s="154"/>
      <c r="AX143" s="154"/>
      <c r="AY143" s="155"/>
      <c r="AZ143" s="151"/>
      <c r="BA143" s="151"/>
    </row>
    <row r="144" spans="1:55">
      <c r="A144" s="1">
        <f>输入错误检查!B143</f>
        <v>0</v>
      </c>
      <c r="C144" s="8">
        <f>IF(原始数据!B144="","",原始数据!B144)</f>
        <v>4</v>
      </c>
      <c r="D144" s="8">
        <f>IF(原始数据!C144="","",原始数据!C144)</f>
        <v>15</v>
      </c>
      <c r="E144" s="8">
        <f>IF(原始数据!D144="","",原始数据!D144)</f>
        <v>14</v>
      </c>
      <c r="F144" s="8" t="str">
        <f>IF(原始数据!E144="","",原始数据!E144)</f>
        <v>WOLVES</v>
      </c>
      <c r="G144" s="8" t="str">
        <f>IF(原始数据!F144="","",原始数据!F144)</f>
        <v>SKY</v>
      </c>
      <c r="H144" s="8">
        <f>IF(原始数据!G144="","",原始数据!G144)</f>
        <v>3</v>
      </c>
      <c r="I144" s="8" t="str">
        <f>IF(原始数据!H144="","",原始数据!H144)</f>
        <v>下</v>
      </c>
      <c r="J144" s="8" t="str">
        <f>原始数据!U144</f>
        <v/>
      </c>
      <c r="K144" s="8" t="str">
        <f t="shared" si="4"/>
        <v/>
      </c>
      <c r="L144" s="8">
        <f t="shared" si="5"/>
        <v>0</v>
      </c>
      <c r="M144" s="142"/>
      <c r="N144" s="142"/>
      <c r="O144" s="146"/>
      <c r="P144" s="147"/>
      <c r="Q144" s="147"/>
      <c r="R144" s="147"/>
      <c r="S144" s="147"/>
      <c r="T144" s="148"/>
      <c r="U144" s="142"/>
      <c r="V144" s="142"/>
      <c r="W144" s="143"/>
      <c r="X144" s="144"/>
      <c r="Y144" s="144"/>
      <c r="Z144" s="144"/>
      <c r="AA144" s="144"/>
      <c r="AB144" s="145"/>
      <c r="AC144" s="142"/>
      <c r="AD144" s="142"/>
      <c r="AE144" s="146"/>
      <c r="AF144" s="147"/>
      <c r="AG144" s="147"/>
      <c r="AH144" s="147"/>
      <c r="AI144" s="147"/>
      <c r="AJ144" s="148"/>
      <c r="AK144" s="142"/>
      <c r="AL144" s="142"/>
      <c r="AM144" s="143"/>
      <c r="AN144" s="144"/>
      <c r="AO144" s="144"/>
      <c r="AP144" s="144"/>
      <c r="AQ144" s="144"/>
      <c r="AR144" s="145"/>
      <c r="AS144" s="142" t="str">
        <f>IF(原始数据!L144="","",原始数据!L144)</f>
        <v/>
      </c>
      <c r="AT144" s="142" t="str">
        <f>IF(原始数据!AV144="","",原始数据!AV144)</f>
        <v/>
      </c>
      <c r="AU144" s="154"/>
      <c r="AV144" s="154"/>
      <c r="AW144" s="154"/>
      <c r="AX144" s="154"/>
      <c r="AY144" s="155"/>
      <c r="AZ144" s="151"/>
      <c r="BA144" s="151"/>
    </row>
    <row r="145" spans="1:55">
      <c r="A145" s="1">
        <f>输入错误检查!B144</f>
        <v>0</v>
      </c>
      <c r="C145" s="8">
        <f>IF(原始数据!B145="","",原始数据!B145)</f>
        <v>4</v>
      </c>
      <c r="D145" s="8">
        <f>IF(原始数据!C145="","",原始数据!C145)</f>
        <v>15</v>
      </c>
      <c r="E145" s="8">
        <f>IF(原始数据!D145="","",原始数据!D145)</f>
        <v>14</v>
      </c>
      <c r="F145" s="8" t="str">
        <f>IF(原始数据!E145="","",原始数据!E145)</f>
        <v>WOLVES</v>
      </c>
      <c r="G145" s="8" t="str">
        <f>IF(原始数据!F145="","",原始数据!F145)</f>
        <v>SKY</v>
      </c>
      <c r="H145" s="8" t="str">
        <f>IF(原始数据!G145="","",原始数据!G145)</f>
        <v>加</v>
      </c>
      <c r="I145" s="8" t="str">
        <f>IF(原始数据!H145="","",原始数据!H145)</f>
        <v>上</v>
      </c>
      <c r="J145" s="8" t="str">
        <f>原始数据!U145</f>
        <v/>
      </c>
      <c r="K145" s="8" t="str">
        <f t="shared" si="4"/>
        <v/>
      </c>
      <c r="L145" s="8">
        <f t="shared" si="5"/>
        <v>0</v>
      </c>
      <c r="M145" s="142"/>
      <c r="N145" s="142"/>
      <c r="O145" s="146"/>
      <c r="P145" s="147"/>
      <c r="Q145" s="147"/>
      <c r="R145" s="147"/>
      <c r="S145" s="147"/>
      <c r="T145" s="148"/>
      <c r="U145" s="142"/>
      <c r="V145" s="142"/>
      <c r="W145" s="143"/>
      <c r="X145" s="144"/>
      <c r="Y145" s="144"/>
      <c r="Z145" s="144"/>
      <c r="AA145" s="144"/>
      <c r="AB145" s="145"/>
      <c r="AC145" s="142"/>
      <c r="AD145" s="142"/>
      <c r="AE145" s="146"/>
      <c r="AF145" s="147"/>
      <c r="AG145" s="147"/>
      <c r="AH145" s="147"/>
      <c r="AI145" s="147"/>
      <c r="AJ145" s="148"/>
      <c r="AK145" s="142"/>
      <c r="AL145" s="142"/>
      <c r="AM145" s="143"/>
      <c r="AN145" s="144"/>
      <c r="AO145" s="144"/>
      <c r="AP145" s="144"/>
      <c r="AQ145" s="144"/>
      <c r="AR145" s="145"/>
      <c r="AS145" s="142" t="str">
        <f>IF(原始数据!L145="","",原始数据!L145)</f>
        <v/>
      </c>
      <c r="AT145" s="142" t="str">
        <f>IF(原始数据!AV145="","",原始数据!AV145)</f>
        <v/>
      </c>
      <c r="AU145" s="154"/>
      <c r="AV145" s="154"/>
      <c r="AW145" s="154"/>
      <c r="AX145" s="154"/>
      <c r="AY145" s="155"/>
      <c r="AZ145" s="151"/>
      <c r="BA145" s="151"/>
    </row>
    <row r="146" spans="1:55">
      <c r="A146" s="1">
        <f>输入错误检查!B145</f>
        <v>0</v>
      </c>
      <c r="C146" s="8">
        <f>IF(原始数据!B146="","",原始数据!B146)</f>
        <v>4</v>
      </c>
      <c r="D146" s="8">
        <f>IF(原始数据!C146="","",原始数据!C146)</f>
        <v>15</v>
      </c>
      <c r="E146" s="8">
        <f>IF(原始数据!D146="","",原始数据!D146)</f>
        <v>14</v>
      </c>
      <c r="F146" s="8" t="str">
        <f>IF(原始数据!E146="","",原始数据!E146)</f>
        <v>WOLVES</v>
      </c>
      <c r="G146" s="8" t="str">
        <f>IF(原始数据!F146="","",原始数据!F146)</f>
        <v>SKY</v>
      </c>
      <c r="H146" s="8" t="str">
        <f>IF(原始数据!G146="","",原始数据!G146)</f>
        <v>加</v>
      </c>
      <c r="I146" s="8" t="str">
        <f>IF(原始数据!H146="","",原始数据!H146)</f>
        <v>下</v>
      </c>
      <c r="J146" s="8" t="str">
        <f>原始数据!U146</f>
        <v/>
      </c>
      <c r="K146" s="8" t="str">
        <f t="shared" si="4"/>
        <v/>
      </c>
      <c r="L146" s="8">
        <f t="shared" si="5"/>
        <v>0</v>
      </c>
      <c r="M146" s="142"/>
      <c r="N146" s="142"/>
      <c r="O146" s="146"/>
      <c r="P146" s="147"/>
      <c r="Q146" s="147"/>
      <c r="R146" s="147"/>
      <c r="S146" s="147"/>
      <c r="T146" s="148"/>
      <c r="U146" s="142"/>
      <c r="V146" s="142"/>
      <c r="W146" s="143"/>
      <c r="X146" s="144"/>
      <c r="Y146" s="144"/>
      <c r="Z146" s="144"/>
      <c r="AA146" s="144"/>
      <c r="AB146" s="145"/>
      <c r="AC146" s="142"/>
      <c r="AD146" s="142"/>
      <c r="AE146" s="146"/>
      <c r="AF146" s="147"/>
      <c r="AG146" s="147"/>
      <c r="AH146" s="147"/>
      <c r="AI146" s="147"/>
      <c r="AJ146" s="148"/>
      <c r="AK146" s="142"/>
      <c r="AL146" s="142"/>
      <c r="AM146" s="143"/>
      <c r="AN146" s="144"/>
      <c r="AO146" s="144"/>
      <c r="AP146" s="144"/>
      <c r="AQ146" s="144"/>
      <c r="AR146" s="145"/>
      <c r="AS146" s="142" t="str">
        <f>IF(原始数据!L146="","",原始数据!L146)</f>
        <v/>
      </c>
      <c r="AT146" s="142" t="str">
        <f>IF(原始数据!AV146="","",原始数据!AV146)</f>
        <v/>
      </c>
      <c r="AU146" s="154"/>
      <c r="AV146" s="154"/>
      <c r="AW146" s="154"/>
      <c r="AX146" s="154"/>
      <c r="AY146" s="155"/>
      <c r="AZ146" s="151"/>
      <c r="BA146" s="151"/>
    </row>
    <row r="147" spans="1:55">
      <c r="A147" s="1">
        <f>输入错误检查!B146</f>
        <v>0</v>
      </c>
      <c r="C147" s="8">
        <f>IF(原始数据!B147="","",原始数据!B147)</f>
        <v>4</v>
      </c>
      <c r="D147" s="8">
        <f>IF(原始数据!C147="","",原始数据!C147)</f>
        <v>15</v>
      </c>
      <c r="E147" s="8">
        <f>IF(原始数据!D147="","",原始数据!D147)</f>
        <v>16</v>
      </c>
      <c r="F147" s="8" t="str">
        <f>IF(原始数据!E147="","",原始数据!E147)</f>
        <v>DOU5</v>
      </c>
      <c r="G147" s="8" t="str">
        <f>IF(原始数据!F147="","",原始数据!F147)</f>
        <v>ITZY</v>
      </c>
      <c r="H147" s="8">
        <f>IF(原始数据!G147="","",原始数据!G147)</f>
        <v>1</v>
      </c>
      <c r="I147" s="8" t="str">
        <f>IF(原始数据!H147="","",原始数据!H147)</f>
        <v>上</v>
      </c>
      <c r="J147" s="8" t="str">
        <f>原始数据!U147</f>
        <v>平</v>
      </c>
      <c r="K147" s="8">
        <f t="shared" si="4"/>
        <v>0</v>
      </c>
      <c r="L147" s="8">
        <f t="shared" si="5"/>
        <v>2</v>
      </c>
      <c r="M147" s="142" t="s">
        <v>329</v>
      </c>
      <c r="N147" s="142" t="s">
        <v>98</v>
      </c>
      <c r="O147" s="143">
        <v>2</v>
      </c>
      <c r="P147" s="144">
        <v>0</v>
      </c>
      <c r="Q147" s="144">
        <v>0</v>
      </c>
      <c r="R147" s="144">
        <v>0</v>
      </c>
      <c r="S147" s="144">
        <v>10</v>
      </c>
      <c r="T147" s="145" t="s">
        <v>398</v>
      </c>
      <c r="U147" s="142" t="s">
        <v>333</v>
      </c>
      <c r="V147" s="142" t="s">
        <v>81</v>
      </c>
      <c r="W147" s="146">
        <v>1.74</v>
      </c>
      <c r="X147" s="147">
        <v>0</v>
      </c>
      <c r="Y147" s="147">
        <v>1</v>
      </c>
      <c r="Z147" s="147">
        <v>0</v>
      </c>
      <c r="AA147" s="147">
        <v>33</v>
      </c>
      <c r="AB147" s="148" t="s">
        <v>399</v>
      </c>
      <c r="AC147" s="142" t="s">
        <v>302</v>
      </c>
      <c r="AD147" s="142" t="s">
        <v>90</v>
      </c>
      <c r="AE147" s="143">
        <v>0.43</v>
      </c>
      <c r="AF147" s="144">
        <v>0</v>
      </c>
      <c r="AG147" s="144">
        <v>0</v>
      </c>
      <c r="AH147" s="144">
        <v>0</v>
      </c>
      <c r="AI147" s="144">
        <v>98</v>
      </c>
      <c r="AJ147" s="145" t="s">
        <v>399</v>
      </c>
      <c r="AK147" s="142" t="s">
        <v>301</v>
      </c>
      <c r="AL147" s="142" t="s">
        <v>82</v>
      </c>
      <c r="AM147" s="146">
        <v>1.64</v>
      </c>
      <c r="AN147" s="147">
        <v>0</v>
      </c>
      <c r="AO147" s="147">
        <v>1</v>
      </c>
      <c r="AP147" s="147">
        <v>0</v>
      </c>
      <c r="AQ147" s="147">
        <v>28</v>
      </c>
      <c r="AR147" s="148" t="s">
        <v>398</v>
      </c>
      <c r="AS147" s="142" t="str">
        <f>IF(原始数据!L147="","",原始数据!L147)</f>
        <v>yan</v>
      </c>
      <c r="AT147" s="142" t="str">
        <f>IF(原始数据!AV147="","",原始数据!AV147)</f>
        <v>跛脚羊</v>
      </c>
      <c r="AU147" s="149">
        <v>0</v>
      </c>
      <c r="AV147" s="149">
        <v>1</v>
      </c>
      <c r="AW147" s="149">
        <v>8</v>
      </c>
      <c r="AX147" s="149">
        <v>1</v>
      </c>
      <c r="AY147" s="150">
        <v>5</v>
      </c>
      <c r="AZ147" s="151">
        <v>4</v>
      </c>
      <c r="BA147" s="151">
        <v>50</v>
      </c>
      <c r="BB147" s="152" t="s">
        <v>302</v>
      </c>
      <c r="BC147" s="153" t="s">
        <v>90</v>
      </c>
    </row>
    <row r="148" spans="1:55">
      <c r="A148" s="1">
        <f>输入错误检查!B147</f>
        <v>0</v>
      </c>
      <c r="C148" s="8">
        <f>IF(原始数据!B148="","",原始数据!B148)</f>
        <v>4</v>
      </c>
      <c r="D148" s="8">
        <f>IF(原始数据!C148="","",原始数据!C148)</f>
        <v>15</v>
      </c>
      <c r="E148" s="8">
        <f>IF(原始数据!D148="","",原始数据!D148)</f>
        <v>16</v>
      </c>
      <c r="F148" s="8" t="str">
        <f>IF(原始数据!E148="","",原始数据!E148)</f>
        <v>DOU5</v>
      </c>
      <c r="G148" s="8" t="str">
        <f>IF(原始数据!F148="","",原始数据!F148)</f>
        <v>ITZY</v>
      </c>
      <c r="H148" s="8">
        <f>IF(原始数据!G148="","",原始数据!G148)</f>
        <v>1</v>
      </c>
      <c r="I148" s="8" t="str">
        <f>IF(原始数据!H148="","",原始数据!H148)</f>
        <v>下</v>
      </c>
      <c r="J148" s="8" t="str">
        <f>原始数据!U148</f>
        <v>屠</v>
      </c>
      <c r="K148" s="8">
        <f t="shared" ref="K148:K211" si="6">IF(J148="","",IF(_xlfn.IFS(L148&gt;2,"人",L148=2,"平",L148&lt;2,"屠")=J148,0,1))</f>
        <v>0</v>
      </c>
      <c r="L148" s="8">
        <f t="shared" ref="L148:L211" si="7">COUNTIF(T148,"出门")+COUNTIF(AB148,"出门")+COUNTIF(AJ148,"出门")+COUNTIF(AR148,"出门")</f>
        <v>1</v>
      </c>
      <c r="M148" s="142" t="s">
        <v>356</v>
      </c>
      <c r="N148" s="142" t="s">
        <v>123</v>
      </c>
      <c r="O148" s="143">
        <v>1.27</v>
      </c>
      <c r="P148" s="144">
        <v>0</v>
      </c>
      <c r="Q148" s="144">
        <v>0</v>
      </c>
      <c r="R148" s="144">
        <v>0</v>
      </c>
      <c r="S148" s="144">
        <v>77</v>
      </c>
      <c r="T148" s="145" t="s">
        <v>399</v>
      </c>
      <c r="U148" s="142" t="s">
        <v>334</v>
      </c>
      <c r="V148" s="142" t="s">
        <v>81</v>
      </c>
      <c r="W148" s="146">
        <v>2.04</v>
      </c>
      <c r="X148" s="147">
        <v>0</v>
      </c>
      <c r="Y148" s="147">
        <v>2</v>
      </c>
      <c r="Z148" s="147">
        <v>1</v>
      </c>
      <c r="AA148" s="147">
        <v>61</v>
      </c>
      <c r="AB148" s="148" t="s">
        <v>399</v>
      </c>
      <c r="AC148" s="142" t="s">
        <v>284</v>
      </c>
      <c r="AD148" s="142" t="s">
        <v>90</v>
      </c>
      <c r="AE148" s="143">
        <v>2.37</v>
      </c>
      <c r="AF148" s="144">
        <v>0</v>
      </c>
      <c r="AG148" s="144">
        <v>1</v>
      </c>
      <c r="AH148" s="144">
        <v>0</v>
      </c>
      <c r="AI148" s="144">
        <v>39</v>
      </c>
      <c r="AJ148" s="145" t="s">
        <v>398</v>
      </c>
      <c r="AK148" s="142" t="s">
        <v>290</v>
      </c>
      <c r="AL148" s="142" t="s">
        <v>86</v>
      </c>
      <c r="AM148" s="146">
        <v>0</v>
      </c>
      <c r="AN148" s="147">
        <v>0</v>
      </c>
      <c r="AO148" s="147">
        <v>0</v>
      </c>
      <c r="AP148" s="147">
        <v>0</v>
      </c>
      <c r="AQ148" s="147">
        <v>59</v>
      </c>
      <c r="AR148" s="148" t="s">
        <v>399</v>
      </c>
      <c r="AS148" s="142" t="str">
        <f>IF(原始数据!L148="","",原始数据!L148)</f>
        <v>bailu</v>
      </c>
      <c r="AT148" s="142" t="str">
        <f>IF(原始数据!AV148="","",原始数据!AV148)</f>
        <v>喧嚣</v>
      </c>
      <c r="AU148" s="149">
        <v>0</v>
      </c>
      <c r="AV148" s="149">
        <v>1</v>
      </c>
      <c r="AW148" s="149">
        <v>31</v>
      </c>
      <c r="AX148" s="149">
        <v>2</v>
      </c>
      <c r="AY148" s="150">
        <v>7</v>
      </c>
      <c r="AZ148" s="151">
        <v>6</v>
      </c>
      <c r="BA148" s="151">
        <v>37</v>
      </c>
    </row>
    <row r="149" spans="1:55">
      <c r="A149" s="1">
        <f>输入错误检查!B148</f>
        <v>0</v>
      </c>
      <c r="C149" s="8">
        <f>IF(原始数据!B149="","",原始数据!B149)</f>
        <v>4</v>
      </c>
      <c r="D149" s="8">
        <f>IF(原始数据!C149="","",原始数据!C149)</f>
        <v>15</v>
      </c>
      <c r="E149" s="8">
        <f>IF(原始数据!D149="","",原始数据!D149)</f>
        <v>16</v>
      </c>
      <c r="F149" s="8" t="str">
        <f>IF(原始数据!E149="","",原始数据!E149)</f>
        <v>DOU5</v>
      </c>
      <c r="G149" s="8" t="str">
        <f>IF(原始数据!F149="","",原始数据!F149)</f>
        <v>ITZY</v>
      </c>
      <c r="H149" s="8">
        <f>IF(原始数据!G149="","",原始数据!G149)</f>
        <v>2</v>
      </c>
      <c r="I149" s="8" t="str">
        <f>IF(原始数据!H149="","",原始数据!H149)</f>
        <v>上</v>
      </c>
      <c r="J149" s="8" t="str">
        <f>原始数据!U149</f>
        <v>平</v>
      </c>
      <c r="K149" s="8">
        <f t="shared" si="6"/>
        <v>0</v>
      </c>
      <c r="L149" s="8">
        <f t="shared" si="7"/>
        <v>2</v>
      </c>
      <c r="M149" s="142" t="s">
        <v>356</v>
      </c>
      <c r="N149" s="142" t="s">
        <v>99</v>
      </c>
      <c r="O149" s="143">
        <v>2</v>
      </c>
      <c r="P149" s="144">
        <v>1</v>
      </c>
      <c r="Q149" s="144">
        <v>0</v>
      </c>
      <c r="R149" s="144">
        <v>0</v>
      </c>
      <c r="S149" s="144">
        <v>61</v>
      </c>
      <c r="T149" s="145" t="s">
        <v>398</v>
      </c>
      <c r="U149" s="142" t="s">
        <v>334</v>
      </c>
      <c r="V149" s="142" t="s">
        <v>101</v>
      </c>
      <c r="W149" s="146">
        <v>1.51</v>
      </c>
      <c r="X149" s="147">
        <v>0</v>
      </c>
      <c r="Y149" s="147">
        <v>2</v>
      </c>
      <c r="Z149" s="147">
        <v>0</v>
      </c>
      <c r="AA149" s="147">
        <v>35</v>
      </c>
      <c r="AB149" s="148" t="s">
        <v>398</v>
      </c>
      <c r="AC149" s="142" t="s">
        <v>290</v>
      </c>
      <c r="AD149" s="142" t="s">
        <v>95</v>
      </c>
      <c r="AE149" s="143">
        <v>0</v>
      </c>
      <c r="AF149" s="144">
        <v>0</v>
      </c>
      <c r="AG149" s="144">
        <v>0</v>
      </c>
      <c r="AH149" s="144">
        <v>0</v>
      </c>
      <c r="AI149" s="144">
        <v>60</v>
      </c>
      <c r="AJ149" s="145" t="s">
        <v>399</v>
      </c>
      <c r="AK149" s="142" t="s">
        <v>284</v>
      </c>
      <c r="AL149" s="142" t="s">
        <v>112</v>
      </c>
      <c r="AM149" s="146">
        <v>1.96</v>
      </c>
      <c r="AN149" s="147">
        <v>0</v>
      </c>
      <c r="AO149" s="147">
        <v>1</v>
      </c>
      <c r="AP149" s="147">
        <v>1</v>
      </c>
      <c r="AQ149" s="147">
        <v>76</v>
      </c>
      <c r="AR149" s="148" t="s">
        <v>399</v>
      </c>
      <c r="AS149" s="142" t="str">
        <f>IF(原始数据!L149="","",原始数据!L149)</f>
        <v>bailu</v>
      </c>
      <c r="AT149" s="142" t="str">
        <f>IF(原始数据!AV149="","",原始数据!AV149)</f>
        <v>歌剧演员</v>
      </c>
      <c r="AU149" s="149">
        <v>0</v>
      </c>
      <c r="AV149" s="149">
        <v>5</v>
      </c>
      <c r="AW149" s="149">
        <v>13</v>
      </c>
      <c r="AX149" s="149">
        <v>2</v>
      </c>
      <c r="AY149" s="150">
        <v>6</v>
      </c>
      <c r="AZ149" s="151">
        <v>6</v>
      </c>
      <c r="BA149" s="151">
        <v>8</v>
      </c>
    </row>
    <row r="150" spans="1:55">
      <c r="A150" s="1">
        <f>输入错误检查!B149</f>
        <v>0</v>
      </c>
      <c r="C150" s="8">
        <f>IF(原始数据!B150="","",原始数据!B150)</f>
        <v>4</v>
      </c>
      <c r="D150" s="8">
        <f>IF(原始数据!C150="","",原始数据!C150)</f>
        <v>15</v>
      </c>
      <c r="E150" s="8">
        <f>IF(原始数据!D150="","",原始数据!D150)</f>
        <v>16</v>
      </c>
      <c r="F150" s="8" t="str">
        <f>IF(原始数据!E150="","",原始数据!E150)</f>
        <v>DOU5</v>
      </c>
      <c r="G150" s="8" t="str">
        <f>IF(原始数据!F150="","",原始数据!F150)</f>
        <v>ITZY</v>
      </c>
      <c r="H150" s="8">
        <f>IF(原始数据!G150="","",原始数据!G150)</f>
        <v>2</v>
      </c>
      <c r="I150" s="8" t="str">
        <f>IF(原始数据!H150="","",原始数据!H150)</f>
        <v>下</v>
      </c>
      <c r="J150" s="8" t="str">
        <f>原始数据!U150</f>
        <v>屠</v>
      </c>
      <c r="K150" s="8">
        <f t="shared" si="6"/>
        <v>0</v>
      </c>
      <c r="L150" s="8">
        <f t="shared" si="7"/>
        <v>0</v>
      </c>
      <c r="M150" s="142" t="s">
        <v>329</v>
      </c>
      <c r="N150" s="142" t="s">
        <v>133</v>
      </c>
      <c r="O150" s="143">
        <v>2.22</v>
      </c>
      <c r="P150" s="144">
        <v>0</v>
      </c>
      <c r="Q150" s="144">
        <v>0</v>
      </c>
      <c r="R150" s="144">
        <v>0</v>
      </c>
      <c r="S150" s="144">
        <v>52</v>
      </c>
      <c r="T150" s="145" t="s">
        <v>399</v>
      </c>
      <c r="U150" s="142" t="s">
        <v>333</v>
      </c>
      <c r="V150" s="142" t="s">
        <v>101</v>
      </c>
      <c r="W150" s="146">
        <v>0.78</v>
      </c>
      <c r="X150" s="147">
        <v>0</v>
      </c>
      <c r="Y150" s="147">
        <v>0</v>
      </c>
      <c r="Z150" s="147">
        <v>0</v>
      </c>
      <c r="AA150" s="147">
        <v>57</v>
      </c>
      <c r="AB150" s="148" t="s">
        <v>399</v>
      </c>
      <c r="AC150" s="142" t="s">
        <v>302</v>
      </c>
      <c r="AD150" s="142" t="s">
        <v>85</v>
      </c>
      <c r="AE150" s="143">
        <v>1.22</v>
      </c>
      <c r="AF150" s="144">
        <v>0</v>
      </c>
      <c r="AG150" s="144">
        <v>3</v>
      </c>
      <c r="AH150" s="144">
        <v>0</v>
      </c>
      <c r="AI150" s="144">
        <v>52</v>
      </c>
      <c r="AJ150" s="145" t="s">
        <v>399</v>
      </c>
      <c r="AK150" s="142" t="s">
        <v>301</v>
      </c>
      <c r="AL150" s="142" t="s">
        <v>108</v>
      </c>
      <c r="AM150" s="146">
        <v>0.14</v>
      </c>
      <c r="AN150" s="147">
        <v>0</v>
      </c>
      <c r="AO150" s="147">
        <v>0</v>
      </c>
      <c r="AP150" s="147">
        <v>0</v>
      </c>
      <c r="AQ150" s="147">
        <v>67</v>
      </c>
      <c r="AR150" s="148" t="s">
        <v>399</v>
      </c>
      <c r="AS150" s="142" t="str">
        <f>IF(原始数据!L150="","",原始数据!L150)</f>
        <v>yan</v>
      </c>
      <c r="AT150" s="142" t="str">
        <f>IF(原始数据!AV150="","",原始数据!AV150)</f>
        <v>时空之影</v>
      </c>
      <c r="AU150" s="149">
        <v>1</v>
      </c>
      <c r="AV150" s="149">
        <v>4</v>
      </c>
      <c r="AW150" s="149">
        <v>13</v>
      </c>
      <c r="AX150" s="149">
        <v>2</v>
      </c>
      <c r="AY150" s="150">
        <v>8</v>
      </c>
      <c r="AZ150" s="151">
        <v>6</v>
      </c>
      <c r="BA150" s="151">
        <v>42</v>
      </c>
    </row>
    <row r="151" spans="1:55">
      <c r="A151" s="1">
        <f>输入错误检查!B150</f>
        <v>0</v>
      </c>
      <c r="C151" s="8">
        <f>IF(原始数据!B151="","",原始数据!B151)</f>
        <v>4</v>
      </c>
      <c r="D151" s="8">
        <f>IF(原始数据!C151="","",原始数据!C151)</f>
        <v>15</v>
      </c>
      <c r="E151" s="8">
        <f>IF(原始数据!D151="","",原始数据!D151)</f>
        <v>16</v>
      </c>
      <c r="F151" s="8" t="str">
        <f>IF(原始数据!E151="","",原始数据!E151)</f>
        <v>DOU5</v>
      </c>
      <c r="G151" s="8" t="str">
        <f>IF(原始数据!F151="","",原始数据!F151)</f>
        <v>ITZY</v>
      </c>
      <c r="H151" s="8">
        <f>IF(原始数据!G151="","",原始数据!G151)</f>
        <v>3</v>
      </c>
      <c r="I151" s="8" t="str">
        <f>IF(原始数据!H151="","",原始数据!H151)</f>
        <v>上</v>
      </c>
      <c r="J151" s="8" t="str">
        <f>原始数据!U151</f>
        <v>平</v>
      </c>
      <c r="K151" s="8">
        <f t="shared" si="6"/>
        <v>0</v>
      </c>
      <c r="L151" s="8">
        <f t="shared" si="7"/>
        <v>2</v>
      </c>
      <c r="M151" s="142" t="s">
        <v>356</v>
      </c>
      <c r="N151" s="142" t="s">
        <v>79</v>
      </c>
      <c r="O151" s="143">
        <v>2.03</v>
      </c>
      <c r="P151" s="144">
        <v>0</v>
      </c>
      <c r="Q151" s="144">
        <v>1</v>
      </c>
      <c r="R151" s="144">
        <v>0</v>
      </c>
      <c r="S151" s="144">
        <v>18</v>
      </c>
      <c r="T151" s="145" t="s">
        <v>398</v>
      </c>
      <c r="U151" s="142" t="s">
        <v>334</v>
      </c>
      <c r="V151" s="142" t="s">
        <v>107</v>
      </c>
      <c r="W151" s="146">
        <v>0.24</v>
      </c>
      <c r="X151" s="147">
        <v>0</v>
      </c>
      <c r="Y151" s="147">
        <v>0</v>
      </c>
      <c r="Z151" s="147">
        <v>0</v>
      </c>
      <c r="AA151" s="147">
        <v>149</v>
      </c>
      <c r="AB151" s="148" t="s">
        <v>399</v>
      </c>
      <c r="AC151" s="142" t="s">
        <v>284</v>
      </c>
      <c r="AD151" s="142" t="s">
        <v>109</v>
      </c>
      <c r="AE151" s="143">
        <v>1.34</v>
      </c>
      <c r="AF151" s="144">
        <v>0</v>
      </c>
      <c r="AG151" s="144">
        <v>0</v>
      </c>
      <c r="AH151" s="144">
        <v>1</v>
      </c>
      <c r="AI151" s="144">
        <v>32</v>
      </c>
      <c r="AJ151" s="145" t="s">
        <v>398</v>
      </c>
      <c r="AK151" s="142" t="s">
        <v>290</v>
      </c>
      <c r="AL151" s="142" t="s">
        <v>91</v>
      </c>
      <c r="AM151" s="146">
        <v>2.15</v>
      </c>
      <c r="AN151" s="147">
        <v>0</v>
      </c>
      <c r="AO151" s="147">
        <v>1</v>
      </c>
      <c r="AP151" s="147">
        <v>0</v>
      </c>
      <c r="AQ151" s="147">
        <v>42</v>
      </c>
      <c r="AR151" s="148" t="s">
        <v>399</v>
      </c>
      <c r="AS151" s="142" t="str">
        <f>IF(原始数据!L151="","",原始数据!L151)</f>
        <v>siyu</v>
      </c>
      <c r="AT151" s="142" t="str">
        <f>IF(原始数据!AV151="","",原始数据!AV151)</f>
        <v>隐士</v>
      </c>
      <c r="AU151" s="149">
        <v>0</v>
      </c>
      <c r="AV151" s="149">
        <v>5</v>
      </c>
      <c r="AW151" s="149">
        <v>12</v>
      </c>
      <c r="AX151" s="149">
        <v>0</v>
      </c>
      <c r="AY151" s="150">
        <v>4</v>
      </c>
      <c r="AZ151" s="151">
        <v>5</v>
      </c>
      <c r="BA151" s="151">
        <v>46</v>
      </c>
    </row>
    <row r="152" spans="1:55">
      <c r="A152" s="1">
        <f>输入错误检查!B151</f>
        <v>0</v>
      </c>
      <c r="C152" s="8">
        <f>IF(原始数据!B152="","",原始数据!B152)</f>
        <v>4</v>
      </c>
      <c r="D152" s="8">
        <f>IF(原始数据!C152="","",原始数据!C152)</f>
        <v>15</v>
      </c>
      <c r="E152" s="8">
        <f>IF(原始数据!D152="","",原始数据!D152)</f>
        <v>16</v>
      </c>
      <c r="F152" s="8" t="str">
        <f>IF(原始数据!E152="","",原始数据!E152)</f>
        <v>DOU5</v>
      </c>
      <c r="G152" s="8" t="str">
        <f>IF(原始数据!F152="","",原始数据!F152)</f>
        <v>ITZY</v>
      </c>
      <c r="H152" s="8">
        <f>IF(原始数据!G152="","",原始数据!G152)</f>
        <v>3</v>
      </c>
      <c r="I152" s="8" t="str">
        <f>IF(原始数据!H152="","",原始数据!H152)</f>
        <v>下</v>
      </c>
      <c r="J152" s="8" t="str">
        <f>原始数据!U152</f>
        <v>人</v>
      </c>
      <c r="K152" s="8">
        <f t="shared" si="6"/>
        <v>0</v>
      </c>
      <c r="L152" s="8">
        <f t="shared" si="7"/>
        <v>3</v>
      </c>
      <c r="M152" s="142" t="s">
        <v>329</v>
      </c>
      <c r="N152" s="142" t="s">
        <v>80</v>
      </c>
      <c r="O152" s="143">
        <v>0</v>
      </c>
      <c r="P152" s="144">
        <v>0</v>
      </c>
      <c r="Q152" s="144">
        <v>0</v>
      </c>
      <c r="R152" s="144">
        <v>0</v>
      </c>
      <c r="S152" s="144">
        <v>95</v>
      </c>
      <c r="T152" s="145" t="s">
        <v>398</v>
      </c>
      <c r="U152" s="142" t="s">
        <v>333</v>
      </c>
      <c r="V152" s="142" t="s">
        <v>119</v>
      </c>
      <c r="W152" s="146">
        <v>2</v>
      </c>
      <c r="X152" s="147">
        <v>0</v>
      </c>
      <c r="Y152" s="147">
        <v>1</v>
      </c>
      <c r="Z152" s="147">
        <v>0</v>
      </c>
      <c r="AA152" s="147">
        <v>41</v>
      </c>
      <c r="AB152" s="148" t="s">
        <v>398</v>
      </c>
      <c r="AC152" s="142" t="s">
        <v>302</v>
      </c>
      <c r="AD152" s="142" t="s">
        <v>123</v>
      </c>
      <c r="AE152" s="143">
        <v>1</v>
      </c>
      <c r="AF152" s="144">
        <v>0</v>
      </c>
      <c r="AG152" s="144">
        <v>1</v>
      </c>
      <c r="AH152" s="144">
        <v>0</v>
      </c>
      <c r="AI152" s="144">
        <v>54</v>
      </c>
      <c r="AJ152" s="145" t="s">
        <v>399</v>
      </c>
      <c r="AK152" s="142" t="s">
        <v>301</v>
      </c>
      <c r="AL152" s="142" t="s">
        <v>112</v>
      </c>
      <c r="AM152" s="146">
        <v>2.99</v>
      </c>
      <c r="AN152" s="147">
        <v>0</v>
      </c>
      <c r="AO152" s="147">
        <v>0</v>
      </c>
      <c r="AP152" s="147">
        <v>0</v>
      </c>
      <c r="AQ152" s="147">
        <v>0</v>
      </c>
      <c r="AR152" s="148" t="s">
        <v>398</v>
      </c>
      <c r="AS152" s="142" t="str">
        <f>IF(原始数据!L152="","",原始数据!L152)</f>
        <v>yan</v>
      </c>
      <c r="AT152" s="142" t="str">
        <f>IF(原始数据!AV152="","",原始数据!AV152)</f>
        <v>梦之女巫</v>
      </c>
      <c r="AU152" s="149">
        <v>0</v>
      </c>
      <c r="AV152" s="149">
        <v>2</v>
      </c>
      <c r="AW152" s="149">
        <v>6</v>
      </c>
      <c r="AX152" s="149">
        <v>0</v>
      </c>
      <c r="AY152" s="150">
        <v>4</v>
      </c>
      <c r="AZ152" s="151">
        <v>4</v>
      </c>
      <c r="BA152" s="151">
        <v>27</v>
      </c>
    </row>
    <row r="153" spans="1:55">
      <c r="A153" s="1">
        <f>输入错误检查!B152</f>
        <v>0</v>
      </c>
      <c r="C153" s="8">
        <f>IF(原始数据!B153="","",原始数据!B153)</f>
        <v>4</v>
      </c>
      <c r="D153" s="8">
        <f>IF(原始数据!C153="","",原始数据!C153)</f>
        <v>15</v>
      </c>
      <c r="E153" s="8">
        <f>IF(原始数据!D153="","",原始数据!D153)</f>
        <v>16</v>
      </c>
      <c r="F153" s="8" t="str">
        <f>IF(原始数据!E153="","",原始数据!E153)</f>
        <v>DOU5</v>
      </c>
      <c r="G153" s="8" t="str">
        <f>IF(原始数据!F153="","",原始数据!F153)</f>
        <v>ITZY</v>
      </c>
      <c r="H153" s="8" t="str">
        <f>IF(原始数据!G153="","",原始数据!G153)</f>
        <v>加</v>
      </c>
      <c r="I153" s="8" t="str">
        <f>IF(原始数据!H153="","",原始数据!H153)</f>
        <v>上</v>
      </c>
      <c r="J153" s="8" t="str">
        <f>原始数据!U153</f>
        <v/>
      </c>
      <c r="K153" s="8" t="str">
        <f t="shared" si="6"/>
        <v/>
      </c>
      <c r="L153" s="8">
        <f t="shared" si="7"/>
        <v>0</v>
      </c>
      <c r="M153" s="142"/>
      <c r="N153" s="142"/>
      <c r="O153" s="143"/>
      <c r="P153" s="144"/>
      <c r="Q153" s="144"/>
      <c r="R153" s="144"/>
      <c r="S153" s="144"/>
      <c r="T153" s="145"/>
      <c r="U153" s="142"/>
      <c r="V153" s="142"/>
      <c r="W153" s="146"/>
      <c r="X153" s="147"/>
      <c r="Y153" s="147"/>
      <c r="Z153" s="147"/>
      <c r="AA153" s="147"/>
      <c r="AB153" s="148"/>
      <c r="AC153" s="142"/>
      <c r="AD153" s="142"/>
      <c r="AE153" s="143"/>
      <c r="AF153" s="144"/>
      <c r="AG153" s="144"/>
      <c r="AH153" s="144"/>
      <c r="AI153" s="144"/>
      <c r="AJ153" s="145"/>
      <c r="AK153" s="142"/>
      <c r="AL153" s="142"/>
      <c r="AM153" s="146"/>
      <c r="AN153" s="147"/>
      <c r="AO153" s="147"/>
      <c r="AP153" s="147"/>
      <c r="AQ153" s="147"/>
      <c r="AR153" s="148"/>
      <c r="AS153" s="142" t="str">
        <f>IF(原始数据!L153="","",原始数据!L153)</f>
        <v/>
      </c>
      <c r="AT153" s="142" t="str">
        <f>IF(原始数据!AV153="","",原始数据!AV153)</f>
        <v/>
      </c>
      <c r="AU153" s="149"/>
      <c r="AV153" s="149"/>
      <c r="AW153" s="149"/>
      <c r="AX153" s="149"/>
      <c r="AY153" s="150"/>
      <c r="AZ153" s="151"/>
      <c r="BA153" s="151"/>
    </row>
    <row r="154" spans="1:55">
      <c r="A154" s="1">
        <f>输入错误检查!B153</f>
        <v>0</v>
      </c>
      <c r="C154" s="8">
        <f>IF(原始数据!B154="","",原始数据!B154)</f>
        <v>4</v>
      </c>
      <c r="D154" s="8">
        <f>IF(原始数据!C154="","",原始数据!C154)</f>
        <v>15</v>
      </c>
      <c r="E154" s="8">
        <f>IF(原始数据!D154="","",原始数据!D154)</f>
        <v>16</v>
      </c>
      <c r="F154" s="8" t="str">
        <f>IF(原始数据!E154="","",原始数据!E154)</f>
        <v>DOU5</v>
      </c>
      <c r="G154" s="8" t="str">
        <f>IF(原始数据!F154="","",原始数据!F154)</f>
        <v>ITZY</v>
      </c>
      <c r="H154" s="8" t="str">
        <f>IF(原始数据!G154="","",原始数据!G154)</f>
        <v>加</v>
      </c>
      <c r="I154" s="8" t="str">
        <f>IF(原始数据!H154="","",原始数据!H154)</f>
        <v>下</v>
      </c>
      <c r="J154" s="8" t="str">
        <f>原始数据!U154</f>
        <v/>
      </c>
      <c r="K154" s="8" t="str">
        <f t="shared" si="6"/>
        <v/>
      </c>
      <c r="L154" s="8">
        <f t="shared" si="7"/>
        <v>0</v>
      </c>
      <c r="M154" s="142"/>
      <c r="N154" s="142"/>
      <c r="O154" s="143"/>
      <c r="P154" s="144"/>
      <c r="Q154" s="144"/>
      <c r="R154" s="144"/>
      <c r="S154" s="144"/>
      <c r="T154" s="145"/>
      <c r="U154" s="142"/>
      <c r="V154" s="142"/>
      <c r="W154" s="146"/>
      <c r="X154" s="147"/>
      <c r="Y154" s="147"/>
      <c r="Z154" s="147"/>
      <c r="AA154" s="147"/>
      <c r="AB154" s="148"/>
      <c r="AC154" s="142"/>
      <c r="AD154" s="142"/>
      <c r="AE154" s="143"/>
      <c r="AF154" s="144"/>
      <c r="AG154" s="144"/>
      <c r="AH154" s="144"/>
      <c r="AI154" s="144"/>
      <c r="AJ154" s="145"/>
      <c r="AK154" s="142"/>
      <c r="AL154" s="142"/>
      <c r="AM154" s="146"/>
      <c r="AN154" s="147"/>
      <c r="AO154" s="147"/>
      <c r="AP154" s="147"/>
      <c r="AQ154" s="147"/>
      <c r="AR154" s="148"/>
      <c r="AS154" s="142" t="str">
        <f>IF(原始数据!L154="","",原始数据!L154)</f>
        <v/>
      </c>
      <c r="AT154" s="142" t="str">
        <f>IF(原始数据!AV154="","",原始数据!AV154)</f>
        <v/>
      </c>
      <c r="AU154" s="149"/>
      <c r="AV154" s="149"/>
      <c r="AW154" s="149"/>
      <c r="AX154" s="149"/>
      <c r="AY154" s="150"/>
      <c r="AZ154" s="151"/>
      <c r="BA154" s="151"/>
    </row>
    <row r="155" spans="1:55">
      <c r="A155" s="1">
        <f>输入错误检查!B154</f>
        <v>0</v>
      </c>
      <c r="C155" s="8">
        <f>IF(原始数据!B155="","",原始数据!B155)</f>
        <v>4</v>
      </c>
      <c r="D155" s="8">
        <f>IF(原始数据!C155="","",原始数据!C155)</f>
        <v>15</v>
      </c>
      <c r="E155" s="8">
        <f>IF(原始数据!D155="","",原始数据!D155)</f>
        <v>18</v>
      </c>
      <c r="F155" s="8" t="str">
        <f>IF(原始数据!E155="","",原始数据!E155)</f>
        <v>GR</v>
      </c>
      <c r="G155" s="8" t="str">
        <f>IF(原始数据!F155="","",原始数据!F155)</f>
        <v>WBG</v>
      </c>
      <c r="H155" s="8">
        <f>IF(原始数据!G155="","",原始数据!G155)</f>
        <v>1</v>
      </c>
      <c r="I155" s="8" t="str">
        <f>IF(原始数据!H155="","",原始数据!H155)</f>
        <v>上</v>
      </c>
      <c r="J155" s="8" t="str">
        <f>原始数据!U155</f>
        <v>屠</v>
      </c>
      <c r="K155" s="8">
        <f t="shared" si="6"/>
        <v>0</v>
      </c>
      <c r="L155" s="8">
        <f t="shared" si="7"/>
        <v>0</v>
      </c>
      <c r="M155" s="142" t="s">
        <v>307</v>
      </c>
      <c r="N155" s="142" t="s">
        <v>108</v>
      </c>
      <c r="O155" s="146">
        <v>0.43</v>
      </c>
      <c r="P155" s="147">
        <v>0</v>
      </c>
      <c r="Q155" s="147">
        <v>0</v>
      </c>
      <c r="R155" s="147">
        <v>0</v>
      </c>
      <c r="S155" s="147">
        <v>47</v>
      </c>
      <c r="T155" s="148" t="s">
        <v>399</v>
      </c>
      <c r="U155" s="142" t="s">
        <v>410</v>
      </c>
      <c r="V155" s="142" t="s">
        <v>81</v>
      </c>
      <c r="W155" s="143">
        <v>1.25</v>
      </c>
      <c r="X155" s="144">
        <v>0</v>
      </c>
      <c r="Y155" s="144">
        <v>2</v>
      </c>
      <c r="Z155" s="144">
        <v>0</v>
      </c>
      <c r="AA155" s="144">
        <v>70</v>
      </c>
      <c r="AB155" s="145" t="s">
        <v>399</v>
      </c>
      <c r="AC155" s="142" t="s">
        <v>308</v>
      </c>
      <c r="AD155" s="142" t="s">
        <v>133</v>
      </c>
      <c r="AE155" s="146">
        <v>1.3</v>
      </c>
      <c r="AF155" s="147">
        <v>0</v>
      </c>
      <c r="AG155" s="147">
        <v>0</v>
      </c>
      <c r="AH155" s="147">
        <v>0</v>
      </c>
      <c r="AI155" s="147">
        <v>72</v>
      </c>
      <c r="AJ155" s="148" t="s">
        <v>399</v>
      </c>
      <c r="AK155" s="142" t="s">
        <v>337</v>
      </c>
      <c r="AL155" s="142" t="s">
        <v>82</v>
      </c>
      <c r="AM155" s="143">
        <v>1.03</v>
      </c>
      <c r="AN155" s="144">
        <v>0</v>
      </c>
      <c r="AO155" s="144">
        <v>1</v>
      </c>
      <c r="AP155" s="144">
        <v>0</v>
      </c>
      <c r="AQ155" s="144">
        <v>42</v>
      </c>
      <c r="AR155" s="145" t="s">
        <v>399</v>
      </c>
      <c r="AS155" s="142" t="str">
        <f>IF(原始数据!L155="","",原始数据!L155)</f>
        <v>alex</v>
      </c>
      <c r="AT155" s="142" t="str">
        <f>IF(原始数据!AV155="","",原始数据!AV155)</f>
        <v>跛脚羊</v>
      </c>
      <c r="AU155" s="154">
        <v>2</v>
      </c>
      <c r="AV155" s="154">
        <v>2</v>
      </c>
      <c r="AW155" s="154">
        <v>15</v>
      </c>
      <c r="AX155" s="154">
        <v>0</v>
      </c>
      <c r="AY155" s="155">
        <v>9</v>
      </c>
      <c r="AZ155" s="151">
        <v>7</v>
      </c>
      <c r="BA155" s="151">
        <v>57</v>
      </c>
      <c r="BB155" s="156" t="s">
        <v>174</v>
      </c>
      <c r="BC155" s="157" t="s">
        <v>102</v>
      </c>
    </row>
    <row r="156" spans="1:55">
      <c r="A156" s="1">
        <f>输入错误检查!B155</f>
        <v>0</v>
      </c>
      <c r="C156" s="8">
        <f>IF(原始数据!B156="","",原始数据!B156)</f>
        <v>4</v>
      </c>
      <c r="D156" s="8">
        <f>IF(原始数据!C156="","",原始数据!C156)</f>
        <v>15</v>
      </c>
      <c r="E156" s="8">
        <f>IF(原始数据!D156="","",原始数据!D156)</f>
        <v>18</v>
      </c>
      <c r="F156" s="8" t="str">
        <f>IF(原始数据!E156="","",原始数据!E156)</f>
        <v>GR</v>
      </c>
      <c r="G156" s="8" t="str">
        <f>IF(原始数据!F156="","",原始数据!F156)</f>
        <v>WBG</v>
      </c>
      <c r="H156" s="8">
        <f>IF(原始数据!G156="","",原始数据!G156)</f>
        <v>1</v>
      </c>
      <c r="I156" s="8" t="str">
        <f>IF(原始数据!H156="","",原始数据!H156)</f>
        <v>下</v>
      </c>
      <c r="J156" s="8" t="str">
        <f>原始数据!U156</f>
        <v>屠</v>
      </c>
      <c r="K156" s="8">
        <f t="shared" si="6"/>
        <v>0</v>
      </c>
      <c r="L156" s="8">
        <f t="shared" si="7"/>
        <v>0</v>
      </c>
      <c r="M156" s="142" t="s">
        <v>335</v>
      </c>
      <c r="N156" s="142" t="s">
        <v>119</v>
      </c>
      <c r="O156" s="146">
        <v>0.07</v>
      </c>
      <c r="P156" s="147">
        <v>0</v>
      </c>
      <c r="Q156" s="147">
        <v>0</v>
      </c>
      <c r="R156" s="147">
        <v>0</v>
      </c>
      <c r="S156" s="147">
        <v>88</v>
      </c>
      <c r="T156" s="148" t="s">
        <v>399</v>
      </c>
      <c r="U156" s="142" t="s">
        <v>374</v>
      </c>
      <c r="V156" s="142" t="s">
        <v>79</v>
      </c>
      <c r="W156" s="143">
        <v>2.24</v>
      </c>
      <c r="X156" s="144">
        <v>0</v>
      </c>
      <c r="Y156" s="144">
        <v>1</v>
      </c>
      <c r="Z156" s="144">
        <v>0</v>
      </c>
      <c r="AA156" s="144">
        <v>45</v>
      </c>
      <c r="AB156" s="145" t="s">
        <v>399</v>
      </c>
      <c r="AC156" s="142" t="s">
        <v>359</v>
      </c>
      <c r="AD156" s="142" t="s">
        <v>83</v>
      </c>
      <c r="AE156" s="146">
        <v>1.73</v>
      </c>
      <c r="AF156" s="147">
        <v>0</v>
      </c>
      <c r="AG156" s="147">
        <v>1</v>
      </c>
      <c r="AH156" s="147">
        <v>0</v>
      </c>
      <c r="AI156" s="147">
        <v>62</v>
      </c>
      <c r="AJ156" s="148" t="s">
        <v>399</v>
      </c>
      <c r="AK156" s="142" t="s">
        <v>338</v>
      </c>
      <c r="AL156" s="142" t="s">
        <v>178</v>
      </c>
      <c r="AM156" s="143">
        <v>1.44</v>
      </c>
      <c r="AN156" s="144">
        <v>0</v>
      </c>
      <c r="AO156" s="144">
        <v>1</v>
      </c>
      <c r="AP156" s="144">
        <v>0</v>
      </c>
      <c r="AQ156" s="144">
        <v>72</v>
      </c>
      <c r="AR156" s="145" t="s">
        <v>399</v>
      </c>
      <c r="AS156" s="142" t="str">
        <f>IF(原始数据!L156="","",原始数据!L156)</f>
        <v>jin</v>
      </c>
      <c r="AT156" s="142" t="str">
        <f>IF(原始数据!AV156="","",原始数据!AV156)</f>
        <v>喧嚣</v>
      </c>
      <c r="AU156" s="154">
        <v>1</v>
      </c>
      <c r="AV156" s="154">
        <v>5</v>
      </c>
      <c r="AW156" s="154">
        <v>49</v>
      </c>
      <c r="AX156" s="154">
        <v>0</v>
      </c>
      <c r="AY156" s="155">
        <v>8</v>
      </c>
      <c r="AZ156" s="151">
        <v>7</v>
      </c>
      <c r="BA156" s="151">
        <v>19</v>
      </c>
    </row>
    <row r="157" spans="1:55">
      <c r="A157" s="1">
        <f>输入错误检查!B156</f>
        <v>0</v>
      </c>
      <c r="C157" s="8">
        <f>IF(原始数据!B157="","",原始数据!B157)</f>
        <v>4</v>
      </c>
      <c r="D157" s="8">
        <f>IF(原始数据!C157="","",原始数据!C157)</f>
        <v>15</v>
      </c>
      <c r="E157" s="8">
        <f>IF(原始数据!D157="","",原始数据!D157)</f>
        <v>18</v>
      </c>
      <c r="F157" s="8" t="str">
        <f>IF(原始数据!E157="","",原始数据!E157)</f>
        <v>GR</v>
      </c>
      <c r="G157" s="8" t="str">
        <f>IF(原始数据!F157="","",原始数据!F157)</f>
        <v>WBG</v>
      </c>
      <c r="H157" s="8">
        <f>IF(原始数据!G157="","",原始数据!G157)</f>
        <v>2</v>
      </c>
      <c r="I157" s="8" t="str">
        <f>IF(原始数据!H157="","",原始数据!H157)</f>
        <v>上</v>
      </c>
      <c r="J157" s="8" t="str">
        <f>原始数据!U157</f>
        <v>屠</v>
      </c>
      <c r="K157" s="8">
        <f t="shared" si="6"/>
        <v>0</v>
      </c>
      <c r="L157" s="8">
        <f t="shared" si="7"/>
        <v>0</v>
      </c>
      <c r="M157" s="142" t="s">
        <v>335</v>
      </c>
      <c r="N157" s="142" t="s">
        <v>101</v>
      </c>
      <c r="O157" s="146">
        <v>1.19</v>
      </c>
      <c r="P157" s="147">
        <v>0</v>
      </c>
      <c r="Q157" s="147">
        <v>2</v>
      </c>
      <c r="R157" s="147">
        <v>1</v>
      </c>
      <c r="S157" s="147">
        <v>62</v>
      </c>
      <c r="T157" s="148" t="s">
        <v>399</v>
      </c>
      <c r="U157" s="142" t="s">
        <v>359</v>
      </c>
      <c r="V157" s="142" t="s">
        <v>82</v>
      </c>
      <c r="W157" s="143">
        <v>0</v>
      </c>
      <c r="X157" s="144">
        <v>0</v>
      </c>
      <c r="Y157" s="144">
        <v>0</v>
      </c>
      <c r="Z157" s="144">
        <v>0</v>
      </c>
      <c r="AA157" s="144">
        <v>51</v>
      </c>
      <c r="AB157" s="145" t="s">
        <v>399</v>
      </c>
      <c r="AC157" s="142" t="s">
        <v>338</v>
      </c>
      <c r="AD157" s="142" t="s">
        <v>147</v>
      </c>
      <c r="AE157" s="146">
        <v>3.13</v>
      </c>
      <c r="AF157" s="147">
        <v>0</v>
      </c>
      <c r="AG157" s="147">
        <v>0</v>
      </c>
      <c r="AH157" s="147">
        <v>0</v>
      </c>
      <c r="AI157" s="147">
        <v>88</v>
      </c>
      <c r="AJ157" s="148" t="s">
        <v>399</v>
      </c>
      <c r="AK157" s="142" t="s">
        <v>374</v>
      </c>
      <c r="AL157" s="142" t="s">
        <v>112</v>
      </c>
      <c r="AM157" s="143">
        <v>1.41</v>
      </c>
      <c r="AN157" s="144">
        <v>0</v>
      </c>
      <c r="AO157" s="144">
        <v>1</v>
      </c>
      <c r="AP157" s="144">
        <v>1</v>
      </c>
      <c r="AQ157" s="144">
        <v>56</v>
      </c>
      <c r="AR157" s="145" t="s">
        <v>399</v>
      </c>
      <c r="AS157" s="142" t="str">
        <f>IF(原始数据!L157="","",原始数据!L157)</f>
        <v>jin</v>
      </c>
      <c r="AT157" s="142" t="str">
        <f>IF(原始数据!AV157="","",原始数据!AV157)</f>
        <v>歌剧演员</v>
      </c>
      <c r="AU157" s="154">
        <v>1</v>
      </c>
      <c r="AV157" s="154">
        <v>9</v>
      </c>
      <c r="AW157" s="154">
        <v>15</v>
      </c>
      <c r="AX157" s="154">
        <v>0</v>
      </c>
      <c r="AY157" s="155">
        <v>7</v>
      </c>
      <c r="AZ157" s="151">
        <v>8</v>
      </c>
      <c r="BA157" s="151">
        <v>19</v>
      </c>
    </row>
    <row r="158" spans="1:55">
      <c r="A158" s="1">
        <f>输入错误检查!B157</f>
        <v>0</v>
      </c>
      <c r="C158" s="8">
        <f>IF(原始数据!B158="","",原始数据!B158)</f>
        <v>4</v>
      </c>
      <c r="D158" s="8">
        <f>IF(原始数据!C158="","",原始数据!C158)</f>
        <v>15</v>
      </c>
      <c r="E158" s="8">
        <f>IF(原始数据!D158="","",原始数据!D158)</f>
        <v>18</v>
      </c>
      <c r="F158" s="8" t="str">
        <f>IF(原始数据!E158="","",原始数据!E158)</f>
        <v>GR</v>
      </c>
      <c r="G158" s="8" t="str">
        <f>IF(原始数据!F158="","",原始数据!F158)</f>
        <v>WBG</v>
      </c>
      <c r="H158" s="8">
        <f>IF(原始数据!G158="","",原始数据!G158)</f>
        <v>2</v>
      </c>
      <c r="I158" s="8" t="str">
        <f>IF(原始数据!H158="","",原始数据!H158)</f>
        <v>下</v>
      </c>
      <c r="J158" s="8" t="str">
        <f>原始数据!U158</f>
        <v>屠</v>
      </c>
      <c r="K158" s="8">
        <f t="shared" si="6"/>
        <v>0</v>
      </c>
      <c r="L158" s="8">
        <f t="shared" si="7"/>
        <v>1</v>
      </c>
      <c r="M158" s="142" t="s">
        <v>307</v>
      </c>
      <c r="N158" s="142" t="s">
        <v>108</v>
      </c>
      <c r="O158" s="146">
        <v>0.03</v>
      </c>
      <c r="P158" s="147">
        <v>2</v>
      </c>
      <c r="Q158" s="147">
        <v>0</v>
      </c>
      <c r="R158" s="147">
        <v>0</v>
      </c>
      <c r="S158" s="147">
        <v>84</v>
      </c>
      <c r="T158" s="148" t="s">
        <v>399</v>
      </c>
      <c r="U158" s="142" t="s">
        <v>337</v>
      </c>
      <c r="V158" s="142" t="s">
        <v>99</v>
      </c>
      <c r="W158" s="143">
        <v>2.82</v>
      </c>
      <c r="X158" s="144">
        <v>0</v>
      </c>
      <c r="Y158" s="144">
        <v>0</v>
      </c>
      <c r="Z158" s="144">
        <v>0</v>
      </c>
      <c r="AA158" s="144">
        <v>0</v>
      </c>
      <c r="AB158" s="145" t="s">
        <v>398</v>
      </c>
      <c r="AC158" s="142" t="s">
        <v>308</v>
      </c>
      <c r="AD158" s="142" t="s">
        <v>109</v>
      </c>
      <c r="AE158" s="146">
        <v>1.04</v>
      </c>
      <c r="AF158" s="147">
        <v>0</v>
      </c>
      <c r="AG158" s="147">
        <v>1</v>
      </c>
      <c r="AH158" s="147">
        <v>1</v>
      </c>
      <c r="AI158" s="147">
        <v>43</v>
      </c>
      <c r="AJ158" s="148" t="s">
        <v>399</v>
      </c>
      <c r="AK158" s="142" t="s">
        <v>410</v>
      </c>
      <c r="AL158" s="142" t="s">
        <v>101</v>
      </c>
      <c r="AM158" s="143">
        <v>1.15</v>
      </c>
      <c r="AN158" s="144">
        <v>0</v>
      </c>
      <c r="AO158" s="144">
        <v>2</v>
      </c>
      <c r="AP158" s="144">
        <v>0</v>
      </c>
      <c r="AQ158" s="144">
        <v>136</v>
      </c>
      <c r="AR158" s="145" t="s">
        <v>399</v>
      </c>
      <c r="AS158" s="142" t="str">
        <f>IF(原始数据!L158="","",原始数据!L158)</f>
        <v>alex</v>
      </c>
      <c r="AT158" s="142" t="str">
        <f>IF(原始数据!AV158="","",原始数据!AV158)</f>
        <v>歌剧演员</v>
      </c>
      <c r="AU158" s="154">
        <v>0</v>
      </c>
      <c r="AV158" s="154">
        <v>5</v>
      </c>
      <c r="AW158" s="154">
        <v>13</v>
      </c>
      <c r="AX158" s="154">
        <v>0</v>
      </c>
      <c r="AY158" s="155">
        <v>7</v>
      </c>
      <c r="AZ158" s="151">
        <v>6</v>
      </c>
      <c r="BA158" s="151">
        <v>14</v>
      </c>
    </row>
    <row r="159" spans="1:55">
      <c r="A159" s="1">
        <f>输入错误检查!B158</f>
        <v>0</v>
      </c>
      <c r="C159" s="8">
        <f>IF(原始数据!B159="","",原始数据!B159)</f>
        <v>4</v>
      </c>
      <c r="D159" s="8">
        <f>IF(原始数据!C159="","",原始数据!C159)</f>
        <v>15</v>
      </c>
      <c r="E159" s="8">
        <f>IF(原始数据!D159="","",原始数据!D159)</f>
        <v>18</v>
      </c>
      <c r="F159" s="8" t="str">
        <f>IF(原始数据!E159="","",原始数据!E159)</f>
        <v>GR</v>
      </c>
      <c r="G159" s="8" t="str">
        <f>IF(原始数据!F159="","",原始数据!F159)</f>
        <v>WBG</v>
      </c>
      <c r="H159" s="8">
        <f>IF(原始数据!G159="","",原始数据!G159)</f>
        <v>3</v>
      </c>
      <c r="I159" s="8" t="str">
        <f>IF(原始数据!H159="","",原始数据!H159)</f>
        <v>上</v>
      </c>
      <c r="J159" s="8" t="str">
        <f>原始数据!U159</f>
        <v>人</v>
      </c>
      <c r="K159" s="8">
        <f t="shared" si="6"/>
        <v>0</v>
      </c>
      <c r="L159" s="8">
        <f t="shared" si="7"/>
        <v>3</v>
      </c>
      <c r="M159" s="142" t="s">
        <v>307</v>
      </c>
      <c r="N159" s="142" t="s">
        <v>97</v>
      </c>
      <c r="O159" s="146">
        <v>1.82</v>
      </c>
      <c r="P159" s="147">
        <v>0</v>
      </c>
      <c r="Q159" s="147">
        <v>0</v>
      </c>
      <c r="R159" s="147">
        <v>0</v>
      </c>
      <c r="S159" s="147">
        <v>17</v>
      </c>
      <c r="T159" s="148" t="s">
        <v>398</v>
      </c>
      <c r="U159" s="142" t="s">
        <v>308</v>
      </c>
      <c r="V159" s="142" t="s">
        <v>93</v>
      </c>
      <c r="W159" s="143">
        <v>2.24</v>
      </c>
      <c r="X159" s="144">
        <v>0</v>
      </c>
      <c r="Y159" s="144">
        <v>1</v>
      </c>
      <c r="Z159" s="144">
        <v>0</v>
      </c>
      <c r="AA159" s="160">
        <v>20</v>
      </c>
      <c r="AB159" s="145" t="s">
        <v>398</v>
      </c>
      <c r="AC159" s="142" t="s">
        <v>410</v>
      </c>
      <c r="AD159" s="142" t="s">
        <v>107</v>
      </c>
      <c r="AE159" s="146">
        <v>0.94</v>
      </c>
      <c r="AF159" s="147">
        <v>0</v>
      </c>
      <c r="AG159" s="147">
        <v>1</v>
      </c>
      <c r="AH159" s="147">
        <v>0</v>
      </c>
      <c r="AI159" s="147">
        <v>37</v>
      </c>
      <c r="AJ159" s="148" t="s">
        <v>398</v>
      </c>
      <c r="AK159" s="142" t="s">
        <v>337</v>
      </c>
      <c r="AL159" s="142" t="s">
        <v>79</v>
      </c>
      <c r="AM159" s="143">
        <v>0</v>
      </c>
      <c r="AN159" s="144">
        <v>0</v>
      </c>
      <c r="AO159" s="144">
        <v>0</v>
      </c>
      <c r="AP159" s="144">
        <v>0</v>
      </c>
      <c r="AQ159" s="144">
        <v>134</v>
      </c>
      <c r="AR159" s="145" t="s">
        <v>399</v>
      </c>
      <c r="AS159" s="142" t="str">
        <f>IF(原始数据!L159="","",原始数据!L159)</f>
        <v>alex</v>
      </c>
      <c r="AT159" s="142" t="str">
        <f>IF(原始数据!AV159="","",原始数据!AV159)</f>
        <v>雕刻家</v>
      </c>
      <c r="AU159" s="154">
        <v>0</v>
      </c>
      <c r="AV159" s="154">
        <v>4</v>
      </c>
      <c r="AW159" s="154">
        <v>17</v>
      </c>
      <c r="AX159" s="154">
        <v>0</v>
      </c>
      <c r="AY159" s="155">
        <v>5</v>
      </c>
      <c r="AZ159" s="151">
        <v>4</v>
      </c>
      <c r="BA159" s="151">
        <v>48</v>
      </c>
    </row>
    <row r="160" spans="1:55">
      <c r="A160" s="1">
        <f>输入错误检查!B159</f>
        <v>0</v>
      </c>
      <c r="C160" s="8">
        <f>IF(原始数据!B160="","",原始数据!B160)</f>
        <v>4</v>
      </c>
      <c r="D160" s="8">
        <f>IF(原始数据!C160="","",原始数据!C160)</f>
        <v>15</v>
      </c>
      <c r="E160" s="8">
        <f>IF(原始数据!D160="","",原始数据!D160)</f>
        <v>18</v>
      </c>
      <c r="F160" s="8" t="str">
        <f>IF(原始数据!E160="","",原始数据!E160)</f>
        <v>GR</v>
      </c>
      <c r="G160" s="8" t="str">
        <f>IF(原始数据!F160="","",原始数据!F160)</f>
        <v>WBG</v>
      </c>
      <c r="H160" s="8">
        <f>IF(原始数据!G160="","",原始数据!G160)</f>
        <v>3</v>
      </c>
      <c r="I160" s="8" t="str">
        <f>IF(原始数据!H160="","",原始数据!H160)</f>
        <v>下</v>
      </c>
      <c r="J160" s="8" t="str">
        <f>原始数据!U160</f>
        <v>平</v>
      </c>
      <c r="K160" s="8">
        <f t="shared" si="6"/>
        <v>0</v>
      </c>
      <c r="L160" s="8">
        <f t="shared" si="7"/>
        <v>2</v>
      </c>
      <c r="M160" s="142" t="s">
        <v>335</v>
      </c>
      <c r="N160" s="142" t="s">
        <v>99</v>
      </c>
      <c r="O160" s="146">
        <v>1.57</v>
      </c>
      <c r="P160" s="147">
        <v>1</v>
      </c>
      <c r="Q160" s="147">
        <v>2</v>
      </c>
      <c r="R160" s="147">
        <v>1</v>
      </c>
      <c r="S160" s="147">
        <v>100</v>
      </c>
      <c r="T160" s="148" t="s">
        <v>398</v>
      </c>
      <c r="U160" s="142" t="s">
        <v>359</v>
      </c>
      <c r="V160" s="142" t="s">
        <v>85</v>
      </c>
      <c r="W160" s="143">
        <v>1.34</v>
      </c>
      <c r="X160" s="144">
        <v>1</v>
      </c>
      <c r="Y160" s="144">
        <v>1</v>
      </c>
      <c r="Z160" s="144">
        <v>0</v>
      </c>
      <c r="AA160" s="144">
        <v>84</v>
      </c>
      <c r="AB160" s="145" t="s">
        <v>399</v>
      </c>
      <c r="AC160" s="142" t="s">
        <v>374</v>
      </c>
      <c r="AD160" s="142" t="s">
        <v>108</v>
      </c>
      <c r="AE160" s="146">
        <v>2.09</v>
      </c>
      <c r="AF160" s="147">
        <v>0</v>
      </c>
      <c r="AG160" s="147">
        <v>0</v>
      </c>
      <c r="AH160" s="147">
        <v>0</v>
      </c>
      <c r="AI160" s="147">
        <v>43</v>
      </c>
      <c r="AJ160" s="148" t="s">
        <v>399</v>
      </c>
      <c r="AK160" s="142" t="s">
        <v>338</v>
      </c>
      <c r="AL160" s="142" t="s">
        <v>147</v>
      </c>
      <c r="AM160" s="143">
        <v>0</v>
      </c>
      <c r="AN160" s="144">
        <v>0</v>
      </c>
      <c r="AO160" s="144">
        <v>0</v>
      </c>
      <c r="AP160" s="144">
        <v>0</v>
      </c>
      <c r="AQ160" s="144">
        <v>190</v>
      </c>
      <c r="AR160" s="145" t="s">
        <v>398</v>
      </c>
      <c r="AS160" s="142" t="str">
        <f>IF(原始数据!L160="","",原始数据!L160)</f>
        <v>jin</v>
      </c>
      <c r="AT160" s="142" t="str">
        <f>IF(原始数据!AV160="","",原始数据!AV160)</f>
        <v>使徒</v>
      </c>
      <c r="AU160" s="154">
        <v>0</v>
      </c>
      <c r="AV160" s="154">
        <v>5</v>
      </c>
      <c r="AW160" s="154">
        <v>10</v>
      </c>
      <c r="AX160" s="154">
        <v>0</v>
      </c>
      <c r="AY160" s="155">
        <v>6</v>
      </c>
      <c r="AZ160" s="151">
        <v>7</v>
      </c>
      <c r="BA160" s="151">
        <v>18</v>
      </c>
    </row>
    <row r="161" spans="1:55">
      <c r="A161" s="1">
        <f>输入错误检查!B160</f>
        <v>0</v>
      </c>
      <c r="C161" s="8">
        <f>IF(原始数据!B161="","",原始数据!B161)</f>
        <v>4</v>
      </c>
      <c r="D161" s="8">
        <f>IF(原始数据!C161="","",原始数据!C161)</f>
        <v>15</v>
      </c>
      <c r="E161" s="8">
        <f>IF(原始数据!D161="","",原始数据!D161)</f>
        <v>18</v>
      </c>
      <c r="F161" s="8" t="str">
        <f>IF(原始数据!E161="","",原始数据!E161)</f>
        <v>GR</v>
      </c>
      <c r="G161" s="8" t="str">
        <f>IF(原始数据!F161="","",原始数据!F161)</f>
        <v>WBG</v>
      </c>
      <c r="H161" s="8" t="str">
        <f>IF(原始数据!G161="","",原始数据!G161)</f>
        <v>加</v>
      </c>
      <c r="I161" s="8" t="str">
        <f>IF(原始数据!H161="","",原始数据!H161)</f>
        <v>上</v>
      </c>
      <c r="J161" s="8" t="str">
        <f>原始数据!U161</f>
        <v/>
      </c>
      <c r="K161" s="8" t="str">
        <f t="shared" si="6"/>
        <v/>
      </c>
      <c r="L161" s="8">
        <f t="shared" si="7"/>
        <v>0</v>
      </c>
      <c r="M161" s="142"/>
      <c r="N161" s="142"/>
      <c r="O161" s="146"/>
      <c r="P161" s="147"/>
      <c r="Q161" s="147"/>
      <c r="R161" s="147"/>
      <c r="S161" s="147"/>
      <c r="T161" s="148"/>
      <c r="U161" s="142"/>
      <c r="V161" s="142"/>
      <c r="W161" s="143"/>
      <c r="X161" s="144"/>
      <c r="Y161" s="144"/>
      <c r="Z161" s="144"/>
      <c r="AA161" s="144"/>
      <c r="AB161" s="145"/>
      <c r="AC161" s="142"/>
      <c r="AD161" s="142"/>
      <c r="AE161" s="146"/>
      <c r="AF161" s="147"/>
      <c r="AG161" s="147"/>
      <c r="AH161" s="147"/>
      <c r="AI161" s="147"/>
      <c r="AJ161" s="148"/>
      <c r="AK161" s="142"/>
      <c r="AL161" s="142"/>
      <c r="AM161" s="143"/>
      <c r="AN161" s="144"/>
      <c r="AO161" s="144"/>
      <c r="AP161" s="144"/>
      <c r="AQ161" s="144"/>
      <c r="AR161" s="145"/>
      <c r="AS161" s="142" t="str">
        <f>IF(原始数据!L161="","",原始数据!L161)</f>
        <v/>
      </c>
      <c r="AT161" s="142" t="str">
        <f>IF(原始数据!AV161="","",原始数据!AV161)</f>
        <v/>
      </c>
      <c r="AU161" s="154"/>
      <c r="AV161" s="154"/>
      <c r="AW161" s="154"/>
      <c r="AX161" s="154"/>
      <c r="AY161" s="155"/>
      <c r="AZ161" s="151"/>
      <c r="BA161" s="151"/>
    </row>
    <row r="162" spans="1:55">
      <c r="A162" s="1">
        <f>输入错误检查!B161</f>
        <v>0</v>
      </c>
      <c r="C162" s="8">
        <f>IF(原始数据!B162="","",原始数据!B162)</f>
        <v>4</v>
      </c>
      <c r="D162" s="8">
        <f>IF(原始数据!C162="","",原始数据!C162)</f>
        <v>15</v>
      </c>
      <c r="E162" s="8">
        <f>IF(原始数据!D162="","",原始数据!D162)</f>
        <v>18</v>
      </c>
      <c r="F162" s="8" t="str">
        <f>IF(原始数据!E162="","",原始数据!E162)</f>
        <v>GR</v>
      </c>
      <c r="G162" s="8" t="str">
        <f>IF(原始数据!F162="","",原始数据!F162)</f>
        <v>WBG</v>
      </c>
      <c r="H162" s="8" t="str">
        <f>IF(原始数据!G162="","",原始数据!G162)</f>
        <v>加</v>
      </c>
      <c r="I162" s="8" t="str">
        <f>IF(原始数据!H162="","",原始数据!H162)</f>
        <v>下</v>
      </c>
      <c r="J162" s="8" t="str">
        <f>原始数据!U162</f>
        <v/>
      </c>
      <c r="K162" s="8" t="str">
        <f t="shared" si="6"/>
        <v/>
      </c>
      <c r="L162" s="8">
        <f t="shared" si="7"/>
        <v>0</v>
      </c>
      <c r="M162" s="142"/>
      <c r="N162" s="142"/>
      <c r="O162" s="146"/>
      <c r="P162" s="147"/>
      <c r="Q162" s="147"/>
      <c r="R162" s="147"/>
      <c r="S162" s="147"/>
      <c r="T162" s="148"/>
      <c r="U162" s="142"/>
      <c r="V162" s="142"/>
      <c r="W162" s="143"/>
      <c r="X162" s="144"/>
      <c r="Y162" s="144"/>
      <c r="Z162" s="144"/>
      <c r="AA162" s="144"/>
      <c r="AB162" s="145"/>
      <c r="AC162" s="142"/>
      <c r="AD162" s="142"/>
      <c r="AE162" s="146"/>
      <c r="AF162" s="147"/>
      <c r="AG162" s="147"/>
      <c r="AH162" s="147"/>
      <c r="AI162" s="147"/>
      <c r="AJ162" s="148"/>
      <c r="AK162" s="142"/>
      <c r="AL162" s="142"/>
      <c r="AM162" s="143"/>
      <c r="AN162" s="144"/>
      <c r="AO162" s="144"/>
      <c r="AP162" s="144"/>
      <c r="AQ162" s="144"/>
      <c r="AR162" s="145"/>
      <c r="AS162" s="142" t="str">
        <f>IF(原始数据!L162="","",原始数据!L162)</f>
        <v/>
      </c>
      <c r="AT162" s="142" t="str">
        <f>IF(原始数据!AV162="","",原始数据!AV162)</f>
        <v/>
      </c>
      <c r="AU162" s="154"/>
      <c r="AV162" s="154"/>
      <c r="AW162" s="154"/>
      <c r="AX162" s="154"/>
      <c r="AY162" s="155"/>
      <c r="AZ162" s="151"/>
      <c r="BA162" s="151"/>
    </row>
    <row r="163" spans="1:55">
      <c r="A163" s="1">
        <f>输入错误检查!B162</f>
        <v>0</v>
      </c>
      <c r="C163" s="8">
        <f>IF(原始数据!B163="","",原始数据!B163)</f>
        <v>4</v>
      </c>
      <c r="D163" s="8">
        <f>IF(原始数据!C163="","",原始数据!C163)</f>
        <v>16</v>
      </c>
      <c r="E163" s="8">
        <f>IF(原始数据!D163="","",原始数据!D163)</f>
        <v>12</v>
      </c>
      <c r="F163" s="8" t="str">
        <f>IF(原始数据!E163="","",原始数据!E163)</f>
        <v>AWG</v>
      </c>
      <c r="G163" s="8" t="str">
        <f>IF(原始数据!F163="","",原始数据!F163)</f>
        <v>AXIZ</v>
      </c>
      <c r="H163" s="8">
        <f>IF(原始数据!G163="","",原始数据!G163)</f>
        <v>1</v>
      </c>
      <c r="I163" s="8" t="str">
        <f>IF(原始数据!H163="","",原始数据!H163)</f>
        <v>上</v>
      </c>
      <c r="J163" s="8" t="str">
        <f>原始数据!U163</f>
        <v>屠</v>
      </c>
      <c r="K163" s="8">
        <f t="shared" si="6"/>
        <v>0</v>
      </c>
      <c r="L163" s="8">
        <f t="shared" si="7"/>
        <v>0</v>
      </c>
      <c r="M163" s="142" t="s">
        <v>288</v>
      </c>
      <c r="N163" s="142" t="s">
        <v>112</v>
      </c>
      <c r="O163" s="143">
        <v>0</v>
      </c>
      <c r="P163" s="144">
        <v>0</v>
      </c>
      <c r="Q163" s="144">
        <v>0</v>
      </c>
      <c r="R163" s="144">
        <v>0</v>
      </c>
      <c r="S163" s="144">
        <v>60</v>
      </c>
      <c r="T163" s="145" t="s">
        <v>399</v>
      </c>
      <c r="U163" s="142" t="s">
        <v>287</v>
      </c>
      <c r="V163" s="142" t="s">
        <v>84</v>
      </c>
      <c r="W163" s="146">
        <v>2.04</v>
      </c>
      <c r="X163" s="147">
        <v>0</v>
      </c>
      <c r="Y163" s="147">
        <v>0</v>
      </c>
      <c r="Z163" s="147">
        <v>0</v>
      </c>
      <c r="AA163" s="147">
        <v>107</v>
      </c>
      <c r="AB163" s="148" t="s">
        <v>399</v>
      </c>
      <c r="AC163" s="142" t="s">
        <v>339</v>
      </c>
      <c r="AD163" s="142" t="s">
        <v>90</v>
      </c>
      <c r="AE163" s="143">
        <v>1.11</v>
      </c>
      <c r="AF163" s="144">
        <v>0</v>
      </c>
      <c r="AG163" s="144">
        <v>1</v>
      </c>
      <c r="AH163" s="144">
        <v>0</v>
      </c>
      <c r="AI163" s="144">
        <v>15</v>
      </c>
      <c r="AJ163" s="145" t="s">
        <v>399</v>
      </c>
      <c r="AK163" s="142" t="s">
        <v>405</v>
      </c>
      <c r="AL163" s="142" t="s">
        <v>119</v>
      </c>
      <c r="AM163" s="146">
        <v>1.99</v>
      </c>
      <c r="AN163" s="147">
        <v>0</v>
      </c>
      <c r="AO163" s="147">
        <v>2</v>
      </c>
      <c r="AP163" s="147">
        <v>0</v>
      </c>
      <c r="AQ163" s="147">
        <v>104</v>
      </c>
      <c r="AR163" s="148" t="s">
        <v>399</v>
      </c>
      <c r="AS163" s="142" t="str">
        <f>IF(原始数据!L163="","",原始数据!L163)</f>
        <v>kakiri</v>
      </c>
      <c r="AT163" s="142" t="str">
        <f>IF(原始数据!AV163="","",原始数据!AV163)</f>
        <v>跛脚羊</v>
      </c>
      <c r="AU163" s="149">
        <v>0</v>
      </c>
      <c r="AV163" s="149">
        <v>3</v>
      </c>
      <c r="AW163" s="149">
        <v>18</v>
      </c>
      <c r="AX163" s="149">
        <v>0</v>
      </c>
      <c r="AY163" s="150">
        <v>11</v>
      </c>
      <c r="AZ163" s="151">
        <v>11</v>
      </c>
      <c r="BA163" s="151">
        <v>20</v>
      </c>
      <c r="BB163" s="152" t="s">
        <v>89</v>
      </c>
      <c r="BC163" s="153" t="s">
        <v>102</v>
      </c>
    </row>
    <row r="164" spans="1:55">
      <c r="A164" s="1">
        <f>输入错误检查!B163</f>
        <v>0</v>
      </c>
      <c r="C164" s="8">
        <f>IF(原始数据!B164="","",原始数据!B164)</f>
        <v>4</v>
      </c>
      <c r="D164" s="8">
        <f>IF(原始数据!C164="","",原始数据!C164)</f>
        <v>16</v>
      </c>
      <c r="E164" s="8">
        <f>IF(原始数据!D164="","",原始数据!D164)</f>
        <v>12</v>
      </c>
      <c r="F164" s="8" t="str">
        <f>IF(原始数据!E164="","",原始数据!E164)</f>
        <v>AWG</v>
      </c>
      <c r="G164" s="8" t="str">
        <f>IF(原始数据!F164="","",原始数据!F164)</f>
        <v>AXIZ</v>
      </c>
      <c r="H164" s="8">
        <f>IF(原始数据!G164="","",原始数据!G164)</f>
        <v>1</v>
      </c>
      <c r="I164" s="8" t="str">
        <f>IF(原始数据!H164="","",原始数据!H164)</f>
        <v>下</v>
      </c>
      <c r="J164" s="8" t="str">
        <f>原始数据!U164</f>
        <v>平</v>
      </c>
      <c r="K164" s="8">
        <f t="shared" si="6"/>
        <v>0</v>
      </c>
      <c r="L164" s="8">
        <f t="shared" si="7"/>
        <v>2</v>
      </c>
      <c r="M164" s="142" t="s">
        <v>300</v>
      </c>
      <c r="N164" s="142" t="s">
        <v>85</v>
      </c>
      <c r="O164" s="143">
        <v>2.02</v>
      </c>
      <c r="P164" s="144">
        <v>0</v>
      </c>
      <c r="Q164" s="144">
        <v>1</v>
      </c>
      <c r="R164" s="144">
        <v>0</v>
      </c>
      <c r="S164" s="144">
        <v>63</v>
      </c>
      <c r="T164" s="145" t="s">
        <v>398</v>
      </c>
      <c r="U164" s="142" t="s">
        <v>248</v>
      </c>
      <c r="V164" s="142" t="s">
        <v>83</v>
      </c>
      <c r="W164" s="146">
        <v>0</v>
      </c>
      <c r="X164" s="147">
        <v>0</v>
      </c>
      <c r="Y164" s="147">
        <v>0</v>
      </c>
      <c r="Z164" s="147">
        <v>0</v>
      </c>
      <c r="AA164" s="147">
        <v>107</v>
      </c>
      <c r="AB164" s="148" t="s">
        <v>399</v>
      </c>
      <c r="AC164" s="142" t="s">
        <v>357</v>
      </c>
      <c r="AD164" s="142" t="s">
        <v>81</v>
      </c>
      <c r="AE164" s="143">
        <v>1.11</v>
      </c>
      <c r="AF164" s="144">
        <v>0</v>
      </c>
      <c r="AG164" s="144">
        <v>2</v>
      </c>
      <c r="AH164" s="144">
        <v>0</v>
      </c>
      <c r="AI164" s="144">
        <v>56</v>
      </c>
      <c r="AJ164" s="145" t="s">
        <v>399</v>
      </c>
      <c r="AK164" s="142" t="s">
        <v>238</v>
      </c>
      <c r="AL164" s="142" t="s">
        <v>82</v>
      </c>
      <c r="AM164" s="146">
        <v>2.73</v>
      </c>
      <c r="AN164" s="147">
        <v>0</v>
      </c>
      <c r="AO164" s="147">
        <v>1</v>
      </c>
      <c r="AP164" s="147">
        <v>0</v>
      </c>
      <c r="AQ164" s="147">
        <v>13</v>
      </c>
      <c r="AR164" s="148" t="s">
        <v>398</v>
      </c>
      <c r="AS164" s="142" t="str">
        <f>IF(原始数据!L164="","",原始数据!L164)</f>
        <v>brontal</v>
      </c>
      <c r="AT164" s="142" t="str">
        <f>IF(原始数据!AV164="","",原始数据!AV164)</f>
        <v>喧嚣</v>
      </c>
      <c r="AU164" s="149">
        <v>0</v>
      </c>
      <c r="AV164" s="149">
        <v>2</v>
      </c>
      <c r="AW164" s="149">
        <v>39</v>
      </c>
      <c r="AX164" s="149">
        <v>1</v>
      </c>
      <c r="AY164" s="150">
        <v>7</v>
      </c>
      <c r="AZ164" s="151">
        <v>6</v>
      </c>
      <c r="BA164" s="151">
        <v>49</v>
      </c>
    </row>
    <row r="165" spans="1:55">
      <c r="A165" s="1">
        <f>输入错误检查!B164</f>
        <v>0</v>
      </c>
      <c r="C165" s="8">
        <f>IF(原始数据!B165="","",原始数据!B165)</f>
        <v>4</v>
      </c>
      <c r="D165" s="8">
        <f>IF(原始数据!C165="","",原始数据!C165)</f>
        <v>16</v>
      </c>
      <c r="E165" s="8">
        <f>IF(原始数据!D165="","",原始数据!D165)</f>
        <v>12</v>
      </c>
      <c r="F165" s="8" t="str">
        <f>IF(原始数据!E165="","",原始数据!E165)</f>
        <v>AWG</v>
      </c>
      <c r="G165" s="8" t="str">
        <f>IF(原始数据!F165="","",原始数据!F165)</f>
        <v>AXIZ</v>
      </c>
      <c r="H165" s="8">
        <f>IF(原始数据!G165="","",原始数据!G165)</f>
        <v>2</v>
      </c>
      <c r="I165" s="8" t="str">
        <f>IF(原始数据!H165="","",原始数据!H165)</f>
        <v>上</v>
      </c>
      <c r="J165" s="8" t="str">
        <f>原始数据!U165</f>
        <v>平</v>
      </c>
      <c r="K165" s="8">
        <f t="shared" si="6"/>
        <v>0</v>
      </c>
      <c r="L165" s="8">
        <f t="shared" si="7"/>
        <v>2</v>
      </c>
      <c r="M165" s="142" t="s">
        <v>300</v>
      </c>
      <c r="N165" s="142" t="s">
        <v>93</v>
      </c>
      <c r="O165" s="143">
        <v>1</v>
      </c>
      <c r="P165" s="144">
        <v>0</v>
      </c>
      <c r="Q165" s="144">
        <v>0</v>
      </c>
      <c r="R165" s="144">
        <v>0</v>
      </c>
      <c r="S165" s="144">
        <v>31</v>
      </c>
      <c r="T165" s="145" t="s">
        <v>399</v>
      </c>
      <c r="U165" s="142" t="s">
        <v>248</v>
      </c>
      <c r="V165" s="142" t="s">
        <v>112</v>
      </c>
      <c r="W165" s="146">
        <v>0.48</v>
      </c>
      <c r="X165" s="147">
        <v>0</v>
      </c>
      <c r="Y165" s="147">
        <v>0</v>
      </c>
      <c r="Z165" s="147">
        <v>0</v>
      </c>
      <c r="AA165" s="147">
        <v>179</v>
      </c>
      <c r="AB165" s="148" t="s">
        <v>399</v>
      </c>
      <c r="AC165" s="142" t="s">
        <v>238</v>
      </c>
      <c r="AD165" s="142" t="s">
        <v>109</v>
      </c>
      <c r="AE165" s="143">
        <v>2.02</v>
      </c>
      <c r="AF165" s="144">
        <v>0</v>
      </c>
      <c r="AG165" s="144">
        <v>0</v>
      </c>
      <c r="AH165" s="144">
        <v>3</v>
      </c>
      <c r="AI165" s="144">
        <v>13</v>
      </c>
      <c r="AJ165" s="145" t="s">
        <v>398</v>
      </c>
      <c r="AK165" s="142" t="s">
        <v>357</v>
      </c>
      <c r="AL165" s="142" t="s">
        <v>101</v>
      </c>
      <c r="AM165" s="146">
        <v>1.52</v>
      </c>
      <c r="AN165" s="147">
        <v>0</v>
      </c>
      <c r="AO165" s="147">
        <v>2</v>
      </c>
      <c r="AP165" s="147">
        <v>0</v>
      </c>
      <c r="AQ165" s="147">
        <v>85</v>
      </c>
      <c r="AR165" s="148" t="s">
        <v>398</v>
      </c>
      <c r="AS165" s="142" t="str">
        <f>IF(原始数据!L165="","",原始数据!L165)</f>
        <v>brontal</v>
      </c>
      <c r="AT165" s="142" t="str">
        <f>IF(原始数据!AV165="","",原始数据!AV165)</f>
        <v>歌剧演员</v>
      </c>
      <c r="AU165" s="149">
        <v>0</v>
      </c>
      <c r="AV165" s="149">
        <v>8</v>
      </c>
      <c r="AW165" s="149">
        <v>12</v>
      </c>
      <c r="AX165" s="149">
        <v>2</v>
      </c>
      <c r="AY165" s="150">
        <v>6</v>
      </c>
      <c r="AZ165" s="151">
        <v>7</v>
      </c>
      <c r="BA165" s="151">
        <v>6</v>
      </c>
    </row>
    <row r="166" spans="1:55">
      <c r="A166" s="1">
        <f>输入错误检查!B165</f>
        <v>0</v>
      </c>
      <c r="C166" s="8">
        <f>IF(原始数据!B166="","",原始数据!B166)</f>
        <v>4</v>
      </c>
      <c r="D166" s="8">
        <f>IF(原始数据!C166="","",原始数据!C166)</f>
        <v>16</v>
      </c>
      <c r="E166" s="8">
        <f>IF(原始数据!D166="","",原始数据!D166)</f>
        <v>12</v>
      </c>
      <c r="F166" s="8" t="str">
        <f>IF(原始数据!E166="","",原始数据!E166)</f>
        <v>AWG</v>
      </c>
      <c r="G166" s="8" t="str">
        <f>IF(原始数据!F166="","",原始数据!F166)</f>
        <v>AXIZ</v>
      </c>
      <c r="H166" s="8">
        <f>IF(原始数据!G166="","",原始数据!G166)</f>
        <v>2</v>
      </c>
      <c r="I166" s="8" t="str">
        <f>IF(原始数据!H166="","",原始数据!H166)</f>
        <v>下</v>
      </c>
      <c r="J166" s="8" t="str">
        <f>原始数据!U166</f>
        <v>屠</v>
      </c>
      <c r="K166" s="8">
        <f t="shared" si="6"/>
        <v>0</v>
      </c>
      <c r="L166" s="8">
        <f t="shared" si="7"/>
        <v>0</v>
      </c>
      <c r="M166" s="142" t="s">
        <v>288</v>
      </c>
      <c r="N166" s="142" t="s">
        <v>109</v>
      </c>
      <c r="O166" s="143">
        <v>1.65</v>
      </c>
      <c r="P166" s="144">
        <v>1</v>
      </c>
      <c r="Q166" s="144">
        <v>0</v>
      </c>
      <c r="R166" s="144">
        <v>0</v>
      </c>
      <c r="S166" s="144">
        <v>32</v>
      </c>
      <c r="T166" s="145" t="s">
        <v>399</v>
      </c>
      <c r="U166" s="142" t="s">
        <v>287</v>
      </c>
      <c r="V166" s="142" t="s">
        <v>97</v>
      </c>
      <c r="W166" s="146">
        <v>2</v>
      </c>
      <c r="X166" s="147">
        <v>0</v>
      </c>
      <c r="Y166" s="147">
        <v>1</v>
      </c>
      <c r="Z166" s="147">
        <v>0</v>
      </c>
      <c r="AA166" s="147">
        <v>47</v>
      </c>
      <c r="AB166" s="148" t="s">
        <v>399</v>
      </c>
      <c r="AC166" s="142" t="s">
        <v>339</v>
      </c>
      <c r="AD166" s="142" t="s">
        <v>112</v>
      </c>
      <c r="AE166" s="143">
        <v>0</v>
      </c>
      <c r="AF166" s="144">
        <v>0</v>
      </c>
      <c r="AG166" s="144">
        <v>0</v>
      </c>
      <c r="AH166" s="144">
        <v>0</v>
      </c>
      <c r="AI166" s="144">
        <v>74</v>
      </c>
      <c r="AJ166" s="145" t="s">
        <v>399</v>
      </c>
      <c r="AK166" s="142" t="s">
        <v>405</v>
      </c>
      <c r="AL166" s="142" t="s">
        <v>105</v>
      </c>
      <c r="AM166" s="146">
        <v>1.04</v>
      </c>
      <c r="AN166" s="147">
        <v>2</v>
      </c>
      <c r="AO166" s="147">
        <v>1</v>
      </c>
      <c r="AP166" s="147">
        <v>0</v>
      </c>
      <c r="AQ166" s="147">
        <v>61</v>
      </c>
      <c r="AR166" s="148" t="s">
        <v>399</v>
      </c>
      <c r="AS166" s="142" t="str">
        <f>IF(原始数据!L166="","",原始数据!L166)</f>
        <v>kakiri</v>
      </c>
      <c r="AT166" s="142" t="str">
        <f>IF(原始数据!AV166="","",原始数据!AV166)</f>
        <v>歌剧演员</v>
      </c>
      <c r="AU166" s="149">
        <v>1</v>
      </c>
      <c r="AV166" s="149">
        <v>4</v>
      </c>
      <c r="AW166" s="149">
        <v>10</v>
      </c>
      <c r="AX166" s="149">
        <v>0</v>
      </c>
      <c r="AY166" s="150">
        <v>6</v>
      </c>
      <c r="AZ166" s="151">
        <v>5</v>
      </c>
      <c r="BA166" s="151">
        <v>30</v>
      </c>
    </row>
    <row r="167" spans="1:55">
      <c r="A167" s="1">
        <f>输入错误检查!B166</f>
        <v>0</v>
      </c>
      <c r="C167" s="8">
        <f>IF(原始数据!B167="","",原始数据!B167)</f>
        <v>4</v>
      </c>
      <c r="D167" s="8">
        <f>IF(原始数据!C167="","",原始数据!C167)</f>
        <v>16</v>
      </c>
      <c r="E167" s="8">
        <f>IF(原始数据!D167="","",原始数据!D167)</f>
        <v>12</v>
      </c>
      <c r="F167" s="8" t="str">
        <f>IF(原始数据!E167="","",原始数据!E167)</f>
        <v>AWG</v>
      </c>
      <c r="G167" s="8" t="str">
        <f>IF(原始数据!F167="","",原始数据!F167)</f>
        <v>AXIZ</v>
      </c>
      <c r="H167" s="8">
        <f>IF(原始数据!G167="","",原始数据!G167)</f>
        <v>3</v>
      </c>
      <c r="I167" s="8" t="str">
        <f>IF(原始数据!H167="","",原始数据!H167)</f>
        <v>上</v>
      </c>
      <c r="J167" s="8" t="str">
        <f>原始数据!U167</f>
        <v/>
      </c>
      <c r="K167" s="8" t="str">
        <f t="shared" si="6"/>
        <v/>
      </c>
      <c r="L167" s="8">
        <f t="shared" si="7"/>
        <v>0</v>
      </c>
      <c r="M167" s="142"/>
      <c r="N167" s="142"/>
      <c r="O167" s="143"/>
      <c r="P167" s="144"/>
      <c r="Q167" s="144"/>
      <c r="R167" s="144"/>
      <c r="S167" s="144"/>
      <c r="T167" s="145"/>
      <c r="U167" s="142"/>
      <c r="V167" s="142"/>
      <c r="W167" s="146"/>
      <c r="X167" s="147"/>
      <c r="Y167" s="147"/>
      <c r="Z167" s="147"/>
      <c r="AA167" s="147"/>
      <c r="AB167" s="148"/>
      <c r="AC167" s="142"/>
      <c r="AD167" s="142"/>
      <c r="AE167" s="143"/>
      <c r="AF167" s="144"/>
      <c r="AG167" s="144"/>
      <c r="AH167" s="144"/>
      <c r="AI167" s="144"/>
      <c r="AJ167" s="145"/>
      <c r="AK167" s="142"/>
      <c r="AL167" s="142"/>
      <c r="AM167" s="146"/>
      <c r="AN167" s="147"/>
      <c r="AO167" s="147"/>
      <c r="AP167" s="147"/>
      <c r="AQ167" s="147"/>
      <c r="AR167" s="148"/>
      <c r="AS167" s="142" t="str">
        <f>IF(原始数据!L167="","",原始数据!L167)</f>
        <v/>
      </c>
      <c r="AT167" s="142" t="str">
        <f>IF(原始数据!AV167="","",原始数据!AV167)</f>
        <v/>
      </c>
      <c r="AU167" s="149"/>
      <c r="AV167" s="149"/>
      <c r="AW167" s="149"/>
      <c r="AX167" s="149"/>
      <c r="AY167" s="150"/>
      <c r="AZ167" s="151"/>
      <c r="BA167" s="151"/>
    </row>
    <row r="168" spans="1:55">
      <c r="A168" s="1">
        <f>输入错误检查!B167</f>
        <v>0</v>
      </c>
      <c r="C168" s="8">
        <f>IF(原始数据!B168="","",原始数据!B168)</f>
        <v>4</v>
      </c>
      <c r="D168" s="8">
        <f>IF(原始数据!C168="","",原始数据!C168)</f>
        <v>16</v>
      </c>
      <c r="E168" s="8">
        <f>IF(原始数据!D168="","",原始数据!D168)</f>
        <v>12</v>
      </c>
      <c r="F168" s="8" t="str">
        <f>IF(原始数据!E168="","",原始数据!E168)</f>
        <v>AWG</v>
      </c>
      <c r="G168" s="8" t="str">
        <f>IF(原始数据!F168="","",原始数据!F168)</f>
        <v>AXIZ</v>
      </c>
      <c r="H168" s="8">
        <f>IF(原始数据!G168="","",原始数据!G168)</f>
        <v>3</v>
      </c>
      <c r="I168" s="8" t="str">
        <f>IF(原始数据!H168="","",原始数据!H168)</f>
        <v>下</v>
      </c>
      <c r="J168" s="8" t="str">
        <f>原始数据!U168</f>
        <v/>
      </c>
      <c r="K168" s="8" t="str">
        <f t="shared" si="6"/>
        <v/>
      </c>
      <c r="L168" s="8">
        <f t="shared" si="7"/>
        <v>0</v>
      </c>
      <c r="M168" s="142"/>
      <c r="N168" s="142"/>
      <c r="O168" s="143"/>
      <c r="P168" s="144"/>
      <c r="Q168" s="144"/>
      <c r="R168" s="144"/>
      <c r="S168" s="144"/>
      <c r="T168" s="145"/>
      <c r="U168" s="142"/>
      <c r="V168" s="142"/>
      <c r="W168" s="146"/>
      <c r="X168" s="147"/>
      <c r="Y168" s="147"/>
      <c r="Z168" s="147"/>
      <c r="AA168" s="147"/>
      <c r="AB168" s="148"/>
      <c r="AC168" s="142"/>
      <c r="AD168" s="142"/>
      <c r="AE168" s="143"/>
      <c r="AF168" s="144"/>
      <c r="AG168" s="144"/>
      <c r="AH168" s="144"/>
      <c r="AI168" s="144"/>
      <c r="AJ168" s="145"/>
      <c r="AK168" s="142"/>
      <c r="AL168" s="142"/>
      <c r="AM168" s="146"/>
      <c r="AN168" s="147"/>
      <c r="AO168" s="147"/>
      <c r="AP168" s="147"/>
      <c r="AQ168" s="147"/>
      <c r="AR168" s="148"/>
      <c r="AS168" s="142" t="str">
        <f>IF(原始数据!L168="","",原始数据!L168)</f>
        <v/>
      </c>
      <c r="AT168" s="142" t="str">
        <f>IF(原始数据!AV168="","",原始数据!AV168)</f>
        <v/>
      </c>
      <c r="AU168" s="149"/>
      <c r="AV168" s="149"/>
      <c r="AW168" s="149"/>
      <c r="AX168" s="149"/>
      <c r="AY168" s="150"/>
      <c r="AZ168" s="151"/>
      <c r="BA168" s="151"/>
    </row>
    <row r="169" spans="1:55">
      <c r="A169" s="1">
        <f>输入错误检查!B168</f>
        <v>0</v>
      </c>
      <c r="C169" s="8">
        <f>IF(原始数据!B169="","",原始数据!B169)</f>
        <v>4</v>
      </c>
      <c r="D169" s="8">
        <f>IF(原始数据!C169="","",原始数据!C169)</f>
        <v>16</v>
      </c>
      <c r="E169" s="8">
        <f>IF(原始数据!D169="","",原始数据!D169)</f>
        <v>12</v>
      </c>
      <c r="F169" s="8" t="str">
        <f>IF(原始数据!E169="","",原始数据!E169)</f>
        <v>AWG</v>
      </c>
      <c r="G169" s="8" t="str">
        <f>IF(原始数据!F169="","",原始数据!F169)</f>
        <v>AXIZ</v>
      </c>
      <c r="H169" s="8" t="str">
        <f>IF(原始数据!G169="","",原始数据!G169)</f>
        <v>加</v>
      </c>
      <c r="I169" s="8" t="str">
        <f>IF(原始数据!H169="","",原始数据!H169)</f>
        <v>上</v>
      </c>
      <c r="J169" s="8" t="str">
        <f>原始数据!U169</f>
        <v/>
      </c>
      <c r="K169" s="8" t="str">
        <f t="shared" si="6"/>
        <v/>
      </c>
      <c r="L169" s="8">
        <f t="shared" si="7"/>
        <v>0</v>
      </c>
      <c r="M169" s="142"/>
      <c r="N169" s="142"/>
      <c r="O169" s="143"/>
      <c r="P169" s="144"/>
      <c r="Q169" s="144"/>
      <c r="R169" s="144"/>
      <c r="S169" s="144"/>
      <c r="T169" s="145"/>
      <c r="U169" s="142"/>
      <c r="V169" s="142"/>
      <c r="W169" s="146"/>
      <c r="X169" s="147"/>
      <c r="Y169" s="147"/>
      <c r="Z169" s="147"/>
      <c r="AA169" s="147"/>
      <c r="AB169" s="148"/>
      <c r="AC169" s="142"/>
      <c r="AD169" s="142"/>
      <c r="AE169" s="143"/>
      <c r="AF169" s="144"/>
      <c r="AG169" s="144"/>
      <c r="AH169" s="144"/>
      <c r="AI169" s="144"/>
      <c r="AJ169" s="145"/>
      <c r="AK169" s="142"/>
      <c r="AL169" s="142"/>
      <c r="AM169" s="146"/>
      <c r="AN169" s="147"/>
      <c r="AO169" s="147"/>
      <c r="AP169" s="147"/>
      <c r="AQ169" s="147"/>
      <c r="AR169" s="148"/>
      <c r="AS169" s="142" t="str">
        <f>IF(原始数据!L169="","",原始数据!L169)</f>
        <v/>
      </c>
      <c r="AT169" s="142" t="str">
        <f>IF(原始数据!AV169="","",原始数据!AV169)</f>
        <v/>
      </c>
      <c r="AU169" s="149"/>
      <c r="AV169" s="149"/>
      <c r="AW169" s="149"/>
      <c r="AX169" s="149"/>
      <c r="AY169" s="150"/>
      <c r="AZ169" s="151"/>
      <c r="BA169" s="151"/>
    </row>
    <row r="170" spans="1:55">
      <c r="A170" s="1">
        <f>输入错误检查!B169</f>
        <v>0</v>
      </c>
      <c r="C170" s="8">
        <f>IF(原始数据!B170="","",原始数据!B170)</f>
        <v>4</v>
      </c>
      <c r="D170" s="8">
        <f>IF(原始数据!C170="","",原始数据!C170)</f>
        <v>16</v>
      </c>
      <c r="E170" s="8">
        <f>IF(原始数据!D170="","",原始数据!D170)</f>
        <v>12</v>
      </c>
      <c r="F170" s="8" t="str">
        <f>IF(原始数据!E170="","",原始数据!E170)</f>
        <v>AWG</v>
      </c>
      <c r="G170" s="8" t="str">
        <f>IF(原始数据!F170="","",原始数据!F170)</f>
        <v>AXIZ</v>
      </c>
      <c r="H170" s="8" t="str">
        <f>IF(原始数据!G170="","",原始数据!G170)</f>
        <v>加</v>
      </c>
      <c r="I170" s="8" t="str">
        <f>IF(原始数据!H170="","",原始数据!H170)</f>
        <v>下</v>
      </c>
      <c r="J170" s="8" t="str">
        <f>原始数据!U170</f>
        <v/>
      </c>
      <c r="K170" s="8" t="str">
        <f t="shared" si="6"/>
        <v/>
      </c>
      <c r="L170" s="8">
        <f t="shared" si="7"/>
        <v>0</v>
      </c>
      <c r="M170" s="142"/>
      <c r="N170" s="142"/>
      <c r="O170" s="143"/>
      <c r="P170" s="144"/>
      <c r="Q170" s="144"/>
      <c r="R170" s="144"/>
      <c r="S170" s="144"/>
      <c r="T170" s="145"/>
      <c r="U170" s="142"/>
      <c r="V170" s="142"/>
      <c r="W170" s="146"/>
      <c r="X170" s="147"/>
      <c r="Y170" s="147"/>
      <c r="Z170" s="147"/>
      <c r="AA170" s="147"/>
      <c r="AB170" s="148"/>
      <c r="AC170" s="142"/>
      <c r="AD170" s="142"/>
      <c r="AE170" s="143"/>
      <c r="AF170" s="144"/>
      <c r="AG170" s="144"/>
      <c r="AH170" s="144"/>
      <c r="AI170" s="144"/>
      <c r="AJ170" s="145"/>
      <c r="AK170" s="142"/>
      <c r="AL170" s="142"/>
      <c r="AM170" s="146"/>
      <c r="AN170" s="147"/>
      <c r="AO170" s="147"/>
      <c r="AP170" s="147"/>
      <c r="AQ170" s="147"/>
      <c r="AR170" s="148"/>
      <c r="AS170" s="142" t="str">
        <f>IF(原始数据!L170="","",原始数据!L170)</f>
        <v/>
      </c>
      <c r="AT170" s="142" t="str">
        <f>IF(原始数据!AV170="","",原始数据!AV170)</f>
        <v/>
      </c>
      <c r="AU170" s="149"/>
      <c r="AV170" s="149"/>
      <c r="AW170" s="149"/>
      <c r="AX170" s="149"/>
      <c r="AY170" s="150"/>
      <c r="AZ170" s="151"/>
      <c r="BA170" s="151"/>
    </row>
    <row r="171" spans="1:55">
      <c r="A171" s="1">
        <f>输入错误检查!B170</f>
        <v>0</v>
      </c>
      <c r="C171" s="8">
        <f>IF(原始数据!B171="","",原始数据!B171)</f>
        <v>4</v>
      </c>
      <c r="D171" s="8">
        <f>IF(原始数据!C171="","",原始数据!C171)</f>
        <v>16</v>
      </c>
      <c r="E171" s="8">
        <f>IF(原始数据!D171="","",原始数据!D171)</f>
        <v>14</v>
      </c>
      <c r="F171" s="8" t="str">
        <f>IF(原始数据!E171="","",原始数据!E171)</f>
        <v>RC</v>
      </c>
      <c r="G171" s="8" t="str">
        <f>IF(原始数据!F171="","",原始数据!F171)</f>
        <v>OMNI</v>
      </c>
      <c r="H171" s="8">
        <f>IF(原始数据!G171="","",原始数据!G171)</f>
        <v>1</v>
      </c>
      <c r="I171" s="8" t="str">
        <f>IF(原始数据!H171="","",原始数据!H171)</f>
        <v>上</v>
      </c>
      <c r="J171" s="8" t="str">
        <f>原始数据!U171</f>
        <v>平</v>
      </c>
      <c r="K171" s="8">
        <f t="shared" si="6"/>
        <v>0</v>
      </c>
      <c r="L171" s="8">
        <f t="shared" si="7"/>
        <v>2</v>
      </c>
      <c r="M171" s="142" t="s">
        <v>273</v>
      </c>
      <c r="N171" s="142" t="s">
        <v>90</v>
      </c>
      <c r="O171" s="146">
        <v>0.09</v>
      </c>
      <c r="P171" s="147">
        <v>0</v>
      </c>
      <c r="Q171" s="147">
        <v>0</v>
      </c>
      <c r="R171" s="147">
        <v>0</v>
      </c>
      <c r="S171" s="147">
        <v>88</v>
      </c>
      <c r="T171" s="148" t="s">
        <v>399</v>
      </c>
      <c r="U171" s="142" t="s">
        <v>278</v>
      </c>
      <c r="V171" s="142" t="s">
        <v>108</v>
      </c>
      <c r="W171" s="143">
        <v>2.15</v>
      </c>
      <c r="X171" s="144">
        <v>0</v>
      </c>
      <c r="Y171" s="144">
        <v>0</v>
      </c>
      <c r="Z171" s="144">
        <v>0</v>
      </c>
      <c r="AA171" s="144">
        <v>39</v>
      </c>
      <c r="AB171" s="145" t="s">
        <v>399</v>
      </c>
      <c r="AC171" s="142" t="s">
        <v>269</v>
      </c>
      <c r="AD171" s="142" t="s">
        <v>82</v>
      </c>
      <c r="AE171" s="146">
        <v>2.04</v>
      </c>
      <c r="AF171" s="147">
        <v>0</v>
      </c>
      <c r="AG171" s="147">
        <v>1</v>
      </c>
      <c r="AH171" s="147">
        <v>0</v>
      </c>
      <c r="AI171" s="147">
        <v>17</v>
      </c>
      <c r="AJ171" s="148" t="s">
        <v>398</v>
      </c>
      <c r="AK171" s="142" t="s">
        <v>403</v>
      </c>
      <c r="AL171" s="142" t="s">
        <v>107</v>
      </c>
      <c r="AM171" s="143">
        <v>0.76</v>
      </c>
      <c r="AN171" s="144">
        <v>0</v>
      </c>
      <c r="AO171" s="144">
        <v>2</v>
      </c>
      <c r="AP171" s="144">
        <v>0</v>
      </c>
      <c r="AQ171" s="144">
        <v>49</v>
      </c>
      <c r="AR171" s="145" t="s">
        <v>398</v>
      </c>
      <c r="AS171" s="142" t="str">
        <f>IF(原始数据!L171="","",原始数据!L171)</f>
        <v>pitstoper</v>
      </c>
      <c r="AT171" s="142" t="str">
        <f>IF(原始数据!AV171="","",原始数据!AV171)</f>
        <v>跛脚羊</v>
      </c>
      <c r="AU171" s="154">
        <v>0</v>
      </c>
      <c r="AV171" s="154">
        <v>1</v>
      </c>
      <c r="AW171" s="154">
        <v>13</v>
      </c>
      <c r="AX171" s="154">
        <v>0</v>
      </c>
      <c r="AY171" s="155">
        <v>5</v>
      </c>
      <c r="AZ171" s="151">
        <v>5</v>
      </c>
      <c r="BA171" s="151">
        <v>18</v>
      </c>
      <c r="BB171" s="152" t="s">
        <v>141</v>
      </c>
      <c r="BC171" s="153" t="s">
        <v>183</v>
      </c>
    </row>
    <row r="172" spans="1:55">
      <c r="A172" s="1">
        <f>输入错误检查!B171</f>
        <v>0</v>
      </c>
      <c r="C172" s="8">
        <f>IF(原始数据!B172="","",原始数据!B172)</f>
        <v>4</v>
      </c>
      <c r="D172" s="8">
        <f>IF(原始数据!C172="","",原始数据!C172)</f>
        <v>16</v>
      </c>
      <c r="E172" s="8">
        <f>IF(原始数据!D172="","",原始数据!D172)</f>
        <v>14</v>
      </c>
      <c r="F172" s="8" t="str">
        <f>IF(原始数据!E172="","",原始数据!E172)</f>
        <v>RC</v>
      </c>
      <c r="G172" s="8" t="str">
        <f>IF(原始数据!F172="","",原始数据!F172)</f>
        <v>OMNI</v>
      </c>
      <c r="H172" s="8">
        <f>IF(原始数据!G172="","",原始数据!G172)</f>
        <v>1</v>
      </c>
      <c r="I172" s="8" t="str">
        <f>IF(原始数据!H172="","",原始数据!H172)</f>
        <v>下</v>
      </c>
      <c r="J172" s="8" t="str">
        <f>原始数据!U172</f>
        <v>屠</v>
      </c>
      <c r="K172" s="8">
        <f t="shared" si="6"/>
        <v>0</v>
      </c>
      <c r="L172" s="8">
        <f t="shared" si="7"/>
        <v>0</v>
      </c>
      <c r="M172" s="142" t="s">
        <v>363</v>
      </c>
      <c r="N172" s="142" t="s">
        <v>82</v>
      </c>
      <c r="O172" s="146">
        <v>1</v>
      </c>
      <c r="P172" s="147">
        <v>0</v>
      </c>
      <c r="Q172" s="147">
        <v>1</v>
      </c>
      <c r="R172" s="147">
        <v>0</v>
      </c>
      <c r="S172" s="147">
        <v>31</v>
      </c>
      <c r="T172" s="148" t="s">
        <v>399</v>
      </c>
      <c r="U172" s="142" t="s">
        <v>406</v>
      </c>
      <c r="V172" s="142" t="s">
        <v>119</v>
      </c>
      <c r="W172" s="143">
        <v>1.6</v>
      </c>
      <c r="X172" s="144">
        <v>0</v>
      </c>
      <c r="Y172" s="144">
        <v>1</v>
      </c>
      <c r="Z172" s="144">
        <v>0</v>
      </c>
      <c r="AA172" s="144">
        <v>30</v>
      </c>
      <c r="AB172" s="145" t="s">
        <v>399</v>
      </c>
      <c r="AC172" s="142" t="s">
        <v>317</v>
      </c>
      <c r="AD172" s="142" t="s">
        <v>79</v>
      </c>
      <c r="AE172" s="146">
        <v>0</v>
      </c>
      <c r="AF172" s="147">
        <v>0</v>
      </c>
      <c r="AG172" s="147">
        <v>0</v>
      </c>
      <c r="AH172" s="147">
        <v>0</v>
      </c>
      <c r="AI172" s="147">
        <v>96</v>
      </c>
      <c r="AJ172" s="148" t="s">
        <v>399</v>
      </c>
      <c r="AK172" s="142" t="s">
        <v>291</v>
      </c>
      <c r="AL172" s="142" t="s">
        <v>90</v>
      </c>
      <c r="AM172" s="143">
        <v>2.57</v>
      </c>
      <c r="AN172" s="144">
        <v>0</v>
      </c>
      <c r="AO172" s="144">
        <v>1</v>
      </c>
      <c r="AP172" s="144">
        <v>0</v>
      </c>
      <c r="AQ172" s="144">
        <v>26</v>
      </c>
      <c r="AR172" s="145" t="s">
        <v>399</v>
      </c>
      <c r="AS172" s="142" t="str">
        <f>IF(原始数据!L172="","",原始数据!L172)</f>
        <v>aka</v>
      </c>
      <c r="AT172" s="142" t="str">
        <f>IF(原始数据!AV172="","",原始数据!AV172)</f>
        <v>喧嚣</v>
      </c>
      <c r="AU172" s="154">
        <v>1</v>
      </c>
      <c r="AV172" s="154">
        <v>7</v>
      </c>
      <c r="AW172" s="154">
        <v>46</v>
      </c>
      <c r="AX172" s="154">
        <v>0</v>
      </c>
      <c r="AY172" s="155">
        <v>10</v>
      </c>
      <c r="AZ172" s="151">
        <v>6</v>
      </c>
      <c r="BA172" s="151">
        <v>15</v>
      </c>
    </row>
    <row r="173" spans="1:55">
      <c r="A173" s="1">
        <f>输入错误检查!B172</f>
        <v>0</v>
      </c>
      <c r="C173" s="8">
        <f>IF(原始数据!B173="","",原始数据!B173)</f>
        <v>4</v>
      </c>
      <c r="D173" s="8">
        <f>IF(原始数据!C173="","",原始数据!C173)</f>
        <v>16</v>
      </c>
      <c r="E173" s="8">
        <f>IF(原始数据!D173="","",原始数据!D173)</f>
        <v>14</v>
      </c>
      <c r="F173" s="8" t="str">
        <f>IF(原始数据!E173="","",原始数据!E173)</f>
        <v>RC</v>
      </c>
      <c r="G173" s="8" t="str">
        <f>IF(原始数据!F173="","",原始数据!F173)</f>
        <v>OMNI</v>
      </c>
      <c r="H173" s="8">
        <f>IF(原始数据!G173="","",原始数据!G173)</f>
        <v>2</v>
      </c>
      <c r="I173" s="8" t="str">
        <f>IF(原始数据!H173="","",原始数据!H173)</f>
        <v>上</v>
      </c>
      <c r="J173" s="8" t="str">
        <f>原始数据!U173</f>
        <v>平</v>
      </c>
      <c r="K173" s="8">
        <f t="shared" si="6"/>
        <v>0</v>
      </c>
      <c r="L173" s="8">
        <f t="shared" si="7"/>
        <v>2</v>
      </c>
      <c r="M173" s="142" t="s">
        <v>273</v>
      </c>
      <c r="N173" s="142" t="s">
        <v>85</v>
      </c>
      <c r="O173" s="146">
        <v>2.12</v>
      </c>
      <c r="P173" s="148">
        <v>0</v>
      </c>
      <c r="Q173" s="147">
        <v>2</v>
      </c>
      <c r="R173" s="147">
        <v>1</v>
      </c>
      <c r="S173" s="147">
        <v>78</v>
      </c>
      <c r="T173" s="148" t="s">
        <v>398</v>
      </c>
      <c r="U173" s="142" t="s">
        <v>278</v>
      </c>
      <c r="V173" s="142" t="s">
        <v>93</v>
      </c>
      <c r="W173" s="143">
        <v>3.05</v>
      </c>
      <c r="X173" s="144">
        <v>0</v>
      </c>
      <c r="Y173" s="144">
        <v>0</v>
      </c>
      <c r="Z173" s="144">
        <v>0</v>
      </c>
      <c r="AA173" s="144">
        <v>102</v>
      </c>
      <c r="AB173" s="145" t="s">
        <v>399</v>
      </c>
      <c r="AC173" s="142" t="s">
        <v>403</v>
      </c>
      <c r="AD173" s="142" t="s">
        <v>107</v>
      </c>
      <c r="AE173" s="146">
        <v>0.69</v>
      </c>
      <c r="AF173" s="147">
        <v>0</v>
      </c>
      <c r="AG173" s="147">
        <v>1</v>
      </c>
      <c r="AH173" s="147">
        <v>0</v>
      </c>
      <c r="AI173" s="147">
        <v>69</v>
      </c>
      <c r="AJ173" s="148" t="s">
        <v>398</v>
      </c>
      <c r="AK173" s="142" t="s">
        <v>269</v>
      </c>
      <c r="AL173" s="142" t="s">
        <v>109</v>
      </c>
      <c r="AM173" s="143">
        <v>0</v>
      </c>
      <c r="AN173" s="144">
        <v>0</v>
      </c>
      <c r="AO173" s="144">
        <v>0</v>
      </c>
      <c r="AP173" s="144">
        <v>0</v>
      </c>
      <c r="AQ173" s="144">
        <v>61</v>
      </c>
      <c r="AR173" s="145" t="s">
        <v>399</v>
      </c>
      <c r="AS173" s="142" t="str">
        <f>IF(原始数据!L173="","",原始数据!L173)</f>
        <v>pitstoper</v>
      </c>
      <c r="AT173" s="142" t="str">
        <f>IF(原始数据!AV173="","",原始数据!AV173)</f>
        <v>红夫人</v>
      </c>
      <c r="AU173" s="154">
        <v>0</v>
      </c>
      <c r="AV173" s="154">
        <v>1</v>
      </c>
      <c r="AW173" s="154">
        <v>11</v>
      </c>
      <c r="AX173" s="154">
        <v>0</v>
      </c>
      <c r="AY173" s="155">
        <v>6</v>
      </c>
      <c r="AZ173" s="151">
        <v>9</v>
      </c>
      <c r="BA173" s="151">
        <v>18</v>
      </c>
    </row>
    <row r="174" spans="1:55">
      <c r="A174" s="1">
        <f>输入错误检查!B173</f>
        <v>0</v>
      </c>
      <c r="C174" s="8">
        <f>IF(原始数据!B174="","",原始数据!B174)</f>
        <v>4</v>
      </c>
      <c r="D174" s="8">
        <f>IF(原始数据!C174="","",原始数据!C174)</f>
        <v>16</v>
      </c>
      <c r="E174" s="8">
        <f>IF(原始数据!D174="","",原始数据!D174)</f>
        <v>14</v>
      </c>
      <c r="F174" s="8" t="str">
        <f>IF(原始数据!E174="","",原始数据!E174)</f>
        <v>RC</v>
      </c>
      <c r="G174" s="8" t="str">
        <f>IF(原始数据!F174="","",原始数据!F174)</f>
        <v>OMNI</v>
      </c>
      <c r="H174" s="8">
        <f>IF(原始数据!G174="","",原始数据!G174)</f>
        <v>2</v>
      </c>
      <c r="I174" s="8" t="str">
        <f>IF(原始数据!H174="","",原始数据!H174)</f>
        <v>下</v>
      </c>
      <c r="J174" s="8" t="str">
        <f>原始数据!U174</f>
        <v>屠</v>
      </c>
      <c r="K174" s="8">
        <f t="shared" si="6"/>
        <v>0</v>
      </c>
      <c r="L174" s="8">
        <f t="shared" si="7"/>
        <v>0</v>
      </c>
      <c r="M174" s="142" t="s">
        <v>363</v>
      </c>
      <c r="N174" s="142" t="s">
        <v>85</v>
      </c>
      <c r="O174" s="146">
        <v>0</v>
      </c>
      <c r="P174" s="147">
        <v>0</v>
      </c>
      <c r="Q174" s="147">
        <v>1</v>
      </c>
      <c r="R174" s="147">
        <v>0</v>
      </c>
      <c r="S174" s="147">
        <v>20</v>
      </c>
      <c r="T174" s="148" t="s">
        <v>399</v>
      </c>
      <c r="U174" s="142" t="s">
        <v>406</v>
      </c>
      <c r="V174" s="142" t="s">
        <v>107</v>
      </c>
      <c r="W174" s="143">
        <v>1.52</v>
      </c>
      <c r="X174" s="144">
        <v>0</v>
      </c>
      <c r="Y174" s="144">
        <v>2</v>
      </c>
      <c r="Z174" s="144">
        <v>0</v>
      </c>
      <c r="AA174" s="144">
        <v>66</v>
      </c>
      <c r="AB174" s="145" t="s">
        <v>399</v>
      </c>
      <c r="AC174" s="142" t="s">
        <v>317</v>
      </c>
      <c r="AD174" s="142" t="s">
        <v>108</v>
      </c>
      <c r="AE174" s="146">
        <v>2.54</v>
      </c>
      <c r="AF174" s="147">
        <v>1</v>
      </c>
      <c r="AG174" s="147">
        <v>0</v>
      </c>
      <c r="AH174" s="147">
        <v>0</v>
      </c>
      <c r="AI174" s="147">
        <v>48</v>
      </c>
      <c r="AJ174" s="148" t="s">
        <v>399</v>
      </c>
      <c r="AK174" s="142" t="s">
        <v>291</v>
      </c>
      <c r="AL174" s="142" t="s">
        <v>91</v>
      </c>
      <c r="AM174" s="143">
        <v>1.32</v>
      </c>
      <c r="AN174" s="144">
        <v>1</v>
      </c>
      <c r="AO174" s="144">
        <v>0</v>
      </c>
      <c r="AP174" s="144">
        <v>0</v>
      </c>
      <c r="AQ174" s="144">
        <v>76</v>
      </c>
      <c r="AR174" s="145" t="s">
        <v>399</v>
      </c>
      <c r="AS174" s="142" t="str">
        <f>IF(原始数据!L174="","",原始数据!L174)</f>
        <v>aka</v>
      </c>
      <c r="AT174" s="142" t="str">
        <f>IF(原始数据!AV174="","",原始数据!AV174)</f>
        <v>噩梦</v>
      </c>
      <c r="AU174" s="154">
        <v>1</v>
      </c>
      <c r="AV174" s="154">
        <v>4</v>
      </c>
      <c r="AW174" s="154">
        <v>15</v>
      </c>
      <c r="AX174" s="154">
        <v>2</v>
      </c>
      <c r="AY174" s="155">
        <v>9</v>
      </c>
      <c r="AZ174" s="151">
        <v>7</v>
      </c>
      <c r="BA174" s="151">
        <v>54</v>
      </c>
    </row>
    <row r="175" spans="1:55">
      <c r="A175" s="1">
        <f>输入错误检查!B174</f>
        <v>0</v>
      </c>
      <c r="C175" s="8">
        <f>IF(原始数据!B175="","",原始数据!B175)</f>
        <v>4</v>
      </c>
      <c r="D175" s="8">
        <f>IF(原始数据!C175="","",原始数据!C175)</f>
        <v>16</v>
      </c>
      <c r="E175" s="8">
        <f>IF(原始数据!D175="","",原始数据!D175)</f>
        <v>14</v>
      </c>
      <c r="F175" s="8" t="str">
        <f>IF(原始数据!E175="","",原始数据!E175)</f>
        <v>RC</v>
      </c>
      <c r="G175" s="8" t="str">
        <f>IF(原始数据!F175="","",原始数据!F175)</f>
        <v>OMNI</v>
      </c>
      <c r="H175" s="8">
        <f>IF(原始数据!G175="","",原始数据!G175)</f>
        <v>3</v>
      </c>
      <c r="I175" s="8" t="str">
        <f>IF(原始数据!H175="","",原始数据!H175)</f>
        <v>上</v>
      </c>
      <c r="J175" s="8" t="str">
        <f>原始数据!U175</f>
        <v/>
      </c>
      <c r="K175" s="8" t="str">
        <f t="shared" si="6"/>
        <v/>
      </c>
      <c r="L175" s="8">
        <f t="shared" si="7"/>
        <v>0</v>
      </c>
      <c r="M175" s="142"/>
      <c r="N175" s="142"/>
      <c r="O175" s="146"/>
      <c r="P175" s="147"/>
      <c r="Q175" s="147"/>
      <c r="R175" s="147"/>
      <c r="S175" s="147"/>
      <c r="T175" s="148"/>
      <c r="U175" s="142"/>
      <c r="V175" s="142"/>
      <c r="W175" s="143"/>
      <c r="X175" s="144"/>
      <c r="Y175" s="144"/>
      <c r="Z175" s="144"/>
      <c r="AA175" s="144"/>
      <c r="AB175" s="145"/>
      <c r="AC175" s="142"/>
      <c r="AD175" s="142"/>
      <c r="AE175" s="146"/>
      <c r="AF175" s="147"/>
      <c r="AG175" s="147"/>
      <c r="AH175" s="147"/>
      <c r="AI175" s="147"/>
      <c r="AJ175" s="148"/>
      <c r="AK175" s="142"/>
      <c r="AL175" s="142"/>
      <c r="AM175" s="143"/>
      <c r="AN175" s="144"/>
      <c r="AO175" s="144"/>
      <c r="AP175" s="144"/>
      <c r="AQ175" s="144"/>
      <c r="AR175" s="145"/>
      <c r="AS175" s="142" t="str">
        <f>IF(原始数据!L175="","",原始数据!L175)</f>
        <v/>
      </c>
      <c r="AT175" s="142" t="str">
        <f>IF(原始数据!AV175="","",原始数据!AV175)</f>
        <v/>
      </c>
      <c r="AU175" s="154"/>
      <c r="AV175" s="154"/>
      <c r="AW175" s="154"/>
      <c r="AX175" s="154"/>
      <c r="AY175" s="155"/>
      <c r="AZ175" s="151"/>
      <c r="BA175" s="151"/>
    </row>
    <row r="176" spans="1:55">
      <c r="A176" s="1">
        <f>输入错误检查!B175</f>
        <v>0</v>
      </c>
      <c r="C176" s="8">
        <f>IF(原始数据!B176="","",原始数据!B176)</f>
        <v>4</v>
      </c>
      <c r="D176" s="8">
        <f>IF(原始数据!C176="","",原始数据!C176)</f>
        <v>16</v>
      </c>
      <c r="E176" s="8">
        <f>IF(原始数据!D176="","",原始数据!D176)</f>
        <v>14</v>
      </c>
      <c r="F176" s="8" t="str">
        <f>IF(原始数据!E176="","",原始数据!E176)</f>
        <v>RC</v>
      </c>
      <c r="G176" s="8" t="str">
        <f>IF(原始数据!F176="","",原始数据!F176)</f>
        <v>OMNI</v>
      </c>
      <c r="H176" s="8">
        <f>IF(原始数据!G176="","",原始数据!G176)</f>
        <v>3</v>
      </c>
      <c r="I176" s="8" t="str">
        <f>IF(原始数据!H176="","",原始数据!H176)</f>
        <v>下</v>
      </c>
      <c r="J176" s="8" t="str">
        <f>原始数据!U176</f>
        <v/>
      </c>
      <c r="K176" s="8" t="str">
        <f t="shared" si="6"/>
        <v/>
      </c>
      <c r="L176" s="8">
        <f t="shared" si="7"/>
        <v>0</v>
      </c>
      <c r="M176" s="142"/>
      <c r="N176" s="142"/>
      <c r="O176" s="146"/>
      <c r="P176" s="147"/>
      <c r="Q176" s="147"/>
      <c r="R176" s="147"/>
      <c r="S176" s="147"/>
      <c r="T176" s="148"/>
      <c r="U176" s="142"/>
      <c r="V176" s="142"/>
      <c r="W176" s="143"/>
      <c r="X176" s="144"/>
      <c r="Y176" s="144"/>
      <c r="Z176" s="144"/>
      <c r="AA176" s="144"/>
      <c r="AB176" s="145"/>
      <c r="AC176" s="142"/>
      <c r="AD176" s="142"/>
      <c r="AE176" s="146"/>
      <c r="AF176" s="147"/>
      <c r="AG176" s="147"/>
      <c r="AH176" s="147"/>
      <c r="AI176" s="147"/>
      <c r="AJ176" s="148"/>
      <c r="AK176" s="142"/>
      <c r="AL176" s="142"/>
      <c r="AM176" s="143"/>
      <c r="AN176" s="144"/>
      <c r="AO176" s="144"/>
      <c r="AP176" s="144"/>
      <c r="AQ176" s="144"/>
      <c r="AR176" s="145"/>
      <c r="AS176" s="142" t="str">
        <f>IF(原始数据!L176="","",原始数据!L176)</f>
        <v/>
      </c>
      <c r="AT176" s="142" t="str">
        <f>IF(原始数据!AV176="","",原始数据!AV176)</f>
        <v/>
      </c>
      <c r="AU176" s="154"/>
      <c r="AV176" s="154"/>
      <c r="AW176" s="154"/>
      <c r="AX176" s="154"/>
      <c r="AY176" s="155"/>
      <c r="AZ176" s="151"/>
      <c r="BA176" s="151"/>
    </row>
    <row r="177" spans="1:55">
      <c r="A177" s="1">
        <f>输入错误检查!B176</f>
        <v>0</v>
      </c>
      <c r="C177" s="8">
        <f>IF(原始数据!B177="","",原始数据!B177)</f>
        <v>4</v>
      </c>
      <c r="D177" s="8">
        <f>IF(原始数据!C177="","",原始数据!C177)</f>
        <v>16</v>
      </c>
      <c r="E177" s="8">
        <f>IF(原始数据!D177="","",原始数据!D177)</f>
        <v>14</v>
      </c>
      <c r="F177" s="8" t="str">
        <f>IF(原始数据!E177="","",原始数据!E177)</f>
        <v>RC</v>
      </c>
      <c r="G177" s="8" t="str">
        <f>IF(原始数据!F177="","",原始数据!F177)</f>
        <v>OMNI</v>
      </c>
      <c r="H177" s="8" t="str">
        <f>IF(原始数据!G177="","",原始数据!G177)</f>
        <v>加</v>
      </c>
      <c r="I177" s="8" t="str">
        <f>IF(原始数据!H177="","",原始数据!H177)</f>
        <v>上</v>
      </c>
      <c r="J177" s="8" t="str">
        <f>原始数据!U177</f>
        <v/>
      </c>
      <c r="K177" s="8" t="str">
        <f t="shared" si="6"/>
        <v/>
      </c>
      <c r="L177" s="8">
        <f t="shared" si="7"/>
        <v>0</v>
      </c>
      <c r="M177" s="142"/>
      <c r="N177" s="142"/>
      <c r="O177" s="146"/>
      <c r="P177" s="147"/>
      <c r="Q177" s="147"/>
      <c r="R177" s="147"/>
      <c r="S177" s="147"/>
      <c r="T177" s="148"/>
      <c r="U177" s="142"/>
      <c r="V177" s="142"/>
      <c r="W177" s="143"/>
      <c r="X177" s="144"/>
      <c r="Y177" s="144"/>
      <c r="Z177" s="144"/>
      <c r="AA177" s="144"/>
      <c r="AB177" s="145"/>
      <c r="AC177" s="142"/>
      <c r="AD177" s="142"/>
      <c r="AE177" s="146"/>
      <c r="AF177" s="147"/>
      <c r="AG177" s="147"/>
      <c r="AH177" s="147"/>
      <c r="AI177" s="147"/>
      <c r="AJ177" s="148"/>
      <c r="AK177" s="142"/>
      <c r="AL177" s="142"/>
      <c r="AM177" s="143"/>
      <c r="AN177" s="144"/>
      <c r="AO177" s="144"/>
      <c r="AP177" s="144"/>
      <c r="AQ177" s="144"/>
      <c r="AR177" s="145"/>
      <c r="AS177" s="142" t="str">
        <f>IF(原始数据!L177="","",原始数据!L177)</f>
        <v/>
      </c>
      <c r="AT177" s="142" t="str">
        <f>IF(原始数据!AV177="","",原始数据!AV177)</f>
        <v/>
      </c>
      <c r="AU177" s="154"/>
      <c r="AV177" s="154"/>
      <c r="AW177" s="154"/>
      <c r="AX177" s="154"/>
      <c r="AY177" s="155"/>
      <c r="AZ177" s="151"/>
      <c r="BA177" s="151"/>
    </row>
    <row r="178" spans="1:55">
      <c r="A178" s="1">
        <f>输入错误检查!B177</f>
        <v>0</v>
      </c>
      <c r="C178" s="8">
        <f>IF(原始数据!B178="","",原始数据!B178)</f>
        <v>4</v>
      </c>
      <c r="D178" s="8">
        <f>IF(原始数据!C178="","",原始数据!C178)</f>
        <v>16</v>
      </c>
      <c r="E178" s="8">
        <f>IF(原始数据!D178="","",原始数据!D178)</f>
        <v>14</v>
      </c>
      <c r="F178" s="8" t="str">
        <f>IF(原始数据!E178="","",原始数据!E178)</f>
        <v>RC</v>
      </c>
      <c r="G178" s="8" t="str">
        <f>IF(原始数据!F178="","",原始数据!F178)</f>
        <v>OMNI</v>
      </c>
      <c r="H178" s="8" t="str">
        <f>IF(原始数据!G178="","",原始数据!G178)</f>
        <v>加</v>
      </c>
      <c r="I178" s="8" t="str">
        <f>IF(原始数据!H178="","",原始数据!H178)</f>
        <v>下</v>
      </c>
      <c r="J178" s="8" t="str">
        <f>原始数据!U178</f>
        <v/>
      </c>
      <c r="K178" s="8" t="str">
        <f t="shared" si="6"/>
        <v/>
      </c>
      <c r="L178" s="8">
        <f t="shared" si="7"/>
        <v>0</v>
      </c>
      <c r="M178" s="142"/>
      <c r="N178" s="142"/>
      <c r="O178" s="146"/>
      <c r="P178" s="147"/>
      <c r="Q178" s="147"/>
      <c r="R178" s="147"/>
      <c r="S178" s="147"/>
      <c r="T178" s="148"/>
      <c r="U178" s="142"/>
      <c r="V178" s="142"/>
      <c r="W178" s="143"/>
      <c r="X178" s="144"/>
      <c r="Y178" s="144"/>
      <c r="Z178" s="144"/>
      <c r="AA178" s="144"/>
      <c r="AB178" s="145"/>
      <c r="AC178" s="142"/>
      <c r="AD178" s="142"/>
      <c r="AE178" s="146"/>
      <c r="AF178" s="147"/>
      <c r="AG178" s="147"/>
      <c r="AH178" s="147"/>
      <c r="AI178" s="147"/>
      <c r="AJ178" s="148"/>
      <c r="AK178" s="142"/>
      <c r="AL178" s="142"/>
      <c r="AM178" s="143"/>
      <c r="AN178" s="144"/>
      <c r="AO178" s="144"/>
      <c r="AP178" s="144"/>
      <c r="AQ178" s="144"/>
      <c r="AR178" s="145"/>
      <c r="AS178" s="142" t="str">
        <f>IF(原始数据!L178="","",原始数据!L178)</f>
        <v/>
      </c>
      <c r="AT178" s="142" t="str">
        <f>IF(原始数据!AV178="","",原始数据!AV178)</f>
        <v/>
      </c>
      <c r="AU178" s="154"/>
      <c r="AV178" s="154"/>
      <c r="AW178" s="154"/>
      <c r="AX178" s="154"/>
      <c r="AY178" s="155"/>
      <c r="AZ178" s="151"/>
      <c r="BA178" s="151"/>
    </row>
    <row r="179" spans="1:55">
      <c r="A179" s="1">
        <f>输入错误检查!B178</f>
        <v>0</v>
      </c>
      <c r="C179" s="8">
        <f>IF(原始数据!B179="","",原始数据!B179)</f>
        <v>4</v>
      </c>
      <c r="D179" s="8">
        <f>IF(原始数据!C179="","",原始数据!C179)</f>
        <v>16</v>
      </c>
      <c r="E179" s="8">
        <f>IF(原始数据!D179="","",原始数据!D179)</f>
        <v>16</v>
      </c>
      <c r="F179" s="8" t="str">
        <f>IF(原始数据!E179="","",原始数据!E179)</f>
        <v>RD</v>
      </c>
      <c r="G179" s="8" t="str">
        <f>IF(原始数据!F179="","",原始数据!F179)</f>
        <v>ZETA</v>
      </c>
      <c r="H179" s="8">
        <f>IF(原始数据!G179="","",原始数据!G179)</f>
        <v>1</v>
      </c>
      <c r="I179" s="8" t="str">
        <f>IF(原始数据!H179="","",原始数据!H179)</f>
        <v>上</v>
      </c>
      <c r="J179" s="8" t="str">
        <f>原始数据!U179</f>
        <v>平</v>
      </c>
      <c r="K179" s="8">
        <f t="shared" si="6"/>
        <v>0</v>
      </c>
      <c r="L179" s="8">
        <f t="shared" si="7"/>
        <v>2</v>
      </c>
      <c r="M179" s="142" t="s">
        <v>401</v>
      </c>
      <c r="N179" s="142" t="s">
        <v>81</v>
      </c>
      <c r="O179" s="143">
        <v>1.99</v>
      </c>
      <c r="P179" s="144">
        <v>0</v>
      </c>
      <c r="Q179" s="144">
        <v>1</v>
      </c>
      <c r="R179" s="144">
        <v>0</v>
      </c>
      <c r="S179" s="144">
        <v>48</v>
      </c>
      <c r="T179" s="145" t="s">
        <v>398</v>
      </c>
      <c r="U179" s="142" t="s">
        <v>266</v>
      </c>
      <c r="V179" s="142" t="s">
        <v>108</v>
      </c>
      <c r="W179" s="146">
        <v>1.75</v>
      </c>
      <c r="X179" s="147">
        <v>0</v>
      </c>
      <c r="Y179" s="147">
        <v>2</v>
      </c>
      <c r="Z179" s="147">
        <v>0</v>
      </c>
      <c r="AA179" s="147">
        <v>25</v>
      </c>
      <c r="AB179" s="148" t="s">
        <v>398</v>
      </c>
      <c r="AC179" s="142" t="s">
        <v>309</v>
      </c>
      <c r="AD179" s="142" t="s">
        <v>86</v>
      </c>
      <c r="AE179" s="143">
        <v>0</v>
      </c>
      <c r="AF179" s="144">
        <v>0</v>
      </c>
      <c r="AG179" s="144">
        <v>0</v>
      </c>
      <c r="AH179" s="144">
        <v>0</v>
      </c>
      <c r="AI179" s="144">
        <v>63</v>
      </c>
      <c r="AJ179" s="145" t="s">
        <v>399</v>
      </c>
      <c r="AK179" s="142" t="s">
        <v>263</v>
      </c>
      <c r="AL179" s="142" t="s">
        <v>90</v>
      </c>
      <c r="AM179" s="146">
        <v>1.3</v>
      </c>
      <c r="AN179" s="147">
        <v>0</v>
      </c>
      <c r="AO179" s="147">
        <v>1</v>
      </c>
      <c r="AP179" s="147">
        <v>0</v>
      </c>
      <c r="AQ179" s="147">
        <v>71</v>
      </c>
      <c r="AR179" s="148" t="s">
        <v>399</v>
      </c>
      <c r="AS179" s="142" t="str">
        <f>IF(原始数据!L179="","",原始数据!L179)</f>
        <v>peter</v>
      </c>
      <c r="AT179" s="142" t="str">
        <f>IF(原始数据!AV179="","",原始数据!AV179)</f>
        <v>喧嚣</v>
      </c>
      <c r="AU179" s="149">
        <v>0</v>
      </c>
      <c r="AV179" s="149">
        <v>1</v>
      </c>
      <c r="AW179" s="149">
        <v>44</v>
      </c>
      <c r="AX179" s="149">
        <v>0</v>
      </c>
      <c r="AY179" s="150">
        <v>7</v>
      </c>
      <c r="AZ179" s="151">
        <v>7</v>
      </c>
      <c r="BA179" s="151">
        <v>27</v>
      </c>
      <c r="BB179" s="152" t="s">
        <v>314</v>
      </c>
      <c r="BC179" s="153" t="s">
        <v>134</v>
      </c>
    </row>
    <row r="180" spans="1:55">
      <c r="A180" s="1">
        <f>输入错误检查!B179</f>
        <v>0</v>
      </c>
      <c r="C180" s="8">
        <f>IF(原始数据!B180="","",原始数据!B180)</f>
        <v>4</v>
      </c>
      <c r="D180" s="8">
        <f>IF(原始数据!C180="","",原始数据!C180)</f>
        <v>16</v>
      </c>
      <c r="E180" s="8">
        <f>IF(原始数据!D180="","",原始数据!D180)</f>
        <v>16</v>
      </c>
      <c r="F180" s="8" t="str">
        <f>IF(原始数据!E180="","",原始数据!E180)</f>
        <v>RD</v>
      </c>
      <c r="G180" s="8" t="str">
        <f>IF(原始数据!F180="","",原始数据!F180)</f>
        <v>ZETA</v>
      </c>
      <c r="H180" s="8">
        <f>IF(原始数据!G180="","",原始数据!G180)</f>
        <v>1</v>
      </c>
      <c r="I180" s="8" t="str">
        <f>IF(原始数据!H180="","",原始数据!H180)</f>
        <v>下</v>
      </c>
      <c r="J180" s="8" t="str">
        <f>原始数据!U180</f>
        <v>平</v>
      </c>
      <c r="K180" s="8">
        <f t="shared" si="6"/>
        <v>0</v>
      </c>
      <c r="L180" s="8">
        <f t="shared" si="7"/>
        <v>2</v>
      </c>
      <c r="M180" s="142" t="s">
        <v>408</v>
      </c>
      <c r="N180" s="142" t="s">
        <v>97</v>
      </c>
      <c r="O180" s="143">
        <v>1.56</v>
      </c>
      <c r="P180" s="144">
        <v>0</v>
      </c>
      <c r="Q180" s="144">
        <v>1</v>
      </c>
      <c r="R180" s="144">
        <v>0</v>
      </c>
      <c r="S180" s="144">
        <v>11</v>
      </c>
      <c r="T180" s="145" t="s">
        <v>398</v>
      </c>
      <c r="U180" s="142" t="s">
        <v>314</v>
      </c>
      <c r="V180" s="142" t="s">
        <v>84</v>
      </c>
      <c r="W180" s="146">
        <v>1.94</v>
      </c>
      <c r="X180" s="147">
        <v>0</v>
      </c>
      <c r="Y180" s="147">
        <v>0</v>
      </c>
      <c r="Z180" s="147">
        <v>0</v>
      </c>
      <c r="AA180" s="147">
        <v>58</v>
      </c>
      <c r="AB180" s="148" t="s">
        <v>399</v>
      </c>
      <c r="AC180" s="142" t="s">
        <v>295</v>
      </c>
      <c r="AD180" s="142" t="s">
        <v>90</v>
      </c>
      <c r="AE180" s="143">
        <v>0.04</v>
      </c>
      <c r="AF180" s="144">
        <v>1</v>
      </c>
      <c r="AG180" s="144">
        <v>0</v>
      </c>
      <c r="AH180" s="144">
        <v>0</v>
      </c>
      <c r="AI180" s="144">
        <v>79</v>
      </c>
      <c r="AJ180" s="145" t="s">
        <v>399</v>
      </c>
      <c r="AK180" s="142" t="s">
        <v>296</v>
      </c>
      <c r="AL180" s="142" t="s">
        <v>108</v>
      </c>
      <c r="AM180" s="146">
        <v>1.73</v>
      </c>
      <c r="AN180" s="147">
        <v>0</v>
      </c>
      <c r="AO180" s="147">
        <v>1</v>
      </c>
      <c r="AP180" s="147">
        <v>0</v>
      </c>
      <c r="AQ180" s="147">
        <v>15</v>
      </c>
      <c r="AR180" s="148" t="s">
        <v>398</v>
      </c>
      <c r="AS180" s="142" t="str">
        <f>IF(原始数据!L180="","",原始数据!L180)</f>
        <v>hajimi</v>
      </c>
      <c r="AT180" s="142" t="str">
        <f>IF(原始数据!AV180="","",原始数据!AV180)</f>
        <v>跛脚羊</v>
      </c>
      <c r="AU180" s="149">
        <v>0</v>
      </c>
      <c r="AV180" s="149">
        <v>4</v>
      </c>
      <c r="AW180" s="149">
        <v>8</v>
      </c>
      <c r="AX180" s="149">
        <v>1</v>
      </c>
      <c r="AY180" s="150">
        <v>4</v>
      </c>
      <c r="AZ180" s="151">
        <v>5</v>
      </c>
      <c r="BA180" s="151">
        <v>11</v>
      </c>
    </row>
    <row r="181" spans="1:55">
      <c r="A181" s="1">
        <f>输入错误检查!B180</f>
        <v>0</v>
      </c>
      <c r="C181" s="8">
        <f>IF(原始数据!B181="","",原始数据!B181)</f>
        <v>4</v>
      </c>
      <c r="D181" s="8">
        <f>IF(原始数据!C181="","",原始数据!C181)</f>
        <v>16</v>
      </c>
      <c r="E181" s="8">
        <f>IF(原始数据!D181="","",原始数据!D181)</f>
        <v>16</v>
      </c>
      <c r="F181" s="8" t="str">
        <f>IF(原始数据!E181="","",原始数据!E181)</f>
        <v>RD</v>
      </c>
      <c r="G181" s="8" t="str">
        <f>IF(原始数据!F181="","",原始数据!F181)</f>
        <v>ZETA</v>
      </c>
      <c r="H181" s="8">
        <f>IF(原始数据!G181="","",原始数据!G181)</f>
        <v>2</v>
      </c>
      <c r="I181" s="8" t="str">
        <f>IF(原始数据!H181="","",原始数据!H181)</f>
        <v>上</v>
      </c>
      <c r="J181" s="8" t="str">
        <f>原始数据!U181</f>
        <v>平</v>
      </c>
      <c r="K181" s="8">
        <f t="shared" si="6"/>
        <v>0</v>
      </c>
      <c r="L181" s="8">
        <f t="shared" si="7"/>
        <v>2</v>
      </c>
      <c r="M181" s="142" t="s">
        <v>408</v>
      </c>
      <c r="N181" s="142" t="s">
        <v>81</v>
      </c>
      <c r="O181" s="143">
        <v>1.21</v>
      </c>
      <c r="P181" s="144">
        <v>0</v>
      </c>
      <c r="Q181" s="144">
        <v>1</v>
      </c>
      <c r="R181" s="144">
        <v>0</v>
      </c>
      <c r="S181" s="144">
        <v>63</v>
      </c>
      <c r="T181" s="145" t="s">
        <v>399</v>
      </c>
      <c r="U181" s="142" t="s">
        <v>314</v>
      </c>
      <c r="V181" s="142" t="s">
        <v>134</v>
      </c>
      <c r="W181" s="146">
        <v>0</v>
      </c>
      <c r="X181" s="147">
        <v>0</v>
      </c>
      <c r="Y181" s="147">
        <v>0</v>
      </c>
      <c r="Z181" s="147">
        <v>0</v>
      </c>
      <c r="AA181" s="147">
        <v>111</v>
      </c>
      <c r="AB181" s="148" t="s">
        <v>399</v>
      </c>
      <c r="AC181" s="142" t="s">
        <v>295</v>
      </c>
      <c r="AD181" s="161" t="s">
        <v>123</v>
      </c>
      <c r="AE181" s="143">
        <v>2</v>
      </c>
      <c r="AF181" s="144">
        <v>0</v>
      </c>
      <c r="AG181" s="144">
        <v>1</v>
      </c>
      <c r="AH181" s="144">
        <v>0</v>
      </c>
      <c r="AI181" s="144">
        <v>18</v>
      </c>
      <c r="AJ181" s="145" t="s">
        <v>398</v>
      </c>
      <c r="AK181" s="142" t="s">
        <v>296</v>
      </c>
      <c r="AL181" s="142" t="s">
        <v>147</v>
      </c>
      <c r="AM181" s="146">
        <v>2.44</v>
      </c>
      <c r="AN181" s="147">
        <v>0</v>
      </c>
      <c r="AO181" s="147">
        <v>1</v>
      </c>
      <c r="AP181" s="147">
        <v>0</v>
      </c>
      <c r="AQ181" s="147">
        <v>57</v>
      </c>
      <c r="AR181" s="148" t="s">
        <v>398</v>
      </c>
      <c r="AS181" s="142" t="str">
        <f>IF(原始数据!L181="","",原始数据!L181)</f>
        <v>hajimi</v>
      </c>
      <c r="AT181" s="142" t="str">
        <f>IF(原始数据!AV181="","",原始数据!AV181)</f>
        <v>歌剧演员</v>
      </c>
      <c r="AU181" s="149">
        <v>0</v>
      </c>
      <c r="AV181" s="149">
        <v>3</v>
      </c>
      <c r="AW181" s="149">
        <v>9</v>
      </c>
      <c r="AX181" s="149">
        <v>1</v>
      </c>
      <c r="AY181" s="150">
        <v>6</v>
      </c>
      <c r="AZ181" s="151">
        <v>5</v>
      </c>
      <c r="BA181" s="151">
        <v>59</v>
      </c>
    </row>
    <row r="182" spans="1:55">
      <c r="A182" s="1">
        <f>输入错误检查!B181</f>
        <v>0</v>
      </c>
      <c r="C182" s="8">
        <f>IF(原始数据!B182="","",原始数据!B182)</f>
        <v>4</v>
      </c>
      <c r="D182" s="8">
        <f>IF(原始数据!C182="","",原始数据!C182)</f>
        <v>16</v>
      </c>
      <c r="E182" s="8">
        <f>IF(原始数据!D182="","",原始数据!D182)</f>
        <v>16</v>
      </c>
      <c r="F182" s="8" t="str">
        <f>IF(原始数据!E182="","",原始数据!E182)</f>
        <v>RD</v>
      </c>
      <c r="G182" s="8" t="str">
        <f>IF(原始数据!F182="","",原始数据!F182)</f>
        <v>ZETA</v>
      </c>
      <c r="H182" s="8">
        <f>IF(原始数据!G182="","",原始数据!G182)</f>
        <v>2</v>
      </c>
      <c r="I182" s="8" t="str">
        <f>IF(原始数据!H182="","",原始数据!H182)</f>
        <v>下</v>
      </c>
      <c r="J182" s="8" t="str">
        <f>原始数据!U182</f>
        <v>屠</v>
      </c>
      <c r="K182" s="8">
        <f t="shared" si="6"/>
        <v>0</v>
      </c>
      <c r="L182" s="8">
        <f t="shared" si="7"/>
        <v>0</v>
      </c>
      <c r="M182" s="142" t="s">
        <v>401</v>
      </c>
      <c r="N182" s="142" t="s">
        <v>101</v>
      </c>
      <c r="O182" s="143">
        <v>1.91</v>
      </c>
      <c r="P182" s="144">
        <v>0</v>
      </c>
      <c r="Q182" s="144">
        <v>1</v>
      </c>
      <c r="R182" s="144">
        <v>1</v>
      </c>
      <c r="S182" s="144">
        <v>111</v>
      </c>
      <c r="T182" s="145" t="s">
        <v>399</v>
      </c>
      <c r="U182" s="142" t="s">
        <v>266</v>
      </c>
      <c r="V182" s="142" t="s">
        <v>93</v>
      </c>
      <c r="W182" s="146">
        <v>1.44</v>
      </c>
      <c r="X182" s="147">
        <v>0</v>
      </c>
      <c r="Y182" s="147">
        <v>1</v>
      </c>
      <c r="Z182" s="147">
        <v>1</v>
      </c>
      <c r="AA182" s="147">
        <v>44</v>
      </c>
      <c r="AB182" s="148" t="s">
        <v>399</v>
      </c>
      <c r="AC182" s="142" t="s">
        <v>263</v>
      </c>
      <c r="AD182" s="142" t="s">
        <v>95</v>
      </c>
      <c r="AE182" s="143">
        <v>0</v>
      </c>
      <c r="AF182" s="144">
        <v>0</v>
      </c>
      <c r="AG182" s="144">
        <v>0</v>
      </c>
      <c r="AH182" s="144">
        <v>0</v>
      </c>
      <c r="AI182" s="144">
        <v>69</v>
      </c>
      <c r="AJ182" s="145" t="s">
        <v>399</v>
      </c>
      <c r="AK182" s="142" t="s">
        <v>309</v>
      </c>
      <c r="AL182" s="142" t="s">
        <v>97</v>
      </c>
      <c r="AM182" s="146">
        <v>1.4</v>
      </c>
      <c r="AN182" s="147">
        <v>1</v>
      </c>
      <c r="AO182" s="147">
        <v>2</v>
      </c>
      <c r="AP182" s="147">
        <v>0</v>
      </c>
      <c r="AQ182" s="147">
        <v>77</v>
      </c>
      <c r="AR182" s="148" t="s">
        <v>399</v>
      </c>
      <c r="AS182" s="142" t="str">
        <f>IF(原始数据!L182="","",原始数据!L182)</f>
        <v>peter</v>
      </c>
      <c r="AT182" s="142" t="str">
        <f>IF(原始数据!AV182="","",原始数据!AV182)</f>
        <v>歌剧演员</v>
      </c>
      <c r="AU182" s="149">
        <v>1</v>
      </c>
      <c r="AV182" s="149">
        <v>3</v>
      </c>
      <c r="AW182" s="149">
        <v>17</v>
      </c>
      <c r="AX182" s="149">
        <v>0</v>
      </c>
      <c r="AY182" s="150">
        <v>9</v>
      </c>
      <c r="AZ182" s="151">
        <v>9</v>
      </c>
      <c r="BA182" s="151">
        <v>13</v>
      </c>
    </row>
    <row r="183" spans="1:55">
      <c r="A183" s="1">
        <f>输入错误检查!B182</f>
        <v>0</v>
      </c>
      <c r="C183" s="8">
        <f>IF(原始数据!B183="","",原始数据!B183)</f>
        <v>4</v>
      </c>
      <c r="D183" s="8">
        <f>IF(原始数据!C183="","",原始数据!C183)</f>
        <v>16</v>
      </c>
      <c r="E183" s="8">
        <f>IF(原始数据!D183="","",原始数据!D183)</f>
        <v>16</v>
      </c>
      <c r="F183" s="8" t="str">
        <f>IF(原始数据!E183="","",原始数据!E183)</f>
        <v>RD</v>
      </c>
      <c r="G183" s="8" t="str">
        <f>IF(原始数据!F183="","",原始数据!F183)</f>
        <v>ZETA</v>
      </c>
      <c r="H183" s="8">
        <f>IF(原始数据!G183="","",原始数据!G183)</f>
        <v>3</v>
      </c>
      <c r="I183" s="8" t="str">
        <f>IF(原始数据!H183="","",原始数据!H183)</f>
        <v>上</v>
      </c>
      <c r="J183" s="8" t="str">
        <f>原始数据!U183</f>
        <v>平</v>
      </c>
      <c r="K183" s="8">
        <f t="shared" si="6"/>
        <v>0</v>
      </c>
      <c r="L183" s="8">
        <f t="shared" si="7"/>
        <v>2</v>
      </c>
      <c r="M183" s="142" t="s">
        <v>408</v>
      </c>
      <c r="N183" s="142" t="s">
        <v>119</v>
      </c>
      <c r="O183" s="143">
        <v>1.5</v>
      </c>
      <c r="P183" s="144">
        <v>0</v>
      </c>
      <c r="Q183" s="144">
        <v>1</v>
      </c>
      <c r="R183" s="144">
        <v>2</v>
      </c>
      <c r="S183" s="144">
        <v>71</v>
      </c>
      <c r="T183" s="145" t="s">
        <v>398</v>
      </c>
      <c r="U183" s="142" t="s">
        <v>314</v>
      </c>
      <c r="V183" s="142" t="s">
        <v>79</v>
      </c>
      <c r="W183" s="146">
        <v>0</v>
      </c>
      <c r="X183" s="147">
        <v>0</v>
      </c>
      <c r="Y183" s="147">
        <v>0</v>
      </c>
      <c r="Z183" s="147">
        <v>0</v>
      </c>
      <c r="AA183" s="147">
        <v>86</v>
      </c>
      <c r="AB183" s="148" t="s">
        <v>399</v>
      </c>
      <c r="AC183" s="142" t="s">
        <v>296</v>
      </c>
      <c r="AD183" s="142" t="s">
        <v>184</v>
      </c>
      <c r="AE183" s="143">
        <v>2.02</v>
      </c>
      <c r="AF183" s="144">
        <v>1</v>
      </c>
      <c r="AG183" s="144">
        <v>1</v>
      </c>
      <c r="AH183" s="144">
        <v>0</v>
      </c>
      <c r="AI183" s="144">
        <v>41</v>
      </c>
      <c r="AJ183" s="145" t="s">
        <v>399</v>
      </c>
      <c r="AK183" s="142" t="s">
        <v>295</v>
      </c>
      <c r="AL183" s="142" t="s">
        <v>82</v>
      </c>
      <c r="AM183" s="146">
        <v>2.12</v>
      </c>
      <c r="AN183" s="147">
        <v>0</v>
      </c>
      <c r="AO183" s="147">
        <v>1</v>
      </c>
      <c r="AP183" s="147">
        <v>1</v>
      </c>
      <c r="AQ183" s="147">
        <v>4</v>
      </c>
      <c r="AR183" s="148" t="s">
        <v>398</v>
      </c>
      <c r="AS183" s="142" t="str">
        <f>IF(原始数据!L183="","",原始数据!L183)</f>
        <v>hajimi</v>
      </c>
      <c r="AT183" s="142" t="str">
        <f>IF(原始数据!AV183="","",原始数据!AV183)</f>
        <v>雕刻家</v>
      </c>
      <c r="AU183" s="149">
        <v>0</v>
      </c>
      <c r="AV183" s="149">
        <v>5</v>
      </c>
      <c r="AW183" s="149">
        <v>23</v>
      </c>
      <c r="AX183" s="149">
        <v>1</v>
      </c>
      <c r="AY183" s="150">
        <v>7</v>
      </c>
      <c r="AZ183" s="151">
        <v>6</v>
      </c>
      <c r="BA183" s="151">
        <v>44</v>
      </c>
    </row>
    <row r="184" spans="1:55">
      <c r="A184" s="1">
        <f>输入错误检查!B183</f>
        <v>0</v>
      </c>
      <c r="C184" s="8">
        <f>IF(原始数据!B184="","",原始数据!B184)</f>
        <v>4</v>
      </c>
      <c r="D184" s="8">
        <f>IF(原始数据!C184="","",原始数据!C184)</f>
        <v>16</v>
      </c>
      <c r="E184" s="8">
        <f>IF(原始数据!D184="","",原始数据!D184)</f>
        <v>16</v>
      </c>
      <c r="F184" s="8" t="str">
        <f>IF(原始数据!E184="","",原始数据!E184)</f>
        <v>RD</v>
      </c>
      <c r="G184" s="8" t="str">
        <f>IF(原始数据!F184="","",原始数据!F184)</f>
        <v>ZETA</v>
      </c>
      <c r="H184" s="8">
        <f>IF(原始数据!G184="","",原始数据!G184)</f>
        <v>3</v>
      </c>
      <c r="I184" s="8" t="str">
        <f>IF(原始数据!H184="","",原始数据!H184)</f>
        <v>下</v>
      </c>
      <c r="J184" s="8" t="str">
        <f>原始数据!U184</f>
        <v>屠</v>
      </c>
      <c r="K184" s="8">
        <f t="shared" si="6"/>
        <v>0</v>
      </c>
      <c r="L184" s="8">
        <f t="shared" si="7"/>
        <v>0</v>
      </c>
      <c r="M184" s="142" t="s">
        <v>266</v>
      </c>
      <c r="N184" s="142" t="s">
        <v>105</v>
      </c>
      <c r="O184" s="143">
        <v>1.14</v>
      </c>
      <c r="P184" s="144">
        <v>1</v>
      </c>
      <c r="Q184" s="144">
        <v>2</v>
      </c>
      <c r="R184" s="144">
        <v>0</v>
      </c>
      <c r="S184" s="144">
        <v>101</v>
      </c>
      <c r="T184" s="145" t="s">
        <v>399</v>
      </c>
      <c r="U184" s="142" t="s">
        <v>402</v>
      </c>
      <c r="V184" s="142" t="s">
        <v>130</v>
      </c>
      <c r="W184" s="146">
        <v>1.13</v>
      </c>
      <c r="X184" s="147">
        <v>0</v>
      </c>
      <c r="Y184" s="147">
        <v>1</v>
      </c>
      <c r="Z184" s="147">
        <v>0</v>
      </c>
      <c r="AA184" s="147">
        <v>60</v>
      </c>
      <c r="AB184" s="148" t="s">
        <v>399</v>
      </c>
      <c r="AC184" s="142" t="s">
        <v>263</v>
      </c>
      <c r="AD184" s="142" t="s">
        <v>144</v>
      </c>
      <c r="AE184" s="143">
        <v>0.05</v>
      </c>
      <c r="AF184" s="144">
        <v>0</v>
      </c>
      <c r="AG184" s="144">
        <v>0</v>
      </c>
      <c r="AH184" s="144">
        <v>0</v>
      </c>
      <c r="AI184" s="145">
        <v>43</v>
      </c>
      <c r="AJ184" s="145" t="s">
        <v>399</v>
      </c>
      <c r="AK184" s="142" t="s">
        <v>309</v>
      </c>
      <c r="AL184" s="142" t="s">
        <v>184</v>
      </c>
      <c r="AM184" s="146">
        <v>2.53</v>
      </c>
      <c r="AN184" s="147">
        <v>0</v>
      </c>
      <c r="AO184" s="147">
        <v>0</v>
      </c>
      <c r="AP184" s="147">
        <v>2</v>
      </c>
      <c r="AQ184" s="147">
        <v>35</v>
      </c>
      <c r="AR184" s="148" t="s">
        <v>399</v>
      </c>
      <c r="AS184" s="142" t="str">
        <f>IF(原始数据!L184="","",原始数据!L184)</f>
        <v>mkmldy</v>
      </c>
      <c r="AT184" s="142" t="str">
        <f>IF(原始数据!AV184="","",原始数据!AV184)</f>
        <v>梦之女巫</v>
      </c>
      <c r="AU184" s="149">
        <v>1</v>
      </c>
      <c r="AV184" s="149">
        <v>1</v>
      </c>
      <c r="AW184" s="149">
        <v>14</v>
      </c>
      <c r="AX184" s="149">
        <v>0</v>
      </c>
      <c r="AY184" s="150">
        <v>8</v>
      </c>
      <c r="AZ184" s="151">
        <v>8</v>
      </c>
      <c r="BA184" s="151">
        <v>6</v>
      </c>
    </row>
    <row r="185" spans="1:55">
      <c r="A185" s="1">
        <f>输入错误检查!B184</f>
        <v>0</v>
      </c>
      <c r="C185" s="8">
        <f>IF(原始数据!B185="","",原始数据!B185)</f>
        <v>4</v>
      </c>
      <c r="D185" s="8">
        <f>IF(原始数据!C185="","",原始数据!C185)</f>
        <v>16</v>
      </c>
      <c r="E185" s="8">
        <f>IF(原始数据!D185="","",原始数据!D185)</f>
        <v>16</v>
      </c>
      <c r="F185" s="8" t="str">
        <f>IF(原始数据!E185="","",原始数据!E185)</f>
        <v>RD</v>
      </c>
      <c r="G185" s="8" t="str">
        <f>IF(原始数据!F185="","",原始数据!F185)</f>
        <v>ZETA</v>
      </c>
      <c r="H185" s="8" t="str">
        <f>IF(原始数据!G185="","",原始数据!G185)</f>
        <v>加</v>
      </c>
      <c r="I185" s="8" t="str">
        <f>IF(原始数据!H185="","",原始数据!H185)</f>
        <v>上</v>
      </c>
      <c r="J185" s="8" t="str">
        <f>原始数据!U185</f>
        <v/>
      </c>
      <c r="K185" s="8" t="str">
        <f t="shared" si="6"/>
        <v/>
      </c>
      <c r="L185" s="8">
        <f t="shared" si="7"/>
        <v>0</v>
      </c>
      <c r="M185" s="142"/>
      <c r="N185" s="142"/>
      <c r="O185" s="143"/>
      <c r="P185" s="144"/>
      <c r="Q185" s="144"/>
      <c r="R185" s="144"/>
      <c r="S185" s="144"/>
      <c r="T185" s="145"/>
      <c r="U185" s="142"/>
      <c r="V185" s="142"/>
      <c r="W185" s="146"/>
      <c r="X185" s="147"/>
      <c r="Y185" s="147"/>
      <c r="Z185" s="147"/>
      <c r="AA185" s="147"/>
      <c r="AB185" s="148"/>
      <c r="AC185" s="142"/>
      <c r="AD185" s="142"/>
      <c r="AE185" s="143"/>
      <c r="AF185" s="144"/>
      <c r="AG185" s="144"/>
      <c r="AH185" s="144"/>
      <c r="AI185" s="144"/>
      <c r="AJ185" s="145"/>
      <c r="AK185" s="142"/>
      <c r="AL185" s="142"/>
      <c r="AM185" s="146"/>
      <c r="AN185" s="147"/>
      <c r="AO185" s="147"/>
      <c r="AP185" s="147"/>
      <c r="AQ185" s="147"/>
      <c r="AR185" s="148"/>
      <c r="AS185" s="142" t="str">
        <f>IF(原始数据!L185="","",原始数据!L185)</f>
        <v/>
      </c>
      <c r="AT185" s="142" t="str">
        <f>IF(原始数据!AV185="","",原始数据!AV185)</f>
        <v/>
      </c>
      <c r="AU185" s="149"/>
      <c r="AV185" s="149"/>
      <c r="AW185" s="149"/>
      <c r="AX185" s="149"/>
      <c r="AY185" s="150"/>
      <c r="AZ185" s="151"/>
      <c r="BA185" s="151"/>
    </row>
    <row r="186" spans="1:55">
      <c r="A186" s="1">
        <f>输入错误检查!B185</f>
        <v>0</v>
      </c>
      <c r="C186" s="8">
        <f>IF(原始数据!B186="","",原始数据!B186)</f>
        <v>4</v>
      </c>
      <c r="D186" s="8">
        <f>IF(原始数据!C186="","",原始数据!C186)</f>
        <v>16</v>
      </c>
      <c r="E186" s="8">
        <f>IF(原始数据!D186="","",原始数据!D186)</f>
        <v>16</v>
      </c>
      <c r="F186" s="8" t="str">
        <f>IF(原始数据!E186="","",原始数据!E186)</f>
        <v>RD</v>
      </c>
      <c r="G186" s="8" t="str">
        <f>IF(原始数据!F186="","",原始数据!F186)</f>
        <v>ZETA</v>
      </c>
      <c r="H186" s="8" t="str">
        <f>IF(原始数据!G186="","",原始数据!G186)</f>
        <v>加</v>
      </c>
      <c r="I186" s="8" t="str">
        <f>IF(原始数据!H186="","",原始数据!H186)</f>
        <v>下</v>
      </c>
      <c r="J186" s="8" t="str">
        <f>原始数据!U186</f>
        <v/>
      </c>
      <c r="K186" s="8" t="str">
        <f t="shared" si="6"/>
        <v/>
      </c>
      <c r="L186" s="8">
        <f t="shared" si="7"/>
        <v>0</v>
      </c>
      <c r="M186" s="142"/>
      <c r="N186" s="142"/>
      <c r="O186" s="143"/>
      <c r="P186" s="144"/>
      <c r="Q186" s="144"/>
      <c r="R186" s="144"/>
      <c r="S186" s="144"/>
      <c r="T186" s="145"/>
      <c r="U186" s="142"/>
      <c r="V186" s="142"/>
      <c r="W186" s="146"/>
      <c r="X186" s="147"/>
      <c r="Y186" s="147"/>
      <c r="Z186" s="147"/>
      <c r="AA186" s="147"/>
      <c r="AB186" s="148"/>
      <c r="AC186" s="142"/>
      <c r="AD186" s="142"/>
      <c r="AE186" s="143"/>
      <c r="AF186" s="144"/>
      <c r="AG186" s="144"/>
      <c r="AH186" s="144"/>
      <c r="AI186" s="144"/>
      <c r="AJ186" s="145"/>
      <c r="AK186" s="142"/>
      <c r="AL186" s="142"/>
      <c r="AM186" s="146"/>
      <c r="AN186" s="147"/>
      <c r="AO186" s="147"/>
      <c r="AP186" s="147"/>
      <c r="AQ186" s="147"/>
      <c r="AR186" s="148"/>
      <c r="AS186" s="142" t="str">
        <f>IF(原始数据!L186="","",原始数据!L186)</f>
        <v/>
      </c>
      <c r="AT186" s="142" t="str">
        <f>IF(原始数据!AV186="","",原始数据!AV186)</f>
        <v/>
      </c>
      <c r="AU186" s="149"/>
      <c r="AV186" s="149"/>
      <c r="AW186" s="149"/>
      <c r="AX186" s="149"/>
      <c r="AY186" s="150"/>
      <c r="AZ186" s="151"/>
      <c r="BA186" s="151"/>
    </row>
    <row r="187" spans="1:55">
      <c r="A187" s="1">
        <f>输入错误检查!B186</f>
        <v>0</v>
      </c>
      <c r="C187" s="8">
        <f>IF(原始数据!B187="","",原始数据!B187)</f>
        <v>4</v>
      </c>
      <c r="D187" s="8">
        <f>IF(原始数据!C187="","",原始数据!C187)</f>
        <v>16</v>
      </c>
      <c r="E187" s="8">
        <f>IF(原始数据!D187="","",原始数据!D187)</f>
        <v>18</v>
      </c>
      <c r="F187" s="8" t="str">
        <f>IF(原始数据!E187="","",原始数据!E187)</f>
        <v>RVL</v>
      </c>
      <c r="G187" s="8" t="str">
        <f>IF(原始数据!F187="","",原始数据!F187)</f>
        <v>FL</v>
      </c>
      <c r="H187" s="8">
        <f>IF(原始数据!G187="","",原始数据!G187)</f>
        <v>1</v>
      </c>
      <c r="I187" s="8" t="str">
        <f>IF(原始数据!H187="","",原始数据!H187)</f>
        <v>上</v>
      </c>
      <c r="J187" s="8" t="str">
        <f>原始数据!U187</f>
        <v>屠</v>
      </c>
      <c r="K187" s="8">
        <f t="shared" si="6"/>
        <v>0</v>
      </c>
      <c r="L187" s="8">
        <f t="shared" si="7"/>
        <v>1</v>
      </c>
      <c r="M187" s="142" t="s">
        <v>306</v>
      </c>
      <c r="N187" s="142" t="s">
        <v>85</v>
      </c>
      <c r="O187" s="146">
        <v>2.01</v>
      </c>
      <c r="P187" s="147">
        <v>0</v>
      </c>
      <c r="Q187" s="147">
        <v>1</v>
      </c>
      <c r="R187" s="147">
        <v>0</v>
      </c>
      <c r="S187" s="147">
        <v>51</v>
      </c>
      <c r="T187" s="148" t="s">
        <v>398</v>
      </c>
      <c r="U187" s="142" t="s">
        <v>251</v>
      </c>
      <c r="V187" s="142" t="s">
        <v>133</v>
      </c>
      <c r="W187" s="143">
        <v>2</v>
      </c>
      <c r="X187" s="144">
        <v>0</v>
      </c>
      <c r="Y187" s="144">
        <v>1</v>
      </c>
      <c r="Z187" s="144">
        <v>0</v>
      </c>
      <c r="AA187" s="144">
        <v>126</v>
      </c>
      <c r="AB187" s="145" t="s">
        <v>399</v>
      </c>
      <c r="AC187" s="142" t="s">
        <v>342</v>
      </c>
      <c r="AD187" s="142" t="s">
        <v>119</v>
      </c>
      <c r="AE187" s="146">
        <v>0</v>
      </c>
      <c r="AF187" s="147">
        <v>0</v>
      </c>
      <c r="AG187" s="147">
        <v>0</v>
      </c>
      <c r="AH187" s="147">
        <v>0</v>
      </c>
      <c r="AI187" s="147">
        <v>71</v>
      </c>
      <c r="AJ187" s="148" t="s">
        <v>399</v>
      </c>
      <c r="AK187" s="142" t="s">
        <v>256</v>
      </c>
      <c r="AL187" s="142" t="s">
        <v>90</v>
      </c>
      <c r="AM187" s="143">
        <v>1.82</v>
      </c>
      <c r="AN187" s="144">
        <v>0</v>
      </c>
      <c r="AO187" s="144">
        <v>0</v>
      </c>
      <c r="AP187" s="144">
        <v>0</v>
      </c>
      <c r="AQ187" s="144">
        <v>77</v>
      </c>
      <c r="AR187" s="145" t="s">
        <v>399</v>
      </c>
      <c r="AS187" s="142" t="str">
        <f>IF(原始数据!L187="","",原始数据!L187)</f>
        <v>hasha</v>
      </c>
      <c r="AT187" s="142" t="str">
        <f>IF(原始数据!AV187="","",原始数据!AV187)</f>
        <v>喧嚣</v>
      </c>
      <c r="AU187" s="154">
        <v>0</v>
      </c>
      <c r="AV187" s="154">
        <v>6</v>
      </c>
      <c r="AW187" s="154">
        <v>43</v>
      </c>
      <c r="AX187" s="154">
        <v>1</v>
      </c>
      <c r="AY187" s="155">
        <v>6</v>
      </c>
      <c r="AZ187" s="151">
        <v>7</v>
      </c>
      <c r="BA187" s="151">
        <v>26</v>
      </c>
      <c r="BB187" s="152" t="s">
        <v>165</v>
      </c>
      <c r="BC187" s="153" t="s">
        <v>102</v>
      </c>
    </row>
    <row r="188" spans="1:55">
      <c r="A188" s="1">
        <f>输入错误检查!B187</f>
        <v>0</v>
      </c>
      <c r="C188" s="8">
        <f>IF(原始数据!B188="","",原始数据!B188)</f>
        <v>4</v>
      </c>
      <c r="D188" s="8">
        <f>IF(原始数据!C188="","",原始数据!C188)</f>
        <v>16</v>
      </c>
      <c r="E188" s="8">
        <f>IF(原始数据!D188="","",原始数据!D188)</f>
        <v>18</v>
      </c>
      <c r="F188" s="8" t="str">
        <f>IF(原始数据!E188="","",原始数据!E188)</f>
        <v>RVL</v>
      </c>
      <c r="G188" s="8" t="str">
        <f>IF(原始数据!F188="","",原始数据!F188)</f>
        <v>FL</v>
      </c>
      <c r="H188" s="8">
        <f>IF(原始数据!G188="","",原始数据!G188)</f>
        <v>1</v>
      </c>
      <c r="I188" s="8" t="str">
        <f>IF(原始数据!H188="","",原始数据!H188)</f>
        <v>下</v>
      </c>
      <c r="J188" s="8" t="str">
        <f>原始数据!U188</f>
        <v>平</v>
      </c>
      <c r="K188" s="8">
        <f t="shared" si="6"/>
        <v>0</v>
      </c>
      <c r="L188" s="8">
        <f t="shared" si="7"/>
        <v>2</v>
      </c>
      <c r="M188" s="142" t="s">
        <v>299</v>
      </c>
      <c r="N188" s="142" t="s">
        <v>84</v>
      </c>
      <c r="O188" s="146">
        <v>0.05</v>
      </c>
      <c r="P188" s="147">
        <v>0</v>
      </c>
      <c r="Q188" s="147">
        <v>0</v>
      </c>
      <c r="R188" s="147">
        <v>0</v>
      </c>
      <c r="S188" s="147">
        <v>84</v>
      </c>
      <c r="T188" s="148" t="s">
        <v>399</v>
      </c>
      <c r="U188" s="142" t="s">
        <v>343</v>
      </c>
      <c r="V188" s="142" t="s">
        <v>81</v>
      </c>
      <c r="W188" s="143">
        <v>1.58</v>
      </c>
      <c r="X188" s="144">
        <v>1</v>
      </c>
      <c r="Y188" s="144">
        <v>1</v>
      </c>
      <c r="Z188" s="144">
        <v>0</v>
      </c>
      <c r="AA188" s="144">
        <v>32</v>
      </c>
      <c r="AB188" s="145" t="s">
        <v>398</v>
      </c>
      <c r="AC188" s="142">
        <v>520</v>
      </c>
      <c r="AD188" s="142" t="s">
        <v>83</v>
      </c>
      <c r="AE188" s="146">
        <v>1.37</v>
      </c>
      <c r="AF188" s="147">
        <v>0</v>
      </c>
      <c r="AG188" s="147">
        <v>1</v>
      </c>
      <c r="AH188" s="147">
        <v>0</v>
      </c>
      <c r="AI188" s="147">
        <v>50</v>
      </c>
      <c r="AJ188" s="148" t="s">
        <v>399</v>
      </c>
      <c r="AK188" s="142" t="s">
        <v>344</v>
      </c>
      <c r="AL188" s="142" t="s">
        <v>90</v>
      </c>
      <c r="AM188" s="143">
        <v>2</v>
      </c>
      <c r="AN188" s="144">
        <v>0</v>
      </c>
      <c r="AO188" s="144">
        <v>1</v>
      </c>
      <c r="AP188" s="144">
        <v>0</v>
      </c>
      <c r="AQ188" s="144">
        <v>11</v>
      </c>
      <c r="AR188" s="145" t="s">
        <v>398</v>
      </c>
      <c r="AS188" s="142" t="str">
        <f>IF(原始数据!L188="","",原始数据!L188)</f>
        <v>sprintzer</v>
      </c>
      <c r="AT188" s="142" t="str">
        <f>IF(原始数据!AV188="","",原始数据!AV188)</f>
        <v>跛脚羊</v>
      </c>
      <c r="AU188" s="154">
        <v>0</v>
      </c>
      <c r="AV188" s="154">
        <v>1</v>
      </c>
      <c r="AW188" s="154">
        <v>9</v>
      </c>
      <c r="AX188" s="154">
        <v>0</v>
      </c>
      <c r="AY188" s="155">
        <v>5</v>
      </c>
      <c r="AZ188" s="151">
        <v>5</v>
      </c>
      <c r="BA188" s="151">
        <v>17</v>
      </c>
    </row>
    <row r="189" spans="1:55">
      <c r="A189" s="1">
        <f>输入错误检查!B188</f>
        <v>0</v>
      </c>
      <c r="C189" s="8">
        <f>IF(原始数据!B189="","",原始数据!B189)</f>
        <v>4</v>
      </c>
      <c r="D189" s="8">
        <f>IF(原始数据!C189="","",原始数据!C189)</f>
        <v>16</v>
      </c>
      <c r="E189" s="8">
        <f>IF(原始数据!D189="","",原始数据!D189)</f>
        <v>18</v>
      </c>
      <c r="F189" s="8" t="str">
        <f>IF(原始数据!E189="","",原始数据!E189)</f>
        <v>RVL</v>
      </c>
      <c r="G189" s="8" t="str">
        <f>IF(原始数据!F189="","",原始数据!F189)</f>
        <v>FL</v>
      </c>
      <c r="H189" s="8">
        <f>IF(原始数据!G189="","",原始数据!G189)</f>
        <v>2</v>
      </c>
      <c r="I189" s="8" t="str">
        <f>IF(原始数据!H189="","",原始数据!H189)</f>
        <v>上</v>
      </c>
      <c r="J189" s="8" t="str">
        <f>原始数据!U189</f>
        <v>平</v>
      </c>
      <c r="K189" s="8">
        <f t="shared" si="6"/>
        <v>0</v>
      </c>
      <c r="L189" s="8">
        <f t="shared" si="7"/>
        <v>2</v>
      </c>
      <c r="M189" s="142" t="s">
        <v>299</v>
      </c>
      <c r="N189" s="142" t="s">
        <v>130</v>
      </c>
      <c r="O189" s="146">
        <v>1.13</v>
      </c>
      <c r="P189" s="147">
        <v>0</v>
      </c>
      <c r="Q189" s="147">
        <v>1</v>
      </c>
      <c r="R189" s="147">
        <v>0</v>
      </c>
      <c r="S189" s="147">
        <v>41</v>
      </c>
      <c r="T189" s="148" t="s">
        <v>399</v>
      </c>
      <c r="U189" s="142" t="s">
        <v>344</v>
      </c>
      <c r="V189" s="142" t="s">
        <v>93</v>
      </c>
      <c r="W189" s="143">
        <v>0</v>
      </c>
      <c r="X189" s="144">
        <v>0</v>
      </c>
      <c r="Y189" s="144">
        <v>0</v>
      </c>
      <c r="Z189" s="144">
        <v>0</v>
      </c>
      <c r="AA189" s="144">
        <v>71</v>
      </c>
      <c r="AB189" s="145" t="s">
        <v>399</v>
      </c>
      <c r="AC189" s="142">
        <v>520</v>
      </c>
      <c r="AD189" s="142" t="s">
        <v>134</v>
      </c>
      <c r="AE189" s="146">
        <v>2.55</v>
      </c>
      <c r="AF189" s="147">
        <v>0</v>
      </c>
      <c r="AG189" s="147">
        <v>0</v>
      </c>
      <c r="AH189" s="147">
        <v>0</v>
      </c>
      <c r="AI189" s="147">
        <v>0</v>
      </c>
      <c r="AJ189" s="148" t="s">
        <v>398</v>
      </c>
      <c r="AK189" s="142" t="s">
        <v>343</v>
      </c>
      <c r="AL189" s="142" t="s">
        <v>81</v>
      </c>
      <c r="AM189" s="143">
        <v>1.45</v>
      </c>
      <c r="AN189" s="144">
        <v>0</v>
      </c>
      <c r="AO189" s="144">
        <v>2</v>
      </c>
      <c r="AP189" s="144">
        <v>0</v>
      </c>
      <c r="AQ189" s="144">
        <v>65</v>
      </c>
      <c r="AR189" s="145" t="s">
        <v>398</v>
      </c>
      <c r="AS189" s="142" t="str">
        <f>IF(原始数据!L189="","",原始数据!L189)</f>
        <v>sprintzer</v>
      </c>
      <c r="AT189" s="142" t="str">
        <f>IF(原始数据!AV189="","",原始数据!AV189)</f>
        <v>歌剧演员</v>
      </c>
      <c r="AU189" s="154">
        <v>0</v>
      </c>
      <c r="AV189" s="154">
        <v>3</v>
      </c>
      <c r="AW189" s="154">
        <v>8</v>
      </c>
      <c r="AX189" s="154">
        <v>0</v>
      </c>
      <c r="AY189" s="155">
        <v>5</v>
      </c>
      <c r="AZ189" s="151">
        <v>5</v>
      </c>
      <c r="BA189" s="151">
        <v>3</v>
      </c>
    </row>
    <row r="190" spans="1:55">
      <c r="A190" s="1">
        <f>输入错误检查!B189</f>
        <v>0</v>
      </c>
      <c r="C190" s="8">
        <f>IF(原始数据!B190="","",原始数据!B190)</f>
        <v>4</v>
      </c>
      <c r="D190" s="8">
        <f>IF(原始数据!C190="","",原始数据!C190)</f>
        <v>16</v>
      </c>
      <c r="E190" s="8">
        <f>IF(原始数据!D190="","",原始数据!D190)</f>
        <v>18</v>
      </c>
      <c r="F190" s="8" t="str">
        <f>IF(原始数据!E190="","",原始数据!E190)</f>
        <v>RVL</v>
      </c>
      <c r="G190" s="8" t="str">
        <f>IF(原始数据!F190="","",原始数据!F190)</f>
        <v>FL</v>
      </c>
      <c r="H190" s="8">
        <f>IF(原始数据!G190="","",原始数据!G190)</f>
        <v>2</v>
      </c>
      <c r="I190" s="8" t="str">
        <f>IF(原始数据!H190="","",原始数据!H190)</f>
        <v>下</v>
      </c>
      <c r="J190" s="8" t="str">
        <f>原始数据!U190</f>
        <v>屠</v>
      </c>
      <c r="K190" s="8">
        <f t="shared" si="6"/>
        <v>0</v>
      </c>
      <c r="L190" s="8">
        <f t="shared" si="7"/>
        <v>0</v>
      </c>
      <c r="M190" s="142" t="s">
        <v>306</v>
      </c>
      <c r="N190" s="142" t="s">
        <v>79</v>
      </c>
      <c r="O190" s="146">
        <v>2.12</v>
      </c>
      <c r="P190" s="147">
        <v>0</v>
      </c>
      <c r="Q190" s="147">
        <v>1</v>
      </c>
      <c r="R190" s="147">
        <v>0</v>
      </c>
      <c r="S190" s="147">
        <v>57</v>
      </c>
      <c r="T190" s="148" t="s">
        <v>399</v>
      </c>
      <c r="U190" s="142" t="s">
        <v>251</v>
      </c>
      <c r="V190" s="142" t="s">
        <v>93</v>
      </c>
      <c r="W190" s="143">
        <v>0</v>
      </c>
      <c r="X190" s="144">
        <v>0</v>
      </c>
      <c r="Y190" s="144">
        <v>0</v>
      </c>
      <c r="Z190" s="144">
        <v>0</v>
      </c>
      <c r="AA190" s="144">
        <v>67</v>
      </c>
      <c r="AB190" s="145" t="s">
        <v>399</v>
      </c>
      <c r="AC190" s="142" t="s">
        <v>342</v>
      </c>
      <c r="AD190" s="142" t="s">
        <v>107</v>
      </c>
      <c r="AE190" s="146">
        <v>1.35</v>
      </c>
      <c r="AF190" s="147">
        <v>0</v>
      </c>
      <c r="AG190" s="147">
        <v>2</v>
      </c>
      <c r="AH190" s="147">
        <v>0</v>
      </c>
      <c r="AI190" s="147">
        <v>98</v>
      </c>
      <c r="AJ190" s="148" t="s">
        <v>399</v>
      </c>
      <c r="AK190" s="142" t="s">
        <v>256</v>
      </c>
      <c r="AL190" s="142" t="s">
        <v>91</v>
      </c>
      <c r="AM190" s="143">
        <v>2.07</v>
      </c>
      <c r="AN190" s="144">
        <v>0</v>
      </c>
      <c r="AO190" s="144">
        <v>1</v>
      </c>
      <c r="AP190" s="144">
        <v>1</v>
      </c>
      <c r="AQ190" s="144">
        <v>20</v>
      </c>
      <c r="AR190" s="145" t="s">
        <v>399</v>
      </c>
      <c r="AS190" s="142" t="str">
        <f>IF(原始数据!L190="","",原始数据!L190)</f>
        <v>hasha</v>
      </c>
      <c r="AT190" s="142" t="str">
        <f>IF(原始数据!AV190="","",原始数据!AV190)</f>
        <v>歌剧演员</v>
      </c>
      <c r="AU190" s="154">
        <v>1</v>
      </c>
      <c r="AV190" s="154">
        <v>5</v>
      </c>
      <c r="AW190" s="154">
        <v>20</v>
      </c>
      <c r="AX190" s="154">
        <v>1</v>
      </c>
      <c r="AY190" s="155">
        <v>9</v>
      </c>
      <c r="AZ190" s="151">
        <v>7</v>
      </c>
      <c r="BA190" s="151">
        <v>57</v>
      </c>
    </row>
    <row r="191" spans="1:55">
      <c r="A191" s="1">
        <f>输入错误检查!B190</f>
        <v>0</v>
      </c>
      <c r="C191" s="8">
        <f>IF(原始数据!B191="","",原始数据!B191)</f>
        <v>4</v>
      </c>
      <c r="D191" s="8">
        <f>IF(原始数据!C191="","",原始数据!C191)</f>
        <v>16</v>
      </c>
      <c r="E191" s="8">
        <f>IF(原始数据!D191="","",原始数据!D191)</f>
        <v>18</v>
      </c>
      <c r="F191" s="8" t="str">
        <f>IF(原始数据!E191="","",原始数据!E191)</f>
        <v>RVL</v>
      </c>
      <c r="G191" s="8" t="str">
        <f>IF(原始数据!F191="","",原始数据!F191)</f>
        <v>FL</v>
      </c>
      <c r="H191" s="8">
        <f>IF(原始数据!G191="","",原始数据!G191)</f>
        <v>3</v>
      </c>
      <c r="I191" s="8" t="str">
        <f>IF(原始数据!H191="","",原始数据!H191)</f>
        <v>上</v>
      </c>
      <c r="J191" s="8" t="str">
        <f>原始数据!U191</f>
        <v/>
      </c>
      <c r="K191" s="8" t="str">
        <f t="shared" si="6"/>
        <v/>
      </c>
      <c r="L191" s="8">
        <f t="shared" si="7"/>
        <v>0</v>
      </c>
      <c r="M191" s="142"/>
      <c r="N191" s="142"/>
      <c r="O191" s="146"/>
      <c r="P191" s="147"/>
      <c r="Q191" s="147"/>
      <c r="R191" s="147"/>
      <c r="S191" s="147"/>
      <c r="T191" s="148"/>
      <c r="U191" s="142"/>
      <c r="V191" s="142"/>
      <c r="W191" s="143"/>
      <c r="X191" s="144"/>
      <c r="Y191" s="144"/>
      <c r="Z191" s="144"/>
      <c r="AA191" s="144"/>
      <c r="AB191" s="145"/>
      <c r="AC191" s="142"/>
      <c r="AD191" s="142"/>
      <c r="AE191" s="146"/>
      <c r="AF191" s="147"/>
      <c r="AG191" s="147"/>
      <c r="AH191" s="147"/>
      <c r="AI191" s="147"/>
      <c r="AJ191" s="148"/>
      <c r="AK191" s="142"/>
      <c r="AL191" s="142"/>
      <c r="AM191" s="143"/>
      <c r="AN191" s="144"/>
      <c r="AO191" s="144"/>
      <c r="AP191" s="144"/>
      <c r="AQ191" s="144"/>
      <c r="AR191" s="145"/>
      <c r="AS191" s="142" t="str">
        <f>IF(原始数据!L191="","",原始数据!L191)</f>
        <v/>
      </c>
      <c r="AT191" s="142" t="str">
        <f>IF(原始数据!AV191="","",原始数据!AV191)</f>
        <v/>
      </c>
      <c r="AU191" s="154"/>
      <c r="AV191" s="154"/>
      <c r="AW191" s="154"/>
      <c r="AX191" s="154"/>
      <c r="AY191" s="155"/>
      <c r="AZ191" s="151"/>
      <c r="BA191" s="151"/>
    </row>
    <row r="192" spans="1:55">
      <c r="A192" s="1">
        <f>输入错误检查!B191</f>
        <v>0</v>
      </c>
      <c r="C192" s="8">
        <f>IF(原始数据!B192="","",原始数据!B192)</f>
        <v>4</v>
      </c>
      <c r="D192" s="8">
        <f>IF(原始数据!C192="","",原始数据!C192)</f>
        <v>16</v>
      </c>
      <c r="E192" s="8">
        <f>IF(原始数据!D192="","",原始数据!D192)</f>
        <v>18</v>
      </c>
      <c r="F192" s="8" t="str">
        <f>IF(原始数据!E192="","",原始数据!E192)</f>
        <v>RVL</v>
      </c>
      <c r="G192" s="8" t="str">
        <f>IF(原始数据!F192="","",原始数据!F192)</f>
        <v>FL</v>
      </c>
      <c r="H192" s="8">
        <f>IF(原始数据!G192="","",原始数据!G192)</f>
        <v>3</v>
      </c>
      <c r="I192" s="8" t="str">
        <f>IF(原始数据!H192="","",原始数据!H192)</f>
        <v>下</v>
      </c>
      <c r="J192" s="8" t="str">
        <f>原始数据!U192</f>
        <v/>
      </c>
      <c r="K192" s="8" t="str">
        <f t="shared" si="6"/>
        <v/>
      </c>
      <c r="L192" s="8">
        <f t="shared" si="7"/>
        <v>0</v>
      </c>
      <c r="M192" s="142"/>
      <c r="N192" s="142"/>
      <c r="O192" s="146"/>
      <c r="P192" s="147"/>
      <c r="Q192" s="147"/>
      <c r="R192" s="147"/>
      <c r="S192" s="147"/>
      <c r="T192" s="148"/>
      <c r="U192" s="142"/>
      <c r="V192" s="142"/>
      <c r="W192" s="143"/>
      <c r="X192" s="144"/>
      <c r="Y192" s="144"/>
      <c r="Z192" s="144"/>
      <c r="AA192" s="144"/>
      <c r="AB192" s="145"/>
      <c r="AC192" s="142"/>
      <c r="AD192" s="142"/>
      <c r="AE192" s="146"/>
      <c r="AF192" s="147"/>
      <c r="AG192" s="147"/>
      <c r="AH192" s="147"/>
      <c r="AI192" s="147"/>
      <c r="AJ192" s="148"/>
      <c r="AK192" s="142"/>
      <c r="AL192" s="142"/>
      <c r="AM192" s="143"/>
      <c r="AN192" s="144"/>
      <c r="AO192" s="144"/>
      <c r="AP192" s="144"/>
      <c r="AQ192" s="144"/>
      <c r="AR192" s="145"/>
      <c r="AS192" s="142" t="str">
        <f>IF(原始数据!L192="","",原始数据!L192)</f>
        <v/>
      </c>
      <c r="AT192" s="142" t="str">
        <f>IF(原始数据!AV192="","",原始数据!AV192)</f>
        <v/>
      </c>
      <c r="AU192" s="154"/>
      <c r="AV192" s="154"/>
      <c r="AW192" s="154"/>
      <c r="AX192" s="154"/>
      <c r="AY192" s="155"/>
      <c r="AZ192" s="151"/>
      <c r="BA192" s="151"/>
    </row>
    <row r="193" spans="1:55">
      <c r="A193" s="1">
        <f>输入错误检查!B192</f>
        <v>0</v>
      </c>
      <c r="C193" s="8">
        <f>IF(原始数据!B193="","",原始数据!B193)</f>
        <v>4</v>
      </c>
      <c r="D193" s="8">
        <f>IF(原始数据!C193="","",原始数据!C193)</f>
        <v>16</v>
      </c>
      <c r="E193" s="8">
        <f>IF(原始数据!D193="","",原始数据!D193)</f>
        <v>18</v>
      </c>
      <c r="F193" s="8" t="str">
        <f>IF(原始数据!E193="","",原始数据!E193)</f>
        <v>RVL</v>
      </c>
      <c r="G193" s="8" t="str">
        <f>IF(原始数据!F193="","",原始数据!F193)</f>
        <v>FL</v>
      </c>
      <c r="H193" s="8" t="str">
        <f>IF(原始数据!G193="","",原始数据!G193)</f>
        <v>加</v>
      </c>
      <c r="I193" s="8" t="str">
        <f>IF(原始数据!H193="","",原始数据!H193)</f>
        <v>上</v>
      </c>
      <c r="J193" s="8" t="str">
        <f>原始数据!U193</f>
        <v/>
      </c>
      <c r="K193" s="8" t="str">
        <f t="shared" si="6"/>
        <v/>
      </c>
      <c r="L193" s="8">
        <f t="shared" si="7"/>
        <v>0</v>
      </c>
      <c r="M193" s="142"/>
      <c r="N193" s="142"/>
      <c r="O193" s="146"/>
      <c r="P193" s="147"/>
      <c r="Q193" s="147"/>
      <c r="R193" s="147"/>
      <c r="S193" s="147"/>
      <c r="T193" s="148"/>
      <c r="U193" s="142"/>
      <c r="V193" s="142"/>
      <c r="W193" s="143"/>
      <c r="X193" s="144"/>
      <c r="Y193" s="144"/>
      <c r="Z193" s="144"/>
      <c r="AA193" s="144"/>
      <c r="AB193" s="145"/>
      <c r="AC193" s="142"/>
      <c r="AD193" s="142"/>
      <c r="AE193" s="146"/>
      <c r="AF193" s="147"/>
      <c r="AG193" s="147"/>
      <c r="AH193" s="147"/>
      <c r="AI193" s="147"/>
      <c r="AJ193" s="148"/>
      <c r="AK193" s="142"/>
      <c r="AL193" s="142"/>
      <c r="AM193" s="143"/>
      <c r="AN193" s="144"/>
      <c r="AO193" s="144"/>
      <c r="AP193" s="144"/>
      <c r="AQ193" s="144"/>
      <c r="AR193" s="145"/>
      <c r="AS193" s="142" t="str">
        <f>IF(原始数据!L193="","",原始数据!L193)</f>
        <v/>
      </c>
      <c r="AT193" s="142" t="str">
        <f>IF(原始数据!AV193="","",原始数据!AV193)</f>
        <v/>
      </c>
      <c r="AU193" s="154"/>
      <c r="AV193" s="154"/>
      <c r="AW193" s="154"/>
      <c r="AX193" s="154"/>
      <c r="AY193" s="155"/>
      <c r="AZ193" s="151"/>
      <c r="BA193" s="151"/>
    </row>
    <row r="194" spans="1:55">
      <c r="A194" s="1">
        <f>输入错误检查!B193</f>
        <v>0</v>
      </c>
      <c r="C194" s="8">
        <f>IF(原始数据!B194="","",原始数据!B194)</f>
        <v>4</v>
      </c>
      <c r="D194" s="8">
        <f>IF(原始数据!C194="","",原始数据!C194)</f>
        <v>16</v>
      </c>
      <c r="E194" s="8">
        <f>IF(原始数据!D194="","",原始数据!D194)</f>
        <v>18</v>
      </c>
      <c r="F194" s="8" t="str">
        <f>IF(原始数据!E194="","",原始数据!E194)</f>
        <v>RVL</v>
      </c>
      <c r="G194" s="8" t="str">
        <f>IF(原始数据!F194="","",原始数据!F194)</f>
        <v>FL</v>
      </c>
      <c r="H194" s="8" t="str">
        <f>IF(原始数据!G194="","",原始数据!G194)</f>
        <v>加</v>
      </c>
      <c r="I194" s="8" t="str">
        <f>IF(原始数据!H194="","",原始数据!H194)</f>
        <v>下</v>
      </c>
      <c r="J194" s="8" t="str">
        <f>原始数据!U194</f>
        <v/>
      </c>
      <c r="K194" s="8" t="str">
        <f t="shared" si="6"/>
        <v/>
      </c>
      <c r="L194" s="8">
        <f t="shared" si="7"/>
        <v>0</v>
      </c>
      <c r="M194" s="142"/>
      <c r="N194" s="142"/>
      <c r="O194" s="146"/>
      <c r="P194" s="147"/>
      <c r="Q194" s="147"/>
      <c r="R194" s="147"/>
      <c r="S194" s="147"/>
      <c r="T194" s="148"/>
      <c r="U194" s="142"/>
      <c r="V194" s="142"/>
      <c r="W194" s="143"/>
      <c r="X194" s="144"/>
      <c r="Y194" s="144"/>
      <c r="Z194" s="144"/>
      <c r="AA194" s="144"/>
      <c r="AB194" s="145"/>
      <c r="AC194" s="142"/>
      <c r="AD194" s="142"/>
      <c r="AE194" s="146"/>
      <c r="AF194" s="147"/>
      <c r="AG194" s="147"/>
      <c r="AH194" s="147"/>
      <c r="AI194" s="147"/>
      <c r="AJ194" s="148"/>
      <c r="AK194" s="142"/>
      <c r="AL194" s="142"/>
      <c r="AM194" s="143"/>
      <c r="AN194" s="144"/>
      <c r="AO194" s="144"/>
      <c r="AP194" s="144"/>
      <c r="AQ194" s="144"/>
      <c r="AR194" s="145"/>
      <c r="AS194" s="142" t="str">
        <f>IF(原始数据!L194="","",原始数据!L194)</f>
        <v/>
      </c>
      <c r="AT194" s="142" t="str">
        <f>IF(原始数据!AV194="","",原始数据!AV194)</f>
        <v/>
      </c>
      <c r="AU194" s="154"/>
      <c r="AV194" s="154"/>
      <c r="AW194" s="154"/>
      <c r="AX194" s="154"/>
      <c r="AY194" s="155"/>
      <c r="AZ194" s="151"/>
      <c r="BA194" s="151"/>
    </row>
    <row r="195" spans="1:55">
      <c r="A195" s="1">
        <f>输入错误检查!B194</f>
        <v>0</v>
      </c>
      <c r="C195" s="8">
        <f>IF(原始数据!B195="","",原始数据!B195)</f>
        <v>4</v>
      </c>
      <c r="D195" s="8">
        <f>IF(原始数据!C195="","",原始数据!C195)</f>
        <v>17</v>
      </c>
      <c r="E195" s="8">
        <f>IF(原始数据!D195="","",原始数据!D195)</f>
        <v>12</v>
      </c>
      <c r="F195" s="8" t="str">
        <f>IF(原始数据!E195="","",原始数据!E195)</f>
        <v>TE</v>
      </c>
      <c r="G195" s="8" t="str">
        <f>IF(原始数据!F195="","",原始数据!F195)</f>
        <v>ITZY</v>
      </c>
      <c r="H195" s="8">
        <f>IF(原始数据!G195="","",原始数据!G195)</f>
        <v>1</v>
      </c>
      <c r="I195" s="8" t="str">
        <f>IF(原始数据!H195="","",原始数据!H195)</f>
        <v>上</v>
      </c>
      <c r="J195" s="8" t="str">
        <f>原始数据!U195</f>
        <v>屠</v>
      </c>
      <c r="K195" s="8">
        <f t="shared" si="6"/>
        <v>0</v>
      </c>
      <c r="L195" s="8">
        <f t="shared" si="7"/>
        <v>0</v>
      </c>
      <c r="M195" s="142" t="s">
        <v>329</v>
      </c>
      <c r="N195" s="142" t="s">
        <v>130</v>
      </c>
      <c r="O195" s="143">
        <v>0.08</v>
      </c>
      <c r="P195" s="144">
        <v>0</v>
      </c>
      <c r="Q195" s="144">
        <v>0</v>
      </c>
      <c r="R195" s="144">
        <v>0</v>
      </c>
      <c r="S195" s="144">
        <v>67</v>
      </c>
      <c r="T195" s="145" t="s">
        <v>399</v>
      </c>
      <c r="U195" s="142" t="s">
        <v>333</v>
      </c>
      <c r="V195" s="142" t="s">
        <v>119</v>
      </c>
      <c r="W195" s="146">
        <v>1.2</v>
      </c>
      <c r="X195" s="147">
        <v>0</v>
      </c>
      <c r="Y195" s="147">
        <v>2</v>
      </c>
      <c r="Z195" s="147">
        <v>0</v>
      </c>
      <c r="AA195" s="160">
        <v>60</v>
      </c>
      <c r="AB195" s="148" t="s">
        <v>399</v>
      </c>
      <c r="AC195" s="142" t="s">
        <v>302</v>
      </c>
      <c r="AD195" s="142" t="s">
        <v>85</v>
      </c>
      <c r="AE195" s="143">
        <v>2.25</v>
      </c>
      <c r="AF195" s="144">
        <v>0</v>
      </c>
      <c r="AG195" s="144">
        <v>1</v>
      </c>
      <c r="AH195" s="144">
        <v>0</v>
      </c>
      <c r="AI195" s="144">
        <v>13</v>
      </c>
      <c r="AJ195" s="145" t="s">
        <v>399</v>
      </c>
      <c r="AK195" s="142" t="s">
        <v>301</v>
      </c>
      <c r="AL195" s="142" t="s">
        <v>90</v>
      </c>
      <c r="AM195" s="146">
        <v>2.47</v>
      </c>
      <c r="AN195" s="147">
        <v>0</v>
      </c>
      <c r="AO195" s="147">
        <v>0</v>
      </c>
      <c r="AP195" s="147">
        <v>0</v>
      </c>
      <c r="AQ195" s="147">
        <v>82</v>
      </c>
      <c r="AR195" s="148" t="s">
        <v>399</v>
      </c>
      <c r="AS195" s="142" t="str">
        <f>IF(原始数据!L195="","",原始数据!L195)</f>
        <v>ppei</v>
      </c>
      <c r="AT195" s="142" t="str">
        <f>IF(原始数据!AV195="","",原始数据!AV195)</f>
        <v>喧嚣</v>
      </c>
      <c r="AU195" s="149">
        <v>0</v>
      </c>
      <c r="AV195" s="149">
        <v>5</v>
      </c>
      <c r="AW195" s="149">
        <v>49</v>
      </c>
      <c r="AX195" s="149">
        <v>1</v>
      </c>
      <c r="AY195" s="150">
        <v>8</v>
      </c>
      <c r="AZ195" s="151">
        <v>7</v>
      </c>
      <c r="BA195" s="151">
        <v>31</v>
      </c>
      <c r="BB195" s="152" t="s">
        <v>167</v>
      </c>
      <c r="BC195" s="153" t="s">
        <v>106</v>
      </c>
    </row>
    <row r="196" spans="1:55">
      <c r="A196" s="1">
        <f>输入错误检查!B195</f>
        <v>0</v>
      </c>
      <c r="C196" s="8">
        <f>IF(原始数据!B196="","",原始数据!B196)</f>
        <v>4</v>
      </c>
      <c r="D196" s="8">
        <f>IF(原始数据!C196="","",原始数据!C196)</f>
        <v>17</v>
      </c>
      <c r="E196" s="8">
        <f>IF(原始数据!D196="","",原始数据!D196)</f>
        <v>12</v>
      </c>
      <c r="F196" s="8" t="str">
        <f>IF(原始数据!E196="","",原始数据!E196)</f>
        <v>TE</v>
      </c>
      <c r="G196" s="8" t="str">
        <f>IF(原始数据!F196="","",原始数据!F196)</f>
        <v>ITZY</v>
      </c>
      <c r="H196" s="8">
        <f>IF(原始数据!G196="","",原始数据!G196)</f>
        <v>1</v>
      </c>
      <c r="I196" s="8" t="str">
        <f>IF(原始数据!H196="","",原始数据!H196)</f>
        <v>下</v>
      </c>
      <c r="J196" s="8" t="str">
        <f>原始数据!U196</f>
        <v>屠</v>
      </c>
      <c r="K196" s="8">
        <f t="shared" si="6"/>
        <v>0</v>
      </c>
      <c r="L196" s="8">
        <f t="shared" si="7"/>
        <v>0</v>
      </c>
      <c r="M196" s="142" t="s">
        <v>241</v>
      </c>
      <c r="N196" s="142" t="s">
        <v>86</v>
      </c>
      <c r="O196" s="143">
        <v>2.81</v>
      </c>
      <c r="P196" s="144">
        <v>0</v>
      </c>
      <c r="Q196" s="144">
        <v>0</v>
      </c>
      <c r="R196" s="144">
        <v>0</v>
      </c>
      <c r="S196" s="144">
        <v>18</v>
      </c>
      <c r="T196" s="145" t="s">
        <v>399</v>
      </c>
      <c r="U196" s="142" t="s">
        <v>346</v>
      </c>
      <c r="V196" s="142" t="s">
        <v>81</v>
      </c>
      <c r="W196" s="146">
        <v>1.43</v>
      </c>
      <c r="X196" s="147">
        <v>0</v>
      </c>
      <c r="Y196" s="147">
        <v>2</v>
      </c>
      <c r="Z196" s="147">
        <v>0</v>
      </c>
      <c r="AA196" s="147">
        <v>76</v>
      </c>
      <c r="AB196" s="148" t="s">
        <v>399</v>
      </c>
      <c r="AC196" s="142" t="s">
        <v>245</v>
      </c>
      <c r="AD196" s="142" t="s">
        <v>130</v>
      </c>
      <c r="AE196" s="143">
        <v>0.07</v>
      </c>
      <c r="AF196" s="144">
        <v>0</v>
      </c>
      <c r="AG196" s="144">
        <v>0</v>
      </c>
      <c r="AH196" s="144">
        <v>0</v>
      </c>
      <c r="AI196" s="144">
        <v>108</v>
      </c>
      <c r="AJ196" s="145" t="s">
        <v>399</v>
      </c>
      <c r="AK196" s="142" t="s">
        <v>345</v>
      </c>
      <c r="AL196" s="142" t="s">
        <v>90</v>
      </c>
      <c r="AM196" s="146">
        <v>1.55</v>
      </c>
      <c r="AN196" s="147">
        <v>1</v>
      </c>
      <c r="AO196" s="147">
        <v>2</v>
      </c>
      <c r="AP196" s="147">
        <v>0</v>
      </c>
      <c r="AQ196" s="147">
        <v>73</v>
      </c>
      <c r="AR196" s="148" t="s">
        <v>399</v>
      </c>
      <c r="AS196" s="142" t="str">
        <f>IF(原始数据!L196="","",原始数据!L196)</f>
        <v>bailu</v>
      </c>
      <c r="AT196" s="142" t="str">
        <f>IF(原始数据!AV196="","",原始数据!AV196)</f>
        <v>时空之影</v>
      </c>
      <c r="AU196" s="149">
        <v>0</v>
      </c>
      <c r="AV196" s="149">
        <v>4</v>
      </c>
      <c r="AW196" s="149">
        <v>11</v>
      </c>
      <c r="AX196" s="149">
        <v>0</v>
      </c>
      <c r="AY196" s="150">
        <v>9</v>
      </c>
      <c r="AZ196" s="151">
        <v>8</v>
      </c>
      <c r="BA196" s="151">
        <v>18</v>
      </c>
    </row>
    <row r="197" spans="1:55">
      <c r="A197" s="1">
        <f>输入错误检查!B196</f>
        <v>0</v>
      </c>
      <c r="C197" s="8">
        <f>IF(原始数据!B197="","",原始数据!B197)</f>
        <v>4</v>
      </c>
      <c r="D197" s="8">
        <f>IF(原始数据!C197="","",原始数据!C197)</f>
        <v>17</v>
      </c>
      <c r="E197" s="8">
        <f>IF(原始数据!D197="","",原始数据!D197)</f>
        <v>12</v>
      </c>
      <c r="F197" s="8" t="str">
        <f>IF(原始数据!E197="","",原始数据!E197)</f>
        <v>TE</v>
      </c>
      <c r="G197" s="8" t="str">
        <f>IF(原始数据!F197="","",原始数据!F197)</f>
        <v>ITZY</v>
      </c>
      <c r="H197" s="8">
        <f>IF(原始数据!G197="","",原始数据!G197)</f>
        <v>2</v>
      </c>
      <c r="I197" s="8" t="str">
        <f>IF(原始数据!H197="","",原始数据!H197)</f>
        <v>上</v>
      </c>
      <c r="J197" s="8" t="str">
        <f>原始数据!U197</f>
        <v>平</v>
      </c>
      <c r="K197" s="8">
        <f t="shared" si="6"/>
        <v>0</v>
      </c>
      <c r="L197" s="8">
        <f t="shared" si="7"/>
        <v>2</v>
      </c>
      <c r="M197" s="142" t="s">
        <v>241</v>
      </c>
      <c r="N197" s="142" t="s">
        <v>119</v>
      </c>
      <c r="O197" s="143">
        <v>0</v>
      </c>
      <c r="P197" s="144">
        <v>0</v>
      </c>
      <c r="Q197" s="144">
        <v>0</v>
      </c>
      <c r="R197" s="144">
        <v>0</v>
      </c>
      <c r="S197" s="144">
        <v>70</v>
      </c>
      <c r="T197" s="145" t="s">
        <v>399</v>
      </c>
      <c r="U197" s="142" t="s">
        <v>345</v>
      </c>
      <c r="V197" s="142" t="s">
        <v>109</v>
      </c>
      <c r="W197" s="146">
        <v>2.17</v>
      </c>
      <c r="X197" s="147">
        <v>0</v>
      </c>
      <c r="Y197" s="147">
        <v>0</v>
      </c>
      <c r="Z197" s="147">
        <v>0</v>
      </c>
      <c r="AA197" s="147">
        <v>9</v>
      </c>
      <c r="AB197" s="148" t="s">
        <v>398</v>
      </c>
      <c r="AC197" s="142" t="s">
        <v>245</v>
      </c>
      <c r="AD197" s="142" t="s">
        <v>85</v>
      </c>
      <c r="AE197" s="143">
        <v>1.28</v>
      </c>
      <c r="AF197" s="144">
        <v>0</v>
      </c>
      <c r="AG197" s="144">
        <v>1</v>
      </c>
      <c r="AH197" s="144">
        <v>0</v>
      </c>
      <c r="AI197" s="144">
        <v>37</v>
      </c>
      <c r="AJ197" s="145" t="s">
        <v>399</v>
      </c>
      <c r="AK197" s="142" t="s">
        <v>346</v>
      </c>
      <c r="AL197" s="142" t="s">
        <v>112</v>
      </c>
      <c r="AM197" s="146">
        <v>2.6</v>
      </c>
      <c r="AN197" s="147">
        <v>0</v>
      </c>
      <c r="AO197" s="147">
        <v>1</v>
      </c>
      <c r="AP197" s="147">
        <v>0</v>
      </c>
      <c r="AQ197" s="147">
        <v>44</v>
      </c>
      <c r="AR197" s="148" t="s">
        <v>398</v>
      </c>
      <c r="AS197" s="142" t="str">
        <f>IF(原始数据!L197="","",原始数据!L197)</f>
        <v>bailu</v>
      </c>
      <c r="AT197" s="142" t="str">
        <f>IF(原始数据!AV197="","",原始数据!AV197)</f>
        <v>喧嚣</v>
      </c>
      <c r="AU197" s="149">
        <v>0</v>
      </c>
      <c r="AV197" s="149">
        <v>6</v>
      </c>
      <c r="AW197" s="149">
        <v>25</v>
      </c>
      <c r="AX197" s="149">
        <v>1</v>
      </c>
      <c r="AY197" s="150">
        <v>5</v>
      </c>
      <c r="AZ197" s="151">
        <v>5</v>
      </c>
      <c r="BA197" s="151">
        <v>20</v>
      </c>
    </row>
    <row r="198" spans="1:55">
      <c r="A198" s="1">
        <f>输入错误检查!B197</f>
        <v>0</v>
      </c>
      <c r="C198" s="8">
        <f>IF(原始数据!B198="","",原始数据!B198)</f>
        <v>4</v>
      </c>
      <c r="D198" s="8">
        <f>IF(原始数据!C198="","",原始数据!C198)</f>
        <v>17</v>
      </c>
      <c r="E198" s="8">
        <f>IF(原始数据!D198="","",原始数据!D198)</f>
        <v>12</v>
      </c>
      <c r="F198" s="8" t="str">
        <f>IF(原始数据!E198="","",原始数据!E198)</f>
        <v>TE</v>
      </c>
      <c r="G198" s="8" t="str">
        <f>IF(原始数据!F198="","",原始数据!F198)</f>
        <v>ITZY</v>
      </c>
      <c r="H198" s="8">
        <f>IF(原始数据!G198="","",原始数据!G198)</f>
        <v>2</v>
      </c>
      <c r="I198" s="8" t="str">
        <f>IF(原始数据!H198="","",原始数据!H198)</f>
        <v>下</v>
      </c>
      <c r="J198" s="8" t="str">
        <f>原始数据!U198</f>
        <v>屠</v>
      </c>
      <c r="K198" s="8">
        <f t="shared" si="6"/>
        <v>0</v>
      </c>
      <c r="L198" s="8">
        <f t="shared" si="7"/>
        <v>1</v>
      </c>
      <c r="M198" s="142" t="s">
        <v>329</v>
      </c>
      <c r="N198" s="142" t="s">
        <v>80</v>
      </c>
      <c r="O198" s="143">
        <v>2.05</v>
      </c>
      <c r="P198" s="144">
        <v>0</v>
      </c>
      <c r="Q198" s="144">
        <v>1</v>
      </c>
      <c r="R198" s="144">
        <v>1</v>
      </c>
      <c r="S198" s="144">
        <v>50</v>
      </c>
      <c r="T198" s="145" t="s">
        <v>398</v>
      </c>
      <c r="U198" s="142" t="s">
        <v>333</v>
      </c>
      <c r="V198" s="142" t="s">
        <v>101</v>
      </c>
      <c r="W198" s="146">
        <v>1.78</v>
      </c>
      <c r="X198" s="147">
        <v>1</v>
      </c>
      <c r="Y198" s="147">
        <v>1</v>
      </c>
      <c r="Z198" s="147">
        <v>0</v>
      </c>
      <c r="AA198" s="147">
        <v>79</v>
      </c>
      <c r="AB198" s="148" t="s">
        <v>399</v>
      </c>
      <c r="AC198" s="142" t="s">
        <v>301</v>
      </c>
      <c r="AD198" s="142" t="s">
        <v>93</v>
      </c>
      <c r="AE198" s="143">
        <v>0</v>
      </c>
      <c r="AF198" s="144">
        <v>0</v>
      </c>
      <c r="AG198" s="144">
        <v>0</v>
      </c>
      <c r="AH198" s="144">
        <v>0</v>
      </c>
      <c r="AI198" s="145">
        <v>64</v>
      </c>
      <c r="AJ198" s="145" t="s">
        <v>399</v>
      </c>
      <c r="AK198" s="142" t="s">
        <v>302</v>
      </c>
      <c r="AL198" s="142" t="s">
        <v>123</v>
      </c>
      <c r="AM198" s="146">
        <v>2.42</v>
      </c>
      <c r="AN198" s="147">
        <v>0</v>
      </c>
      <c r="AO198" s="147">
        <v>1</v>
      </c>
      <c r="AP198" s="147">
        <v>0</v>
      </c>
      <c r="AQ198" s="147">
        <v>70</v>
      </c>
      <c r="AR198" s="148" t="s">
        <v>399</v>
      </c>
      <c r="AS198" s="142" t="str">
        <f>IF(原始数据!L198="","",原始数据!L198)</f>
        <v>ppei</v>
      </c>
      <c r="AT198" s="142" t="str">
        <f>IF(原始数据!AV198="","",原始数据!AV198)</f>
        <v>歌剧演员</v>
      </c>
      <c r="AU198" s="149">
        <v>0</v>
      </c>
      <c r="AV198" s="149">
        <v>10</v>
      </c>
      <c r="AW198" s="149">
        <v>25</v>
      </c>
      <c r="AX198" s="149">
        <v>2</v>
      </c>
      <c r="AY198" s="150">
        <v>9</v>
      </c>
      <c r="AZ198" s="151">
        <v>7</v>
      </c>
      <c r="BA198" s="151">
        <v>31</v>
      </c>
    </row>
    <row r="199" spans="1:55">
      <c r="A199" s="1">
        <f>输入错误检查!B198</f>
        <v>0</v>
      </c>
      <c r="C199" s="8">
        <f>IF(原始数据!B199="","",原始数据!B199)</f>
        <v>4</v>
      </c>
      <c r="D199" s="8">
        <f>IF(原始数据!C199="","",原始数据!C199)</f>
        <v>17</v>
      </c>
      <c r="E199" s="8">
        <f>IF(原始数据!D199="","",原始数据!D199)</f>
        <v>12</v>
      </c>
      <c r="F199" s="8" t="str">
        <f>IF(原始数据!E199="","",原始数据!E199)</f>
        <v>TE</v>
      </c>
      <c r="G199" s="8" t="str">
        <f>IF(原始数据!F199="","",原始数据!F199)</f>
        <v>ITZY</v>
      </c>
      <c r="H199" s="8">
        <f>IF(原始数据!G199="","",原始数据!G199)</f>
        <v>3</v>
      </c>
      <c r="I199" s="8" t="str">
        <f>IF(原始数据!H199="","",原始数据!H199)</f>
        <v>上</v>
      </c>
      <c r="J199" s="8" t="str">
        <f>原始数据!U199</f>
        <v>屠</v>
      </c>
      <c r="K199" s="8">
        <f t="shared" si="6"/>
        <v>0</v>
      </c>
      <c r="L199" s="8">
        <f t="shared" si="7"/>
        <v>1</v>
      </c>
      <c r="M199" s="142" t="s">
        <v>241</v>
      </c>
      <c r="N199" s="142" t="s">
        <v>107</v>
      </c>
      <c r="O199" s="143">
        <v>2</v>
      </c>
      <c r="P199" s="144">
        <v>0</v>
      </c>
      <c r="Q199" s="144">
        <v>1</v>
      </c>
      <c r="R199" s="144">
        <v>0</v>
      </c>
      <c r="S199" s="144">
        <v>45</v>
      </c>
      <c r="T199" s="145" t="s">
        <v>398</v>
      </c>
      <c r="U199" s="142" t="s">
        <v>345</v>
      </c>
      <c r="V199" s="142" t="s">
        <v>133</v>
      </c>
      <c r="W199" s="146">
        <v>0.6</v>
      </c>
      <c r="X199" s="147">
        <v>0</v>
      </c>
      <c r="Y199" s="147">
        <v>1</v>
      </c>
      <c r="Z199" s="147">
        <v>0</v>
      </c>
      <c r="AA199" s="147">
        <v>55</v>
      </c>
      <c r="AB199" s="148" t="s">
        <v>399</v>
      </c>
      <c r="AC199" s="142" t="s">
        <v>245</v>
      </c>
      <c r="AD199" s="142" t="s">
        <v>91</v>
      </c>
      <c r="AE199" s="143">
        <v>2.15</v>
      </c>
      <c r="AF199" s="144">
        <v>0</v>
      </c>
      <c r="AG199" s="144">
        <v>0</v>
      </c>
      <c r="AH199" s="144">
        <v>0</v>
      </c>
      <c r="AI199" s="144">
        <v>74</v>
      </c>
      <c r="AJ199" s="145" t="s">
        <v>399</v>
      </c>
      <c r="AK199" s="142" t="s">
        <v>346</v>
      </c>
      <c r="AL199" s="142" t="s">
        <v>80</v>
      </c>
      <c r="AM199" s="146">
        <v>0.85</v>
      </c>
      <c r="AN199" s="147">
        <v>1</v>
      </c>
      <c r="AO199" s="147">
        <v>0</v>
      </c>
      <c r="AP199" s="147">
        <v>0</v>
      </c>
      <c r="AQ199" s="147">
        <v>57</v>
      </c>
      <c r="AR199" s="148" t="s">
        <v>399</v>
      </c>
      <c r="AS199" s="142" t="str">
        <f>IF(原始数据!L199="","",原始数据!L199)</f>
        <v>siyu</v>
      </c>
      <c r="AT199" s="142" t="str">
        <f>IF(原始数据!AV199="","",原始数据!AV199)</f>
        <v>梦之女巫</v>
      </c>
      <c r="AU199" s="149">
        <v>0</v>
      </c>
      <c r="AV199" s="149">
        <v>2</v>
      </c>
      <c r="AW199" s="149">
        <v>10</v>
      </c>
      <c r="AX199" s="149">
        <v>1</v>
      </c>
      <c r="AY199" s="150">
        <v>7</v>
      </c>
      <c r="AZ199" s="151">
        <v>7</v>
      </c>
      <c r="BA199" s="151">
        <v>30</v>
      </c>
    </row>
    <row r="200" spans="1:55">
      <c r="A200" s="1">
        <f>输入错误检查!B199</f>
        <v>0</v>
      </c>
      <c r="C200" s="8">
        <f>IF(原始数据!B200="","",原始数据!B200)</f>
        <v>4</v>
      </c>
      <c r="D200" s="8">
        <f>IF(原始数据!C200="","",原始数据!C200)</f>
        <v>17</v>
      </c>
      <c r="E200" s="8">
        <f>IF(原始数据!D200="","",原始数据!D200)</f>
        <v>12</v>
      </c>
      <c r="F200" s="8" t="str">
        <f>IF(原始数据!E200="","",原始数据!E200)</f>
        <v>TE</v>
      </c>
      <c r="G200" s="8" t="str">
        <f>IF(原始数据!F200="","",原始数据!F200)</f>
        <v>ITZY</v>
      </c>
      <c r="H200" s="8">
        <f>IF(原始数据!G200="","",原始数据!G200)</f>
        <v>3</v>
      </c>
      <c r="I200" s="8" t="str">
        <f>IF(原始数据!H200="","",原始数据!H200)</f>
        <v>下</v>
      </c>
      <c r="J200" s="8" t="str">
        <f>原始数据!U200</f>
        <v>人</v>
      </c>
      <c r="K200" s="8">
        <f t="shared" si="6"/>
        <v>1</v>
      </c>
      <c r="L200" s="8">
        <f t="shared" si="7"/>
        <v>2</v>
      </c>
      <c r="M200" s="142" t="s">
        <v>329</v>
      </c>
      <c r="N200" s="142" t="s">
        <v>113</v>
      </c>
      <c r="O200" s="143">
        <v>0.59</v>
      </c>
      <c r="P200" s="144">
        <v>0</v>
      </c>
      <c r="Q200" s="144">
        <v>0</v>
      </c>
      <c r="R200" s="144">
        <v>0</v>
      </c>
      <c r="S200" s="144">
        <v>77</v>
      </c>
      <c r="T200" s="145" t="s">
        <v>399</v>
      </c>
      <c r="U200" s="142" t="s">
        <v>302</v>
      </c>
      <c r="V200" s="142" t="s">
        <v>123</v>
      </c>
      <c r="W200" s="146">
        <v>1.44</v>
      </c>
      <c r="X200" s="147">
        <v>0</v>
      </c>
      <c r="Y200" s="147">
        <v>0</v>
      </c>
      <c r="Z200" s="147">
        <v>0</v>
      </c>
      <c r="AA200" s="147">
        <v>60</v>
      </c>
      <c r="AB200" s="148" t="s">
        <v>399</v>
      </c>
      <c r="AC200" s="142" t="s">
        <v>333</v>
      </c>
      <c r="AD200" s="142" t="s">
        <v>81</v>
      </c>
      <c r="AE200" s="143">
        <v>1</v>
      </c>
      <c r="AF200" s="144">
        <v>0</v>
      </c>
      <c r="AG200" s="144">
        <v>2</v>
      </c>
      <c r="AH200" s="144">
        <v>0</v>
      </c>
      <c r="AI200" s="144">
        <v>62</v>
      </c>
      <c r="AJ200" s="145" t="s">
        <v>398</v>
      </c>
      <c r="AK200" s="142" t="s">
        <v>301</v>
      </c>
      <c r="AL200" s="142" t="s">
        <v>82</v>
      </c>
      <c r="AM200" s="146">
        <v>2</v>
      </c>
      <c r="AN200" s="147">
        <v>0</v>
      </c>
      <c r="AO200" s="147">
        <v>0</v>
      </c>
      <c r="AP200" s="147">
        <v>0</v>
      </c>
      <c r="AQ200" s="162">
        <v>22</v>
      </c>
      <c r="AR200" s="148" t="s">
        <v>398</v>
      </c>
      <c r="AS200" s="142" t="str">
        <f>IF(原始数据!L200="","",原始数据!L200)</f>
        <v>ppei</v>
      </c>
      <c r="AT200" s="142" t="str">
        <f>IF(原始数据!AV200="","",原始数据!AV200)</f>
        <v>蜡像师</v>
      </c>
      <c r="AU200" s="149">
        <v>0</v>
      </c>
      <c r="AV200" s="149">
        <v>1</v>
      </c>
      <c r="AW200" s="149">
        <v>7</v>
      </c>
      <c r="AX200" s="149">
        <v>0</v>
      </c>
      <c r="AY200" s="150">
        <v>3</v>
      </c>
      <c r="AZ200" s="151">
        <v>4</v>
      </c>
      <c r="BA200" s="151">
        <v>42</v>
      </c>
    </row>
    <row r="201" spans="1:55">
      <c r="A201" s="1">
        <f>输入错误检查!B200</f>
        <v>0</v>
      </c>
      <c r="C201" s="8">
        <f>IF(原始数据!B201="","",原始数据!B201)</f>
        <v>4</v>
      </c>
      <c r="D201" s="8">
        <f>IF(原始数据!C201="","",原始数据!C201)</f>
        <v>17</v>
      </c>
      <c r="E201" s="8">
        <f>IF(原始数据!D201="","",原始数据!D201)</f>
        <v>12</v>
      </c>
      <c r="F201" s="8" t="str">
        <f>IF(原始数据!E201="","",原始数据!E201)</f>
        <v>TE</v>
      </c>
      <c r="G201" s="8" t="str">
        <f>IF(原始数据!F201="","",原始数据!F201)</f>
        <v>ITZY</v>
      </c>
      <c r="H201" s="8" t="str">
        <f>IF(原始数据!G201="","",原始数据!G201)</f>
        <v>加</v>
      </c>
      <c r="I201" s="8" t="str">
        <f>IF(原始数据!H201="","",原始数据!H201)</f>
        <v>上</v>
      </c>
      <c r="J201" s="8" t="str">
        <f>原始数据!U201</f>
        <v/>
      </c>
      <c r="K201" s="8" t="str">
        <f t="shared" si="6"/>
        <v/>
      </c>
      <c r="L201" s="8">
        <f t="shared" si="7"/>
        <v>0</v>
      </c>
      <c r="M201" s="142"/>
      <c r="N201" s="142"/>
      <c r="O201" s="143"/>
      <c r="P201" s="144"/>
      <c r="Q201" s="144"/>
      <c r="R201" s="144"/>
      <c r="S201" s="144"/>
      <c r="T201" s="145"/>
      <c r="U201" s="142"/>
      <c r="V201" s="142"/>
      <c r="W201" s="146"/>
      <c r="X201" s="147"/>
      <c r="Y201" s="147"/>
      <c r="Z201" s="147"/>
      <c r="AA201" s="147"/>
      <c r="AB201" s="148"/>
      <c r="AC201" s="142"/>
      <c r="AD201" s="142"/>
      <c r="AE201" s="143"/>
      <c r="AF201" s="144"/>
      <c r="AG201" s="144"/>
      <c r="AH201" s="144"/>
      <c r="AI201" s="144"/>
      <c r="AJ201" s="145"/>
      <c r="AK201" s="142"/>
      <c r="AL201" s="142"/>
      <c r="AM201" s="146"/>
      <c r="AN201" s="147"/>
      <c r="AO201" s="147"/>
      <c r="AP201" s="147"/>
      <c r="AQ201" s="147"/>
      <c r="AR201" s="148"/>
      <c r="AS201" s="142" t="str">
        <f>IF(原始数据!L201="","",原始数据!L201)</f>
        <v/>
      </c>
      <c r="AT201" s="142" t="str">
        <f>IF(原始数据!AV201="","",原始数据!AV201)</f>
        <v/>
      </c>
      <c r="AU201" s="149"/>
      <c r="AV201" s="149"/>
      <c r="AW201" s="149"/>
      <c r="AX201" s="149"/>
      <c r="AY201" s="150"/>
      <c r="AZ201" s="151"/>
      <c r="BA201" s="151"/>
    </row>
    <row r="202" spans="1:55">
      <c r="A202" s="1">
        <f>输入错误检查!B201</f>
        <v>0</v>
      </c>
      <c r="C202" s="8">
        <f>IF(原始数据!B202="","",原始数据!B202)</f>
        <v>4</v>
      </c>
      <c r="D202" s="8">
        <f>IF(原始数据!C202="","",原始数据!C202)</f>
        <v>17</v>
      </c>
      <c r="E202" s="8">
        <f>IF(原始数据!D202="","",原始数据!D202)</f>
        <v>12</v>
      </c>
      <c r="F202" s="8" t="str">
        <f>IF(原始数据!E202="","",原始数据!E202)</f>
        <v>TE</v>
      </c>
      <c r="G202" s="8" t="str">
        <f>IF(原始数据!F202="","",原始数据!F202)</f>
        <v>ITZY</v>
      </c>
      <c r="H202" s="8" t="str">
        <f>IF(原始数据!G202="","",原始数据!G202)</f>
        <v>加</v>
      </c>
      <c r="I202" s="8" t="str">
        <f>IF(原始数据!H202="","",原始数据!H202)</f>
        <v>下</v>
      </c>
      <c r="J202" s="8" t="str">
        <f>原始数据!U202</f>
        <v/>
      </c>
      <c r="K202" s="8" t="str">
        <f t="shared" si="6"/>
        <v/>
      </c>
      <c r="L202" s="8">
        <f t="shared" si="7"/>
        <v>0</v>
      </c>
      <c r="M202" s="142"/>
      <c r="N202" s="142"/>
      <c r="O202" s="143"/>
      <c r="P202" s="144"/>
      <c r="Q202" s="144"/>
      <c r="R202" s="144"/>
      <c r="S202" s="144"/>
      <c r="T202" s="145"/>
      <c r="U202" s="142"/>
      <c r="V202" s="142"/>
      <c r="W202" s="146"/>
      <c r="X202" s="147"/>
      <c r="Y202" s="147"/>
      <c r="Z202" s="147"/>
      <c r="AA202" s="147"/>
      <c r="AB202" s="148"/>
      <c r="AC202" s="142"/>
      <c r="AD202" s="142"/>
      <c r="AE202" s="143"/>
      <c r="AF202" s="144"/>
      <c r="AG202" s="144"/>
      <c r="AH202" s="144"/>
      <c r="AI202" s="144"/>
      <c r="AJ202" s="145"/>
      <c r="AK202" s="142"/>
      <c r="AL202" s="142"/>
      <c r="AM202" s="146"/>
      <c r="AN202" s="147"/>
      <c r="AO202" s="147"/>
      <c r="AP202" s="147"/>
      <c r="AQ202" s="147"/>
      <c r="AR202" s="148"/>
      <c r="AS202" s="142" t="str">
        <f>IF(原始数据!L202="","",原始数据!L202)</f>
        <v/>
      </c>
      <c r="AT202" s="142" t="str">
        <f>IF(原始数据!AV202="","",原始数据!AV202)</f>
        <v/>
      </c>
      <c r="AU202" s="149"/>
      <c r="AV202" s="149"/>
      <c r="AW202" s="149"/>
      <c r="AX202" s="149"/>
      <c r="AY202" s="150"/>
      <c r="AZ202" s="151"/>
      <c r="BA202" s="151"/>
    </row>
    <row r="203" spans="1:55">
      <c r="A203" s="1">
        <f>输入错误检查!B202</f>
        <v>0</v>
      </c>
      <c r="C203" s="8">
        <f>IF(原始数据!B203="","",原始数据!B203)</f>
        <v>4</v>
      </c>
      <c r="D203" s="8">
        <f>IF(原始数据!C203="","",原始数据!C203)</f>
        <v>17</v>
      </c>
      <c r="E203" s="8">
        <f>IF(原始数据!D203="","",原始数据!D203)</f>
        <v>14</v>
      </c>
      <c r="F203" s="8" t="str">
        <f>IF(原始数据!E203="","",原始数据!E203)</f>
        <v>GG</v>
      </c>
      <c r="G203" s="8" t="str">
        <f>IF(原始数据!F203="","",原始数据!F203)</f>
        <v>SKY</v>
      </c>
      <c r="H203" s="8">
        <f>IF(原始数据!G203="","",原始数据!G203)</f>
        <v>1</v>
      </c>
      <c r="I203" s="8" t="str">
        <f>IF(原始数据!H203="","",原始数据!H203)</f>
        <v>上</v>
      </c>
      <c r="J203" s="8" t="str">
        <f>原始数据!U203</f>
        <v>平</v>
      </c>
      <c r="K203" s="8">
        <f t="shared" si="6"/>
        <v>0</v>
      </c>
      <c r="L203" s="8">
        <f t="shared" si="7"/>
        <v>2</v>
      </c>
      <c r="M203" s="142" t="s">
        <v>281</v>
      </c>
      <c r="N203" s="142" t="s">
        <v>81</v>
      </c>
      <c r="O203" s="146">
        <v>2</v>
      </c>
      <c r="P203" s="147">
        <v>0</v>
      </c>
      <c r="Q203" s="147">
        <v>2</v>
      </c>
      <c r="R203" s="147">
        <v>0</v>
      </c>
      <c r="S203" s="147">
        <v>43</v>
      </c>
      <c r="T203" s="148" t="s">
        <v>399</v>
      </c>
      <c r="U203" s="142" t="s">
        <v>276</v>
      </c>
      <c r="V203" s="142" t="s">
        <v>91</v>
      </c>
      <c r="W203" s="143">
        <v>1.3</v>
      </c>
      <c r="X203" s="144">
        <v>0</v>
      </c>
      <c r="Y203" s="144">
        <v>1</v>
      </c>
      <c r="Z203" s="144">
        <v>0</v>
      </c>
      <c r="AA203" s="144">
        <v>48</v>
      </c>
      <c r="AB203" s="145" t="s">
        <v>398</v>
      </c>
      <c r="AC203" s="142">
        <v>18</v>
      </c>
      <c r="AD203" s="142" t="s">
        <v>86</v>
      </c>
      <c r="AE203" s="146">
        <v>2.61</v>
      </c>
      <c r="AF203" s="148">
        <v>0</v>
      </c>
      <c r="AG203" s="147">
        <v>0</v>
      </c>
      <c r="AH203" s="147">
        <v>0</v>
      </c>
      <c r="AI203" s="147">
        <v>24</v>
      </c>
      <c r="AJ203" s="148" t="s">
        <v>398</v>
      </c>
      <c r="AK203" s="142" t="s">
        <v>318</v>
      </c>
      <c r="AL203" s="142" t="s">
        <v>98</v>
      </c>
      <c r="AM203" s="143">
        <v>0</v>
      </c>
      <c r="AN203" s="144">
        <v>0</v>
      </c>
      <c r="AO203" s="144">
        <v>0</v>
      </c>
      <c r="AP203" s="144">
        <v>0</v>
      </c>
      <c r="AQ203" s="144">
        <v>53</v>
      </c>
      <c r="AR203" s="145" t="s">
        <v>399</v>
      </c>
      <c r="AS203" s="142" t="str">
        <f>IF(原始数据!L203="","",原始数据!L203)</f>
        <v>hetian</v>
      </c>
      <c r="AT203" s="142" t="str">
        <f>IF(原始数据!AV203="","",原始数据!AV203)</f>
        <v>歌剧演员</v>
      </c>
      <c r="AU203" s="154">
        <v>0</v>
      </c>
      <c r="AV203" s="154">
        <v>4</v>
      </c>
      <c r="AW203" s="158">
        <v>10</v>
      </c>
      <c r="AX203" s="154">
        <v>1</v>
      </c>
      <c r="AY203" s="155">
        <v>6</v>
      </c>
      <c r="AZ203" s="151">
        <v>6</v>
      </c>
      <c r="BA203" s="151">
        <v>11</v>
      </c>
      <c r="BB203" s="152" t="s">
        <v>139</v>
      </c>
      <c r="BC203" s="153" t="s">
        <v>87</v>
      </c>
    </row>
    <row r="204" spans="1:55">
      <c r="A204" s="1">
        <f>输入错误检查!B203</f>
        <v>0</v>
      </c>
      <c r="C204" s="8">
        <f>IF(原始数据!B204="","",原始数据!B204)</f>
        <v>4</v>
      </c>
      <c r="D204" s="8">
        <f>IF(原始数据!C204="","",原始数据!C204)</f>
        <v>17</v>
      </c>
      <c r="E204" s="8">
        <f>IF(原始数据!D204="","",原始数据!D204)</f>
        <v>14</v>
      </c>
      <c r="F204" s="8" t="str">
        <f>IF(原始数据!E204="","",原始数据!E204)</f>
        <v>GG</v>
      </c>
      <c r="G204" s="8" t="str">
        <f>IF(原始数据!F204="","",原始数据!F204)</f>
        <v>SKY</v>
      </c>
      <c r="H204" s="8">
        <f>IF(原始数据!G204="","",原始数据!G204)</f>
        <v>1</v>
      </c>
      <c r="I204" s="8" t="str">
        <f>IF(原始数据!H204="","",原始数据!H204)</f>
        <v>下</v>
      </c>
      <c r="J204" s="8" t="str">
        <f>原始数据!U204</f>
        <v>屠</v>
      </c>
      <c r="K204" s="8">
        <f t="shared" si="6"/>
        <v>0</v>
      </c>
      <c r="L204" s="8">
        <f t="shared" si="7"/>
        <v>0</v>
      </c>
      <c r="M204" s="142" t="s">
        <v>305</v>
      </c>
      <c r="N204" s="142" t="s">
        <v>83</v>
      </c>
      <c r="O204" s="146">
        <v>1.87</v>
      </c>
      <c r="P204" s="147">
        <v>0</v>
      </c>
      <c r="Q204" s="147">
        <v>1</v>
      </c>
      <c r="R204" s="147">
        <v>1</v>
      </c>
      <c r="S204" s="147">
        <v>13</v>
      </c>
      <c r="T204" s="148" t="s">
        <v>399</v>
      </c>
      <c r="U204" s="142" t="s">
        <v>303</v>
      </c>
      <c r="V204" s="142" t="s">
        <v>90</v>
      </c>
      <c r="W204" s="143">
        <v>1.45</v>
      </c>
      <c r="X204" s="144">
        <v>0</v>
      </c>
      <c r="Y204" s="144">
        <v>1</v>
      </c>
      <c r="Z204" s="144">
        <v>0</v>
      </c>
      <c r="AA204" s="144">
        <v>85</v>
      </c>
      <c r="AB204" s="145" t="s">
        <v>399</v>
      </c>
      <c r="AC204" s="142" t="s">
        <v>409</v>
      </c>
      <c r="AD204" s="142" t="s">
        <v>119</v>
      </c>
      <c r="AE204" s="146">
        <v>1.82</v>
      </c>
      <c r="AF204" s="147">
        <v>0</v>
      </c>
      <c r="AG204" s="147">
        <v>1</v>
      </c>
      <c r="AH204" s="147">
        <v>0</v>
      </c>
      <c r="AI204" s="147">
        <v>47</v>
      </c>
      <c r="AJ204" s="148" t="s">
        <v>399</v>
      </c>
      <c r="AK204" s="142" t="s">
        <v>327</v>
      </c>
      <c r="AL204" s="142" t="s">
        <v>82</v>
      </c>
      <c r="AM204" s="143">
        <v>0</v>
      </c>
      <c r="AN204" s="144">
        <v>0</v>
      </c>
      <c r="AO204" s="144">
        <v>0</v>
      </c>
      <c r="AP204" s="144">
        <v>0</v>
      </c>
      <c r="AQ204" s="144">
        <v>75</v>
      </c>
      <c r="AR204" s="145" t="s">
        <v>399</v>
      </c>
      <c r="AS204" s="142" t="str">
        <f>IF(原始数据!L204="","",原始数据!L204)</f>
        <v>xawm</v>
      </c>
      <c r="AT204" s="142" t="str">
        <f>IF(原始数据!AV204="","",原始数据!AV204)</f>
        <v>跛脚羊</v>
      </c>
      <c r="AU204" s="154">
        <v>2</v>
      </c>
      <c r="AV204" s="154">
        <v>1</v>
      </c>
      <c r="AW204" s="154">
        <v>16</v>
      </c>
      <c r="AX204" s="154">
        <v>0</v>
      </c>
      <c r="AY204" s="155">
        <v>9</v>
      </c>
      <c r="AZ204" s="151">
        <v>7</v>
      </c>
      <c r="BA204" s="151">
        <v>29</v>
      </c>
    </row>
    <row r="205" spans="1:55">
      <c r="A205" s="1">
        <f>输入错误检查!B204</f>
        <v>0</v>
      </c>
      <c r="C205" s="8">
        <f>IF(原始数据!B205="","",原始数据!B205)</f>
        <v>4</v>
      </c>
      <c r="D205" s="8">
        <f>IF(原始数据!C205="","",原始数据!C205)</f>
        <v>17</v>
      </c>
      <c r="E205" s="8">
        <f>IF(原始数据!D205="","",原始数据!D205)</f>
        <v>14</v>
      </c>
      <c r="F205" s="8" t="str">
        <f>IF(原始数据!E205="","",原始数据!E205)</f>
        <v>GG</v>
      </c>
      <c r="G205" s="8" t="str">
        <f>IF(原始数据!F205="","",原始数据!F205)</f>
        <v>SKY</v>
      </c>
      <c r="H205" s="8">
        <f>IF(原始数据!G205="","",原始数据!G205)</f>
        <v>2</v>
      </c>
      <c r="I205" s="8" t="str">
        <f>IF(原始数据!H205="","",原始数据!H205)</f>
        <v>上</v>
      </c>
      <c r="J205" s="8" t="str">
        <f>原始数据!U205</f>
        <v>平</v>
      </c>
      <c r="K205" s="8">
        <f t="shared" si="6"/>
        <v>0</v>
      </c>
      <c r="L205" s="8">
        <f t="shared" si="7"/>
        <v>2</v>
      </c>
      <c r="M205" s="142" t="s">
        <v>305</v>
      </c>
      <c r="N205" s="142" t="s">
        <v>112</v>
      </c>
      <c r="O205" s="146">
        <v>0</v>
      </c>
      <c r="P205" s="147">
        <v>0</v>
      </c>
      <c r="Q205" s="147">
        <v>0</v>
      </c>
      <c r="R205" s="147">
        <v>0</v>
      </c>
      <c r="S205" s="147">
        <v>104</v>
      </c>
      <c r="T205" s="148" t="s">
        <v>399</v>
      </c>
      <c r="U205" s="142" t="s">
        <v>409</v>
      </c>
      <c r="V205" s="142" t="s">
        <v>81</v>
      </c>
      <c r="W205" s="143">
        <v>1.55</v>
      </c>
      <c r="X205" s="144">
        <v>0</v>
      </c>
      <c r="Y205" s="144">
        <v>1</v>
      </c>
      <c r="Z205" s="144">
        <v>0</v>
      </c>
      <c r="AA205" s="144">
        <v>78</v>
      </c>
      <c r="AB205" s="145" t="s">
        <v>399</v>
      </c>
      <c r="AC205" s="142" t="s">
        <v>327</v>
      </c>
      <c r="AD205" s="142" t="s">
        <v>93</v>
      </c>
      <c r="AE205" s="146">
        <v>2.49</v>
      </c>
      <c r="AF205" s="147">
        <v>0</v>
      </c>
      <c r="AG205" s="147">
        <v>0</v>
      </c>
      <c r="AH205" s="147">
        <v>0</v>
      </c>
      <c r="AI205" s="147">
        <v>43</v>
      </c>
      <c r="AJ205" s="148" t="s">
        <v>398</v>
      </c>
      <c r="AK205" s="142" t="s">
        <v>303</v>
      </c>
      <c r="AL205" s="142" t="s">
        <v>97</v>
      </c>
      <c r="AM205" s="143">
        <v>1.94</v>
      </c>
      <c r="AN205" s="144">
        <v>0</v>
      </c>
      <c r="AO205" s="144">
        <v>1</v>
      </c>
      <c r="AP205" s="144">
        <v>0</v>
      </c>
      <c r="AQ205" s="144">
        <v>29</v>
      </c>
      <c r="AR205" s="145" t="s">
        <v>398</v>
      </c>
      <c r="AS205" s="142" t="str">
        <f>IF(原始数据!L205="","",原始数据!L205)</f>
        <v>xawm</v>
      </c>
      <c r="AT205" s="142" t="str">
        <f>IF(原始数据!AV205="","",原始数据!AV205)</f>
        <v>歌剧演员</v>
      </c>
      <c r="AU205" s="154">
        <v>0</v>
      </c>
      <c r="AV205" s="154">
        <v>8</v>
      </c>
      <c r="AW205" s="154">
        <v>11</v>
      </c>
      <c r="AX205" s="154">
        <v>1</v>
      </c>
      <c r="AY205" s="155">
        <v>7</v>
      </c>
      <c r="AZ205" s="151">
        <v>6</v>
      </c>
      <c r="BA205" s="151">
        <v>29</v>
      </c>
    </row>
    <row r="206" spans="1:55">
      <c r="A206" s="1">
        <f>输入错误检查!B205</f>
        <v>0</v>
      </c>
      <c r="C206" s="8">
        <f>IF(原始数据!B206="","",原始数据!B206)</f>
        <v>4</v>
      </c>
      <c r="D206" s="8">
        <f>IF(原始数据!C206="","",原始数据!C206)</f>
        <v>17</v>
      </c>
      <c r="E206" s="8">
        <f>IF(原始数据!D206="","",原始数据!D206)</f>
        <v>14</v>
      </c>
      <c r="F206" s="8" t="str">
        <f>IF(原始数据!E206="","",原始数据!E206)</f>
        <v>GG</v>
      </c>
      <c r="G206" s="8" t="str">
        <f>IF(原始数据!F206="","",原始数据!F206)</f>
        <v>SKY</v>
      </c>
      <c r="H206" s="8">
        <f>IF(原始数据!G206="","",原始数据!G206)</f>
        <v>2</v>
      </c>
      <c r="I206" s="8" t="str">
        <f>IF(原始数据!H206="","",原始数据!H206)</f>
        <v>下</v>
      </c>
      <c r="J206" s="8" t="str">
        <f>原始数据!U206</f>
        <v>人</v>
      </c>
      <c r="K206" s="8">
        <f t="shared" si="6"/>
        <v>0</v>
      </c>
      <c r="L206" s="8">
        <f t="shared" si="7"/>
        <v>3</v>
      </c>
      <c r="M206" s="142" t="s">
        <v>281</v>
      </c>
      <c r="N206" s="142" t="s">
        <v>107</v>
      </c>
      <c r="O206" s="146">
        <v>1.01</v>
      </c>
      <c r="P206" s="147">
        <v>0</v>
      </c>
      <c r="Q206" s="147">
        <v>1</v>
      </c>
      <c r="R206" s="147">
        <v>0</v>
      </c>
      <c r="S206" s="147">
        <v>42</v>
      </c>
      <c r="T206" s="148" t="s">
        <v>398</v>
      </c>
      <c r="U206" s="142" t="s">
        <v>276</v>
      </c>
      <c r="V206" s="142" t="s">
        <v>85</v>
      </c>
      <c r="W206" s="143">
        <v>0</v>
      </c>
      <c r="X206" s="144">
        <v>0</v>
      </c>
      <c r="Y206" s="144">
        <v>1</v>
      </c>
      <c r="Z206" s="144">
        <v>0</v>
      </c>
      <c r="AA206" s="144">
        <v>69</v>
      </c>
      <c r="AB206" s="145" t="s">
        <v>399</v>
      </c>
      <c r="AC206" s="142" t="s">
        <v>318</v>
      </c>
      <c r="AD206" s="142" t="s">
        <v>83</v>
      </c>
      <c r="AE206" s="146">
        <v>2.28</v>
      </c>
      <c r="AF206" s="147">
        <v>0</v>
      </c>
      <c r="AG206" s="147">
        <v>1</v>
      </c>
      <c r="AH206" s="147">
        <v>0</v>
      </c>
      <c r="AI206" s="147">
        <v>10</v>
      </c>
      <c r="AJ206" s="148" t="s">
        <v>398</v>
      </c>
      <c r="AK206" s="142">
        <v>18</v>
      </c>
      <c r="AL206" s="142" t="s">
        <v>82</v>
      </c>
      <c r="AM206" s="143">
        <v>1.72</v>
      </c>
      <c r="AN206" s="144">
        <v>0</v>
      </c>
      <c r="AO206" s="144">
        <v>0</v>
      </c>
      <c r="AP206" s="144">
        <v>0</v>
      </c>
      <c r="AQ206" s="144">
        <v>58</v>
      </c>
      <c r="AR206" s="161" t="s">
        <v>398</v>
      </c>
      <c r="AS206" s="142" t="str">
        <f>IF(原始数据!L206="","",原始数据!L206)</f>
        <v>hetian</v>
      </c>
      <c r="AT206" s="142" t="str">
        <f>IF(原始数据!AV206="","",原始数据!AV206)</f>
        <v>喧嚣</v>
      </c>
      <c r="AU206" s="154">
        <v>0</v>
      </c>
      <c r="AV206" s="154">
        <v>4</v>
      </c>
      <c r="AW206" s="154">
        <v>34</v>
      </c>
      <c r="AX206" s="154">
        <v>1</v>
      </c>
      <c r="AY206" s="155">
        <v>5</v>
      </c>
      <c r="AZ206" s="151">
        <v>5</v>
      </c>
      <c r="BA206" s="151">
        <v>15</v>
      </c>
    </row>
    <row r="207" spans="1:55">
      <c r="A207" s="1">
        <f>输入错误检查!B206</f>
        <v>0</v>
      </c>
      <c r="C207" s="8">
        <f>IF(原始数据!B207="","",原始数据!B207)</f>
        <v>4</v>
      </c>
      <c r="D207" s="8">
        <f>IF(原始数据!C207="","",原始数据!C207)</f>
        <v>17</v>
      </c>
      <c r="E207" s="8">
        <f>IF(原始数据!D207="","",原始数据!D207)</f>
        <v>14</v>
      </c>
      <c r="F207" s="8" t="str">
        <f>IF(原始数据!E207="","",原始数据!E207)</f>
        <v>GG</v>
      </c>
      <c r="G207" s="8" t="str">
        <f>IF(原始数据!F207="","",原始数据!F207)</f>
        <v>SKY</v>
      </c>
      <c r="H207" s="8">
        <f>IF(原始数据!G207="","",原始数据!G207)</f>
        <v>3</v>
      </c>
      <c r="I207" s="8" t="str">
        <f>IF(原始数据!H207="","",原始数据!H207)</f>
        <v>上</v>
      </c>
      <c r="J207" s="8" t="str">
        <f>原始数据!U207</f>
        <v/>
      </c>
      <c r="K207" s="8" t="str">
        <f t="shared" si="6"/>
        <v/>
      </c>
      <c r="L207" s="8">
        <f t="shared" si="7"/>
        <v>0</v>
      </c>
      <c r="M207" s="142"/>
      <c r="N207" s="142"/>
      <c r="O207" s="146"/>
      <c r="P207" s="147"/>
      <c r="Q207" s="147"/>
      <c r="R207" s="147"/>
      <c r="S207" s="147"/>
      <c r="T207" s="148"/>
      <c r="U207" s="142"/>
      <c r="V207" s="142"/>
      <c r="W207" s="143"/>
      <c r="X207" s="144"/>
      <c r="Y207" s="144"/>
      <c r="Z207" s="144"/>
      <c r="AA207" s="144"/>
      <c r="AB207" s="145"/>
      <c r="AC207" s="142"/>
      <c r="AD207" s="142"/>
      <c r="AE207" s="146"/>
      <c r="AF207" s="147"/>
      <c r="AG207" s="147"/>
      <c r="AH207" s="147"/>
      <c r="AI207" s="147"/>
      <c r="AJ207" s="148"/>
      <c r="AK207" s="142"/>
      <c r="AL207" s="142"/>
      <c r="AM207" s="143"/>
      <c r="AN207" s="144"/>
      <c r="AO207" s="144"/>
      <c r="AP207" s="144"/>
      <c r="AQ207" s="144"/>
      <c r="AR207" s="145"/>
      <c r="AS207" s="142" t="str">
        <f>IF(原始数据!L207="","",原始数据!L207)</f>
        <v/>
      </c>
      <c r="AT207" s="142" t="str">
        <f>IF(原始数据!AV207="","",原始数据!AV207)</f>
        <v/>
      </c>
      <c r="AU207" s="154"/>
      <c r="AV207" s="154"/>
      <c r="AW207" s="154"/>
      <c r="AX207" s="154"/>
      <c r="AY207" s="155"/>
      <c r="AZ207" s="151"/>
      <c r="BA207" s="151"/>
    </row>
    <row r="208" spans="1:55">
      <c r="A208" s="1">
        <f>输入错误检查!B207</f>
        <v>0</v>
      </c>
      <c r="C208" s="8">
        <f>IF(原始数据!B208="","",原始数据!B208)</f>
        <v>4</v>
      </c>
      <c r="D208" s="8">
        <f>IF(原始数据!C208="","",原始数据!C208)</f>
        <v>17</v>
      </c>
      <c r="E208" s="8">
        <f>IF(原始数据!D208="","",原始数据!D208)</f>
        <v>14</v>
      </c>
      <c r="F208" s="8" t="str">
        <f>IF(原始数据!E208="","",原始数据!E208)</f>
        <v>GG</v>
      </c>
      <c r="G208" s="8" t="str">
        <f>IF(原始数据!F208="","",原始数据!F208)</f>
        <v>SKY</v>
      </c>
      <c r="H208" s="8">
        <f>IF(原始数据!G208="","",原始数据!G208)</f>
        <v>3</v>
      </c>
      <c r="I208" s="8" t="str">
        <f>IF(原始数据!H208="","",原始数据!H208)</f>
        <v>下</v>
      </c>
      <c r="J208" s="8" t="str">
        <f>原始数据!U208</f>
        <v/>
      </c>
      <c r="K208" s="8" t="str">
        <f t="shared" si="6"/>
        <v/>
      </c>
      <c r="L208" s="8">
        <f t="shared" si="7"/>
        <v>0</v>
      </c>
      <c r="M208" s="142"/>
      <c r="N208" s="142"/>
      <c r="O208" s="146"/>
      <c r="P208" s="147"/>
      <c r="Q208" s="147"/>
      <c r="R208" s="147"/>
      <c r="S208" s="147"/>
      <c r="T208" s="148"/>
      <c r="U208" s="142"/>
      <c r="V208" s="142"/>
      <c r="W208" s="143"/>
      <c r="X208" s="144"/>
      <c r="Y208" s="144"/>
      <c r="Z208" s="144"/>
      <c r="AA208" s="144"/>
      <c r="AB208" s="145"/>
      <c r="AC208" s="142"/>
      <c r="AD208" s="142"/>
      <c r="AE208" s="146"/>
      <c r="AF208" s="147"/>
      <c r="AG208" s="147"/>
      <c r="AH208" s="147"/>
      <c r="AI208" s="147"/>
      <c r="AJ208" s="148"/>
      <c r="AK208" s="142"/>
      <c r="AL208" s="142"/>
      <c r="AM208" s="143"/>
      <c r="AN208" s="144"/>
      <c r="AO208" s="144"/>
      <c r="AP208" s="144"/>
      <c r="AQ208" s="144"/>
      <c r="AR208" s="145"/>
      <c r="AS208" s="142" t="str">
        <f>IF(原始数据!L208="","",原始数据!L208)</f>
        <v/>
      </c>
      <c r="AT208" s="142" t="str">
        <f>IF(原始数据!AV208="","",原始数据!AV208)</f>
        <v/>
      </c>
      <c r="AU208" s="154"/>
      <c r="AV208" s="154"/>
      <c r="AW208" s="154"/>
      <c r="AX208" s="154"/>
      <c r="AY208" s="155"/>
      <c r="AZ208" s="151"/>
      <c r="BA208" s="151"/>
    </row>
    <row r="209" spans="1:55">
      <c r="A209" s="1">
        <f>输入错误检查!B208</f>
        <v>0</v>
      </c>
      <c r="C209" s="8">
        <f>IF(原始数据!B209="","",原始数据!B209)</f>
        <v>4</v>
      </c>
      <c r="D209" s="8">
        <f>IF(原始数据!C209="","",原始数据!C209)</f>
        <v>17</v>
      </c>
      <c r="E209" s="8">
        <f>IF(原始数据!D209="","",原始数据!D209)</f>
        <v>14</v>
      </c>
      <c r="F209" s="8" t="str">
        <f>IF(原始数据!E209="","",原始数据!E209)</f>
        <v>GG</v>
      </c>
      <c r="G209" s="8" t="str">
        <f>IF(原始数据!F209="","",原始数据!F209)</f>
        <v>SKY</v>
      </c>
      <c r="H209" s="8" t="str">
        <f>IF(原始数据!G209="","",原始数据!G209)</f>
        <v>加</v>
      </c>
      <c r="I209" s="8" t="str">
        <f>IF(原始数据!H209="","",原始数据!H209)</f>
        <v>上</v>
      </c>
      <c r="J209" s="8" t="str">
        <f>原始数据!U209</f>
        <v/>
      </c>
      <c r="K209" s="8" t="str">
        <f t="shared" si="6"/>
        <v/>
      </c>
      <c r="L209" s="8">
        <f t="shared" si="7"/>
        <v>0</v>
      </c>
      <c r="M209" s="142"/>
      <c r="N209" s="142"/>
      <c r="O209" s="146"/>
      <c r="P209" s="147"/>
      <c r="Q209" s="147"/>
      <c r="R209" s="147"/>
      <c r="S209" s="147"/>
      <c r="T209" s="148"/>
      <c r="U209" s="142"/>
      <c r="V209" s="142"/>
      <c r="W209" s="143"/>
      <c r="X209" s="144"/>
      <c r="Y209" s="144"/>
      <c r="Z209" s="144"/>
      <c r="AA209" s="144"/>
      <c r="AB209" s="145"/>
      <c r="AC209" s="142"/>
      <c r="AD209" s="142"/>
      <c r="AE209" s="146"/>
      <c r="AF209" s="147"/>
      <c r="AG209" s="147"/>
      <c r="AH209" s="147"/>
      <c r="AI209" s="147"/>
      <c r="AJ209" s="148"/>
      <c r="AK209" s="142"/>
      <c r="AL209" s="142"/>
      <c r="AM209" s="143"/>
      <c r="AN209" s="144"/>
      <c r="AO209" s="144"/>
      <c r="AP209" s="144"/>
      <c r="AQ209" s="144"/>
      <c r="AR209" s="145"/>
      <c r="AS209" s="142" t="str">
        <f>IF(原始数据!L209="","",原始数据!L209)</f>
        <v/>
      </c>
      <c r="AT209" s="142" t="str">
        <f>IF(原始数据!AV209="","",原始数据!AV209)</f>
        <v/>
      </c>
      <c r="AU209" s="154"/>
      <c r="AV209" s="154"/>
      <c r="AW209" s="154"/>
      <c r="AX209" s="154"/>
      <c r="AY209" s="155"/>
      <c r="AZ209" s="151"/>
      <c r="BA209" s="151"/>
    </row>
    <row r="210" spans="1:55">
      <c r="A210" s="1">
        <f>输入错误检查!B209</f>
        <v>0</v>
      </c>
      <c r="C210" s="8">
        <f>IF(原始数据!B210="","",原始数据!B210)</f>
        <v>4</v>
      </c>
      <c r="D210" s="8">
        <f>IF(原始数据!C210="","",原始数据!C210)</f>
        <v>17</v>
      </c>
      <c r="E210" s="8">
        <f>IF(原始数据!D210="","",原始数据!D210)</f>
        <v>14</v>
      </c>
      <c r="F210" s="8" t="str">
        <f>IF(原始数据!E210="","",原始数据!E210)</f>
        <v>GG</v>
      </c>
      <c r="G210" s="8" t="str">
        <f>IF(原始数据!F210="","",原始数据!F210)</f>
        <v>SKY</v>
      </c>
      <c r="H210" s="8" t="str">
        <f>IF(原始数据!G210="","",原始数据!G210)</f>
        <v>加</v>
      </c>
      <c r="I210" s="8" t="str">
        <f>IF(原始数据!H210="","",原始数据!H210)</f>
        <v>下</v>
      </c>
      <c r="J210" s="8" t="str">
        <f>原始数据!U210</f>
        <v/>
      </c>
      <c r="K210" s="8" t="str">
        <f t="shared" si="6"/>
        <v/>
      </c>
      <c r="L210" s="8">
        <f t="shared" si="7"/>
        <v>0</v>
      </c>
      <c r="M210" s="142"/>
      <c r="N210" s="142"/>
      <c r="O210" s="146"/>
      <c r="P210" s="147"/>
      <c r="Q210" s="147"/>
      <c r="R210" s="147"/>
      <c r="S210" s="147"/>
      <c r="T210" s="148"/>
      <c r="U210" s="142"/>
      <c r="V210" s="142"/>
      <c r="W210" s="143"/>
      <c r="X210" s="144"/>
      <c r="Y210" s="144"/>
      <c r="Z210" s="144"/>
      <c r="AA210" s="144"/>
      <c r="AB210" s="145"/>
      <c r="AC210" s="142"/>
      <c r="AD210" s="142"/>
      <c r="AE210" s="146"/>
      <c r="AF210" s="147"/>
      <c r="AG210" s="147"/>
      <c r="AH210" s="147"/>
      <c r="AI210" s="147"/>
      <c r="AJ210" s="148"/>
      <c r="AK210" s="142"/>
      <c r="AL210" s="142"/>
      <c r="AM210" s="143"/>
      <c r="AN210" s="144"/>
      <c r="AO210" s="144"/>
      <c r="AP210" s="144"/>
      <c r="AQ210" s="144"/>
      <c r="AR210" s="145"/>
      <c r="AS210" s="142" t="str">
        <f>IF(原始数据!L210="","",原始数据!L210)</f>
        <v/>
      </c>
      <c r="AT210" s="142" t="str">
        <f>IF(原始数据!AV210="","",原始数据!AV210)</f>
        <v/>
      </c>
      <c r="AU210" s="154"/>
      <c r="AV210" s="154"/>
      <c r="AW210" s="154"/>
      <c r="AX210" s="154"/>
      <c r="AY210" s="155"/>
      <c r="AZ210" s="151"/>
      <c r="BA210" s="151"/>
    </row>
    <row r="211" spans="1:55">
      <c r="A211" s="1">
        <f>输入错误检查!B210</f>
        <v>0</v>
      </c>
      <c r="C211" s="8">
        <f>IF(原始数据!B211="","",原始数据!B211)</f>
        <v>4</v>
      </c>
      <c r="D211" s="8">
        <f>IF(原始数据!C211="","",原始数据!C211)</f>
        <v>17</v>
      </c>
      <c r="E211" s="8">
        <f>IF(原始数据!D211="","",原始数据!D211)</f>
        <v>16</v>
      </c>
      <c r="F211" s="8" t="str">
        <f>IF(原始数据!E211="","",原始数据!E211)</f>
        <v>ZZZ</v>
      </c>
      <c r="G211" s="8" t="str">
        <f>IF(原始数据!F211="","",原始数据!F211)</f>
        <v>MRC</v>
      </c>
      <c r="H211" s="8">
        <f>IF(原始数据!G211="","",原始数据!G211)</f>
        <v>1</v>
      </c>
      <c r="I211" s="8" t="str">
        <f>IF(原始数据!H211="","",原始数据!H211)</f>
        <v>上</v>
      </c>
      <c r="J211" s="8" t="str">
        <f>原始数据!U211</f>
        <v>人</v>
      </c>
      <c r="K211" s="8">
        <f t="shared" si="6"/>
        <v>0</v>
      </c>
      <c r="L211" s="8">
        <f t="shared" si="7"/>
        <v>4</v>
      </c>
      <c r="M211" s="142" t="s">
        <v>350</v>
      </c>
      <c r="N211" s="142" t="s">
        <v>178</v>
      </c>
      <c r="O211" s="143">
        <v>0.34</v>
      </c>
      <c r="P211" s="144">
        <v>0</v>
      </c>
      <c r="Q211" s="144">
        <v>1</v>
      </c>
      <c r="R211" s="144">
        <v>1</v>
      </c>
      <c r="S211" s="144">
        <v>146</v>
      </c>
      <c r="T211" s="145" t="s">
        <v>398</v>
      </c>
      <c r="U211" s="142" t="s">
        <v>320</v>
      </c>
      <c r="V211" s="142" t="s">
        <v>83</v>
      </c>
      <c r="W211" s="146">
        <v>1.37</v>
      </c>
      <c r="X211" s="147">
        <v>0</v>
      </c>
      <c r="Y211" s="147">
        <v>1</v>
      </c>
      <c r="Z211" s="147">
        <v>2</v>
      </c>
      <c r="AA211" s="147">
        <v>102</v>
      </c>
      <c r="AB211" s="148" t="s">
        <v>398</v>
      </c>
      <c r="AC211" s="142" t="s">
        <v>312</v>
      </c>
      <c r="AD211" s="142" t="s">
        <v>82</v>
      </c>
      <c r="AE211" s="143">
        <v>2</v>
      </c>
      <c r="AF211" s="144">
        <v>0</v>
      </c>
      <c r="AG211" s="144">
        <v>0</v>
      </c>
      <c r="AH211" s="144">
        <v>0</v>
      </c>
      <c r="AI211" s="144">
        <v>88</v>
      </c>
      <c r="AJ211" s="145" t="s">
        <v>398</v>
      </c>
      <c r="AK211" s="142" t="s">
        <v>310</v>
      </c>
      <c r="AL211" s="142" t="s">
        <v>81</v>
      </c>
      <c r="AM211" s="146">
        <v>1.29</v>
      </c>
      <c r="AN211" s="147">
        <v>0</v>
      </c>
      <c r="AO211" s="147">
        <v>1</v>
      </c>
      <c r="AP211" s="147">
        <v>1</v>
      </c>
      <c r="AQ211" s="147">
        <v>62</v>
      </c>
      <c r="AR211" s="148" t="s">
        <v>398</v>
      </c>
      <c r="AS211" s="142" t="str">
        <f>IF(原始数据!L211="","",原始数据!L211)</f>
        <v>mz</v>
      </c>
      <c r="AT211" s="142" t="str">
        <f>IF(原始数据!AV211="","",原始数据!AV211)</f>
        <v>歌剧演员</v>
      </c>
      <c r="AU211" s="149">
        <v>0</v>
      </c>
      <c r="AV211" s="149">
        <v>5</v>
      </c>
      <c r="AW211" s="149">
        <v>10</v>
      </c>
      <c r="AX211" s="149">
        <v>1</v>
      </c>
      <c r="AY211" s="150">
        <v>7</v>
      </c>
      <c r="AZ211" s="151">
        <v>7</v>
      </c>
      <c r="BA211" s="151">
        <v>5</v>
      </c>
      <c r="BB211" s="152" t="s">
        <v>320</v>
      </c>
      <c r="BC211" s="153" t="s">
        <v>108</v>
      </c>
    </row>
    <row r="212" spans="1:55">
      <c r="A212" s="1">
        <f>输入错误检查!B211</f>
        <v>0</v>
      </c>
      <c r="C212" s="8">
        <f>IF(原始数据!B212="","",原始数据!B212)</f>
        <v>4</v>
      </c>
      <c r="D212" s="8">
        <f>IF(原始数据!C212="","",原始数据!C212)</f>
        <v>17</v>
      </c>
      <c r="E212" s="8">
        <f>IF(原始数据!D212="","",原始数据!D212)</f>
        <v>16</v>
      </c>
      <c r="F212" s="8" t="str">
        <f>IF(原始数据!E212="","",原始数据!E212)</f>
        <v>ZZZ</v>
      </c>
      <c r="G212" s="8" t="str">
        <f>IF(原始数据!F212="","",原始数据!F212)</f>
        <v>MRC</v>
      </c>
      <c r="H212" s="8">
        <f>IF(原始数据!G212="","",原始数据!G212)</f>
        <v>1</v>
      </c>
      <c r="I212" s="8" t="str">
        <f>IF(原始数据!H212="","",原始数据!H212)</f>
        <v>下</v>
      </c>
      <c r="J212" s="8" t="str">
        <f>原始数据!U212</f>
        <v>屠</v>
      </c>
      <c r="K212" s="8">
        <f t="shared" ref="K212:K275" si="8">IF(J212="","",IF(_xlfn.IFS(L212&gt;2,"人",L212=2,"平",L212&lt;2,"屠")=J212,0,1))</f>
        <v>0</v>
      </c>
      <c r="L212" s="8">
        <f t="shared" ref="L212:L275" si="9">COUNTIF(T212,"出门")+COUNTIF(AB212,"出门")+COUNTIF(AJ212,"出门")+COUNTIF(AR212,"出门")</f>
        <v>0</v>
      </c>
      <c r="M212" s="142" t="s">
        <v>265</v>
      </c>
      <c r="N212" s="142" t="s">
        <v>90</v>
      </c>
      <c r="O212" s="143">
        <v>2</v>
      </c>
      <c r="P212" s="144">
        <v>0</v>
      </c>
      <c r="Q212" s="144">
        <v>1</v>
      </c>
      <c r="R212" s="144">
        <v>0</v>
      </c>
      <c r="S212" s="144">
        <v>56</v>
      </c>
      <c r="T212" s="145" t="s">
        <v>399</v>
      </c>
      <c r="U212" s="142" t="s">
        <v>400</v>
      </c>
      <c r="V212" s="142" t="s">
        <v>81</v>
      </c>
      <c r="W212" s="146">
        <v>0.79</v>
      </c>
      <c r="X212" s="147">
        <v>0</v>
      </c>
      <c r="Y212" s="147">
        <v>1</v>
      </c>
      <c r="Z212" s="147">
        <v>0</v>
      </c>
      <c r="AA212" s="147">
        <v>65</v>
      </c>
      <c r="AB212" s="148" t="s">
        <v>399</v>
      </c>
      <c r="AC212" s="142" t="s">
        <v>313</v>
      </c>
      <c r="AD212" s="142" t="s">
        <v>85</v>
      </c>
      <c r="AE212" s="143">
        <v>2.58</v>
      </c>
      <c r="AF212" s="144">
        <v>0</v>
      </c>
      <c r="AG212" s="144">
        <v>2</v>
      </c>
      <c r="AH212" s="144">
        <v>0</v>
      </c>
      <c r="AI212" s="144">
        <v>33</v>
      </c>
      <c r="AJ212" s="145" t="s">
        <v>399</v>
      </c>
      <c r="AK212" s="142" t="s">
        <v>261</v>
      </c>
      <c r="AL212" s="142" t="s">
        <v>82</v>
      </c>
      <c r="AM212" s="146">
        <v>0.21</v>
      </c>
      <c r="AN212" s="147">
        <v>0</v>
      </c>
      <c r="AO212" s="147">
        <v>0</v>
      </c>
      <c r="AP212" s="147">
        <v>0</v>
      </c>
      <c r="AQ212" s="147">
        <v>69</v>
      </c>
      <c r="AR212" s="148" t="s">
        <v>399</v>
      </c>
      <c r="AS212" s="142" t="str">
        <f>IF(原始数据!L212="","",原始数据!L212)</f>
        <v>xc</v>
      </c>
      <c r="AT212" s="142" t="str">
        <f>IF(原始数据!AV212="","",原始数据!AV212)</f>
        <v>跛脚羊</v>
      </c>
      <c r="AU212" s="149">
        <v>0</v>
      </c>
      <c r="AV212" s="149">
        <v>0</v>
      </c>
      <c r="AW212" s="149">
        <v>15</v>
      </c>
      <c r="AX212" s="149">
        <v>0</v>
      </c>
      <c r="AY212" s="150">
        <v>9</v>
      </c>
      <c r="AZ212" s="151">
        <v>6</v>
      </c>
      <c r="BA212" s="151">
        <v>50</v>
      </c>
    </row>
    <row r="213" spans="1:55">
      <c r="A213" s="1">
        <f>输入错误检查!B212</f>
        <v>0</v>
      </c>
      <c r="C213" s="8">
        <f>IF(原始数据!B213="","",原始数据!B213)</f>
        <v>4</v>
      </c>
      <c r="D213" s="8">
        <f>IF(原始数据!C213="","",原始数据!C213)</f>
        <v>17</v>
      </c>
      <c r="E213" s="8">
        <f>IF(原始数据!D213="","",原始数据!D213)</f>
        <v>16</v>
      </c>
      <c r="F213" s="8" t="str">
        <f>IF(原始数据!E213="","",原始数据!E213)</f>
        <v>ZZZ</v>
      </c>
      <c r="G213" s="8" t="str">
        <f>IF(原始数据!F213="","",原始数据!F213)</f>
        <v>MRC</v>
      </c>
      <c r="H213" s="8">
        <f>IF(原始数据!G213="","",原始数据!G213)</f>
        <v>2</v>
      </c>
      <c r="I213" s="8" t="str">
        <f>IF(原始数据!H213="","",原始数据!H213)</f>
        <v>上</v>
      </c>
      <c r="J213" s="8" t="str">
        <f>原始数据!U213</f>
        <v>屠</v>
      </c>
      <c r="K213" s="8">
        <f t="shared" si="8"/>
        <v>0</v>
      </c>
      <c r="L213" s="8">
        <f t="shared" si="9"/>
        <v>0</v>
      </c>
      <c r="M213" s="142" t="s">
        <v>265</v>
      </c>
      <c r="N213" s="142" t="s">
        <v>123</v>
      </c>
      <c r="O213" s="143">
        <v>1.73</v>
      </c>
      <c r="P213" s="144">
        <v>0</v>
      </c>
      <c r="Q213" s="144">
        <v>2</v>
      </c>
      <c r="R213" s="144">
        <v>0</v>
      </c>
      <c r="S213" s="144">
        <v>59</v>
      </c>
      <c r="T213" s="145" t="s">
        <v>399</v>
      </c>
      <c r="U213" s="142" t="s">
        <v>313</v>
      </c>
      <c r="V213" s="142" t="s">
        <v>91</v>
      </c>
      <c r="W213" s="146">
        <v>0</v>
      </c>
      <c r="X213" s="147">
        <v>0</v>
      </c>
      <c r="Y213" s="147">
        <v>0</v>
      </c>
      <c r="Z213" s="147">
        <v>0</v>
      </c>
      <c r="AA213" s="147">
        <v>77</v>
      </c>
      <c r="AB213" s="148" t="s">
        <v>399</v>
      </c>
      <c r="AC213" s="142" t="s">
        <v>400</v>
      </c>
      <c r="AD213" s="142" t="s">
        <v>412</v>
      </c>
      <c r="AE213" s="143">
        <v>1.08</v>
      </c>
      <c r="AF213" s="144">
        <v>0</v>
      </c>
      <c r="AG213" s="144">
        <v>0</v>
      </c>
      <c r="AH213" s="144">
        <v>2</v>
      </c>
      <c r="AI213" s="144">
        <v>33</v>
      </c>
      <c r="AJ213" s="145" t="s">
        <v>399</v>
      </c>
      <c r="AK213" s="142" t="s">
        <v>261</v>
      </c>
      <c r="AL213" s="142" t="s">
        <v>109</v>
      </c>
      <c r="AM213" s="146">
        <v>2.26</v>
      </c>
      <c r="AN213" s="147">
        <v>0</v>
      </c>
      <c r="AO213" s="147">
        <v>1</v>
      </c>
      <c r="AP213" s="147">
        <v>0</v>
      </c>
      <c r="AQ213" s="147">
        <v>37</v>
      </c>
      <c r="AR213" s="148" t="s">
        <v>399</v>
      </c>
      <c r="AS213" s="142" t="str">
        <f>IF(原始数据!L213="","",原始数据!L213)</f>
        <v>xc</v>
      </c>
      <c r="AT213" s="142" t="str">
        <f>IF(原始数据!AV213="","",原始数据!AV213)</f>
        <v>喧嚣</v>
      </c>
      <c r="AU213" s="149">
        <v>1</v>
      </c>
      <c r="AV213" s="149">
        <v>2</v>
      </c>
      <c r="AW213" s="149">
        <v>50</v>
      </c>
      <c r="AX213" s="149">
        <v>0</v>
      </c>
      <c r="AY213" s="150">
        <v>8</v>
      </c>
      <c r="AZ213" s="151">
        <v>5</v>
      </c>
      <c r="BA213" s="151">
        <v>39</v>
      </c>
    </row>
    <row r="214" spans="1:55">
      <c r="A214" s="1">
        <f>输入错误检查!B213</f>
        <v>0</v>
      </c>
      <c r="C214" s="8">
        <f>IF(原始数据!B214="","",原始数据!B214)</f>
        <v>4</v>
      </c>
      <c r="D214" s="8">
        <f>IF(原始数据!C214="","",原始数据!C214)</f>
        <v>17</v>
      </c>
      <c r="E214" s="8">
        <f>IF(原始数据!D214="","",原始数据!D214)</f>
        <v>16</v>
      </c>
      <c r="F214" s="8" t="str">
        <f>IF(原始数据!E214="","",原始数据!E214)</f>
        <v>ZZZ</v>
      </c>
      <c r="G214" s="8" t="str">
        <f>IF(原始数据!F214="","",原始数据!F214)</f>
        <v>MRC</v>
      </c>
      <c r="H214" s="8">
        <f>IF(原始数据!G214="","",原始数据!G214)</f>
        <v>2</v>
      </c>
      <c r="I214" s="8" t="str">
        <f>IF(原始数据!H214="","",原始数据!H214)</f>
        <v>下</v>
      </c>
      <c r="J214" s="8" t="str">
        <f>原始数据!U214</f>
        <v>人</v>
      </c>
      <c r="K214" s="8">
        <f t="shared" si="8"/>
        <v>0</v>
      </c>
      <c r="L214" s="8">
        <f t="shared" si="9"/>
        <v>3</v>
      </c>
      <c r="M214" s="142" t="s">
        <v>350</v>
      </c>
      <c r="N214" s="142" t="s">
        <v>98</v>
      </c>
      <c r="O214" s="143">
        <v>1.21</v>
      </c>
      <c r="P214" s="144">
        <v>2</v>
      </c>
      <c r="Q214" s="144">
        <v>1</v>
      </c>
      <c r="R214" s="144">
        <v>0</v>
      </c>
      <c r="S214" s="144">
        <v>143</v>
      </c>
      <c r="T214" s="145" t="s">
        <v>398</v>
      </c>
      <c r="U214" s="142" t="s">
        <v>320</v>
      </c>
      <c r="V214" s="142" t="s">
        <v>108</v>
      </c>
      <c r="W214" s="146">
        <v>0.18</v>
      </c>
      <c r="X214" s="147">
        <v>3</v>
      </c>
      <c r="Y214" s="147">
        <v>0</v>
      </c>
      <c r="Z214" s="147">
        <v>0</v>
      </c>
      <c r="AA214" s="147">
        <v>243</v>
      </c>
      <c r="AB214" s="161" t="s">
        <v>399</v>
      </c>
      <c r="AC214" s="142" t="s">
        <v>312</v>
      </c>
      <c r="AD214" s="142" t="s">
        <v>79</v>
      </c>
      <c r="AE214" s="143">
        <v>2.01</v>
      </c>
      <c r="AF214" s="144">
        <v>0</v>
      </c>
      <c r="AG214" s="144">
        <v>1</v>
      </c>
      <c r="AH214" s="144">
        <v>0</v>
      </c>
      <c r="AI214" s="144">
        <v>55</v>
      </c>
      <c r="AJ214" s="161" t="s">
        <v>398</v>
      </c>
      <c r="AK214" s="142" t="s">
        <v>310</v>
      </c>
      <c r="AL214" s="142" t="s">
        <v>101</v>
      </c>
      <c r="AM214" s="146">
        <v>1.94</v>
      </c>
      <c r="AN214" s="147">
        <v>0</v>
      </c>
      <c r="AO214" s="147">
        <v>2</v>
      </c>
      <c r="AP214" s="147">
        <v>0</v>
      </c>
      <c r="AQ214" s="147">
        <v>76</v>
      </c>
      <c r="AR214" s="148" t="s">
        <v>398</v>
      </c>
      <c r="AS214" s="142" t="str">
        <f>IF(原始数据!L214="","",原始数据!L214)</f>
        <v>mz</v>
      </c>
      <c r="AT214" s="142" t="str">
        <f>IF(原始数据!AV214="","",原始数据!AV214)</f>
        <v>记录员</v>
      </c>
      <c r="AU214" s="149">
        <v>0</v>
      </c>
      <c r="AV214" s="149">
        <v>2</v>
      </c>
      <c r="AW214" s="149">
        <v>13</v>
      </c>
      <c r="AX214" s="149">
        <v>0</v>
      </c>
      <c r="AY214" s="150">
        <v>6</v>
      </c>
      <c r="AZ214" s="151">
        <v>7</v>
      </c>
      <c r="BA214" s="151">
        <v>20</v>
      </c>
    </row>
    <row r="215" spans="1:55">
      <c r="A215" s="1">
        <f>输入错误检查!B214</f>
        <v>0</v>
      </c>
      <c r="C215" s="8">
        <f>IF(原始数据!B215="","",原始数据!B215)</f>
        <v>4</v>
      </c>
      <c r="D215" s="8">
        <f>IF(原始数据!C215="","",原始数据!C215)</f>
        <v>17</v>
      </c>
      <c r="E215" s="8">
        <f>IF(原始数据!D215="","",原始数据!D215)</f>
        <v>16</v>
      </c>
      <c r="F215" s="8" t="str">
        <f>IF(原始数据!E215="","",原始数据!E215)</f>
        <v>ZZZ</v>
      </c>
      <c r="G215" s="8" t="str">
        <f>IF(原始数据!F215="","",原始数据!F215)</f>
        <v>MRC</v>
      </c>
      <c r="H215" s="8">
        <f>IF(原始数据!G215="","",原始数据!G215)</f>
        <v>3</v>
      </c>
      <c r="I215" s="8" t="str">
        <f>IF(原始数据!H215="","",原始数据!H215)</f>
        <v>上</v>
      </c>
      <c r="J215" s="8" t="str">
        <f>原始数据!U215</f>
        <v/>
      </c>
      <c r="K215" s="8" t="str">
        <f t="shared" si="8"/>
        <v/>
      </c>
      <c r="L215" s="8">
        <f t="shared" si="9"/>
        <v>0</v>
      </c>
      <c r="M215" s="142"/>
      <c r="N215" s="142"/>
      <c r="O215" s="143"/>
      <c r="P215" s="144"/>
      <c r="Q215" s="144"/>
      <c r="R215" s="144"/>
      <c r="S215" s="144"/>
      <c r="T215" s="145"/>
      <c r="U215" s="142"/>
      <c r="V215" s="142"/>
      <c r="W215" s="146"/>
      <c r="X215" s="147"/>
      <c r="Y215" s="147"/>
      <c r="Z215" s="147"/>
      <c r="AA215" s="147"/>
      <c r="AB215" s="148"/>
      <c r="AC215" s="142"/>
      <c r="AD215" s="142"/>
      <c r="AE215" s="143"/>
      <c r="AF215" s="144"/>
      <c r="AG215" s="144"/>
      <c r="AH215" s="144"/>
      <c r="AI215" s="144"/>
      <c r="AJ215" s="145"/>
      <c r="AK215" s="142"/>
      <c r="AL215" s="142"/>
      <c r="AM215" s="146"/>
      <c r="AN215" s="147"/>
      <c r="AO215" s="147"/>
      <c r="AP215" s="147"/>
      <c r="AQ215" s="147"/>
      <c r="AR215" s="148"/>
      <c r="AS215" s="142" t="str">
        <f>IF(原始数据!L215="","",原始数据!L215)</f>
        <v/>
      </c>
      <c r="AT215" s="142" t="str">
        <f>IF(原始数据!AV215="","",原始数据!AV215)</f>
        <v/>
      </c>
      <c r="AU215" s="149"/>
      <c r="AV215" s="149"/>
      <c r="AW215" s="149"/>
      <c r="AX215" s="149"/>
      <c r="AY215" s="150"/>
      <c r="AZ215" s="151"/>
      <c r="BA215" s="151"/>
    </row>
    <row r="216" spans="1:55">
      <c r="A216" s="1">
        <f>输入错误检查!B215</f>
        <v>0</v>
      </c>
      <c r="C216" s="8">
        <f>IF(原始数据!B216="","",原始数据!B216)</f>
        <v>4</v>
      </c>
      <c r="D216" s="8">
        <f>IF(原始数据!C216="","",原始数据!C216)</f>
        <v>17</v>
      </c>
      <c r="E216" s="8">
        <f>IF(原始数据!D216="","",原始数据!D216)</f>
        <v>16</v>
      </c>
      <c r="F216" s="8" t="str">
        <f>IF(原始数据!E216="","",原始数据!E216)</f>
        <v>ZZZ</v>
      </c>
      <c r="G216" s="8" t="str">
        <f>IF(原始数据!F216="","",原始数据!F216)</f>
        <v>MRC</v>
      </c>
      <c r="H216" s="8">
        <f>IF(原始数据!G216="","",原始数据!G216)</f>
        <v>3</v>
      </c>
      <c r="I216" s="8" t="str">
        <f>IF(原始数据!H216="","",原始数据!H216)</f>
        <v>下</v>
      </c>
      <c r="J216" s="8" t="str">
        <f>原始数据!U216</f>
        <v/>
      </c>
      <c r="K216" s="8" t="str">
        <f t="shared" si="8"/>
        <v/>
      </c>
      <c r="L216" s="8">
        <f t="shared" si="9"/>
        <v>0</v>
      </c>
      <c r="M216" s="142"/>
      <c r="N216" s="142"/>
      <c r="O216" s="143"/>
      <c r="P216" s="144"/>
      <c r="Q216" s="144"/>
      <c r="R216" s="144"/>
      <c r="S216" s="144"/>
      <c r="T216" s="145"/>
      <c r="U216" s="142"/>
      <c r="V216" s="142"/>
      <c r="W216" s="146"/>
      <c r="X216" s="147"/>
      <c r="Y216" s="147"/>
      <c r="Z216" s="147"/>
      <c r="AA216" s="147"/>
      <c r="AB216" s="148"/>
      <c r="AC216" s="142"/>
      <c r="AD216" s="142"/>
      <c r="AE216" s="143"/>
      <c r="AF216" s="144"/>
      <c r="AG216" s="144"/>
      <c r="AH216" s="144"/>
      <c r="AI216" s="144"/>
      <c r="AJ216" s="145"/>
      <c r="AK216" s="142"/>
      <c r="AL216" s="142"/>
      <c r="AM216" s="146"/>
      <c r="AN216" s="147"/>
      <c r="AO216" s="147"/>
      <c r="AP216" s="147"/>
      <c r="AQ216" s="147"/>
      <c r="AR216" s="148"/>
      <c r="AS216" s="142" t="str">
        <f>IF(原始数据!L216="","",原始数据!L216)</f>
        <v/>
      </c>
      <c r="AT216" s="142" t="str">
        <f>IF(原始数据!AV216="","",原始数据!AV216)</f>
        <v/>
      </c>
      <c r="AU216" s="149"/>
      <c r="AV216" s="149"/>
      <c r="AW216" s="149"/>
      <c r="AX216" s="149"/>
      <c r="AY216" s="150"/>
      <c r="AZ216" s="151"/>
      <c r="BA216" s="151"/>
    </row>
    <row r="217" spans="1:55">
      <c r="A217" s="1">
        <f>输入错误检查!B216</f>
        <v>0</v>
      </c>
      <c r="C217" s="8">
        <f>IF(原始数据!B217="","",原始数据!B217)</f>
        <v>4</v>
      </c>
      <c r="D217" s="8">
        <f>IF(原始数据!C217="","",原始数据!C217)</f>
        <v>17</v>
      </c>
      <c r="E217" s="8">
        <f>IF(原始数据!D217="","",原始数据!D217)</f>
        <v>16</v>
      </c>
      <c r="F217" s="8" t="str">
        <f>IF(原始数据!E217="","",原始数据!E217)</f>
        <v>ZZZ</v>
      </c>
      <c r="G217" s="8" t="str">
        <f>IF(原始数据!F217="","",原始数据!F217)</f>
        <v>MRC</v>
      </c>
      <c r="H217" s="8" t="str">
        <f>IF(原始数据!G217="","",原始数据!G217)</f>
        <v>加</v>
      </c>
      <c r="I217" s="8" t="str">
        <f>IF(原始数据!H217="","",原始数据!H217)</f>
        <v>上</v>
      </c>
      <c r="J217" s="8" t="str">
        <f>原始数据!U217</f>
        <v/>
      </c>
      <c r="K217" s="8" t="str">
        <f t="shared" si="8"/>
        <v/>
      </c>
      <c r="L217" s="8">
        <f t="shared" si="9"/>
        <v>0</v>
      </c>
      <c r="M217" s="142"/>
      <c r="N217" s="142"/>
      <c r="O217" s="143"/>
      <c r="P217" s="144"/>
      <c r="Q217" s="144"/>
      <c r="R217" s="144"/>
      <c r="S217" s="144"/>
      <c r="T217" s="145"/>
      <c r="U217" s="142"/>
      <c r="V217" s="142"/>
      <c r="W217" s="146"/>
      <c r="X217" s="147"/>
      <c r="Y217" s="147"/>
      <c r="Z217" s="147"/>
      <c r="AA217" s="147"/>
      <c r="AB217" s="148"/>
      <c r="AC217" s="142"/>
      <c r="AD217" s="142"/>
      <c r="AE217" s="143"/>
      <c r="AF217" s="144"/>
      <c r="AG217" s="144"/>
      <c r="AH217" s="144"/>
      <c r="AI217" s="144"/>
      <c r="AJ217" s="145"/>
      <c r="AK217" s="142"/>
      <c r="AL217" s="142"/>
      <c r="AM217" s="146"/>
      <c r="AN217" s="147"/>
      <c r="AO217" s="147"/>
      <c r="AP217" s="147"/>
      <c r="AQ217" s="147"/>
      <c r="AR217" s="148"/>
      <c r="AS217" s="142" t="str">
        <f>IF(原始数据!L217="","",原始数据!L217)</f>
        <v/>
      </c>
      <c r="AT217" s="142" t="str">
        <f>IF(原始数据!AV217="","",原始数据!AV217)</f>
        <v/>
      </c>
      <c r="AU217" s="149"/>
      <c r="AV217" s="149"/>
      <c r="AW217" s="149"/>
      <c r="AX217" s="149"/>
      <c r="AY217" s="150"/>
      <c r="AZ217" s="151"/>
      <c r="BA217" s="151"/>
    </row>
    <row r="218" spans="1:55">
      <c r="A218" s="1">
        <f>输入错误检查!B217</f>
        <v>0</v>
      </c>
      <c r="C218" s="8">
        <f>IF(原始数据!B218="","",原始数据!B218)</f>
        <v>4</v>
      </c>
      <c r="D218" s="8">
        <f>IF(原始数据!C218="","",原始数据!C218)</f>
        <v>17</v>
      </c>
      <c r="E218" s="8">
        <f>IF(原始数据!D218="","",原始数据!D218)</f>
        <v>16</v>
      </c>
      <c r="F218" s="8" t="str">
        <f>IF(原始数据!E218="","",原始数据!E218)</f>
        <v>ZZZ</v>
      </c>
      <c r="G218" s="8" t="str">
        <f>IF(原始数据!F218="","",原始数据!F218)</f>
        <v>MRC</v>
      </c>
      <c r="H218" s="8" t="str">
        <f>IF(原始数据!G218="","",原始数据!G218)</f>
        <v>加</v>
      </c>
      <c r="I218" s="8" t="str">
        <f>IF(原始数据!H218="","",原始数据!H218)</f>
        <v>下</v>
      </c>
      <c r="J218" s="8" t="str">
        <f>原始数据!U218</f>
        <v/>
      </c>
      <c r="K218" s="8" t="str">
        <f t="shared" si="8"/>
        <v/>
      </c>
      <c r="L218" s="8">
        <f t="shared" si="9"/>
        <v>0</v>
      </c>
      <c r="M218" s="142"/>
      <c r="N218" s="142"/>
      <c r="O218" s="143"/>
      <c r="P218" s="144"/>
      <c r="Q218" s="144"/>
      <c r="R218" s="144"/>
      <c r="S218" s="144"/>
      <c r="T218" s="145"/>
      <c r="U218" s="142"/>
      <c r="V218" s="142"/>
      <c r="W218" s="146"/>
      <c r="X218" s="147"/>
      <c r="Y218" s="147"/>
      <c r="Z218" s="147"/>
      <c r="AA218" s="147"/>
      <c r="AB218" s="148"/>
      <c r="AC218" s="142"/>
      <c r="AD218" s="142"/>
      <c r="AE218" s="143"/>
      <c r="AF218" s="144"/>
      <c r="AG218" s="144"/>
      <c r="AH218" s="144"/>
      <c r="AI218" s="144"/>
      <c r="AJ218" s="145"/>
      <c r="AK218" s="142"/>
      <c r="AL218" s="142"/>
      <c r="AM218" s="146"/>
      <c r="AN218" s="147"/>
      <c r="AO218" s="147"/>
      <c r="AP218" s="147"/>
      <c r="AQ218" s="147"/>
      <c r="AR218" s="148"/>
      <c r="AS218" s="142" t="str">
        <f>IF(原始数据!L218="","",原始数据!L218)</f>
        <v/>
      </c>
      <c r="AT218" s="142" t="str">
        <f>IF(原始数据!AV218="","",原始数据!AV218)</f>
        <v/>
      </c>
      <c r="AU218" s="149"/>
      <c r="AV218" s="149"/>
      <c r="AW218" s="149"/>
      <c r="AX218" s="149"/>
      <c r="AY218" s="150"/>
      <c r="AZ218" s="151"/>
      <c r="BA218" s="151"/>
    </row>
    <row r="219" spans="1:55">
      <c r="A219" s="1">
        <f>输入错误检查!B218</f>
        <v>0</v>
      </c>
      <c r="C219" s="8">
        <f>IF(原始数据!B219="","",原始数据!B219)</f>
        <v>4</v>
      </c>
      <c r="D219" s="8">
        <f>IF(原始数据!C219="","",原始数据!C219)</f>
        <v>17</v>
      </c>
      <c r="E219" s="8">
        <f>IF(原始数据!D219="","",原始数据!D219)</f>
        <v>18</v>
      </c>
      <c r="F219" s="8" t="str">
        <f>IF(原始数据!E219="","",原始数据!E219)</f>
        <v>GR</v>
      </c>
      <c r="G219" s="8" t="str">
        <f>IF(原始数据!F219="","",原始数据!F219)</f>
        <v>FT</v>
      </c>
      <c r="H219" s="8">
        <f>IF(原始数据!G219="","",原始数据!G219)</f>
        <v>1</v>
      </c>
      <c r="I219" s="8" t="str">
        <f>IF(原始数据!H219="","",原始数据!H219)</f>
        <v>上</v>
      </c>
      <c r="J219" s="8" t="str">
        <f>原始数据!U219</f>
        <v>平</v>
      </c>
      <c r="K219" s="8">
        <f t="shared" si="8"/>
        <v>0</v>
      </c>
      <c r="L219" s="8">
        <f t="shared" si="9"/>
        <v>2</v>
      </c>
      <c r="M219" s="142" t="s">
        <v>337</v>
      </c>
      <c r="N219" s="142" t="s">
        <v>82</v>
      </c>
      <c r="O219" s="146">
        <v>2.64</v>
      </c>
      <c r="P219" s="147">
        <v>0</v>
      </c>
      <c r="Q219" s="147">
        <v>1</v>
      </c>
      <c r="R219" s="147">
        <v>0</v>
      </c>
      <c r="S219" s="147">
        <v>23</v>
      </c>
      <c r="T219" s="148" t="s">
        <v>398</v>
      </c>
      <c r="U219" s="142" t="s">
        <v>308</v>
      </c>
      <c r="V219" s="142" t="s">
        <v>90</v>
      </c>
      <c r="W219" s="143">
        <v>2.15</v>
      </c>
      <c r="X219" s="144">
        <v>0</v>
      </c>
      <c r="Y219" s="144">
        <v>1</v>
      </c>
      <c r="Z219" s="144">
        <v>0</v>
      </c>
      <c r="AA219" s="144">
        <v>51</v>
      </c>
      <c r="AB219" s="145" t="s">
        <v>399</v>
      </c>
      <c r="AC219" s="142" t="s">
        <v>410</v>
      </c>
      <c r="AD219" s="142" t="s">
        <v>123</v>
      </c>
      <c r="AE219" s="146">
        <v>2</v>
      </c>
      <c r="AF219" s="147">
        <v>0</v>
      </c>
      <c r="AG219" s="147">
        <v>1</v>
      </c>
      <c r="AH219" s="147">
        <v>0</v>
      </c>
      <c r="AI219" s="147">
        <v>42</v>
      </c>
      <c r="AJ219" s="148" t="s">
        <v>398</v>
      </c>
      <c r="AK219" s="142" t="s">
        <v>307</v>
      </c>
      <c r="AL219" s="142" t="s">
        <v>79</v>
      </c>
      <c r="AM219" s="143">
        <v>0</v>
      </c>
      <c r="AN219" s="144">
        <v>0</v>
      </c>
      <c r="AO219" s="144">
        <v>0</v>
      </c>
      <c r="AP219" s="144">
        <v>0</v>
      </c>
      <c r="AQ219" s="144">
        <v>90</v>
      </c>
      <c r="AR219" s="145" t="s">
        <v>399</v>
      </c>
      <c r="AS219" s="142" t="str">
        <f>IF(原始数据!L219="","",原始数据!L219)</f>
        <v>heshen</v>
      </c>
      <c r="AT219" s="142" t="str">
        <f>IF(原始数据!AV219="","",原始数据!AV219)</f>
        <v>喧嚣</v>
      </c>
      <c r="AU219" s="154">
        <v>0</v>
      </c>
      <c r="AV219" s="154">
        <v>6</v>
      </c>
      <c r="AW219" s="154">
        <v>37</v>
      </c>
      <c r="AX219" s="154">
        <v>2</v>
      </c>
      <c r="AY219" s="155">
        <v>6</v>
      </c>
      <c r="AZ219" s="151">
        <v>5</v>
      </c>
      <c r="BA219" s="151">
        <v>35</v>
      </c>
      <c r="BB219" s="152" t="s">
        <v>174</v>
      </c>
      <c r="BC219" s="153" t="s">
        <v>87</v>
      </c>
    </row>
    <row r="220" spans="1:55">
      <c r="A220" s="1">
        <f>输入错误检查!B219</f>
        <v>0</v>
      </c>
      <c r="C220" s="8">
        <f>IF(原始数据!B220="","",原始数据!B220)</f>
        <v>4</v>
      </c>
      <c r="D220" s="8">
        <f>IF(原始数据!C220="","",原始数据!C220)</f>
        <v>17</v>
      </c>
      <c r="E220" s="8">
        <f>IF(原始数据!D220="","",原始数据!D220)</f>
        <v>18</v>
      </c>
      <c r="F220" s="8" t="str">
        <f>IF(原始数据!E220="","",原始数据!E220)</f>
        <v>GR</v>
      </c>
      <c r="G220" s="8" t="str">
        <f>IF(原始数据!F220="","",原始数据!F220)</f>
        <v>FT</v>
      </c>
      <c r="H220" s="8">
        <f>IF(原始数据!G220="","",原始数据!G220)</f>
        <v>1</v>
      </c>
      <c r="I220" s="8" t="str">
        <f>IF(原始数据!H220="","",原始数据!H220)</f>
        <v>下</v>
      </c>
      <c r="J220" s="8" t="str">
        <f>原始数据!U220</f>
        <v>屠</v>
      </c>
      <c r="K220" s="8">
        <f t="shared" si="8"/>
        <v>0</v>
      </c>
      <c r="L220" s="8">
        <f t="shared" si="9"/>
        <v>0</v>
      </c>
      <c r="M220" s="142" t="s">
        <v>354</v>
      </c>
      <c r="N220" s="142" t="s">
        <v>85</v>
      </c>
      <c r="O220" s="146">
        <v>0</v>
      </c>
      <c r="P220" s="147">
        <v>0</v>
      </c>
      <c r="Q220" s="147">
        <v>1</v>
      </c>
      <c r="R220" s="147">
        <v>0</v>
      </c>
      <c r="S220" s="147">
        <v>45</v>
      </c>
      <c r="T220" s="148" t="s">
        <v>399</v>
      </c>
      <c r="U220" s="142" t="s">
        <v>375</v>
      </c>
      <c r="V220" s="142" t="s">
        <v>119</v>
      </c>
      <c r="W220" s="143">
        <v>2.35</v>
      </c>
      <c r="X220" s="144">
        <v>0</v>
      </c>
      <c r="Y220" s="144">
        <v>1</v>
      </c>
      <c r="Z220" s="144">
        <v>1</v>
      </c>
      <c r="AA220" s="144">
        <v>64</v>
      </c>
      <c r="AB220" s="145" t="s">
        <v>399</v>
      </c>
      <c r="AC220" s="142" t="s">
        <v>253</v>
      </c>
      <c r="AD220" s="142" t="s">
        <v>82</v>
      </c>
      <c r="AE220" s="146">
        <v>2.14</v>
      </c>
      <c r="AF220" s="147">
        <v>0</v>
      </c>
      <c r="AG220" s="147">
        <v>0</v>
      </c>
      <c r="AH220" s="147">
        <v>0</v>
      </c>
      <c r="AI220" s="147">
        <v>62</v>
      </c>
      <c r="AJ220" s="148" t="s">
        <v>399</v>
      </c>
      <c r="AK220" s="142" t="s">
        <v>355</v>
      </c>
      <c r="AL220" s="142" t="s">
        <v>98</v>
      </c>
      <c r="AM220" s="143">
        <v>1.96</v>
      </c>
      <c r="AN220" s="144">
        <v>0</v>
      </c>
      <c r="AO220" s="144">
        <v>1</v>
      </c>
      <c r="AP220" s="144">
        <v>0</v>
      </c>
      <c r="AQ220" s="144">
        <v>57</v>
      </c>
      <c r="AR220" s="145" t="s">
        <v>399</v>
      </c>
      <c r="AS220" s="142" t="s">
        <v>174</v>
      </c>
      <c r="AT220" s="142" t="str">
        <f>IF(原始数据!AV220="","",原始数据!AV220)</f>
        <v>跛脚羊</v>
      </c>
      <c r="AU220" s="154">
        <v>0</v>
      </c>
      <c r="AV220" s="154">
        <v>3</v>
      </c>
      <c r="AW220" s="154">
        <v>21</v>
      </c>
      <c r="AX220" s="154">
        <v>1</v>
      </c>
      <c r="AY220" s="155">
        <v>11</v>
      </c>
      <c r="AZ220" s="151">
        <v>7</v>
      </c>
      <c r="BA220" s="151">
        <v>24</v>
      </c>
    </row>
    <row r="221" spans="1:55">
      <c r="A221" s="1">
        <f>输入错误检查!B220</f>
        <v>0</v>
      </c>
      <c r="C221" s="8">
        <f>IF(原始数据!B221="","",原始数据!B221)</f>
        <v>4</v>
      </c>
      <c r="D221" s="8">
        <f>IF(原始数据!C221="","",原始数据!C221)</f>
        <v>17</v>
      </c>
      <c r="E221" s="8">
        <f>IF(原始数据!D221="","",原始数据!D221)</f>
        <v>18</v>
      </c>
      <c r="F221" s="8" t="str">
        <f>IF(原始数据!E221="","",原始数据!E221)</f>
        <v>GR</v>
      </c>
      <c r="G221" s="8" t="str">
        <f>IF(原始数据!F221="","",原始数据!F221)</f>
        <v>FT</v>
      </c>
      <c r="H221" s="8">
        <f>IF(原始数据!G221="","",原始数据!G221)</f>
        <v>2</v>
      </c>
      <c r="I221" s="8" t="str">
        <f>IF(原始数据!H221="","",原始数据!H221)</f>
        <v>上</v>
      </c>
      <c r="J221" s="8" t="str">
        <f>原始数据!U221</f>
        <v>屠</v>
      </c>
      <c r="K221" s="8">
        <f t="shared" si="8"/>
        <v>0</v>
      </c>
      <c r="L221" s="8">
        <f t="shared" si="9"/>
        <v>1</v>
      </c>
      <c r="M221" s="142" t="s">
        <v>354</v>
      </c>
      <c r="N221" s="142" t="s">
        <v>90</v>
      </c>
      <c r="O221" s="146">
        <v>2.09</v>
      </c>
      <c r="P221" s="147">
        <v>0</v>
      </c>
      <c r="Q221" s="147">
        <v>0</v>
      </c>
      <c r="R221" s="147">
        <v>0</v>
      </c>
      <c r="S221" s="147">
        <v>39</v>
      </c>
      <c r="T221" s="148" t="s">
        <v>398</v>
      </c>
      <c r="U221" s="142" t="s">
        <v>253</v>
      </c>
      <c r="V221" s="142" t="s">
        <v>112</v>
      </c>
      <c r="W221" s="163">
        <v>1.59</v>
      </c>
      <c r="X221" s="144">
        <v>0</v>
      </c>
      <c r="Y221" s="144">
        <v>1</v>
      </c>
      <c r="Z221" s="144">
        <v>0</v>
      </c>
      <c r="AA221" s="144">
        <v>65</v>
      </c>
      <c r="AB221" s="145" t="s">
        <v>399</v>
      </c>
      <c r="AC221" s="142" t="s">
        <v>375</v>
      </c>
      <c r="AD221" s="142" t="s">
        <v>81</v>
      </c>
      <c r="AE221" s="146">
        <v>2.02</v>
      </c>
      <c r="AF221" s="147">
        <v>0</v>
      </c>
      <c r="AG221" s="147">
        <v>2</v>
      </c>
      <c r="AH221" s="147">
        <v>0</v>
      </c>
      <c r="AI221" s="147">
        <v>101</v>
      </c>
      <c r="AJ221" s="148" t="s">
        <v>399</v>
      </c>
      <c r="AK221" s="142" t="s">
        <v>355</v>
      </c>
      <c r="AL221" s="142" t="s">
        <v>93</v>
      </c>
      <c r="AM221" s="143">
        <v>0</v>
      </c>
      <c r="AN221" s="144">
        <v>0</v>
      </c>
      <c r="AO221" s="144">
        <v>0</v>
      </c>
      <c r="AP221" s="144">
        <v>0</v>
      </c>
      <c r="AQ221" s="144">
        <v>53</v>
      </c>
      <c r="AR221" s="145" t="s">
        <v>399</v>
      </c>
      <c r="AS221" s="142" t="str">
        <f>IF(原始数据!L221="","",原始数据!L221)</f>
        <v>jin</v>
      </c>
      <c r="AT221" s="142" t="str">
        <f>IF(原始数据!AV221="","",原始数据!AV221)</f>
        <v>歌剧演员</v>
      </c>
      <c r="AU221" s="154">
        <v>0</v>
      </c>
      <c r="AV221" s="154">
        <v>7</v>
      </c>
      <c r="AW221" s="154">
        <v>12</v>
      </c>
      <c r="AX221" s="154">
        <v>0</v>
      </c>
      <c r="AY221" s="155">
        <v>7</v>
      </c>
      <c r="AZ221" s="151">
        <v>7</v>
      </c>
      <c r="BA221" s="151">
        <v>10</v>
      </c>
    </row>
    <row r="222" spans="1:55">
      <c r="A222" s="1">
        <f>输入错误检查!B221</f>
        <v>0</v>
      </c>
      <c r="C222" s="8">
        <f>IF(原始数据!B222="","",原始数据!B222)</f>
        <v>4</v>
      </c>
      <c r="D222" s="8">
        <f>IF(原始数据!C222="","",原始数据!C222)</f>
        <v>17</v>
      </c>
      <c r="E222" s="8">
        <f>IF(原始数据!D222="","",原始数据!D222)</f>
        <v>18</v>
      </c>
      <c r="F222" s="8" t="str">
        <f>IF(原始数据!E222="","",原始数据!E222)</f>
        <v>GR</v>
      </c>
      <c r="G222" s="8" t="str">
        <f>IF(原始数据!F222="","",原始数据!F222)</f>
        <v>FT</v>
      </c>
      <c r="H222" s="8">
        <f>IF(原始数据!G222="","",原始数据!G222)</f>
        <v>2</v>
      </c>
      <c r="I222" s="8" t="str">
        <f>IF(原始数据!H222="","",原始数据!H222)</f>
        <v>下</v>
      </c>
      <c r="J222" s="8" t="str">
        <f>原始数据!U222</f>
        <v>人</v>
      </c>
      <c r="K222" s="8">
        <f t="shared" si="8"/>
        <v>0</v>
      </c>
      <c r="L222" s="8">
        <f t="shared" si="9"/>
        <v>3</v>
      </c>
      <c r="M222" s="142" t="s">
        <v>308</v>
      </c>
      <c r="N222" s="142" t="s">
        <v>93</v>
      </c>
      <c r="O222" s="146">
        <v>1.03</v>
      </c>
      <c r="P222" s="147">
        <v>1</v>
      </c>
      <c r="Q222" s="147">
        <v>0</v>
      </c>
      <c r="R222" s="147">
        <v>0</v>
      </c>
      <c r="S222" s="147">
        <v>78</v>
      </c>
      <c r="T222" s="148" t="s">
        <v>398</v>
      </c>
      <c r="U222" s="142" t="s">
        <v>307</v>
      </c>
      <c r="V222" s="142" t="s">
        <v>83</v>
      </c>
      <c r="W222" s="143">
        <v>1.36</v>
      </c>
      <c r="X222" s="144">
        <v>0</v>
      </c>
      <c r="Y222" s="144">
        <v>1</v>
      </c>
      <c r="Z222" s="144">
        <v>0</v>
      </c>
      <c r="AA222" s="144">
        <v>45</v>
      </c>
      <c r="AB222" s="145" t="s">
        <v>399</v>
      </c>
      <c r="AC222" s="142" t="s">
        <v>410</v>
      </c>
      <c r="AD222" s="142" t="s">
        <v>107</v>
      </c>
      <c r="AE222" s="146">
        <v>1.02</v>
      </c>
      <c r="AF222" s="147">
        <v>0</v>
      </c>
      <c r="AG222" s="147">
        <v>1</v>
      </c>
      <c r="AH222" s="147">
        <v>0</v>
      </c>
      <c r="AI222" s="147">
        <v>61</v>
      </c>
      <c r="AJ222" s="148" t="s">
        <v>398</v>
      </c>
      <c r="AK222" s="142" t="s">
        <v>337</v>
      </c>
      <c r="AL222" s="142" t="s">
        <v>91</v>
      </c>
      <c r="AM222" s="143">
        <v>2.01</v>
      </c>
      <c r="AN222" s="144">
        <v>0</v>
      </c>
      <c r="AO222" s="144">
        <v>0</v>
      </c>
      <c r="AP222" s="144">
        <v>0</v>
      </c>
      <c r="AQ222" s="144">
        <v>31</v>
      </c>
      <c r="AR222" s="145" t="s">
        <v>398</v>
      </c>
      <c r="AS222" s="142" t="str">
        <f>IF(原始数据!L222="","",原始数据!L222)</f>
        <v>miao</v>
      </c>
      <c r="AT222" s="142" t="str">
        <f>IF(原始数据!AV222="","",原始数据!AV222)</f>
        <v>时空之影</v>
      </c>
      <c r="AU222" s="154">
        <v>0</v>
      </c>
      <c r="AV222" s="154">
        <v>3</v>
      </c>
      <c r="AW222" s="154">
        <v>8</v>
      </c>
      <c r="AX222" s="154">
        <v>0</v>
      </c>
      <c r="AY222" s="155">
        <v>3</v>
      </c>
      <c r="AZ222" s="151">
        <v>6</v>
      </c>
      <c r="BA222" s="151">
        <v>15</v>
      </c>
    </row>
    <row r="223" spans="1:55">
      <c r="A223" s="1">
        <f>输入错误检查!B222</f>
        <v>0</v>
      </c>
      <c r="C223" s="8">
        <f>IF(原始数据!B223="","",原始数据!B223)</f>
        <v>4</v>
      </c>
      <c r="D223" s="8">
        <f>IF(原始数据!C223="","",原始数据!C223)</f>
        <v>17</v>
      </c>
      <c r="E223" s="8">
        <f>IF(原始数据!D223="","",原始数据!D223)</f>
        <v>18</v>
      </c>
      <c r="F223" s="8" t="str">
        <f>IF(原始数据!E223="","",原始数据!E223)</f>
        <v>GR</v>
      </c>
      <c r="G223" s="8" t="str">
        <f>IF(原始数据!F223="","",原始数据!F223)</f>
        <v>FT</v>
      </c>
      <c r="H223" s="8">
        <f>IF(原始数据!G223="","",原始数据!G223)</f>
        <v>3</v>
      </c>
      <c r="I223" s="8" t="str">
        <f>IF(原始数据!H223="","",原始数据!H223)</f>
        <v>上</v>
      </c>
      <c r="J223" s="8" t="str">
        <f>原始数据!U223</f>
        <v/>
      </c>
      <c r="K223" s="8" t="str">
        <f t="shared" si="8"/>
        <v/>
      </c>
      <c r="L223" s="8">
        <f t="shared" si="9"/>
        <v>0</v>
      </c>
      <c r="M223" s="142"/>
      <c r="N223" s="142"/>
      <c r="O223" s="146"/>
      <c r="P223" s="147"/>
      <c r="Q223" s="147"/>
      <c r="R223" s="147"/>
      <c r="S223" s="147"/>
      <c r="T223" s="148"/>
      <c r="U223" s="142"/>
      <c r="V223" s="142"/>
      <c r="W223" s="143"/>
      <c r="X223" s="144"/>
      <c r="Y223" s="144"/>
      <c r="Z223" s="144"/>
      <c r="AA223" s="144"/>
      <c r="AB223" s="145"/>
      <c r="AC223" s="142"/>
      <c r="AD223" s="142"/>
      <c r="AE223" s="146"/>
      <c r="AF223" s="147"/>
      <c r="AG223" s="147"/>
      <c r="AH223" s="147"/>
      <c r="AI223" s="147"/>
      <c r="AJ223" s="148"/>
      <c r="AK223" s="142"/>
      <c r="AL223" s="142"/>
      <c r="AM223" s="143"/>
      <c r="AN223" s="144"/>
      <c r="AO223" s="144"/>
      <c r="AP223" s="144"/>
      <c r="AQ223" s="144"/>
      <c r="AR223" s="145"/>
      <c r="AS223" s="142" t="str">
        <f>IF(原始数据!L223="","",原始数据!L223)</f>
        <v/>
      </c>
      <c r="AT223" s="142" t="str">
        <f>IF(原始数据!AV223="","",原始数据!AV223)</f>
        <v/>
      </c>
      <c r="AU223" s="154"/>
      <c r="AV223" s="154"/>
      <c r="AW223" s="154"/>
      <c r="AX223" s="154"/>
      <c r="AY223" s="155"/>
      <c r="AZ223" s="151"/>
      <c r="BA223" s="151"/>
    </row>
    <row r="224" spans="1:55">
      <c r="A224" s="1">
        <f>输入错误检查!B223</f>
        <v>0</v>
      </c>
      <c r="C224" s="8">
        <f>IF(原始数据!B224="","",原始数据!B224)</f>
        <v>4</v>
      </c>
      <c r="D224" s="8">
        <f>IF(原始数据!C224="","",原始数据!C224)</f>
        <v>17</v>
      </c>
      <c r="E224" s="8">
        <f>IF(原始数据!D224="","",原始数据!D224)</f>
        <v>18</v>
      </c>
      <c r="F224" s="8" t="str">
        <f>IF(原始数据!E224="","",原始数据!E224)</f>
        <v>GR</v>
      </c>
      <c r="G224" s="8" t="str">
        <f>IF(原始数据!F224="","",原始数据!F224)</f>
        <v>FT</v>
      </c>
      <c r="H224" s="8">
        <f>IF(原始数据!G224="","",原始数据!G224)</f>
        <v>3</v>
      </c>
      <c r="I224" s="8" t="str">
        <f>IF(原始数据!H224="","",原始数据!H224)</f>
        <v>下</v>
      </c>
      <c r="J224" s="8" t="str">
        <f>原始数据!U224</f>
        <v/>
      </c>
      <c r="K224" s="8" t="str">
        <f t="shared" si="8"/>
        <v/>
      </c>
      <c r="L224" s="8">
        <f t="shared" si="9"/>
        <v>0</v>
      </c>
      <c r="M224" s="142"/>
      <c r="N224" s="142"/>
      <c r="O224" s="146"/>
      <c r="P224" s="147"/>
      <c r="Q224" s="147"/>
      <c r="R224" s="147"/>
      <c r="S224" s="147"/>
      <c r="T224" s="148"/>
      <c r="U224" s="142"/>
      <c r="V224" s="142"/>
      <c r="W224" s="143"/>
      <c r="X224" s="144"/>
      <c r="Y224" s="144"/>
      <c r="Z224" s="144"/>
      <c r="AA224" s="144"/>
      <c r="AB224" s="145"/>
      <c r="AC224" s="142"/>
      <c r="AD224" s="142"/>
      <c r="AE224" s="146"/>
      <c r="AF224" s="147"/>
      <c r="AG224" s="147"/>
      <c r="AH224" s="147"/>
      <c r="AI224" s="147"/>
      <c r="AJ224" s="148"/>
      <c r="AK224" s="142"/>
      <c r="AL224" s="142"/>
      <c r="AM224" s="143"/>
      <c r="AN224" s="144"/>
      <c r="AO224" s="144"/>
      <c r="AP224" s="144"/>
      <c r="AQ224" s="144"/>
      <c r="AR224" s="145"/>
      <c r="AS224" s="142" t="str">
        <f>IF(原始数据!L224="","",原始数据!L224)</f>
        <v/>
      </c>
      <c r="AT224" s="142" t="str">
        <f>IF(原始数据!AV224="","",原始数据!AV224)</f>
        <v/>
      </c>
      <c r="AU224" s="154"/>
      <c r="AV224" s="154"/>
      <c r="AW224" s="154"/>
      <c r="AX224" s="154"/>
      <c r="AY224" s="155"/>
      <c r="AZ224" s="151"/>
      <c r="BA224" s="151"/>
    </row>
    <row r="225" spans="1:55">
      <c r="A225" s="1">
        <f>输入错误检查!B224</f>
        <v>0</v>
      </c>
      <c r="C225" s="8">
        <f>IF(原始数据!B225="","",原始数据!B225)</f>
        <v>4</v>
      </c>
      <c r="D225" s="8">
        <f>IF(原始数据!C225="","",原始数据!C225)</f>
        <v>17</v>
      </c>
      <c r="E225" s="8">
        <f>IF(原始数据!D225="","",原始数据!D225)</f>
        <v>18</v>
      </c>
      <c r="F225" s="8" t="str">
        <f>IF(原始数据!E225="","",原始数据!E225)</f>
        <v>GR</v>
      </c>
      <c r="G225" s="8" t="str">
        <f>IF(原始数据!F225="","",原始数据!F225)</f>
        <v>FT</v>
      </c>
      <c r="H225" s="8" t="str">
        <f>IF(原始数据!G225="","",原始数据!G225)</f>
        <v>加</v>
      </c>
      <c r="I225" s="8" t="str">
        <f>IF(原始数据!H225="","",原始数据!H225)</f>
        <v>上</v>
      </c>
      <c r="J225" s="8" t="str">
        <f>原始数据!U225</f>
        <v/>
      </c>
      <c r="K225" s="8" t="str">
        <f t="shared" si="8"/>
        <v/>
      </c>
      <c r="L225" s="8">
        <f t="shared" si="9"/>
        <v>0</v>
      </c>
      <c r="M225" s="142"/>
      <c r="N225" s="142"/>
      <c r="O225" s="146"/>
      <c r="P225" s="147"/>
      <c r="Q225" s="147"/>
      <c r="R225" s="147"/>
      <c r="S225" s="147"/>
      <c r="T225" s="148"/>
      <c r="U225" s="142"/>
      <c r="V225" s="142"/>
      <c r="W225" s="143"/>
      <c r="X225" s="144"/>
      <c r="Y225" s="144"/>
      <c r="Z225" s="144"/>
      <c r="AA225" s="144"/>
      <c r="AB225" s="145"/>
      <c r="AC225" s="142"/>
      <c r="AD225" s="142"/>
      <c r="AE225" s="146"/>
      <c r="AF225" s="147"/>
      <c r="AG225" s="147"/>
      <c r="AH225" s="147"/>
      <c r="AI225" s="147"/>
      <c r="AJ225" s="148"/>
      <c r="AK225" s="142"/>
      <c r="AL225" s="142"/>
      <c r="AM225" s="143"/>
      <c r="AN225" s="144"/>
      <c r="AO225" s="144"/>
      <c r="AP225" s="144"/>
      <c r="AQ225" s="144"/>
      <c r="AR225" s="145"/>
      <c r="AS225" s="142" t="str">
        <f>IF(原始数据!L225="","",原始数据!L225)</f>
        <v/>
      </c>
      <c r="AT225" s="142" t="str">
        <f>IF(原始数据!AV225="","",原始数据!AV225)</f>
        <v/>
      </c>
      <c r="AU225" s="154"/>
      <c r="AV225" s="154"/>
      <c r="AW225" s="154"/>
      <c r="AX225" s="154"/>
      <c r="AY225" s="155"/>
      <c r="AZ225" s="151"/>
      <c r="BA225" s="151"/>
    </row>
    <row r="226" spans="1:55">
      <c r="A226" s="1">
        <f>输入错误检查!B225</f>
        <v>0</v>
      </c>
      <c r="C226" s="8">
        <f>IF(原始数据!B226="","",原始数据!B226)</f>
        <v>4</v>
      </c>
      <c r="D226" s="8">
        <f>IF(原始数据!C226="","",原始数据!C226)</f>
        <v>17</v>
      </c>
      <c r="E226" s="8">
        <f>IF(原始数据!D226="","",原始数据!D226)</f>
        <v>18</v>
      </c>
      <c r="F226" s="8" t="str">
        <f>IF(原始数据!E226="","",原始数据!E226)</f>
        <v>GR</v>
      </c>
      <c r="G226" s="8" t="str">
        <f>IF(原始数据!F226="","",原始数据!F226)</f>
        <v>FT</v>
      </c>
      <c r="H226" s="8" t="str">
        <f>IF(原始数据!G226="","",原始数据!G226)</f>
        <v>加</v>
      </c>
      <c r="I226" s="8" t="str">
        <f>IF(原始数据!H226="","",原始数据!H226)</f>
        <v>下</v>
      </c>
      <c r="J226" s="8" t="str">
        <f>原始数据!U226</f>
        <v/>
      </c>
      <c r="K226" s="8" t="str">
        <f t="shared" si="8"/>
        <v/>
      </c>
      <c r="L226" s="8">
        <f t="shared" si="9"/>
        <v>0</v>
      </c>
      <c r="M226" s="142"/>
      <c r="N226" s="142"/>
      <c r="O226" s="146"/>
      <c r="P226" s="147"/>
      <c r="Q226" s="147"/>
      <c r="R226" s="147"/>
      <c r="S226" s="147"/>
      <c r="T226" s="148"/>
      <c r="U226" s="142"/>
      <c r="V226" s="142"/>
      <c r="W226" s="143"/>
      <c r="X226" s="144"/>
      <c r="Y226" s="144"/>
      <c r="Z226" s="144"/>
      <c r="AA226" s="144"/>
      <c r="AB226" s="145"/>
      <c r="AC226" s="142"/>
      <c r="AD226" s="142"/>
      <c r="AE226" s="146"/>
      <c r="AF226" s="147"/>
      <c r="AG226" s="147"/>
      <c r="AH226" s="147"/>
      <c r="AI226" s="147"/>
      <c r="AJ226" s="148"/>
      <c r="AK226" s="142"/>
      <c r="AL226" s="142"/>
      <c r="AM226" s="143"/>
      <c r="AN226" s="144"/>
      <c r="AO226" s="144"/>
      <c r="AP226" s="144"/>
      <c r="AQ226" s="144"/>
      <c r="AR226" s="145"/>
      <c r="AS226" s="142" t="str">
        <f>IF(原始数据!L226="","",原始数据!L226)</f>
        <v/>
      </c>
      <c r="AT226" s="142" t="str">
        <f>IF(原始数据!AV226="","",原始数据!AV226)</f>
        <v/>
      </c>
      <c r="AU226" s="154"/>
      <c r="AV226" s="154"/>
      <c r="AW226" s="154"/>
      <c r="AX226" s="154"/>
      <c r="AY226" s="155"/>
      <c r="AZ226" s="151"/>
      <c r="BA226" s="151"/>
    </row>
    <row r="227" spans="1:55">
      <c r="A227" s="1">
        <f>输入错误检查!B226</f>
        <v>0</v>
      </c>
      <c r="C227" s="8">
        <f>IF(原始数据!B227="","",原始数据!B227)</f>
        <v>4</v>
      </c>
      <c r="D227" s="8">
        <f>IF(原始数据!C227="","",原始数据!C227)</f>
        <v>18</v>
      </c>
      <c r="E227" s="8">
        <f>IF(原始数据!D227="","",原始数据!D227)</f>
        <v>12</v>
      </c>
      <c r="F227" s="8" t="str">
        <f>IF(原始数据!E227="","",原始数据!E227)</f>
        <v>DOU5</v>
      </c>
      <c r="G227" s="8" t="str">
        <f>IF(原始数据!F227="","",原始数据!F227)</f>
        <v>AXIZ</v>
      </c>
      <c r="H227" s="8">
        <f>IF(原始数据!G227="","",原始数据!G227)</f>
        <v>1</v>
      </c>
      <c r="I227" s="8" t="str">
        <f>IF(原始数据!H227="","",原始数据!H227)</f>
        <v>上</v>
      </c>
      <c r="J227" s="8" t="str">
        <f>原始数据!U227</f>
        <v>平</v>
      </c>
      <c r="K227" s="8">
        <f t="shared" si="8"/>
        <v>0</v>
      </c>
      <c r="L227" s="8">
        <f t="shared" si="9"/>
        <v>2</v>
      </c>
      <c r="M227" s="142" t="s">
        <v>356</v>
      </c>
      <c r="N227" s="142" t="s">
        <v>83</v>
      </c>
      <c r="O227" s="143">
        <v>0</v>
      </c>
      <c r="P227" s="144">
        <v>0</v>
      </c>
      <c r="Q227" s="144">
        <v>0</v>
      </c>
      <c r="R227" s="144">
        <v>0</v>
      </c>
      <c r="S227" s="144">
        <v>63</v>
      </c>
      <c r="T227" s="145" t="s">
        <v>399</v>
      </c>
      <c r="U227" s="142" t="s">
        <v>334</v>
      </c>
      <c r="V227" s="142" t="s">
        <v>119</v>
      </c>
      <c r="W227" s="146">
        <v>1.05</v>
      </c>
      <c r="X227" s="147">
        <v>0</v>
      </c>
      <c r="Y227" s="147">
        <v>2</v>
      </c>
      <c r="Z227" s="147">
        <v>0</v>
      </c>
      <c r="AA227" s="147">
        <v>141</v>
      </c>
      <c r="AB227" s="148" t="s">
        <v>399</v>
      </c>
      <c r="AC227" s="142" t="s">
        <v>284</v>
      </c>
      <c r="AD227" s="142" t="s">
        <v>90</v>
      </c>
      <c r="AE227" s="143">
        <v>2.13</v>
      </c>
      <c r="AF227" s="144">
        <v>1</v>
      </c>
      <c r="AG227" s="144">
        <v>1</v>
      </c>
      <c r="AH227" s="144">
        <v>0</v>
      </c>
      <c r="AI227" s="144">
        <v>122</v>
      </c>
      <c r="AJ227" s="145" t="s">
        <v>398</v>
      </c>
      <c r="AK227" s="142" t="s">
        <v>290</v>
      </c>
      <c r="AL227" s="142" t="s">
        <v>133</v>
      </c>
      <c r="AM227" s="146">
        <v>2</v>
      </c>
      <c r="AN227" s="147">
        <v>0</v>
      </c>
      <c r="AO227" s="147">
        <v>3</v>
      </c>
      <c r="AP227" s="147">
        <v>0</v>
      </c>
      <c r="AQ227" s="147">
        <v>55</v>
      </c>
      <c r="AR227" s="148" t="s">
        <v>398</v>
      </c>
      <c r="AS227" s="142" t="str">
        <f>IF(原始数据!L227="","",原始数据!L227)</f>
        <v>kakiri</v>
      </c>
      <c r="AT227" s="142" t="str">
        <f>IF(原始数据!AV227="","",原始数据!AV227)</f>
        <v>喧嚣</v>
      </c>
      <c r="AU227" s="149">
        <v>0</v>
      </c>
      <c r="AV227" s="149">
        <v>2</v>
      </c>
      <c r="AW227" s="149">
        <v>58</v>
      </c>
      <c r="AX227" s="149">
        <v>0</v>
      </c>
      <c r="AY227" s="150">
        <v>10</v>
      </c>
      <c r="AZ227" s="151">
        <v>8</v>
      </c>
      <c r="BA227" s="151">
        <v>28</v>
      </c>
      <c r="BB227" s="152" t="s">
        <v>334</v>
      </c>
      <c r="BC227" s="153" t="s">
        <v>119</v>
      </c>
    </row>
    <row r="228" spans="1:55">
      <c r="A228" s="1">
        <f>输入错误检查!B227</f>
        <v>0</v>
      </c>
      <c r="C228" s="8">
        <f>IF(原始数据!B228="","",原始数据!B228)</f>
        <v>4</v>
      </c>
      <c r="D228" s="8">
        <f>IF(原始数据!C228="","",原始数据!C228)</f>
        <v>18</v>
      </c>
      <c r="E228" s="8">
        <f>IF(原始数据!D228="","",原始数据!D228)</f>
        <v>12</v>
      </c>
      <c r="F228" s="8" t="str">
        <f>IF(原始数据!E228="","",原始数据!E228)</f>
        <v>DOU5</v>
      </c>
      <c r="G228" s="8" t="str">
        <f>IF(原始数据!F228="","",原始数据!F228)</f>
        <v>AXIZ</v>
      </c>
      <c r="H228" s="8">
        <f>IF(原始数据!G228="","",原始数据!G228)</f>
        <v>1</v>
      </c>
      <c r="I228" s="8" t="str">
        <f>IF(原始数据!H228="","",原始数据!H228)</f>
        <v>下</v>
      </c>
      <c r="J228" s="8" t="str">
        <f>原始数据!U228</f>
        <v>平</v>
      </c>
      <c r="K228" s="8">
        <f t="shared" si="8"/>
        <v>0</v>
      </c>
      <c r="L228" s="8">
        <f t="shared" si="9"/>
        <v>2</v>
      </c>
      <c r="M228" s="142" t="s">
        <v>300</v>
      </c>
      <c r="N228" s="142" t="s">
        <v>79</v>
      </c>
      <c r="O228" s="143">
        <v>2</v>
      </c>
      <c r="P228" s="144">
        <v>0</v>
      </c>
      <c r="Q228" s="144">
        <v>0</v>
      </c>
      <c r="R228" s="144">
        <v>0</v>
      </c>
      <c r="S228" s="144">
        <v>0</v>
      </c>
      <c r="T228" s="145" t="s">
        <v>398</v>
      </c>
      <c r="U228" s="142" t="s">
        <v>248</v>
      </c>
      <c r="V228" s="142" t="s">
        <v>97</v>
      </c>
      <c r="W228" s="146">
        <v>1.27</v>
      </c>
      <c r="X228" s="147">
        <v>0</v>
      </c>
      <c r="Y228" s="147">
        <v>1</v>
      </c>
      <c r="Z228" s="147">
        <v>0</v>
      </c>
      <c r="AA228" s="147">
        <v>35</v>
      </c>
      <c r="AB228" s="148" t="s">
        <v>399</v>
      </c>
      <c r="AC228" s="142" t="s">
        <v>357</v>
      </c>
      <c r="AD228" s="142" t="s">
        <v>119</v>
      </c>
      <c r="AE228" s="143">
        <v>0.13</v>
      </c>
      <c r="AF228" s="144">
        <v>1</v>
      </c>
      <c r="AG228" s="144">
        <v>0</v>
      </c>
      <c r="AH228" s="144">
        <v>0</v>
      </c>
      <c r="AI228" s="144">
        <v>108</v>
      </c>
      <c r="AJ228" s="145" t="s">
        <v>399</v>
      </c>
      <c r="AK228" s="142" t="s">
        <v>238</v>
      </c>
      <c r="AL228" s="142" t="s">
        <v>82</v>
      </c>
      <c r="AM228" s="146">
        <v>1.73</v>
      </c>
      <c r="AN228" s="147">
        <v>0</v>
      </c>
      <c r="AO228" s="147">
        <v>1</v>
      </c>
      <c r="AP228" s="147">
        <v>0</v>
      </c>
      <c r="AQ228" s="147">
        <v>12</v>
      </c>
      <c r="AR228" s="148" t="s">
        <v>398</v>
      </c>
      <c r="AS228" s="142" t="str">
        <f>IF(原始数据!L228="","",原始数据!L228)</f>
        <v>yan</v>
      </c>
      <c r="AT228" s="142" t="str">
        <f>IF(原始数据!AV228="","",原始数据!AV228)</f>
        <v>喧嚣</v>
      </c>
      <c r="AU228" s="149">
        <v>0</v>
      </c>
      <c r="AV228" s="149">
        <v>4</v>
      </c>
      <c r="AW228" s="149">
        <v>31</v>
      </c>
      <c r="AX228" s="149">
        <v>0</v>
      </c>
      <c r="AY228" s="150">
        <v>4</v>
      </c>
      <c r="AZ228" s="151">
        <v>4</v>
      </c>
      <c r="BA228" s="151">
        <v>10</v>
      </c>
    </row>
    <row r="229" spans="1:55">
      <c r="A229" s="1">
        <f>输入错误检查!B228</f>
        <v>0</v>
      </c>
      <c r="C229" s="8">
        <f>IF(原始数据!B229="","",原始数据!B229)</f>
        <v>4</v>
      </c>
      <c r="D229" s="8">
        <f>IF(原始数据!C229="","",原始数据!C229)</f>
        <v>18</v>
      </c>
      <c r="E229" s="8">
        <f>IF(原始数据!D229="","",原始数据!D229)</f>
        <v>12</v>
      </c>
      <c r="F229" s="8" t="str">
        <f>IF(原始数据!E229="","",原始数据!E229)</f>
        <v>DOU5</v>
      </c>
      <c r="G229" s="8" t="str">
        <f>IF(原始数据!F229="","",原始数据!F229)</f>
        <v>AXIZ</v>
      </c>
      <c r="H229" s="8">
        <f>IF(原始数据!G229="","",原始数据!G229)</f>
        <v>2</v>
      </c>
      <c r="I229" s="8" t="str">
        <f>IF(原始数据!H229="","",原始数据!H229)</f>
        <v>上</v>
      </c>
      <c r="J229" s="8" t="str">
        <f>原始数据!U229</f>
        <v>屠</v>
      </c>
      <c r="K229" s="8">
        <f t="shared" si="8"/>
        <v>0</v>
      </c>
      <c r="L229" s="8">
        <f t="shared" si="9"/>
        <v>1</v>
      </c>
      <c r="M229" s="142" t="s">
        <v>300</v>
      </c>
      <c r="N229" s="142" t="s">
        <v>93</v>
      </c>
      <c r="O229" s="143">
        <v>1.52</v>
      </c>
      <c r="P229" s="144">
        <v>1</v>
      </c>
      <c r="Q229" s="144">
        <v>0</v>
      </c>
      <c r="R229" s="144">
        <v>1</v>
      </c>
      <c r="S229" s="144">
        <v>65</v>
      </c>
      <c r="T229" s="145" t="s">
        <v>399</v>
      </c>
      <c r="U229" s="142" t="s">
        <v>248</v>
      </c>
      <c r="V229" s="142" t="s">
        <v>97</v>
      </c>
      <c r="W229" s="146">
        <v>0.1</v>
      </c>
      <c r="X229" s="147">
        <v>0</v>
      </c>
      <c r="Y229" s="147">
        <v>0</v>
      </c>
      <c r="Z229" s="147">
        <v>0</v>
      </c>
      <c r="AA229" s="147">
        <v>53</v>
      </c>
      <c r="AB229" s="148" t="s">
        <v>399</v>
      </c>
      <c r="AC229" s="142" t="s">
        <v>357</v>
      </c>
      <c r="AD229" s="142" t="s">
        <v>101</v>
      </c>
      <c r="AE229" s="143">
        <v>1.78</v>
      </c>
      <c r="AF229" s="144">
        <v>0</v>
      </c>
      <c r="AG229" s="144">
        <v>2</v>
      </c>
      <c r="AH229" s="144">
        <v>1</v>
      </c>
      <c r="AI229" s="144">
        <v>137</v>
      </c>
      <c r="AJ229" s="145" t="s">
        <v>399</v>
      </c>
      <c r="AK229" s="142" t="s">
        <v>238</v>
      </c>
      <c r="AL229" s="142" t="s">
        <v>109</v>
      </c>
      <c r="AM229" s="146">
        <v>2.16</v>
      </c>
      <c r="AN229" s="147">
        <v>0</v>
      </c>
      <c r="AO229" s="147">
        <v>1</v>
      </c>
      <c r="AP229" s="147">
        <v>1</v>
      </c>
      <c r="AQ229" s="147">
        <v>10</v>
      </c>
      <c r="AR229" s="148" t="s">
        <v>398</v>
      </c>
      <c r="AS229" s="142" t="str">
        <f>IF(原始数据!L229="","",原始数据!L229)</f>
        <v>yan</v>
      </c>
      <c r="AT229" s="142" t="str">
        <f>IF(原始数据!AV229="","",原始数据!AV229)</f>
        <v>歌剧演员</v>
      </c>
      <c r="AU229" s="149">
        <v>0</v>
      </c>
      <c r="AV229" s="149">
        <v>2</v>
      </c>
      <c r="AW229" s="149">
        <v>14</v>
      </c>
      <c r="AX229" s="149">
        <v>1</v>
      </c>
      <c r="AY229" s="150">
        <v>6</v>
      </c>
      <c r="AZ229" s="151">
        <v>8</v>
      </c>
      <c r="BA229" s="151">
        <v>10</v>
      </c>
    </row>
    <row r="230" spans="1:55">
      <c r="A230" s="1">
        <f>输入错误检查!B229</f>
        <v>0</v>
      </c>
      <c r="C230" s="8">
        <f>IF(原始数据!B230="","",原始数据!B230)</f>
        <v>4</v>
      </c>
      <c r="D230" s="8">
        <f>IF(原始数据!C230="","",原始数据!C230)</f>
        <v>18</v>
      </c>
      <c r="E230" s="8">
        <f>IF(原始数据!D230="","",原始数据!D230)</f>
        <v>12</v>
      </c>
      <c r="F230" s="8" t="str">
        <f>IF(原始数据!E230="","",原始数据!E230)</f>
        <v>DOU5</v>
      </c>
      <c r="G230" s="8" t="str">
        <f>IF(原始数据!F230="","",原始数据!F230)</f>
        <v>AXIZ</v>
      </c>
      <c r="H230" s="8">
        <f>IF(原始数据!G230="","",原始数据!G230)</f>
        <v>2</v>
      </c>
      <c r="I230" s="8" t="str">
        <f>IF(原始数据!H230="","",原始数据!H230)</f>
        <v>下</v>
      </c>
      <c r="J230" s="8" t="str">
        <f>原始数据!U230</f>
        <v>平</v>
      </c>
      <c r="K230" s="8">
        <f t="shared" si="8"/>
        <v>0</v>
      </c>
      <c r="L230" s="8">
        <f t="shared" si="9"/>
        <v>2</v>
      </c>
      <c r="M230" s="142" t="s">
        <v>356</v>
      </c>
      <c r="N230" s="142" t="s">
        <v>85</v>
      </c>
      <c r="O230" s="143">
        <v>2.36</v>
      </c>
      <c r="P230" s="144">
        <v>0</v>
      </c>
      <c r="Q230" s="144">
        <v>3</v>
      </c>
      <c r="R230" s="144">
        <v>1</v>
      </c>
      <c r="S230" s="144">
        <v>14</v>
      </c>
      <c r="T230" s="145" t="s">
        <v>398</v>
      </c>
      <c r="U230" s="142" t="s">
        <v>334</v>
      </c>
      <c r="V230" s="142" t="s">
        <v>101</v>
      </c>
      <c r="W230" s="146">
        <v>1.29</v>
      </c>
      <c r="X230" s="147">
        <v>0</v>
      </c>
      <c r="Y230" s="147">
        <v>2</v>
      </c>
      <c r="Z230" s="147">
        <v>0</v>
      </c>
      <c r="AA230" s="147">
        <v>131</v>
      </c>
      <c r="AB230" s="148" t="s">
        <v>398</v>
      </c>
      <c r="AC230" s="142" t="s">
        <v>284</v>
      </c>
      <c r="AD230" s="142" t="s">
        <v>108</v>
      </c>
      <c r="AE230" s="143">
        <v>2.49</v>
      </c>
      <c r="AF230" s="144">
        <v>0</v>
      </c>
      <c r="AG230" s="144">
        <v>0</v>
      </c>
      <c r="AH230" s="144">
        <v>0</v>
      </c>
      <c r="AI230" s="144">
        <v>66</v>
      </c>
      <c r="AJ230" s="145" t="s">
        <v>399</v>
      </c>
      <c r="AK230" s="142" t="s">
        <v>290</v>
      </c>
      <c r="AL230" s="142" t="s">
        <v>98</v>
      </c>
      <c r="AM230" s="146">
        <v>0</v>
      </c>
      <c r="AN230" s="147">
        <v>0</v>
      </c>
      <c r="AO230" s="147">
        <v>0</v>
      </c>
      <c r="AP230" s="147">
        <v>0</v>
      </c>
      <c r="AQ230" s="147">
        <v>66</v>
      </c>
      <c r="AR230" s="148" t="s">
        <v>399</v>
      </c>
      <c r="AS230" s="142" t="str">
        <f>IF(原始数据!L230="","",原始数据!L230)</f>
        <v>kakiri</v>
      </c>
      <c r="AT230" s="142" t="str">
        <f>IF(原始数据!AV230="","",原始数据!AV230)</f>
        <v>歌剧演员</v>
      </c>
      <c r="AU230" s="149">
        <v>0</v>
      </c>
      <c r="AV230" s="149">
        <v>6</v>
      </c>
      <c r="AW230" s="149">
        <v>15</v>
      </c>
      <c r="AX230" s="149">
        <v>1</v>
      </c>
      <c r="AY230" s="150">
        <v>8</v>
      </c>
      <c r="AZ230" s="151">
        <v>8</v>
      </c>
      <c r="BA230" s="151">
        <v>50</v>
      </c>
    </row>
    <row r="231" spans="1:55">
      <c r="A231" s="1">
        <f>输入错误检查!B230</f>
        <v>0</v>
      </c>
      <c r="C231" s="8">
        <f>IF(原始数据!B231="","",原始数据!B231)</f>
        <v>4</v>
      </c>
      <c r="D231" s="8">
        <f>IF(原始数据!C231="","",原始数据!C231)</f>
        <v>18</v>
      </c>
      <c r="E231" s="8">
        <f>IF(原始数据!D231="","",原始数据!D231)</f>
        <v>12</v>
      </c>
      <c r="F231" s="8" t="str">
        <f>IF(原始数据!E231="","",原始数据!E231)</f>
        <v>DOU5</v>
      </c>
      <c r="G231" s="8" t="str">
        <f>IF(原始数据!F231="","",原始数据!F231)</f>
        <v>AXIZ</v>
      </c>
      <c r="H231" s="8">
        <f>IF(原始数据!G231="","",原始数据!G231)</f>
        <v>3</v>
      </c>
      <c r="I231" s="8" t="str">
        <f>IF(原始数据!H231="","",原始数据!H231)</f>
        <v>上</v>
      </c>
      <c r="J231" s="8" t="str">
        <f>原始数据!U231</f>
        <v>平</v>
      </c>
      <c r="K231" s="8">
        <f t="shared" si="8"/>
        <v>0</v>
      </c>
      <c r="L231" s="8">
        <f t="shared" si="9"/>
        <v>2</v>
      </c>
      <c r="M231" s="142" t="s">
        <v>356</v>
      </c>
      <c r="N231" s="142" t="s">
        <v>82</v>
      </c>
      <c r="O231" s="143">
        <v>0.97</v>
      </c>
      <c r="P231" s="144">
        <v>0</v>
      </c>
      <c r="Q231" s="144">
        <v>0</v>
      </c>
      <c r="R231" s="144">
        <v>0</v>
      </c>
      <c r="S231" s="144">
        <v>88</v>
      </c>
      <c r="T231" s="145" t="s">
        <v>398</v>
      </c>
      <c r="U231" s="142" t="s">
        <v>284</v>
      </c>
      <c r="V231" s="142" t="s">
        <v>91</v>
      </c>
      <c r="W231" s="146">
        <v>0</v>
      </c>
      <c r="X231" s="147">
        <v>0</v>
      </c>
      <c r="Y231" s="147">
        <v>0</v>
      </c>
      <c r="Z231" s="147">
        <v>0</v>
      </c>
      <c r="AA231" s="147">
        <v>46</v>
      </c>
      <c r="AB231" s="148" t="s">
        <v>399</v>
      </c>
      <c r="AC231" s="142" t="s">
        <v>290</v>
      </c>
      <c r="AD231" s="142" t="s">
        <v>97</v>
      </c>
      <c r="AE231" s="143">
        <v>2.03</v>
      </c>
      <c r="AF231" s="144">
        <v>0</v>
      </c>
      <c r="AG231" s="144">
        <v>1</v>
      </c>
      <c r="AH231" s="144">
        <v>1</v>
      </c>
      <c r="AI231" s="144">
        <v>48</v>
      </c>
      <c r="AJ231" s="145" t="s">
        <v>398</v>
      </c>
      <c r="AK231" s="142" t="s">
        <v>334</v>
      </c>
      <c r="AL231" s="142" t="s">
        <v>109</v>
      </c>
      <c r="AM231" s="146">
        <v>2</v>
      </c>
      <c r="AN231" s="147">
        <v>0</v>
      </c>
      <c r="AO231" s="147">
        <v>0</v>
      </c>
      <c r="AP231" s="147">
        <v>0</v>
      </c>
      <c r="AQ231" s="147">
        <v>25</v>
      </c>
      <c r="AR231" s="148" t="s">
        <v>399</v>
      </c>
      <c r="AS231" s="142" t="str">
        <f>IF(原始数据!L231="","",原始数据!L231)</f>
        <v>kakaka</v>
      </c>
      <c r="AT231" s="142" t="str">
        <f>IF(原始数据!AV231="","",原始数据!AV231)</f>
        <v>26号守卫</v>
      </c>
      <c r="AU231" s="149">
        <v>0</v>
      </c>
      <c r="AV231" s="149">
        <v>3</v>
      </c>
      <c r="AW231" s="149">
        <v>16</v>
      </c>
      <c r="AX231" s="149">
        <v>0</v>
      </c>
      <c r="AY231" s="150">
        <v>3</v>
      </c>
      <c r="AZ231" s="151">
        <v>7</v>
      </c>
      <c r="BA231" s="151">
        <v>3</v>
      </c>
    </row>
    <row r="232" spans="1:55">
      <c r="A232" s="1">
        <f>输入错误检查!B231</f>
        <v>0</v>
      </c>
      <c r="C232" s="8">
        <f>IF(原始数据!B232="","",原始数据!B232)</f>
        <v>4</v>
      </c>
      <c r="D232" s="8">
        <f>IF(原始数据!C232="","",原始数据!C232)</f>
        <v>18</v>
      </c>
      <c r="E232" s="8">
        <f>IF(原始数据!D232="","",原始数据!D232)</f>
        <v>12</v>
      </c>
      <c r="F232" s="8" t="str">
        <f>IF(原始数据!E232="","",原始数据!E232)</f>
        <v>DOU5</v>
      </c>
      <c r="G232" s="8" t="str">
        <f>IF(原始数据!F232="","",原始数据!F232)</f>
        <v>AXIZ</v>
      </c>
      <c r="H232" s="8">
        <f>IF(原始数据!G232="","",原始数据!G232)</f>
        <v>3</v>
      </c>
      <c r="I232" s="8" t="str">
        <f>IF(原始数据!H232="","",原始数据!H232)</f>
        <v>下</v>
      </c>
      <c r="J232" s="8" t="str">
        <f>原始数据!U232</f>
        <v>屠</v>
      </c>
      <c r="K232" s="8">
        <f t="shared" si="8"/>
        <v>0</v>
      </c>
      <c r="L232" s="8">
        <f t="shared" si="9"/>
        <v>0</v>
      </c>
      <c r="M232" s="142" t="s">
        <v>300</v>
      </c>
      <c r="N232" s="142" t="s">
        <v>86</v>
      </c>
      <c r="O232" s="143">
        <v>0.3</v>
      </c>
      <c r="P232" s="144">
        <v>0</v>
      </c>
      <c r="Q232" s="144">
        <v>2</v>
      </c>
      <c r="R232" s="144">
        <v>0</v>
      </c>
      <c r="S232" s="144">
        <v>68</v>
      </c>
      <c r="T232" s="145" t="s">
        <v>399</v>
      </c>
      <c r="U232" s="142" t="s">
        <v>357</v>
      </c>
      <c r="V232" s="142" t="s">
        <v>80</v>
      </c>
      <c r="W232" s="146">
        <v>1.75</v>
      </c>
      <c r="X232" s="147">
        <v>0</v>
      </c>
      <c r="Y232" s="147">
        <v>1</v>
      </c>
      <c r="Z232" s="147">
        <v>1</v>
      </c>
      <c r="AA232" s="147">
        <v>73</v>
      </c>
      <c r="AB232" s="148" t="s">
        <v>399</v>
      </c>
      <c r="AC232" s="142" t="s">
        <v>238</v>
      </c>
      <c r="AD232" s="142" t="s">
        <v>90</v>
      </c>
      <c r="AE232" s="143">
        <v>1.67</v>
      </c>
      <c r="AF232" s="144">
        <v>0</v>
      </c>
      <c r="AG232" s="144">
        <v>2</v>
      </c>
      <c r="AH232" s="144">
        <v>0</v>
      </c>
      <c r="AI232" s="144">
        <v>94</v>
      </c>
      <c r="AJ232" s="145" t="s">
        <v>399</v>
      </c>
      <c r="AK232" s="142" t="s">
        <v>248</v>
      </c>
      <c r="AL232" s="142" t="s">
        <v>105</v>
      </c>
      <c r="AM232" s="146">
        <v>0.24</v>
      </c>
      <c r="AN232" s="147">
        <v>0</v>
      </c>
      <c r="AO232" s="147">
        <v>0</v>
      </c>
      <c r="AP232" s="147">
        <v>0</v>
      </c>
      <c r="AQ232" s="147">
        <v>40</v>
      </c>
      <c r="AR232" s="148" t="s">
        <v>399</v>
      </c>
      <c r="AS232" s="142" t="str">
        <f>IF(原始数据!L232="","",原始数据!L232)</f>
        <v>yan</v>
      </c>
      <c r="AT232" s="142" t="str">
        <f>IF(原始数据!AV232="","",原始数据!AV232)</f>
        <v>使徒</v>
      </c>
      <c r="AU232" s="149">
        <v>2</v>
      </c>
      <c r="AV232" s="149">
        <v>4</v>
      </c>
      <c r="AW232" s="149">
        <v>16</v>
      </c>
      <c r="AX232" s="149">
        <v>1</v>
      </c>
      <c r="AY232" s="150">
        <v>11</v>
      </c>
      <c r="AZ232" s="151">
        <v>5</v>
      </c>
      <c r="BA232" s="151">
        <v>51</v>
      </c>
    </row>
    <row r="233" spans="1:55">
      <c r="A233" s="1">
        <f>输入错误检查!B232</f>
        <v>0</v>
      </c>
      <c r="C233" s="8">
        <f>IF(原始数据!B233="","",原始数据!B233)</f>
        <v>4</v>
      </c>
      <c r="D233" s="8">
        <f>IF(原始数据!C233="","",原始数据!C233)</f>
        <v>18</v>
      </c>
      <c r="E233" s="8">
        <f>IF(原始数据!D233="","",原始数据!D233)</f>
        <v>12</v>
      </c>
      <c r="F233" s="8" t="str">
        <f>IF(原始数据!E233="","",原始数据!E233)</f>
        <v>DOU5</v>
      </c>
      <c r="G233" s="8" t="str">
        <f>IF(原始数据!F233="","",原始数据!F233)</f>
        <v>AXIZ</v>
      </c>
      <c r="H233" s="8" t="str">
        <f>IF(原始数据!G233="","",原始数据!G233)</f>
        <v>加</v>
      </c>
      <c r="I233" s="8" t="str">
        <f>IF(原始数据!H233="","",原始数据!H233)</f>
        <v>上</v>
      </c>
      <c r="J233" s="8" t="str">
        <f>原始数据!U233</f>
        <v/>
      </c>
      <c r="K233" s="8" t="str">
        <f t="shared" si="8"/>
        <v/>
      </c>
      <c r="L233" s="8">
        <f t="shared" si="9"/>
        <v>0</v>
      </c>
      <c r="M233" s="142"/>
      <c r="N233" s="142"/>
      <c r="O233" s="143"/>
      <c r="P233" s="144"/>
      <c r="Q233" s="144"/>
      <c r="R233" s="144"/>
      <c r="S233" s="144"/>
      <c r="T233" s="145"/>
      <c r="U233" s="142"/>
      <c r="V233" s="142"/>
      <c r="W233" s="146"/>
      <c r="X233" s="147"/>
      <c r="Y233" s="147"/>
      <c r="Z233" s="147"/>
      <c r="AA233" s="147"/>
      <c r="AB233" s="148"/>
      <c r="AC233" s="142"/>
      <c r="AD233" s="142"/>
      <c r="AE233" s="143"/>
      <c r="AF233" s="144"/>
      <c r="AG233" s="144"/>
      <c r="AH233" s="144"/>
      <c r="AI233" s="144"/>
      <c r="AJ233" s="145"/>
      <c r="AK233" s="142"/>
      <c r="AL233" s="142"/>
      <c r="AM233" s="146"/>
      <c r="AN233" s="147"/>
      <c r="AO233" s="147"/>
      <c r="AP233" s="147"/>
      <c r="AQ233" s="147"/>
      <c r="AR233" s="148"/>
      <c r="AS233" s="142" t="str">
        <f>IF(原始数据!L233="","",原始数据!L233)</f>
        <v/>
      </c>
      <c r="AT233" s="142" t="str">
        <f>IF(原始数据!AV233="","",原始数据!AV233)</f>
        <v/>
      </c>
      <c r="AU233" s="149"/>
      <c r="AV233" s="149"/>
      <c r="AW233" s="149"/>
      <c r="AX233" s="149"/>
      <c r="AY233" s="150"/>
      <c r="AZ233" s="151"/>
      <c r="BA233" s="151"/>
    </row>
    <row r="234" spans="1:55">
      <c r="A234" s="1">
        <f>输入错误检查!B233</f>
        <v>0</v>
      </c>
      <c r="C234" s="8">
        <f>IF(原始数据!B234="","",原始数据!B234)</f>
        <v>4</v>
      </c>
      <c r="D234" s="8">
        <f>IF(原始数据!C234="","",原始数据!C234)</f>
        <v>18</v>
      </c>
      <c r="E234" s="8">
        <f>IF(原始数据!D234="","",原始数据!D234)</f>
        <v>12</v>
      </c>
      <c r="F234" s="8" t="str">
        <f>IF(原始数据!E234="","",原始数据!E234)</f>
        <v>DOU5</v>
      </c>
      <c r="G234" s="8" t="str">
        <f>IF(原始数据!F234="","",原始数据!F234)</f>
        <v>AXIZ</v>
      </c>
      <c r="H234" s="8" t="str">
        <f>IF(原始数据!G234="","",原始数据!G234)</f>
        <v>加</v>
      </c>
      <c r="I234" s="8" t="str">
        <f>IF(原始数据!H234="","",原始数据!H234)</f>
        <v>下</v>
      </c>
      <c r="J234" s="8" t="str">
        <f>原始数据!U234</f>
        <v/>
      </c>
      <c r="K234" s="8" t="str">
        <f t="shared" si="8"/>
        <v/>
      </c>
      <c r="L234" s="8">
        <f t="shared" si="9"/>
        <v>0</v>
      </c>
      <c r="M234" s="142"/>
      <c r="N234" s="142"/>
      <c r="O234" s="143"/>
      <c r="P234" s="144"/>
      <c r="Q234" s="144"/>
      <c r="R234" s="144"/>
      <c r="S234" s="144"/>
      <c r="T234" s="145"/>
      <c r="U234" s="142"/>
      <c r="V234" s="142"/>
      <c r="W234" s="146"/>
      <c r="X234" s="147"/>
      <c r="Y234" s="147"/>
      <c r="Z234" s="147"/>
      <c r="AA234" s="147"/>
      <c r="AB234" s="148"/>
      <c r="AC234" s="142"/>
      <c r="AD234" s="142"/>
      <c r="AE234" s="143"/>
      <c r="AF234" s="144"/>
      <c r="AG234" s="144"/>
      <c r="AH234" s="144"/>
      <c r="AI234" s="144"/>
      <c r="AJ234" s="145"/>
      <c r="AK234" s="142"/>
      <c r="AL234" s="142"/>
      <c r="AM234" s="146"/>
      <c r="AN234" s="147"/>
      <c r="AO234" s="147"/>
      <c r="AP234" s="147"/>
      <c r="AQ234" s="147"/>
      <c r="AR234" s="148"/>
      <c r="AS234" s="142" t="str">
        <f>IF(原始数据!L234="","",原始数据!L234)</f>
        <v/>
      </c>
      <c r="AT234" s="142" t="str">
        <f>IF(原始数据!AV234="","",原始数据!AV234)</f>
        <v/>
      </c>
      <c r="AU234" s="149"/>
      <c r="AV234" s="149"/>
      <c r="AW234" s="149"/>
      <c r="AX234" s="149"/>
      <c r="AY234" s="150"/>
      <c r="AZ234" s="151"/>
      <c r="BA234" s="151"/>
    </row>
    <row r="235" spans="1:55">
      <c r="A235" s="1">
        <f>输入错误检查!B234</f>
        <v>0</v>
      </c>
      <c r="C235" s="8">
        <f>IF(原始数据!B235="","",原始数据!B235)</f>
        <v>4</v>
      </c>
      <c r="D235" s="8">
        <f>IF(原始数据!C235="","",原始数据!C235)</f>
        <v>18</v>
      </c>
      <c r="E235" s="8">
        <f>IF(原始数据!D235="","",原始数据!D235)</f>
        <v>14</v>
      </c>
      <c r="F235" s="8" t="str">
        <f>IF(原始数据!E235="","",原始数据!E235)</f>
        <v>WBG</v>
      </c>
      <c r="G235" s="8" t="str">
        <f>IF(原始数据!F235="","",原始数据!F235)</f>
        <v>RVL</v>
      </c>
      <c r="H235" s="8">
        <f>IF(原始数据!G235="","",原始数据!G235)</f>
        <v>1</v>
      </c>
      <c r="I235" s="8" t="str">
        <f>IF(原始数据!H235="","",原始数据!H235)</f>
        <v>上</v>
      </c>
      <c r="J235" s="8" t="str">
        <f>原始数据!U235</f>
        <v>屠</v>
      </c>
      <c r="K235" s="8">
        <f t="shared" si="8"/>
        <v>0</v>
      </c>
      <c r="L235" s="8">
        <f t="shared" si="9"/>
        <v>1</v>
      </c>
      <c r="M235" s="142" t="s">
        <v>335</v>
      </c>
      <c r="N235" s="142" t="s">
        <v>81</v>
      </c>
      <c r="O235" s="146">
        <v>2</v>
      </c>
      <c r="P235" s="147">
        <v>0</v>
      </c>
      <c r="Q235" s="147">
        <v>0</v>
      </c>
      <c r="R235" s="147">
        <v>0</v>
      </c>
      <c r="S235" s="147">
        <v>44</v>
      </c>
      <c r="T235" s="148" t="s">
        <v>399</v>
      </c>
      <c r="U235" s="142" t="s">
        <v>359</v>
      </c>
      <c r="V235" s="142" t="s">
        <v>83</v>
      </c>
      <c r="W235" s="143">
        <v>1</v>
      </c>
      <c r="X235" s="144">
        <v>0</v>
      </c>
      <c r="Y235" s="144">
        <v>1</v>
      </c>
      <c r="Z235" s="144">
        <v>0</v>
      </c>
      <c r="AA235" s="144">
        <v>87</v>
      </c>
      <c r="AB235" s="145" t="s">
        <v>399</v>
      </c>
      <c r="AC235" s="142" t="s">
        <v>374</v>
      </c>
      <c r="AD235" s="142" t="s">
        <v>133</v>
      </c>
      <c r="AE235" s="146">
        <v>2</v>
      </c>
      <c r="AF235" s="147">
        <v>0</v>
      </c>
      <c r="AG235" s="147">
        <v>1</v>
      </c>
      <c r="AH235" s="147">
        <v>1</v>
      </c>
      <c r="AI235" s="147">
        <v>82</v>
      </c>
      <c r="AJ235" s="148" t="s">
        <v>398</v>
      </c>
      <c r="AK235" s="142" t="s">
        <v>338</v>
      </c>
      <c r="AL235" s="142" t="s">
        <v>85</v>
      </c>
      <c r="AM235" s="143">
        <v>0</v>
      </c>
      <c r="AN235" s="144">
        <v>0</v>
      </c>
      <c r="AO235" s="144">
        <v>1</v>
      </c>
      <c r="AP235" s="144">
        <v>0</v>
      </c>
      <c r="AQ235" s="144">
        <v>40</v>
      </c>
      <c r="AR235" s="145" t="s">
        <v>399</v>
      </c>
      <c r="AS235" s="142" t="str">
        <f>IF(原始数据!L235="","",原始数据!L235)</f>
        <v>sprintzer</v>
      </c>
      <c r="AT235" s="142" t="str">
        <f>IF(原始数据!AV235="","",原始数据!AV235)</f>
        <v>跛脚羊</v>
      </c>
      <c r="AU235" s="154">
        <v>0</v>
      </c>
      <c r="AV235" s="154">
        <v>1</v>
      </c>
      <c r="AW235" s="154">
        <v>13</v>
      </c>
      <c r="AX235" s="154">
        <v>0</v>
      </c>
      <c r="AY235" s="155">
        <v>7</v>
      </c>
      <c r="AZ235" s="151">
        <v>7</v>
      </c>
      <c r="BA235" s="151">
        <v>8</v>
      </c>
      <c r="BB235" s="152" t="s">
        <v>164</v>
      </c>
      <c r="BC235" s="153" t="s">
        <v>175</v>
      </c>
    </row>
    <row r="236" spans="1:55">
      <c r="A236" s="1">
        <f>输入错误检查!B235</f>
        <v>0</v>
      </c>
      <c r="C236" s="8">
        <f>IF(原始数据!B236="","",原始数据!B236)</f>
        <v>4</v>
      </c>
      <c r="D236" s="8">
        <f>IF(原始数据!C236="","",原始数据!C236)</f>
        <v>18</v>
      </c>
      <c r="E236" s="8">
        <f>IF(原始数据!D236="","",原始数据!D236)</f>
        <v>14</v>
      </c>
      <c r="F236" s="8" t="str">
        <f>IF(原始数据!E236="","",原始数据!E236)</f>
        <v>WBG</v>
      </c>
      <c r="G236" s="8" t="str">
        <f>IF(原始数据!F236="","",原始数据!F236)</f>
        <v>RVL</v>
      </c>
      <c r="H236" s="8">
        <f>IF(原始数据!G236="","",原始数据!G236)</f>
        <v>1</v>
      </c>
      <c r="I236" s="8" t="str">
        <f>IF(原始数据!H236="","",原始数据!H236)</f>
        <v>下</v>
      </c>
      <c r="J236" s="8" t="str">
        <f>原始数据!U236</f>
        <v>屠</v>
      </c>
      <c r="K236" s="8">
        <f t="shared" si="8"/>
        <v>0</v>
      </c>
      <c r="L236" s="8">
        <f t="shared" si="9"/>
        <v>1</v>
      </c>
      <c r="M236" s="142" t="s">
        <v>306</v>
      </c>
      <c r="N236" s="142" t="s">
        <v>79</v>
      </c>
      <c r="O236" s="146">
        <v>0</v>
      </c>
      <c r="P236" s="147">
        <v>0</v>
      </c>
      <c r="Q236" s="147">
        <v>0</v>
      </c>
      <c r="R236" s="147">
        <v>0</v>
      </c>
      <c r="S236" s="147">
        <v>91</v>
      </c>
      <c r="T236" s="148" t="s">
        <v>399</v>
      </c>
      <c r="U236" s="142" t="s">
        <v>256</v>
      </c>
      <c r="V236" s="142" t="s">
        <v>82</v>
      </c>
      <c r="W236" s="143">
        <v>2</v>
      </c>
      <c r="X236" s="144">
        <v>2</v>
      </c>
      <c r="Y236" s="144">
        <v>1</v>
      </c>
      <c r="Z236" s="144">
        <v>0</v>
      </c>
      <c r="AA236" s="144">
        <v>66</v>
      </c>
      <c r="AB236" s="145" t="s">
        <v>399</v>
      </c>
      <c r="AC236" s="142" t="s">
        <v>251</v>
      </c>
      <c r="AD236" s="142" t="s">
        <v>91</v>
      </c>
      <c r="AE236" s="146">
        <v>2.58</v>
      </c>
      <c r="AF236" s="147">
        <v>0</v>
      </c>
      <c r="AG236" s="147">
        <v>1</v>
      </c>
      <c r="AH236" s="147">
        <v>0</v>
      </c>
      <c r="AI236" s="147">
        <v>30</v>
      </c>
      <c r="AJ236" s="148" t="s">
        <v>399</v>
      </c>
      <c r="AK236" s="142" t="s">
        <v>342</v>
      </c>
      <c r="AL236" s="142" t="s">
        <v>81</v>
      </c>
      <c r="AM236" s="143">
        <v>1.59</v>
      </c>
      <c r="AN236" s="144">
        <v>0</v>
      </c>
      <c r="AO236" s="144">
        <v>1</v>
      </c>
      <c r="AP236" s="144">
        <v>0</v>
      </c>
      <c r="AQ236" s="144">
        <v>43</v>
      </c>
      <c r="AR236" s="145" t="s">
        <v>398</v>
      </c>
      <c r="AS236" s="142" t="str">
        <f>IF(原始数据!L236="","",原始数据!L236)</f>
        <v>alex</v>
      </c>
      <c r="AT236" s="142" t="str">
        <f>IF(原始数据!AV236="","",原始数据!AV236)</f>
        <v>喧嚣</v>
      </c>
      <c r="AU236" s="154">
        <v>0</v>
      </c>
      <c r="AV236" s="154">
        <v>5</v>
      </c>
      <c r="AW236" s="154">
        <v>40</v>
      </c>
      <c r="AX236" s="154">
        <v>0</v>
      </c>
      <c r="AY236" s="155">
        <v>6</v>
      </c>
      <c r="AZ236" s="151">
        <v>6</v>
      </c>
      <c r="BA236" s="151">
        <v>29</v>
      </c>
    </row>
    <row r="237" spans="1:55">
      <c r="A237" s="1">
        <f>输入错误检查!B236</f>
        <v>0</v>
      </c>
      <c r="C237" s="8">
        <f>IF(原始数据!B237="","",原始数据!B237)</f>
        <v>4</v>
      </c>
      <c r="D237" s="8">
        <f>IF(原始数据!C237="","",原始数据!C237)</f>
        <v>18</v>
      </c>
      <c r="E237" s="8">
        <f>IF(原始数据!D237="","",原始数据!D237)</f>
        <v>14</v>
      </c>
      <c r="F237" s="8" t="str">
        <f>IF(原始数据!E237="","",原始数据!E237)</f>
        <v>WBG</v>
      </c>
      <c r="G237" s="8" t="str">
        <f>IF(原始数据!F237="","",原始数据!F237)</f>
        <v>RVL</v>
      </c>
      <c r="H237" s="8">
        <f>IF(原始数据!G237="","",原始数据!G237)</f>
        <v>2</v>
      </c>
      <c r="I237" s="8" t="str">
        <f>IF(原始数据!H237="","",原始数据!H237)</f>
        <v>上</v>
      </c>
      <c r="J237" s="8" t="str">
        <f>原始数据!U237</f>
        <v>屠</v>
      </c>
      <c r="K237" s="8">
        <f t="shared" si="8"/>
        <v>0</v>
      </c>
      <c r="L237" s="8">
        <f t="shared" si="9"/>
        <v>0</v>
      </c>
      <c r="M237" s="142" t="s">
        <v>306</v>
      </c>
      <c r="N237" s="142" t="s">
        <v>85</v>
      </c>
      <c r="O237" s="146">
        <v>0</v>
      </c>
      <c r="P237" s="147">
        <v>0</v>
      </c>
      <c r="Q237" s="147">
        <v>1</v>
      </c>
      <c r="R237" s="147">
        <v>0</v>
      </c>
      <c r="S237" s="147">
        <v>53</v>
      </c>
      <c r="T237" s="148" t="s">
        <v>399</v>
      </c>
      <c r="U237" s="142" t="s">
        <v>256</v>
      </c>
      <c r="V237" s="142" t="s">
        <v>112</v>
      </c>
      <c r="W237" s="143">
        <v>2.51</v>
      </c>
      <c r="X237" s="144">
        <v>0</v>
      </c>
      <c r="Y237" s="144">
        <v>0</v>
      </c>
      <c r="Z237" s="144">
        <v>1</v>
      </c>
      <c r="AA237" s="144">
        <v>64</v>
      </c>
      <c r="AB237" s="145" t="s">
        <v>399</v>
      </c>
      <c r="AC237" s="142" t="s">
        <v>342</v>
      </c>
      <c r="AD237" s="142" t="s">
        <v>107</v>
      </c>
      <c r="AE237" s="146">
        <v>0.74</v>
      </c>
      <c r="AF237" s="147">
        <v>0</v>
      </c>
      <c r="AG237" s="147">
        <v>2</v>
      </c>
      <c r="AH237" s="147">
        <v>0</v>
      </c>
      <c r="AI237" s="147">
        <v>103</v>
      </c>
      <c r="AJ237" s="148" t="s">
        <v>399</v>
      </c>
      <c r="AK237" s="142" t="s">
        <v>251</v>
      </c>
      <c r="AL237" s="142" t="s">
        <v>90</v>
      </c>
      <c r="AM237" s="143">
        <v>2.33</v>
      </c>
      <c r="AN237" s="144">
        <v>0</v>
      </c>
      <c r="AO237" s="144">
        <v>2</v>
      </c>
      <c r="AP237" s="144">
        <v>0</v>
      </c>
      <c r="AQ237" s="144">
        <v>71</v>
      </c>
      <c r="AR237" s="145" t="s">
        <v>399</v>
      </c>
      <c r="AS237" s="142" t="str">
        <f>IF(原始数据!L237="","",原始数据!L237)</f>
        <v>alex</v>
      </c>
      <c r="AT237" s="142" t="str">
        <f>IF(原始数据!AV237="","",原始数据!AV237)</f>
        <v>歌剧演员</v>
      </c>
      <c r="AU237" s="154">
        <v>0</v>
      </c>
      <c r="AV237" s="154">
        <v>5</v>
      </c>
      <c r="AW237" s="154">
        <v>19</v>
      </c>
      <c r="AX237" s="154">
        <v>0</v>
      </c>
      <c r="AY237" s="155">
        <v>11</v>
      </c>
      <c r="AZ237" s="151">
        <v>8</v>
      </c>
      <c r="BA237" s="151">
        <v>49</v>
      </c>
    </row>
    <row r="238" spans="1:55">
      <c r="A238" s="1">
        <f>输入错误检查!B237</f>
        <v>0</v>
      </c>
      <c r="C238" s="8">
        <f>IF(原始数据!B238="","",原始数据!B238)</f>
        <v>4</v>
      </c>
      <c r="D238" s="8">
        <f>IF(原始数据!C238="","",原始数据!C238)</f>
        <v>18</v>
      </c>
      <c r="E238" s="8">
        <f>IF(原始数据!D238="","",原始数据!D238)</f>
        <v>14</v>
      </c>
      <c r="F238" s="8" t="str">
        <f>IF(原始数据!E238="","",原始数据!E238)</f>
        <v>WBG</v>
      </c>
      <c r="G238" s="8" t="str">
        <f>IF(原始数据!F238="","",原始数据!F238)</f>
        <v>RVL</v>
      </c>
      <c r="H238" s="8">
        <f>IF(原始数据!G238="","",原始数据!G238)</f>
        <v>2</v>
      </c>
      <c r="I238" s="8" t="str">
        <f>IF(原始数据!H238="","",原始数据!H238)</f>
        <v>下</v>
      </c>
      <c r="J238" s="8" t="str">
        <f>原始数据!U238</f>
        <v>屠</v>
      </c>
      <c r="K238" s="8">
        <f t="shared" si="8"/>
        <v>0</v>
      </c>
      <c r="L238" s="8">
        <f t="shared" si="9"/>
        <v>1</v>
      </c>
      <c r="M238" s="142" t="s">
        <v>335</v>
      </c>
      <c r="N238" s="142" t="s">
        <v>101</v>
      </c>
      <c r="O238" s="146">
        <v>1.54</v>
      </c>
      <c r="P238" s="147">
        <v>1</v>
      </c>
      <c r="Q238" s="147">
        <v>2</v>
      </c>
      <c r="R238" s="147">
        <v>1</v>
      </c>
      <c r="S238" s="147">
        <v>141</v>
      </c>
      <c r="T238" s="148" t="s">
        <v>398</v>
      </c>
      <c r="U238" s="142" t="s">
        <v>359</v>
      </c>
      <c r="V238" s="142" t="s">
        <v>109</v>
      </c>
      <c r="W238" s="143">
        <v>0</v>
      </c>
      <c r="X238" s="144">
        <v>0</v>
      </c>
      <c r="Y238" s="144">
        <v>0</v>
      </c>
      <c r="Z238" s="144">
        <v>0</v>
      </c>
      <c r="AA238" s="144">
        <v>54</v>
      </c>
      <c r="AB238" s="145" t="s">
        <v>399</v>
      </c>
      <c r="AC238" s="142" t="s">
        <v>374</v>
      </c>
      <c r="AD238" s="142" t="s">
        <v>93</v>
      </c>
      <c r="AE238" s="146">
        <v>1.69</v>
      </c>
      <c r="AF238" s="147">
        <v>2</v>
      </c>
      <c r="AG238" s="147">
        <v>2</v>
      </c>
      <c r="AH238" s="147">
        <v>1</v>
      </c>
      <c r="AI238" s="147">
        <v>133</v>
      </c>
      <c r="AJ238" s="148" t="s">
        <v>399</v>
      </c>
      <c r="AK238" s="142" t="s">
        <v>338</v>
      </c>
      <c r="AL238" s="142" t="s">
        <v>99</v>
      </c>
      <c r="AM238" s="143">
        <v>2.8</v>
      </c>
      <c r="AN238" s="144">
        <v>0</v>
      </c>
      <c r="AO238" s="144">
        <v>2</v>
      </c>
      <c r="AP238" s="144">
        <v>2</v>
      </c>
      <c r="AQ238" s="144">
        <v>109</v>
      </c>
      <c r="AR238" s="145" t="s">
        <v>399</v>
      </c>
      <c r="AS238" s="142" t="str">
        <f>IF(原始数据!L238="","",原始数据!L238)</f>
        <v>sprintzer</v>
      </c>
      <c r="AT238" s="142" t="str">
        <f>IF(原始数据!AV238="","",原始数据!AV238)</f>
        <v>歌剧演员</v>
      </c>
      <c r="AU238" s="154">
        <v>0</v>
      </c>
      <c r="AV238" s="154">
        <v>6</v>
      </c>
      <c r="AW238" s="154">
        <v>24</v>
      </c>
      <c r="AX238" s="154">
        <v>2</v>
      </c>
      <c r="AY238" s="155">
        <v>10</v>
      </c>
      <c r="AZ238" s="151">
        <v>12</v>
      </c>
      <c r="BA238" s="151">
        <v>18</v>
      </c>
    </row>
    <row r="239" spans="1:55">
      <c r="A239" s="1">
        <f>输入错误检查!B238</f>
        <v>0</v>
      </c>
      <c r="C239" s="8">
        <f>IF(原始数据!B239="","",原始数据!B239)</f>
        <v>4</v>
      </c>
      <c r="D239" s="8">
        <f>IF(原始数据!C239="","",原始数据!C239)</f>
        <v>18</v>
      </c>
      <c r="E239" s="8">
        <f>IF(原始数据!D239="","",原始数据!D239)</f>
        <v>14</v>
      </c>
      <c r="F239" s="8" t="str">
        <f>IF(原始数据!E239="","",原始数据!E239)</f>
        <v>WBG</v>
      </c>
      <c r="G239" s="8" t="str">
        <f>IF(原始数据!F239="","",原始数据!F239)</f>
        <v>RVL</v>
      </c>
      <c r="H239" s="8">
        <f>IF(原始数据!G239="","",原始数据!G239)</f>
        <v>3</v>
      </c>
      <c r="I239" s="8" t="str">
        <f>IF(原始数据!H239="","",原始数据!H239)</f>
        <v>上</v>
      </c>
      <c r="J239" s="8" t="str">
        <f>原始数据!U239</f>
        <v>屠</v>
      </c>
      <c r="K239" s="8">
        <f t="shared" si="8"/>
        <v>0</v>
      </c>
      <c r="L239" s="8">
        <f t="shared" si="9"/>
        <v>1</v>
      </c>
      <c r="M239" s="142" t="s">
        <v>335</v>
      </c>
      <c r="N239" s="142" t="s">
        <v>107</v>
      </c>
      <c r="O239" s="146">
        <v>1.42</v>
      </c>
      <c r="P239" s="148">
        <v>0</v>
      </c>
      <c r="Q239" s="147">
        <v>1</v>
      </c>
      <c r="R239" s="147">
        <v>0</v>
      </c>
      <c r="S239" s="147">
        <v>10</v>
      </c>
      <c r="T239" s="148" t="s">
        <v>398</v>
      </c>
      <c r="U239" s="142" t="s">
        <v>374</v>
      </c>
      <c r="V239" s="142" t="s">
        <v>80</v>
      </c>
      <c r="W239" s="143">
        <v>2.57</v>
      </c>
      <c r="X239" s="144">
        <v>0</v>
      </c>
      <c r="Y239" s="144">
        <v>0</v>
      </c>
      <c r="Z239" s="144">
        <v>0</v>
      </c>
      <c r="AA239" s="144">
        <v>30</v>
      </c>
      <c r="AB239" s="145" t="s">
        <v>399</v>
      </c>
      <c r="AC239" s="142" t="s">
        <v>338</v>
      </c>
      <c r="AD239" s="142" t="s">
        <v>85</v>
      </c>
      <c r="AE239" s="146">
        <v>1.58</v>
      </c>
      <c r="AF239" s="147">
        <v>0</v>
      </c>
      <c r="AG239" s="147">
        <v>1</v>
      </c>
      <c r="AH239" s="147">
        <v>0</v>
      </c>
      <c r="AI239" s="147">
        <v>25</v>
      </c>
      <c r="AJ239" s="148" t="s">
        <v>399</v>
      </c>
      <c r="AK239" s="142" t="s">
        <v>359</v>
      </c>
      <c r="AL239" s="142" t="s">
        <v>91</v>
      </c>
      <c r="AM239" s="143">
        <v>0.15</v>
      </c>
      <c r="AN239" s="144">
        <v>1</v>
      </c>
      <c r="AO239" s="144">
        <v>0</v>
      </c>
      <c r="AP239" s="144">
        <v>0</v>
      </c>
      <c r="AQ239" s="144">
        <v>88</v>
      </c>
      <c r="AR239" s="145" t="s">
        <v>399</v>
      </c>
      <c r="AS239" s="142" t="str">
        <f>IF(原始数据!L239="","",原始数据!L239)</f>
        <v>sprintzer</v>
      </c>
      <c r="AT239" s="142" t="s">
        <v>175</v>
      </c>
      <c r="AU239" s="154">
        <v>0</v>
      </c>
      <c r="AV239" s="154">
        <v>4</v>
      </c>
      <c r="AW239" s="154">
        <v>9</v>
      </c>
      <c r="AX239" s="154">
        <v>0</v>
      </c>
      <c r="AY239" s="155">
        <v>5</v>
      </c>
      <c r="AZ239" s="151">
        <v>5</v>
      </c>
      <c r="BA239" s="151">
        <v>59</v>
      </c>
    </row>
    <row r="240" spans="1:55">
      <c r="A240" s="1">
        <f>输入错误检查!B239</f>
        <v>0</v>
      </c>
      <c r="C240" s="8">
        <f>IF(原始数据!B240="","",原始数据!B240)</f>
        <v>4</v>
      </c>
      <c r="D240" s="8">
        <f>IF(原始数据!C240="","",原始数据!C240)</f>
        <v>18</v>
      </c>
      <c r="E240" s="8">
        <f>IF(原始数据!D240="","",原始数据!D240)</f>
        <v>14</v>
      </c>
      <c r="F240" s="8" t="str">
        <f>IF(原始数据!E240="","",原始数据!E240)</f>
        <v>WBG</v>
      </c>
      <c r="G240" s="8" t="str">
        <f>IF(原始数据!F240="","",原始数据!F240)</f>
        <v>RVL</v>
      </c>
      <c r="H240" s="8">
        <f>IF(原始数据!G240="","",原始数据!G240)</f>
        <v>3</v>
      </c>
      <c r="I240" s="8" t="str">
        <f>IF(原始数据!H240="","",原始数据!H240)</f>
        <v>下</v>
      </c>
      <c r="J240" s="8" t="str">
        <f>原始数据!U240</f>
        <v>屠</v>
      </c>
      <c r="K240" s="8">
        <f t="shared" si="8"/>
        <v>0</v>
      </c>
      <c r="L240" s="8">
        <f t="shared" si="9"/>
        <v>0</v>
      </c>
      <c r="M240" s="142" t="s">
        <v>306</v>
      </c>
      <c r="N240" s="142" t="s">
        <v>95</v>
      </c>
      <c r="O240" s="146">
        <v>2.9</v>
      </c>
      <c r="P240" s="147">
        <v>0</v>
      </c>
      <c r="Q240" s="147">
        <v>0</v>
      </c>
      <c r="R240" s="147">
        <v>0</v>
      </c>
      <c r="S240" s="147">
        <v>35</v>
      </c>
      <c r="T240" s="148" t="s">
        <v>399</v>
      </c>
      <c r="U240" s="142" t="s">
        <v>256</v>
      </c>
      <c r="V240" s="142" t="s">
        <v>144</v>
      </c>
      <c r="W240" s="143">
        <v>0</v>
      </c>
      <c r="X240" s="144">
        <v>0</v>
      </c>
      <c r="Y240" s="144">
        <v>0</v>
      </c>
      <c r="Z240" s="144">
        <v>0</v>
      </c>
      <c r="AA240" s="144">
        <v>60</v>
      </c>
      <c r="AB240" s="145" t="s">
        <v>399</v>
      </c>
      <c r="AC240" s="142" t="s">
        <v>342</v>
      </c>
      <c r="AD240" s="142" t="s">
        <v>107</v>
      </c>
      <c r="AE240" s="146">
        <v>1.11</v>
      </c>
      <c r="AF240" s="147">
        <v>0</v>
      </c>
      <c r="AG240" s="147">
        <v>2</v>
      </c>
      <c r="AH240" s="147">
        <v>0</v>
      </c>
      <c r="AI240" s="147">
        <v>52</v>
      </c>
      <c r="AJ240" s="148" t="s">
        <v>399</v>
      </c>
      <c r="AK240" s="142" t="s">
        <v>251</v>
      </c>
      <c r="AL240" s="142" t="s">
        <v>83</v>
      </c>
      <c r="AM240" s="143">
        <v>0.89</v>
      </c>
      <c r="AN240" s="144">
        <v>0</v>
      </c>
      <c r="AO240" s="144">
        <v>1</v>
      </c>
      <c r="AP240" s="144">
        <v>0</v>
      </c>
      <c r="AQ240" s="144">
        <v>60</v>
      </c>
      <c r="AR240" s="145" t="s">
        <v>399</v>
      </c>
      <c r="AS240" s="142" t="str">
        <f>IF(原始数据!L240="","",原始数据!L240)</f>
        <v>alex</v>
      </c>
      <c r="AT240" s="142" t="str">
        <f>IF(原始数据!AV240="","",原始数据!AV240)</f>
        <v>蜡像师</v>
      </c>
      <c r="AU240" s="154">
        <v>1</v>
      </c>
      <c r="AV240" s="154">
        <v>3</v>
      </c>
      <c r="AW240" s="154">
        <v>15</v>
      </c>
      <c r="AX240" s="154">
        <v>1</v>
      </c>
      <c r="AY240" s="155">
        <v>9</v>
      </c>
      <c r="AZ240" s="151">
        <v>6</v>
      </c>
      <c r="BA240" s="151">
        <v>22</v>
      </c>
    </row>
    <row r="241" spans="1:55">
      <c r="A241" s="1">
        <f>输入错误检查!B240</f>
        <v>0</v>
      </c>
      <c r="C241" s="8">
        <f>IF(原始数据!B241="","",原始数据!B241)</f>
        <v>4</v>
      </c>
      <c r="D241" s="8">
        <f>IF(原始数据!C241="","",原始数据!C241)</f>
        <v>18</v>
      </c>
      <c r="E241" s="8">
        <f>IF(原始数据!D241="","",原始数据!D241)</f>
        <v>14</v>
      </c>
      <c r="F241" s="8" t="str">
        <f>IF(原始数据!E241="","",原始数据!E241)</f>
        <v>WBG</v>
      </c>
      <c r="G241" s="8" t="str">
        <f>IF(原始数据!F241="","",原始数据!F241)</f>
        <v>RVL</v>
      </c>
      <c r="H241" s="8" t="str">
        <f>IF(原始数据!G241="","",原始数据!G241)</f>
        <v>加</v>
      </c>
      <c r="I241" s="8" t="str">
        <f>IF(原始数据!H241="","",原始数据!H241)</f>
        <v>上</v>
      </c>
      <c r="J241" s="8" t="str">
        <f>原始数据!U241</f>
        <v/>
      </c>
      <c r="K241" s="8" t="str">
        <f t="shared" si="8"/>
        <v/>
      </c>
      <c r="L241" s="8">
        <f t="shared" si="9"/>
        <v>0</v>
      </c>
      <c r="M241" s="142"/>
      <c r="N241" s="142"/>
      <c r="O241" s="146"/>
      <c r="P241" s="147"/>
      <c r="Q241" s="147"/>
      <c r="R241" s="147"/>
      <c r="S241" s="147"/>
      <c r="T241" s="148"/>
      <c r="U241" s="142"/>
      <c r="V241" s="142"/>
      <c r="W241" s="143"/>
      <c r="X241" s="144"/>
      <c r="Y241" s="144"/>
      <c r="Z241" s="144"/>
      <c r="AA241" s="144"/>
      <c r="AB241" s="145"/>
      <c r="AC241" s="142"/>
      <c r="AD241" s="142"/>
      <c r="AE241" s="146"/>
      <c r="AF241" s="147"/>
      <c r="AG241" s="147"/>
      <c r="AH241" s="147"/>
      <c r="AI241" s="147"/>
      <c r="AJ241" s="148"/>
      <c r="AK241" s="142"/>
      <c r="AL241" s="142"/>
      <c r="AM241" s="143"/>
      <c r="AN241" s="144"/>
      <c r="AO241" s="144"/>
      <c r="AP241" s="144"/>
      <c r="AQ241" s="144"/>
      <c r="AR241" s="145"/>
      <c r="AS241" s="142" t="str">
        <f>IF(原始数据!L241="","",原始数据!L241)</f>
        <v/>
      </c>
      <c r="AT241" s="142" t="str">
        <f>IF(原始数据!AV241="","",原始数据!AV241)</f>
        <v/>
      </c>
      <c r="AU241" s="154"/>
      <c r="AV241" s="154"/>
      <c r="AW241" s="154"/>
      <c r="AX241" s="154"/>
      <c r="AY241" s="155"/>
      <c r="AZ241" s="151"/>
      <c r="BA241" s="151"/>
    </row>
    <row r="242" spans="1:55">
      <c r="A242" s="1">
        <f>输入错误检查!B241</f>
        <v>0</v>
      </c>
      <c r="C242" s="8">
        <f>IF(原始数据!B242="","",原始数据!B242)</f>
        <v>4</v>
      </c>
      <c r="D242" s="8">
        <f>IF(原始数据!C242="","",原始数据!C242)</f>
        <v>18</v>
      </c>
      <c r="E242" s="8">
        <f>IF(原始数据!D242="","",原始数据!D242)</f>
        <v>14</v>
      </c>
      <c r="F242" s="8" t="str">
        <f>IF(原始数据!E242="","",原始数据!E242)</f>
        <v>WBG</v>
      </c>
      <c r="G242" s="8" t="str">
        <f>IF(原始数据!F242="","",原始数据!F242)</f>
        <v>RVL</v>
      </c>
      <c r="H242" s="8" t="str">
        <f>IF(原始数据!G242="","",原始数据!G242)</f>
        <v>加</v>
      </c>
      <c r="I242" s="8" t="str">
        <f>IF(原始数据!H242="","",原始数据!H242)</f>
        <v>下</v>
      </c>
      <c r="J242" s="8" t="str">
        <f>原始数据!U242</f>
        <v/>
      </c>
      <c r="K242" s="8" t="str">
        <f t="shared" si="8"/>
        <v/>
      </c>
      <c r="L242" s="8">
        <f t="shared" si="9"/>
        <v>0</v>
      </c>
      <c r="M242" s="142"/>
      <c r="N242" s="142"/>
      <c r="O242" s="146"/>
      <c r="P242" s="147"/>
      <c r="Q242" s="147"/>
      <c r="R242" s="147"/>
      <c r="S242" s="147"/>
      <c r="T242" s="148"/>
      <c r="U242" s="142"/>
      <c r="V242" s="142"/>
      <c r="W242" s="143"/>
      <c r="X242" s="144"/>
      <c r="Y242" s="144"/>
      <c r="Z242" s="144"/>
      <c r="AA242" s="144"/>
      <c r="AB242" s="145"/>
      <c r="AC242" s="142"/>
      <c r="AD242" s="142"/>
      <c r="AE242" s="146"/>
      <c r="AF242" s="147"/>
      <c r="AG242" s="147"/>
      <c r="AH242" s="147"/>
      <c r="AI242" s="147"/>
      <c r="AJ242" s="148"/>
      <c r="AK242" s="142"/>
      <c r="AL242" s="142"/>
      <c r="AM242" s="143"/>
      <c r="AN242" s="144"/>
      <c r="AO242" s="144"/>
      <c r="AP242" s="144"/>
      <c r="AQ242" s="144"/>
      <c r="AR242" s="145"/>
      <c r="AS242" s="142" t="str">
        <f>IF(原始数据!L242="","",原始数据!L242)</f>
        <v/>
      </c>
      <c r="AT242" s="142" t="str">
        <f>IF(原始数据!AV242="","",原始数据!AV242)</f>
        <v/>
      </c>
      <c r="AU242" s="154"/>
      <c r="AV242" s="154"/>
      <c r="AW242" s="154"/>
      <c r="AX242" s="154"/>
      <c r="AY242" s="155"/>
      <c r="AZ242" s="151"/>
      <c r="BA242" s="151"/>
    </row>
    <row r="243" spans="1:55">
      <c r="A243" s="1">
        <f>输入错误检查!B242</f>
        <v>0</v>
      </c>
      <c r="C243" s="8">
        <f>IF(原始数据!B243="","",原始数据!B243)</f>
        <v>4</v>
      </c>
      <c r="D243" s="8">
        <f>IF(原始数据!C243="","",原始数据!C243)</f>
        <v>18</v>
      </c>
      <c r="E243" s="8">
        <f>IF(原始数据!D243="","",原始数据!D243)</f>
        <v>16</v>
      </c>
      <c r="F243" s="8" t="str">
        <f>IF(原始数据!E243="","",原始数据!E243)</f>
        <v>ACT</v>
      </c>
      <c r="G243" s="8" t="str">
        <f>IF(原始数据!F243="","",原始数据!F243)</f>
        <v>RD</v>
      </c>
      <c r="H243" s="8">
        <f>IF(原始数据!G243="","",原始数据!G243)</f>
        <v>1</v>
      </c>
      <c r="I243" s="8" t="str">
        <f>IF(原始数据!H243="","",原始数据!H243)</f>
        <v>上</v>
      </c>
      <c r="J243" s="8" t="str">
        <f>原始数据!U243</f>
        <v>平</v>
      </c>
      <c r="K243" s="8">
        <f t="shared" si="8"/>
        <v>0</v>
      </c>
      <c r="L243" s="8">
        <f t="shared" si="9"/>
        <v>2</v>
      </c>
      <c r="M243" s="142" t="s">
        <v>319</v>
      </c>
      <c r="N243" s="142" t="s">
        <v>108</v>
      </c>
      <c r="O243" s="143">
        <v>2.44</v>
      </c>
      <c r="P243" s="144">
        <v>1</v>
      </c>
      <c r="Q243" s="144">
        <v>0</v>
      </c>
      <c r="R243" s="144">
        <v>0</v>
      </c>
      <c r="S243" s="144">
        <v>52</v>
      </c>
      <c r="T243" s="145" t="s">
        <v>399</v>
      </c>
      <c r="U243" s="142" t="s">
        <v>297</v>
      </c>
      <c r="V243" s="142" t="s">
        <v>81</v>
      </c>
      <c r="W243" s="146">
        <v>1.12</v>
      </c>
      <c r="X243" s="147">
        <v>0</v>
      </c>
      <c r="Y243" s="147">
        <v>1</v>
      </c>
      <c r="Z243" s="147">
        <v>1</v>
      </c>
      <c r="AA243" s="147">
        <v>52</v>
      </c>
      <c r="AB243" s="148" t="s">
        <v>399</v>
      </c>
      <c r="AC243" s="142" t="s">
        <v>294</v>
      </c>
      <c r="AD243" s="142" t="s">
        <v>80</v>
      </c>
      <c r="AE243" s="143">
        <v>1.12</v>
      </c>
      <c r="AF243" s="144">
        <v>1</v>
      </c>
      <c r="AG243" s="144">
        <v>0</v>
      </c>
      <c r="AH243" s="144">
        <v>0</v>
      </c>
      <c r="AI243" s="144">
        <v>69</v>
      </c>
      <c r="AJ243" s="145" t="s">
        <v>398</v>
      </c>
      <c r="AK243" s="142" t="s">
        <v>322</v>
      </c>
      <c r="AL243" s="142" t="s">
        <v>130</v>
      </c>
      <c r="AM243" s="146">
        <v>2.77</v>
      </c>
      <c r="AN243" s="147">
        <v>0</v>
      </c>
      <c r="AO243" s="147">
        <v>1</v>
      </c>
      <c r="AP243" s="147">
        <v>0</v>
      </c>
      <c r="AQ243" s="147">
        <v>24</v>
      </c>
      <c r="AR243" s="148" t="s">
        <v>398</v>
      </c>
      <c r="AS243" s="142" t="str">
        <f>IF(原始数据!L243="","",原始数据!L243)</f>
        <v>hajimi</v>
      </c>
      <c r="AT243" s="142" t="str">
        <f>IF(原始数据!AV243="","",原始数据!AV243)</f>
        <v>歌剧演员</v>
      </c>
      <c r="AU243" s="149">
        <v>0</v>
      </c>
      <c r="AV243" s="149">
        <v>2</v>
      </c>
      <c r="AW243" s="149">
        <v>7</v>
      </c>
      <c r="AX243" s="149">
        <v>0</v>
      </c>
      <c r="AY243" s="150">
        <v>5</v>
      </c>
      <c r="AZ243" s="151">
        <v>5</v>
      </c>
      <c r="BA243" s="151">
        <v>51</v>
      </c>
      <c r="BB243" s="152" t="s">
        <v>128</v>
      </c>
      <c r="BC243" s="153" t="s">
        <v>94</v>
      </c>
    </row>
    <row r="244" spans="1:55">
      <c r="A244" s="1">
        <f>输入错误检查!B243</f>
        <v>0</v>
      </c>
      <c r="C244" s="8">
        <f>IF(原始数据!B244="","",原始数据!B244)</f>
        <v>4</v>
      </c>
      <c r="D244" s="8">
        <f>IF(原始数据!C244="","",原始数据!C244)</f>
        <v>18</v>
      </c>
      <c r="E244" s="8">
        <f>IF(原始数据!D244="","",原始数据!D244)</f>
        <v>16</v>
      </c>
      <c r="F244" s="8" t="str">
        <f>IF(原始数据!E244="","",原始数据!E244)</f>
        <v>ACT</v>
      </c>
      <c r="G244" s="8" t="str">
        <f>IF(原始数据!F244="","",原始数据!F244)</f>
        <v>RD</v>
      </c>
      <c r="H244" s="8">
        <f>IF(原始数据!G244="","",原始数据!G244)</f>
        <v>1</v>
      </c>
      <c r="I244" s="8" t="str">
        <f>IF(原始数据!H244="","",原始数据!H244)</f>
        <v>下</v>
      </c>
      <c r="J244" s="8" t="str">
        <f>原始数据!U244</f>
        <v>屠</v>
      </c>
      <c r="K244" s="8">
        <f t="shared" si="8"/>
        <v>0</v>
      </c>
      <c r="L244" s="8">
        <f t="shared" si="9"/>
        <v>1</v>
      </c>
      <c r="M244" s="142" t="s">
        <v>401</v>
      </c>
      <c r="N244" s="142" t="s">
        <v>81</v>
      </c>
      <c r="O244" s="143">
        <v>1.11</v>
      </c>
      <c r="P244" s="144">
        <v>0</v>
      </c>
      <c r="Q244" s="144">
        <v>1</v>
      </c>
      <c r="R244" s="144">
        <v>0</v>
      </c>
      <c r="S244" s="144">
        <v>43</v>
      </c>
      <c r="T244" s="145" t="s">
        <v>399</v>
      </c>
      <c r="U244" s="142" t="s">
        <v>266</v>
      </c>
      <c r="V244" s="142" t="s">
        <v>80</v>
      </c>
      <c r="W244" s="146">
        <v>0</v>
      </c>
      <c r="X244" s="147">
        <v>0</v>
      </c>
      <c r="Y244" s="147">
        <v>0</v>
      </c>
      <c r="Z244" s="147">
        <v>0</v>
      </c>
      <c r="AA244" s="147">
        <v>72</v>
      </c>
      <c r="AB244" s="148" t="s">
        <v>399</v>
      </c>
      <c r="AC244" s="142" t="s">
        <v>263</v>
      </c>
      <c r="AD244" s="142" t="s">
        <v>90</v>
      </c>
      <c r="AE244" s="143">
        <v>2.07</v>
      </c>
      <c r="AF244" s="144">
        <v>0</v>
      </c>
      <c r="AG244" s="144">
        <v>2</v>
      </c>
      <c r="AH244" s="144">
        <v>0</v>
      </c>
      <c r="AI244" s="144">
        <v>63</v>
      </c>
      <c r="AJ244" s="145" t="s">
        <v>398</v>
      </c>
      <c r="AK244" s="142" t="s">
        <v>309</v>
      </c>
      <c r="AL244" s="142" t="s">
        <v>97</v>
      </c>
      <c r="AM244" s="146">
        <v>2.15</v>
      </c>
      <c r="AN244" s="147">
        <v>0</v>
      </c>
      <c r="AO244" s="147">
        <v>0</v>
      </c>
      <c r="AP244" s="147">
        <v>0</v>
      </c>
      <c r="AQ244" s="147">
        <v>80</v>
      </c>
      <c r="AR244" s="148" t="s">
        <v>399</v>
      </c>
      <c r="AS244" s="142" t="str">
        <f>IF(原始数据!L244="","",原始数据!L244)</f>
        <v>zz9</v>
      </c>
      <c r="AT244" s="142" t="str">
        <f>IF(原始数据!AV244="","",原始数据!AV244)</f>
        <v>歌剧演员</v>
      </c>
      <c r="AU244" s="149">
        <v>0</v>
      </c>
      <c r="AV244" s="149">
        <v>4</v>
      </c>
      <c r="AW244" s="149">
        <v>14</v>
      </c>
      <c r="AX244" s="149">
        <v>1</v>
      </c>
      <c r="AY244" s="150">
        <v>8</v>
      </c>
      <c r="AZ244" s="151">
        <v>6</v>
      </c>
      <c r="BA244" s="151">
        <v>54</v>
      </c>
    </row>
    <row r="245" spans="1:55">
      <c r="A245" s="1">
        <f>输入错误检查!B244</f>
        <v>0</v>
      </c>
      <c r="C245" s="8">
        <f>IF(原始数据!B245="","",原始数据!B245)</f>
        <v>4</v>
      </c>
      <c r="D245" s="8">
        <f>IF(原始数据!C245="","",原始数据!C245)</f>
        <v>18</v>
      </c>
      <c r="E245" s="8">
        <f>IF(原始数据!D245="","",原始数据!D245)</f>
        <v>16</v>
      </c>
      <c r="F245" s="8" t="str">
        <f>IF(原始数据!E245="","",原始数据!E245)</f>
        <v>ACT</v>
      </c>
      <c r="G245" s="8" t="str">
        <f>IF(原始数据!F245="","",原始数据!F245)</f>
        <v>RD</v>
      </c>
      <c r="H245" s="8">
        <f>IF(原始数据!G245="","",原始数据!G245)</f>
        <v>2</v>
      </c>
      <c r="I245" s="8" t="str">
        <f>IF(原始数据!H245="","",原始数据!H245)</f>
        <v>上</v>
      </c>
      <c r="J245" s="8" t="str">
        <f>原始数据!U245</f>
        <v>屠</v>
      </c>
      <c r="K245" s="8">
        <f t="shared" si="8"/>
        <v>0</v>
      </c>
      <c r="L245" s="8">
        <f t="shared" si="9"/>
        <v>0</v>
      </c>
      <c r="M245" s="142" t="s">
        <v>401</v>
      </c>
      <c r="N245" s="142" t="s">
        <v>119</v>
      </c>
      <c r="O245" s="143">
        <v>1</v>
      </c>
      <c r="P245" s="144">
        <v>0</v>
      </c>
      <c r="Q245" s="144">
        <v>2</v>
      </c>
      <c r="R245" s="144">
        <v>0</v>
      </c>
      <c r="S245" s="144">
        <v>65</v>
      </c>
      <c r="T245" s="145" t="s">
        <v>399</v>
      </c>
      <c r="U245" s="142" t="s">
        <v>263</v>
      </c>
      <c r="V245" s="142" t="s">
        <v>123</v>
      </c>
      <c r="W245" s="146">
        <v>0.16</v>
      </c>
      <c r="X245" s="147">
        <v>0</v>
      </c>
      <c r="Y245" s="147">
        <v>0</v>
      </c>
      <c r="Z245" s="147">
        <v>0</v>
      </c>
      <c r="AA245" s="147">
        <v>47</v>
      </c>
      <c r="AB245" s="148" t="s">
        <v>399</v>
      </c>
      <c r="AC245" s="142" t="s">
        <v>266</v>
      </c>
      <c r="AD245" s="142" t="s">
        <v>135</v>
      </c>
      <c r="AE245" s="143">
        <v>1.84</v>
      </c>
      <c r="AF245" s="144">
        <v>0</v>
      </c>
      <c r="AG245" s="144">
        <v>0</v>
      </c>
      <c r="AH245" s="144">
        <v>0</v>
      </c>
      <c r="AI245" s="144">
        <v>34</v>
      </c>
      <c r="AJ245" s="145" t="s">
        <v>399</v>
      </c>
      <c r="AK245" s="142" t="s">
        <v>309</v>
      </c>
      <c r="AL245" s="142" t="s">
        <v>91</v>
      </c>
      <c r="AM245" s="146">
        <v>1.25</v>
      </c>
      <c r="AN245" s="147">
        <v>0</v>
      </c>
      <c r="AO245" s="147">
        <v>0</v>
      </c>
      <c r="AP245" s="147">
        <v>0</v>
      </c>
      <c r="AQ245" s="147">
        <v>10</v>
      </c>
      <c r="AR245" s="148" t="s">
        <v>399</v>
      </c>
      <c r="AS245" s="142" t="str">
        <f>IF(原始数据!L245="","",原始数据!L245)</f>
        <v>zz9</v>
      </c>
      <c r="AT245" s="142" t="str">
        <f>IF(原始数据!AV245="","",原始数据!AV245)</f>
        <v>跛脚羊</v>
      </c>
      <c r="AU245" s="149">
        <v>1</v>
      </c>
      <c r="AV245" s="149">
        <v>0</v>
      </c>
      <c r="AW245" s="149">
        <v>14</v>
      </c>
      <c r="AX245" s="149">
        <v>0</v>
      </c>
      <c r="AY245" s="150">
        <v>8</v>
      </c>
      <c r="AZ245" s="151">
        <v>7</v>
      </c>
      <c r="BA245" s="151">
        <v>26</v>
      </c>
    </row>
    <row r="246" spans="1:55">
      <c r="A246" s="1">
        <f>输入错误检查!B245</f>
        <v>0</v>
      </c>
      <c r="C246" s="8">
        <f>IF(原始数据!B246="","",原始数据!B246)</f>
        <v>4</v>
      </c>
      <c r="D246" s="8">
        <f>IF(原始数据!C246="","",原始数据!C246)</f>
        <v>18</v>
      </c>
      <c r="E246" s="8">
        <f>IF(原始数据!D246="","",原始数据!D246)</f>
        <v>16</v>
      </c>
      <c r="F246" s="8" t="str">
        <f>IF(原始数据!E246="","",原始数据!E246)</f>
        <v>ACT</v>
      </c>
      <c r="G246" s="8" t="str">
        <f>IF(原始数据!F246="","",原始数据!F246)</f>
        <v>RD</v>
      </c>
      <c r="H246" s="8">
        <f>IF(原始数据!G246="","",原始数据!G246)</f>
        <v>2</v>
      </c>
      <c r="I246" s="8" t="str">
        <f>IF(原始数据!H246="","",原始数据!H246)</f>
        <v>下</v>
      </c>
      <c r="J246" s="8" t="str">
        <f>原始数据!U246</f>
        <v>屠</v>
      </c>
      <c r="K246" s="8">
        <f t="shared" si="8"/>
        <v>0</v>
      </c>
      <c r="L246" s="8">
        <f t="shared" si="9"/>
        <v>0</v>
      </c>
      <c r="M246" s="142" t="s">
        <v>319</v>
      </c>
      <c r="N246" s="142" t="s">
        <v>113</v>
      </c>
      <c r="O246" s="143">
        <v>0</v>
      </c>
      <c r="P246" s="144">
        <v>0</v>
      </c>
      <c r="Q246" s="144">
        <v>0</v>
      </c>
      <c r="R246" s="144">
        <v>0</v>
      </c>
      <c r="S246" s="144">
        <v>86</v>
      </c>
      <c r="T246" s="145" t="s">
        <v>399</v>
      </c>
      <c r="U246" s="142" t="s">
        <v>297</v>
      </c>
      <c r="V246" s="142" t="s">
        <v>105</v>
      </c>
      <c r="W246" s="146">
        <v>1.1</v>
      </c>
      <c r="X246" s="147">
        <v>0</v>
      </c>
      <c r="Y246" s="147">
        <v>2</v>
      </c>
      <c r="Z246" s="147">
        <v>0</v>
      </c>
      <c r="AA246" s="147">
        <v>142</v>
      </c>
      <c r="AB246" s="148" t="s">
        <v>399</v>
      </c>
      <c r="AC246" s="142" t="s">
        <v>322</v>
      </c>
      <c r="AD246" s="142" t="s">
        <v>109</v>
      </c>
      <c r="AE246" s="143">
        <v>1.21</v>
      </c>
      <c r="AF246" s="144">
        <v>0</v>
      </c>
      <c r="AG246" s="144">
        <v>2</v>
      </c>
      <c r="AH246" s="144">
        <v>0</v>
      </c>
      <c r="AI246" s="144">
        <v>56</v>
      </c>
      <c r="AJ246" s="145" t="s">
        <v>399</v>
      </c>
      <c r="AK246" s="142" t="s">
        <v>294</v>
      </c>
      <c r="AL246" s="142" t="s">
        <v>95</v>
      </c>
      <c r="AM246" s="146">
        <v>3.29</v>
      </c>
      <c r="AN246" s="147">
        <v>0</v>
      </c>
      <c r="AO246" s="147">
        <v>1</v>
      </c>
      <c r="AP246" s="147">
        <v>0</v>
      </c>
      <c r="AQ246" s="147">
        <v>78</v>
      </c>
      <c r="AR246" s="148" t="s">
        <v>399</v>
      </c>
      <c r="AS246" s="142" t="str">
        <f>IF(原始数据!L246="","",原始数据!L246)</f>
        <v>hajimi</v>
      </c>
      <c r="AT246" s="142" t="str">
        <f>IF(原始数据!AV246="","",原始数据!AV246)</f>
        <v>喧嚣</v>
      </c>
      <c r="AU246" s="149">
        <v>1</v>
      </c>
      <c r="AV246" s="149">
        <v>4</v>
      </c>
      <c r="AW246" s="149">
        <v>51</v>
      </c>
      <c r="AX246" s="149">
        <v>1</v>
      </c>
      <c r="AY246" s="150">
        <v>11</v>
      </c>
      <c r="AZ246" s="151">
        <v>11</v>
      </c>
      <c r="BA246" s="151">
        <v>19</v>
      </c>
    </row>
    <row r="247" spans="1:55">
      <c r="A247" s="1">
        <f>输入错误检查!B246</f>
        <v>0</v>
      </c>
      <c r="C247" s="8">
        <f>IF(原始数据!B247="","",原始数据!B247)</f>
        <v>4</v>
      </c>
      <c r="D247" s="8">
        <f>IF(原始数据!C247="","",原始数据!C247)</f>
        <v>18</v>
      </c>
      <c r="E247" s="8">
        <f>IF(原始数据!D247="","",原始数据!D247)</f>
        <v>16</v>
      </c>
      <c r="F247" s="8" t="str">
        <f>IF(原始数据!E247="","",原始数据!E247)</f>
        <v>ACT</v>
      </c>
      <c r="G247" s="8" t="str">
        <f>IF(原始数据!F247="","",原始数据!F247)</f>
        <v>RD</v>
      </c>
      <c r="H247" s="8">
        <f>IF(原始数据!G247="","",原始数据!G247)</f>
        <v>3</v>
      </c>
      <c r="I247" s="8" t="str">
        <f>IF(原始数据!H247="","",原始数据!H247)</f>
        <v>上</v>
      </c>
      <c r="J247" s="8" t="str">
        <f>原始数据!U247</f>
        <v>人</v>
      </c>
      <c r="K247" s="8">
        <f t="shared" si="8"/>
        <v>0</v>
      </c>
      <c r="L247" s="8">
        <f t="shared" si="9"/>
        <v>3</v>
      </c>
      <c r="M247" s="142" t="s">
        <v>401</v>
      </c>
      <c r="N247" s="142" t="s">
        <v>107</v>
      </c>
      <c r="O247" s="143">
        <v>1.33</v>
      </c>
      <c r="P247" s="144">
        <v>0</v>
      </c>
      <c r="Q247" s="144">
        <v>1</v>
      </c>
      <c r="R247" s="144">
        <v>0</v>
      </c>
      <c r="S247" s="144">
        <v>99</v>
      </c>
      <c r="T247" s="145" t="s">
        <v>398</v>
      </c>
      <c r="U247" s="142" t="s">
        <v>263</v>
      </c>
      <c r="V247" s="142" t="s">
        <v>82</v>
      </c>
      <c r="W247" s="146">
        <v>2</v>
      </c>
      <c r="X247" s="147">
        <v>0</v>
      </c>
      <c r="Y247" s="147">
        <v>1</v>
      </c>
      <c r="Z247" s="147">
        <v>0</v>
      </c>
      <c r="AA247" s="147">
        <v>47</v>
      </c>
      <c r="AB247" s="148" t="s">
        <v>399</v>
      </c>
      <c r="AC247" s="142" t="s">
        <v>266</v>
      </c>
      <c r="AD247" s="142" t="s">
        <v>152</v>
      </c>
      <c r="AE247" s="143">
        <v>2.48</v>
      </c>
      <c r="AF247" s="144">
        <v>0</v>
      </c>
      <c r="AG247" s="144">
        <v>0</v>
      </c>
      <c r="AH247" s="144">
        <v>2</v>
      </c>
      <c r="AI247" s="144">
        <v>2</v>
      </c>
      <c r="AJ247" s="145" t="s">
        <v>398</v>
      </c>
      <c r="AK247" s="142" t="s">
        <v>309</v>
      </c>
      <c r="AL247" s="142" t="s">
        <v>112</v>
      </c>
      <c r="AM247" s="146">
        <v>0</v>
      </c>
      <c r="AN247" s="147">
        <v>0</v>
      </c>
      <c r="AO247" s="147">
        <v>0</v>
      </c>
      <c r="AP247" s="147">
        <v>0</v>
      </c>
      <c r="AQ247" s="147">
        <v>131</v>
      </c>
      <c r="AR247" s="148" t="s">
        <v>398</v>
      </c>
      <c r="AS247" s="142" t="str">
        <f>IF(原始数据!L247="","",原始数据!L247)</f>
        <v>zz9</v>
      </c>
      <c r="AT247" s="142" t="str">
        <f>IF(原始数据!AV247="","",原始数据!AV247)</f>
        <v>蜡像师</v>
      </c>
      <c r="AU247" s="149">
        <v>0</v>
      </c>
      <c r="AV247" s="149">
        <v>8</v>
      </c>
      <c r="AW247" s="149">
        <v>7</v>
      </c>
      <c r="AX247" s="149">
        <v>0</v>
      </c>
      <c r="AY247" s="150">
        <v>3</v>
      </c>
      <c r="AZ247" s="151">
        <v>5</v>
      </c>
      <c r="BA247" s="151">
        <v>17</v>
      </c>
    </row>
    <row r="248" spans="1:55">
      <c r="A248" s="1">
        <f>输入错误检查!B247</f>
        <v>0</v>
      </c>
      <c r="C248" s="8">
        <f>IF(原始数据!B248="","",原始数据!B248)</f>
        <v>4</v>
      </c>
      <c r="D248" s="8">
        <f>IF(原始数据!C248="","",原始数据!C248)</f>
        <v>18</v>
      </c>
      <c r="E248" s="8">
        <f>IF(原始数据!D248="","",原始数据!D248)</f>
        <v>16</v>
      </c>
      <c r="F248" s="8" t="str">
        <f>IF(原始数据!E248="","",原始数据!E248)</f>
        <v>ACT</v>
      </c>
      <c r="G248" s="8" t="str">
        <f>IF(原始数据!F248="","",原始数据!F248)</f>
        <v>RD</v>
      </c>
      <c r="H248" s="8">
        <f>IF(原始数据!G248="","",原始数据!G248)</f>
        <v>3</v>
      </c>
      <c r="I248" s="8" t="str">
        <f>IF(原始数据!H248="","",原始数据!H248)</f>
        <v>下</v>
      </c>
      <c r="J248" s="8" t="str">
        <f>原始数据!U248</f>
        <v>平</v>
      </c>
      <c r="K248" s="8">
        <f t="shared" si="8"/>
        <v>0</v>
      </c>
      <c r="L248" s="8">
        <f t="shared" si="9"/>
        <v>2</v>
      </c>
      <c r="M248" s="142" t="s">
        <v>319</v>
      </c>
      <c r="N248" s="142" t="s">
        <v>93</v>
      </c>
      <c r="O248" s="143">
        <v>2.39</v>
      </c>
      <c r="P248" s="144">
        <v>0</v>
      </c>
      <c r="Q248" s="144">
        <v>1</v>
      </c>
      <c r="R248" s="144">
        <v>0</v>
      </c>
      <c r="S248" s="144">
        <v>38</v>
      </c>
      <c r="T248" s="145" t="s">
        <v>399</v>
      </c>
      <c r="U248" s="142" t="s">
        <v>297</v>
      </c>
      <c r="V248" s="142" t="s">
        <v>107</v>
      </c>
      <c r="W248" s="146">
        <v>1.18</v>
      </c>
      <c r="X248" s="147">
        <v>0</v>
      </c>
      <c r="Y248" s="147">
        <v>1</v>
      </c>
      <c r="Z248" s="147">
        <v>0</v>
      </c>
      <c r="AA248" s="147">
        <v>51</v>
      </c>
      <c r="AB248" s="148" t="s">
        <v>398</v>
      </c>
      <c r="AC248" s="142" t="s">
        <v>322</v>
      </c>
      <c r="AD248" s="142" t="s">
        <v>99</v>
      </c>
      <c r="AE248" s="143">
        <v>1.43</v>
      </c>
      <c r="AF248" s="144">
        <v>0</v>
      </c>
      <c r="AG248" s="144">
        <v>0</v>
      </c>
      <c r="AH248" s="144">
        <v>0</v>
      </c>
      <c r="AI248" s="144">
        <v>47</v>
      </c>
      <c r="AJ248" s="145" t="s">
        <v>398</v>
      </c>
      <c r="AK248" s="142" t="s">
        <v>294</v>
      </c>
      <c r="AL248" s="142" t="s">
        <v>85</v>
      </c>
      <c r="AM248" s="146">
        <v>0</v>
      </c>
      <c r="AN248" s="147">
        <v>0</v>
      </c>
      <c r="AO248" s="147">
        <v>1</v>
      </c>
      <c r="AP248" s="147">
        <v>0</v>
      </c>
      <c r="AQ248" s="147">
        <v>104</v>
      </c>
      <c r="AR248" s="148" t="s">
        <v>399</v>
      </c>
      <c r="AS248" s="142" t="str">
        <f>IF(原始数据!L248="","",原始数据!L248)</f>
        <v>hajimi</v>
      </c>
      <c r="AT248" s="142" t="str">
        <f>IF(原始数据!AV248="","",原始数据!AV248)</f>
        <v>鹿头</v>
      </c>
      <c r="AU248" s="149">
        <v>0</v>
      </c>
      <c r="AV248" s="149">
        <v>1</v>
      </c>
      <c r="AW248" s="149">
        <v>13</v>
      </c>
      <c r="AX248" s="149">
        <v>0</v>
      </c>
      <c r="AY248" s="150">
        <v>5</v>
      </c>
      <c r="AZ248" s="151">
        <v>4</v>
      </c>
      <c r="BA248" s="151">
        <v>59</v>
      </c>
    </row>
    <row r="249" spans="1:55">
      <c r="A249" s="1">
        <f>输入错误检查!B248</f>
        <v>0</v>
      </c>
      <c r="C249" s="8">
        <f>IF(原始数据!B249="","",原始数据!B249)</f>
        <v>4</v>
      </c>
      <c r="D249" s="8">
        <f>IF(原始数据!C249="","",原始数据!C249)</f>
        <v>18</v>
      </c>
      <c r="E249" s="8">
        <f>IF(原始数据!D249="","",原始数据!D249)</f>
        <v>16</v>
      </c>
      <c r="F249" s="8" t="str">
        <f>IF(原始数据!E249="","",原始数据!E249)</f>
        <v>ACT</v>
      </c>
      <c r="G249" s="8" t="str">
        <f>IF(原始数据!F249="","",原始数据!F249)</f>
        <v>RD</v>
      </c>
      <c r="H249" s="8" t="str">
        <f>IF(原始数据!G249="","",原始数据!G249)</f>
        <v>加</v>
      </c>
      <c r="I249" s="8" t="str">
        <f>IF(原始数据!H249="","",原始数据!H249)</f>
        <v>上</v>
      </c>
      <c r="J249" s="8" t="str">
        <f>原始数据!U249</f>
        <v>平</v>
      </c>
      <c r="K249" s="8">
        <f t="shared" si="8"/>
        <v>0</v>
      </c>
      <c r="L249" s="8">
        <f t="shared" si="9"/>
        <v>2</v>
      </c>
      <c r="M249" s="142" t="s">
        <v>319</v>
      </c>
      <c r="N249" s="142" t="s">
        <v>79</v>
      </c>
      <c r="O249" s="143">
        <v>0.19</v>
      </c>
      <c r="P249" s="144">
        <v>1</v>
      </c>
      <c r="Q249" s="144">
        <v>0</v>
      </c>
      <c r="R249" s="144">
        <v>0</v>
      </c>
      <c r="S249" s="144">
        <v>116</v>
      </c>
      <c r="T249" s="145" t="s">
        <v>399</v>
      </c>
      <c r="U249" s="142" t="s">
        <v>297</v>
      </c>
      <c r="V249" s="142" t="s">
        <v>105</v>
      </c>
      <c r="W249" s="146">
        <v>1</v>
      </c>
      <c r="X249" s="147">
        <v>0</v>
      </c>
      <c r="Y249" s="147">
        <v>2</v>
      </c>
      <c r="Z249" s="147">
        <v>0</v>
      </c>
      <c r="AA249" s="147">
        <v>59</v>
      </c>
      <c r="AB249" s="148" t="s">
        <v>398</v>
      </c>
      <c r="AC249" s="142" t="s">
        <v>322</v>
      </c>
      <c r="AD249" s="142" t="s">
        <v>99</v>
      </c>
      <c r="AE249" s="143">
        <v>1.13</v>
      </c>
      <c r="AF249" s="144">
        <v>0</v>
      </c>
      <c r="AG249" s="144">
        <v>0</v>
      </c>
      <c r="AH249" s="144">
        <v>0</v>
      </c>
      <c r="AI249" s="144">
        <v>80</v>
      </c>
      <c r="AJ249" s="145" t="s">
        <v>399</v>
      </c>
      <c r="AK249" s="142" t="s">
        <v>294</v>
      </c>
      <c r="AL249" s="142" t="s">
        <v>96</v>
      </c>
      <c r="AM249" s="146">
        <v>2.81</v>
      </c>
      <c r="AN249" s="147">
        <v>0</v>
      </c>
      <c r="AO249" s="147">
        <v>0</v>
      </c>
      <c r="AP249" s="147">
        <v>0</v>
      </c>
      <c r="AQ249" s="147">
        <v>0</v>
      </c>
      <c r="AR249" s="148" t="s">
        <v>398</v>
      </c>
      <c r="AS249" s="142" t="str">
        <f>IF(原始数据!L249="","",原始数据!L249)</f>
        <v>hajimi</v>
      </c>
      <c r="AT249" s="142" t="str">
        <f>IF(原始数据!AV249="","",原始数据!AV249)</f>
        <v>蜡像师</v>
      </c>
      <c r="AU249" s="149">
        <v>0</v>
      </c>
      <c r="AV249" s="149">
        <v>7</v>
      </c>
      <c r="AW249" s="149">
        <v>7</v>
      </c>
      <c r="AX249" s="149">
        <v>0</v>
      </c>
      <c r="AY249" s="150">
        <v>4</v>
      </c>
      <c r="AZ249" s="151">
        <v>5</v>
      </c>
      <c r="BA249" s="151">
        <v>45</v>
      </c>
    </row>
    <row r="250" spans="1:55">
      <c r="A250" s="1">
        <f>输入错误检查!B249</f>
        <v>0</v>
      </c>
      <c r="C250" s="8">
        <f>IF(原始数据!B250="","",原始数据!B250)</f>
        <v>4</v>
      </c>
      <c r="D250" s="8">
        <f>IF(原始数据!C250="","",原始数据!C250)</f>
        <v>18</v>
      </c>
      <c r="E250" s="8">
        <f>IF(原始数据!D250="","",原始数据!D250)</f>
        <v>16</v>
      </c>
      <c r="F250" s="8" t="str">
        <f>IF(原始数据!E250="","",原始数据!E250)</f>
        <v>ACT</v>
      </c>
      <c r="G250" s="8" t="str">
        <f>IF(原始数据!F250="","",原始数据!F250)</f>
        <v>RD</v>
      </c>
      <c r="H250" s="8" t="str">
        <f>IF(原始数据!G250="","",原始数据!G250)</f>
        <v>加</v>
      </c>
      <c r="I250" s="8" t="str">
        <f>IF(原始数据!H250="","",原始数据!H250)</f>
        <v>下</v>
      </c>
      <c r="J250" s="8" t="str">
        <f>原始数据!U250</f>
        <v>平</v>
      </c>
      <c r="K250" s="8">
        <f t="shared" si="8"/>
        <v>0</v>
      </c>
      <c r="L250" s="8">
        <f t="shared" si="9"/>
        <v>2</v>
      </c>
      <c r="M250" s="142" t="s">
        <v>401</v>
      </c>
      <c r="N250" s="142" t="s">
        <v>101</v>
      </c>
      <c r="O250" s="143">
        <v>1.49</v>
      </c>
      <c r="P250" s="144">
        <v>0</v>
      </c>
      <c r="Q250" s="144">
        <v>1</v>
      </c>
      <c r="R250" s="144">
        <v>0</v>
      </c>
      <c r="S250" s="144">
        <v>34</v>
      </c>
      <c r="T250" s="145" t="s">
        <v>398</v>
      </c>
      <c r="U250" s="142" t="s">
        <v>266</v>
      </c>
      <c r="V250" s="142" t="s">
        <v>83</v>
      </c>
      <c r="W250" s="146">
        <v>1.34</v>
      </c>
      <c r="X250" s="147">
        <v>0</v>
      </c>
      <c r="Y250" s="147">
        <v>1</v>
      </c>
      <c r="Z250" s="147">
        <v>0</v>
      </c>
      <c r="AA250" s="147">
        <v>53</v>
      </c>
      <c r="AB250" s="148" t="s">
        <v>399</v>
      </c>
      <c r="AC250" s="142" t="s">
        <v>309</v>
      </c>
      <c r="AD250" s="142" t="s">
        <v>113</v>
      </c>
      <c r="AE250" s="143">
        <v>0.03</v>
      </c>
      <c r="AF250" s="144">
        <v>0</v>
      </c>
      <c r="AG250" s="144">
        <v>0</v>
      </c>
      <c r="AH250" s="144">
        <v>0</v>
      </c>
      <c r="AI250" s="144">
        <v>64</v>
      </c>
      <c r="AJ250" s="145" t="s">
        <v>399</v>
      </c>
      <c r="AK250" s="142" t="s">
        <v>263</v>
      </c>
      <c r="AL250" s="142" t="s">
        <v>93</v>
      </c>
      <c r="AM250" s="146">
        <v>2.32</v>
      </c>
      <c r="AN250" s="147">
        <v>0</v>
      </c>
      <c r="AO250" s="147">
        <v>0</v>
      </c>
      <c r="AP250" s="147">
        <v>0</v>
      </c>
      <c r="AQ250" s="147">
        <v>5</v>
      </c>
      <c r="AR250" s="148" t="s">
        <v>398</v>
      </c>
      <c r="AS250" s="142" t="str">
        <f>IF(原始数据!L250="","",原始数据!L250)</f>
        <v>zz9</v>
      </c>
      <c r="AT250" s="142" t="str">
        <f>IF(原始数据!AV250="","",原始数据!AV250)</f>
        <v>梦之女巫</v>
      </c>
      <c r="AU250" s="149">
        <v>0</v>
      </c>
      <c r="AV250" s="149">
        <v>1</v>
      </c>
      <c r="AW250" s="149">
        <v>9</v>
      </c>
      <c r="AX250" s="149">
        <v>0</v>
      </c>
      <c r="AY250" s="150">
        <v>4</v>
      </c>
      <c r="AZ250" s="151">
        <v>5</v>
      </c>
      <c r="BA250" s="151">
        <v>44</v>
      </c>
    </row>
    <row r="251" spans="1:55">
      <c r="A251" s="1">
        <f>输入错误检查!B250</f>
        <v>0</v>
      </c>
      <c r="C251" s="8">
        <f>IF(原始数据!B251="","",原始数据!B251)</f>
        <v>4</v>
      </c>
      <c r="D251" s="8">
        <f>IF(原始数据!C251="","",原始数据!C251)</f>
        <v>18</v>
      </c>
      <c r="E251" s="8">
        <f>IF(原始数据!D251="","",原始数据!D251)</f>
        <v>18</v>
      </c>
      <c r="F251" s="8" t="str">
        <f>IF(原始数据!E251="","",原始数据!E251)</f>
        <v>WOLVES</v>
      </c>
      <c r="G251" s="8" t="str">
        <f>IF(原始数据!F251="","",原始数据!F251)</f>
        <v>RC</v>
      </c>
      <c r="H251" s="8">
        <f>IF(原始数据!G251="","",原始数据!G251)</f>
        <v>1</v>
      </c>
      <c r="I251" s="8" t="str">
        <f>IF(原始数据!H251="","",原始数据!H251)</f>
        <v>上</v>
      </c>
      <c r="J251" s="8" t="str">
        <f>原始数据!U251</f>
        <v>屠</v>
      </c>
      <c r="K251" s="8">
        <f t="shared" si="8"/>
        <v>0</v>
      </c>
      <c r="L251" s="8">
        <f t="shared" si="9"/>
        <v>0</v>
      </c>
      <c r="M251" s="142" t="s">
        <v>273</v>
      </c>
      <c r="N251" s="142" t="s">
        <v>85</v>
      </c>
      <c r="O251" s="146">
        <v>2.44</v>
      </c>
      <c r="P251" s="147">
        <v>0</v>
      </c>
      <c r="Q251" s="147">
        <v>1</v>
      </c>
      <c r="R251" s="147">
        <v>0</v>
      </c>
      <c r="S251" s="147">
        <v>668</v>
      </c>
      <c r="T251" s="148" t="s">
        <v>399</v>
      </c>
      <c r="U251" s="142" t="s">
        <v>269</v>
      </c>
      <c r="V251" s="142" t="s">
        <v>82</v>
      </c>
      <c r="W251" s="143">
        <v>0</v>
      </c>
      <c r="X251" s="144">
        <v>1</v>
      </c>
      <c r="Y251" s="144">
        <v>0</v>
      </c>
      <c r="Z251" s="144">
        <v>0</v>
      </c>
      <c r="AA251" s="144">
        <v>73</v>
      </c>
      <c r="AB251" s="145" t="s">
        <v>399</v>
      </c>
      <c r="AC251" s="142" t="s">
        <v>278</v>
      </c>
      <c r="AD251" s="142" t="s">
        <v>140</v>
      </c>
      <c r="AE251" s="146">
        <v>2.33</v>
      </c>
      <c r="AF251" s="147">
        <v>0</v>
      </c>
      <c r="AG251" s="147">
        <v>0</v>
      </c>
      <c r="AH251" s="147">
        <v>0</v>
      </c>
      <c r="AI251" s="147">
        <v>63</v>
      </c>
      <c r="AJ251" s="148" t="s">
        <v>399</v>
      </c>
      <c r="AK251" s="142" t="s">
        <v>403</v>
      </c>
      <c r="AL251" s="142" t="s">
        <v>119</v>
      </c>
      <c r="AM251" s="143">
        <v>1.63</v>
      </c>
      <c r="AN251" s="144">
        <v>0</v>
      </c>
      <c r="AO251" s="144">
        <v>2</v>
      </c>
      <c r="AP251" s="144">
        <v>0</v>
      </c>
      <c r="AQ251" s="144">
        <v>63</v>
      </c>
      <c r="AR251" s="145" t="s">
        <v>399</v>
      </c>
      <c r="AS251" s="142" t="str">
        <f>IF(原始数据!L251="","",原始数据!L251)</f>
        <v>choai</v>
      </c>
      <c r="AT251" s="142" t="str">
        <f>IF(原始数据!AV251="","",原始数据!AV251)</f>
        <v>歌剧演员</v>
      </c>
      <c r="AU251" s="154">
        <v>0</v>
      </c>
      <c r="AV251" s="154">
        <v>7</v>
      </c>
      <c r="AW251" s="154">
        <v>15</v>
      </c>
      <c r="AX251" s="154">
        <v>0</v>
      </c>
      <c r="AY251" s="155">
        <v>7</v>
      </c>
      <c r="AZ251" s="151">
        <v>7</v>
      </c>
      <c r="BA251" s="151">
        <v>56</v>
      </c>
      <c r="BB251" s="152" t="s">
        <v>155</v>
      </c>
      <c r="BC251" s="153" t="s">
        <v>102</v>
      </c>
    </row>
    <row r="252" spans="1:55">
      <c r="A252" s="1">
        <f>输入错误检查!B251</f>
        <v>0</v>
      </c>
      <c r="C252" s="8">
        <f>IF(原始数据!B252="","",原始数据!B252)</f>
        <v>4</v>
      </c>
      <c r="D252" s="8">
        <f>IF(原始数据!C252="","",原始数据!C252)</f>
        <v>18</v>
      </c>
      <c r="E252" s="8">
        <f>IF(原始数据!D252="","",原始数据!D252)</f>
        <v>18</v>
      </c>
      <c r="F252" s="8" t="str">
        <f>IF(原始数据!E252="","",原始数据!E252)</f>
        <v>WOLVES</v>
      </c>
      <c r="G252" s="8" t="str">
        <f>IF(原始数据!F252="","",原始数据!F252)</f>
        <v>RC</v>
      </c>
      <c r="H252" s="8">
        <f>IF(原始数据!G252="","",原始数据!G252)</f>
        <v>1</v>
      </c>
      <c r="I252" s="8" t="str">
        <f>IF(原始数据!H252="","",原始数据!H252)</f>
        <v>下</v>
      </c>
      <c r="J252" s="8" t="str">
        <f>原始数据!U252</f>
        <v>平</v>
      </c>
      <c r="K252" s="8">
        <f t="shared" si="8"/>
        <v>0</v>
      </c>
      <c r="L252" s="8">
        <f t="shared" si="9"/>
        <v>2</v>
      </c>
      <c r="M252" s="142" t="s">
        <v>326</v>
      </c>
      <c r="N252" s="142" t="s">
        <v>82</v>
      </c>
      <c r="O252" s="146">
        <v>2.54</v>
      </c>
      <c r="P252" s="147">
        <v>0</v>
      </c>
      <c r="Q252" s="147">
        <v>3</v>
      </c>
      <c r="R252" s="147">
        <v>0</v>
      </c>
      <c r="S252" s="147">
        <v>107</v>
      </c>
      <c r="T252" s="148" t="s">
        <v>398</v>
      </c>
      <c r="U252" s="142" t="s">
        <v>407</v>
      </c>
      <c r="V252" s="142" t="s">
        <v>119</v>
      </c>
      <c r="W252" s="143">
        <v>1.78</v>
      </c>
      <c r="X252" s="144">
        <v>0</v>
      </c>
      <c r="Y252" s="144">
        <v>1</v>
      </c>
      <c r="Z252" s="144">
        <v>0</v>
      </c>
      <c r="AA252" s="144">
        <v>97</v>
      </c>
      <c r="AB252" s="145" t="s">
        <v>399</v>
      </c>
      <c r="AC252" s="142" t="s">
        <v>293</v>
      </c>
      <c r="AD252" s="142" t="s">
        <v>112</v>
      </c>
      <c r="AE252" s="146">
        <v>2</v>
      </c>
      <c r="AF252" s="147">
        <v>0</v>
      </c>
      <c r="AG252" s="147">
        <v>0</v>
      </c>
      <c r="AH252" s="147">
        <v>1</v>
      </c>
      <c r="AI252" s="147">
        <v>43</v>
      </c>
      <c r="AJ252" s="148" t="s">
        <v>398</v>
      </c>
      <c r="AK252" s="142">
        <v>487</v>
      </c>
      <c r="AL252" s="142" t="s">
        <v>108</v>
      </c>
      <c r="AM252" s="143">
        <v>0.44</v>
      </c>
      <c r="AN252" s="144">
        <v>0</v>
      </c>
      <c r="AO252" s="144">
        <v>0</v>
      </c>
      <c r="AP252" s="144">
        <v>0</v>
      </c>
      <c r="AQ252" s="144">
        <v>138</v>
      </c>
      <c r="AR252" s="145" t="s">
        <v>399</v>
      </c>
      <c r="AS252" s="142" t="str">
        <f>IF(原始数据!L252="","",原始数据!L252)</f>
        <v>aka</v>
      </c>
      <c r="AT252" s="142" t="str">
        <f>IF(原始数据!AV252="","",原始数据!AV252)</f>
        <v>时空之影</v>
      </c>
      <c r="AU252" s="154">
        <v>0</v>
      </c>
      <c r="AV252" s="154">
        <v>3</v>
      </c>
      <c r="AW252" s="154">
        <v>10</v>
      </c>
      <c r="AX252" s="154">
        <v>0</v>
      </c>
      <c r="AY252" s="155">
        <v>7</v>
      </c>
      <c r="AZ252" s="151">
        <v>11</v>
      </c>
      <c r="BA252" s="151">
        <v>7</v>
      </c>
    </row>
    <row r="253" spans="1:55">
      <c r="A253" s="1">
        <f>输入错误检查!B252</f>
        <v>0</v>
      </c>
      <c r="C253" s="8">
        <f>IF(原始数据!B253="","",原始数据!B253)</f>
        <v>4</v>
      </c>
      <c r="D253" s="8">
        <f>IF(原始数据!C253="","",原始数据!C253)</f>
        <v>18</v>
      </c>
      <c r="E253" s="8">
        <f>IF(原始数据!D253="","",原始数据!D253)</f>
        <v>18</v>
      </c>
      <c r="F253" s="8" t="str">
        <f>IF(原始数据!E253="","",原始数据!E253)</f>
        <v>WOLVES</v>
      </c>
      <c r="G253" s="8" t="str">
        <f>IF(原始数据!F253="","",原始数据!F253)</f>
        <v>RC</v>
      </c>
      <c r="H253" s="8">
        <f>IF(原始数据!G253="","",原始数据!G253)</f>
        <v>2</v>
      </c>
      <c r="I253" s="8" t="str">
        <f>IF(原始数据!H253="","",原始数据!H253)</f>
        <v>上</v>
      </c>
      <c r="J253" s="8" t="str">
        <f>原始数据!U253</f>
        <v>屠</v>
      </c>
      <c r="K253" s="8">
        <f t="shared" si="8"/>
        <v>0</v>
      </c>
      <c r="L253" s="8">
        <f t="shared" si="9"/>
        <v>0</v>
      </c>
      <c r="M253" s="142" t="s">
        <v>273</v>
      </c>
      <c r="N253" s="142" t="s">
        <v>86</v>
      </c>
      <c r="O253" s="146">
        <v>0.02</v>
      </c>
      <c r="P253" s="147">
        <v>0</v>
      </c>
      <c r="Q253" s="147">
        <v>1</v>
      </c>
      <c r="R253" s="147">
        <v>0</v>
      </c>
      <c r="S253" s="147">
        <v>53</v>
      </c>
      <c r="T253" s="148" t="s">
        <v>399</v>
      </c>
      <c r="U253" s="142" t="s">
        <v>403</v>
      </c>
      <c r="V253" s="142" t="s">
        <v>107</v>
      </c>
      <c r="W253" s="143">
        <v>1.61</v>
      </c>
      <c r="X253" s="144">
        <v>1</v>
      </c>
      <c r="Y253" s="144">
        <v>3</v>
      </c>
      <c r="Z253" s="144">
        <v>0</v>
      </c>
      <c r="AA253" s="144">
        <v>86</v>
      </c>
      <c r="AB253" s="145" t="s">
        <v>399</v>
      </c>
      <c r="AC253" s="142" t="s">
        <v>269</v>
      </c>
      <c r="AD253" s="142" t="s">
        <v>82</v>
      </c>
      <c r="AE253" s="146">
        <v>3.03</v>
      </c>
      <c r="AF253" s="147">
        <v>0</v>
      </c>
      <c r="AG253" s="147">
        <v>1</v>
      </c>
      <c r="AH253" s="147">
        <v>0</v>
      </c>
      <c r="AI253" s="147">
        <v>49</v>
      </c>
      <c r="AJ253" s="148" t="s">
        <v>399</v>
      </c>
      <c r="AK253" s="142" t="s">
        <v>278</v>
      </c>
      <c r="AL253" s="142" t="s">
        <v>79</v>
      </c>
      <c r="AM253" s="143">
        <v>1</v>
      </c>
      <c r="AN253" s="144">
        <v>0</v>
      </c>
      <c r="AO253" s="144">
        <v>0</v>
      </c>
      <c r="AP253" s="144">
        <v>0</v>
      </c>
      <c r="AQ253" s="144">
        <v>53</v>
      </c>
      <c r="AR253" s="145" t="s">
        <v>399</v>
      </c>
      <c r="AS253" s="142" t="str">
        <f>IF(原始数据!L253="","",原始数据!L253)</f>
        <v>choai</v>
      </c>
      <c r="AT253" s="142" t="str">
        <f>IF(原始数据!AV253="","",原始数据!AV253)</f>
        <v>跛脚羊</v>
      </c>
      <c r="AU253" s="154">
        <v>1</v>
      </c>
      <c r="AV253" s="154">
        <v>0</v>
      </c>
      <c r="AW253" s="154">
        <v>18</v>
      </c>
      <c r="AX253" s="154">
        <v>0</v>
      </c>
      <c r="AY253" s="155">
        <v>11</v>
      </c>
      <c r="AZ253" s="151">
        <v>8</v>
      </c>
      <c r="BA253" s="151">
        <v>3</v>
      </c>
    </row>
    <row r="254" spans="1:55">
      <c r="A254" s="1">
        <f>输入错误检查!B253</f>
        <v>0</v>
      </c>
      <c r="C254" s="8">
        <f>IF(原始数据!B254="","",原始数据!B254)</f>
        <v>4</v>
      </c>
      <c r="D254" s="8">
        <f>IF(原始数据!C254="","",原始数据!C254)</f>
        <v>18</v>
      </c>
      <c r="E254" s="8">
        <f>IF(原始数据!D254="","",原始数据!D254)</f>
        <v>18</v>
      </c>
      <c r="F254" s="8" t="str">
        <f>IF(原始数据!E254="","",原始数据!E254)</f>
        <v>WOLVES</v>
      </c>
      <c r="G254" s="8" t="str">
        <f>IF(原始数据!F254="","",原始数据!F254)</f>
        <v>RC</v>
      </c>
      <c r="H254" s="8">
        <f>IF(原始数据!G254="","",原始数据!G254)</f>
        <v>2</v>
      </c>
      <c r="I254" s="8" t="str">
        <f>IF(原始数据!H254="","",原始数据!H254)</f>
        <v>下</v>
      </c>
      <c r="J254" s="8" t="str">
        <f>原始数据!U254</f>
        <v>平</v>
      </c>
      <c r="K254" s="8">
        <f t="shared" si="8"/>
        <v>0</v>
      </c>
      <c r="L254" s="8">
        <f t="shared" si="9"/>
        <v>2</v>
      </c>
      <c r="M254" s="142" t="s">
        <v>326</v>
      </c>
      <c r="N254" s="142" t="s">
        <v>80</v>
      </c>
      <c r="O254" s="146">
        <v>2.55</v>
      </c>
      <c r="P254" s="147">
        <v>0</v>
      </c>
      <c r="Q254" s="147">
        <v>2</v>
      </c>
      <c r="R254" s="147">
        <v>0</v>
      </c>
      <c r="S254" s="147">
        <v>21</v>
      </c>
      <c r="T254" s="148" t="s">
        <v>398</v>
      </c>
      <c r="U254" s="142">
        <v>487</v>
      </c>
      <c r="V254" s="142" t="s">
        <v>79</v>
      </c>
      <c r="W254" s="143">
        <v>0</v>
      </c>
      <c r="X254" s="144">
        <v>0</v>
      </c>
      <c r="Y254" s="144">
        <v>0</v>
      </c>
      <c r="Z254" s="144">
        <v>0</v>
      </c>
      <c r="AA254" s="144">
        <v>76</v>
      </c>
      <c r="AB254" s="145" t="s">
        <v>399</v>
      </c>
      <c r="AC254" s="142" t="s">
        <v>407</v>
      </c>
      <c r="AD254" s="142" t="s">
        <v>81</v>
      </c>
      <c r="AE254" s="146">
        <v>1.51</v>
      </c>
      <c r="AF254" s="147">
        <v>0</v>
      </c>
      <c r="AG254" s="147">
        <v>2</v>
      </c>
      <c r="AH254" s="147">
        <v>0</v>
      </c>
      <c r="AI254" s="147">
        <v>97</v>
      </c>
      <c r="AJ254" s="148" t="s">
        <v>399</v>
      </c>
      <c r="AK254" s="142" t="s">
        <v>293</v>
      </c>
      <c r="AL254" s="142" t="s">
        <v>91</v>
      </c>
      <c r="AM254" s="143">
        <v>2.34</v>
      </c>
      <c r="AN254" s="144">
        <v>0</v>
      </c>
      <c r="AO254" s="144">
        <v>1</v>
      </c>
      <c r="AP254" s="144">
        <v>0</v>
      </c>
      <c r="AQ254" s="144">
        <v>67</v>
      </c>
      <c r="AR254" s="145" t="s">
        <v>398</v>
      </c>
      <c r="AS254" s="142" t="str">
        <f>IF(原始数据!L254="","",原始数据!L254)</f>
        <v>aka</v>
      </c>
      <c r="AT254" s="142" t="str">
        <f>IF(原始数据!AV254="","",原始数据!AV254)</f>
        <v>喧嚣</v>
      </c>
      <c r="AU254" s="154">
        <v>0</v>
      </c>
      <c r="AV254" s="154">
        <v>5</v>
      </c>
      <c r="AW254" s="154">
        <v>45</v>
      </c>
      <c r="AX254" s="154">
        <v>1</v>
      </c>
      <c r="AY254" s="155">
        <v>7</v>
      </c>
      <c r="AZ254" s="151">
        <v>6</v>
      </c>
      <c r="BA254" s="151">
        <v>3</v>
      </c>
    </row>
    <row r="255" spans="1:55">
      <c r="A255" s="1">
        <f>输入错误检查!B254</f>
        <v>0</v>
      </c>
      <c r="C255" s="8">
        <f>IF(原始数据!B255="","",原始数据!B255)</f>
        <v>4</v>
      </c>
      <c r="D255" s="8">
        <f>IF(原始数据!C255="","",原始数据!C255)</f>
        <v>18</v>
      </c>
      <c r="E255" s="8">
        <f>IF(原始数据!D255="","",原始数据!D255)</f>
        <v>18</v>
      </c>
      <c r="F255" s="8" t="str">
        <f>IF(原始数据!E255="","",原始数据!E255)</f>
        <v>WOLVES</v>
      </c>
      <c r="G255" s="8" t="str">
        <f>IF(原始数据!F255="","",原始数据!F255)</f>
        <v>RC</v>
      </c>
      <c r="H255" s="8">
        <f>IF(原始数据!G255="","",原始数据!G255)</f>
        <v>3</v>
      </c>
      <c r="I255" s="8" t="str">
        <f>IF(原始数据!H255="","",原始数据!H255)</f>
        <v>上</v>
      </c>
      <c r="J255" s="8" t="str">
        <f>原始数据!U255</f>
        <v/>
      </c>
      <c r="K255" s="8" t="str">
        <f t="shared" si="8"/>
        <v/>
      </c>
      <c r="L255" s="8">
        <f t="shared" si="9"/>
        <v>0</v>
      </c>
      <c r="M255" s="142"/>
      <c r="N255" s="142"/>
      <c r="O255" s="146"/>
      <c r="P255" s="147"/>
      <c r="Q255" s="147"/>
      <c r="R255" s="147"/>
      <c r="S255" s="147"/>
      <c r="T255" s="148"/>
      <c r="U255" s="142"/>
      <c r="V255" s="142"/>
      <c r="W255" s="143"/>
      <c r="X255" s="144"/>
      <c r="Y255" s="144"/>
      <c r="Z255" s="144"/>
      <c r="AA255" s="144"/>
      <c r="AB255" s="145"/>
      <c r="AC255" s="142"/>
      <c r="AD255" s="142"/>
      <c r="AE255" s="146"/>
      <c r="AF255" s="147"/>
      <c r="AG255" s="147"/>
      <c r="AH255" s="147"/>
      <c r="AI255" s="147"/>
      <c r="AJ255" s="148"/>
      <c r="AK255" s="142"/>
      <c r="AL255" s="142"/>
      <c r="AM255" s="143"/>
      <c r="AN255" s="144"/>
      <c r="AO255" s="144"/>
      <c r="AP255" s="144"/>
      <c r="AQ255" s="144"/>
      <c r="AR255" s="145"/>
      <c r="AS255" s="142" t="str">
        <f>IF(原始数据!L255="","",原始数据!L255)</f>
        <v/>
      </c>
      <c r="AT255" s="142" t="str">
        <f>IF(原始数据!AV255="","",原始数据!AV255)</f>
        <v/>
      </c>
      <c r="AU255" s="154"/>
      <c r="AV255" s="154"/>
      <c r="AW255" s="154"/>
      <c r="AX255" s="154"/>
      <c r="AY255" s="155"/>
      <c r="AZ255" s="151"/>
      <c r="BA255" s="151"/>
    </row>
    <row r="256" spans="1:55">
      <c r="A256" s="1">
        <f>输入错误检查!B255</f>
        <v>0</v>
      </c>
      <c r="C256" s="8">
        <f>IF(原始数据!B256="","",原始数据!B256)</f>
        <v>4</v>
      </c>
      <c r="D256" s="8">
        <f>IF(原始数据!C256="","",原始数据!C256)</f>
        <v>18</v>
      </c>
      <c r="E256" s="8">
        <f>IF(原始数据!D256="","",原始数据!D256)</f>
        <v>18</v>
      </c>
      <c r="F256" s="8" t="str">
        <f>IF(原始数据!E256="","",原始数据!E256)</f>
        <v>WOLVES</v>
      </c>
      <c r="G256" s="8" t="str">
        <f>IF(原始数据!F256="","",原始数据!F256)</f>
        <v>RC</v>
      </c>
      <c r="H256" s="8">
        <f>IF(原始数据!G256="","",原始数据!G256)</f>
        <v>3</v>
      </c>
      <c r="I256" s="8" t="str">
        <f>IF(原始数据!H256="","",原始数据!H256)</f>
        <v>下</v>
      </c>
      <c r="J256" s="8" t="str">
        <f>原始数据!U256</f>
        <v/>
      </c>
      <c r="K256" s="8" t="str">
        <f t="shared" si="8"/>
        <v/>
      </c>
      <c r="L256" s="8">
        <f t="shared" si="9"/>
        <v>0</v>
      </c>
      <c r="M256" s="142"/>
      <c r="N256" s="142"/>
      <c r="O256" s="146"/>
      <c r="P256" s="147"/>
      <c r="Q256" s="147"/>
      <c r="R256" s="147"/>
      <c r="S256" s="147"/>
      <c r="T256" s="148"/>
      <c r="U256" s="142"/>
      <c r="V256" s="142"/>
      <c r="W256" s="143"/>
      <c r="X256" s="144"/>
      <c r="Y256" s="144"/>
      <c r="Z256" s="144"/>
      <c r="AA256" s="144"/>
      <c r="AB256" s="145"/>
      <c r="AC256" s="142"/>
      <c r="AD256" s="142"/>
      <c r="AE256" s="146"/>
      <c r="AF256" s="147"/>
      <c r="AG256" s="147"/>
      <c r="AH256" s="147"/>
      <c r="AI256" s="147"/>
      <c r="AJ256" s="148"/>
      <c r="AK256" s="142"/>
      <c r="AL256" s="142"/>
      <c r="AM256" s="143"/>
      <c r="AN256" s="144"/>
      <c r="AO256" s="144"/>
      <c r="AP256" s="144"/>
      <c r="AQ256" s="144"/>
      <c r="AR256" s="145"/>
      <c r="AS256" s="142" t="str">
        <f>IF(原始数据!L256="","",原始数据!L256)</f>
        <v/>
      </c>
      <c r="AT256" s="142" t="str">
        <f>IF(原始数据!AV256="","",原始数据!AV256)</f>
        <v/>
      </c>
      <c r="AU256" s="154"/>
      <c r="AV256" s="154"/>
      <c r="AW256" s="154"/>
      <c r="AX256" s="154"/>
      <c r="AY256" s="155"/>
      <c r="AZ256" s="151"/>
      <c r="BA256" s="151"/>
    </row>
    <row r="257" spans="1:55">
      <c r="A257" s="1">
        <f>输入错误检查!B256</f>
        <v>0</v>
      </c>
      <c r="C257" s="8">
        <f>IF(原始数据!B257="","",原始数据!B257)</f>
        <v>4</v>
      </c>
      <c r="D257" s="8">
        <f>IF(原始数据!C257="","",原始数据!C257)</f>
        <v>18</v>
      </c>
      <c r="E257" s="8">
        <f>IF(原始数据!D257="","",原始数据!D257)</f>
        <v>18</v>
      </c>
      <c r="F257" s="8" t="str">
        <f>IF(原始数据!E257="","",原始数据!E257)</f>
        <v>WOLVES</v>
      </c>
      <c r="G257" s="8" t="str">
        <f>IF(原始数据!F257="","",原始数据!F257)</f>
        <v>RC</v>
      </c>
      <c r="H257" s="8" t="str">
        <f>IF(原始数据!G257="","",原始数据!G257)</f>
        <v>加</v>
      </c>
      <c r="I257" s="8" t="str">
        <f>IF(原始数据!H257="","",原始数据!H257)</f>
        <v>上</v>
      </c>
      <c r="J257" s="8" t="str">
        <f>原始数据!U257</f>
        <v/>
      </c>
      <c r="K257" s="8" t="str">
        <f t="shared" si="8"/>
        <v/>
      </c>
      <c r="L257" s="8">
        <f t="shared" si="9"/>
        <v>0</v>
      </c>
      <c r="M257" s="142"/>
      <c r="N257" s="142"/>
      <c r="O257" s="146"/>
      <c r="P257" s="147"/>
      <c r="Q257" s="147"/>
      <c r="R257" s="147"/>
      <c r="S257" s="147"/>
      <c r="T257" s="148"/>
      <c r="U257" s="142"/>
      <c r="V257" s="142"/>
      <c r="W257" s="143"/>
      <c r="X257" s="144"/>
      <c r="Y257" s="144"/>
      <c r="Z257" s="144"/>
      <c r="AA257" s="144"/>
      <c r="AB257" s="145"/>
      <c r="AC257" s="142"/>
      <c r="AD257" s="142"/>
      <c r="AE257" s="146"/>
      <c r="AF257" s="147"/>
      <c r="AG257" s="147"/>
      <c r="AH257" s="147"/>
      <c r="AI257" s="147"/>
      <c r="AJ257" s="148"/>
      <c r="AK257" s="142"/>
      <c r="AL257" s="142"/>
      <c r="AM257" s="143"/>
      <c r="AN257" s="144"/>
      <c r="AO257" s="144"/>
      <c r="AP257" s="144"/>
      <c r="AQ257" s="144"/>
      <c r="AR257" s="145"/>
      <c r="AS257" s="142" t="str">
        <f>IF(原始数据!L257="","",原始数据!L257)</f>
        <v/>
      </c>
      <c r="AT257" s="142" t="str">
        <f>IF(原始数据!AV257="","",原始数据!AV257)</f>
        <v/>
      </c>
      <c r="AU257" s="154"/>
      <c r="AV257" s="154"/>
      <c r="AW257" s="154"/>
      <c r="AX257" s="154"/>
      <c r="AY257" s="155"/>
      <c r="AZ257" s="151"/>
      <c r="BA257" s="151"/>
    </row>
    <row r="258" spans="1:55">
      <c r="A258" s="1">
        <f>输入错误检查!B257</f>
        <v>0</v>
      </c>
      <c r="C258" s="8">
        <f>IF(原始数据!B258="","",原始数据!B258)</f>
        <v>4</v>
      </c>
      <c r="D258" s="8">
        <f>IF(原始数据!C258="","",原始数据!C258)</f>
        <v>18</v>
      </c>
      <c r="E258" s="8">
        <f>IF(原始数据!D258="","",原始数据!D258)</f>
        <v>18</v>
      </c>
      <c r="F258" s="8" t="str">
        <f>IF(原始数据!E258="","",原始数据!E258)</f>
        <v>WOLVES</v>
      </c>
      <c r="G258" s="8" t="str">
        <f>IF(原始数据!F258="","",原始数据!F258)</f>
        <v>RC</v>
      </c>
      <c r="H258" s="8" t="str">
        <f>IF(原始数据!G258="","",原始数据!G258)</f>
        <v>加</v>
      </c>
      <c r="I258" s="8" t="str">
        <f>IF(原始数据!H258="","",原始数据!H258)</f>
        <v>下</v>
      </c>
      <c r="J258" s="8" t="str">
        <f>原始数据!U258</f>
        <v/>
      </c>
      <c r="K258" s="8" t="str">
        <f t="shared" si="8"/>
        <v/>
      </c>
      <c r="L258" s="8">
        <f t="shared" si="9"/>
        <v>0</v>
      </c>
      <c r="M258" s="142"/>
      <c r="N258" s="142"/>
      <c r="O258" s="146"/>
      <c r="P258" s="147"/>
      <c r="Q258" s="147"/>
      <c r="R258" s="147"/>
      <c r="S258" s="147"/>
      <c r="T258" s="148"/>
      <c r="U258" s="142"/>
      <c r="V258" s="142"/>
      <c r="W258" s="143"/>
      <c r="X258" s="144"/>
      <c r="Y258" s="144"/>
      <c r="Z258" s="144"/>
      <c r="AA258" s="144"/>
      <c r="AB258" s="145"/>
      <c r="AC258" s="142"/>
      <c r="AD258" s="142"/>
      <c r="AE258" s="146"/>
      <c r="AF258" s="147"/>
      <c r="AG258" s="147"/>
      <c r="AH258" s="147"/>
      <c r="AI258" s="147"/>
      <c r="AJ258" s="148"/>
      <c r="AK258" s="142"/>
      <c r="AL258" s="142"/>
      <c r="AM258" s="143"/>
      <c r="AN258" s="144"/>
      <c r="AO258" s="144"/>
      <c r="AP258" s="144"/>
      <c r="AQ258" s="144"/>
      <c r="AR258" s="145"/>
      <c r="AS258" s="142" t="str">
        <f>IF(原始数据!L258="","",原始数据!L258)</f>
        <v/>
      </c>
      <c r="AT258" s="142" t="str">
        <f>IF(原始数据!AV258="","",原始数据!AV258)</f>
        <v/>
      </c>
      <c r="AU258" s="154"/>
      <c r="AV258" s="154"/>
      <c r="AW258" s="154"/>
      <c r="AX258" s="154"/>
      <c r="AY258" s="155"/>
      <c r="AZ258" s="151"/>
      <c r="BA258" s="151"/>
    </row>
    <row r="259" spans="1:55">
      <c r="A259" s="1">
        <f>输入错误检查!B258</f>
        <v>0</v>
      </c>
      <c r="C259" s="8">
        <f>IF(原始数据!B259="","",原始数据!B259)</f>
        <v>4</v>
      </c>
      <c r="D259" s="8">
        <f>IF(原始数据!C259="","",原始数据!C259)</f>
        <v>19</v>
      </c>
      <c r="E259" s="8">
        <f>IF(原始数据!D259="","",原始数据!D259)</f>
        <v>12</v>
      </c>
      <c r="F259" s="8" t="str">
        <f>IF(原始数据!E259="","",原始数据!E259)</f>
        <v>ZETA</v>
      </c>
      <c r="G259" s="8" t="str">
        <f>IF(原始数据!F259="","",原始数据!F259)</f>
        <v>MRC</v>
      </c>
      <c r="H259" s="8">
        <f>IF(原始数据!G259="","",原始数据!G259)</f>
        <v>1</v>
      </c>
      <c r="I259" s="8" t="str">
        <f>IF(原始数据!H259="","",原始数据!H259)</f>
        <v>上</v>
      </c>
      <c r="J259" s="8" t="str">
        <f>原始数据!U259</f>
        <v>屠</v>
      </c>
      <c r="K259" s="8">
        <f t="shared" si="8"/>
        <v>0</v>
      </c>
      <c r="L259" s="8">
        <f t="shared" si="9"/>
        <v>0</v>
      </c>
      <c r="M259" s="142" t="s">
        <v>350</v>
      </c>
      <c r="N259" s="142" t="s">
        <v>178</v>
      </c>
      <c r="O259" s="143">
        <v>2.03</v>
      </c>
      <c r="P259" s="144">
        <v>1</v>
      </c>
      <c r="Q259" s="144">
        <v>1</v>
      </c>
      <c r="R259" s="144">
        <v>1</v>
      </c>
      <c r="S259" s="144">
        <v>71</v>
      </c>
      <c r="T259" s="145" t="s">
        <v>399</v>
      </c>
      <c r="U259" s="142" t="s">
        <v>310</v>
      </c>
      <c r="V259" s="142" t="s">
        <v>119</v>
      </c>
      <c r="W259" s="146">
        <v>0</v>
      </c>
      <c r="X259" s="147">
        <v>0</v>
      </c>
      <c r="Y259" s="147">
        <v>0</v>
      </c>
      <c r="Z259" s="147">
        <v>0</v>
      </c>
      <c r="AA259" s="147">
        <v>64</v>
      </c>
      <c r="AB259" s="148" t="s">
        <v>399</v>
      </c>
      <c r="AC259" s="142" t="s">
        <v>312</v>
      </c>
      <c r="AD259" s="142" t="s">
        <v>123</v>
      </c>
      <c r="AE259" s="143">
        <v>0.76</v>
      </c>
      <c r="AF259" s="144">
        <v>0</v>
      </c>
      <c r="AG259" s="144">
        <v>2</v>
      </c>
      <c r="AH259" s="144">
        <v>0</v>
      </c>
      <c r="AI259" s="144">
        <v>70</v>
      </c>
      <c r="AJ259" s="145" t="s">
        <v>399</v>
      </c>
      <c r="AK259" s="142" t="s">
        <v>320</v>
      </c>
      <c r="AL259" s="142" t="s">
        <v>108</v>
      </c>
      <c r="AM259" s="146">
        <v>1.35</v>
      </c>
      <c r="AN259" s="147">
        <v>1</v>
      </c>
      <c r="AO259" s="147">
        <v>0</v>
      </c>
      <c r="AP259" s="147">
        <v>0</v>
      </c>
      <c r="AQ259" s="147">
        <v>61</v>
      </c>
      <c r="AR259" s="148" t="s">
        <v>399</v>
      </c>
      <c r="AS259" s="142" t="str">
        <f>IF(原始数据!L259="","",原始数据!L259)</f>
        <v>peter</v>
      </c>
      <c r="AT259" s="142" t="str">
        <f>IF(原始数据!AV259="","",原始数据!AV259)</f>
        <v>喧嚣</v>
      </c>
      <c r="AU259" s="149">
        <v>1</v>
      </c>
      <c r="AV259" s="149">
        <v>6</v>
      </c>
      <c r="AW259" s="149">
        <v>44</v>
      </c>
      <c r="AX259" s="149">
        <v>0</v>
      </c>
      <c r="AY259" s="150">
        <v>9</v>
      </c>
      <c r="AZ259" s="151">
        <v>6</v>
      </c>
      <c r="BA259" s="151">
        <v>33</v>
      </c>
      <c r="BB259" s="152" t="s">
        <v>295</v>
      </c>
      <c r="BC259" s="153" t="s">
        <v>91</v>
      </c>
    </row>
    <row r="260" spans="1:55">
      <c r="A260" s="1">
        <f>输入错误检查!B259</f>
        <v>0</v>
      </c>
      <c r="C260" s="8">
        <f>IF(原始数据!B260="","",原始数据!B260)</f>
        <v>4</v>
      </c>
      <c r="D260" s="8">
        <f>IF(原始数据!C260="","",原始数据!C260)</f>
        <v>19</v>
      </c>
      <c r="E260" s="8">
        <f>IF(原始数据!D260="","",原始数据!D260)</f>
        <v>12</v>
      </c>
      <c r="F260" s="8" t="str">
        <f>IF(原始数据!E260="","",原始数据!E260)</f>
        <v>ZETA</v>
      </c>
      <c r="G260" s="8" t="str">
        <f>IF(原始数据!F260="","",原始数据!F260)</f>
        <v>MRC</v>
      </c>
      <c r="H260" s="8">
        <f>IF(原始数据!G260="","",原始数据!G260)</f>
        <v>1</v>
      </c>
      <c r="I260" s="8" t="str">
        <f>IF(原始数据!H260="","",原始数据!H260)</f>
        <v>下</v>
      </c>
      <c r="J260" s="8" t="str">
        <f>原始数据!U260</f>
        <v>屠</v>
      </c>
      <c r="K260" s="8">
        <f t="shared" si="8"/>
        <v>0</v>
      </c>
      <c r="L260" s="8">
        <f t="shared" si="9"/>
        <v>0</v>
      </c>
      <c r="M260" s="142" t="s">
        <v>408</v>
      </c>
      <c r="N260" s="142" t="s">
        <v>81</v>
      </c>
      <c r="O260" s="164">
        <v>1.88</v>
      </c>
      <c r="P260" s="144">
        <v>0</v>
      </c>
      <c r="Q260" s="144">
        <v>2</v>
      </c>
      <c r="R260" s="144">
        <v>0</v>
      </c>
      <c r="S260" s="144">
        <v>59</v>
      </c>
      <c r="T260" s="145" t="s">
        <v>399</v>
      </c>
      <c r="U260" s="142" t="s">
        <v>314</v>
      </c>
      <c r="V260" s="142" t="s">
        <v>80</v>
      </c>
      <c r="W260" s="146">
        <v>2.4</v>
      </c>
      <c r="X260" s="147">
        <v>0</v>
      </c>
      <c r="Y260" s="147">
        <v>0</v>
      </c>
      <c r="Z260" s="147">
        <v>0</v>
      </c>
      <c r="AA260" s="147">
        <v>68</v>
      </c>
      <c r="AB260" s="148" t="s">
        <v>399</v>
      </c>
      <c r="AC260" s="142" t="s">
        <v>295</v>
      </c>
      <c r="AD260" s="142" t="s">
        <v>90</v>
      </c>
      <c r="AE260" s="143">
        <v>1.92</v>
      </c>
      <c r="AF260" s="144">
        <v>0</v>
      </c>
      <c r="AG260" s="144">
        <v>1</v>
      </c>
      <c r="AH260" s="144">
        <v>1</v>
      </c>
      <c r="AI260" s="144">
        <v>68</v>
      </c>
      <c r="AJ260" s="145" t="s">
        <v>399</v>
      </c>
      <c r="AK260" s="142" t="s">
        <v>296</v>
      </c>
      <c r="AL260" s="142" t="s">
        <v>82</v>
      </c>
      <c r="AM260" s="146">
        <v>0.47</v>
      </c>
      <c r="AN260" s="147">
        <v>0</v>
      </c>
      <c r="AO260" s="147">
        <v>0</v>
      </c>
      <c r="AP260" s="147">
        <v>0</v>
      </c>
      <c r="AQ260" s="147">
        <v>81</v>
      </c>
      <c r="AR260" s="148" t="s">
        <v>399</v>
      </c>
      <c r="AS260" s="142" t="str">
        <f>IF(原始数据!L260="","",原始数据!L260)</f>
        <v>xc</v>
      </c>
      <c r="AT260" s="142" t="str">
        <f>IF(原始数据!AV260="","",原始数据!AV260)</f>
        <v>时空之影</v>
      </c>
      <c r="AU260" s="149">
        <v>0</v>
      </c>
      <c r="AV260" s="149">
        <v>3</v>
      </c>
      <c r="AW260" s="149">
        <v>14</v>
      </c>
      <c r="AX260" s="149">
        <v>0</v>
      </c>
      <c r="AY260" s="150">
        <v>10</v>
      </c>
      <c r="AZ260" s="151">
        <v>9</v>
      </c>
      <c r="BA260" s="151">
        <v>50</v>
      </c>
    </row>
    <row r="261" spans="1:55">
      <c r="A261" s="1">
        <f>输入错误检查!B260</f>
        <v>0</v>
      </c>
      <c r="C261" s="8">
        <f>IF(原始数据!B261="","",原始数据!B261)</f>
        <v>4</v>
      </c>
      <c r="D261" s="8">
        <f>IF(原始数据!C261="","",原始数据!C261)</f>
        <v>19</v>
      </c>
      <c r="E261" s="8">
        <f>IF(原始数据!D261="","",原始数据!D261)</f>
        <v>12</v>
      </c>
      <c r="F261" s="8" t="str">
        <f>IF(原始数据!E261="","",原始数据!E261)</f>
        <v>ZETA</v>
      </c>
      <c r="G261" s="8" t="str">
        <f>IF(原始数据!F261="","",原始数据!F261)</f>
        <v>MRC</v>
      </c>
      <c r="H261" s="8">
        <f>IF(原始数据!G261="","",原始数据!G261)</f>
        <v>2</v>
      </c>
      <c r="I261" s="8" t="str">
        <f>IF(原始数据!H261="","",原始数据!H261)</f>
        <v>上</v>
      </c>
      <c r="J261" s="8" t="str">
        <f>原始数据!U261</f>
        <v>平</v>
      </c>
      <c r="K261" s="8">
        <f t="shared" si="8"/>
        <v>0</v>
      </c>
      <c r="L261" s="8">
        <f t="shared" si="9"/>
        <v>2</v>
      </c>
      <c r="M261" s="142" t="s">
        <v>350</v>
      </c>
      <c r="N261" s="142" t="s">
        <v>152</v>
      </c>
      <c r="O261" s="143">
        <v>2.88</v>
      </c>
      <c r="P261" s="144">
        <v>0</v>
      </c>
      <c r="Q261" s="144">
        <v>0</v>
      </c>
      <c r="R261" s="144">
        <v>3</v>
      </c>
      <c r="S261" s="144">
        <v>37</v>
      </c>
      <c r="T261" s="145" t="s">
        <v>398</v>
      </c>
      <c r="U261" s="142" t="s">
        <v>310</v>
      </c>
      <c r="V261" s="142" t="s">
        <v>107</v>
      </c>
      <c r="W261" s="146">
        <v>1.19</v>
      </c>
      <c r="X261" s="147">
        <v>0</v>
      </c>
      <c r="Y261" s="147">
        <v>2</v>
      </c>
      <c r="Z261" s="147">
        <v>0</v>
      </c>
      <c r="AA261" s="147">
        <v>74</v>
      </c>
      <c r="AB261" s="148" t="s">
        <v>398</v>
      </c>
      <c r="AC261" s="142" t="s">
        <v>320</v>
      </c>
      <c r="AD261" s="142" t="s">
        <v>83</v>
      </c>
      <c r="AE261" s="143">
        <v>0</v>
      </c>
      <c r="AF261" s="144">
        <v>0</v>
      </c>
      <c r="AG261" s="144">
        <v>0</v>
      </c>
      <c r="AH261" s="144">
        <v>0</v>
      </c>
      <c r="AI261" s="144">
        <v>94</v>
      </c>
      <c r="AJ261" s="145" t="s">
        <v>399</v>
      </c>
      <c r="AK261" s="142" t="s">
        <v>312</v>
      </c>
      <c r="AL261" s="142" t="s">
        <v>95</v>
      </c>
      <c r="AM261" s="146">
        <v>2.34</v>
      </c>
      <c r="AN261" s="147">
        <v>1</v>
      </c>
      <c r="AO261" s="147">
        <v>0</v>
      </c>
      <c r="AP261" s="147">
        <v>0</v>
      </c>
      <c r="AQ261" s="147">
        <v>26</v>
      </c>
      <c r="AR261" s="148" t="s">
        <v>399</v>
      </c>
      <c r="AS261" s="142" t="str">
        <f>IF(原始数据!L261="","",原始数据!L261)</f>
        <v>peter</v>
      </c>
      <c r="AT261" s="142" t="str">
        <f>IF(原始数据!AV261="","",原始数据!AV261)</f>
        <v>时空之影</v>
      </c>
      <c r="AU261" s="149">
        <v>0</v>
      </c>
      <c r="AV261" s="149">
        <v>2</v>
      </c>
      <c r="AW261" s="149">
        <v>10</v>
      </c>
      <c r="AX261" s="149">
        <v>0</v>
      </c>
      <c r="AY261" s="150">
        <v>5</v>
      </c>
      <c r="AZ261" s="151">
        <v>6</v>
      </c>
      <c r="BA261" s="151">
        <v>40</v>
      </c>
    </row>
    <row r="262" spans="1:55">
      <c r="A262" s="1">
        <f>输入错误检查!B261</f>
        <v>0</v>
      </c>
      <c r="C262" s="8">
        <f>IF(原始数据!B262="","",原始数据!B262)</f>
        <v>4</v>
      </c>
      <c r="D262" s="8">
        <f>IF(原始数据!C262="","",原始数据!C262)</f>
        <v>19</v>
      </c>
      <c r="E262" s="8">
        <f>IF(原始数据!D262="","",原始数据!D262)</f>
        <v>12</v>
      </c>
      <c r="F262" s="8" t="str">
        <f>IF(原始数据!E262="","",原始数据!E262)</f>
        <v>ZETA</v>
      </c>
      <c r="G262" s="8" t="str">
        <f>IF(原始数据!F262="","",原始数据!F262)</f>
        <v>MRC</v>
      </c>
      <c r="H262" s="8">
        <f>IF(原始数据!G262="","",原始数据!G262)</f>
        <v>2</v>
      </c>
      <c r="I262" s="8" t="str">
        <f>IF(原始数据!H262="","",原始数据!H262)</f>
        <v>下</v>
      </c>
      <c r="J262" s="8" t="str">
        <f>原始数据!U262</f>
        <v>平</v>
      </c>
      <c r="K262" s="8">
        <f t="shared" si="8"/>
        <v>0</v>
      </c>
      <c r="L262" s="8">
        <f t="shared" si="9"/>
        <v>2</v>
      </c>
      <c r="M262" s="142" t="s">
        <v>408</v>
      </c>
      <c r="N262" s="142" t="s">
        <v>119</v>
      </c>
      <c r="O262" s="143">
        <v>1.17</v>
      </c>
      <c r="P262" s="144">
        <v>0</v>
      </c>
      <c r="Q262" s="144">
        <v>2</v>
      </c>
      <c r="R262" s="144">
        <v>0</v>
      </c>
      <c r="S262" s="144">
        <v>66</v>
      </c>
      <c r="T262" s="145" t="s">
        <v>399</v>
      </c>
      <c r="U262" s="142" t="s">
        <v>314</v>
      </c>
      <c r="V262" s="142" t="s">
        <v>109</v>
      </c>
      <c r="W262" s="146">
        <v>2</v>
      </c>
      <c r="X262" s="147">
        <v>1</v>
      </c>
      <c r="Y262" s="147">
        <v>0</v>
      </c>
      <c r="Z262" s="147">
        <v>0</v>
      </c>
      <c r="AA262" s="147">
        <v>33</v>
      </c>
      <c r="AB262" s="148" t="s">
        <v>398</v>
      </c>
      <c r="AC262" s="142" t="s">
        <v>295</v>
      </c>
      <c r="AD262" s="142" t="s">
        <v>123</v>
      </c>
      <c r="AE262" s="143">
        <v>0</v>
      </c>
      <c r="AF262" s="144">
        <v>0</v>
      </c>
      <c r="AG262" s="144">
        <v>0</v>
      </c>
      <c r="AH262" s="144">
        <v>0</v>
      </c>
      <c r="AI262" s="144">
        <v>92</v>
      </c>
      <c r="AJ262" s="145" t="s">
        <v>399</v>
      </c>
      <c r="AK262" s="142" t="s">
        <v>296</v>
      </c>
      <c r="AL262" s="142" t="s">
        <v>83</v>
      </c>
      <c r="AM262" s="146">
        <v>1.99</v>
      </c>
      <c r="AN262" s="147">
        <v>0</v>
      </c>
      <c r="AO262" s="147">
        <v>0</v>
      </c>
      <c r="AP262" s="147">
        <v>0</v>
      </c>
      <c r="AQ262" s="147">
        <v>20</v>
      </c>
      <c r="AR262" s="148" t="s">
        <v>398</v>
      </c>
      <c r="AS262" s="142" t="str">
        <f>IF(原始数据!L262="","",原始数据!L262)</f>
        <v>xc</v>
      </c>
      <c r="AT262" s="142" t="str">
        <f>IF(原始数据!AV262="","",原始数据!AV262)</f>
        <v>跛脚羊</v>
      </c>
      <c r="AU262" s="149">
        <v>0</v>
      </c>
      <c r="AV262" s="149">
        <v>1</v>
      </c>
      <c r="AW262" s="149">
        <v>10</v>
      </c>
      <c r="AX262" s="149">
        <v>1</v>
      </c>
      <c r="AY262" s="150">
        <v>5</v>
      </c>
      <c r="AZ262" s="151">
        <v>4</v>
      </c>
      <c r="BA262" s="151">
        <v>52</v>
      </c>
    </row>
    <row r="263" spans="1:55">
      <c r="A263" s="1">
        <f>输入错误检查!B262</f>
        <v>0</v>
      </c>
      <c r="C263" s="8">
        <f>IF(原始数据!B263="","",原始数据!B263)</f>
        <v>4</v>
      </c>
      <c r="D263" s="8">
        <f>IF(原始数据!C263="","",原始数据!C263)</f>
        <v>19</v>
      </c>
      <c r="E263" s="8">
        <f>IF(原始数据!D263="","",原始数据!D263)</f>
        <v>12</v>
      </c>
      <c r="F263" s="8" t="str">
        <f>IF(原始数据!E263="","",原始数据!E263)</f>
        <v>ZETA</v>
      </c>
      <c r="G263" s="8" t="str">
        <f>IF(原始数据!F263="","",原始数据!F263)</f>
        <v>MRC</v>
      </c>
      <c r="H263" s="8">
        <f>IF(原始数据!G263="","",原始数据!G263)</f>
        <v>3</v>
      </c>
      <c r="I263" s="8" t="str">
        <f>IF(原始数据!H263="","",原始数据!H263)</f>
        <v>上</v>
      </c>
      <c r="J263" s="8" t="str">
        <f>原始数据!U263</f>
        <v>平</v>
      </c>
      <c r="K263" s="8">
        <f t="shared" si="8"/>
        <v>0</v>
      </c>
      <c r="L263" s="8">
        <f t="shared" si="9"/>
        <v>2</v>
      </c>
      <c r="M263" s="142" t="s">
        <v>350</v>
      </c>
      <c r="N263" s="142" t="s">
        <v>112</v>
      </c>
      <c r="O263" s="143">
        <v>1.34</v>
      </c>
      <c r="P263" s="144">
        <v>0</v>
      </c>
      <c r="Q263" s="144">
        <v>1</v>
      </c>
      <c r="R263" s="144">
        <v>0</v>
      </c>
      <c r="S263" s="144">
        <v>56</v>
      </c>
      <c r="T263" s="145" t="s">
        <v>399</v>
      </c>
      <c r="U263" s="142" t="s">
        <v>310</v>
      </c>
      <c r="V263" s="142" t="s">
        <v>81</v>
      </c>
      <c r="W263" s="146">
        <v>1.74</v>
      </c>
      <c r="X263" s="147">
        <v>0</v>
      </c>
      <c r="Y263" s="147">
        <v>1</v>
      </c>
      <c r="Z263" s="147">
        <v>0</v>
      </c>
      <c r="AA263" s="147">
        <v>22</v>
      </c>
      <c r="AB263" s="148" t="s">
        <v>398</v>
      </c>
      <c r="AC263" s="142" t="s">
        <v>320</v>
      </c>
      <c r="AD263" s="142" t="s">
        <v>108</v>
      </c>
      <c r="AE263" s="143">
        <v>2</v>
      </c>
      <c r="AF263" s="144">
        <v>0</v>
      </c>
      <c r="AG263" s="144">
        <v>1</v>
      </c>
      <c r="AH263" s="144">
        <v>0</v>
      </c>
      <c r="AI263" s="144">
        <v>20</v>
      </c>
      <c r="AJ263" s="145" t="s">
        <v>398</v>
      </c>
      <c r="AK263" s="142" t="s">
        <v>312</v>
      </c>
      <c r="AL263" s="142" t="s">
        <v>82</v>
      </c>
      <c r="AM263" s="146">
        <v>0</v>
      </c>
      <c r="AN263" s="147">
        <v>0</v>
      </c>
      <c r="AO263" s="147">
        <v>0</v>
      </c>
      <c r="AP263" s="147">
        <v>0</v>
      </c>
      <c r="AQ263" s="147">
        <v>65</v>
      </c>
      <c r="AR263" s="148" t="s">
        <v>399</v>
      </c>
      <c r="AS263" s="142" t="str">
        <f>IF(原始数据!L263="","",原始数据!L263)</f>
        <v>mkmldy</v>
      </c>
      <c r="AT263" s="142" t="str">
        <f>IF(原始数据!AV263="","",原始数据!AV263)</f>
        <v>歌剧演员</v>
      </c>
      <c r="AU263" s="149">
        <v>0</v>
      </c>
      <c r="AV263" s="149">
        <v>1</v>
      </c>
      <c r="AW263" s="149">
        <v>9</v>
      </c>
      <c r="AX263" s="149">
        <v>3</v>
      </c>
      <c r="AY263" s="150">
        <v>6</v>
      </c>
      <c r="AZ263" s="151">
        <v>5</v>
      </c>
      <c r="BA263" s="151">
        <v>19</v>
      </c>
    </row>
    <row r="264" spans="1:55">
      <c r="A264" s="1">
        <f>输入错误检查!B263</f>
        <v>0</v>
      </c>
      <c r="C264" s="8">
        <f>IF(原始数据!B264="","",原始数据!B264)</f>
        <v>4</v>
      </c>
      <c r="D264" s="8">
        <f>IF(原始数据!C264="","",原始数据!C264)</f>
        <v>19</v>
      </c>
      <c r="E264" s="8">
        <f>IF(原始数据!D264="","",原始数据!D264)</f>
        <v>12</v>
      </c>
      <c r="F264" s="8" t="str">
        <f>IF(原始数据!E264="","",原始数据!E264)</f>
        <v>ZETA</v>
      </c>
      <c r="G264" s="8" t="str">
        <f>IF(原始数据!F264="","",原始数据!F264)</f>
        <v>MRC</v>
      </c>
      <c r="H264" s="8">
        <f>IF(原始数据!G264="","",原始数据!G264)</f>
        <v>3</v>
      </c>
      <c r="I264" s="8" t="str">
        <f>IF(原始数据!H264="","",原始数据!H264)</f>
        <v>下</v>
      </c>
      <c r="J264" s="8" t="str">
        <f>原始数据!U264</f>
        <v>平</v>
      </c>
      <c r="K264" s="8">
        <f t="shared" si="8"/>
        <v>0</v>
      </c>
      <c r="L264" s="8">
        <f t="shared" si="9"/>
        <v>2</v>
      </c>
      <c r="M264" s="142" t="s">
        <v>408</v>
      </c>
      <c r="N264" s="142" t="s">
        <v>107</v>
      </c>
      <c r="O264" s="143">
        <v>1.65</v>
      </c>
      <c r="P264" s="144">
        <v>0</v>
      </c>
      <c r="Q264" s="144">
        <v>1</v>
      </c>
      <c r="R264" s="144">
        <v>0</v>
      </c>
      <c r="S264" s="144">
        <v>129</v>
      </c>
      <c r="T264" s="145" t="s">
        <v>399</v>
      </c>
      <c r="U264" s="142" t="s">
        <v>314</v>
      </c>
      <c r="V264" s="142" t="s">
        <v>108</v>
      </c>
      <c r="W264" s="146">
        <v>0</v>
      </c>
      <c r="X264" s="147">
        <v>0</v>
      </c>
      <c r="Y264" s="147">
        <v>0</v>
      </c>
      <c r="Z264" s="147">
        <v>0</v>
      </c>
      <c r="AA264" s="147">
        <v>68</v>
      </c>
      <c r="AB264" s="148" t="s">
        <v>399</v>
      </c>
      <c r="AC264" s="142" t="s">
        <v>295</v>
      </c>
      <c r="AD264" s="142" t="s">
        <v>99</v>
      </c>
      <c r="AE264" s="143">
        <v>1.26</v>
      </c>
      <c r="AF264" s="144">
        <v>0</v>
      </c>
      <c r="AG264" s="144">
        <v>1</v>
      </c>
      <c r="AH264" s="144">
        <v>0</v>
      </c>
      <c r="AI264" s="144">
        <v>71</v>
      </c>
      <c r="AJ264" s="145" t="s">
        <v>398</v>
      </c>
      <c r="AK264" s="142" t="s">
        <v>296</v>
      </c>
      <c r="AL264" s="142" t="s">
        <v>82</v>
      </c>
      <c r="AM264" s="146">
        <v>2.48</v>
      </c>
      <c r="AN264" s="147">
        <v>0</v>
      </c>
      <c r="AO264" s="147">
        <v>1</v>
      </c>
      <c r="AP264" s="147">
        <v>0</v>
      </c>
      <c r="AQ264" s="147">
        <v>12</v>
      </c>
      <c r="AR264" s="148" t="s">
        <v>398</v>
      </c>
      <c r="AS264" s="142" t="str">
        <f>IF(原始数据!L264="","",原始数据!L264)</f>
        <v>xc</v>
      </c>
      <c r="AT264" s="142" t="str">
        <f>IF(原始数据!AV264="","",原始数据!AV264)</f>
        <v>梦之女巫</v>
      </c>
      <c r="AU264" s="149">
        <v>0</v>
      </c>
      <c r="AV264" s="149">
        <v>4</v>
      </c>
      <c r="AW264" s="149">
        <v>9</v>
      </c>
      <c r="AX264" s="149">
        <v>0</v>
      </c>
      <c r="AY264" s="150">
        <v>5</v>
      </c>
      <c r="AZ264" s="151">
        <v>7</v>
      </c>
      <c r="BA264" s="151">
        <v>27</v>
      </c>
    </row>
    <row r="265" spans="1:55">
      <c r="A265" s="1">
        <f>输入错误检查!B264</f>
        <v>0</v>
      </c>
      <c r="C265" s="8">
        <f>IF(原始数据!B265="","",原始数据!B265)</f>
        <v>4</v>
      </c>
      <c r="D265" s="8">
        <f>IF(原始数据!C265="","",原始数据!C265)</f>
        <v>19</v>
      </c>
      <c r="E265" s="8">
        <f>IF(原始数据!D265="","",原始数据!D265)</f>
        <v>12</v>
      </c>
      <c r="F265" s="8" t="str">
        <f>IF(原始数据!E265="","",原始数据!E265)</f>
        <v>ZETA</v>
      </c>
      <c r="G265" s="8" t="str">
        <f>IF(原始数据!F265="","",原始数据!F265)</f>
        <v>MRC</v>
      </c>
      <c r="H265" s="8" t="str">
        <f>IF(原始数据!G265="","",原始数据!G265)</f>
        <v>加</v>
      </c>
      <c r="I265" s="8" t="str">
        <f>IF(原始数据!H265="","",原始数据!H265)</f>
        <v>上</v>
      </c>
      <c r="J265" s="8" t="str">
        <f>原始数据!U265</f>
        <v>平</v>
      </c>
      <c r="K265" s="8">
        <f t="shared" si="8"/>
        <v>0</v>
      </c>
      <c r="L265" s="8">
        <f t="shared" si="9"/>
        <v>2</v>
      </c>
      <c r="M265" s="142" t="s">
        <v>408</v>
      </c>
      <c r="N265" s="142" t="s">
        <v>97</v>
      </c>
      <c r="O265" s="143">
        <v>1.07</v>
      </c>
      <c r="P265" s="144">
        <v>0</v>
      </c>
      <c r="Q265" s="144">
        <v>1</v>
      </c>
      <c r="R265" s="144">
        <v>0</v>
      </c>
      <c r="S265" s="144">
        <v>58</v>
      </c>
      <c r="T265" s="145" t="s">
        <v>399</v>
      </c>
      <c r="U265" s="142" t="s">
        <v>314</v>
      </c>
      <c r="V265" s="142" t="s">
        <v>109</v>
      </c>
      <c r="W265" s="146">
        <v>0</v>
      </c>
      <c r="X265" s="147">
        <v>0</v>
      </c>
      <c r="Y265" s="147">
        <v>0</v>
      </c>
      <c r="Z265" s="147">
        <v>0</v>
      </c>
      <c r="AA265" s="147">
        <v>102</v>
      </c>
      <c r="AB265" s="148" t="s">
        <v>399</v>
      </c>
      <c r="AC265" s="142" t="s">
        <v>295</v>
      </c>
      <c r="AD265" s="142" t="s">
        <v>91</v>
      </c>
      <c r="AE265" s="143">
        <v>2</v>
      </c>
      <c r="AF265" s="144">
        <v>0</v>
      </c>
      <c r="AG265" s="144">
        <v>0</v>
      </c>
      <c r="AH265" s="144">
        <v>0</v>
      </c>
      <c r="AI265" s="144">
        <v>39</v>
      </c>
      <c r="AJ265" s="145" t="s">
        <v>398</v>
      </c>
      <c r="AK265" s="142" t="s">
        <v>296</v>
      </c>
      <c r="AL265" s="142" t="s">
        <v>82</v>
      </c>
      <c r="AM265" s="146">
        <v>1.93</v>
      </c>
      <c r="AN265" s="147">
        <v>0</v>
      </c>
      <c r="AO265" s="147">
        <v>1</v>
      </c>
      <c r="AP265" s="147">
        <v>0</v>
      </c>
      <c r="AQ265" s="147">
        <v>19</v>
      </c>
      <c r="AR265" s="148" t="s">
        <v>398</v>
      </c>
      <c r="AS265" s="142" t="str">
        <f>IF(原始数据!L265="","",原始数据!L265)</f>
        <v>xc</v>
      </c>
      <c r="AT265" s="142" t="str">
        <f>IF(原始数据!AV265="","",原始数据!AV265)</f>
        <v>使徒</v>
      </c>
      <c r="AU265" s="149">
        <v>0</v>
      </c>
      <c r="AV265" s="149">
        <v>5</v>
      </c>
      <c r="AW265" s="149">
        <v>9</v>
      </c>
      <c r="AX265" s="149">
        <v>0</v>
      </c>
      <c r="AY265" s="150">
        <v>5</v>
      </c>
      <c r="AZ265" s="151">
        <v>4</v>
      </c>
      <c r="BA265" s="151">
        <v>32</v>
      </c>
    </row>
    <row r="266" spans="1:55">
      <c r="A266" s="1">
        <f>输入错误检查!B265</f>
        <v>0</v>
      </c>
      <c r="C266" s="8">
        <f>IF(原始数据!B266="","",原始数据!B266)</f>
        <v>4</v>
      </c>
      <c r="D266" s="8">
        <f>IF(原始数据!C266="","",原始数据!C266)</f>
        <v>19</v>
      </c>
      <c r="E266" s="8">
        <f>IF(原始数据!D266="","",原始数据!D266)</f>
        <v>12</v>
      </c>
      <c r="F266" s="8" t="str">
        <f>IF(原始数据!E266="","",原始数据!E266)</f>
        <v>ZETA</v>
      </c>
      <c r="G266" s="8" t="str">
        <f>IF(原始数据!F266="","",原始数据!F266)</f>
        <v>MRC</v>
      </c>
      <c r="H266" s="8" t="str">
        <f>IF(原始数据!G266="","",原始数据!G266)</f>
        <v>加</v>
      </c>
      <c r="I266" s="8" t="str">
        <f>IF(原始数据!H266="","",原始数据!H266)</f>
        <v>下</v>
      </c>
      <c r="J266" s="8" t="str">
        <f>原始数据!U266</f>
        <v>平</v>
      </c>
      <c r="K266" s="8">
        <f t="shared" si="8"/>
        <v>0</v>
      </c>
      <c r="L266" s="8">
        <f t="shared" si="9"/>
        <v>2</v>
      </c>
      <c r="M266" s="142" t="s">
        <v>350</v>
      </c>
      <c r="N266" s="142" t="s">
        <v>143</v>
      </c>
      <c r="O266" s="143">
        <v>0</v>
      </c>
      <c r="P266" s="144">
        <v>0</v>
      </c>
      <c r="Q266" s="144">
        <v>0</v>
      </c>
      <c r="R266" s="144">
        <v>0</v>
      </c>
      <c r="S266" s="144">
        <v>110</v>
      </c>
      <c r="T266" s="145" t="s">
        <v>399</v>
      </c>
      <c r="U266" s="142" t="s">
        <v>312</v>
      </c>
      <c r="V266" s="142" t="s">
        <v>99</v>
      </c>
      <c r="W266" s="146">
        <v>0.67</v>
      </c>
      <c r="X266" s="147">
        <v>1</v>
      </c>
      <c r="Y266" s="147">
        <v>1</v>
      </c>
      <c r="Z266" s="147">
        <v>0</v>
      </c>
      <c r="AA266" s="147">
        <v>88</v>
      </c>
      <c r="AB266" s="148" t="s">
        <v>398</v>
      </c>
      <c r="AC266" s="142" t="s">
        <v>310</v>
      </c>
      <c r="AD266" s="142" t="s">
        <v>113</v>
      </c>
      <c r="AE266" s="143">
        <v>2.39</v>
      </c>
      <c r="AF266" s="144">
        <v>0</v>
      </c>
      <c r="AG266" s="144">
        <v>1</v>
      </c>
      <c r="AH266" s="144">
        <v>0</v>
      </c>
      <c r="AI266" s="144">
        <v>9</v>
      </c>
      <c r="AJ266" s="145" t="s">
        <v>398</v>
      </c>
      <c r="AK266" s="142" t="s">
        <v>320</v>
      </c>
      <c r="AL266" s="142" t="s">
        <v>109</v>
      </c>
      <c r="AM266" s="146">
        <v>1.94</v>
      </c>
      <c r="AN266" s="147">
        <v>0</v>
      </c>
      <c r="AO266" s="147">
        <v>0</v>
      </c>
      <c r="AP266" s="147">
        <v>0</v>
      </c>
      <c r="AQ266" s="147">
        <v>68</v>
      </c>
      <c r="AR266" s="148" t="s">
        <v>399</v>
      </c>
      <c r="AS266" s="142" t="str">
        <f>IF(原始数据!L266="","",原始数据!L266)</f>
        <v>mkmldy</v>
      </c>
      <c r="AT266" s="142" t="str">
        <f>IF(原始数据!AV266="","",原始数据!AV266)</f>
        <v>使徒</v>
      </c>
      <c r="AU266" s="149">
        <v>0</v>
      </c>
      <c r="AV266" s="149">
        <v>2</v>
      </c>
      <c r="AW266" s="149">
        <v>9</v>
      </c>
      <c r="AX266" s="149">
        <v>0</v>
      </c>
      <c r="AY266" s="150">
        <v>5</v>
      </c>
      <c r="AZ266" s="151">
        <v>6</v>
      </c>
      <c r="BA266" s="151">
        <v>23</v>
      </c>
    </row>
    <row r="267" spans="1:55">
      <c r="A267" s="1">
        <f>输入错误检查!B266</f>
        <v>0</v>
      </c>
      <c r="C267" s="8">
        <f>IF(原始数据!B267="","",原始数据!B267)</f>
        <v>4</v>
      </c>
      <c r="D267" s="8">
        <f>IF(原始数据!C267="","",原始数据!C267)</f>
        <v>19</v>
      </c>
      <c r="E267" s="8">
        <f>IF(原始数据!D267="","",原始数据!D267)</f>
        <v>14</v>
      </c>
      <c r="F267" s="8" t="str">
        <f>IF(原始数据!E267="","",原始数据!E267)</f>
        <v>SKY</v>
      </c>
      <c r="G267" s="8" t="str">
        <f>IF(原始数据!F267="","",原始数据!F267)</f>
        <v>OMNI</v>
      </c>
      <c r="H267" s="8">
        <f>IF(原始数据!G267="","",原始数据!G267)</f>
        <v>1</v>
      </c>
      <c r="I267" s="8" t="str">
        <f>IF(原始数据!H267="","",原始数据!H267)</f>
        <v>上</v>
      </c>
      <c r="J267" s="8" t="str">
        <f>原始数据!U267</f>
        <v>平</v>
      </c>
      <c r="K267" s="8">
        <f t="shared" si="8"/>
        <v>0</v>
      </c>
      <c r="L267" s="8">
        <f t="shared" si="9"/>
        <v>2</v>
      </c>
      <c r="M267" s="142" t="s">
        <v>305</v>
      </c>
      <c r="N267" s="142" t="s">
        <v>83</v>
      </c>
      <c r="O267" s="146">
        <v>2.37</v>
      </c>
      <c r="P267" s="147">
        <v>0</v>
      </c>
      <c r="Q267" s="147">
        <v>1</v>
      </c>
      <c r="R267" s="147">
        <v>1</v>
      </c>
      <c r="S267" s="147">
        <v>67</v>
      </c>
      <c r="T267" s="148" t="s">
        <v>398</v>
      </c>
      <c r="U267" s="142" t="s">
        <v>327</v>
      </c>
      <c r="V267" s="142" t="s">
        <v>82</v>
      </c>
      <c r="W267" s="143">
        <v>0.53</v>
      </c>
      <c r="X267" s="144">
        <v>0</v>
      </c>
      <c r="Y267" s="144">
        <v>0</v>
      </c>
      <c r="Z267" s="144">
        <v>0</v>
      </c>
      <c r="AA267" s="144">
        <v>56</v>
      </c>
      <c r="AB267" s="145" t="s">
        <v>399</v>
      </c>
      <c r="AC267" s="142" t="s">
        <v>409</v>
      </c>
      <c r="AD267" s="142" t="s">
        <v>119</v>
      </c>
      <c r="AE267" s="146">
        <v>1.64</v>
      </c>
      <c r="AF267" s="147">
        <v>0</v>
      </c>
      <c r="AG267" s="147">
        <v>2</v>
      </c>
      <c r="AH267" s="147">
        <v>0</v>
      </c>
      <c r="AI267" s="147">
        <v>72</v>
      </c>
      <c r="AJ267" s="148" t="s">
        <v>399</v>
      </c>
      <c r="AK267" s="142" t="s">
        <v>303</v>
      </c>
      <c r="AL267" s="142" t="s">
        <v>90</v>
      </c>
      <c r="AM267" s="143">
        <v>2.36</v>
      </c>
      <c r="AN267" s="144">
        <v>0</v>
      </c>
      <c r="AO267" s="144">
        <v>0</v>
      </c>
      <c r="AP267" s="144">
        <v>0</v>
      </c>
      <c r="AQ267" s="144">
        <v>121</v>
      </c>
      <c r="AR267" s="145" t="s">
        <v>398</v>
      </c>
      <c r="AS267" s="142" t="str">
        <f>IF(原始数据!L267="","",原始数据!L267)</f>
        <v>pitstoper</v>
      </c>
      <c r="AT267" s="142" t="str">
        <f>IF(原始数据!AV267="","",原始数据!AV267)</f>
        <v>跛脚羊</v>
      </c>
      <c r="AU267" s="154">
        <v>0</v>
      </c>
      <c r="AV267" s="154">
        <v>2</v>
      </c>
      <c r="AW267" s="154">
        <v>13</v>
      </c>
      <c r="AX267" s="154">
        <v>0</v>
      </c>
      <c r="AY267" s="155">
        <v>6</v>
      </c>
      <c r="AZ267" s="151">
        <v>8</v>
      </c>
      <c r="BA267" s="151">
        <v>29</v>
      </c>
      <c r="BB267" s="152" t="s">
        <v>303</v>
      </c>
      <c r="BC267" s="153" t="s">
        <v>152</v>
      </c>
    </row>
    <row r="268" spans="1:55">
      <c r="A268" s="1">
        <f>输入错误检查!B267</f>
        <v>0</v>
      </c>
      <c r="C268" s="8">
        <f>IF(原始数据!B268="","",原始数据!B268)</f>
        <v>4</v>
      </c>
      <c r="D268" s="8">
        <f>IF(原始数据!C268="","",原始数据!C268)</f>
        <v>19</v>
      </c>
      <c r="E268" s="8">
        <f>IF(原始数据!D268="","",原始数据!D268)</f>
        <v>14</v>
      </c>
      <c r="F268" s="8" t="str">
        <f>IF(原始数据!E268="","",原始数据!E268)</f>
        <v>SKY</v>
      </c>
      <c r="G268" s="8" t="str">
        <f>IF(原始数据!F268="","",原始数据!F268)</f>
        <v>OMNI</v>
      </c>
      <c r="H268" s="8">
        <f>IF(原始数据!G268="","",原始数据!G268)</f>
        <v>1</v>
      </c>
      <c r="I268" s="8" t="str">
        <f>IF(原始数据!H268="","",原始数据!H268)</f>
        <v>下</v>
      </c>
      <c r="J268" s="8" t="str">
        <f>原始数据!U268</f>
        <v>屠</v>
      </c>
      <c r="K268" s="8">
        <f t="shared" si="8"/>
        <v>0</v>
      </c>
      <c r="L268" s="8">
        <f t="shared" si="9"/>
        <v>0</v>
      </c>
      <c r="M268" s="142" t="s">
        <v>363</v>
      </c>
      <c r="N268" s="142" t="s">
        <v>97</v>
      </c>
      <c r="O268" s="146">
        <v>0</v>
      </c>
      <c r="P268" s="147">
        <v>0</v>
      </c>
      <c r="Q268" s="147">
        <v>0</v>
      </c>
      <c r="R268" s="147">
        <v>0</v>
      </c>
      <c r="S268" s="147">
        <v>77</v>
      </c>
      <c r="T268" s="148" t="s">
        <v>399</v>
      </c>
      <c r="U268" s="142" t="s">
        <v>406</v>
      </c>
      <c r="V268" s="142" t="s">
        <v>82</v>
      </c>
      <c r="W268" s="143">
        <v>0.69</v>
      </c>
      <c r="X268" s="144">
        <v>0</v>
      </c>
      <c r="Y268" s="144">
        <v>2</v>
      </c>
      <c r="Z268" s="144">
        <v>0</v>
      </c>
      <c r="AA268" s="144">
        <v>34</v>
      </c>
      <c r="AB268" s="145" t="s">
        <v>399</v>
      </c>
      <c r="AC268" s="142" t="s">
        <v>317</v>
      </c>
      <c r="AD268" s="142" t="s">
        <v>85</v>
      </c>
      <c r="AE268" s="146">
        <v>3</v>
      </c>
      <c r="AF268" s="147">
        <v>0</v>
      </c>
      <c r="AG268" s="147">
        <v>1</v>
      </c>
      <c r="AH268" s="147">
        <v>0</v>
      </c>
      <c r="AI268" s="147">
        <v>44</v>
      </c>
      <c r="AJ268" s="148" t="s">
        <v>399</v>
      </c>
      <c r="AK268" s="142" t="s">
        <v>291</v>
      </c>
      <c r="AL268" s="142" t="s">
        <v>91</v>
      </c>
      <c r="AM268" s="143">
        <v>2.59</v>
      </c>
      <c r="AN268" s="144">
        <v>0</v>
      </c>
      <c r="AO268" s="144">
        <v>0</v>
      </c>
      <c r="AP268" s="144">
        <v>0</v>
      </c>
      <c r="AQ268" s="144">
        <v>33</v>
      </c>
      <c r="AR268" s="145" t="s">
        <v>399</v>
      </c>
      <c r="AS268" s="142" t="str">
        <f>IF(原始数据!L268="","",原始数据!L268)</f>
        <v>hetian</v>
      </c>
      <c r="AT268" s="142" t="str">
        <f>IF(原始数据!AV268="","",原始数据!AV268)</f>
        <v>跛脚羊</v>
      </c>
      <c r="AU268" s="154">
        <v>0</v>
      </c>
      <c r="AV268" s="154">
        <v>0</v>
      </c>
      <c r="AW268" s="154">
        <v>14</v>
      </c>
      <c r="AX268" s="154">
        <v>2</v>
      </c>
      <c r="AY268" s="155">
        <v>8</v>
      </c>
      <c r="AZ268" s="151">
        <v>6</v>
      </c>
      <c r="BA268" s="151">
        <v>20</v>
      </c>
    </row>
    <row r="269" spans="1:55">
      <c r="A269" s="1">
        <f>输入错误检查!B268</f>
        <v>0</v>
      </c>
      <c r="C269" s="8">
        <f>IF(原始数据!B269="","",原始数据!B269)</f>
        <v>4</v>
      </c>
      <c r="D269" s="8">
        <f>IF(原始数据!C269="","",原始数据!C269)</f>
        <v>19</v>
      </c>
      <c r="E269" s="8">
        <f>IF(原始数据!D269="","",原始数据!D269)</f>
        <v>14</v>
      </c>
      <c r="F269" s="8" t="str">
        <f>IF(原始数据!E269="","",原始数据!E269)</f>
        <v>SKY</v>
      </c>
      <c r="G269" s="8" t="str">
        <f>IF(原始数据!F269="","",原始数据!F269)</f>
        <v>OMNI</v>
      </c>
      <c r="H269" s="8">
        <f>IF(原始数据!G269="","",原始数据!G269)</f>
        <v>2</v>
      </c>
      <c r="I269" s="8" t="str">
        <f>IF(原始数据!H269="","",原始数据!H269)</f>
        <v>上</v>
      </c>
      <c r="J269" s="8" t="str">
        <f>原始数据!U269</f>
        <v>平</v>
      </c>
      <c r="K269" s="8">
        <f t="shared" si="8"/>
        <v>0</v>
      </c>
      <c r="L269" s="8">
        <f t="shared" si="9"/>
        <v>2</v>
      </c>
      <c r="M269" s="142" t="s">
        <v>363</v>
      </c>
      <c r="N269" s="142" t="s">
        <v>130</v>
      </c>
      <c r="O269" s="146">
        <v>0.05</v>
      </c>
      <c r="P269" s="147">
        <v>1</v>
      </c>
      <c r="Q269" s="147">
        <v>0</v>
      </c>
      <c r="R269" s="147">
        <v>0</v>
      </c>
      <c r="S269" s="147">
        <v>108</v>
      </c>
      <c r="T269" s="148" t="s">
        <v>399</v>
      </c>
      <c r="U269" s="142" t="s">
        <v>406</v>
      </c>
      <c r="V269" s="142" t="s">
        <v>81</v>
      </c>
      <c r="W269" s="143">
        <v>1.12</v>
      </c>
      <c r="X269" s="144">
        <v>0</v>
      </c>
      <c r="Y269" s="144">
        <v>1</v>
      </c>
      <c r="Z269" s="144">
        <v>0</v>
      </c>
      <c r="AA269" s="144">
        <v>64</v>
      </c>
      <c r="AB269" s="145" t="s">
        <v>398</v>
      </c>
      <c r="AC269" s="142" t="s">
        <v>317</v>
      </c>
      <c r="AD269" s="142" t="s">
        <v>108</v>
      </c>
      <c r="AE269" s="146">
        <v>2.69</v>
      </c>
      <c r="AF269" s="147">
        <v>0</v>
      </c>
      <c r="AG269" s="147">
        <v>0</v>
      </c>
      <c r="AH269" s="147">
        <v>0</v>
      </c>
      <c r="AI269" s="147">
        <v>31</v>
      </c>
      <c r="AJ269" s="148" t="s">
        <v>398</v>
      </c>
      <c r="AK269" s="142" t="s">
        <v>291</v>
      </c>
      <c r="AL269" s="142" t="s">
        <v>91</v>
      </c>
      <c r="AM269" s="143">
        <v>2.24</v>
      </c>
      <c r="AN269" s="144">
        <v>0</v>
      </c>
      <c r="AO269" s="144">
        <v>2</v>
      </c>
      <c r="AP269" s="144">
        <v>0</v>
      </c>
      <c r="AQ269" s="144">
        <v>33</v>
      </c>
      <c r="AR269" s="145" t="s">
        <v>399</v>
      </c>
      <c r="AS269" s="142" t="str">
        <f>IF(原始数据!L269="","",原始数据!L269)</f>
        <v>hetian</v>
      </c>
      <c r="AT269" s="142" t="str">
        <f>IF(原始数据!AV269="","",原始数据!AV269)</f>
        <v>歌剧演员</v>
      </c>
      <c r="AU269" s="154">
        <v>0</v>
      </c>
      <c r="AV269" s="154">
        <v>7</v>
      </c>
      <c r="AW269" s="154">
        <v>10</v>
      </c>
      <c r="AX269" s="154">
        <v>0</v>
      </c>
      <c r="AY269" s="155">
        <v>5</v>
      </c>
      <c r="AZ269" s="151">
        <v>5</v>
      </c>
      <c r="BA269" s="151">
        <v>59</v>
      </c>
    </row>
    <row r="270" spans="1:55">
      <c r="A270" s="1">
        <f>输入错误检查!B269</f>
        <v>0</v>
      </c>
      <c r="C270" s="8">
        <f>IF(原始数据!B270="","",原始数据!B270)</f>
        <v>4</v>
      </c>
      <c r="D270" s="8">
        <f>IF(原始数据!C270="","",原始数据!C270)</f>
        <v>19</v>
      </c>
      <c r="E270" s="8">
        <f>IF(原始数据!D270="","",原始数据!D270)</f>
        <v>14</v>
      </c>
      <c r="F270" s="8" t="str">
        <f>IF(原始数据!E270="","",原始数据!E270)</f>
        <v>SKY</v>
      </c>
      <c r="G270" s="8" t="str">
        <f>IF(原始数据!F270="","",原始数据!F270)</f>
        <v>OMNI</v>
      </c>
      <c r="H270" s="8">
        <f>IF(原始数据!G270="","",原始数据!G270)</f>
        <v>2</v>
      </c>
      <c r="I270" s="8" t="str">
        <f>IF(原始数据!H270="","",原始数据!H270)</f>
        <v>下</v>
      </c>
      <c r="J270" s="8" t="str">
        <f>原始数据!U270</f>
        <v>人</v>
      </c>
      <c r="K270" s="8">
        <f t="shared" si="8"/>
        <v>0</v>
      </c>
      <c r="L270" s="8">
        <f t="shared" si="9"/>
        <v>4</v>
      </c>
      <c r="M270" s="142" t="s">
        <v>305</v>
      </c>
      <c r="N270" s="142" t="s">
        <v>109</v>
      </c>
      <c r="O270" s="146">
        <v>2.05</v>
      </c>
      <c r="P270" s="147">
        <v>0</v>
      </c>
      <c r="Q270" s="147">
        <v>1</v>
      </c>
      <c r="R270" s="147">
        <v>0</v>
      </c>
      <c r="S270" s="147">
        <v>35</v>
      </c>
      <c r="T270" s="148" t="s">
        <v>398</v>
      </c>
      <c r="U270" s="142" t="s">
        <v>303</v>
      </c>
      <c r="V270" s="142" t="s">
        <v>152</v>
      </c>
      <c r="W270" s="143">
        <v>0.35</v>
      </c>
      <c r="X270" s="144">
        <v>1</v>
      </c>
      <c r="Y270" s="144">
        <v>0</v>
      </c>
      <c r="Z270" s="144">
        <v>3</v>
      </c>
      <c r="AA270" s="144">
        <v>72</v>
      </c>
      <c r="AB270" s="145" t="s">
        <v>398</v>
      </c>
      <c r="AC270" s="142" t="s">
        <v>409</v>
      </c>
      <c r="AD270" s="142" t="s">
        <v>107</v>
      </c>
      <c r="AE270" s="146">
        <v>1.27</v>
      </c>
      <c r="AF270" s="147">
        <v>1</v>
      </c>
      <c r="AG270" s="147">
        <v>1</v>
      </c>
      <c r="AH270" s="147">
        <v>0</v>
      </c>
      <c r="AI270" s="147">
        <v>43</v>
      </c>
      <c r="AJ270" s="148" t="s">
        <v>398</v>
      </c>
      <c r="AK270" s="142" t="s">
        <v>327</v>
      </c>
      <c r="AL270" s="142" t="s">
        <v>82</v>
      </c>
      <c r="AM270" s="143">
        <v>1.96</v>
      </c>
      <c r="AN270" s="144">
        <v>0</v>
      </c>
      <c r="AO270" s="144">
        <v>0</v>
      </c>
      <c r="AP270" s="144">
        <v>0</v>
      </c>
      <c r="AQ270" s="144">
        <v>45</v>
      </c>
      <c r="AR270" s="145" t="s">
        <v>398</v>
      </c>
      <c r="AS270" s="142" t="str">
        <f>IF(原始数据!L270="","",原始数据!L270)</f>
        <v>pitstoper</v>
      </c>
      <c r="AT270" s="142" t="str">
        <f>IF(原始数据!AV270="","",原始数据!AV270)</f>
        <v>梦之女巫</v>
      </c>
      <c r="AU270" s="154">
        <v>0</v>
      </c>
      <c r="AV270" s="154">
        <v>1</v>
      </c>
      <c r="AW270" s="154">
        <v>8</v>
      </c>
      <c r="AX270" s="154">
        <v>0</v>
      </c>
      <c r="AY270" s="155">
        <v>2</v>
      </c>
      <c r="AZ270" s="151">
        <v>6</v>
      </c>
      <c r="BA270" s="151">
        <v>12</v>
      </c>
    </row>
    <row r="271" spans="1:55">
      <c r="A271" s="1">
        <f>输入错误检查!B270</f>
        <v>0</v>
      </c>
      <c r="C271" s="8">
        <f>IF(原始数据!B271="","",原始数据!B271)</f>
        <v>4</v>
      </c>
      <c r="D271" s="8">
        <f>IF(原始数据!C271="","",原始数据!C271)</f>
        <v>19</v>
      </c>
      <c r="E271" s="8">
        <f>IF(原始数据!D271="","",原始数据!D271)</f>
        <v>14</v>
      </c>
      <c r="F271" s="8" t="str">
        <f>IF(原始数据!E271="","",原始数据!E271)</f>
        <v>SKY</v>
      </c>
      <c r="G271" s="8" t="str">
        <f>IF(原始数据!F271="","",原始数据!F271)</f>
        <v>OMNI</v>
      </c>
      <c r="H271" s="8">
        <f>IF(原始数据!G271="","",原始数据!G271)</f>
        <v>3</v>
      </c>
      <c r="I271" s="8" t="str">
        <f>IF(原始数据!H271="","",原始数据!H271)</f>
        <v>上</v>
      </c>
      <c r="J271" s="8" t="str">
        <f>原始数据!U271</f>
        <v/>
      </c>
      <c r="K271" s="8" t="str">
        <f t="shared" si="8"/>
        <v/>
      </c>
      <c r="L271" s="8">
        <f t="shared" si="9"/>
        <v>0</v>
      </c>
      <c r="M271" s="142"/>
      <c r="N271" s="142"/>
      <c r="O271" s="146"/>
      <c r="P271" s="147"/>
      <c r="Q271" s="147"/>
      <c r="R271" s="147"/>
      <c r="S271" s="147"/>
      <c r="T271" s="148"/>
      <c r="U271" s="142"/>
      <c r="V271" s="142"/>
      <c r="W271" s="143"/>
      <c r="X271" s="144"/>
      <c r="Y271" s="144"/>
      <c r="Z271" s="144"/>
      <c r="AA271" s="144"/>
      <c r="AB271" s="145"/>
      <c r="AC271" s="142"/>
      <c r="AD271" s="142"/>
      <c r="AE271" s="146"/>
      <c r="AF271" s="147"/>
      <c r="AG271" s="147"/>
      <c r="AH271" s="147"/>
      <c r="AI271" s="147"/>
      <c r="AJ271" s="148"/>
      <c r="AK271" s="142"/>
      <c r="AL271" s="142"/>
      <c r="AM271" s="143"/>
      <c r="AN271" s="144"/>
      <c r="AO271" s="144"/>
      <c r="AP271" s="144"/>
      <c r="AQ271" s="144"/>
      <c r="AR271" s="145"/>
      <c r="AS271" s="142" t="str">
        <f>IF(原始数据!L271="","",原始数据!L271)</f>
        <v/>
      </c>
      <c r="AT271" s="142" t="str">
        <f>IF(原始数据!AV271="","",原始数据!AV271)</f>
        <v/>
      </c>
      <c r="AU271" s="154"/>
      <c r="AV271" s="154"/>
      <c r="AW271" s="154"/>
      <c r="AX271" s="154"/>
      <c r="AY271" s="155"/>
      <c r="AZ271" s="151"/>
      <c r="BA271" s="151"/>
    </row>
    <row r="272" spans="1:55">
      <c r="A272" s="1">
        <f>输入错误检查!B271</f>
        <v>0</v>
      </c>
      <c r="C272" s="8">
        <f>IF(原始数据!B272="","",原始数据!B272)</f>
        <v>4</v>
      </c>
      <c r="D272" s="8">
        <f>IF(原始数据!C272="","",原始数据!C272)</f>
        <v>19</v>
      </c>
      <c r="E272" s="8">
        <f>IF(原始数据!D272="","",原始数据!D272)</f>
        <v>14</v>
      </c>
      <c r="F272" s="8" t="str">
        <f>IF(原始数据!E272="","",原始数据!E272)</f>
        <v>SKY</v>
      </c>
      <c r="G272" s="8" t="str">
        <f>IF(原始数据!F272="","",原始数据!F272)</f>
        <v>OMNI</v>
      </c>
      <c r="H272" s="8">
        <f>IF(原始数据!G272="","",原始数据!G272)</f>
        <v>3</v>
      </c>
      <c r="I272" s="8" t="str">
        <f>IF(原始数据!H272="","",原始数据!H272)</f>
        <v>下</v>
      </c>
      <c r="J272" s="8" t="str">
        <f>原始数据!U272</f>
        <v/>
      </c>
      <c r="K272" s="8" t="str">
        <f t="shared" si="8"/>
        <v/>
      </c>
      <c r="L272" s="8">
        <f t="shared" si="9"/>
        <v>0</v>
      </c>
      <c r="M272" s="142"/>
      <c r="N272" s="142"/>
      <c r="O272" s="146"/>
      <c r="P272" s="147"/>
      <c r="Q272" s="147"/>
      <c r="R272" s="147"/>
      <c r="S272" s="147"/>
      <c r="T272" s="148"/>
      <c r="U272" s="142"/>
      <c r="V272" s="142"/>
      <c r="W272" s="143"/>
      <c r="X272" s="144"/>
      <c r="Y272" s="144"/>
      <c r="Z272" s="144"/>
      <c r="AA272" s="144"/>
      <c r="AB272" s="145"/>
      <c r="AC272" s="142"/>
      <c r="AD272" s="142"/>
      <c r="AE272" s="146"/>
      <c r="AF272" s="147"/>
      <c r="AG272" s="147"/>
      <c r="AH272" s="147"/>
      <c r="AI272" s="147"/>
      <c r="AJ272" s="148"/>
      <c r="AK272" s="142"/>
      <c r="AL272" s="142"/>
      <c r="AM272" s="143"/>
      <c r="AN272" s="144"/>
      <c r="AO272" s="144"/>
      <c r="AP272" s="144"/>
      <c r="AQ272" s="144"/>
      <c r="AR272" s="145"/>
      <c r="AS272" s="142" t="str">
        <f>IF(原始数据!L272="","",原始数据!L272)</f>
        <v/>
      </c>
      <c r="AT272" s="142" t="str">
        <f>IF(原始数据!AV272="","",原始数据!AV272)</f>
        <v/>
      </c>
      <c r="AU272" s="154"/>
      <c r="AV272" s="154"/>
      <c r="AW272" s="154"/>
      <c r="AX272" s="154"/>
      <c r="AY272" s="155"/>
      <c r="AZ272" s="151"/>
      <c r="BA272" s="151"/>
    </row>
    <row r="273" spans="1:55">
      <c r="A273" s="1">
        <f>输入错误检查!B272</f>
        <v>0</v>
      </c>
      <c r="C273" s="8">
        <f>IF(原始数据!B273="","",原始数据!B273)</f>
        <v>4</v>
      </c>
      <c r="D273" s="8">
        <f>IF(原始数据!C273="","",原始数据!C273)</f>
        <v>19</v>
      </c>
      <c r="E273" s="8">
        <f>IF(原始数据!D273="","",原始数据!D273)</f>
        <v>14</v>
      </c>
      <c r="F273" s="8" t="str">
        <f>IF(原始数据!E273="","",原始数据!E273)</f>
        <v>SKY</v>
      </c>
      <c r="G273" s="8" t="str">
        <f>IF(原始数据!F273="","",原始数据!F273)</f>
        <v>OMNI</v>
      </c>
      <c r="H273" s="8" t="str">
        <f>IF(原始数据!G273="","",原始数据!G273)</f>
        <v>加</v>
      </c>
      <c r="I273" s="8" t="str">
        <f>IF(原始数据!H273="","",原始数据!H273)</f>
        <v>上</v>
      </c>
      <c r="J273" s="8" t="str">
        <f>原始数据!U273</f>
        <v/>
      </c>
      <c r="K273" s="8" t="str">
        <f t="shared" si="8"/>
        <v/>
      </c>
      <c r="L273" s="8">
        <f t="shared" si="9"/>
        <v>0</v>
      </c>
      <c r="M273" s="142"/>
      <c r="N273" s="142"/>
      <c r="O273" s="146"/>
      <c r="P273" s="147"/>
      <c r="Q273" s="147"/>
      <c r="R273" s="147"/>
      <c r="S273" s="147"/>
      <c r="T273" s="148"/>
      <c r="U273" s="142"/>
      <c r="V273" s="142"/>
      <c r="W273" s="143"/>
      <c r="X273" s="144"/>
      <c r="Y273" s="144"/>
      <c r="Z273" s="144"/>
      <c r="AA273" s="144"/>
      <c r="AB273" s="145"/>
      <c r="AC273" s="142"/>
      <c r="AD273" s="142"/>
      <c r="AE273" s="146"/>
      <c r="AF273" s="147"/>
      <c r="AG273" s="147"/>
      <c r="AH273" s="147"/>
      <c r="AI273" s="147"/>
      <c r="AJ273" s="148"/>
      <c r="AK273" s="142"/>
      <c r="AL273" s="142"/>
      <c r="AM273" s="143"/>
      <c r="AN273" s="144"/>
      <c r="AO273" s="144"/>
      <c r="AP273" s="144"/>
      <c r="AQ273" s="144"/>
      <c r="AR273" s="145"/>
      <c r="AS273" s="142" t="str">
        <f>IF(原始数据!L273="","",原始数据!L273)</f>
        <v/>
      </c>
      <c r="AT273" s="142" t="str">
        <f>IF(原始数据!AV273="","",原始数据!AV273)</f>
        <v/>
      </c>
      <c r="AU273" s="154"/>
      <c r="AV273" s="154"/>
      <c r="AW273" s="154"/>
      <c r="AX273" s="154"/>
      <c r="AY273" s="155"/>
      <c r="AZ273" s="151"/>
      <c r="BA273" s="151"/>
    </row>
    <row r="274" spans="1:55">
      <c r="A274" s="1">
        <f>输入错误检查!B273</f>
        <v>0</v>
      </c>
      <c r="C274" s="8">
        <f>IF(原始数据!B274="","",原始数据!B274)</f>
        <v>4</v>
      </c>
      <c r="D274" s="8">
        <f>IF(原始数据!C274="","",原始数据!C274)</f>
        <v>19</v>
      </c>
      <c r="E274" s="8">
        <f>IF(原始数据!D274="","",原始数据!D274)</f>
        <v>14</v>
      </c>
      <c r="F274" s="8" t="str">
        <f>IF(原始数据!E274="","",原始数据!E274)</f>
        <v>SKY</v>
      </c>
      <c r="G274" s="8" t="str">
        <f>IF(原始数据!F274="","",原始数据!F274)</f>
        <v>OMNI</v>
      </c>
      <c r="H274" s="8" t="str">
        <f>IF(原始数据!G274="","",原始数据!G274)</f>
        <v>加</v>
      </c>
      <c r="I274" s="8" t="str">
        <f>IF(原始数据!H274="","",原始数据!H274)</f>
        <v>下</v>
      </c>
      <c r="J274" s="8" t="str">
        <f>原始数据!U274</f>
        <v/>
      </c>
      <c r="K274" s="8" t="str">
        <f t="shared" si="8"/>
        <v/>
      </c>
      <c r="L274" s="8">
        <f t="shared" si="9"/>
        <v>0</v>
      </c>
      <c r="M274" s="142"/>
      <c r="N274" s="142"/>
      <c r="O274" s="146"/>
      <c r="P274" s="147"/>
      <c r="Q274" s="147"/>
      <c r="R274" s="147"/>
      <c r="S274" s="147"/>
      <c r="T274" s="148"/>
      <c r="U274" s="142"/>
      <c r="V274" s="142"/>
      <c r="W274" s="143"/>
      <c r="X274" s="144"/>
      <c r="Y274" s="144"/>
      <c r="Z274" s="144"/>
      <c r="AA274" s="144"/>
      <c r="AB274" s="145"/>
      <c r="AC274" s="142"/>
      <c r="AD274" s="142"/>
      <c r="AE274" s="146"/>
      <c r="AF274" s="147"/>
      <c r="AG274" s="147"/>
      <c r="AH274" s="147"/>
      <c r="AI274" s="147"/>
      <c r="AJ274" s="148"/>
      <c r="AK274" s="142"/>
      <c r="AL274" s="142"/>
      <c r="AM274" s="143"/>
      <c r="AN274" s="144"/>
      <c r="AO274" s="144"/>
      <c r="AP274" s="144"/>
      <c r="AQ274" s="144"/>
      <c r="AR274" s="145"/>
      <c r="AS274" s="142" t="str">
        <f>IF(原始数据!L274="","",原始数据!L274)</f>
        <v/>
      </c>
      <c r="AT274" s="142" t="str">
        <f>IF(原始数据!AV274="","",原始数据!AV274)</f>
        <v/>
      </c>
      <c r="AU274" s="154"/>
      <c r="AV274" s="154"/>
      <c r="AW274" s="154"/>
      <c r="AX274" s="154"/>
      <c r="AY274" s="155"/>
      <c r="AZ274" s="151"/>
      <c r="BA274" s="151"/>
    </row>
    <row r="275" spans="1:55">
      <c r="A275" s="1">
        <f>输入错误检查!B274</f>
        <v>0</v>
      </c>
      <c r="C275" s="8">
        <f>IF(原始数据!B275="","",原始数据!B275)</f>
        <v>4</v>
      </c>
      <c r="D275" s="8">
        <f>IF(原始数据!C275="","",原始数据!C275)</f>
        <v>19</v>
      </c>
      <c r="E275" s="8">
        <f>IF(原始数据!D275="","",原始数据!D275)</f>
        <v>16</v>
      </c>
      <c r="F275" s="8" t="str">
        <f>IF(原始数据!E275="","",原始数据!E275)</f>
        <v>AWG</v>
      </c>
      <c r="G275" s="8" t="str">
        <f>IF(原始数据!F275="","",原始数据!F275)</f>
        <v>ITZY</v>
      </c>
      <c r="H275" s="8">
        <f>IF(原始数据!G275="","",原始数据!G275)</f>
        <v>1</v>
      </c>
      <c r="I275" s="8" t="str">
        <f>IF(原始数据!H275="","",原始数据!H275)</f>
        <v>上</v>
      </c>
      <c r="J275" s="8" t="str">
        <f>原始数据!U275</f>
        <v>平</v>
      </c>
      <c r="K275" s="8">
        <f t="shared" si="8"/>
        <v>0</v>
      </c>
      <c r="L275" s="8">
        <f t="shared" si="9"/>
        <v>2</v>
      </c>
      <c r="M275" s="142" t="s">
        <v>329</v>
      </c>
      <c r="N275" s="142" t="s">
        <v>98</v>
      </c>
      <c r="O275" s="143">
        <v>2.03</v>
      </c>
      <c r="P275" s="144">
        <v>0</v>
      </c>
      <c r="Q275" s="144">
        <v>2</v>
      </c>
      <c r="R275" s="144">
        <v>0</v>
      </c>
      <c r="S275" s="144">
        <v>67</v>
      </c>
      <c r="T275" s="145" t="s">
        <v>398</v>
      </c>
      <c r="U275" s="142" t="s">
        <v>301</v>
      </c>
      <c r="V275" s="142" t="s">
        <v>83</v>
      </c>
      <c r="W275" s="146">
        <v>0</v>
      </c>
      <c r="X275" s="147">
        <v>0</v>
      </c>
      <c r="Y275" s="147">
        <v>0</v>
      </c>
      <c r="Z275" s="147">
        <v>0</v>
      </c>
      <c r="AA275" s="147">
        <v>118</v>
      </c>
      <c r="AB275" s="148" t="s">
        <v>399</v>
      </c>
      <c r="AC275" s="142" t="s">
        <v>333</v>
      </c>
      <c r="AD275" s="142" t="s">
        <v>119</v>
      </c>
      <c r="AE275" s="143">
        <v>1.95</v>
      </c>
      <c r="AF275" s="144">
        <v>1</v>
      </c>
      <c r="AG275" s="144">
        <v>2</v>
      </c>
      <c r="AH275" s="144">
        <v>0</v>
      </c>
      <c r="AI275" s="144">
        <v>120</v>
      </c>
      <c r="AJ275" s="145" t="s">
        <v>398</v>
      </c>
      <c r="AK275" s="142" t="s">
        <v>302</v>
      </c>
      <c r="AL275" s="142" t="s">
        <v>85</v>
      </c>
      <c r="AM275" s="146">
        <v>2.7</v>
      </c>
      <c r="AN275" s="147">
        <v>0</v>
      </c>
      <c r="AO275" s="147">
        <v>2</v>
      </c>
      <c r="AP275" s="147">
        <v>0</v>
      </c>
      <c r="AQ275" s="147">
        <v>59</v>
      </c>
      <c r="AR275" s="148" t="s">
        <v>399</v>
      </c>
      <c r="AS275" s="142" t="str">
        <f>IF(原始数据!L275="","",原始数据!L275)</f>
        <v>brontal</v>
      </c>
      <c r="AT275" s="142" t="str">
        <f>IF(原始数据!AV275="","",原始数据!AV275)</f>
        <v>喧嚣</v>
      </c>
      <c r="AU275" s="149">
        <v>0</v>
      </c>
      <c r="AV275" s="149">
        <v>4</v>
      </c>
      <c r="AW275" s="149">
        <v>40</v>
      </c>
      <c r="AX275" s="149">
        <v>2</v>
      </c>
      <c r="AY275" s="150">
        <v>11</v>
      </c>
      <c r="AZ275" s="151">
        <v>7</v>
      </c>
      <c r="BA275" s="151">
        <v>51</v>
      </c>
      <c r="BB275" s="152" t="s">
        <v>188</v>
      </c>
      <c r="BC275" s="153" t="s">
        <v>136</v>
      </c>
    </row>
    <row r="276" spans="1:55">
      <c r="A276" s="1">
        <f>输入错误检查!B275</f>
        <v>0</v>
      </c>
      <c r="C276" s="8">
        <f>IF(原始数据!B276="","",原始数据!B276)</f>
        <v>4</v>
      </c>
      <c r="D276" s="8">
        <f>IF(原始数据!C276="","",原始数据!C276)</f>
        <v>19</v>
      </c>
      <c r="E276" s="8">
        <f>IF(原始数据!D276="","",原始数据!D276)</f>
        <v>16</v>
      </c>
      <c r="F276" s="8" t="str">
        <f>IF(原始数据!E276="","",原始数据!E276)</f>
        <v>AWG</v>
      </c>
      <c r="G276" s="8" t="str">
        <f>IF(原始数据!F276="","",原始数据!F276)</f>
        <v>ITZY</v>
      </c>
      <c r="H276" s="8">
        <f>IF(原始数据!G276="","",原始数据!G276)</f>
        <v>1</v>
      </c>
      <c r="I276" s="8" t="str">
        <f>IF(原始数据!H276="","",原始数据!H276)</f>
        <v>下</v>
      </c>
      <c r="J276" s="8" t="str">
        <f>原始数据!U276</f>
        <v>屠</v>
      </c>
      <c r="K276" s="8">
        <f t="shared" ref="K276:K339" si="10">IF(J276="","",IF(_xlfn.IFS(L276&gt;2,"人",L276=2,"平",L276&lt;2,"屠")=J276,0,1))</f>
        <v>0</v>
      </c>
      <c r="L276" s="8">
        <f t="shared" ref="L276:L339" si="11">COUNTIF(T276,"出门")+COUNTIF(AB276,"出门")+COUNTIF(AJ276,"出门")+COUNTIF(AR276,"出门")</f>
        <v>0</v>
      </c>
      <c r="M276" s="142" t="s">
        <v>288</v>
      </c>
      <c r="N276" s="142" t="s">
        <v>91</v>
      </c>
      <c r="O276" s="143">
        <v>1.96</v>
      </c>
      <c r="P276" s="144">
        <v>0</v>
      </c>
      <c r="Q276" s="144">
        <v>2</v>
      </c>
      <c r="R276" s="144">
        <v>1</v>
      </c>
      <c r="S276" s="144">
        <v>35</v>
      </c>
      <c r="T276" s="145" t="s">
        <v>399</v>
      </c>
      <c r="U276" s="142" t="s">
        <v>287</v>
      </c>
      <c r="V276" s="142" t="s">
        <v>83</v>
      </c>
      <c r="W276" s="146">
        <v>2.1</v>
      </c>
      <c r="X276" s="147">
        <v>0</v>
      </c>
      <c r="Y276" s="147">
        <v>0</v>
      </c>
      <c r="Z276" s="147">
        <v>0</v>
      </c>
      <c r="AA276" s="147">
        <v>61</v>
      </c>
      <c r="AB276" s="148" t="s">
        <v>399</v>
      </c>
      <c r="AC276" s="142" t="s">
        <v>405</v>
      </c>
      <c r="AD276" s="142" t="s">
        <v>119</v>
      </c>
      <c r="AE276" s="143">
        <v>1.41</v>
      </c>
      <c r="AF276" s="144">
        <v>0</v>
      </c>
      <c r="AG276" s="144">
        <v>1</v>
      </c>
      <c r="AH276" s="144">
        <v>0</v>
      </c>
      <c r="AI276" s="144">
        <v>62</v>
      </c>
      <c r="AJ276" s="145" t="s">
        <v>399</v>
      </c>
      <c r="AK276" s="142" t="s">
        <v>339</v>
      </c>
      <c r="AL276" s="142" t="s">
        <v>90</v>
      </c>
      <c r="AM276" s="146">
        <v>0</v>
      </c>
      <c r="AN276" s="147">
        <v>0</v>
      </c>
      <c r="AO276" s="147">
        <v>0</v>
      </c>
      <c r="AP276" s="147">
        <v>0</v>
      </c>
      <c r="AQ276" s="147">
        <v>101</v>
      </c>
      <c r="AR276" s="148" t="s">
        <v>399</v>
      </c>
      <c r="AS276" s="142" t="str">
        <f>IF(原始数据!L276="","",原始数据!L276)</f>
        <v>bailu</v>
      </c>
      <c r="AT276" s="142" t="str">
        <f>IF(原始数据!AV276="","",原始数据!AV276)</f>
        <v>喧嚣</v>
      </c>
      <c r="AU276" s="149">
        <v>2</v>
      </c>
      <c r="AV276" s="149">
        <v>6</v>
      </c>
      <c r="AW276" s="149">
        <v>51</v>
      </c>
      <c r="AX276" s="149">
        <v>0</v>
      </c>
      <c r="AY276" s="150">
        <v>9</v>
      </c>
      <c r="AZ276" s="151">
        <v>7</v>
      </c>
      <c r="BA276" s="151">
        <v>10</v>
      </c>
    </row>
    <row r="277" spans="1:55">
      <c r="A277" s="1">
        <f>输入错误检查!B276</f>
        <v>0</v>
      </c>
      <c r="C277" s="8">
        <f>IF(原始数据!B277="","",原始数据!B277)</f>
        <v>4</v>
      </c>
      <c r="D277" s="8">
        <f>IF(原始数据!C277="","",原始数据!C277)</f>
        <v>19</v>
      </c>
      <c r="E277" s="8">
        <f>IF(原始数据!D277="","",原始数据!D277)</f>
        <v>16</v>
      </c>
      <c r="F277" s="8" t="str">
        <f>IF(原始数据!E277="","",原始数据!E277)</f>
        <v>AWG</v>
      </c>
      <c r="G277" s="8" t="str">
        <f>IF(原始数据!F277="","",原始数据!F277)</f>
        <v>ITZY</v>
      </c>
      <c r="H277" s="8">
        <f>IF(原始数据!G277="","",原始数据!G277)</f>
        <v>2</v>
      </c>
      <c r="I277" s="8" t="str">
        <f>IF(原始数据!H277="","",原始数据!H277)</f>
        <v>上</v>
      </c>
      <c r="J277" s="8" t="str">
        <f>原始数据!U277</f>
        <v>平</v>
      </c>
      <c r="K277" s="8">
        <f t="shared" si="10"/>
        <v>0</v>
      </c>
      <c r="L277" s="8">
        <f t="shared" si="11"/>
        <v>2</v>
      </c>
      <c r="M277" s="142" t="s">
        <v>329</v>
      </c>
      <c r="N277" s="142" t="s">
        <v>80</v>
      </c>
      <c r="O277" s="143">
        <v>0.8</v>
      </c>
      <c r="P277" s="144">
        <v>0</v>
      </c>
      <c r="Q277" s="144">
        <v>0</v>
      </c>
      <c r="R277" s="144">
        <v>0</v>
      </c>
      <c r="S277" s="144">
        <v>49</v>
      </c>
      <c r="T277" s="145" t="s">
        <v>399</v>
      </c>
      <c r="U277" s="142" t="s">
        <v>302</v>
      </c>
      <c r="V277" s="142" t="s">
        <v>108</v>
      </c>
      <c r="W277" s="146">
        <v>1.44</v>
      </c>
      <c r="X277" s="147">
        <v>0</v>
      </c>
      <c r="Y277" s="160">
        <v>1</v>
      </c>
      <c r="Z277" s="147">
        <v>0</v>
      </c>
      <c r="AA277" s="160">
        <v>28</v>
      </c>
      <c r="AB277" s="148" t="s">
        <v>399</v>
      </c>
      <c r="AC277" s="142" t="s">
        <v>301</v>
      </c>
      <c r="AD277" s="142" t="s">
        <v>93</v>
      </c>
      <c r="AE277" s="143">
        <v>2.17</v>
      </c>
      <c r="AF277" s="144">
        <v>0</v>
      </c>
      <c r="AG277" s="144">
        <v>0</v>
      </c>
      <c r="AH277" s="144">
        <v>0</v>
      </c>
      <c r="AI277" s="144">
        <v>11</v>
      </c>
      <c r="AJ277" s="145" t="s">
        <v>398</v>
      </c>
      <c r="AK277" s="142" t="s">
        <v>333</v>
      </c>
      <c r="AL277" s="142" t="s">
        <v>101</v>
      </c>
      <c r="AM277" s="146">
        <v>0.87</v>
      </c>
      <c r="AN277" s="147">
        <v>0</v>
      </c>
      <c r="AO277" s="147">
        <v>1</v>
      </c>
      <c r="AP277" s="147">
        <v>0</v>
      </c>
      <c r="AQ277" s="147">
        <v>39</v>
      </c>
      <c r="AR277" s="148" t="s">
        <v>398</v>
      </c>
      <c r="AS277" s="142" t="str">
        <f>IF(原始数据!L277="","",原始数据!L277)</f>
        <v>brontal</v>
      </c>
      <c r="AT277" s="142" t="str">
        <f>IF(原始数据!AV277="","",原始数据!AV277)</f>
        <v>梦之女巫</v>
      </c>
      <c r="AU277" s="149">
        <v>0</v>
      </c>
      <c r="AV277" s="149">
        <v>0</v>
      </c>
      <c r="AW277" s="149">
        <v>6</v>
      </c>
      <c r="AX277" s="149">
        <v>0</v>
      </c>
      <c r="AY277" s="150">
        <v>4</v>
      </c>
      <c r="AZ277" s="151">
        <v>5</v>
      </c>
      <c r="BA277" s="151">
        <v>3</v>
      </c>
    </row>
    <row r="278" spans="1:55">
      <c r="A278" s="1">
        <f>输入错误检查!B277</f>
        <v>0</v>
      </c>
      <c r="C278" s="8">
        <f>IF(原始数据!B278="","",原始数据!B278)</f>
        <v>4</v>
      </c>
      <c r="D278" s="8">
        <f>IF(原始数据!C278="","",原始数据!C278)</f>
        <v>19</v>
      </c>
      <c r="E278" s="8">
        <f>IF(原始数据!D278="","",原始数据!D278)</f>
        <v>16</v>
      </c>
      <c r="F278" s="8" t="str">
        <f>IF(原始数据!E278="","",原始数据!E278)</f>
        <v>AWG</v>
      </c>
      <c r="G278" s="8" t="str">
        <f>IF(原始数据!F278="","",原始数据!F278)</f>
        <v>ITZY</v>
      </c>
      <c r="H278" s="8">
        <f>IF(原始数据!G278="","",原始数据!G278)</f>
        <v>2</v>
      </c>
      <c r="I278" s="8" t="str">
        <f>IF(原始数据!H278="","",原始数据!H278)</f>
        <v>下</v>
      </c>
      <c r="J278" s="8" t="str">
        <f>原始数据!U278</f>
        <v>平</v>
      </c>
      <c r="K278" s="8">
        <f t="shared" si="10"/>
        <v>0</v>
      </c>
      <c r="L278" s="8">
        <f t="shared" si="11"/>
        <v>2</v>
      </c>
      <c r="M278" s="142" t="s">
        <v>288</v>
      </c>
      <c r="N278" s="142" t="s">
        <v>109</v>
      </c>
      <c r="O278" s="143">
        <v>1.76</v>
      </c>
      <c r="P278" s="144">
        <v>0</v>
      </c>
      <c r="Q278" s="144">
        <v>0</v>
      </c>
      <c r="R278" s="144">
        <v>0</v>
      </c>
      <c r="S278" s="144">
        <v>20</v>
      </c>
      <c r="T278" s="145" t="s">
        <v>398</v>
      </c>
      <c r="U278" s="142" t="s">
        <v>287</v>
      </c>
      <c r="V278" s="142" t="s">
        <v>97</v>
      </c>
      <c r="W278" s="146">
        <v>1.54</v>
      </c>
      <c r="X278" s="147">
        <v>0</v>
      </c>
      <c r="Y278" s="147">
        <v>1</v>
      </c>
      <c r="Z278" s="147">
        <v>0</v>
      </c>
      <c r="AA278" s="147">
        <v>55</v>
      </c>
      <c r="AB278" s="148" t="s">
        <v>399</v>
      </c>
      <c r="AC278" s="142" t="s">
        <v>339</v>
      </c>
      <c r="AD278" s="142" t="s">
        <v>112</v>
      </c>
      <c r="AE278" s="143">
        <v>0</v>
      </c>
      <c r="AF278" s="144">
        <v>0</v>
      </c>
      <c r="AG278" s="144">
        <v>0</v>
      </c>
      <c r="AH278" s="144">
        <v>0</v>
      </c>
      <c r="AI278" s="144">
        <v>99</v>
      </c>
      <c r="AJ278" s="145" t="s">
        <v>399</v>
      </c>
      <c r="AK278" s="142" t="s">
        <v>405</v>
      </c>
      <c r="AL278" s="142" t="s">
        <v>81</v>
      </c>
      <c r="AM278" s="146">
        <v>1.73</v>
      </c>
      <c r="AN278" s="147">
        <v>0</v>
      </c>
      <c r="AO278" s="147">
        <v>1</v>
      </c>
      <c r="AP278" s="147">
        <v>0</v>
      </c>
      <c r="AQ278" s="147">
        <v>33</v>
      </c>
      <c r="AR278" s="148" t="s">
        <v>398</v>
      </c>
      <c r="AS278" s="142" t="str">
        <f>IF(原始数据!L278="","",原始数据!L278)</f>
        <v>bailu</v>
      </c>
      <c r="AT278" s="142" t="str">
        <f>IF(原始数据!AV278="","",原始数据!AV278)</f>
        <v>歌剧演员</v>
      </c>
      <c r="AU278" s="149">
        <v>0</v>
      </c>
      <c r="AV278" s="149">
        <v>1</v>
      </c>
      <c r="AW278" s="149">
        <v>7</v>
      </c>
      <c r="AX278" s="149">
        <v>1</v>
      </c>
      <c r="AY278" s="150">
        <v>4</v>
      </c>
      <c r="AZ278" s="151">
        <v>5</v>
      </c>
      <c r="BA278" s="151">
        <v>13</v>
      </c>
    </row>
    <row r="279" spans="1:55">
      <c r="A279" s="1">
        <f>输入错误检查!B278</f>
        <v>0</v>
      </c>
      <c r="C279" s="8">
        <f>IF(原始数据!B279="","",原始数据!B279)</f>
        <v>4</v>
      </c>
      <c r="D279" s="8">
        <f>IF(原始数据!C279="","",原始数据!C279)</f>
        <v>19</v>
      </c>
      <c r="E279" s="8">
        <f>IF(原始数据!D279="","",原始数据!D279)</f>
        <v>16</v>
      </c>
      <c r="F279" s="8" t="str">
        <f>IF(原始数据!E279="","",原始数据!E279)</f>
        <v>AWG</v>
      </c>
      <c r="G279" s="8" t="str">
        <f>IF(原始数据!F279="","",原始数据!F279)</f>
        <v>ITZY</v>
      </c>
      <c r="H279" s="8">
        <f>IF(原始数据!G279="","",原始数据!G279)</f>
        <v>3</v>
      </c>
      <c r="I279" s="8" t="str">
        <f>IF(原始数据!H279="","",原始数据!H279)</f>
        <v>上</v>
      </c>
      <c r="J279" s="8" t="str">
        <f>原始数据!U279</f>
        <v>屠</v>
      </c>
      <c r="K279" s="8">
        <f t="shared" si="10"/>
        <v>0</v>
      </c>
      <c r="L279" s="8">
        <f t="shared" si="11"/>
        <v>0</v>
      </c>
      <c r="M279" s="142" t="s">
        <v>329</v>
      </c>
      <c r="N279" s="142" t="s">
        <v>133</v>
      </c>
      <c r="O279" s="143">
        <v>0</v>
      </c>
      <c r="P279" s="144">
        <v>0</v>
      </c>
      <c r="Q279" s="144">
        <v>0</v>
      </c>
      <c r="R279" s="144">
        <v>0</v>
      </c>
      <c r="S279" s="144">
        <v>69</v>
      </c>
      <c r="T279" s="145" t="s">
        <v>399</v>
      </c>
      <c r="U279" s="142" t="s">
        <v>333</v>
      </c>
      <c r="V279" s="142" t="s">
        <v>81</v>
      </c>
      <c r="W279" s="146">
        <v>2.12</v>
      </c>
      <c r="X279" s="147">
        <v>1</v>
      </c>
      <c r="Y279" s="147">
        <v>1</v>
      </c>
      <c r="Z279" s="147">
        <v>2</v>
      </c>
      <c r="AA279" s="147">
        <v>377</v>
      </c>
      <c r="AB279" s="148" t="s">
        <v>399</v>
      </c>
      <c r="AC279" s="142" t="s">
        <v>302</v>
      </c>
      <c r="AD279" s="142" t="s">
        <v>123</v>
      </c>
      <c r="AE279" s="143">
        <v>1.44</v>
      </c>
      <c r="AF279" s="144">
        <v>0</v>
      </c>
      <c r="AG279" s="144">
        <v>2</v>
      </c>
      <c r="AH279" s="144">
        <v>0</v>
      </c>
      <c r="AI279" s="144">
        <v>304</v>
      </c>
      <c r="AJ279" s="145" t="s">
        <v>399</v>
      </c>
      <c r="AK279" s="142" t="s">
        <v>413</v>
      </c>
      <c r="AL279" s="142" t="s">
        <v>90</v>
      </c>
      <c r="AM279" s="146">
        <v>1.38</v>
      </c>
      <c r="AN279" s="147">
        <v>0</v>
      </c>
      <c r="AO279" s="147">
        <v>0</v>
      </c>
      <c r="AP279" s="147">
        <v>0</v>
      </c>
      <c r="AQ279" s="147">
        <v>70</v>
      </c>
      <c r="AR279" s="148" t="s">
        <v>399</v>
      </c>
      <c r="AS279" s="142" t="str">
        <f>IF(原始数据!L279="","",原始数据!L279)</f>
        <v>yukakina</v>
      </c>
      <c r="AT279" s="142" t="str">
        <f>IF(原始数据!AV279="","",原始数据!AV279)</f>
        <v>记录员</v>
      </c>
      <c r="AU279" s="149">
        <v>2</v>
      </c>
      <c r="AV279" s="160">
        <v>5</v>
      </c>
      <c r="AW279" s="149">
        <v>33</v>
      </c>
      <c r="AX279" s="149">
        <v>5</v>
      </c>
      <c r="AY279" s="150">
        <v>25</v>
      </c>
      <c r="AZ279" s="151">
        <v>24</v>
      </c>
      <c r="BA279" s="151">
        <v>42</v>
      </c>
    </row>
    <row r="280" spans="1:55">
      <c r="A280" s="1">
        <f>输入错误检查!B279</f>
        <v>0</v>
      </c>
      <c r="C280" s="8">
        <f>IF(原始数据!B280="","",原始数据!B280)</f>
        <v>4</v>
      </c>
      <c r="D280" s="8">
        <f>IF(原始数据!C280="","",原始数据!C280)</f>
        <v>19</v>
      </c>
      <c r="E280" s="8">
        <f>IF(原始数据!D280="","",原始数据!D280)</f>
        <v>16</v>
      </c>
      <c r="F280" s="8" t="str">
        <f>IF(原始数据!E280="","",原始数据!E280)</f>
        <v>AWG</v>
      </c>
      <c r="G280" s="8" t="str">
        <f>IF(原始数据!F280="","",原始数据!F280)</f>
        <v>ITZY</v>
      </c>
      <c r="H280" s="8">
        <f>IF(原始数据!G280="","",原始数据!G280)</f>
        <v>3</v>
      </c>
      <c r="I280" s="8" t="str">
        <f>IF(原始数据!H280="","",原始数据!H280)</f>
        <v>下</v>
      </c>
      <c r="J280" s="8" t="str">
        <f>原始数据!U280</f>
        <v>人</v>
      </c>
      <c r="K280" s="8">
        <f t="shared" si="10"/>
        <v>0</v>
      </c>
      <c r="L280" s="8">
        <f t="shared" si="11"/>
        <v>4</v>
      </c>
      <c r="M280" s="142" t="s">
        <v>288</v>
      </c>
      <c r="N280" s="142" t="s">
        <v>85</v>
      </c>
      <c r="O280" s="143">
        <v>1.18</v>
      </c>
      <c r="P280" s="144">
        <v>0</v>
      </c>
      <c r="Q280" s="144">
        <v>1</v>
      </c>
      <c r="R280" s="144">
        <v>0</v>
      </c>
      <c r="S280" s="144">
        <v>92</v>
      </c>
      <c r="T280" s="145" t="s">
        <v>398</v>
      </c>
      <c r="U280" s="142" t="s">
        <v>405</v>
      </c>
      <c r="V280" s="142" t="s">
        <v>107</v>
      </c>
      <c r="W280" s="146">
        <v>1.35</v>
      </c>
      <c r="X280" s="147">
        <v>0</v>
      </c>
      <c r="Y280" s="147">
        <v>1</v>
      </c>
      <c r="Z280" s="147">
        <v>0</v>
      </c>
      <c r="AA280" s="147">
        <v>19</v>
      </c>
      <c r="AB280" s="148" t="s">
        <v>398</v>
      </c>
      <c r="AC280" s="142" t="s">
        <v>339</v>
      </c>
      <c r="AD280" s="142" t="s">
        <v>112</v>
      </c>
      <c r="AE280" s="143">
        <v>1.93</v>
      </c>
      <c r="AF280" s="144">
        <v>0</v>
      </c>
      <c r="AG280" s="144">
        <v>0</v>
      </c>
      <c r="AH280" s="144">
        <v>0</v>
      </c>
      <c r="AI280" s="144">
        <v>25</v>
      </c>
      <c r="AJ280" s="145" t="s">
        <v>398</v>
      </c>
      <c r="AK280" s="142" t="s">
        <v>287</v>
      </c>
      <c r="AL280" s="142" t="s">
        <v>91</v>
      </c>
      <c r="AM280" s="146">
        <v>0.98</v>
      </c>
      <c r="AN280" s="147">
        <v>0</v>
      </c>
      <c r="AO280" s="147">
        <v>0</v>
      </c>
      <c r="AP280" s="147">
        <v>1</v>
      </c>
      <c r="AQ280" s="147">
        <v>92</v>
      </c>
      <c r="AR280" s="148" t="s">
        <v>398</v>
      </c>
      <c r="AS280" s="142" t="str">
        <f>IF(原始数据!L280="","",原始数据!L280)</f>
        <v>siyu</v>
      </c>
      <c r="AT280" s="142" t="str">
        <f>IF(原始数据!AV280="","",原始数据!AV280)</f>
        <v>隐士</v>
      </c>
      <c r="AU280" s="149">
        <v>0</v>
      </c>
      <c r="AV280" s="149">
        <v>4</v>
      </c>
      <c r="AW280" s="149">
        <v>9</v>
      </c>
      <c r="AX280" s="149">
        <v>0</v>
      </c>
      <c r="AY280" s="150">
        <v>3</v>
      </c>
      <c r="AZ280" s="151">
        <v>5</v>
      </c>
      <c r="BA280" s="151">
        <v>11</v>
      </c>
    </row>
    <row r="281" spans="1:55">
      <c r="A281" s="1">
        <f>输入错误检查!B280</f>
        <v>0</v>
      </c>
      <c r="C281" s="8">
        <f>IF(原始数据!B281="","",原始数据!B281)</f>
        <v>4</v>
      </c>
      <c r="D281" s="8">
        <f>IF(原始数据!C281="","",原始数据!C281)</f>
        <v>19</v>
      </c>
      <c r="E281" s="8">
        <f>IF(原始数据!D281="","",原始数据!D281)</f>
        <v>16</v>
      </c>
      <c r="F281" s="8" t="str">
        <f>IF(原始数据!E281="","",原始数据!E281)</f>
        <v>AWG</v>
      </c>
      <c r="G281" s="8" t="str">
        <f>IF(原始数据!F281="","",原始数据!F281)</f>
        <v>ITZY</v>
      </c>
      <c r="H281" s="8" t="str">
        <f>IF(原始数据!G281="","",原始数据!G281)</f>
        <v>加</v>
      </c>
      <c r="I281" s="8" t="str">
        <f>IF(原始数据!H281="","",原始数据!H281)</f>
        <v>上</v>
      </c>
      <c r="J281" s="8" t="str">
        <f>原始数据!U281</f>
        <v/>
      </c>
      <c r="K281" s="8" t="str">
        <f t="shared" si="10"/>
        <v/>
      </c>
      <c r="L281" s="8">
        <f t="shared" si="11"/>
        <v>0</v>
      </c>
      <c r="M281" s="142"/>
      <c r="N281" s="142"/>
      <c r="O281" s="143"/>
      <c r="P281" s="144"/>
      <c r="Q281" s="144"/>
      <c r="R281" s="144"/>
      <c r="S281" s="144"/>
      <c r="T281" s="145"/>
      <c r="U281" s="142"/>
      <c r="V281" s="142"/>
      <c r="W281" s="146"/>
      <c r="X281" s="147"/>
      <c r="Y281" s="147"/>
      <c r="Z281" s="147"/>
      <c r="AA281" s="147"/>
      <c r="AB281" s="148"/>
      <c r="AC281" s="142"/>
      <c r="AD281" s="142"/>
      <c r="AE281" s="143"/>
      <c r="AF281" s="144"/>
      <c r="AG281" s="144"/>
      <c r="AH281" s="144"/>
      <c r="AI281" s="144"/>
      <c r="AJ281" s="145"/>
      <c r="AK281" s="142"/>
      <c r="AL281" s="142"/>
      <c r="AM281" s="146"/>
      <c r="AN281" s="147"/>
      <c r="AO281" s="147"/>
      <c r="AP281" s="147"/>
      <c r="AQ281" s="147"/>
      <c r="AR281" s="148"/>
      <c r="AS281" s="142" t="str">
        <f>IF(原始数据!L281="","",原始数据!L281)</f>
        <v/>
      </c>
      <c r="AT281" s="142" t="str">
        <f>IF(原始数据!AV281="","",原始数据!AV281)</f>
        <v/>
      </c>
      <c r="AU281" s="149"/>
      <c r="AV281" s="149"/>
      <c r="AW281" s="149"/>
      <c r="AX281" s="149"/>
      <c r="AY281" s="150"/>
      <c r="AZ281" s="151"/>
      <c r="BA281" s="151"/>
    </row>
    <row r="282" spans="1:55">
      <c r="A282" s="1">
        <f>输入错误检查!B281</f>
        <v>0</v>
      </c>
      <c r="C282" s="8">
        <f>IF(原始数据!B282="","",原始数据!B282)</f>
        <v>4</v>
      </c>
      <c r="D282" s="8">
        <f>IF(原始数据!C282="","",原始数据!C282)</f>
        <v>19</v>
      </c>
      <c r="E282" s="8">
        <f>IF(原始数据!D282="","",原始数据!D282)</f>
        <v>16</v>
      </c>
      <c r="F282" s="8" t="str">
        <f>IF(原始数据!E282="","",原始数据!E282)</f>
        <v>AWG</v>
      </c>
      <c r="G282" s="8" t="str">
        <f>IF(原始数据!F282="","",原始数据!F282)</f>
        <v>ITZY</v>
      </c>
      <c r="H282" s="8" t="str">
        <f>IF(原始数据!G282="","",原始数据!G282)</f>
        <v>加</v>
      </c>
      <c r="I282" s="8" t="str">
        <f>IF(原始数据!H282="","",原始数据!H282)</f>
        <v>下</v>
      </c>
      <c r="J282" s="8" t="str">
        <f>原始数据!U282</f>
        <v/>
      </c>
      <c r="K282" s="8" t="str">
        <f t="shared" si="10"/>
        <v/>
      </c>
      <c r="L282" s="8">
        <f t="shared" si="11"/>
        <v>0</v>
      </c>
      <c r="M282" s="142"/>
      <c r="N282" s="142"/>
      <c r="O282" s="143"/>
      <c r="P282" s="144"/>
      <c r="Q282" s="144"/>
      <c r="R282" s="144"/>
      <c r="S282" s="144"/>
      <c r="T282" s="145"/>
      <c r="U282" s="142"/>
      <c r="V282" s="142"/>
      <c r="W282" s="146"/>
      <c r="X282" s="147"/>
      <c r="Y282" s="147"/>
      <c r="Z282" s="147"/>
      <c r="AA282" s="147"/>
      <c r="AB282" s="148"/>
      <c r="AC282" s="142"/>
      <c r="AD282" s="142"/>
      <c r="AE282" s="143"/>
      <c r="AF282" s="144"/>
      <c r="AG282" s="144"/>
      <c r="AH282" s="144"/>
      <c r="AI282" s="144"/>
      <c r="AJ282" s="145"/>
      <c r="AK282" s="142"/>
      <c r="AL282" s="142"/>
      <c r="AM282" s="146"/>
      <c r="AN282" s="147"/>
      <c r="AO282" s="147"/>
      <c r="AP282" s="147"/>
      <c r="AQ282" s="147"/>
      <c r="AR282" s="148"/>
      <c r="AS282" s="142" t="str">
        <f>IF(原始数据!L282="","",原始数据!L282)</f>
        <v/>
      </c>
      <c r="AT282" s="142" t="str">
        <f>IF(原始数据!AV282="","",原始数据!AV282)</f>
        <v/>
      </c>
      <c r="AU282" s="149"/>
      <c r="AV282" s="149"/>
      <c r="AW282" s="149"/>
      <c r="AX282" s="149"/>
      <c r="AY282" s="150"/>
      <c r="AZ282" s="151"/>
      <c r="BA282" s="151"/>
    </row>
    <row r="283" spans="1:55">
      <c r="A283" s="1">
        <f>输入错误检查!B282</f>
        <v>0</v>
      </c>
      <c r="C283" s="8">
        <f>IF(原始数据!B283="","",原始数据!B283)</f>
        <v>4</v>
      </c>
      <c r="D283" s="8">
        <f>IF(原始数据!C283="","",原始数据!C283)</f>
        <v>19</v>
      </c>
      <c r="E283" s="8">
        <f>IF(原始数据!D283="","",原始数据!D283)</f>
        <v>18</v>
      </c>
      <c r="F283" s="8" t="str">
        <f>IF(原始数据!E283="","",原始数据!E283)</f>
        <v>GR</v>
      </c>
      <c r="G283" s="8" t="str">
        <f>IF(原始数据!F283="","",原始数据!F283)</f>
        <v>FL</v>
      </c>
      <c r="H283" s="8">
        <f>IF(原始数据!G283="","",原始数据!G283)</f>
        <v>1</v>
      </c>
      <c r="I283" s="8" t="str">
        <f>IF(原始数据!H283="","",原始数据!H283)</f>
        <v>上</v>
      </c>
      <c r="J283" s="8" t="str">
        <f>原始数据!U283</f>
        <v>人</v>
      </c>
      <c r="K283" s="8">
        <f t="shared" si="10"/>
        <v>0</v>
      </c>
      <c r="L283" s="8">
        <f t="shared" si="11"/>
        <v>3</v>
      </c>
      <c r="M283" s="142" t="s">
        <v>307</v>
      </c>
      <c r="N283" s="142" t="s">
        <v>105</v>
      </c>
      <c r="O283" s="146">
        <v>1.33</v>
      </c>
      <c r="P283" s="147">
        <v>0</v>
      </c>
      <c r="Q283" s="147">
        <v>2</v>
      </c>
      <c r="R283" s="147">
        <v>1</v>
      </c>
      <c r="S283" s="147">
        <v>180</v>
      </c>
      <c r="T283" s="148" t="s">
        <v>398</v>
      </c>
      <c r="U283" s="142" t="s">
        <v>410</v>
      </c>
      <c r="V283" s="142" t="s">
        <v>91</v>
      </c>
      <c r="W283" s="143">
        <v>2.93</v>
      </c>
      <c r="X283" s="144">
        <v>0</v>
      </c>
      <c r="Y283" s="144">
        <v>0</v>
      </c>
      <c r="Z283" s="144">
        <v>0</v>
      </c>
      <c r="AA283" s="144">
        <v>57</v>
      </c>
      <c r="AB283" s="145" t="s">
        <v>399</v>
      </c>
      <c r="AC283" s="142" t="s">
        <v>308</v>
      </c>
      <c r="AD283" s="142" t="s">
        <v>133</v>
      </c>
      <c r="AE283" s="146">
        <v>0.77</v>
      </c>
      <c r="AF283" s="147">
        <v>0</v>
      </c>
      <c r="AG283" s="147">
        <v>2</v>
      </c>
      <c r="AH283" s="147">
        <v>2</v>
      </c>
      <c r="AI283" s="147">
        <v>118</v>
      </c>
      <c r="AJ283" s="148" t="s">
        <v>398</v>
      </c>
      <c r="AK283" s="142" t="s">
        <v>337</v>
      </c>
      <c r="AL283" s="142" t="s">
        <v>83</v>
      </c>
      <c r="AM283" s="143">
        <v>1.92</v>
      </c>
      <c r="AN283" s="144">
        <v>0</v>
      </c>
      <c r="AO283" s="144">
        <v>1</v>
      </c>
      <c r="AP283" s="144">
        <v>2</v>
      </c>
      <c r="AQ283" s="144">
        <v>162</v>
      </c>
      <c r="AR283" s="145" t="s">
        <v>398</v>
      </c>
      <c r="AS283" s="142" t="str">
        <f>IF(原始数据!L283="","",原始数据!L283)</f>
        <v>hasha</v>
      </c>
      <c r="AT283" s="142" t="str">
        <f>IF(原始数据!AV283="","",原始数据!AV283)</f>
        <v>喧嚣</v>
      </c>
      <c r="AU283" s="154">
        <v>0</v>
      </c>
      <c r="AV283" s="154">
        <v>3</v>
      </c>
      <c r="AW283" s="154">
        <v>53</v>
      </c>
      <c r="AX283" s="154">
        <v>1</v>
      </c>
      <c r="AY283" s="155">
        <v>9</v>
      </c>
      <c r="AZ283" s="151">
        <v>9</v>
      </c>
      <c r="BA283" s="151">
        <v>35</v>
      </c>
      <c r="BB283" s="152" t="s">
        <v>174</v>
      </c>
      <c r="BC283" s="153" t="s">
        <v>145</v>
      </c>
    </row>
    <row r="284" spans="1:55">
      <c r="A284" s="1">
        <f>输入错误检查!B283</f>
        <v>0</v>
      </c>
      <c r="C284" s="8">
        <f>IF(原始数据!B284="","",原始数据!B284)</f>
        <v>4</v>
      </c>
      <c r="D284" s="8">
        <f>IF(原始数据!C284="","",原始数据!C284)</f>
        <v>19</v>
      </c>
      <c r="E284" s="8">
        <f>IF(原始数据!D284="","",原始数据!D284)</f>
        <v>18</v>
      </c>
      <c r="F284" s="8" t="str">
        <f>IF(原始数据!E284="","",原始数据!E284)</f>
        <v>GR</v>
      </c>
      <c r="G284" s="8" t="str">
        <f>IF(原始数据!F284="","",原始数据!F284)</f>
        <v>FL</v>
      </c>
      <c r="H284" s="8">
        <f>IF(原始数据!G284="","",原始数据!G284)</f>
        <v>1</v>
      </c>
      <c r="I284" s="8" t="str">
        <f>IF(原始数据!H284="","",原始数据!H284)</f>
        <v>下</v>
      </c>
      <c r="J284" s="8" t="str">
        <f>原始数据!U284</f>
        <v>屠</v>
      </c>
      <c r="K284" s="8">
        <f t="shared" si="10"/>
        <v>0</v>
      </c>
      <c r="L284" s="8">
        <f t="shared" si="11"/>
        <v>0</v>
      </c>
      <c r="M284" s="142" t="s">
        <v>299</v>
      </c>
      <c r="N284" s="142" t="s">
        <v>85</v>
      </c>
      <c r="O284" s="146">
        <v>2.5</v>
      </c>
      <c r="P284" s="147">
        <v>0</v>
      </c>
      <c r="Q284" s="147">
        <v>3</v>
      </c>
      <c r="R284" s="147">
        <v>0</v>
      </c>
      <c r="S284" s="147">
        <v>33</v>
      </c>
      <c r="T284" s="148" t="s">
        <v>399</v>
      </c>
      <c r="U284" s="142">
        <v>520</v>
      </c>
      <c r="V284" s="142" t="s">
        <v>83</v>
      </c>
      <c r="W284" s="143">
        <v>0</v>
      </c>
      <c r="X284" s="144">
        <v>0</v>
      </c>
      <c r="Y284" s="144">
        <v>0</v>
      </c>
      <c r="Z284" s="144">
        <v>0</v>
      </c>
      <c r="AA284" s="144">
        <v>93</v>
      </c>
      <c r="AB284" s="145" t="s">
        <v>399</v>
      </c>
      <c r="AC284" s="142" t="s">
        <v>343</v>
      </c>
      <c r="AD284" s="142" t="s">
        <v>119</v>
      </c>
      <c r="AE284" s="146">
        <v>1.33</v>
      </c>
      <c r="AF284" s="147">
        <v>0</v>
      </c>
      <c r="AG284" s="147">
        <v>2</v>
      </c>
      <c r="AH284" s="147">
        <v>0</v>
      </c>
      <c r="AI284" s="147">
        <v>74</v>
      </c>
      <c r="AJ284" s="148" t="s">
        <v>399</v>
      </c>
      <c r="AK284" s="142" t="s">
        <v>344</v>
      </c>
      <c r="AL284" s="142" t="s">
        <v>133</v>
      </c>
      <c r="AM284" s="143">
        <v>1.24</v>
      </c>
      <c r="AN284" s="144">
        <v>0</v>
      </c>
      <c r="AO284" s="144">
        <v>1</v>
      </c>
      <c r="AP284" s="144">
        <v>0</v>
      </c>
      <c r="AQ284" s="144">
        <v>71</v>
      </c>
      <c r="AR284" s="145" t="s">
        <v>399</v>
      </c>
      <c r="AS284" s="142" t="str">
        <f>IF(原始数据!L284="","",原始数据!L284)</f>
        <v>jin</v>
      </c>
      <c r="AT284" s="142" t="str">
        <f>IF(原始数据!AV284="","",原始数据!AV284)</f>
        <v>喧嚣</v>
      </c>
      <c r="AU284" s="154">
        <v>1</v>
      </c>
      <c r="AV284" s="154">
        <v>6</v>
      </c>
      <c r="AW284" s="154">
        <v>43</v>
      </c>
      <c r="AX284" s="154">
        <v>0</v>
      </c>
      <c r="AY284" s="155">
        <v>11</v>
      </c>
      <c r="AZ284" s="151">
        <v>7</v>
      </c>
      <c r="BA284" s="151">
        <v>22</v>
      </c>
    </row>
    <row r="285" spans="1:55">
      <c r="A285" s="1">
        <f>输入错误检查!B284</f>
        <v>0</v>
      </c>
      <c r="C285" s="8">
        <f>IF(原始数据!B285="","",原始数据!B285)</f>
        <v>4</v>
      </c>
      <c r="D285" s="8">
        <f>IF(原始数据!C285="","",原始数据!C285)</f>
        <v>19</v>
      </c>
      <c r="E285" s="8">
        <f>IF(原始数据!D285="","",原始数据!D285)</f>
        <v>18</v>
      </c>
      <c r="F285" s="8" t="str">
        <f>IF(原始数据!E285="","",原始数据!E285)</f>
        <v>GR</v>
      </c>
      <c r="G285" s="8" t="str">
        <f>IF(原始数据!F285="","",原始数据!F285)</f>
        <v>FL</v>
      </c>
      <c r="H285" s="8">
        <f>IF(原始数据!G285="","",原始数据!G285)</f>
        <v>2</v>
      </c>
      <c r="I285" s="8" t="str">
        <f>IF(原始数据!H285="","",原始数据!H285)</f>
        <v>上</v>
      </c>
      <c r="J285" s="8" t="str">
        <f>原始数据!U285</f>
        <v>屠</v>
      </c>
      <c r="K285" s="8">
        <f t="shared" si="10"/>
        <v>0</v>
      </c>
      <c r="L285" s="8">
        <f t="shared" si="11"/>
        <v>0</v>
      </c>
      <c r="M285" s="142" t="s">
        <v>299</v>
      </c>
      <c r="N285" s="142" t="s">
        <v>152</v>
      </c>
      <c r="O285" s="146">
        <v>1.46</v>
      </c>
      <c r="P285" s="147">
        <v>0</v>
      </c>
      <c r="Q285" s="147">
        <v>1</v>
      </c>
      <c r="R285" s="147">
        <v>1</v>
      </c>
      <c r="S285" s="147">
        <v>75</v>
      </c>
      <c r="T285" s="148" t="s">
        <v>399</v>
      </c>
      <c r="U285" s="142" t="s">
        <v>343</v>
      </c>
      <c r="V285" s="142" t="s">
        <v>81</v>
      </c>
      <c r="W285" s="143">
        <v>1.83</v>
      </c>
      <c r="X285" s="144">
        <v>0</v>
      </c>
      <c r="Y285" s="144">
        <v>2</v>
      </c>
      <c r="Z285" s="144">
        <v>0</v>
      </c>
      <c r="AA285" s="144">
        <v>57</v>
      </c>
      <c r="AB285" s="145" t="s">
        <v>399</v>
      </c>
      <c r="AC285" s="142" t="s">
        <v>344</v>
      </c>
      <c r="AD285" s="142" t="s">
        <v>93</v>
      </c>
      <c r="AE285" s="146">
        <v>0.37</v>
      </c>
      <c r="AF285" s="147">
        <v>0</v>
      </c>
      <c r="AG285" s="147">
        <v>0</v>
      </c>
      <c r="AH285" s="147">
        <v>0</v>
      </c>
      <c r="AI285" s="147">
        <v>56</v>
      </c>
      <c r="AJ285" s="148" t="s">
        <v>399</v>
      </c>
      <c r="AK285" s="142">
        <v>520</v>
      </c>
      <c r="AL285" s="142" t="s">
        <v>82</v>
      </c>
      <c r="AM285" s="143">
        <v>2.02</v>
      </c>
      <c r="AN285" s="144">
        <v>0</v>
      </c>
      <c r="AO285" s="144">
        <v>1</v>
      </c>
      <c r="AP285" s="144">
        <v>0</v>
      </c>
      <c r="AQ285" s="144">
        <v>33</v>
      </c>
      <c r="AR285" s="145" t="s">
        <v>399</v>
      </c>
      <c r="AS285" s="142" t="str">
        <f>IF(原始数据!L285="","",原始数据!L285)</f>
        <v>jin</v>
      </c>
      <c r="AT285" s="142" t="str">
        <f>IF(原始数据!AV285="","",原始数据!AV285)</f>
        <v>使徒</v>
      </c>
      <c r="AU285" s="154">
        <v>0</v>
      </c>
      <c r="AV285" s="154">
        <v>3</v>
      </c>
      <c r="AW285" s="154">
        <v>15</v>
      </c>
      <c r="AX285" s="154">
        <v>0</v>
      </c>
      <c r="AY285" s="155">
        <v>10</v>
      </c>
      <c r="AZ285" s="151">
        <v>7</v>
      </c>
      <c r="BA285" s="151">
        <v>18</v>
      </c>
    </row>
    <row r="286" spans="1:55">
      <c r="A286" s="1">
        <f>输入错误检查!B285</f>
        <v>0</v>
      </c>
      <c r="C286" s="8">
        <f>IF(原始数据!B286="","",原始数据!B286)</f>
        <v>4</v>
      </c>
      <c r="D286" s="8">
        <f>IF(原始数据!C286="","",原始数据!C286)</f>
        <v>19</v>
      </c>
      <c r="E286" s="8">
        <f>IF(原始数据!D286="","",原始数据!D286)</f>
        <v>18</v>
      </c>
      <c r="F286" s="8" t="str">
        <f>IF(原始数据!E286="","",原始数据!E286)</f>
        <v>GR</v>
      </c>
      <c r="G286" s="8" t="str">
        <f>IF(原始数据!F286="","",原始数据!F286)</f>
        <v>FL</v>
      </c>
      <c r="H286" s="8">
        <f>IF(原始数据!G286="","",原始数据!G286)</f>
        <v>2</v>
      </c>
      <c r="I286" s="8" t="str">
        <f>IF(原始数据!H286="","",原始数据!H286)</f>
        <v>下</v>
      </c>
      <c r="J286" s="8" t="str">
        <f>原始数据!U286</f>
        <v>人</v>
      </c>
      <c r="K286" s="8">
        <f t="shared" si="10"/>
        <v>0</v>
      </c>
      <c r="L286" s="8">
        <f t="shared" si="11"/>
        <v>4</v>
      </c>
      <c r="M286" s="142" t="s">
        <v>307</v>
      </c>
      <c r="N286" s="142" t="s">
        <v>108</v>
      </c>
      <c r="O286" s="146">
        <v>1.87</v>
      </c>
      <c r="P286" s="147">
        <v>0</v>
      </c>
      <c r="Q286" s="147">
        <v>2</v>
      </c>
      <c r="R286" s="147">
        <v>2</v>
      </c>
      <c r="S286" s="147">
        <v>128</v>
      </c>
      <c r="T286" s="148" t="s">
        <v>398</v>
      </c>
      <c r="U286" s="142" t="s">
        <v>337</v>
      </c>
      <c r="V286" s="142" t="s">
        <v>79</v>
      </c>
      <c r="W286" s="143">
        <v>0</v>
      </c>
      <c r="X286" s="144">
        <v>1</v>
      </c>
      <c r="Y286" s="144">
        <v>0</v>
      </c>
      <c r="Z286" s="144">
        <v>3</v>
      </c>
      <c r="AA286" s="144">
        <v>183</v>
      </c>
      <c r="AB286" s="145" t="s">
        <v>398</v>
      </c>
      <c r="AC286" s="142" t="s">
        <v>308</v>
      </c>
      <c r="AD286" s="142" t="s">
        <v>135</v>
      </c>
      <c r="AE286" s="146">
        <v>2.34</v>
      </c>
      <c r="AF286" s="147">
        <v>0</v>
      </c>
      <c r="AG286" s="147">
        <v>0</v>
      </c>
      <c r="AH286" s="147">
        <v>1</v>
      </c>
      <c r="AI286" s="147">
        <v>153</v>
      </c>
      <c r="AJ286" s="148" t="s">
        <v>398</v>
      </c>
      <c r="AK286" s="142" t="s">
        <v>410</v>
      </c>
      <c r="AL286" s="142" t="s">
        <v>90</v>
      </c>
      <c r="AM286" s="143">
        <v>2</v>
      </c>
      <c r="AN286" s="144">
        <v>0</v>
      </c>
      <c r="AO286" s="144">
        <v>1</v>
      </c>
      <c r="AP286" s="144">
        <v>2</v>
      </c>
      <c r="AQ286" s="144">
        <v>95</v>
      </c>
      <c r="AR286" s="145" t="s">
        <v>398</v>
      </c>
      <c r="AS286" s="142" t="str">
        <f>IF(原始数据!L286="","",原始数据!L286)</f>
        <v>hasha</v>
      </c>
      <c r="AT286" s="142" t="str">
        <f>IF(原始数据!AV286="","",原始数据!AV286)</f>
        <v>跛脚羊</v>
      </c>
      <c r="AU286" s="154">
        <v>0</v>
      </c>
      <c r="AV286" s="154">
        <v>2</v>
      </c>
      <c r="AW286" s="154">
        <v>24</v>
      </c>
      <c r="AX286" s="154">
        <v>0</v>
      </c>
      <c r="AY286" s="155">
        <v>7</v>
      </c>
      <c r="AZ286" s="151">
        <v>8</v>
      </c>
      <c r="BA286" s="151">
        <v>43</v>
      </c>
    </row>
    <row r="287" spans="1:55">
      <c r="A287" s="1">
        <f>输入错误检查!B286</f>
        <v>0</v>
      </c>
      <c r="C287" s="8">
        <f>IF(原始数据!B287="","",原始数据!B287)</f>
        <v>4</v>
      </c>
      <c r="D287" s="8">
        <f>IF(原始数据!C287="","",原始数据!C287)</f>
        <v>19</v>
      </c>
      <c r="E287" s="8">
        <f>IF(原始数据!D287="","",原始数据!D287)</f>
        <v>18</v>
      </c>
      <c r="F287" s="8" t="str">
        <f>IF(原始数据!E287="","",原始数据!E287)</f>
        <v>GR</v>
      </c>
      <c r="G287" s="8" t="str">
        <f>IF(原始数据!F287="","",原始数据!F287)</f>
        <v>FL</v>
      </c>
      <c r="H287" s="8">
        <f>IF(原始数据!G287="","",原始数据!G287)</f>
        <v>3</v>
      </c>
      <c r="I287" s="8" t="str">
        <f>IF(原始数据!H287="","",原始数据!H287)</f>
        <v>上</v>
      </c>
      <c r="J287" s="8" t="str">
        <f>原始数据!U287</f>
        <v/>
      </c>
      <c r="K287" s="8" t="str">
        <f t="shared" si="10"/>
        <v/>
      </c>
      <c r="L287" s="8">
        <f t="shared" si="11"/>
        <v>0</v>
      </c>
      <c r="M287" s="142"/>
      <c r="N287" s="142"/>
      <c r="O287" s="146"/>
      <c r="P287" s="147"/>
      <c r="Q287" s="147"/>
      <c r="R287" s="147"/>
      <c r="S287" s="147"/>
      <c r="T287" s="148"/>
      <c r="U287" s="142"/>
      <c r="V287" s="142"/>
      <c r="W287" s="143"/>
      <c r="X287" s="144"/>
      <c r="Y287" s="144"/>
      <c r="Z287" s="144"/>
      <c r="AA287" s="144"/>
      <c r="AB287" s="145"/>
      <c r="AC287" s="142"/>
      <c r="AD287" s="142"/>
      <c r="AE287" s="146"/>
      <c r="AF287" s="147"/>
      <c r="AG287" s="147"/>
      <c r="AH287" s="147"/>
      <c r="AI287" s="147"/>
      <c r="AJ287" s="148"/>
      <c r="AK287" s="142"/>
      <c r="AL287" s="142"/>
      <c r="AM287" s="143"/>
      <c r="AN287" s="144"/>
      <c r="AO287" s="144"/>
      <c r="AP287" s="144"/>
      <c r="AQ287" s="144"/>
      <c r="AR287" s="145"/>
      <c r="AS287" s="142" t="str">
        <f>IF(原始数据!L287="","",原始数据!L287)</f>
        <v/>
      </c>
      <c r="AT287" s="142" t="str">
        <f>IF(原始数据!AV287="","",原始数据!AV287)</f>
        <v/>
      </c>
      <c r="AU287" s="154"/>
      <c r="AV287" s="154"/>
      <c r="AW287" s="154"/>
      <c r="AX287" s="154"/>
      <c r="AY287" s="155"/>
      <c r="AZ287" s="151"/>
      <c r="BA287" s="151"/>
    </row>
    <row r="288" spans="1:55">
      <c r="A288" s="1">
        <f>输入错误检查!B287</f>
        <v>0</v>
      </c>
      <c r="C288" s="8">
        <f>IF(原始数据!B288="","",原始数据!B288)</f>
        <v>4</v>
      </c>
      <c r="D288" s="8">
        <f>IF(原始数据!C288="","",原始数据!C288)</f>
        <v>19</v>
      </c>
      <c r="E288" s="8">
        <f>IF(原始数据!D288="","",原始数据!D288)</f>
        <v>18</v>
      </c>
      <c r="F288" s="8" t="str">
        <f>IF(原始数据!E288="","",原始数据!E288)</f>
        <v>GR</v>
      </c>
      <c r="G288" s="8" t="str">
        <f>IF(原始数据!F288="","",原始数据!F288)</f>
        <v>FL</v>
      </c>
      <c r="H288" s="8">
        <f>IF(原始数据!G288="","",原始数据!G288)</f>
        <v>3</v>
      </c>
      <c r="I288" s="8" t="str">
        <f>IF(原始数据!H288="","",原始数据!H288)</f>
        <v>下</v>
      </c>
      <c r="J288" s="8" t="str">
        <f>原始数据!U288</f>
        <v/>
      </c>
      <c r="K288" s="8" t="str">
        <f t="shared" si="10"/>
        <v/>
      </c>
      <c r="L288" s="8">
        <f t="shared" si="11"/>
        <v>0</v>
      </c>
      <c r="M288" s="142"/>
      <c r="N288" s="142"/>
      <c r="O288" s="146"/>
      <c r="P288" s="147"/>
      <c r="Q288" s="147"/>
      <c r="R288" s="147"/>
      <c r="S288" s="147"/>
      <c r="T288" s="148"/>
      <c r="U288" s="142"/>
      <c r="V288" s="142"/>
      <c r="W288" s="143"/>
      <c r="X288" s="144"/>
      <c r="Y288" s="144"/>
      <c r="Z288" s="144"/>
      <c r="AA288" s="144"/>
      <c r="AB288" s="145"/>
      <c r="AC288" s="142"/>
      <c r="AD288" s="142"/>
      <c r="AE288" s="146"/>
      <c r="AF288" s="147"/>
      <c r="AG288" s="147"/>
      <c r="AH288" s="147"/>
      <c r="AI288" s="147"/>
      <c r="AJ288" s="148"/>
      <c r="AK288" s="142"/>
      <c r="AL288" s="142"/>
      <c r="AM288" s="143"/>
      <c r="AN288" s="144"/>
      <c r="AO288" s="144"/>
      <c r="AP288" s="144"/>
      <c r="AQ288" s="144"/>
      <c r="AR288" s="145"/>
      <c r="AS288" s="142" t="str">
        <f>IF(原始数据!L288="","",原始数据!L288)</f>
        <v/>
      </c>
      <c r="AT288" s="142" t="str">
        <f>IF(原始数据!AV288="","",原始数据!AV288)</f>
        <v/>
      </c>
      <c r="AU288" s="154"/>
      <c r="AV288" s="154"/>
      <c r="AW288" s="154"/>
      <c r="AX288" s="154"/>
      <c r="AY288" s="155"/>
      <c r="AZ288" s="151"/>
      <c r="BA288" s="151"/>
    </row>
    <row r="289" spans="1:55">
      <c r="A289" s="1">
        <f>输入错误检查!B288</f>
        <v>0</v>
      </c>
      <c r="C289" s="8">
        <f>IF(原始数据!B289="","",原始数据!B289)</f>
        <v>4</v>
      </c>
      <c r="D289" s="8">
        <f>IF(原始数据!C289="","",原始数据!C289)</f>
        <v>19</v>
      </c>
      <c r="E289" s="8">
        <f>IF(原始数据!D289="","",原始数据!D289)</f>
        <v>18</v>
      </c>
      <c r="F289" s="8" t="str">
        <f>IF(原始数据!E289="","",原始数据!E289)</f>
        <v>GR</v>
      </c>
      <c r="G289" s="8" t="str">
        <f>IF(原始数据!F289="","",原始数据!F289)</f>
        <v>FL</v>
      </c>
      <c r="H289" s="8" t="str">
        <f>IF(原始数据!G289="","",原始数据!G289)</f>
        <v>加</v>
      </c>
      <c r="I289" s="8" t="str">
        <f>IF(原始数据!H289="","",原始数据!H289)</f>
        <v>上</v>
      </c>
      <c r="J289" s="8" t="str">
        <f>原始数据!U289</f>
        <v/>
      </c>
      <c r="K289" s="8" t="str">
        <f t="shared" si="10"/>
        <v/>
      </c>
      <c r="L289" s="8">
        <f t="shared" si="11"/>
        <v>0</v>
      </c>
      <c r="M289" s="142"/>
      <c r="N289" s="142"/>
      <c r="O289" s="146"/>
      <c r="P289" s="147"/>
      <c r="Q289" s="147"/>
      <c r="R289" s="147"/>
      <c r="S289" s="147"/>
      <c r="T289" s="148"/>
      <c r="U289" s="142"/>
      <c r="V289" s="142"/>
      <c r="W289" s="143"/>
      <c r="X289" s="144"/>
      <c r="Y289" s="144"/>
      <c r="Z289" s="144"/>
      <c r="AA289" s="144"/>
      <c r="AB289" s="145"/>
      <c r="AC289" s="142"/>
      <c r="AD289" s="142"/>
      <c r="AE289" s="146"/>
      <c r="AF289" s="147"/>
      <c r="AG289" s="147"/>
      <c r="AH289" s="147"/>
      <c r="AI289" s="147"/>
      <c r="AJ289" s="148"/>
      <c r="AK289" s="142"/>
      <c r="AL289" s="142"/>
      <c r="AM289" s="143"/>
      <c r="AN289" s="144"/>
      <c r="AO289" s="144"/>
      <c r="AP289" s="144"/>
      <c r="AQ289" s="144"/>
      <c r="AR289" s="145"/>
      <c r="AS289" s="142" t="str">
        <f>IF(原始数据!L289="","",原始数据!L289)</f>
        <v/>
      </c>
      <c r="AT289" s="142" t="str">
        <f>IF(原始数据!AV289="","",原始数据!AV289)</f>
        <v/>
      </c>
      <c r="AU289" s="154"/>
      <c r="AV289" s="154"/>
      <c r="AW289" s="154"/>
      <c r="AX289" s="154"/>
      <c r="AY289" s="155"/>
      <c r="AZ289" s="151"/>
      <c r="BA289" s="151"/>
    </row>
    <row r="290" spans="1:55">
      <c r="A290" s="1">
        <f>输入错误检查!B289</f>
        <v>0</v>
      </c>
      <c r="C290" s="8">
        <f>IF(原始数据!B290="","",原始数据!B290)</f>
        <v>4</v>
      </c>
      <c r="D290" s="8">
        <f>IF(原始数据!C290="","",原始数据!C290)</f>
        <v>19</v>
      </c>
      <c r="E290" s="8">
        <f>IF(原始数据!D290="","",原始数据!D290)</f>
        <v>18</v>
      </c>
      <c r="F290" s="8" t="str">
        <f>IF(原始数据!E290="","",原始数据!E290)</f>
        <v>GR</v>
      </c>
      <c r="G290" s="8" t="str">
        <f>IF(原始数据!F290="","",原始数据!F290)</f>
        <v>FL</v>
      </c>
      <c r="H290" s="8" t="str">
        <f>IF(原始数据!G290="","",原始数据!G290)</f>
        <v>加</v>
      </c>
      <c r="I290" s="8" t="str">
        <f>IF(原始数据!H290="","",原始数据!H290)</f>
        <v>下</v>
      </c>
      <c r="J290" s="8" t="str">
        <f>原始数据!U290</f>
        <v/>
      </c>
      <c r="K290" s="8" t="str">
        <f t="shared" si="10"/>
        <v/>
      </c>
      <c r="L290" s="8">
        <f t="shared" si="11"/>
        <v>0</v>
      </c>
      <c r="M290" s="142"/>
      <c r="N290" s="142"/>
      <c r="O290" s="146"/>
      <c r="P290" s="147"/>
      <c r="Q290" s="147"/>
      <c r="R290" s="147"/>
      <c r="S290" s="147"/>
      <c r="T290" s="148"/>
      <c r="U290" s="142"/>
      <c r="V290" s="142"/>
      <c r="W290" s="143"/>
      <c r="X290" s="144"/>
      <c r="Y290" s="144"/>
      <c r="Z290" s="144"/>
      <c r="AA290" s="144"/>
      <c r="AB290" s="145"/>
      <c r="AC290" s="142"/>
      <c r="AD290" s="142"/>
      <c r="AE290" s="146"/>
      <c r="AF290" s="147"/>
      <c r="AG290" s="147"/>
      <c r="AH290" s="147"/>
      <c r="AI290" s="147"/>
      <c r="AJ290" s="148"/>
      <c r="AK290" s="142"/>
      <c r="AL290" s="142"/>
      <c r="AM290" s="143"/>
      <c r="AN290" s="144"/>
      <c r="AO290" s="144"/>
      <c r="AP290" s="144"/>
      <c r="AQ290" s="144"/>
      <c r="AR290" s="145"/>
      <c r="AS290" s="142" t="str">
        <f>IF(原始数据!L290="","",原始数据!L290)</f>
        <v/>
      </c>
      <c r="AT290" s="142" t="str">
        <f>IF(原始数据!AV290="","",原始数据!AV290)</f>
        <v/>
      </c>
      <c r="AU290" s="154"/>
      <c r="AV290" s="154"/>
      <c r="AW290" s="154"/>
      <c r="AX290" s="154"/>
      <c r="AY290" s="155"/>
      <c r="AZ290" s="151"/>
      <c r="BA290" s="151"/>
    </row>
    <row r="291" spans="1:55">
      <c r="A291" s="1">
        <f>输入错误检查!B290</f>
        <v>0</v>
      </c>
      <c r="C291" s="8">
        <f>IF(原始数据!B291="","",原始数据!B291)</f>
        <v>4</v>
      </c>
      <c r="D291" s="8">
        <f>IF(原始数据!C291="","",原始数据!C291)</f>
        <v>20</v>
      </c>
      <c r="E291" s="8">
        <f>IF(原始数据!D291="","",原始数据!D291)</f>
        <v>12</v>
      </c>
      <c r="F291" s="8" t="str">
        <f>IF(原始数据!E291="","",原始数据!E291)</f>
        <v>TE</v>
      </c>
      <c r="G291" s="8" t="str">
        <f>IF(原始数据!F291="","",原始数据!F291)</f>
        <v>DOU5</v>
      </c>
      <c r="H291" s="8">
        <f>IF(原始数据!G291="","",原始数据!G291)</f>
        <v>1</v>
      </c>
      <c r="I291" s="8" t="str">
        <f>IF(原始数据!H291="","",原始数据!H291)</f>
        <v>上</v>
      </c>
      <c r="J291" s="8" t="str">
        <f>原始数据!U291</f>
        <v>平</v>
      </c>
      <c r="K291" s="8">
        <f t="shared" si="10"/>
        <v>0</v>
      </c>
      <c r="L291" s="8">
        <f t="shared" si="11"/>
        <v>2</v>
      </c>
      <c r="M291" s="142" t="s">
        <v>241</v>
      </c>
      <c r="N291" s="142" t="s">
        <v>81</v>
      </c>
      <c r="O291" s="143">
        <v>1.58</v>
      </c>
      <c r="P291" s="144">
        <v>0</v>
      </c>
      <c r="Q291" s="144">
        <v>2</v>
      </c>
      <c r="R291" s="144">
        <v>0</v>
      </c>
      <c r="S291" s="144">
        <v>66</v>
      </c>
      <c r="T291" s="145" t="s">
        <v>398</v>
      </c>
      <c r="U291" s="142" t="s">
        <v>345</v>
      </c>
      <c r="V291" s="142" t="s">
        <v>133</v>
      </c>
      <c r="W291" s="146">
        <v>1</v>
      </c>
      <c r="X291" s="147">
        <v>1</v>
      </c>
      <c r="Y291" s="147">
        <v>0</v>
      </c>
      <c r="Z291" s="147">
        <v>0</v>
      </c>
      <c r="AA291" s="147">
        <v>67</v>
      </c>
      <c r="AB291" s="148" t="s">
        <v>398</v>
      </c>
      <c r="AC291" s="142" t="s">
        <v>346</v>
      </c>
      <c r="AD291" s="142" t="s">
        <v>80</v>
      </c>
      <c r="AE291" s="143">
        <v>2.75</v>
      </c>
      <c r="AF291" s="144">
        <v>0</v>
      </c>
      <c r="AG291" s="144">
        <v>1</v>
      </c>
      <c r="AH291" s="144">
        <v>1</v>
      </c>
      <c r="AI291" s="144">
        <v>17</v>
      </c>
      <c r="AJ291" s="145" t="s">
        <v>399</v>
      </c>
      <c r="AK291" s="142" t="s">
        <v>245</v>
      </c>
      <c r="AL291" s="142" t="s">
        <v>83</v>
      </c>
      <c r="AM291" s="146">
        <v>1.13</v>
      </c>
      <c r="AN291" s="147">
        <v>0</v>
      </c>
      <c r="AO291" s="147">
        <v>1</v>
      </c>
      <c r="AP291" s="147">
        <v>0</v>
      </c>
      <c r="AQ291" s="147">
        <v>31</v>
      </c>
      <c r="AR291" s="148" t="s">
        <v>399</v>
      </c>
      <c r="AS291" s="142" t="str">
        <f>IF(原始数据!L291="","",原始数据!L291)</f>
        <v>yan</v>
      </c>
      <c r="AT291" s="142" t="str">
        <f>IF(原始数据!AV291="","",原始数据!AV291)</f>
        <v>跛脚羊</v>
      </c>
      <c r="AU291" s="149">
        <v>0</v>
      </c>
      <c r="AV291" s="149">
        <v>2</v>
      </c>
      <c r="AW291" s="149">
        <v>10</v>
      </c>
      <c r="AX291" s="149">
        <v>0</v>
      </c>
      <c r="AY291" s="150">
        <v>7</v>
      </c>
      <c r="AZ291" s="151">
        <v>5</v>
      </c>
      <c r="BA291" s="151">
        <v>39</v>
      </c>
      <c r="BB291" s="152" t="s">
        <v>241</v>
      </c>
      <c r="BC291" s="153" t="s">
        <v>119</v>
      </c>
    </row>
    <row r="292" spans="1:55">
      <c r="A292" s="1">
        <f>输入错误检查!B291</f>
        <v>0</v>
      </c>
      <c r="C292" s="8">
        <f>IF(原始数据!B292="","",原始数据!B292)</f>
        <v>4</v>
      </c>
      <c r="D292" s="8">
        <f>IF(原始数据!C292="","",原始数据!C292)</f>
        <v>20</v>
      </c>
      <c r="E292" s="8">
        <f>IF(原始数据!D292="","",原始数据!D292)</f>
        <v>12</v>
      </c>
      <c r="F292" s="8" t="str">
        <f>IF(原始数据!E292="","",原始数据!E292)</f>
        <v>TE</v>
      </c>
      <c r="G292" s="8" t="str">
        <f>IF(原始数据!F292="","",原始数据!F292)</f>
        <v>DOU5</v>
      </c>
      <c r="H292" s="8">
        <f>IF(原始数据!G292="","",原始数据!G292)</f>
        <v>1</v>
      </c>
      <c r="I292" s="8" t="str">
        <f>IF(原始数据!H292="","",原始数据!H292)</f>
        <v>下</v>
      </c>
      <c r="J292" s="8" t="str">
        <f>原始数据!U292</f>
        <v>平</v>
      </c>
      <c r="K292" s="8">
        <f t="shared" si="10"/>
        <v>0</v>
      </c>
      <c r="L292" s="8">
        <f t="shared" si="11"/>
        <v>2</v>
      </c>
      <c r="M292" s="142" t="s">
        <v>356</v>
      </c>
      <c r="N292" s="142" t="s">
        <v>83</v>
      </c>
      <c r="O292" s="143">
        <v>1.85</v>
      </c>
      <c r="P292" s="144">
        <v>0</v>
      </c>
      <c r="Q292" s="144">
        <v>1</v>
      </c>
      <c r="R292" s="144">
        <v>0</v>
      </c>
      <c r="S292" s="144">
        <v>38</v>
      </c>
      <c r="T292" s="145" t="s">
        <v>399</v>
      </c>
      <c r="U292" s="142" t="s">
        <v>334</v>
      </c>
      <c r="V292" s="142" t="s">
        <v>81</v>
      </c>
      <c r="W292" s="146">
        <v>1.92</v>
      </c>
      <c r="X292" s="147">
        <v>0</v>
      </c>
      <c r="Y292" s="147">
        <v>0</v>
      </c>
      <c r="Z292" s="147">
        <v>0</v>
      </c>
      <c r="AA292" s="147">
        <v>0</v>
      </c>
      <c r="AB292" s="148" t="s">
        <v>398</v>
      </c>
      <c r="AC292" s="142" t="s">
        <v>290</v>
      </c>
      <c r="AD292" s="142" t="s">
        <v>80</v>
      </c>
      <c r="AE292" s="143">
        <v>1.29</v>
      </c>
      <c r="AF292" s="144">
        <v>1</v>
      </c>
      <c r="AG292" s="144">
        <v>1</v>
      </c>
      <c r="AH292" s="144">
        <v>0</v>
      </c>
      <c r="AI292" s="144">
        <v>52</v>
      </c>
      <c r="AJ292" s="145" t="s">
        <v>398</v>
      </c>
      <c r="AK292" s="142" t="s">
        <v>284</v>
      </c>
      <c r="AL292" s="142" t="s">
        <v>82</v>
      </c>
      <c r="AM292" s="146">
        <v>0.15</v>
      </c>
      <c r="AN292" s="147">
        <v>0</v>
      </c>
      <c r="AO292" s="147">
        <v>0</v>
      </c>
      <c r="AP292" s="147">
        <v>0</v>
      </c>
      <c r="AQ292" s="147">
        <v>29</v>
      </c>
      <c r="AR292" s="148" t="s">
        <v>399</v>
      </c>
      <c r="AS292" s="142" t="str">
        <f>IF(原始数据!L292="","",原始数据!L292)</f>
        <v>ppei</v>
      </c>
      <c r="AT292" s="142" t="str">
        <f>IF(原始数据!AV292="","",原始数据!AV292)</f>
        <v>跛脚羊</v>
      </c>
      <c r="AU292" s="149">
        <v>0</v>
      </c>
      <c r="AV292" s="149">
        <v>0</v>
      </c>
      <c r="AW292" s="149">
        <v>11</v>
      </c>
      <c r="AX292" s="149">
        <v>0</v>
      </c>
      <c r="AY292" s="150">
        <v>7</v>
      </c>
      <c r="AZ292" s="151">
        <v>5</v>
      </c>
      <c r="BA292" s="151">
        <v>44</v>
      </c>
    </row>
    <row r="293" spans="1:55">
      <c r="A293" s="1">
        <f>输入错误检查!B292</f>
        <v>0</v>
      </c>
      <c r="C293" s="8">
        <f>IF(原始数据!B293="","",原始数据!B293)</f>
        <v>4</v>
      </c>
      <c r="D293" s="8">
        <f>IF(原始数据!C293="","",原始数据!C293)</f>
        <v>20</v>
      </c>
      <c r="E293" s="8">
        <f>IF(原始数据!D293="","",原始数据!D293)</f>
        <v>12</v>
      </c>
      <c r="F293" s="8" t="str">
        <f>IF(原始数据!E293="","",原始数据!E293)</f>
        <v>TE</v>
      </c>
      <c r="G293" s="8" t="str">
        <f>IF(原始数据!F293="","",原始数据!F293)</f>
        <v>DOU5</v>
      </c>
      <c r="H293" s="8">
        <f>IF(原始数据!G293="","",原始数据!G293)</f>
        <v>2</v>
      </c>
      <c r="I293" s="8" t="str">
        <f>IF(原始数据!H293="","",原始数据!H293)</f>
        <v>上</v>
      </c>
      <c r="J293" s="8" t="str">
        <f>原始数据!U293</f>
        <v>平</v>
      </c>
      <c r="K293" s="8">
        <f t="shared" si="10"/>
        <v>0</v>
      </c>
      <c r="L293" s="8">
        <f t="shared" si="11"/>
        <v>2</v>
      </c>
      <c r="M293" s="142" t="s">
        <v>241</v>
      </c>
      <c r="N293" s="142" t="s">
        <v>99</v>
      </c>
      <c r="O293" s="143">
        <v>1</v>
      </c>
      <c r="P293" s="144">
        <v>0</v>
      </c>
      <c r="Q293" s="144">
        <v>1</v>
      </c>
      <c r="R293" s="144">
        <v>0</v>
      </c>
      <c r="S293" s="144">
        <v>94</v>
      </c>
      <c r="T293" s="145" t="s">
        <v>398</v>
      </c>
      <c r="U293" s="142" t="s">
        <v>346</v>
      </c>
      <c r="V293" s="142" t="s">
        <v>95</v>
      </c>
      <c r="W293" s="146">
        <v>2</v>
      </c>
      <c r="X293" s="147">
        <v>0</v>
      </c>
      <c r="Y293" s="147">
        <v>0</v>
      </c>
      <c r="Z293" s="147">
        <v>0</v>
      </c>
      <c r="AA293" s="147">
        <v>119</v>
      </c>
      <c r="AB293" s="148" t="s">
        <v>398</v>
      </c>
      <c r="AC293" s="142" t="s">
        <v>345</v>
      </c>
      <c r="AD293" s="142" t="s">
        <v>109</v>
      </c>
      <c r="AE293" s="143">
        <v>2</v>
      </c>
      <c r="AF293" s="144">
        <v>0</v>
      </c>
      <c r="AG293" s="144">
        <v>0</v>
      </c>
      <c r="AH293" s="144">
        <v>0</v>
      </c>
      <c r="AI293" s="144">
        <v>111</v>
      </c>
      <c r="AJ293" s="145" t="s">
        <v>399</v>
      </c>
      <c r="AK293" s="142" t="s">
        <v>245</v>
      </c>
      <c r="AL293" s="142" t="s">
        <v>85</v>
      </c>
      <c r="AM293" s="146">
        <v>0</v>
      </c>
      <c r="AN293" s="147">
        <v>0</v>
      </c>
      <c r="AO293" s="147">
        <v>1</v>
      </c>
      <c r="AP293" s="147">
        <v>0</v>
      </c>
      <c r="AQ293" s="147">
        <v>120</v>
      </c>
      <c r="AR293" s="148" t="s">
        <v>399</v>
      </c>
      <c r="AS293" s="142" t="str">
        <f>IF(原始数据!L293="","",原始数据!L293)</f>
        <v>yan</v>
      </c>
      <c r="AT293" s="142" t="str">
        <f>IF(原始数据!AV293="","",原始数据!AV293)</f>
        <v>时空之影</v>
      </c>
      <c r="AU293" s="149">
        <v>0</v>
      </c>
      <c r="AV293" s="149">
        <v>5</v>
      </c>
      <c r="AW293" s="149">
        <v>8</v>
      </c>
      <c r="AX293" s="149">
        <v>0</v>
      </c>
      <c r="AY293" s="150">
        <v>5</v>
      </c>
      <c r="AZ293" s="151">
        <v>10</v>
      </c>
      <c r="BA293" s="151">
        <v>59</v>
      </c>
    </row>
    <row r="294" spans="1:55">
      <c r="A294" s="1">
        <f>输入错误检查!B293</f>
        <v>0</v>
      </c>
      <c r="C294" s="8">
        <f>IF(原始数据!B294="","",原始数据!B294)</f>
        <v>4</v>
      </c>
      <c r="D294" s="8">
        <f>IF(原始数据!C294="","",原始数据!C294)</f>
        <v>20</v>
      </c>
      <c r="E294" s="8">
        <f>IF(原始数据!D294="","",原始数据!D294)</f>
        <v>12</v>
      </c>
      <c r="F294" s="8" t="str">
        <f>IF(原始数据!E294="","",原始数据!E294)</f>
        <v>TE</v>
      </c>
      <c r="G294" s="8" t="str">
        <f>IF(原始数据!F294="","",原始数据!F294)</f>
        <v>DOU5</v>
      </c>
      <c r="H294" s="8">
        <f>IF(原始数据!G294="","",原始数据!G294)</f>
        <v>2</v>
      </c>
      <c r="I294" s="8" t="str">
        <f>IF(原始数据!H294="","",原始数据!H294)</f>
        <v>下</v>
      </c>
      <c r="J294" s="8" t="str">
        <f>原始数据!U294</f>
        <v>平</v>
      </c>
      <c r="K294" s="8">
        <f t="shared" si="10"/>
        <v>0</v>
      </c>
      <c r="L294" s="8">
        <f t="shared" si="11"/>
        <v>2</v>
      </c>
      <c r="M294" s="142" t="s">
        <v>356</v>
      </c>
      <c r="N294" s="142" t="s">
        <v>108</v>
      </c>
      <c r="O294" s="143">
        <v>3</v>
      </c>
      <c r="P294" s="144">
        <v>0</v>
      </c>
      <c r="Q294" s="144">
        <v>0</v>
      </c>
      <c r="R294" s="144">
        <v>0</v>
      </c>
      <c r="S294" s="144">
        <v>23</v>
      </c>
      <c r="T294" s="145" t="s">
        <v>398</v>
      </c>
      <c r="U294" s="142" t="s">
        <v>334</v>
      </c>
      <c r="V294" s="142" t="s">
        <v>107</v>
      </c>
      <c r="W294" s="146">
        <v>1.24</v>
      </c>
      <c r="X294" s="147">
        <v>0</v>
      </c>
      <c r="Y294" s="147">
        <v>2</v>
      </c>
      <c r="Z294" s="147">
        <v>0</v>
      </c>
      <c r="AA294" s="147">
        <v>56</v>
      </c>
      <c r="AB294" s="148" t="s">
        <v>398</v>
      </c>
      <c r="AC294" s="142" t="s">
        <v>284</v>
      </c>
      <c r="AD294" s="142" t="s">
        <v>152</v>
      </c>
      <c r="AE294" s="143">
        <v>0</v>
      </c>
      <c r="AF294" s="144">
        <v>0</v>
      </c>
      <c r="AG294" s="144">
        <v>0</v>
      </c>
      <c r="AH294" s="144">
        <v>2</v>
      </c>
      <c r="AI294" s="144">
        <v>109</v>
      </c>
      <c r="AJ294" s="145" t="s">
        <v>399</v>
      </c>
      <c r="AK294" s="142" t="s">
        <v>290</v>
      </c>
      <c r="AL294" s="142" t="s">
        <v>95</v>
      </c>
      <c r="AM294" s="146">
        <v>1.53</v>
      </c>
      <c r="AN294" s="147">
        <v>0</v>
      </c>
      <c r="AO294" s="147">
        <v>1</v>
      </c>
      <c r="AP294" s="147">
        <v>0</v>
      </c>
      <c r="AQ294" s="147">
        <v>74</v>
      </c>
      <c r="AR294" s="148" t="s">
        <v>399</v>
      </c>
      <c r="AS294" s="142" t="str">
        <f>IF(原始数据!L294="","",原始数据!L294)</f>
        <v>ppei</v>
      </c>
      <c r="AT294" s="142" t="str">
        <f>IF(原始数据!AV294="","",原始数据!AV294)</f>
        <v>歌剧演员</v>
      </c>
      <c r="AU294" s="149">
        <v>0</v>
      </c>
      <c r="AV294" s="149">
        <v>4</v>
      </c>
      <c r="AW294" s="149">
        <v>14</v>
      </c>
      <c r="AX294" s="149">
        <v>1</v>
      </c>
      <c r="AY294" s="150">
        <v>8</v>
      </c>
      <c r="AZ294" s="151">
        <v>6</v>
      </c>
      <c r="BA294" s="151">
        <v>38</v>
      </c>
    </row>
    <row r="295" spans="1:55">
      <c r="A295" s="1">
        <f>输入错误检查!B294</f>
        <v>0</v>
      </c>
      <c r="C295" s="8">
        <f>IF(原始数据!B295="","",原始数据!B295)</f>
        <v>4</v>
      </c>
      <c r="D295" s="8">
        <f>IF(原始数据!C295="","",原始数据!C295)</f>
        <v>20</v>
      </c>
      <c r="E295" s="8">
        <f>IF(原始数据!D295="","",原始数据!D295)</f>
        <v>12</v>
      </c>
      <c r="F295" s="8" t="str">
        <f>IF(原始数据!E295="","",原始数据!E295)</f>
        <v>TE</v>
      </c>
      <c r="G295" s="8" t="str">
        <f>IF(原始数据!F295="","",原始数据!F295)</f>
        <v>DOU5</v>
      </c>
      <c r="H295" s="8">
        <f>IF(原始数据!G295="","",原始数据!G295)</f>
        <v>3</v>
      </c>
      <c r="I295" s="8" t="str">
        <f>IF(原始数据!H295="","",原始数据!H295)</f>
        <v>上</v>
      </c>
      <c r="J295" s="8" t="str">
        <f>原始数据!U295</f>
        <v>平</v>
      </c>
      <c r="K295" s="8">
        <f t="shared" si="10"/>
        <v>0</v>
      </c>
      <c r="L295" s="8">
        <f t="shared" si="11"/>
        <v>2</v>
      </c>
      <c r="M295" s="142" t="s">
        <v>241</v>
      </c>
      <c r="N295" s="142" t="s">
        <v>119</v>
      </c>
      <c r="O295" s="143">
        <v>1.54</v>
      </c>
      <c r="P295" s="144">
        <v>0</v>
      </c>
      <c r="Q295" s="144">
        <v>1</v>
      </c>
      <c r="R295" s="144">
        <v>0</v>
      </c>
      <c r="S295" s="144">
        <v>74</v>
      </c>
      <c r="T295" s="145" t="s">
        <v>399</v>
      </c>
      <c r="U295" s="142" t="s">
        <v>245</v>
      </c>
      <c r="V295" s="142" t="s">
        <v>83</v>
      </c>
      <c r="W295" s="146">
        <v>1.71</v>
      </c>
      <c r="X295" s="147">
        <v>0</v>
      </c>
      <c r="Y295" s="147">
        <v>0</v>
      </c>
      <c r="Z295" s="147">
        <v>0</v>
      </c>
      <c r="AA295" s="147">
        <v>13</v>
      </c>
      <c r="AB295" s="148" t="s">
        <v>398</v>
      </c>
      <c r="AC295" s="142" t="s">
        <v>345</v>
      </c>
      <c r="AD295" s="142" t="s">
        <v>82</v>
      </c>
      <c r="AE295" s="143">
        <v>0</v>
      </c>
      <c r="AF295" s="144">
        <v>0</v>
      </c>
      <c r="AG295" s="144">
        <v>0</v>
      </c>
      <c r="AH295" s="144">
        <v>0</v>
      </c>
      <c r="AI295" s="144">
        <v>84</v>
      </c>
      <c r="AJ295" s="145" t="s">
        <v>399</v>
      </c>
      <c r="AK295" s="142" t="s">
        <v>346</v>
      </c>
      <c r="AL295" s="142" t="s">
        <v>91</v>
      </c>
      <c r="AM295" s="146">
        <v>2.1</v>
      </c>
      <c r="AN295" s="147">
        <v>1</v>
      </c>
      <c r="AO295" s="147">
        <v>0</v>
      </c>
      <c r="AP295" s="147">
        <v>0</v>
      </c>
      <c r="AQ295" s="147">
        <v>43</v>
      </c>
      <c r="AR295" s="148" t="s">
        <v>398</v>
      </c>
      <c r="AS295" s="142" t="str">
        <f>IF(原始数据!L295="","",原始数据!L295)</f>
        <v>yan</v>
      </c>
      <c r="AT295" s="142" t="str">
        <f>IF(原始数据!AV295="","",原始数据!AV295)</f>
        <v>守夜人</v>
      </c>
      <c r="AU295" s="149">
        <v>0</v>
      </c>
      <c r="AV295" s="149">
        <v>7</v>
      </c>
      <c r="AW295" s="149">
        <v>10</v>
      </c>
      <c r="AX295" s="149">
        <v>0</v>
      </c>
      <c r="AY295" s="150">
        <v>5</v>
      </c>
      <c r="AZ295" s="151">
        <v>6</v>
      </c>
      <c r="BA295" s="151">
        <v>29</v>
      </c>
    </row>
    <row r="296" spans="1:55">
      <c r="A296" s="1">
        <f>输入错误检查!B295</f>
        <v>0</v>
      </c>
      <c r="C296" s="8">
        <f>IF(原始数据!B296="","",原始数据!B296)</f>
        <v>4</v>
      </c>
      <c r="D296" s="8">
        <f>IF(原始数据!C296="","",原始数据!C296)</f>
        <v>20</v>
      </c>
      <c r="E296" s="8">
        <f>IF(原始数据!D296="","",原始数据!D296)</f>
        <v>12</v>
      </c>
      <c r="F296" s="8" t="str">
        <f>IF(原始数据!E296="","",原始数据!E296)</f>
        <v>TE</v>
      </c>
      <c r="G296" s="8" t="str">
        <f>IF(原始数据!F296="","",原始数据!F296)</f>
        <v>DOU5</v>
      </c>
      <c r="H296" s="8">
        <f>IF(原始数据!G296="","",原始数据!G296)</f>
        <v>3</v>
      </c>
      <c r="I296" s="8" t="str">
        <f>IF(原始数据!H296="","",原始数据!H296)</f>
        <v>下</v>
      </c>
      <c r="J296" s="8" t="str">
        <f>原始数据!U296</f>
        <v>屠</v>
      </c>
      <c r="K296" s="8">
        <f t="shared" si="10"/>
        <v>0</v>
      </c>
      <c r="L296" s="8">
        <f t="shared" si="11"/>
        <v>1</v>
      </c>
      <c r="M296" s="142" t="s">
        <v>356</v>
      </c>
      <c r="N296" s="142" t="s">
        <v>105</v>
      </c>
      <c r="O296" s="143">
        <v>1.22</v>
      </c>
      <c r="P296" s="144">
        <v>0</v>
      </c>
      <c r="Q296" s="144">
        <v>0</v>
      </c>
      <c r="R296" s="144">
        <v>0</v>
      </c>
      <c r="S296" s="144">
        <v>62</v>
      </c>
      <c r="T296" s="145" t="s">
        <v>399</v>
      </c>
      <c r="U296" s="142" t="s">
        <v>334</v>
      </c>
      <c r="V296" s="142" t="s">
        <v>108</v>
      </c>
      <c r="W296" s="146">
        <v>1.92</v>
      </c>
      <c r="X296" s="147">
        <v>1</v>
      </c>
      <c r="Y296" s="147">
        <v>1</v>
      </c>
      <c r="Z296" s="147">
        <v>2</v>
      </c>
      <c r="AA296" s="147">
        <v>67</v>
      </c>
      <c r="AB296" s="148" t="s">
        <v>399</v>
      </c>
      <c r="AC296" s="142" t="s">
        <v>290</v>
      </c>
      <c r="AD296" s="142" t="s">
        <v>82</v>
      </c>
      <c r="AE296" s="143">
        <v>1.05</v>
      </c>
      <c r="AF296" s="144">
        <v>0</v>
      </c>
      <c r="AG296" s="144">
        <v>0</v>
      </c>
      <c r="AH296" s="144">
        <v>0</v>
      </c>
      <c r="AI296" s="144">
        <v>84</v>
      </c>
      <c r="AJ296" s="145" t="s">
        <v>398</v>
      </c>
      <c r="AK296" s="142" t="s">
        <v>284</v>
      </c>
      <c r="AL296" s="142" t="s">
        <v>85</v>
      </c>
      <c r="AM296" s="146">
        <v>1.16</v>
      </c>
      <c r="AN296" s="147">
        <v>0</v>
      </c>
      <c r="AO296" s="147">
        <v>0</v>
      </c>
      <c r="AP296" s="147">
        <v>0</v>
      </c>
      <c r="AQ296" s="147">
        <v>16</v>
      </c>
      <c r="AR296" s="148" t="s">
        <v>399</v>
      </c>
      <c r="AS296" s="142" t="str">
        <f>IF(原始数据!L296="","",原始数据!L296)</f>
        <v>ppei</v>
      </c>
      <c r="AT296" s="142" t="str">
        <f>IF(原始数据!AV296="","",原始数据!AV296)</f>
        <v>蜡像师</v>
      </c>
      <c r="AU296" s="149">
        <v>0</v>
      </c>
      <c r="AV296" s="149">
        <v>1</v>
      </c>
      <c r="AW296" s="149">
        <v>11</v>
      </c>
      <c r="AX296" s="149">
        <v>0</v>
      </c>
      <c r="AY296" s="150">
        <v>6</v>
      </c>
      <c r="AZ296" s="151">
        <v>6</v>
      </c>
      <c r="BA296" s="151">
        <v>51</v>
      </c>
    </row>
    <row r="297" spans="1:55">
      <c r="A297" s="1">
        <f>输入错误检查!B296</f>
        <v>0</v>
      </c>
      <c r="C297" s="8">
        <f>IF(原始数据!B297="","",原始数据!B297)</f>
        <v>4</v>
      </c>
      <c r="D297" s="8">
        <f>IF(原始数据!C297="","",原始数据!C297)</f>
        <v>20</v>
      </c>
      <c r="E297" s="8">
        <f>IF(原始数据!D297="","",原始数据!D297)</f>
        <v>12</v>
      </c>
      <c r="F297" s="8" t="str">
        <f>IF(原始数据!E297="","",原始数据!E297)</f>
        <v>TE</v>
      </c>
      <c r="G297" s="8" t="str">
        <f>IF(原始数据!F297="","",原始数据!F297)</f>
        <v>DOU5</v>
      </c>
      <c r="H297" s="8" t="str">
        <f>IF(原始数据!G297="","",原始数据!G297)</f>
        <v>加</v>
      </c>
      <c r="I297" s="8" t="str">
        <f>IF(原始数据!H297="","",原始数据!H297)</f>
        <v>上</v>
      </c>
      <c r="J297" s="8" t="str">
        <f>原始数据!U297</f>
        <v/>
      </c>
      <c r="K297" s="8" t="str">
        <f t="shared" si="10"/>
        <v/>
      </c>
      <c r="L297" s="8">
        <f t="shared" si="11"/>
        <v>0</v>
      </c>
      <c r="M297" s="142"/>
      <c r="N297" s="142"/>
      <c r="O297" s="143"/>
      <c r="P297" s="144"/>
      <c r="Q297" s="144"/>
      <c r="R297" s="144"/>
      <c r="S297" s="144"/>
      <c r="T297" s="145"/>
      <c r="U297" s="142"/>
      <c r="V297" s="142"/>
      <c r="W297" s="146"/>
      <c r="X297" s="147"/>
      <c r="Y297" s="147"/>
      <c r="Z297" s="147"/>
      <c r="AA297" s="147"/>
      <c r="AB297" s="148"/>
      <c r="AC297" s="142"/>
      <c r="AD297" s="142"/>
      <c r="AE297" s="143"/>
      <c r="AF297" s="144"/>
      <c r="AG297" s="144"/>
      <c r="AH297" s="144"/>
      <c r="AI297" s="144"/>
      <c r="AJ297" s="145"/>
      <c r="AK297" s="142"/>
      <c r="AL297" s="142"/>
      <c r="AM297" s="146"/>
      <c r="AN297" s="147"/>
      <c r="AO297" s="147"/>
      <c r="AP297" s="147"/>
      <c r="AQ297" s="147"/>
      <c r="AR297" s="148"/>
      <c r="AS297" s="142" t="str">
        <f>IF(原始数据!L297="","",原始数据!L297)</f>
        <v/>
      </c>
      <c r="AT297" s="142" t="str">
        <f>IF(原始数据!AV297="","",原始数据!AV297)</f>
        <v/>
      </c>
      <c r="AU297" s="149"/>
      <c r="AV297" s="149"/>
      <c r="AW297" s="149"/>
      <c r="AX297" s="149"/>
      <c r="AY297" s="150"/>
      <c r="AZ297" s="151"/>
      <c r="BA297" s="151"/>
    </row>
    <row r="298" spans="1:55">
      <c r="A298" s="1">
        <f>输入错误检查!B297</f>
        <v>0</v>
      </c>
      <c r="C298" s="8">
        <f>IF(原始数据!B298="","",原始数据!B298)</f>
        <v>4</v>
      </c>
      <c r="D298" s="8">
        <f>IF(原始数据!C298="","",原始数据!C298)</f>
        <v>20</v>
      </c>
      <c r="E298" s="8">
        <f>IF(原始数据!D298="","",原始数据!D298)</f>
        <v>12</v>
      </c>
      <c r="F298" s="8" t="str">
        <f>IF(原始数据!E298="","",原始数据!E298)</f>
        <v>TE</v>
      </c>
      <c r="G298" s="8" t="str">
        <f>IF(原始数据!F298="","",原始数据!F298)</f>
        <v>DOU5</v>
      </c>
      <c r="H298" s="8" t="str">
        <f>IF(原始数据!G298="","",原始数据!G298)</f>
        <v>加</v>
      </c>
      <c r="I298" s="8" t="str">
        <f>IF(原始数据!H298="","",原始数据!H298)</f>
        <v>下</v>
      </c>
      <c r="J298" s="8" t="str">
        <f>原始数据!U298</f>
        <v/>
      </c>
      <c r="K298" s="8" t="str">
        <f t="shared" si="10"/>
        <v/>
      </c>
      <c r="L298" s="8">
        <f t="shared" si="11"/>
        <v>0</v>
      </c>
      <c r="M298" s="142"/>
      <c r="N298" s="142"/>
      <c r="O298" s="143"/>
      <c r="P298" s="144"/>
      <c r="Q298" s="144"/>
      <c r="R298" s="144"/>
      <c r="S298" s="144"/>
      <c r="T298" s="145"/>
      <c r="U298" s="142"/>
      <c r="V298" s="142"/>
      <c r="W298" s="146"/>
      <c r="X298" s="147"/>
      <c r="Y298" s="147"/>
      <c r="Z298" s="147"/>
      <c r="AA298" s="147"/>
      <c r="AB298" s="148"/>
      <c r="AC298" s="142"/>
      <c r="AD298" s="142"/>
      <c r="AE298" s="143"/>
      <c r="AF298" s="144"/>
      <c r="AG298" s="144"/>
      <c r="AH298" s="144"/>
      <c r="AI298" s="144"/>
      <c r="AJ298" s="145"/>
      <c r="AK298" s="142"/>
      <c r="AL298" s="142"/>
      <c r="AM298" s="146"/>
      <c r="AN298" s="147"/>
      <c r="AO298" s="147"/>
      <c r="AP298" s="147"/>
      <c r="AQ298" s="147"/>
      <c r="AR298" s="148"/>
      <c r="AS298" s="142" t="str">
        <f>IF(原始数据!L298="","",原始数据!L298)</f>
        <v/>
      </c>
      <c r="AT298" s="142" t="str">
        <f>IF(原始数据!AV298="","",原始数据!AV298)</f>
        <v/>
      </c>
      <c r="AU298" s="149"/>
      <c r="AV298" s="149"/>
      <c r="AW298" s="149"/>
      <c r="AX298" s="149"/>
      <c r="AY298" s="150"/>
      <c r="AZ298" s="151"/>
      <c r="BA298" s="151"/>
    </row>
    <row r="299" spans="1:55">
      <c r="A299" s="1">
        <f>输入错误检查!B298</f>
        <v>0</v>
      </c>
      <c r="C299" s="8">
        <f>IF(原始数据!B299="","",原始数据!B299)</f>
        <v>4</v>
      </c>
      <c r="D299" s="8">
        <f>IF(原始数据!C299="","",原始数据!C299)</f>
        <v>20</v>
      </c>
      <c r="E299" s="8">
        <f>IF(原始数据!D299="","",原始数据!D299)</f>
        <v>14</v>
      </c>
      <c r="F299" s="8" t="str">
        <f>IF(原始数据!E299="","",原始数据!E299)</f>
        <v>WBG</v>
      </c>
      <c r="G299" s="8" t="str">
        <f>IF(原始数据!F299="","",原始数据!F299)</f>
        <v>FT</v>
      </c>
      <c r="H299" s="8">
        <f>IF(原始数据!G299="","",原始数据!G299)</f>
        <v>1</v>
      </c>
      <c r="I299" s="8" t="str">
        <f>IF(原始数据!H299="","",原始数据!H299)</f>
        <v>上</v>
      </c>
      <c r="J299" s="8" t="str">
        <f>原始数据!U299</f>
        <v>平</v>
      </c>
      <c r="K299" s="8">
        <f t="shared" si="10"/>
        <v>0</v>
      </c>
      <c r="L299" s="8">
        <f t="shared" si="11"/>
        <v>2</v>
      </c>
      <c r="M299" s="142" t="s">
        <v>335</v>
      </c>
      <c r="N299" s="142" t="s">
        <v>123</v>
      </c>
      <c r="O299" s="146">
        <v>1.59</v>
      </c>
      <c r="P299" s="147">
        <v>0</v>
      </c>
      <c r="Q299" s="147">
        <v>4</v>
      </c>
      <c r="R299" s="147">
        <v>0</v>
      </c>
      <c r="S299" s="147">
        <v>37</v>
      </c>
      <c r="T299" s="148" t="s">
        <v>398</v>
      </c>
      <c r="U299" s="142" t="s">
        <v>359</v>
      </c>
      <c r="V299" s="142" t="s">
        <v>83</v>
      </c>
      <c r="W299" s="143">
        <v>2.47</v>
      </c>
      <c r="X299" s="144">
        <v>0</v>
      </c>
      <c r="Y299" s="144">
        <v>1</v>
      </c>
      <c r="Z299" s="144">
        <v>0</v>
      </c>
      <c r="AA299" s="144">
        <v>63</v>
      </c>
      <c r="AB299" s="145" t="s">
        <v>398</v>
      </c>
      <c r="AC299" s="142" t="s">
        <v>374</v>
      </c>
      <c r="AD299" s="142" t="s">
        <v>133</v>
      </c>
      <c r="AE299" s="146">
        <v>0</v>
      </c>
      <c r="AF299" s="147">
        <v>0</v>
      </c>
      <c r="AG299" s="147">
        <v>0</v>
      </c>
      <c r="AH299" s="147">
        <v>0</v>
      </c>
      <c r="AI299" s="147">
        <v>65</v>
      </c>
      <c r="AJ299" s="148" t="s">
        <v>399</v>
      </c>
      <c r="AK299" s="142" t="s">
        <v>338</v>
      </c>
      <c r="AL299" s="142" t="s">
        <v>90</v>
      </c>
      <c r="AM299" s="143">
        <v>2.11</v>
      </c>
      <c r="AN299" s="144">
        <v>0</v>
      </c>
      <c r="AO299" s="144">
        <v>1</v>
      </c>
      <c r="AP299" s="144">
        <v>0</v>
      </c>
      <c r="AQ299" s="144">
        <v>72</v>
      </c>
      <c r="AR299" s="145" t="s">
        <v>399</v>
      </c>
      <c r="AS299" s="142" t="str">
        <f>IF(原始数据!L299="","",原始数据!L299)</f>
        <v>heshen</v>
      </c>
      <c r="AT299" s="142" t="str">
        <f>IF(原始数据!AV299="","",原始数据!AV299)</f>
        <v>跛脚羊</v>
      </c>
      <c r="AU299" s="154">
        <v>0</v>
      </c>
      <c r="AV299" s="154">
        <v>3</v>
      </c>
      <c r="AW299" s="154">
        <v>14</v>
      </c>
      <c r="AX299" s="154">
        <v>1</v>
      </c>
      <c r="AY299" s="155">
        <v>8</v>
      </c>
      <c r="AZ299" s="151">
        <v>6</v>
      </c>
      <c r="BA299" s="151">
        <v>47</v>
      </c>
      <c r="BB299" s="152" t="s">
        <v>359</v>
      </c>
      <c r="BC299" s="153" t="s">
        <v>109</v>
      </c>
    </row>
    <row r="300" spans="1:55">
      <c r="A300" s="1">
        <f>输入错误检查!B299</f>
        <v>0</v>
      </c>
      <c r="C300" s="8">
        <f>IF(原始数据!B300="","",原始数据!B300)</f>
        <v>4</v>
      </c>
      <c r="D300" s="8">
        <f>IF(原始数据!C300="","",原始数据!C300)</f>
        <v>20</v>
      </c>
      <c r="E300" s="8">
        <f>IF(原始数据!D300="","",原始数据!D300)</f>
        <v>14</v>
      </c>
      <c r="F300" s="8" t="str">
        <f>IF(原始数据!E300="","",原始数据!E300)</f>
        <v>WBG</v>
      </c>
      <c r="G300" s="8" t="str">
        <f>IF(原始数据!F300="","",原始数据!F300)</f>
        <v>FT</v>
      </c>
      <c r="H300" s="8">
        <f>IF(原始数据!G300="","",原始数据!G300)</f>
        <v>1</v>
      </c>
      <c r="I300" s="8" t="str">
        <f>IF(原始数据!H300="","",原始数据!H300)</f>
        <v>下</v>
      </c>
      <c r="J300" s="8" t="str">
        <f>原始数据!U300</f>
        <v>屠</v>
      </c>
      <c r="K300" s="8">
        <f t="shared" si="10"/>
        <v>0</v>
      </c>
      <c r="L300" s="8">
        <f t="shared" si="11"/>
        <v>0</v>
      </c>
      <c r="M300" s="142" t="s">
        <v>354</v>
      </c>
      <c r="N300" s="142" t="s">
        <v>90</v>
      </c>
      <c r="O300" s="146">
        <v>2.27</v>
      </c>
      <c r="P300" s="147">
        <v>0</v>
      </c>
      <c r="Q300" s="147">
        <v>0</v>
      </c>
      <c r="R300" s="147">
        <v>0</v>
      </c>
      <c r="S300" s="147">
        <v>13</v>
      </c>
      <c r="T300" s="148" t="s">
        <v>399</v>
      </c>
      <c r="U300" s="142" t="s">
        <v>355</v>
      </c>
      <c r="V300" s="142" t="s">
        <v>79</v>
      </c>
      <c r="W300" s="143">
        <v>1.7</v>
      </c>
      <c r="X300" s="144">
        <v>0</v>
      </c>
      <c r="Y300" s="144">
        <v>2</v>
      </c>
      <c r="Z300" s="144">
        <v>0</v>
      </c>
      <c r="AA300" s="144">
        <v>27</v>
      </c>
      <c r="AB300" s="145" t="s">
        <v>399</v>
      </c>
      <c r="AC300" s="142" t="s">
        <v>375</v>
      </c>
      <c r="AD300" s="142" t="s">
        <v>119</v>
      </c>
      <c r="AE300" s="146">
        <v>0.09</v>
      </c>
      <c r="AF300" s="147">
        <v>0</v>
      </c>
      <c r="AG300" s="147">
        <v>0</v>
      </c>
      <c r="AH300" s="147">
        <v>0</v>
      </c>
      <c r="AI300" s="147">
        <v>96</v>
      </c>
      <c r="AJ300" s="148" t="s">
        <v>399</v>
      </c>
      <c r="AK300" s="142" t="s">
        <v>253</v>
      </c>
      <c r="AL300" s="142" t="s">
        <v>82</v>
      </c>
      <c r="AM300" s="143">
        <v>1.27</v>
      </c>
      <c r="AN300" s="144">
        <v>0</v>
      </c>
      <c r="AO300" s="144">
        <v>1</v>
      </c>
      <c r="AP300" s="144">
        <v>0</v>
      </c>
      <c r="AQ300" s="144">
        <v>43</v>
      </c>
      <c r="AR300" s="145" t="s">
        <v>399</v>
      </c>
      <c r="AS300" s="142" t="str">
        <f>IF(原始数据!L300="","",原始数据!L300)</f>
        <v>alex</v>
      </c>
      <c r="AT300" s="142" t="str">
        <f>IF(原始数据!AV300="","",原始数据!AV300)</f>
        <v>喧嚣</v>
      </c>
      <c r="AU300" s="154">
        <v>0</v>
      </c>
      <c r="AV300" s="154">
        <v>4</v>
      </c>
      <c r="AW300" s="154">
        <v>37</v>
      </c>
      <c r="AX300" s="154">
        <v>1</v>
      </c>
      <c r="AY300" s="155">
        <v>7</v>
      </c>
      <c r="AZ300" s="151">
        <v>5</v>
      </c>
      <c r="BA300" s="151">
        <v>30</v>
      </c>
    </row>
    <row r="301" spans="1:55">
      <c r="A301" s="1">
        <f>输入错误检查!B300</f>
        <v>0</v>
      </c>
      <c r="C301" s="8">
        <f>IF(原始数据!B301="","",原始数据!B301)</f>
        <v>4</v>
      </c>
      <c r="D301" s="8">
        <f>IF(原始数据!C301="","",原始数据!C301)</f>
        <v>20</v>
      </c>
      <c r="E301" s="8">
        <f>IF(原始数据!D301="","",原始数据!D301)</f>
        <v>14</v>
      </c>
      <c r="F301" s="8" t="str">
        <f>IF(原始数据!E301="","",原始数据!E301)</f>
        <v>WBG</v>
      </c>
      <c r="G301" s="8" t="str">
        <f>IF(原始数据!F301="","",原始数据!F301)</f>
        <v>FT</v>
      </c>
      <c r="H301" s="8">
        <f>IF(原始数据!G301="","",原始数据!G301)</f>
        <v>2</v>
      </c>
      <c r="I301" s="8" t="str">
        <f>IF(原始数据!H301="","",原始数据!H301)</f>
        <v>上</v>
      </c>
      <c r="J301" s="8" t="str">
        <f>原始数据!U301</f>
        <v>平</v>
      </c>
      <c r="K301" s="8">
        <f t="shared" si="10"/>
        <v>0</v>
      </c>
      <c r="L301" s="8">
        <f t="shared" si="11"/>
        <v>2</v>
      </c>
      <c r="M301" s="142" t="s">
        <v>354</v>
      </c>
      <c r="N301" s="142" t="s">
        <v>85</v>
      </c>
      <c r="O301" s="146">
        <v>2.26</v>
      </c>
      <c r="P301" s="147">
        <v>0</v>
      </c>
      <c r="Q301" s="147">
        <v>0</v>
      </c>
      <c r="R301" s="147">
        <v>0</v>
      </c>
      <c r="S301" s="147">
        <v>41</v>
      </c>
      <c r="T301" s="148" t="s">
        <v>399</v>
      </c>
      <c r="U301" s="142" t="s">
        <v>253</v>
      </c>
      <c r="V301" s="142" t="s">
        <v>109</v>
      </c>
      <c r="W301" s="143">
        <v>2.3</v>
      </c>
      <c r="X301" s="144">
        <v>0</v>
      </c>
      <c r="Y301" s="144">
        <v>1</v>
      </c>
      <c r="Z301" s="144">
        <v>2</v>
      </c>
      <c r="AA301" s="144">
        <v>19</v>
      </c>
      <c r="AB301" s="145" t="s">
        <v>398</v>
      </c>
      <c r="AC301" s="142" t="s">
        <v>355</v>
      </c>
      <c r="AD301" s="142" t="s">
        <v>97</v>
      </c>
      <c r="AE301" s="146">
        <v>0</v>
      </c>
      <c r="AF301" s="147">
        <v>0</v>
      </c>
      <c r="AG301" s="147">
        <v>0</v>
      </c>
      <c r="AH301" s="147">
        <v>0</v>
      </c>
      <c r="AI301" s="147">
        <v>69</v>
      </c>
      <c r="AJ301" s="148" t="s">
        <v>399</v>
      </c>
      <c r="AK301" s="142" t="s">
        <v>375</v>
      </c>
      <c r="AL301" s="142" t="s">
        <v>101</v>
      </c>
      <c r="AM301" s="143">
        <v>1.02</v>
      </c>
      <c r="AN301" s="144">
        <v>1</v>
      </c>
      <c r="AO301" s="144">
        <v>2</v>
      </c>
      <c r="AP301" s="144">
        <v>0</v>
      </c>
      <c r="AQ301" s="144">
        <v>114</v>
      </c>
      <c r="AR301" s="145" t="s">
        <v>398</v>
      </c>
      <c r="AS301" s="142" t="str">
        <f>IF(原始数据!L301="","",原始数据!L301)</f>
        <v>alex</v>
      </c>
      <c r="AT301" s="142" t="str">
        <f>IF(原始数据!AV301="","",原始数据!AV301)</f>
        <v>歌剧演员</v>
      </c>
      <c r="AU301" s="154">
        <v>0</v>
      </c>
      <c r="AV301" s="154">
        <v>5</v>
      </c>
      <c r="AW301" s="154">
        <v>13</v>
      </c>
      <c r="AX301" s="154">
        <v>0</v>
      </c>
      <c r="AY301" s="155">
        <v>6</v>
      </c>
      <c r="AZ301" s="151">
        <v>8</v>
      </c>
      <c r="BA301" s="151">
        <v>15</v>
      </c>
    </row>
    <row r="302" spans="1:55">
      <c r="A302" s="1">
        <f>输入错误检查!B301</f>
        <v>0</v>
      </c>
      <c r="C302" s="8">
        <f>IF(原始数据!B302="","",原始数据!B302)</f>
        <v>4</v>
      </c>
      <c r="D302" s="8">
        <f>IF(原始数据!C302="","",原始数据!C302)</f>
        <v>20</v>
      </c>
      <c r="E302" s="8">
        <f>IF(原始数据!D302="","",原始数据!D302)</f>
        <v>14</v>
      </c>
      <c r="F302" s="8" t="str">
        <f>IF(原始数据!E302="","",原始数据!E302)</f>
        <v>WBG</v>
      </c>
      <c r="G302" s="8" t="str">
        <f>IF(原始数据!F302="","",原始数据!F302)</f>
        <v>FT</v>
      </c>
      <c r="H302" s="8">
        <f>IF(原始数据!G302="","",原始数据!G302)</f>
        <v>2</v>
      </c>
      <c r="I302" s="8" t="str">
        <f>IF(原始数据!H302="","",原始数据!H302)</f>
        <v>下</v>
      </c>
      <c r="J302" s="8" t="str">
        <f>原始数据!U302</f>
        <v>人</v>
      </c>
      <c r="K302" s="8">
        <f t="shared" si="10"/>
        <v>0</v>
      </c>
      <c r="L302" s="8">
        <f t="shared" si="11"/>
        <v>3</v>
      </c>
      <c r="M302" s="142" t="s">
        <v>335</v>
      </c>
      <c r="N302" s="142" t="s">
        <v>101</v>
      </c>
      <c r="O302" s="146">
        <v>1.4</v>
      </c>
      <c r="P302" s="147">
        <v>0</v>
      </c>
      <c r="Q302" s="147">
        <v>3</v>
      </c>
      <c r="R302" s="147">
        <v>0</v>
      </c>
      <c r="S302" s="147">
        <v>60</v>
      </c>
      <c r="T302" s="148" t="s">
        <v>398</v>
      </c>
      <c r="U302" s="142" t="s">
        <v>359</v>
      </c>
      <c r="V302" s="142" t="s">
        <v>109</v>
      </c>
      <c r="W302" s="143">
        <v>0</v>
      </c>
      <c r="X302" s="144">
        <v>0</v>
      </c>
      <c r="Y302" s="144">
        <v>0</v>
      </c>
      <c r="Z302" s="144">
        <v>0</v>
      </c>
      <c r="AA302" s="144">
        <v>110</v>
      </c>
      <c r="AB302" s="145" t="s">
        <v>399</v>
      </c>
      <c r="AC302" s="142" t="s">
        <v>338</v>
      </c>
      <c r="AD302" s="142" t="s">
        <v>147</v>
      </c>
      <c r="AE302" s="146">
        <v>2.05</v>
      </c>
      <c r="AF302" s="147">
        <v>1</v>
      </c>
      <c r="AG302" s="147">
        <v>0</v>
      </c>
      <c r="AH302" s="147">
        <v>1</v>
      </c>
      <c r="AI302" s="147">
        <v>79</v>
      </c>
      <c r="AJ302" s="148" t="s">
        <v>398</v>
      </c>
      <c r="AK302" s="142" t="s">
        <v>374</v>
      </c>
      <c r="AL302" s="142" t="s">
        <v>79</v>
      </c>
      <c r="AM302" s="143">
        <v>2.21</v>
      </c>
      <c r="AN302" s="144">
        <v>1</v>
      </c>
      <c r="AO302" s="144">
        <v>1</v>
      </c>
      <c r="AP302" s="144">
        <v>0</v>
      </c>
      <c r="AQ302" s="144">
        <v>71</v>
      </c>
      <c r="AR302" s="145" t="s">
        <v>398</v>
      </c>
      <c r="AS302" s="142" t="str">
        <f>IF(原始数据!L302="","",原始数据!L302)</f>
        <v>heshen</v>
      </c>
      <c r="AT302" s="142" t="str">
        <f>IF(原始数据!AV302="","",原始数据!AV302)</f>
        <v>歌剧演员</v>
      </c>
      <c r="AU302" s="154">
        <v>0</v>
      </c>
      <c r="AV302" s="154">
        <v>3</v>
      </c>
      <c r="AW302" s="154">
        <v>15</v>
      </c>
      <c r="AX302" s="154">
        <v>1</v>
      </c>
      <c r="AY302" s="155">
        <v>7</v>
      </c>
      <c r="AZ302" s="151">
        <v>8</v>
      </c>
      <c r="BA302" s="151">
        <v>5</v>
      </c>
    </row>
    <row r="303" spans="1:55">
      <c r="A303" s="1">
        <f>输入错误检查!B302</f>
        <v>0</v>
      </c>
      <c r="C303" s="8">
        <f>IF(原始数据!B303="","",原始数据!B303)</f>
        <v>4</v>
      </c>
      <c r="D303" s="8">
        <f>IF(原始数据!C303="","",原始数据!C303)</f>
        <v>20</v>
      </c>
      <c r="E303" s="8">
        <f>IF(原始数据!D303="","",原始数据!D303)</f>
        <v>14</v>
      </c>
      <c r="F303" s="8" t="str">
        <f>IF(原始数据!E303="","",原始数据!E303)</f>
        <v>WBG</v>
      </c>
      <c r="G303" s="8" t="str">
        <f>IF(原始数据!F303="","",原始数据!F303)</f>
        <v>FT</v>
      </c>
      <c r="H303" s="8">
        <f>IF(原始数据!G303="","",原始数据!G303)</f>
        <v>3</v>
      </c>
      <c r="I303" s="8" t="str">
        <f>IF(原始数据!H303="","",原始数据!H303)</f>
        <v>上</v>
      </c>
      <c r="J303" s="8" t="str">
        <f>原始数据!U303</f>
        <v/>
      </c>
      <c r="K303" s="8" t="str">
        <f t="shared" si="10"/>
        <v/>
      </c>
      <c r="L303" s="8">
        <f t="shared" si="11"/>
        <v>0</v>
      </c>
      <c r="M303" s="142"/>
      <c r="N303" s="142"/>
      <c r="O303" s="146"/>
      <c r="P303" s="147"/>
      <c r="Q303" s="147"/>
      <c r="R303" s="147"/>
      <c r="S303" s="147"/>
      <c r="T303" s="148"/>
      <c r="U303" s="142"/>
      <c r="V303" s="142"/>
      <c r="W303" s="143"/>
      <c r="X303" s="144"/>
      <c r="Y303" s="144"/>
      <c r="Z303" s="144"/>
      <c r="AA303" s="144"/>
      <c r="AB303" s="145"/>
      <c r="AC303" s="142"/>
      <c r="AD303" s="142"/>
      <c r="AE303" s="146"/>
      <c r="AF303" s="147"/>
      <c r="AG303" s="147"/>
      <c r="AH303" s="147"/>
      <c r="AI303" s="147"/>
      <c r="AJ303" s="148"/>
      <c r="AK303" s="142"/>
      <c r="AL303" s="142"/>
      <c r="AM303" s="143"/>
      <c r="AN303" s="144"/>
      <c r="AO303" s="144"/>
      <c r="AP303" s="144"/>
      <c r="AQ303" s="144"/>
      <c r="AR303" s="145"/>
      <c r="AS303" s="142" t="str">
        <f>IF(原始数据!L303="","",原始数据!L303)</f>
        <v/>
      </c>
      <c r="AT303" s="142" t="str">
        <f>IF(原始数据!AV303="","",原始数据!AV303)</f>
        <v/>
      </c>
      <c r="AU303" s="154"/>
      <c r="AV303" s="154"/>
      <c r="AW303" s="154"/>
      <c r="AX303" s="154"/>
      <c r="AY303" s="155"/>
      <c r="AZ303" s="151"/>
      <c r="BA303" s="151"/>
    </row>
    <row r="304" spans="1:55">
      <c r="A304" s="1">
        <f>输入错误检查!B303</f>
        <v>0</v>
      </c>
      <c r="C304" s="8">
        <f>IF(原始数据!B304="","",原始数据!B304)</f>
        <v>4</v>
      </c>
      <c r="D304" s="8">
        <f>IF(原始数据!C304="","",原始数据!C304)</f>
        <v>20</v>
      </c>
      <c r="E304" s="8">
        <f>IF(原始数据!D304="","",原始数据!D304)</f>
        <v>14</v>
      </c>
      <c r="F304" s="8" t="str">
        <f>IF(原始数据!E304="","",原始数据!E304)</f>
        <v>WBG</v>
      </c>
      <c r="G304" s="8" t="str">
        <f>IF(原始数据!F304="","",原始数据!F304)</f>
        <v>FT</v>
      </c>
      <c r="H304" s="8">
        <f>IF(原始数据!G304="","",原始数据!G304)</f>
        <v>3</v>
      </c>
      <c r="I304" s="8" t="str">
        <f>IF(原始数据!H304="","",原始数据!H304)</f>
        <v>下</v>
      </c>
      <c r="J304" s="8" t="str">
        <f>原始数据!U304</f>
        <v/>
      </c>
      <c r="K304" s="8" t="str">
        <f t="shared" si="10"/>
        <v/>
      </c>
      <c r="L304" s="8">
        <f t="shared" si="11"/>
        <v>0</v>
      </c>
      <c r="M304" s="142"/>
      <c r="N304" s="142"/>
      <c r="O304" s="146"/>
      <c r="P304" s="147"/>
      <c r="Q304" s="147"/>
      <c r="R304" s="147"/>
      <c r="S304" s="147"/>
      <c r="T304" s="148"/>
      <c r="U304" s="142"/>
      <c r="V304" s="142"/>
      <c r="W304" s="143"/>
      <c r="X304" s="144"/>
      <c r="Y304" s="144"/>
      <c r="Z304" s="144"/>
      <c r="AA304" s="144"/>
      <c r="AB304" s="145"/>
      <c r="AC304" s="142"/>
      <c r="AD304" s="142"/>
      <c r="AE304" s="146"/>
      <c r="AF304" s="147"/>
      <c r="AG304" s="147"/>
      <c r="AH304" s="147"/>
      <c r="AI304" s="147"/>
      <c r="AJ304" s="148"/>
      <c r="AK304" s="142"/>
      <c r="AL304" s="142"/>
      <c r="AM304" s="143"/>
      <c r="AN304" s="144"/>
      <c r="AO304" s="144"/>
      <c r="AP304" s="144"/>
      <c r="AQ304" s="144"/>
      <c r="AR304" s="145"/>
      <c r="AS304" s="142" t="str">
        <f>IF(原始数据!L304="","",原始数据!L304)</f>
        <v/>
      </c>
      <c r="AT304" s="142" t="str">
        <f>IF(原始数据!AV304="","",原始数据!AV304)</f>
        <v/>
      </c>
      <c r="AU304" s="154"/>
      <c r="AV304" s="154"/>
      <c r="AW304" s="154"/>
      <c r="AX304" s="154"/>
      <c r="AY304" s="155"/>
      <c r="AZ304" s="151"/>
      <c r="BA304" s="151"/>
    </row>
    <row r="305" spans="1:55">
      <c r="A305" s="1">
        <f>输入错误检查!B304</f>
        <v>0</v>
      </c>
      <c r="C305" s="8">
        <f>IF(原始数据!B305="","",原始数据!B305)</f>
        <v>4</v>
      </c>
      <c r="D305" s="8">
        <f>IF(原始数据!C305="","",原始数据!C305)</f>
        <v>20</v>
      </c>
      <c r="E305" s="8">
        <f>IF(原始数据!D305="","",原始数据!D305)</f>
        <v>14</v>
      </c>
      <c r="F305" s="8" t="str">
        <f>IF(原始数据!E305="","",原始数据!E305)</f>
        <v>WBG</v>
      </c>
      <c r="G305" s="8" t="str">
        <f>IF(原始数据!F305="","",原始数据!F305)</f>
        <v>FT</v>
      </c>
      <c r="H305" s="8" t="str">
        <f>IF(原始数据!G305="","",原始数据!G305)</f>
        <v>加</v>
      </c>
      <c r="I305" s="8" t="str">
        <f>IF(原始数据!H305="","",原始数据!H305)</f>
        <v>上</v>
      </c>
      <c r="J305" s="8" t="str">
        <f>原始数据!U305</f>
        <v/>
      </c>
      <c r="K305" s="8" t="str">
        <f t="shared" si="10"/>
        <v/>
      </c>
      <c r="L305" s="8">
        <f t="shared" si="11"/>
        <v>0</v>
      </c>
      <c r="M305" s="142"/>
      <c r="N305" s="142"/>
      <c r="O305" s="146"/>
      <c r="P305" s="147"/>
      <c r="Q305" s="147"/>
      <c r="R305" s="147"/>
      <c r="S305" s="147"/>
      <c r="T305" s="148"/>
      <c r="U305" s="142"/>
      <c r="V305" s="142"/>
      <c r="W305" s="143"/>
      <c r="X305" s="144"/>
      <c r="Y305" s="144"/>
      <c r="Z305" s="144"/>
      <c r="AA305" s="144"/>
      <c r="AB305" s="145"/>
      <c r="AC305" s="142"/>
      <c r="AD305" s="142"/>
      <c r="AE305" s="146"/>
      <c r="AF305" s="147"/>
      <c r="AG305" s="147"/>
      <c r="AH305" s="147"/>
      <c r="AI305" s="147"/>
      <c r="AJ305" s="148"/>
      <c r="AK305" s="142"/>
      <c r="AL305" s="142"/>
      <c r="AM305" s="143"/>
      <c r="AN305" s="144"/>
      <c r="AO305" s="144"/>
      <c r="AP305" s="144"/>
      <c r="AQ305" s="144"/>
      <c r="AR305" s="145"/>
      <c r="AS305" s="142" t="str">
        <f>IF(原始数据!L305="","",原始数据!L305)</f>
        <v/>
      </c>
      <c r="AT305" s="142" t="str">
        <f>IF(原始数据!AV305="","",原始数据!AV305)</f>
        <v/>
      </c>
      <c r="AU305" s="154"/>
      <c r="AV305" s="154"/>
      <c r="AW305" s="154"/>
      <c r="AX305" s="154"/>
      <c r="AY305" s="155"/>
      <c r="AZ305" s="151"/>
      <c r="BA305" s="151"/>
    </row>
    <row r="306" spans="1:55">
      <c r="A306" s="1">
        <f>输入错误检查!B305</f>
        <v>0</v>
      </c>
      <c r="C306" s="8">
        <f>IF(原始数据!B306="","",原始数据!B306)</f>
        <v>4</v>
      </c>
      <c r="D306" s="8">
        <f>IF(原始数据!C306="","",原始数据!C306)</f>
        <v>20</v>
      </c>
      <c r="E306" s="8">
        <f>IF(原始数据!D306="","",原始数据!D306)</f>
        <v>14</v>
      </c>
      <c r="F306" s="8" t="str">
        <f>IF(原始数据!E306="","",原始数据!E306)</f>
        <v>WBG</v>
      </c>
      <c r="G306" s="8" t="str">
        <f>IF(原始数据!F306="","",原始数据!F306)</f>
        <v>FT</v>
      </c>
      <c r="H306" s="8" t="str">
        <f>IF(原始数据!G306="","",原始数据!G306)</f>
        <v>加</v>
      </c>
      <c r="I306" s="8" t="str">
        <f>IF(原始数据!H306="","",原始数据!H306)</f>
        <v>下</v>
      </c>
      <c r="J306" s="8" t="str">
        <f>原始数据!U306</f>
        <v/>
      </c>
      <c r="K306" s="8" t="str">
        <f t="shared" si="10"/>
        <v/>
      </c>
      <c r="L306" s="8">
        <f t="shared" si="11"/>
        <v>0</v>
      </c>
      <c r="M306" s="142"/>
      <c r="N306" s="142"/>
      <c r="O306" s="146"/>
      <c r="P306" s="147"/>
      <c r="Q306" s="147"/>
      <c r="R306" s="147"/>
      <c r="S306" s="147"/>
      <c r="T306" s="148"/>
      <c r="U306" s="142"/>
      <c r="V306" s="142"/>
      <c r="W306" s="143"/>
      <c r="X306" s="144"/>
      <c r="Y306" s="144"/>
      <c r="Z306" s="144"/>
      <c r="AA306" s="144"/>
      <c r="AB306" s="145"/>
      <c r="AC306" s="142"/>
      <c r="AD306" s="142"/>
      <c r="AE306" s="146"/>
      <c r="AF306" s="147"/>
      <c r="AG306" s="147"/>
      <c r="AH306" s="147"/>
      <c r="AI306" s="147"/>
      <c r="AJ306" s="148"/>
      <c r="AK306" s="142"/>
      <c r="AL306" s="142"/>
      <c r="AM306" s="143"/>
      <c r="AN306" s="144"/>
      <c r="AO306" s="144"/>
      <c r="AP306" s="144"/>
      <c r="AQ306" s="144"/>
      <c r="AR306" s="145"/>
      <c r="AS306" s="142" t="str">
        <f>IF(原始数据!L306="","",原始数据!L306)</f>
        <v/>
      </c>
      <c r="AT306" s="142" t="str">
        <f>IF(原始数据!AV306="","",原始数据!AV306)</f>
        <v/>
      </c>
      <c r="AU306" s="154"/>
      <c r="AV306" s="154"/>
      <c r="AW306" s="154"/>
      <c r="AX306" s="154"/>
      <c r="AY306" s="155"/>
      <c r="AZ306" s="151"/>
      <c r="BA306" s="151"/>
    </row>
    <row r="307" spans="1:55">
      <c r="A307" s="1">
        <f>输入错误检查!B306</f>
        <v>0</v>
      </c>
      <c r="C307" s="8">
        <f>IF(原始数据!B307="","",原始数据!B307)</f>
        <v>4</v>
      </c>
      <c r="D307" s="8">
        <f>IF(原始数据!C307="","",原始数据!C307)</f>
        <v>20</v>
      </c>
      <c r="E307" s="8">
        <f>IF(原始数据!D307="","",原始数据!D307)</f>
        <v>16</v>
      </c>
      <c r="F307" s="8" t="str">
        <f>IF(原始数据!E307="","",原始数据!E307)</f>
        <v>ACT</v>
      </c>
      <c r="G307" s="8" t="str">
        <f>IF(原始数据!F307="","",原始数据!F307)</f>
        <v>ZZZ</v>
      </c>
      <c r="H307" s="8">
        <f>IF(原始数据!G307="","",原始数据!G307)</f>
        <v>1</v>
      </c>
      <c r="I307" s="8" t="str">
        <f>IF(原始数据!H307="","",原始数据!H307)</f>
        <v>上</v>
      </c>
      <c r="J307" s="8" t="str">
        <f>原始数据!U307</f>
        <v>屠</v>
      </c>
      <c r="K307" s="8">
        <f t="shared" si="10"/>
        <v>0</v>
      </c>
      <c r="L307" s="8">
        <f t="shared" si="11"/>
        <v>0</v>
      </c>
      <c r="M307" s="142" t="s">
        <v>265</v>
      </c>
      <c r="N307" s="142" t="s">
        <v>123</v>
      </c>
      <c r="O307" s="143">
        <v>1.39</v>
      </c>
      <c r="P307" s="144">
        <v>0</v>
      </c>
      <c r="Q307" s="144">
        <v>1</v>
      </c>
      <c r="R307" s="144">
        <v>0</v>
      </c>
      <c r="S307" s="144">
        <v>52</v>
      </c>
      <c r="T307" s="145" t="s">
        <v>399</v>
      </c>
      <c r="U307" s="142" t="s">
        <v>400</v>
      </c>
      <c r="V307" s="142" t="s">
        <v>81</v>
      </c>
      <c r="W307" s="146">
        <v>2.01</v>
      </c>
      <c r="X307" s="147">
        <v>0</v>
      </c>
      <c r="Y307" s="147">
        <v>3</v>
      </c>
      <c r="Z307" s="147">
        <v>0</v>
      </c>
      <c r="AA307" s="147">
        <v>76</v>
      </c>
      <c r="AB307" s="148" t="s">
        <v>399</v>
      </c>
      <c r="AC307" s="142" t="s">
        <v>313</v>
      </c>
      <c r="AD307" s="142" t="s">
        <v>90</v>
      </c>
      <c r="AE307" s="143">
        <v>2.89</v>
      </c>
      <c r="AF307" s="144">
        <v>0</v>
      </c>
      <c r="AG307" s="144">
        <v>1</v>
      </c>
      <c r="AH307" s="144">
        <v>1</v>
      </c>
      <c r="AI307" s="144">
        <v>71</v>
      </c>
      <c r="AJ307" s="145" t="s">
        <v>399</v>
      </c>
      <c r="AK307" s="142" t="s">
        <v>261</v>
      </c>
      <c r="AL307" s="142" t="s">
        <v>97</v>
      </c>
      <c r="AM307" s="146">
        <v>0</v>
      </c>
      <c r="AN307" s="147">
        <v>0</v>
      </c>
      <c r="AO307" s="147">
        <v>0</v>
      </c>
      <c r="AP307" s="147">
        <v>0</v>
      </c>
      <c r="AQ307" s="147">
        <v>117</v>
      </c>
      <c r="AR307" s="148" t="s">
        <v>399</v>
      </c>
      <c r="AS307" s="142" t="str">
        <f>IF(原始数据!L307="","",原始数据!L307)</f>
        <v>zz9</v>
      </c>
      <c r="AT307" s="142" t="str">
        <f>IF(原始数据!AV307="","",原始数据!AV307)</f>
        <v>喧嚣</v>
      </c>
      <c r="AU307" s="149">
        <v>1</v>
      </c>
      <c r="AV307" s="149">
        <v>5</v>
      </c>
      <c r="AW307" s="149">
        <v>49</v>
      </c>
      <c r="AX307" s="149">
        <v>1</v>
      </c>
      <c r="AY307" s="150">
        <v>10</v>
      </c>
      <c r="AZ307" s="151">
        <v>7</v>
      </c>
      <c r="BA307" s="151">
        <v>8</v>
      </c>
      <c r="BB307" s="152" t="s">
        <v>161</v>
      </c>
      <c r="BC307" s="153" t="s">
        <v>106</v>
      </c>
    </row>
    <row r="308" spans="1:55">
      <c r="A308" s="1">
        <f>输入错误检查!B307</f>
        <v>0</v>
      </c>
      <c r="C308" s="8">
        <f>IF(原始数据!B308="","",原始数据!B308)</f>
        <v>4</v>
      </c>
      <c r="D308" s="8">
        <f>IF(原始数据!C308="","",原始数据!C308)</f>
        <v>20</v>
      </c>
      <c r="E308" s="8">
        <f>IF(原始数据!D308="","",原始数据!D308)</f>
        <v>16</v>
      </c>
      <c r="F308" s="8" t="str">
        <f>IF(原始数据!E308="","",原始数据!E308)</f>
        <v>ACT</v>
      </c>
      <c r="G308" s="8" t="str">
        <f>IF(原始数据!F308="","",原始数据!F308)</f>
        <v>ZZZ</v>
      </c>
      <c r="H308" s="8">
        <f>IF(原始数据!G308="","",原始数据!G308)</f>
        <v>1</v>
      </c>
      <c r="I308" s="8" t="str">
        <f>IF(原始数据!H308="","",原始数据!H308)</f>
        <v>下</v>
      </c>
      <c r="J308" s="8" t="str">
        <f>原始数据!U308</f>
        <v>人</v>
      </c>
      <c r="K308" s="8">
        <f t="shared" si="10"/>
        <v>0</v>
      </c>
      <c r="L308" s="8">
        <f t="shared" si="11"/>
        <v>3</v>
      </c>
      <c r="M308" s="142" t="s">
        <v>319</v>
      </c>
      <c r="N308" s="142" t="s">
        <v>93</v>
      </c>
      <c r="O308" s="143">
        <v>0.17</v>
      </c>
      <c r="P308" s="144">
        <v>1</v>
      </c>
      <c r="Q308" s="144">
        <v>0</v>
      </c>
      <c r="R308" s="144">
        <v>0</v>
      </c>
      <c r="S308" s="144">
        <v>121</v>
      </c>
      <c r="T308" s="145" t="s">
        <v>398</v>
      </c>
      <c r="U308" s="142" t="s">
        <v>297</v>
      </c>
      <c r="V308" s="142" t="s">
        <v>101</v>
      </c>
      <c r="W308" s="146">
        <v>1.13</v>
      </c>
      <c r="X308" s="147">
        <v>0</v>
      </c>
      <c r="Y308" s="147">
        <v>0</v>
      </c>
      <c r="Z308" s="147">
        <v>0</v>
      </c>
      <c r="AA308" s="147">
        <v>100</v>
      </c>
      <c r="AB308" s="148" t="s">
        <v>399</v>
      </c>
      <c r="AC308" s="142" t="s">
        <v>294</v>
      </c>
      <c r="AD308" s="142" t="s">
        <v>97</v>
      </c>
      <c r="AE308" s="143">
        <v>2.28</v>
      </c>
      <c r="AF308" s="144">
        <v>0</v>
      </c>
      <c r="AG308" s="144">
        <v>0</v>
      </c>
      <c r="AH308" s="144">
        <v>0</v>
      </c>
      <c r="AI308" s="144">
        <v>9</v>
      </c>
      <c r="AJ308" s="145" t="s">
        <v>398</v>
      </c>
      <c r="AK308" s="142" t="s">
        <v>322</v>
      </c>
      <c r="AL308" s="142" t="s">
        <v>79</v>
      </c>
      <c r="AM308" s="146">
        <v>1.94</v>
      </c>
      <c r="AN308" s="147">
        <v>0</v>
      </c>
      <c r="AO308" s="147">
        <v>0</v>
      </c>
      <c r="AP308" s="147">
        <v>0</v>
      </c>
      <c r="AQ308" s="147">
        <v>22</v>
      </c>
      <c r="AR308" s="148" t="s">
        <v>398</v>
      </c>
      <c r="AS308" s="142" t="s">
        <v>398</v>
      </c>
      <c r="AT308" s="142" t="str">
        <f>IF(原始数据!AV308="","",原始数据!AV308)</f>
        <v>隐士</v>
      </c>
      <c r="AU308" s="149">
        <v>0</v>
      </c>
      <c r="AV308" s="149">
        <v>6</v>
      </c>
      <c r="AW308" s="149">
        <v>8</v>
      </c>
      <c r="AX308" s="149">
        <v>0</v>
      </c>
      <c r="AY308" s="150">
        <v>1</v>
      </c>
      <c r="AZ308" s="151">
        <v>4</v>
      </c>
      <c r="BA308" s="151">
        <v>56</v>
      </c>
    </row>
    <row r="309" spans="1:55">
      <c r="A309" s="1">
        <f>输入错误检查!B308</f>
        <v>0</v>
      </c>
      <c r="C309" s="8">
        <f>IF(原始数据!B309="","",原始数据!B309)</f>
        <v>4</v>
      </c>
      <c r="D309" s="8">
        <f>IF(原始数据!C309="","",原始数据!C309)</f>
        <v>20</v>
      </c>
      <c r="E309" s="8">
        <f>IF(原始数据!D309="","",原始数据!D309)</f>
        <v>16</v>
      </c>
      <c r="F309" s="8" t="str">
        <f>IF(原始数据!E309="","",原始数据!E309)</f>
        <v>ACT</v>
      </c>
      <c r="G309" s="8" t="str">
        <f>IF(原始数据!F309="","",原始数据!F309)</f>
        <v>ZZZ</v>
      </c>
      <c r="H309" s="8">
        <f>IF(原始数据!G309="","",原始数据!G309)</f>
        <v>2</v>
      </c>
      <c r="I309" s="8" t="str">
        <f>IF(原始数据!H309="","",原始数据!H309)</f>
        <v>上</v>
      </c>
      <c r="J309" s="8" t="str">
        <f>原始数据!U309</f>
        <v>人</v>
      </c>
      <c r="K309" s="8">
        <f t="shared" si="10"/>
        <v>0</v>
      </c>
      <c r="L309" s="8">
        <f t="shared" si="11"/>
        <v>3</v>
      </c>
      <c r="M309" s="142" t="s">
        <v>319</v>
      </c>
      <c r="N309" s="142" t="s">
        <v>113</v>
      </c>
      <c r="O309" s="143">
        <v>1.83</v>
      </c>
      <c r="P309" s="144">
        <v>0</v>
      </c>
      <c r="Q309" s="144">
        <v>1</v>
      </c>
      <c r="R309" s="144">
        <v>0</v>
      </c>
      <c r="S309" s="144">
        <v>70</v>
      </c>
      <c r="T309" s="145" t="s">
        <v>398</v>
      </c>
      <c r="U309" s="142" t="s">
        <v>322</v>
      </c>
      <c r="V309" s="142" t="s">
        <v>109</v>
      </c>
      <c r="W309" s="146">
        <v>1.66</v>
      </c>
      <c r="X309" s="147">
        <v>0</v>
      </c>
      <c r="Y309" s="147">
        <v>0</v>
      </c>
      <c r="Z309" s="147">
        <v>0</v>
      </c>
      <c r="AA309" s="147">
        <v>74</v>
      </c>
      <c r="AB309" s="148" t="s">
        <v>398</v>
      </c>
      <c r="AC309" s="142" t="s">
        <v>297</v>
      </c>
      <c r="AD309" s="142" t="s">
        <v>123</v>
      </c>
      <c r="AE309" s="143">
        <v>0.78</v>
      </c>
      <c r="AF309" s="144">
        <v>1</v>
      </c>
      <c r="AG309" s="144">
        <v>0</v>
      </c>
      <c r="AH309" s="144">
        <v>0</v>
      </c>
      <c r="AI309" s="144">
        <v>179</v>
      </c>
      <c r="AJ309" s="145" t="s">
        <v>398</v>
      </c>
      <c r="AK309" s="142" t="s">
        <v>294</v>
      </c>
      <c r="AL309" s="142" t="s">
        <v>95</v>
      </c>
      <c r="AM309" s="146">
        <v>2.41</v>
      </c>
      <c r="AN309" s="147">
        <v>0</v>
      </c>
      <c r="AO309" s="147">
        <v>2</v>
      </c>
      <c r="AP309" s="147">
        <v>0</v>
      </c>
      <c r="AQ309" s="147">
        <v>80</v>
      </c>
      <c r="AR309" s="148" t="s">
        <v>399</v>
      </c>
      <c r="AS309" s="142" t="str">
        <f>IF(原始数据!L309="","",原始数据!L309)</f>
        <v>mz</v>
      </c>
      <c r="AT309" s="142" t="str">
        <f>IF(原始数据!AV309="","",原始数据!AV309)</f>
        <v>记录员</v>
      </c>
      <c r="AU309" s="149">
        <v>0</v>
      </c>
      <c r="AV309" s="149">
        <v>4</v>
      </c>
      <c r="AW309" s="149">
        <v>7</v>
      </c>
      <c r="AX309" s="149">
        <v>0</v>
      </c>
      <c r="AY309" s="150">
        <v>5</v>
      </c>
      <c r="AZ309" s="151">
        <v>8</v>
      </c>
      <c r="BA309" s="151">
        <v>9</v>
      </c>
    </row>
    <row r="310" spans="1:55">
      <c r="A310" s="1">
        <f>输入错误检查!B309</f>
        <v>0</v>
      </c>
      <c r="C310" s="8">
        <f>IF(原始数据!B310="","",原始数据!B310)</f>
        <v>4</v>
      </c>
      <c r="D310" s="8">
        <f>IF(原始数据!C310="","",原始数据!C310)</f>
        <v>20</v>
      </c>
      <c r="E310" s="8">
        <f>IF(原始数据!D310="","",原始数据!D310)</f>
        <v>16</v>
      </c>
      <c r="F310" s="8" t="str">
        <f>IF(原始数据!E310="","",原始数据!E310)</f>
        <v>ACT</v>
      </c>
      <c r="G310" s="8" t="str">
        <f>IF(原始数据!F310="","",原始数据!F310)</f>
        <v>ZZZ</v>
      </c>
      <c r="H310" s="8">
        <f>IF(原始数据!G310="","",原始数据!G310)</f>
        <v>2</v>
      </c>
      <c r="I310" s="8" t="str">
        <f>IF(原始数据!H310="","",原始数据!H310)</f>
        <v>下</v>
      </c>
      <c r="J310" s="8" t="str">
        <f>原始数据!U310</f>
        <v>屠</v>
      </c>
      <c r="K310" s="8">
        <f t="shared" si="10"/>
        <v>0</v>
      </c>
      <c r="L310" s="8">
        <f t="shared" si="11"/>
        <v>0</v>
      </c>
      <c r="M310" s="142" t="s">
        <v>265</v>
      </c>
      <c r="N310" s="142" t="s">
        <v>113</v>
      </c>
      <c r="O310" s="143">
        <v>2.48</v>
      </c>
      <c r="P310" s="144">
        <v>0</v>
      </c>
      <c r="Q310" s="144">
        <v>0</v>
      </c>
      <c r="R310" s="144">
        <v>0</v>
      </c>
      <c r="S310" s="144">
        <v>63</v>
      </c>
      <c r="T310" s="145" t="s">
        <v>399</v>
      </c>
      <c r="U310" s="142" t="s">
        <v>313</v>
      </c>
      <c r="V310" s="142" t="s">
        <v>83</v>
      </c>
      <c r="W310" s="146">
        <v>0.04</v>
      </c>
      <c r="X310" s="147">
        <v>0</v>
      </c>
      <c r="Y310" s="147">
        <v>0</v>
      </c>
      <c r="Z310" s="147">
        <v>0</v>
      </c>
      <c r="AA310" s="147">
        <v>84</v>
      </c>
      <c r="AB310" s="148" t="s">
        <v>399</v>
      </c>
      <c r="AC310" s="142" t="s">
        <v>400</v>
      </c>
      <c r="AD310" s="142" t="s">
        <v>107</v>
      </c>
      <c r="AE310" s="143">
        <v>0.71</v>
      </c>
      <c r="AF310" s="144">
        <v>0</v>
      </c>
      <c r="AG310" s="144">
        <v>1</v>
      </c>
      <c r="AH310" s="144">
        <v>0</v>
      </c>
      <c r="AI310" s="144">
        <v>48</v>
      </c>
      <c r="AJ310" s="145" t="s">
        <v>399</v>
      </c>
      <c r="AK310" s="142" t="s">
        <v>261</v>
      </c>
      <c r="AL310" s="142" t="s">
        <v>152</v>
      </c>
      <c r="AM310" s="146">
        <v>2.14</v>
      </c>
      <c r="AN310" s="147">
        <v>0</v>
      </c>
      <c r="AO310" s="147">
        <v>2</v>
      </c>
      <c r="AP310" s="147">
        <v>2</v>
      </c>
      <c r="AQ310" s="147">
        <v>115</v>
      </c>
      <c r="AR310" s="148" t="s">
        <v>399</v>
      </c>
      <c r="AS310" s="142" t="str">
        <f>IF(原始数据!L310="","",原始数据!L310)</f>
        <v>zz9</v>
      </c>
      <c r="AT310" s="142" t="str">
        <f>IF(原始数据!AV310="","",原始数据!AV310)</f>
        <v>时空之影</v>
      </c>
      <c r="AU310" s="149">
        <v>1</v>
      </c>
      <c r="AV310" s="149">
        <v>8</v>
      </c>
      <c r="AW310" s="149">
        <v>13</v>
      </c>
      <c r="AX310" s="149">
        <v>1</v>
      </c>
      <c r="AY310" s="150">
        <v>7</v>
      </c>
      <c r="AZ310" s="151">
        <v>8</v>
      </c>
      <c r="BA310" s="151">
        <v>1</v>
      </c>
    </row>
    <row r="311" spans="1:55">
      <c r="A311" s="1">
        <f>输入错误检查!B310</f>
        <v>0</v>
      </c>
      <c r="C311" s="8">
        <f>IF(原始数据!B311="","",原始数据!B311)</f>
        <v>4</v>
      </c>
      <c r="D311" s="8">
        <f>IF(原始数据!C311="","",原始数据!C311)</f>
        <v>20</v>
      </c>
      <c r="E311" s="8">
        <f>IF(原始数据!D311="","",原始数据!D311)</f>
        <v>16</v>
      </c>
      <c r="F311" s="8" t="str">
        <f>IF(原始数据!E311="","",原始数据!E311)</f>
        <v>ACT</v>
      </c>
      <c r="G311" s="8" t="str">
        <f>IF(原始数据!F311="","",原始数据!F311)</f>
        <v>ZZZ</v>
      </c>
      <c r="H311" s="8">
        <f>IF(原始数据!G311="","",原始数据!G311)</f>
        <v>3</v>
      </c>
      <c r="I311" s="8" t="str">
        <f>IF(原始数据!H311="","",原始数据!H311)</f>
        <v>上</v>
      </c>
      <c r="J311" s="8" t="str">
        <f>原始数据!U311</f>
        <v/>
      </c>
      <c r="K311" s="8" t="str">
        <f t="shared" si="10"/>
        <v/>
      </c>
      <c r="L311" s="8">
        <f t="shared" si="11"/>
        <v>0</v>
      </c>
      <c r="M311" s="142"/>
      <c r="N311" s="142"/>
      <c r="O311" s="143"/>
      <c r="P311" s="144"/>
      <c r="Q311" s="144"/>
      <c r="R311" s="144"/>
      <c r="S311" s="144"/>
      <c r="T311" s="145"/>
      <c r="U311" s="142"/>
      <c r="V311" s="142"/>
      <c r="W311" s="146"/>
      <c r="X311" s="147"/>
      <c r="Y311" s="147"/>
      <c r="Z311" s="147"/>
      <c r="AA311" s="147"/>
      <c r="AB311" s="148"/>
      <c r="AC311" s="142"/>
      <c r="AD311" s="142"/>
      <c r="AE311" s="143"/>
      <c r="AF311" s="144"/>
      <c r="AG311" s="144"/>
      <c r="AH311" s="144"/>
      <c r="AI311" s="144"/>
      <c r="AJ311" s="145"/>
      <c r="AK311" s="142"/>
      <c r="AL311" s="142"/>
      <c r="AM311" s="146"/>
      <c r="AN311" s="147"/>
      <c r="AO311" s="147"/>
      <c r="AP311" s="147"/>
      <c r="AQ311" s="147"/>
      <c r="AR311" s="148"/>
      <c r="AS311" s="142" t="str">
        <f>IF(原始数据!L311="","",原始数据!L311)</f>
        <v/>
      </c>
      <c r="AT311" s="142" t="str">
        <f>IF(原始数据!AV311="","",原始数据!AV311)</f>
        <v/>
      </c>
      <c r="AU311" s="149"/>
      <c r="AV311" s="149"/>
      <c r="AW311" s="149"/>
      <c r="AX311" s="149"/>
      <c r="AY311" s="150"/>
      <c r="AZ311" s="151"/>
      <c r="BA311" s="151"/>
    </row>
    <row r="312" spans="1:55">
      <c r="A312" s="1">
        <f>输入错误检查!B311</f>
        <v>0</v>
      </c>
      <c r="C312" s="8">
        <f>IF(原始数据!B312="","",原始数据!B312)</f>
        <v>4</v>
      </c>
      <c r="D312" s="8">
        <f>IF(原始数据!C312="","",原始数据!C312)</f>
        <v>20</v>
      </c>
      <c r="E312" s="8">
        <f>IF(原始数据!D312="","",原始数据!D312)</f>
        <v>16</v>
      </c>
      <c r="F312" s="8" t="str">
        <f>IF(原始数据!E312="","",原始数据!E312)</f>
        <v>ACT</v>
      </c>
      <c r="G312" s="8" t="str">
        <f>IF(原始数据!F312="","",原始数据!F312)</f>
        <v>ZZZ</v>
      </c>
      <c r="H312" s="8">
        <f>IF(原始数据!G312="","",原始数据!G312)</f>
        <v>3</v>
      </c>
      <c r="I312" s="8" t="str">
        <f>IF(原始数据!H312="","",原始数据!H312)</f>
        <v>下</v>
      </c>
      <c r="J312" s="8" t="str">
        <f>原始数据!U312</f>
        <v/>
      </c>
      <c r="K312" s="8" t="str">
        <f t="shared" si="10"/>
        <v/>
      </c>
      <c r="L312" s="8">
        <f t="shared" si="11"/>
        <v>0</v>
      </c>
      <c r="M312" s="142"/>
      <c r="N312" s="142"/>
      <c r="O312" s="143"/>
      <c r="P312" s="144"/>
      <c r="Q312" s="144"/>
      <c r="R312" s="144"/>
      <c r="S312" s="144"/>
      <c r="T312" s="145"/>
      <c r="U312" s="142"/>
      <c r="V312" s="142"/>
      <c r="W312" s="146"/>
      <c r="X312" s="147"/>
      <c r="Y312" s="147"/>
      <c r="Z312" s="147"/>
      <c r="AA312" s="147"/>
      <c r="AB312" s="148"/>
      <c r="AC312" s="142"/>
      <c r="AD312" s="142"/>
      <c r="AE312" s="143"/>
      <c r="AF312" s="144"/>
      <c r="AG312" s="144"/>
      <c r="AH312" s="144"/>
      <c r="AI312" s="144"/>
      <c r="AJ312" s="145"/>
      <c r="AK312" s="142"/>
      <c r="AL312" s="142"/>
      <c r="AM312" s="146"/>
      <c r="AN312" s="147"/>
      <c r="AO312" s="147"/>
      <c r="AP312" s="147"/>
      <c r="AQ312" s="147"/>
      <c r="AR312" s="148"/>
      <c r="AS312" s="142" t="str">
        <f>IF(原始数据!L312="","",原始数据!L312)</f>
        <v/>
      </c>
      <c r="AT312" s="142" t="str">
        <f>IF(原始数据!AV312="","",原始数据!AV312)</f>
        <v/>
      </c>
      <c r="AU312" s="149"/>
      <c r="AV312" s="149"/>
      <c r="AW312" s="149"/>
      <c r="AX312" s="149"/>
      <c r="AY312" s="150"/>
      <c r="AZ312" s="151"/>
      <c r="BA312" s="151"/>
    </row>
    <row r="313" spans="1:55">
      <c r="A313" s="1">
        <f>输入错误检查!B312</f>
        <v>0</v>
      </c>
      <c r="C313" s="8">
        <f>IF(原始数据!B313="","",原始数据!B313)</f>
        <v>4</v>
      </c>
      <c r="D313" s="8">
        <f>IF(原始数据!C313="","",原始数据!C313)</f>
        <v>20</v>
      </c>
      <c r="E313" s="8">
        <f>IF(原始数据!D313="","",原始数据!D313)</f>
        <v>16</v>
      </c>
      <c r="F313" s="8" t="str">
        <f>IF(原始数据!E313="","",原始数据!E313)</f>
        <v>ACT</v>
      </c>
      <c r="G313" s="8" t="str">
        <f>IF(原始数据!F313="","",原始数据!F313)</f>
        <v>ZZZ</v>
      </c>
      <c r="H313" s="8" t="str">
        <f>IF(原始数据!G313="","",原始数据!G313)</f>
        <v>加</v>
      </c>
      <c r="I313" s="8" t="str">
        <f>IF(原始数据!H313="","",原始数据!H313)</f>
        <v>上</v>
      </c>
      <c r="J313" s="8" t="str">
        <f>原始数据!U313</f>
        <v/>
      </c>
      <c r="K313" s="8" t="str">
        <f t="shared" si="10"/>
        <v/>
      </c>
      <c r="L313" s="8">
        <f t="shared" si="11"/>
        <v>0</v>
      </c>
      <c r="M313" s="142"/>
      <c r="N313" s="142"/>
      <c r="O313" s="143"/>
      <c r="P313" s="144"/>
      <c r="Q313" s="144"/>
      <c r="R313" s="144"/>
      <c r="S313" s="144"/>
      <c r="T313" s="145"/>
      <c r="U313" s="142"/>
      <c r="V313" s="142"/>
      <c r="W313" s="146"/>
      <c r="X313" s="147"/>
      <c r="Y313" s="147"/>
      <c r="Z313" s="147"/>
      <c r="AA313" s="147"/>
      <c r="AB313" s="148"/>
      <c r="AC313" s="142"/>
      <c r="AD313" s="142"/>
      <c r="AE313" s="143"/>
      <c r="AF313" s="144"/>
      <c r="AG313" s="144"/>
      <c r="AH313" s="144"/>
      <c r="AI313" s="144"/>
      <c r="AJ313" s="145"/>
      <c r="AK313" s="142"/>
      <c r="AL313" s="142"/>
      <c r="AM313" s="146"/>
      <c r="AN313" s="147"/>
      <c r="AO313" s="147"/>
      <c r="AP313" s="147"/>
      <c r="AQ313" s="147"/>
      <c r="AR313" s="148"/>
      <c r="AS313" s="142" t="str">
        <f>IF(原始数据!L313="","",原始数据!L313)</f>
        <v/>
      </c>
      <c r="AT313" s="142" t="str">
        <f>IF(原始数据!AV313="","",原始数据!AV313)</f>
        <v/>
      </c>
      <c r="AU313" s="149"/>
      <c r="AV313" s="149"/>
      <c r="AW313" s="149"/>
      <c r="AX313" s="149"/>
      <c r="AY313" s="150"/>
      <c r="AZ313" s="151"/>
      <c r="BA313" s="151"/>
    </row>
    <row r="314" spans="1:55">
      <c r="A314" s="1">
        <f>输入错误检查!B313</f>
        <v>0</v>
      </c>
      <c r="C314" s="8">
        <f>IF(原始数据!B314="","",原始数据!B314)</f>
        <v>4</v>
      </c>
      <c r="D314" s="8">
        <f>IF(原始数据!C314="","",原始数据!C314)</f>
        <v>20</v>
      </c>
      <c r="E314" s="8">
        <f>IF(原始数据!D314="","",原始数据!D314)</f>
        <v>16</v>
      </c>
      <c r="F314" s="8" t="str">
        <f>IF(原始数据!E314="","",原始数据!E314)</f>
        <v>ACT</v>
      </c>
      <c r="G314" s="8" t="str">
        <f>IF(原始数据!F314="","",原始数据!F314)</f>
        <v>ZZZ</v>
      </c>
      <c r="H314" s="8" t="str">
        <f>IF(原始数据!G314="","",原始数据!G314)</f>
        <v>加</v>
      </c>
      <c r="I314" s="8" t="str">
        <f>IF(原始数据!H314="","",原始数据!H314)</f>
        <v>下</v>
      </c>
      <c r="J314" s="8" t="str">
        <f>原始数据!U314</f>
        <v/>
      </c>
      <c r="K314" s="8" t="str">
        <f t="shared" si="10"/>
        <v/>
      </c>
      <c r="L314" s="8">
        <f t="shared" si="11"/>
        <v>0</v>
      </c>
      <c r="M314" s="142"/>
      <c r="N314" s="142"/>
      <c r="O314" s="143"/>
      <c r="P314" s="144"/>
      <c r="Q314" s="144"/>
      <c r="R314" s="144"/>
      <c r="S314" s="144"/>
      <c r="T314" s="145"/>
      <c r="U314" s="142"/>
      <c r="V314" s="142"/>
      <c r="W314" s="146"/>
      <c r="X314" s="147"/>
      <c r="Y314" s="147"/>
      <c r="Z314" s="147"/>
      <c r="AA314" s="147"/>
      <c r="AB314" s="148"/>
      <c r="AC314" s="142"/>
      <c r="AD314" s="142"/>
      <c r="AE314" s="143"/>
      <c r="AF314" s="144"/>
      <c r="AG314" s="144"/>
      <c r="AH314" s="144"/>
      <c r="AI314" s="144"/>
      <c r="AJ314" s="145"/>
      <c r="AK314" s="142"/>
      <c r="AL314" s="142"/>
      <c r="AM314" s="146"/>
      <c r="AN314" s="147"/>
      <c r="AO314" s="147"/>
      <c r="AP314" s="147"/>
      <c r="AQ314" s="147"/>
      <c r="AR314" s="148"/>
      <c r="AS314" s="142" t="str">
        <f>IF(原始数据!L314="","",原始数据!L314)</f>
        <v/>
      </c>
      <c r="AT314" s="142" t="str">
        <f>IF(原始数据!AV314="","",原始数据!AV314)</f>
        <v/>
      </c>
      <c r="AU314" s="149"/>
      <c r="AV314" s="149"/>
      <c r="AW314" s="149"/>
      <c r="AX314" s="149"/>
      <c r="AY314" s="150"/>
      <c r="AZ314" s="151"/>
      <c r="BA314" s="151"/>
    </row>
    <row r="315" spans="1:55">
      <c r="A315" s="1">
        <f>输入错误检查!B314</f>
        <v>0</v>
      </c>
      <c r="C315" s="8">
        <f>IF(原始数据!B315="","",原始数据!B315)</f>
        <v>4</v>
      </c>
      <c r="D315" s="8">
        <f>IF(原始数据!C315="","",原始数据!C315)</f>
        <v>20</v>
      </c>
      <c r="E315" s="8">
        <f>IF(原始数据!D315="","",原始数据!D315)</f>
        <v>18</v>
      </c>
      <c r="F315" s="8" t="str">
        <f>IF(原始数据!E315="","",原始数据!E315)</f>
        <v>GG</v>
      </c>
      <c r="G315" s="8" t="str">
        <f>IF(原始数据!F315="","",原始数据!F315)</f>
        <v>WOLVES</v>
      </c>
      <c r="H315" s="8">
        <f>IF(原始数据!G315="","",原始数据!G315)</f>
        <v>1</v>
      </c>
      <c r="I315" s="8" t="str">
        <f>IF(原始数据!H315="","",原始数据!H315)</f>
        <v>上</v>
      </c>
      <c r="J315" s="8" t="str">
        <f>原始数据!U315</f>
        <v>平</v>
      </c>
      <c r="K315" s="8">
        <f t="shared" si="10"/>
        <v>0</v>
      </c>
      <c r="L315" s="8">
        <f t="shared" si="11"/>
        <v>2</v>
      </c>
      <c r="M315" s="142" t="s">
        <v>326</v>
      </c>
      <c r="N315" s="142" t="s">
        <v>82</v>
      </c>
      <c r="O315" s="146">
        <v>0</v>
      </c>
      <c r="P315" s="147">
        <v>0</v>
      </c>
      <c r="Q315" s="147">
        <v>0</v>
      </c>
      <c r="R315" s="147">
        <v>0</v>
      </c>
      <c r="S315" s="147">
        <v>94</v>
      </c>
      <c r="T315" s="148" t="s">
        <v>399</v>
      </c>
      <c r="U315" s="142">
        <v>487</v>
      </c>
      <c r="V315" s="142" t="s">
        <v>108</v>
      </c>
      <c r="W315" s="143">
        <v>3</v>
      </c>
      <c r="X315" s="144">
        <v>0</v>
      </c>
      <c r="Y315" s="144">
        <v>0</v>
      </c>
      <c r="Z315" s="144">
        <v>1</v>
      </c>
      <c r="AA315" s="144">
        <v>37</v>
      </c>
      <c r="AB315" s="145" t="s">
        <v>399</v>
      </c>
      <c r="AC315" s="142" t="s">
        <v>407</v>
      </c>
      <c r="AD315" s="142" t="s">
        <v>119</v>
      </c>
      <c r="AE315" s="146">
        <v>0.73</v>
      </c>
      <c r="AF315" s="147">
        <v>0</v>
      </c>
      <c r="AG315" s="147">
        <v>4</v>
      </c>
      <c r="AH315" s="147">
        <v>0</v>
      </c>
      <c r="AI315" s="147">
        <v>72</v>
      </c>
      <c r="AJ315" s="148" t="s">
        <v>398</v>
      </c>
      <c r="AK315" s="142" t="s">
        <v>293</v>
      </c>
      <c r="AL315" s="142" t="s">
        <v>90</v>
      </c>
      <c r="AM315" s="143">
        <v>1.75</v>
      </c>
      <c r="AN315" s="144">
        <v>0</v>
      </c>
      <c r="AO315" s="144">
        <v>0</v>
      </c>
      <c r="AP315" s="144">
        <v>0</v>
      </c>
      <c r="AQ315" s="144">
        <v>81</v>
      </c>
      <c r="AR315" s="145" t="s">
        <v>398</v>
      </c>
      <c r="AS315" s="142" t="str">
        <f>IF(原始数据!L315="","",原始数据!L315)</f>
        <v>xawm</v>
      </c>
      <c r="AT315" s="142" t="str">
        <f>IF(原始数据!AV315="","",原始数据!AV315)</f>
        <v>跛脚羊</v>
      </c>
      <c r="AU315" s="154">
        <v>0</v>
      </c>
      <c r="AV315" s="154">
        <v>8</v>
      </c>
      <c r="AW315" s="154">
        <v>15</v>
      </c>
      <c r="AX315" s="154">
        <v>0</v>
      </c>
      <c r="AY315" s="155">
        <v>7</v>
      </c>
      <c r="AZ315" s="151">
        <v>6</v>
      </c>
      <c r="BA315" s="151">
        <v>57</v>
      </c>
      <c r="BB315" s="152" t="s">
        <v>155</v>
      </c>
      <c r="BC315" s="165" t="s">
        <v>87</v>
      </c>
    </row>
    <row r="316" spans="1:55">
      <c r="A316" s="1">
        <f>输入错误检查!B315</f>
        <v>0</v>
      </c>
      <c r="C316" s="8">
        <f>IF(原始数据!B316="","",原始数据!B316)</f>
        <v>4</v>
      </c>
      <c r="D316" s="8">
        <f>IF(原始数据!C316="","",原始数据!C316)</f>
        <v>20</v>
      </c>
      <c r="E316" s="8">
        <f>IF(原始数据!D316="","",原始数据!D316)</f>
        <v>18</v>
      </c>
      <c r="F316" s="8" t="str">
        <f>IF(原始数据!E316="","",原始数据!E316)</f>
        <v>GG</v>
      </c>
      <c r="G316" s="8" t="str">
        <f>IF(原始数据!F316="","",原始数据!F316)</f>
        <v>WOLVES</v>
      </c>
      <c r="H316" s="8">
        <f>IF(原始数据!G316="","",原始数据!G316)</f>
        <v>1</v>
      </c>
      <c r="I316" s="8" t="str">
        <f>IF(原始数据!H316="","",原始数据!H316)</f>
        <v>下</v>
      </c>
      <c r="J316" s="8" t="str">
        <f>原始数据!U316</f>
        <v>屠</v>
      </c>
      <c r="K316" s="8">
        <f t="shared" si="10"/>
        <v>0</v>
      </c>
      <c r="L316" s="8">
        <f t="shared" si="11"/>
        <v>0</v>
      </c>
      <c r="M316" s="142" t="s">
        <v>281</v>
      </c>
      <c r="N316" s="142" t="s">
        <v>81</v>
      </c>
      <c r="O316" s="146">
        <v>0.78</v>
      </c>
      <c r="P316" s="147">
        <v>0</v>
      </c>
      <c r="Q316" s="147">
        <v>2</v>
      </c>
      <c r="R316" s="147">
        <v>0</v>
      </c>
      <c r="S316" s="147">
        <v>40</v>
      </c>
      <c r="T316" s="148" t="s">
        <v>399</v>
      </c>
      <c r="U316" s="142" t="s">
        <v>276</v>
      </c>
      <c r="V316" s="142" t="s">
        <v>91</v>
      </c>
      <c r="W316" s="143">
        <v>2.33</v>
      </c>
      <c r="X316" s="144">
        <v>0</v>
      </c>
      <c r="Y316" s="144">
        <v>0</v>
      </c>
      <c r="Z316" s="144">
        <v>0</v>
      </c>
      <c r="AA316" s="144">
        <v>22</v>
      </c>
      <c r="AB316" s="145" t="s">
        <v>399</v>
      </c>
      <c r="AC316" s="142">
        <v>18</v>
      </c>
      <c r="AD316" s="142" t="s">
        <v>86</v>
      </c>
      <c r="AE316" s="146">
        <v>1.27</v>
      </c>
      <c r="AF316" s="147">
        <v>0</v>
      </c>
      <c r="AG316" s="147">
        <v>0</v>
      </c>
      <c r="AH316" s="147">
        <v>0</v>
      </c>
      <c r="AI316" s="147">
        <v>22</v>
      </c>
      <c r="AJ316" s="148" t="s">
        <v>399</v>
      </c>
      <c r="AK316" s="142" t="s">
        <v>318</v>
      </c>
      <c r="AL316" s="142" t="s">
        <v>98</v>
      </c>
      <c r="AM316" s="143">
        <v>0</v>
      </c>
      <c r="AN316" s="144">
        <v>0</v>
      </c>
      <c r="AO316" s="144">
        <v>0</v>
      </c>
      <c r="AP316" s="144">
        <v>0</v>
      </c>
      <c r="AQ316" s="144">
        <v>68</v>
      </c>
      <c r="AR316" s="145" t="s">
        <v>399</v>
      </c>
      <c r="AS316" s="142" t="str">
        <f>IF(原始数据!L316="","",原始数据!L316)</f>
        <v>choai</v>
      </c>
      <c r="AT316" s="142" t="str">
        <f>IF(原始数据!AV316="","",原始数据!AV316)</f>
        <v>跛脚羊</v>
      </c>
      <c r="AU316" s="154">
        <v>2</v>
      </c>
      <c r="AV316" s="154">
        <v>1</v>
      </c>
      <c r="AW316" s="154">
        <v>13</v>
      </c>
      <c r="AX316" s="154">
        <v>2</v>
      </c>
      <c r="AY316" s="155">
        <v>7</v>
      </c>
      <c r="AZ316" s="151">
        <v>5</v>
      </c>
      <c r="BA316" s="151">
        <v>29</v>
      </c>
    </row>
    <row r="317" spans="1:55">
      <c r="A317" s="1">
        <f>输入错误检查!B316</f>
        <v>0</v>
      </c>
      <c r="C317" s="8">
        <f>IF(原始数据!B317="","",原始数据!B317)</f>
        <v>4</v>
      </c>
      <c r="D317" s="8">
        <f>IF(原始数据!C317="","",原始数据!C317)</f>
        <v>20</v>
      </c>
      <c r="E317" s="8">
        <f>IF(原始数据!D317="","",原始数据!D317)</f>
        <v>18</v>
      </c>
      <c r="F317" s="8" t="str">
        <f>IF(原始数据!E317="","",原始数据!E317)</f>
        <v>GG</v>
      </c>
      <c r="G317" s="8" t="str">
        <f>IF(原始数据!F317="","",原始数据!F317)</f>
        <v>WOLVES</v>
      </c>
      <c r="H317" s="8">
        <f>IF(原始数据!G317="","",原始数据!G317)</f>
        <v>2</v>
      </c>
      <c r="I317" s="8" t="str">
        <f>IF(原始数据!H317="","",原始数据!H317)</f>
        <v>上</v>
      </c>
      <c r="J317" s="8" t="str">
        <f>原始数据!U317</f>
        <v>屠</v>
      </c>
      <c r="K317" s="8">
        <f t="shared" si="10"/>
        <v>0</v>
      </c>
      <c r="L317" s="8">
        <f t="shared" si="11"/>
        <v>0</v>
      </c>
      <c r="M317" s="142" t="s">
        <v>326</v>
      </c>
      <c r="N317" s="142" t="s">
        <v>99</v>
      </c>
      <c r="O317" s="146">
        <v>1.69</v>
      </c>
      <c r="P317" s="147">
        <v>0</v>
      </c>
      <c r="Q317" s="147">
        <v>2</v>
      </c>
      <c r="R317" s="147">
        <v>1</v>
      </c>
      <c r="S317" s="147">
        <v>74</v>
      </c>
      <c r="T317" s="148" t="s">
        <v>399</v>
      </c>
      <c r="U317" s="142" t="s">
        <v>407</v>
      </c>
      <c r="V317" s="142" t="s">
        <v>101</v>
      </c>
      <c r="W317" s="143">
        <v>2.64</v>
      </c>
      <c r="X317" s="144">
        <v>0</v>
      </c>
      <c r="Y317" s="144">
        <v>2</v>
      </c>
      <c r="Z317" s="144">
        <v>1</v>
      </c>
      <c r="AA317" s="144">
        <v>77</v>
      </c>
      <c r="AB317" s="145" t="s">
        <v>399</v>
      </c>
      <c r="AC317" s="142" t="s">
        <v>293</v>
      </c>
      <c r="AD317" s="142" t="s">
        <v>91</v>
      </c>
      <c r="AE317" s="146">
        <v>0</v>
      </c>
      <c r="AF317" s="147">
        <v>0</v>
      </c>
      <c r="AG317" s="147">
        <v>0</v>
      </c>
      <c r="AH317" s="147">
        <v>0</v>
      </c>
      <c r="AI317" s="147">
        <v>105</v>
      </c>
      <c r="AJ317" s="148" t="s">
        <v>399</v>
      </c>
      <c r="AK317" s="142">
        <v>487</v>
      </c>
      <c r="AL317" s="142" t="s">
        <v>109</v>
      </c>
      <c r="AM317" s="143">
        <v>1.94</v>
      </c>
      <c r="AN317" s="144">
        <v>1</v>
      </c>
      <c r="AO317" s="144">
        <v>0</v>
      </c>
      <c r="AP317" s="144">
        <v>0</v>
      </c>
      <c r="AQ317" s="144">
        <v>40</v>
      </c>
      <c r="AR317" s="145" t="s">
        <v>399</v>
      </c>
      <c r="AS317" s="142" t="str">
        <f>IF(原始数据!L317="","",原始数据!L317)</f>
        <v>xawm</v>
      </c>
      <c r="AT317" s="142" t="str">
        <f>IF(原始数据!AV317="","",原始数据!AV317)</f>
        <v>歌剧演员</v>
      </c>
      <c r="AU317" s="154">
        <v>1</v>
      </c>
      <c r="AV317" s="154">
        <v>4</v>
      </c>
      <c r="AW317" s="154">
        <v>18</v>
      </c>
      <c r="AX317" s="154">
        <v>1</v>
      </c>
      <c r="AY317" s="155">
        <v>8</v>
      </c>
      <c r="AZ317" s="151">
        <v>8</v>
      </c>
      <c r="BA317" s="151">
        <v>44</v>
      </c>
    </row>
    <row r="318" spans="1:55">
      <c r="A318" s="1">
        <f>输入错误检查!B317</f>
        <v>0</v>
      </c>
      <c r="C318" s="8">
        <f>IF(原始数据!B318="","",原始数据!B318)</f>
        <v>4</v>
      </c>
      <c r="D318" s="8">
        <f>IF(原始数据!C318="","",原始数据!C318)</f>
        <v>20</v>
      </c>
      <c r="E318" s="8">
        <f>IF(原始数据!D318="","",原始数据!D318)</f>
        <v>18</v>
      </c>
      <c r="F318" s="8" t="str">
        <f>IF(原始数据!E318="","",原始数据!E318)</f>
        <v>GG</v>
      </c>
      <c r="G318" s="8" t="str">
        <f>IF(原始数据!F318="","",原始数据!F318)</f>
        <v>WOLVES</v>
      </c>
      <c r="H318" s="8">
        <f>IF(原始数据!G318="","",原始数据!G318)</f>
        <v>2</v>
      </c>
      <c r="I318" s="8" t="str">
        <f>IF(原始数据!H318="","",原始数据!H318)</f>
        <v>下</v>
      </c>
      <c r="J318" s="8" t="str">
        <f>原始数据!U318</f>
        <v>屠</v>
      </c>
      <c r="K318" s="8">
        <f t="shared" si="10"/>
        <v>0</v>
      </c>
      <c r="L318" s="8">
        <f t="shared" si="11"/>
        <v>1</v>
      </c>
      <c r="M318" s="142" t="s">
        <v>281</v>
      </c>
      <c r="N318" s="142" t="s">
        <v>107</v>
      </c>
      <c r="O318" s="146">
        <v>1.43</v>
      </c>
      <c r="P318" s="147">
        <v>0</v>
      </c>
      <c r="Q318" s="147">
        <v>3</v>
      </c>
      <c r="R318" s="147">
        <v>0</v>
      </c>
      <c r="S318" s="147">
        <v>123</v>
      </c>
      <c r="T318" s="148" t="s">
        <v>399</v>
      </c>
      <c r="U318" s="142" t="s">
        <v>276</v>
      </c>
      <c r="V318" s="142" t="s">
        <v>130</v>
      </c>
      <c r="W318" s="143">
        <v>1.79</v>
      </c>
      <c r="X318" s="144">
        <v>0</v>
      </c>
      <c r="Y318" s="144">
        <v>2</v>
      </c>
      <c r="Z318" s="144">
        <v>0</v>
      </c>
      <c r="AA318" s="144">
        <v>49</v>
      </c>
      <c r="AB318" s="145" t="s">
        <v>399</v>
      </c>
      <c r="AC318" s="142" t="s">
        <v>318</v>
      </c>
      <c r="AD318" s="142" t="s">
        <v>97</v>
      </c>
      <c r="AE318" s="146">
        <v>3.11</v>
      </c>
      <c r="AF318" s="147">
        <v>0</v>
      </c>
      <c r="AG318" s="147">
        <v>0</v>
      </c>
      <c r="AH318" s="147">
        <v>0</v>
      </c>
      <c r="AI318" s="147">
        <v>30</v>
      </c>
      <c r="AJ318" s="148" t="s">
        <v>398</v>
      </c>
      <c r="AK318" s="142">
        <v>18</v>
      </c>
      <c r="AL318" s="142" t="s">
        <v>93</v>
      </c>
      <c r="AM318" s="143">
        <v>0.27</v>
      </c>
      <c r="AN318" s="144">
        <v>0</v>
      </c>
      <c r="AO318" s="144">
        <v>0</v>
      </c>
      <c r="AP318" s="144">
        <v>0</v>
      </c>
      <c r="AQ318" s="144">
        <v>68</v>
      </c>
      <c r="AR318" s="145" t="s">
        <v>399</v>
      </c>
      <c r="AS318" s="142" t="str">
        <f>IF(原始数据!L318="","",原始数据!L318)</f>
        <v>choai</v>
      </c>
      <c r="AT318" s="142" t="str">
        <f>IF(原始数据!AV318="","",原始数据!AV318)</f>
        <v>歌剧演员</v>
      </c>
      <c r="AU318" s="154">
        <v>0</v>
      </c>
      <c r="AV318" s="154">
        <v>4</v>
      </c>
      <c r="AW318" s="154">
        <v>15</v>
      </c>
      <c r="AX318" s="154">
        <v>2</v>
      </c>
      <c r="AY318" s="155">
        <v>8</v>
      </c>
      <c r="AZ318" s="151">
        <v>7</v>
      </c>
      <c r="BA318" s="151">
        <v>52</v>
      </c>
    </row>
    <row r="319" spans="1:55">
      <c r="A319" s="1">
        <f>输入错误检查!B318</f>
        <v>0</v>
      </c>
      <c r="C319" s="8">
        <f>IF(原始数据!B319="","",原始数据!B319)</f>
        <v>4</v>
      </c>
      <c r="D319" s="8">
        <f>IF(原始数据!C319="","",原始数据!C319)</f>
        <v>20</v>
      </c>
      <c r="E319" s="8">
        <f>IF(原始数据!D319="","",原始数据!D319)</f>
        <v>18</v>
      </c>
      <c r="F319" s="8" t="str">
        <f>IF(原始数据!E319="","",原始数据!E319)</f>
        <v>GG</v>
      </c>
      <c r="G319" s="8" t="str">
        <f>IF(原始数据!F319="","",原始数据!F319)</f>
        <v>WOLVES</v>
      </c>
      <c r="H319" s="8">
        <f>IF(原始数据!G319="","",原始数据!G319)</f>
        <v>3</v>
      </c>
      <c r="I319" s="8" t="str">
        <f>IF(原始数据!H319="","",原始数据!H319)</f>
        <v>上</v>
      </c>
      <c r="J319" s="8" t="str">
        <f>原始数据!U319</f>
        <v>人</v>
      </c>
      <c r="K319" s="8">
        <f t="shared" si="10"/>
        <v>0</v>
      </c>
      <c r="L319" s="8">
        <f t="shared" si="11"/>
        <v>3</v>
      </c>
      <c r="M319" s="142" t="s">
        <v>326</v>
      </c>
      <c r="N319" s="142" t="s">
        <v>112</v>
      </c>
      <c r="O319" s="146">
        <v>2.33</v>
      </c>
      <c r="P319" s="147">
        <v>0</v>
      </c>
      <c r="Q319" s="147">
        <v>1</v>
      </c>
      <c r="R319" s="147">
        <v>0</v>
      </c>
      <c r="S319" s="147">
        <v>12</v>
      </c>
      <c r="T319" s="148" t="s">
        <v>398</v>
      </c>
      <c r="U319" s="142" t="s">
        <v>293</v>
      </c>
      <c r="V319" s="142" t="s">
        <v>147</v>
      </c>
      <c r="W319" s="143">
        <v>1.47</v>
      </c>
      <c r="X319" s="144">
        <v>0</v>
      </c>
      <c r="Y319" s="144">
        <v>0</v>
      </c>
      <c r="Z319" s="144">
        <v>0</v>
      </c>
      <c r="AA319" s="144">
        <v>32</v>
      </c>
      <c r="AB319" s="145" t="s">
        <v>398</v>
      </c>
      <c r="AC319" s="142">
        <v>487</v>
      </c>
      <c r="AD319" s="142" t="s">
        <v>108</v>
      </c>
      <c r="AE319" s="146">
        <v>0</v>
      </c>
      <c r="AF319" s="147">
        <v>1</v>
      </c>
      <c r="AG319" s="147">
        <v>0</v>
      </c>
      <c r="AH319" s="147">
        <v>0</v>
      </c>
      <c r="AI319" s="147">
        <v>193</v>
      </c>
      <c r="AJ319" s="148" t="s">
        <v>399</v>
      </c>
      <c r="AK319" s="142" t="s">
        <v>407</v>
      </c>
      <c r="AL319" s="142" t="s">
        <v>107</v>
      </c>
      <c r="AM319" s="163">
        <v>1.31</v>
      </c>
      <c r="AN319" s="144">
        <v>0</v>
      </c>
      <c r="AO319" s="144">
        <v>1</v>
      </c>
      <c r="AP319" s="144">
        <v>0</v>
      </c>
      <c r="AQ319" s="144">
        <v>30</v>
      </c>
      <c r="AR319" s="145" t="s">
        <v>398</v>
      </c>
      <c r="AS319" s="142" t="str">
        <f>IF(原始数据!L319="","",原始数据!L319)</f>
        <v>xawm</v>
      </c>
      <c r="AT319" s="142" t="str">
        <f>IF(原始数据!AV319="","",原始数据!AV319)</f>
        <v>使徒</v>
      </c>
      <c r="AU319" s="154">
        <v>0</v>
      </c>
      <c r="AV319" s="154">
        <v>3</v>
      </c>
      <c r="AW319" s="154">
        <v>7</v>
      </c>
      <c r="AX319" s="154">
        <v>0</v>
      </c>
      <c r="AY319" s="155">
        <v>4</v>
      </c>
      <c r="AZ319" s="151">
        <v>4</v>
      </c>
      <c r="BA319" s="151">
        <v>52</v>
      </c>
    </row>
    <row r="320" spans="1:55">
      <c r="A320" s="1">
        <f>输入错误检查!B319</f>
        <v>0</v>
      </c>
      <c r="C320" s="8">
        <f>IF(原始数据!B320="","",原始数据!B320)</f>
        <v>4</v>
      </c>
      <c r="D320" s="8">
        <f>IF(原始数据!C320="","",原始数据!C320)</f>
        <v>20</v>
      </c>
      <c r="E320" s="8">
        <f>IF(原始数据!D320="","",原始数据!D320)</f>
        <v>18</v>
      </c>
      <c r="F320" s="8" t="str">
        <f>IF(原始数据!E320="","",原始数据!E320)</f>
        <v>GG</v>
      </c>
      <c r="G320" s="8" t="str">
        <f>IF(原始数据!F320="","",原始数据!F320)</f>
        <v>WOLVES</v>
      </c>
      <c r="H320" s="8">
        <f>IF(原始数据!G320="","",原始数据!G320)</f>
        <v>3</v>
      </c>
      <c r="I320" s="8" t="str">
        <f>IF(原始数据!H320="","",原始数据!H320)</f>
        <v>下</v>
      </c>
      <c r="J320" s="8" t="str">
        <f>原始数据!U320</f>
        <v>屠</v>
      </c>
      <c r="K320" s="8">
        <f t="shared" si="10"/>
        <v>0</v>
      </c>
      <c r="L320" s="8">
        <f t="shared" si="11"/>
        <v>1</v>
      </c>
      <c r="M320" s="142" t="s">
        <v>281</v>
      </c>
      <c r="N320" s="142" t="s">
        <v>105</v>
      </c>
      <c r="O320" s="146">
        <v>1.18</v>
      </c>
      <c r="P320" s="147">
        <v>0</v>
      </c>
      <c r="Q320" s="147">
        <v>0</v>
      </c>
      <c r="R320" s="147">
        <v>0</v>
      </c>
      <c r="S320" s="147">
        <v>96</v>
      </c>
      <c r="T320" s="148" t="s">
        <v>399</v>
      </c>
      <c r="U320" s="142" t="s">
        <v>276</v>
      </c>
      <c r="V320" s="142" t="s">
        <v>113</v>
      </c>
      <c r="W320" s="143">
        <v>1.56</v>
      </c>
      <c r="X320" s="144">
        <v>0</v>
      </c>
      <c r="Y320" s="144">
        <v>0</v>
      </c>
      <c r="Z320" s="144">
        <v>0</v>
      </c>
      <c r="AA320" s="144">
        <v>93</v>
      </c>
      <c r="AB320" s="145" t="s">
        <v>398</v>
      </c>
      <c r="AC320" s="142" t="s">
        <v>318</v>
      </c>
      <c r="AD320" s="142" t="s">
        <v>83</v>
      </c>
      <c r="AE320" s="146">
        <v>2</v>
      </c>
      <c r="AF320" s="147">
        <v>0</v>
      </c>
      <c r="AG320" s="147">
        <v>2</v>
      </c>
      <c r="AH320" s="147">
        <v>0</v>
      </c>
      <c r="AI320" s="147">
        <v>62</v>
      </c>
      <c r="AJ320" s="148" t="s">
        <v>399</v>
      </c>
      <c r="AK320" s="142">
        <v>18</v>
      </c>
      <c r="AL320" s="142" t="s">
        <v>143</v>
      </c>
      <c r="AM320" s="143">
        <v>0.41</v>
      </c>
      <c r="AN320" s="144">
        <v>0</v>
      </c>
      <c r="AO320" s="144">
        <v>0</v>
      </c>
      <c r="AP320" s="144">
        <v>0</v>
      </c>
      <c r="AQ320" s="144">
        <v>56</v>
      </c>
      <c r="AR320" s="145" t="s">
        <v>399</v>
      </c>
      <c r="AS320" s="142" t="str">
        <f>IF(原始数据!L320="","",原始数据!L320)</f>
        <v>choai</v>
      </c>
      <c r="AT320" s="142" t="str">
        <f>IF(原始数据!AV320="","",原始数据!AV320)</f>
        <v>蜡像师</v>
      </c>
      <c r="AU320" s="154">
        <v>0</v>
      </c>
      <c r="AV320" s="154">
        <v>2</v>
      </c>
      <c r="AW320" s="154">
        <v>13</v>
      </c>
      <c r="AX320" s="154">
        <v>0</v>
      </c>
      <c r="AY320" s="155">
        <v>8</v>
      </c>
      <c r="AZ320" s="151">
        <v>6</v>
      </c>
      <c r="BA320" s="151">
        <v>38</v>
      </c>
    </row>
    <row r="321" spans="1:55">
      <c r="A321" s="1">
        <f>输入错误检查!B320</f>
        <v>0</v>
      </c>
      <c r="C321" s="8">
        <f>IF(原始数据!B321="","",原始数据!B321)</f>
        <v>4</v>
      </c>
      <c r="D321" s="8">
        <f>IF(原始数据!C321="","",原始数据!C321)</f>
        <v>20</v>
      </c>
      <c r="E321" s="8">
        <f>IF(原始数据!D321="","",原始数据!D321)</f>
        <v>18</v>
      </c>
      <c r="F321" s="8" t="str">
        <f>IF(原始数据!E321="","",原始数据!E321)</f>
        <v>GG</v>
      </c>
      <c r="G321" s="8" t="str">
        <f>IF(原始数据!F321="","",原始数据!F321)</f>
        <v>WOLVES</v>
      </c>
      <c r="H321" s="8" t="str">
        <f>IF(原始数据!G321="","",原始数据!G321)</f>
        <v>加</v>
      </c>
      <c r="I321" s="8" t="str">
        <f>IF(原始数据!H321="","",原始数据!H321)</f>
        <v>上</v>
      </c>
      <c r="J321" s="8" t="str">
        <f>原始数据!U321</f>
        <v/>
      </c>
      <c r="K321" s="8" t="str">
        <f t="shared" si="10"/>
        <v/>
      </c>
      <c r="L321" s="8">
        <f t="shared" si="11"/>
        <v>0</v>
      </c>
      <c r="M321" s="142"/>
      <c r="N321" s="142"/>
      <c r="O321" s="146"/>
      <c r="P321" s="147"/>
      <c r="Q321" s="147"/>
      <c r="R321" s="147"/>
      <c r="S321" s="147"/>
      <c r="T321" s="148"/>
      <c r="U321" s="142"/>
      <c r="V321" s="142"/>
      <c r="W321" s="143"/>
      <c r="X321" s="144"/>
      <c r="Y321" s="144"/>
      <c r="Z321" s="144"/>
      <c r="AA321" s="144"/>
      <c r="AB321" s="145"/>
      <c r="AC321" s="142"/>
      <c r="AD321" s="142"/>
      <c r="AE321" s="146"/>
      <c r="AF321" s="147"/>
      <c r="AG321" s="147"/>
      <c r="AH321" s="147"/>
      <c r="AI321" s="147"/>
      <c r="AJ321" s="148"/>
      <c r="AK321" s="142"/>
      <c r="AL321" s="142"/>
      <c r="AM321" s="143"/>
      <c r="AN321" s="144"/>
      <c r="AO321" s="144"/>
      <c r="AP321" s="144"/>
      <c r="AQ321" s="144"/>
      <c r="AR321" s="145"/>
      <c r="AS321" s="142" t="str">
        <f>IF(原始数据!L321="","",原始数据!L321)</f>
        <v/>
      </c>
      <c r="AT321" s="142" t="str">
        <f>IF(原始数据!AV321="","",原始数据!AV321)</f>
        <v/>
      </c>
      <c r="AU321" s="154"/>
      <c r="AV321" s="154"/>
      <c r="AW321" s="154"/>
      <c r="AX321" s="154"/>
      <c r="AY321" s="155"/>
      <c r="AZ321" s="151"/>
      <c r="BA321" s="151"/>
    </row>
    <row r="322" spans="1:55">
      <c r="A322" s="1">
        <f>输入错误检查!B321</f>
        <v>0</v>
      </c>
      <c r="C322" s="8">
        <f>IF(原始数据!B322="","",原始数据!B322)</f>
        <v>4</v>
      </c>
      <c r="D322" s="8">
        <f>IF(原始数据!C322="","",原始数据!C322)</f>
        <v>20</v>
      </c>
      <c r="E322" s="8">
        <f>IF(原始数据!D322="","",原始数据!D322)</f>
        <v>18</v>
      </c>
      <c r="F322" s="8" t="str">
        <f>IF(原始数据!E322="","",原始数据!E322)</f>
        <v>GG</v>
      </c>
      <c r="G322" s="8" t="str">
        <f>IF(原始数据!F322="","",原始数据!F322)</f>
        <v>WOLVES</v>
      </c>
      <c r="H322" s="8" t="str">
        <f>IF(原始数据!G322="","",原始数据!G322)</f>
        <v>加</v>
      </c>
      <c r="I322" s="8" t="str">
        <f>IF(原始数据!H322="","",原始数据!H322)</f>
        <v>下</v>
      </c>
      <c r="J322" s="8" t="str">
        <f>原始数据!U322</f>
        <v/>
      </c>
      <c r="K322" s="8" t="str">
        <f t="shared" si="10"/>
        <v/>
      </c>
      <c r="L322" s="8">
        <f t="shared" si="11"/>
        <v>0</v>
      </c>
      <c r="M322" s="142"/>
      <c r="N322" s="142"/>
      <c r="O322" s="146"/>
      <c r="P322" s="147"/>
      <c r="Q322" s="147"/>
      <c r="R322" s="147"/>
      <c r="S322" s="147"/>
      <c r="T322" s="148"/>
      <c r="U322" s="142"/>
      <c r="V322" s="142"/>
      <c r="W322" s="143"/>
      <c r="X322" s="144"/>
      <c r="Y322" s="144"/>
      <c r="Z322" s="144"/>
      <c r="AA322" s="144"/>
      <c r="AB322" s="145"/>
      <c r="AC322" s="142"/>
      <c r="AD322" s="142"/>
      <c r="AE322" s="146"/>
      <c r="AF322" s="147"/>
      <c r="AG322" s="147"/>
      <c r="AH322" s="147"/>
      <c r="AI322" s="147"/>
      <c r="AJ322" s="148"/>
      <c r="AK322" s="142"/>
      <c r="AL322" s="142"/>
      <c r="AM322" s="143"/>
      <c r="AN322" s="144"/>
      <c r="AO322" s="144"/>
      <c r="AP322" s="144"/>
      <c r="AQ322" s="144"/>
      <c r="AR322" s="145"/>
      <c r="AS322" s="142" t="str">
        <f>IF(原始数据!L322="","",原始数据!L322)</f>
        <v/>
      </c>
      <c r="AT322" s="142" t="str">
        <f>IF(原始数据!AV322="","",原始数据!AV322)</f>
        <v/>
      </c>
      <c r="AU322" s="154"/>
      <c r="AV322" s="154"/>
      <c r="AW322" s="154"/>
      <c r="AX322" s="154"/>
      <c r="AY322" s="155"/>
      <c r="AZ322" s="151"/>
      <c r="BA322" s="151"/>
    </row>
    <row r="323" spans="1:55">
      <c r="A323" s="1">
        <f>输入错误检查!B322</f>
        <v>0</v>
      </c>
      <c r="C323" s="8" t="str">
        <f>IF(原始数据!B323="","",原始数据!B323)</f>
        <v/>
      </c>
      <c r="D323" s="8" t="str">
        <f>IF(原始数据!C323="","",原始数据!C323)</f>
        <v/>
      </c>
      <c r="E323" s="8" t="str">
        <f>IF(原始数据!D323="","",原始数据!D323)</f>
        <v/>
      </c>
      <c r="F323" s="8" t="str">
        <f>IF(原始数据!E323="","",原始数据!E323)</f>
        <v/>
      </c>
      <c r="G323" s="8" t="str">
        <f>IF(原始数据!F323="","",原始数据!F323)</f>
        <v/>
      </c>
      <c r="H323" s="8">
        <f>IF(原始数据!G323="","",原始数据!G323)</f>
        <v>1</v>
      </c>
      <c r="I323" s="8" t="str">
        <f>IF(原始数据!H323="","",原始数据!H323)</f>
        <v>上</v>
      </c>
      <c r="J323" s="8" t="str">
        <f>原始数据!U323</f>
        <v/>
      </c>
      <c r="K323" s="8" t="str">
        <f t="shared" si="10"/>
        <v/>
      </c>
      <c r="L323" s="8">
        <f t="shared" si="11"/>
        <v>0</v>
      </c>
      <c r="M323" s="142"/>
      <c r="N323" s="142"/>
      <c r="O323" s="143"/>
      <c r="P323" s="144"/>
      <c r="Q323" s="144"/>
      <c r="R323" s="144"/>
      <c r="S323" s="144"/>
      <c r="T323" s="145"/>
      <c r="U323" s="142"/>
      <c r="V323" s="142"/>
      <c r="W323" s="146"/>
      <c r="X323" s="147"/>
      <c r="Y323" s="147"/>
      <c r="Z323" s="147"/>
      <c r="AA323" s="147"/>
      <c r="AB323" s="148"/>
      <c r="AC323" s="142"/>
      <c r="AD323" s="142"/>
      <c r="AE323" s="143"/>
      <c r="AF323" s="144"/>
      <c r="AG323" s="144"/>
      <c r="AH323" s="144"/>
      <c r="AI323" s="144"/>
      <c r="AJ323" s="145"/>
      <c r="AK323" s="142"/>
      <c r="AL323" s="142"/>
      <c r="AM323" s="146"/>
      <c r="AN323" s="147"/>
      <c r="AO323" s="147"/>
      <c r="AP323" s="147"/>
      <c r="AQ323" s="147"/>
      <c r="AR323" s="148"/>
      <c r="AS323" s="142" t="str">
        <f>IF(原始数据!L323="","",原始数据!L323)</f>
        <v/>
      </c>
      <c r="AT323" s="142" t="str">
        <f>IF(原始数据!AV323="","",原始数据!AV323)</f>
        <v/>
      </c>
      <c r="AU323" s="149"/>
      <c r="AV323" s="149"/>
      <c r="AW323" s="149"/>
      <c r="AX323" s="149"/>
      <c r="AY323" s="150"/>
      <c r="AZ323" s="151"/>
      <c r="BA323" s="151"/>
      <c r="BB323" s="156"/>
      <c r="BC323" s="157"/>
    </row>
    <row r="324" spans="1:55">
      <c r="A324" s="1">
        <f>输入错误检查!B323</f>
        <v>0</v>
      </c>
      <c r="C324" s="8" t="str">
        <f>IF(原始数据!B324="","",原始数据!B324)</f>
        <v/>
      </c>
      <c r="D324" s="8" t="str">
        <f>IF(原始数据!C324="","",原始数据!C324)</f>
        <v/>
      </c>
      <c r="E324" s="8" t="str">
        <f>IF(原始数据!D324="","",原始数据!D324)</f>
        <v/>
      </c>
      <c r="F324" s="8" t="str">
        <f>IF(原始数据!E324="","",原始数据!E324)</f>
        <v/>
      </c>
      <c r="G324" s="8" t="str">
        <f>IF(原始数据!F324="","",原始数据!F324)</f>
        <v/>
      </c>
      <c r="H324" s="8">
        <f>IF(原始数据!G324="","",原始数据!G324)</f>
        <v>1</v>
      </c>
      <c r="I324" s="8" t="str">
        <f>IF(原始数据!H324="","",原始数据!H324)</f>
        <v>下</v>
      </c>
      <c r="J324" s="8" t="str">
        <f>原始数据!U324</f>
        <v/>
      </c>
      <c r="K324" s="8" t="str">
        <f t="shared" si="10"/>
        <v/>
      </c>
      <c r="L324" s="8">
        <f t="shared" si="11"/>
        <v>0</v>
      </c>
      <c r="M324" s="142"/>
      <c r="N324" s="142"/>
      <c r="O324" s="143"/>
      <c r="P324" s="144"/>
      <c r="Q324" s="144"/>
      <c r="R324" s="144"/>
      <c r="S324" s="144"/>
      <c r="T324" s="145"/>
      <c r="U324" s="142"/>
      <c r="V324" s="142"/>
      <c r="W324" s="146"/>
      <c r="X324" s="147"/>
      <c r="Y324" s="147"/>
      <c r="Z324" s="147"/>
      <c r="AA324" s="147"/>
      <c r="AB324" s="148"/>
      <c r="AC324" s="142"/>
      <c r="AD324" s="142"/>
      <c r="AE324" s="143"/>
      <c r="AF324" s="144"/>
      <c r="AG324" s="144"/>
      <c r="AH324" s="144"/>
      <c r="AI324" s="144"/>
      <c r="AJ324" s="145"/>
      <c r="AK324" s="142"/>
      <c r="AL324" s="142"/>
      <c r="AM324" s="146"/>
      <c r="AN324" s="147"/>
      <c r="AO324" s="147"/>
      <c r="AP324" s="147"/>
      <c r="AQ324" s="147"/>
      <c r="AR324" s="148"/>
      <c r="AS324" s="142" t="str">
        <f>IF(原始数据!L324="","",原始数据!L324)</f>
        <v/>
      </c>
      <c r="AT324" s="142" t="str">
        <f>IF(原始数据!AV324="","",原始数据!AV324)</f>
        <v/>
      </c>
      <c r="AU324" s="149"/>
      <c r="AV324" s="149"/>
      <c r="AW324" s="149"/>
      <c r="AX324" s="149"/>
      <c r="AY324" s="150"/>
      <c r="AZ324" s="151"/>
      <c r="BA324" s="151"/>
    </row>
    <row r="325" spans="1:55">
      <c r="A325" s="1">
        <f>输入错误检查!B324</f>
        <v>0</v>
      </c>
      <c r="C325" s="8" t="str">
        <f>IF(原始数据!B325="","",原始数据!B325)</f>
        <v/>
      </c>
      <c r="D325" s="8" t="str">
        <f>IF(原始数据!C325="","",原始数据!C325)</f>
        <v/>
      </c>
      <c r="E325" s="8" t="str">
        <f>IF(原始数据!D325="","",原始数据!D325)</f>
        <v/>
      </c>
      <c r="F325" s="8" t="str">
        <f>IF(原始数据!E325="","",原始数据!E325)</f>
        <v/>
      </c>
      <c r="G325" s="8" t="str">
        <f>IF(原始数据!F325="","",原始数据!F325)</f>
        <v/>
      </c>
      <c r="H325" s="8">
        <f>IF(原始数据!G325="","",原始数据!G325)</f>
        <v>2</v>
      </c>
      <c r="I325" s="8" t="str">
        <f>IF(原始数据!H325="","",原始数据!H325)</f>
        <v>上</v>
      </c>
      <c r="J325" s="8" t="str">
        <f>原始数据!U325</f>
        <v/>
      </c>
      <c r="K325" s="8" t="str">
        <f t="shared" si="10"/>
        <v/>
      </c>
      <c r="L325" s="8">
        <f t="shared" si="11"/>
        <v>0</v>
      </c>
      <c r="M325" s="142"/>
      <c r="N325" s="142"/>
      <c r="O325" s="143"/>
      <c r="P325" s="144"/>
      <c r="Q325" s="144"/>
      <c r="R325" s="144"/>
      <c r="S325" s="144"/>
      <c r="T325" s="145"/>
      <c r="U325" s="142"/>
      <c r="V325" s="142"/>
      <c r="W325" s="146"/>
      <c r="X325" s="147"/>
      <c r="Y325" s="147"/>
      <c r="Z325" s="147"/>
      <c r="AA325" s="147"/>
      <c r="AB325" s="148"/>
      <c r="AC325" s="142"/>
      <c r="AD325" s="142"/>
      <c r="AE325" s="143"/>
      <c r="AF325" s="144"/>
      <c r="AG325" s="144"/>
      <c r="AH325" s="144"/>
      <c r="AI325" s="144"/>
      <c r="AJ325" s="145"/>
      <c r="AK325" s="142"/>
      <c r="AL325" s="142"/>
      <c r="AM325" s="146"/>
      <c r="AN325" s="147"/>
      <c r="AO325" s="147"/>
      <c r="AP325" s="147"/>
      <c r="AQ325" s="147"/>
      <c r="AR325" s="148"/>
      <c r="AS325" s="142" t="str">
        <f>IF(原始数据!L325="","",原始数据!L325)</f>
        <v/>
      </c>
      <c r="AT325" s="142" t="str">
        <f>IF(原始数据!AV325="","",原始数据!AV325)</f>
        <v/>
      </c>
      <c r="AU325" s="149"/>
      <c r="AV325" s="149"/>
      <c r="AW325" s="149"/>
      <c r="AX325" s="149"/>
      <c r="AY325" s="150"/>
      <c r="AZ325" s="151"/>
      <c r="BA325" s="151"/>
    </row>
    <row r="326" spans="1:55">
      <c r="A326" s="1">
        <f>输入错误检查!B325</f>
        <v>0</v>
      </c>
      <c r="C326" s="8" t="str">
        <f>IF(原始数据!B326="","",原始数据!B326)</f>
        <v/>
      </c>
      <c r="D326" s="8" t="str">
        <f>IF(原始数据!C326="","",原始数据!C326)</f>
        <v/>
      </c>
      <c r="E326" s="8" t="str">
        <f>IF(原始数据!D326="","",原始数据!D326)</f>
        <v/>
      </c>
      <c r="F326" s="8" t="str">
        <f>IF(原始数据!E326="","",原始数据!E326)</f>
        <v/>
      </c>
      <c r="G326" s="8" t="str">
        <f>IF(原始数据!F326="","",原始数据!F326)</f>
        <v/>
      </c>
      <c r="H326" s="8">
        <f>IF(原始数据!G326="","",原始数据!G326)</f>
        <v>2</v>
      </c>
      <c r="I326" s="8" t="str">
        <f>IF(原始数据!H326="","",原始数据!H326)</f>
        <v>下</v>
      </c>
      <c r="J326" s="8" t="str">
        <f>原始数据!U326</f>
        <v/>
      </c>
      <c r="K326" s="8" t="str">
        <f t="shared" si="10"/>
        <v/>
      </c>
      <c r="L326" s="8">
        <f t="shared" si="11"/>
        <v>0</v>
      </c>
      <c r="M326" s="142"/>
      <c r="N326" s="142"/>
      <c r="O326" s="143"/>
      <c r="P326" s="144"/>
      <c r="Q326" s="144"/>
      <c r="R326" s="144"/>
      <c r="S326" s="144"/>
      <c r="T326" s="145"/>
      <c r="U326" s="142"/>
      <c r="V326" s="142"/>
      <c r="W326" s="146"/>
      <c r="X326" s="147"/>
      <c r="Y326" s="147"/>
      <c r="Z326" s="147"/>
      <c r="AA326" s="147"/>
      <c r="AB326" s="148"/>
      <c r="AC326" s="142"/>
      <c r="AD326" s="142"/>
      <c r="AE326" s="143"/>
      <c r="AF326" s="144"/>
      <c r="AG326" s="144"/>
      <c r="AH326" s="144"/>
      <c r="AI326" s="144"/>
      <c r="AJ326" s="145"/>
      <c r="AK326" s="142"/>
      <c r="AL326" s="142"/>
      <c r="AM326" s="146"/>
      <c r="AN326" s="147"/>
      <c r="AO326" s="147"/>
      <c r="AP326" s="147"/>
      <c r="AQ326" s="147"/>
      <c r="AR326" s="148"/>
      <c r="AS326" s="142" t="str">
        <f>IF(原始数据!L326="","",原始数据!L326)</f>
        <v/>
      </c>
      <c r="AT326" s="142" t="str">
        <f>IF(原始数据!AV326="","",原始数据!AV326)</f>
        <v/>
      </c>
      <c r="AU326" s="149"/>
      <c r="AV326" s="149"/>
      <c r="AW326" s="149"/>
      <c r="AX326" s="149"/>
      <c r="AY326" s="150"/>
      <c r="AZ326" s="151"/>
      <c r="BA326" s="151"/>
    </row>
    <row r="327" spans="1:55">
      <c r="A327" s="1">
        <f>输入错误检查!B326</f>
        <v>0</v>
      </c>
      <c r="C327" s="8" t="str">
        <f>IF(原始数据!B327="","",原始数据!B327)</f>
        <v/>
      </c>
      <c r="D327" s="8" t="str">
        <f>IF(原始数据!C327="","",原始数据!C327)</f>
        <v/>
      </c>
      <c r="E327" s="8" t="str">
        <f>IF(原始数据!D327="","",原始数据!D327)</f>
        <v/>
      </c>
      <c r="F327" s="8" t="str">
        <f>IF(原始数据!E327="","",原始数据!E327)</f>
        <v/>
      </c>
      <c r="G327" s="8" t="str">
        <f>IF(原始数据!F327="","",原始数据!F327)</f>
        <v/>
      </c>
      <c r="H327" s="8">
        <f>IF(原始数据!G327="","",原始数据!G327)</f>
        <v>3</v>
      </c>
      <c r="I327" s="8" t="str">
        <f>IF(原始数据!H327="","",原始数据!H327)</f>
        <v>上</v>
      </c>
      <c r="J327" s="8" t="str">
        <f>原始数据!U327</f>
        <v/>
      </c>
      <c r="K327" s="8" t="str">
        <f t="shared" si="10"/>
        <v/>
      </c>
      <c r="L327" s="8">
        <f t="shared" si="11"/>
        <v>0</v>
      </c>
      <c r="M327" s="142"/>
      <c r="N327" s="142"/>
      <c r="O327" s="143"/>
      <c r="P327" s="144"/>
      <c r="Q327" s="144"/>
      <c r="R327" s="144"/>
      <c r="S327" s="144"/>
      <c r="T327" s="145"/>
      <c r="U327" s="142"/>
      <c r="V327" s="142"/>
      <c r="W327" s="146"/>
      <c r="X327" s="147"/>
      <c r="Y327" s="147"/>
      <c r="Z327" s="147"/>
      <c r="AA327" s="147"/>
      <c r="AB327" s="148"/>
      <c r="AC327" s="142"/>
      <c r="AD327" s="142"/>
      <c r="AE327" s="143"/>
      <c r="AF327" s="144"/>
      <c r="AG327" s="144"/>
      <c r="AH327" s="144"/>
      <c r="AI327" s="144"/>
      <c r="AJ327" s="145"/>
      <c r="AK327" s="142"/>
      <c r="AL327" s="142"/>
      <c r="AM327" s="146"/>
      <c r="AN327" s="147"/>
      <c r="AO327" s="147"/>
      <c r="AP327" s="147"/>
      <c r="AQ327" s="147"/>
      <c r="AR327" s="148"/>
      <c r="AS327" s="142" t="str">
        <f>IF(原始数据!L327="","",原始数据!L327)</f>
        <v/>
      </c>
      <c r="AT327" s="142" t="str">
        <f>IF(原始数据!AV327="","",原始数据!AV327)</f>
        <v/>
      </c>
      <c r="AU327" s="149"/>
      <c r="AV327" s="149"/>
      <c r="AW327" s="149"/>
      <c r="AX327" s="149"/>
      <c r="AY327" s="150"/>
      <c r="AZ327" s="151"/>
      <c r="BA327" s="151"/>
    </row>
    <row r="328" spans="1:55">
      <c r="A328" s="1">
        <f>输入错误检查!B327</f>
        <v>0</v>
      </c>
      <c r="C328" s="8" t="str">
        <f>IF(原始数据!B328="","",原始数据!B328)</f>
        <v/>
      </c>
      <c r="D328" s="8" t="str">
        <f>IF(原始数据!C328="","",原始数据!C328)</f>
        <v/>
      </c>
      <c r="E328" s="8" t="str">
        <f>IF(原始数据!D328="","",原始数据!D328)</f>
        <v/>
      </c>
      <c r="F328" s="8" t="str">
        <f>IF(原始数据!E328="","",原始数据!E328)</f>
        <v/>
      </c>
      <c r="G328" s="8" t="str">
        <f>IF(原始数据!F328="","",原始数据!F328)</f>
        <v/>
      </c>
      <c r="H328" s="8">
        <f>IF(原始数据!G328="","",原始数据!G328)</f>
        <v>3</v>
      </c>
      <c r="I328" s="8" t="str">
        <f>IF(原始数据!H328="","",原始数据!H328)</f>
        <v>下</v>
      </c>
      <c r="J328" s="8" t="str">
        <f>原始数据!U328</f>
        <v/>
      </c>
      <c r="K328" s="8" t="str">
        <f t="shared" si="10"/>
        <v/>
      </c>
      <c r="L328" s="8">
        <f t="shared" si="11"/>
        <v>0</v>
      </c>
      <c r="M328" s="142"/>
      <c r="N328" s="142"/>
      <c r="O328" s="143"/>
      <c r="P328" s="144"/>
      <c r="Q328" s="144"/>
      <c r="R328" s="144"/>
      <c r="S328" s="144"/>
      <c r="T328" s="145"/>
      <c r="U328" s="142"/>
      <c r="V328" s="142"/>
      <c r="W328" s="146"/>
      <c r="X328" s="147"/>
      <c r="Y328" s="147"/>
      <c r="Z328" s="147"/>
      <c r="AA328" s="147"/>
      <c r="AB328" s="148"/>
      <c r="AC328" s="142"/>
      <c r="AD328" s="142"/>
      <c r="AE328" s="143"/>
      <c r="AF328" s="144"/>
      <c r="AG328" s="144"/>
      <c r="AH328" s="144"/>
      <c r="AI328" s="144"/>
      <c r="AJ328" s="145"/>
      <c r="AK328" s="142"/>
      <c r="AL328" s="142"/>
      <c r="AM328" s="146"/>
      <c r="AN328" s="147"/>
      <c r="AO328" s="147"/>
      <c r="AP328" s="147"/>
      <c r="AQ328" s="147"/>
      <c r="AR328" s="148"/>
      <c r="AS328" s="142" t="str">
        <f>IF(原始数据!L328="","",原始数据!L328)</f>
        <v/>
      </c>
      <c r="AT328" s="142" t="str">
        <f>IF(原始数据!AV328="","",原始数据!AV328)</f>
        <v/>
      </c>
      <c r="AU328" s="149"/>
      <c r="AV328" s="149"/>
      <c r="AW328" s="149"/>
      <c r="AX328" s="149"/>
      <c r="AY328" s="150"/>
      <c r="AZ328" s="151"/>
      <c r="BA328" s="151"/>
    </row>
    <row r="329" spans="1:55">
      <c r="A329" s="1">
        <f>输入错误检查!B328</f>
        <v>0</v>
      </c>
      <c r="C329" s="8" t="str">
        <f>IF(原始数据!B329="","",原始数据!B329)</f>
        <v/>
      </c>
      <c r="D329" s="8" t="str">
        <f>IF(原始数据!C329="","",原始数据!C329)</f>
        <v/>
      </c>
      <c r="E329" s="8" t="str">
        <f>IF(原始数据!D329="","",原始数据!D329)</f>
        <v/>
      </c>
      <c r="F329" s="8" t="str">
        <f>IF(原始数据!E329="","",原始数据!E329)</f>
        <v/>
      </c>
      <c r="G329" s="8" t="str">
        <f>IF(原始数据!F329="","",原始数据!F329)</f>
        <v/>
      </c>
      <c r="H329" s="8" t="str">
        <f>IF(原始数据!G329="","",原始数据!G329)</f>
        <v>加</v>
      </c>
      <c r="I329" s="8" t="str">
        <f>IF(原始数据!H329="","",原始数据!H329)</f>
        <v>上</v>
      </c>
      <c r="J329" s="8" t="str">
        <f>原始数据!U329</f>
        <v/>
      </c>
      <c r="K329" s="8" t="str">
        <f t="shared" si="10"/>
        <v/>
      </c>
      <c r="L329" s="8">
        <f t="shared" si="11"/>
        <v>0</v>
      </c>
      <c r="M329" s="142"/>
      <c r="N329" s="142"/>
      <c r="O329" s="143"/>
      <c r="P329" s="144"/>
      <c r="Q329" s="144"/>
      <c r="R329" s="144"/>
      <c r="S329" s="144"/>
      <c r="T329" s="145"/>
      <c r="U329" s="142"/>
      <c r="V329" s="142"/>
      <c r="W329" s="146"/>
      <c r="X329" s="147"/>
      <c r="Y329" s="147"/>
      <c r="Z329" s="147"/>
      <c r="AA329" s="147"/>
      <c r="AB329" s="148"/>
      <c r="AC329" s="142"/>
      <c r="AD329" s="142"/>
      <c r="AE329" s="143"/>
      <c r="AF329" s="144"/>
      <c r="AG329" s="144"/>
      <c r="AH329" s="144"/>
      <c r="AI329" s="144"/>
      <c r="AJ329" s="145"/>
      <c r="AK329" s="142"/>
      <c r="AL329" s="142"/>
      <c r="AM329" s="146"/>
      <c r="AN329" s="147"/>
      <c r="AO329" s="147"/>
      <c r="AP329" s="147"/>
      <c r="AQ329" s="147"/>
      <c r="AR329" s="148"/>
      <c r="AS329" s="142" t="str">
        <f>IF(原始数据!L329="","",原始数据!L329)</f>
        <v/>
      </c>
      <c r="AT329" s="142" t="str">
        <f>IF(原始数据!AV329="","",原始数据!AV329)</f>
        <v/>
      </c>
      <c r="AU329" s="149"/>
      <c r="AV329" s="149"/>
      <c r="AW329" s="149"/>
      <c r="AX329" s="149"/>
      <c r="AY329" s="150"/>
      <c r="AZ329" s="151"/>
      <c r="BA329" s="151"/>
    </row>
    <row r="330" spans="1:55">
      <c r="A330" s="1">
        <f>输入错误检查!B329</f>
        <v>0</v>
      </c>
      <c r="C330" s="8" t="str">
        <f>IF(原始数据!B330="","",原始数据!B330)</f>
        <v/>
      </c>
      <c r="D330" s="8" t="str">
        <f>IF(原始数据!C330="","",原始数据!C330)</f>
        <v/>
      </c>
      <c r="E330" s="8" t="str">
        <f>IF(原始数据!D330="","",原始数据!D330)</f>
        <v/>
      </c>
      <c r="F330" s="8" t="str">
        <f>IF(原始数据!E330="","",原始数据!E330)</f>
        <v/>
      </c>
      <c r="G330" s="8" t="str">
        <f>IF(原始数据!F330="","",原始数据!F330)</f>
        <v/>
      </c>
      <c r="H330" s="8" t="str">
        <f>IF(原始数据!G330="","",原始数据!G330)</f>
        <v>加</v>
      </c>
      <c r="I330" s="8" t="str">
        <f>IF(原始数据!H330="","",原始数据!H330)</f>
        <v>下</v>
      </c>
      <c r="J330" s="8" t="str">
        <f>原始数据!U330</f>
        <v/>
      </c>
      <c r="K330" s="8" t="str">
        <f t="shared" si="10"/>
        <v/>
      </c>
      <c r="L330" s="8">
        <f t="shared" si="11"/>
        <v>0</v>
      </c>
      <c r="M330" s="142"/>
      <c r="N330" s="142"/>
      <c r="O330" s="143"/>
      <c r="P330" s="144"/>
      <c r="Q330" s="144"/>
      <c r="R330" s="144"/>
      <c r="S330" s="144"/>
      <c r="T330" s="145"/>
      <c r="U330" s="142"/>
      <c r="V330" s="142"/>
      <c r="W330" s="146"/>
      <c r="X330" s="147"/>
      <c r="Y330" s="147"/>
      <c r="Z330" s="147"/>
      <c r="AA330" s="147"/>
      <c r="AB330" s="148"/>
      <c r="AC330" s="142"/>
      <c r="AD330" s="142"/>
      <c r="AE330" s="143"/>
      <c r="AF330" s="144"/>
      <c r="AG330" s="144"/>
      <c r="AH330" s="144"/>
      <c r="AI330" s="144"/>
      <c r="AJ330" s="145"/>
      <c r="AK330" s="142"/>
      <c r="AL330" s="142"/>
      <c r="AM330" s="146"/>
      <c r="AN330" s="147"/>
      <c r="AO330" s="147"/>
      <c r="AP330" s="147"/>
      <c r="AQ330" s="147"/>
      <c r="AR330" s="148"/>
      <c r="AS330" s="142" t="str">
        <f>IF(原始数据!L330="","",原始数据!L330)</f>
        <v/>
      </c>
      <c r="AT330" s="142" t="str">
        <f>IF(原始数据!AV330="","",原始数据!AV330)</f>
        <v/>
      </c>
      <c r="AU330" s="149"/>
      <c r="AV330" s="149"/>
      <c r="AW330" s="149"/>
      <c r="AX330" s="149"/>
      <c r="AY330" s="150"/>
      <c r="AZ330" s="151"/>
      <c r="BA330" s="151"/>
    </row>
    <row r="331" spans="1:55">
      <c r="A331" s="1">
        <f>输入错误检查!B330</f>
        <v>0</v>
      </c>
      <c r="C331" s="8" t="str">
        <f>IF(原始数据!B331="","",原始数据!B331)</f>
        <v/>
      </c>
      <c r="D331" s="8" t="str">
        <f>IF(原始数据!C331="","",原始数据!C331)</f>
        <v/>
      </c>
      <c r="E331" s="8" t="str">
        <f>IF(原始数据!D331="","",原始数据!D331)</f>
        <v/>
      </c>
      <c r="F331" s="8" t="str">
        <f>IF(原始数据!E331="","",原始数据!E331)</f>
        <v/>
      </c>
      <c r="G331" s="8" t="str">
        <f>IF(原始数据!F331="","",原始数据!F331)</f>
        <v/>
      </c>
      <c r="H331" s="8">
        <f>IF(原始数据!G331="","",原始数据!G331)</f>
        <v>1</v>
      </c>
      <c r="I331" s="8" t="str">
        <f>IF(原始数据!H331="","",原始数据!H331)</f>
        <v>上</v>
      </c>
      <c r="J331" s="8" t="str">
        <f>原始数据!U331</f>
        <v/>
      </c>
      <c r="K331" s="8" t="str">
        <f t="shared" si="10"/>
        <v/>
      </c>
      <c r="L331" s="8">
        <f t="shared" si="11"/>
        <v>0</v>
      </c>
      <c r="M331" s="142"/>
      <c r="N331" s="142"/>
      <c r="O331" s="146"/>
      <c r="P331" s="147"/>
      <c r="Q331" s="147"/>
      <c r="R331" s="147"/>
      <c r="S331" s="147"/>
      <c r="T331" s="148"/>
      <c r="U331" s="142"/>
      <c r="V331" s="142"/>
      <c r="W331" s="143"/>
      <c r="X331" s="144"/>
      <c r="Y331" s="144"/>
      <c r="Z331" s="144"/>
      <c r="AA331" s="144"/>
      <c r="AB331" s="145"/>
      <c r="AC331" s="142"/>
      <c r="AD331" s="142"/>
      <c r="AE331" s="146"/>
      <c r="AF331" s="147"/>
      <c r="AG331" s="147"/>
      <c r="AH331" s="147"/>
      <c r="AI331" s="147"/>
      <c r="AJ331" s="148"/>
      <c r="AK331" s="142"/>
      <c r="AL331" s="142"/>
      <c r="AM331" s="143"/>
      <c r="AN331" s="144"/>
      <c r="AO331" s="144"/>
      <c r="AP331" s="144"/>
      <c r="AQ331" s="144"/>
      <c r="AR331" s="145"/>
      <c r="AS331" s="142" t="str">
        <f>IF(原始数据!L331="","",原始数据!L331)</f>
        <v/>
      </c>
      <c r="AT331" s="142" t="str">
        <f>IF(原始数据!AV331="","",原始数据!AV331)</f>
        <v/>
      </c>
      <c r="AU331" s="154"/>
      <c r="AV331" s="154"/>
      <c r="AW331" s="154"/>
      <c r="AX331" s="154"/>
      <c r="AY331" s="155"/>
      <c r="AZ331" s="151"/>
      <c r="BA331" s="151"/>
      <c r="BB331" s="156"/>
      <c r="BC331" s="157"/>
    </row>
    <row r="332" spans="1:55">
      <c r="A332" s="1">
        <f>输入错误检查!B331</f>
        <v>0</v>
      </c>
      <c r="C332" s="8" t="str">
        <f>IF(原始数据!B332="","",原始数据!B332)</f>
        <v/>
      </c>
      <c r="D332" s="8" t="str">
        <f>IF(原始数据!C332="","",原始数据!C332)</f>
        <v/>
      </c>
      <c r="E332" s="8" t="str">
        <f>IF(原始数据!D332="","",原始数据!D332)</f>
        <v/>
      </c>
      <c r="F332" s="8" t="str">
        <f>IF(原始数据!E332="","",原始数据!E332)</f>
        <v/>
      </c>
      <c r="G332" s="8" t="str">
        <f>IF(原始数据!F332="","",原始数据!F332)</f>
        <v/>
      </c>
      <c r="H332" s="8">
        <f>IF(原始数据!G332="","",原始数据!G332)</f>
        <v>1</v>
      </c>
      <c r="I332" s="8" t="str">
        <f>IF(原始数据!H332="","",原始数据!H332)</f>
        <v>下</v>
      </c>
      <c r="J332" s="8" t="str">
        <f>原始数据!U332</f>
        <v/>
      </c>
      <c r="K332" s="8" t="str">
        <f t="shared" si="10"/>
        <v/>
      </c>
      <c r="L332" s="8">
        <f t="shared" si="11"/>
        <v>0</v>
      </c>
      <c r="M332" s="142"/>
      <c r="N332" s="142"/>
      <c r="O332" s="146"/>
      <c r="P332" s="147"/>
      <c r="Q332" s="147"/>
      <c r="R332" s="147"/>
      <c r="S332" s="147"/>
      <c r="T332" s="148"/>
      <c r="U332" s="142"/>
      <c r="V332" s="142"/>
      <c r="W332" s="143"/>
      <c r="X332" s="144"/>
      <c r="Y332" s="144"/>
      <c r="Z332" s="144"/>
      <c r="AA332" s="144"/>
      <c r="AB332" s="145"/>
      <c r="AC332" s="142"/>
      <c r="AD332" s="142"/>
      <c r="AE332" s="146"/>
      <c r="AF332" s="147"/>
      <c r="AG332" s="147"/>
      <c r="AH332" s="147"/>
      <c r="AI332" s="147"/>
      <c r="AJ332" s="148"/>
      <c r="AK332" s="142"/>
      <c r="AL332" s="142"/>
      <c r="AM332" s="143"/>
      <c r="AN332" s="144"/>
      <c r="AO332" s="144"/>
      <c r="AP332" s="144"/>
      <c r="AQ332" s="144"/>
      <c r="AR332" s="145"/>
      <c r="AS332" s="142" t="str">
        <f>IF(原始数据!L332="","",原始数据!L332)</f>
        <v/>
      </c>
      <c r="AT332" s="142" t="str">
        <f>IF(原始数据!AV332="","",原始数据!AV332)</f>
        <v/>
      </c>
      <c r="AU332" s="154"/>
      <c r="AV332" s="154"/>
      <c r="AW332" s="154"/>
      <c r="AX332" s="154"/>
      <c r="AY332" s="155"/>
      <c r="AZ332" s="151"/>
      <c r="BA332" s="151"/>
    </row>
    <row r="333" spans="1:55">
      <c r="A333" s="1">
        <f>输入错误检查!B332</f>
        <v>0</v>
      </c>
      <c r="C333" s="8" t="str">
        <f>IF(原始数据!B333="","",原始数据!B333)</f>
        <v/>
      </c>
      <c r="D333" s="8" t="str">
        <f>IF(原始数据!C333="","",原始数据!C333)</f>
        <v/>
      </c>
      <c r="E333" s="8" t="str">
        <f>IF(原始数据!D333="","",原始数据!D333)</f>
        <v/>
      </c>
      <c r="F333" s="8" t="str">
        <f>IF(原始数据!E333="","",原始数据!E333)</f>
        <v/>
      </c>
      <c r="G333" s="8" t="str">
        <f>IF(原始数据!F333="","",原始数据!F333)</f>
        <v/>
      </c>
      <c r="H333" s="8">
        <f>IF(原始数据!G333="","",原始数据!G333)</f>
        <v>2</v>
      </c>
      <c r="I333" s="8" t="str">
        <f>IF(原始数据!H333="","",原始数据!H333)</f>
        <v>上</v>
      </c>
      <c r="J333" s="8" t="str">
        <f>原始数据!U333</f>
        <v/>
      </c>
      <c r="K333" s="8" t="str">
        <f t="shared" si="10"/>
        <v/>
      </c>
      <c r="L333" s="8">
        <f t="shared" si="11"/>
        <v>0</v>
      </c>
      <c r="M333" s="142"/>
      <c r="N333" s="142"/>
      <c r="O333" s="146"/>
      <c r="P333" s="147"/>
      <c r="Q333" s="147"/>
      <c r="R333" s="147"/>
      <c r="S333" s="147"/>
      <c r="T333" s="148"/>
      <c r="U333" s="142"/>
      <c r="V333" s="142"/>
      <c r="W333" s="143"/>
      <c r="X333" s="144"/>
      <c r="Y333" s="144"/>
      <c r="Z333" s="144"/>
      <c r="AA333" s="144"/>
      <c r="AB333" s="145"/>
      <c r="AC333" s="142"/>
      <c r="AD333" s="142"/>
      <c r="AE333" s="146"/>
      <c r="AF333" s="147"/>
      <c r="AG333" s="147"/>
      <c r="AH333" s="147"/>
      <c r="AI333" s="147"/>
      <c r="AJ333" s="148"/>
      <c r="AK333" s="142"/>
      <c r="AL333" s="142"/>
      <c r="AM333" s="143"/>
      <c r="AN333" s="144"/>
      <c r="AO333" s="144"/>
      <c r="AP333" s="144"/>
      <c r="AQ333" s="144"/>
      <c r="AR333" s="145"/>
      <c r="AS333" s="142" t="str">
        <f>IF(原始数据!L333="","",原始数据!L333)</f>
        <v/>
      </c>
      <c r="AT333" s="142" t="str">
        <f>IF(原始数据!AV333="","",原始数据!AV333)</f>
        <v/>
      </c>
      <c r="AU333" s="154"/>
      <c r="AV333" s="154"/>
      <c r="AW333" s="154"/>
      <c r="AX333" s="154"/>
      <c r="AY333" s="155"/>
      <c r="AZ333" s="151"/>
      <c r="BA333" s="151"/>
    </row>
    <row r="334" spans="1:55">
      <c r="A334" s="1">
        <f>输入错误检查!B333</f>
        <v>0</v>
      </c>
      <c r="C334" s="8" t="str">
        <f>IF(原始数据!B334="","",原始数据!B334)</f>
        <v/>
      </c>
      <c r="D334" s="8" t="str">
        <f>IF(原始数据!C334="","",原始数据!C334)</f>
        <v/>
      </c>
      <c r="E334" s="8" t="str">
        <f>IF(原始数据!D334="","",原始数据!D334)</f>
        <v/>
      </c>
      <c r="F334" s="8" t="str">
        <f>IF(原始数据!E334="","",原始数据!E334)</f>
        <v/>
      </c>
      <c r="G334" s="8" t="str">
        <f>IF(原始数据!F334="","",原始数据!F334)</f>
        <v/>
      </c>
      <c r="H334" s="8">
        <f>IF(原始数据!G334="","",原始数据!G334)</f>
        <v>2</v>
      </c>
      <c r="I334" s="8" t="str">
        <f>IF(原始数据!H334="","",原始数据!H334)</f>
        <v>下</v>
      </c>
      <c r="J334" s="8" t="str">
        <f>原始数据!U334</f>
        <v/>
      </c>
      <c r="K334" s="8" t="str">
        <f t="shared" si="10"/>
        <v/>
      </c>
      <c r="L334" s="8">
        <f t="shared" si="11"/>
        <v>0</v>
      </c>
      <c r="M334" s="142"/>
      <c r="N334" s="142"/>
      <c r="O334" s="146"/>
      <c r="P334" s="147"/>
      <c r="Q334" s="147"/>
      <c r="R334" s="147"/>
      <c r="S334" s="147"/>
      <c r="T334" s="148"/>
      <c r="U334" s="142"/>
      <c r="V334" s="142"/>
      <c r="W334" s="143"/>
      <c r="X334" s="144"/>
      <c r="Y334" s="144"/>
      <c r="Z334" s="144"/>
      <c r="AA334" s="144"/>
      <c r="AB334" s="145"/>
      <c r="AC334" s="142"/>
      <c r="AD334" s="142"/>
      <c r="AE334" s="146"/>
      <c r="AF334" s="147"/>
      <c r="AG334" s="147"/>
      <c r="AH334" s="147"/>
      <c r="AI334" s="147"/>
      <c r="AJ334" s="148"/>
      <c r="AK334" s="142"/>
      <c r="AL334" s="142"/>
      <c r="AM334" s="143"/>
      <c r="AN334" s="144"/>
      <c r="AO334" s="144"/>
      <c r="AP334" s="144"/>
      <c r="AQ334" s="144"/>
      <c r="AR334" s="145"/>
      <c r="AS334" s="142" t="str">
        <f>IF(原始数据!L334="","",原始数据!L334)</f>
        <v/>
      </c>
      <c r="AT334" s="142" t="str">
        <f>IF(原始数据!AV334="","",原始数据!AV334)</f>
        <v/>
      </c>
      <c r="AU334" s="154"/>
      <c r="AV334" s="154"/>
      <c r="AW334" s="154"/>
      <c r="AX334" s="154"/>
      <c r="AY334" s="155"/>
      <c r="AZ334" s="151"/>
      <c r="BA334" s="151"/>
    </row>
    <row r="335" spans="1:55">
      <c r="A335" s="1">
        <f>输入错误检查!B334</f>
        <v>0</v>
      </c>
      <c r="C335" s="8" t="str">
        <f>IF(原始数据!B335="","",原始数据!B335)</f>
        <v/>
      </c>
      <c r="D335" s="8" t="str">
        <f>IF(原始数据!C335="","",原始数据!C335)</f>
        <v/>
      </c>
      <c r="E335" s="8" t="str">
        <f>IF(原始数据!D335="","",原始数据!D335)</f>
        <v/>
      </c>
      <c r="F335" s="8" t="str">
        <f>IF(原始数据!E335="","",原始数据!E335)</f>
        <v/>
      </c>
      <c r="G335" s="8" t="str">
        <f>IF(原始数据!F335="","",原始数据!F335)</f>
        <v/>
      </c>
      <c r="H335" s="8">
        <f>IF(原始数据!G335="","",原始数据!G335)</f>
        <v>3</v>
      </c>
      <c r="I335" s="8" t="str">
        <f>IF(原始数据!H335="","",原始数据!H335)</f>
        <v>上</v>
      </c>
      <c r="J335" s="8" t="str">
        <f>原始数据!U335</f>
        <v/>
      </c>
      <c r="K335" s="8" t="str">
        <f t="shared" si="10"/>
        <v/>
      </c>
      <c r="L335" s="8">
        <f t="shared" si="11"/>
        <v>0</v>
      </c>
      <c r="M335" s="142"/>
      <c r="N335" s="142"/>
      <c r="O335" s="146"/>
      <c r="P335" s="147"/>
      <c r="Q335" s="147"/>
      <c r="R335" s="147"/>
      <c r="S335" s="147"/>
      <c r="T335" s="148"/>
      <c r="U335" s="142"/>
      <c r="V335" s="142"/>
      <c r="W335" s="143"/>
      <c r="X335" s="144"/>
      <c r="Y335" s="144"/>
      <c r="Z335" s="144"/>
      <c r="AA335" s="144"/>
      <c r="AB335" s="145"/>
      <c r="AC335" s="142"/>
      <c r="AD335" s="142"/>
      <c r="AE335" s="146"/>
      <c r="AF335" s="147"/>
      <c r="AG335" s="147"/>
      <c r="AH335" s="147"/>
      <c r="AI335" s="147"/>
      <c r="AJ335" s="148"/>
      <c r="AK335" s="142"/>
      <c r="AL335" s="142"/>
      <c r="AM335" s="143"/>
      <c r="AN335" s="144"/>
      <c r="AO335" s="144"/>
      <c r="AP335" s="144"/>
      <c r="AQ335" s="144"/>
      <c r="AR335" s="145"/>
      <c r="AS335" s="142" t="str">
        <f>IF(原始数据!L335="","",原始数据!L335)</f>
        <v/>
      </c>
      <c r="AT335" s="142" t="str">
        <f>IF(原始数据!AV335="","",原始数据!AV335)</f>
        <v/>
      </c>
      <c r="AU335" s="154"/>
      <c r="AV335" s="154"/>
      <c r="AW335" s="154"/>
      <c r="AX335" s="154"/>
      <c r="AY335" s="155"/>
      <c r="AZ335" s="151"/>
      <c r="BA335" s="151"/>
    </row>
    <row r="336" spans="1:55">
      <c r="A336" s="1">
        <f>输入错误检查!B335</f>
        <v>0</v>
      </c>
      <c r="C336" s="8" t="str">
        <f>IF(原始数据!B336="","",原始数据!B336)</f>
        <v/>
      </c>
      <c r="D336" s="8" t="str">
        <f>IF(原始数据!C336="","",原始数据!C336)</f>
        <v/>
      </c>
      <c r="E336" s="8" t="str">
        <f>IF(原始数据!D336="","",原始数据!D336)</f>
        <v/>
      </c>
      <c r="F336" s="8" t="str">
        <f>IF(原始数据!E336="","",原始数据!E336)</f>
        <v/>
      </c>
      <c r="G336" s="8" t="str">
        <f>IF(原始数据!F336="","",原始数据!F336)</f>
        <v/>
      </c>
      <c r="H336" s="8">
        <f>IF(原始数据!G336="","",原始数据!G336)</f>
        <v>3</v>
      </c>
      <c r="I336" s="8" t="str">
        <f>IF(原始数据!H336="","",原始数据!H336)</f>
        <v>下</v>
      </c>
      <c r="J336" s="8" t="str">
        <f>原始数据!U336</f>
        <v/>
      </c>
      <c r="K336" s="8" t="str">
        <f t="shared" si="10"/>
        <v/>
      </c>
      <c r="L336" s="8">
        <f t="shared" si="11"/>
        <v>0</v>
      </c>
      <c r="M336" s="142"/>
      <c r="N336" s="142"/>
      <c r="O336" s="146"/>
      <c r="P336" s="147"/>
      <c r="Q336" s="147"/>
      <c r="R336" s="147"/>
      <c r="S336" s="147"/>
      <c r="T336" s="148"/>
      <c r="U336" s="142"/>
      <c r="V336" s="142"/>
      <c r="W336" s="143"/>
      <c r="X336" s="144"/>
      <c r="Y336" s="144"/>
      <c r="Z336" s="144"/>
      <c r="AA336" s="144"/>
      <c r="AB336" s="145"/>
      <c r="AC336" s="142"/>
      <c r="AD336" s="142"/>
      <c r="AE336" s="146"/>
      <c r="AF336" s="147"/>
      <c r="AG336" s="147"/>
      <c r="AH336" s="147"/>
      <c r="AI336" s="147"/>
      <c r="AJ336" s="148"/>
      <c r="AK336" s="142"/>
      <c r="AL336" s="142"/>
      <c r="AM336" s="143"/>
      <c r="AN336" s="144"/>
      <c r="AO336" s="144"/>
      <c r="AP336" s="144"/>
      <c r="AQ336" s="144"/>
      <c r="AR336" s="145"/>
      <c r="AS336" s="142" t="str">
        <f>IF(原始数据!L336="","",原始数据!L336)</f>
        <v/>
      </c>
      <c r="AT336" s="142" t="str">
        <f>IF(原始数据!AV336="","",原始数据!AV336)</f>
        <v/>
      </c>
      <c r="AU336" s="154"/>
      <c r="AV336" s="154"/>
      <c r="AW336" s="154"/>
      <c r="AX336" s="154"/>
      <c r="AY336" s="155"/>
      <c r="AZ336" s="151"/>
      <c r="BA336" s="151"/>
    </row>
    <row r="337" spans="1:55">
      <c r="A337" s="1">
        <f>输入错误检查!B336</f>
        <v>0</v>
      </c>
      <c r="C337" s="8" t="str">
        <f>IF(原始数据!B337="","",原始数据!B337)</f>
        <v/>
      </c>
      <c r="D337" s="8" t="str">
        <f>IF(原始数据!C337="","",原始数据!C337)</f>
        <v/>
      </c>
      <c r="E337" s="8" t="str">
        <f>IF(原始数据!D337="","",原始数据!D337)</f>
        <v/>
      </c>
      <c r="F337" s="8" t="str">
        <f>IF(原始数据!E337="","",原始数据!E337)</f>
        <v/>
      </c>
      <c r="G337" s="8" t="str">
        <f>IF(原始数据!F337="","",原始数据!F337)</f>
        <v/>
      </c>
      <c r="H337" s="8" t="str">
        <f>IF(原始数据!G337="","",原始数据!G337)</f>
        <v>加</v>
      </c>
      <c r="I337" s="8" t="str">
        <f>IF(原始数据!H337="","",原始数据!H337)</f>
        <v>上</v>
      </c>
      <c r="J337" s="8" t="str">
        <f>原始数据!U337</f>
        <v/>
      </c>
      <c r="K337" s="8" t="str">
        <f t="shared" si="10"/>
        <v/>
      </c>
      <c r="L337" s="8">
        <f t="shared" si="11"/>
        <v>0</v>
      </c>
      <c r="M337" s="142"/>
      <c r="N337" s="142"/>
      <c r="O337" s="146"/>
      <c r="P337" s="147"/>
      <c r="Q337" s="147"/>
      <c r="R337" s="147"/>
      <c r="S337" s="147"/>
      <c r="T337" s="148"/>
      <c r="U337" s="142"/>
      <c r="V337" s="142"/>
      <c r="W337" s="143"/>
      <c r="X337" s="144"/>
      <c r="Y337" s="144"/>
      <c r="Z337" s="144"/>
      <c r="AA337" s="144"/>
      <c r="AB337" s="145"/>
      <c r="AC337" s="142"/>
      <c r="AD337" s="142"/>
      <c r="AE337" s="146"/>
      <c r="AF337" s="147"/>
      <c r="AG337" s="147"/>
      <c r="AH337" s="147"/>
      <c r="AI337" s="147"/>
      <c r="AJ337" s="148"/>
      <c r="AK337" s="142"/>
      <c r="AL337" s="142"/>
      <c r="AM337" s="143"/>
      <c r="AN337" s="144"/>
      <c r="AO337" s="144"/>
      <c r="AP337" s="144"/>
      <c r="AQ337" s="144"/>
      <c r="AR337" s="145"/>
      <c r="AS337" s="142" t="str">
        <f>IF(原始数据!L337="","",原始数据!L337)</f>
        <v/>
      </c>
      <c r="AT337" s="142" t="str">
        <f>IF(原始数据!AV337="","",原始数据!AV337)</f>
        <v/>
      </c>
      <c r="AU337" s="154"/>
      <c r="AV337" s="154"/>
      <c r="AW337" s="154"/>
      <c r="AX337" s="154"/>
      <c r="AY337" s="155"/>
      <c r="AZ337" s="151"/>
      <c r="BA337" s="151"/>
    </row>
    <row r="338" spans="1:55">
      <c r="A338" s="1">
        <f>输入错误检查!B337</f>
        <v>0</v>
      </c>
      <c r="C338" s="8" t="str">
        <f>IF(原始数据!B338="","",原始数据!B338)</f>
        <v/>
      </c>
      <c r="D338" s="8" t="str">
        <f>IF(原始数据!C338="","",原始数据!C338)</f>
        <v/>
      </c>
      <c r="E338" s="8" t="str">
        <f>IF(原始数据!D338="","",原始数据!D338)</f>
        <v/>
      </c>
      <c r="F338" s="8" t="str">
        <f>IF(原始数据!E338="","",原始数据!E338)</f>
        <v/>
      </c>
      <c r="G338" s="8" t="str">
        <f>IF(原始数据!F338="","",原始数据!F338)</f>
        <v/>
      </c>
      <c r="H338" s="8" t="str">
        <f>IF(原始数据!G338="","",原始数据!G338)</f>
        <v>加</v>
      </c>
      <c r="I338" s="8" t="str">
        <f>IF(原始数据!H338="","",原始数据!H338)</f>
        <v>下</v>
      </c>
      <c r="J338" s="8" t="str">
        <f>原始数据!U338</f>
        <v/>
      </c>
      <c r="K338" s="8" t="str">
        <f t="shared" si="10"/>
        <v/>
      </c>
      <c r="L338" s="8">
        <f t="shared" si="11"/>
        <v>0</v>
      </c>
      <c r="M338" s="142"/>
      <c r="N338" s="142"/>
      <c r="O338" s="146"/>
      <c r="P338" s="147"/>
      <c r="Q338" s="147"/>
      <c r="R338" s="147"/>
      <c r="S338" s="147"/>
      <c r="T338" s="148"/>
      <c r="U338" s="142"/>
      <c r="V338" s="142"/>
      <c r="W338" s="143"/>
      <c r="X338" s="144"/>
      <c r="Y338" s="144"/>
      <c r="Z338" s="144"/>
      <c r="AA338" s="144"/>
      <c r="AB338" s="145"/>
      <c r="AC338" s="142"/>
      <c r="AD338" s="142"/>
      <c r="AE338" s="146"/>
      <c r="AF338" s="147"/>
      <c r="AG338" s="147"/>
      <c r="AH338" s="147"/>
      <c r="AI338" s="147"/>
      <c r="AJ338" s="148"/>
      <c r="AK338" s="142"/>
      <c r="AL338" s="142"/>
      <c r="AM338" s="143"/>
      <c r="AN338" s="144"/>
      <c r="AO338" s="144"/>
      <c r="AP338" s="144"/>
      <c r="AQ338" s="144"/>
      <c r="AR338" s="145"/>
      <c r="AS338" s="142" t="str">
        <f>IF(原始数据!L338="","",原始数据!L338)</f>
        <v/>
      </c>
      <c r="AT338" s="142" t="str">
        <f>IF(原始数据!AV338="","",原始数据!AV338)</f>
        <v/>
      </c>
      <c r="AU338" s="154"/>
      <c r="AV338" s="154"/>
      <c r="AW338" s="154"/>
      <c r="AX338" s="154"/>
      <c r="AY338" s="155"/>
      <c r="AZ338" s="151"/>
      <c r="BA338" s="151"/>
    </row>
    <row r="339" spans="1:55">
      <c r="A339" s="1">
        <f>输入错误检查!B338</f>
        <v>0</v>
      </c>
      <c r="C339" s="8" t="str">
        <f>IF(原始数据!B339="","",原始数据!B339)</f>
        <v/>
      </c>
      <c r="D339" s="8" t="str">
        <f>IF(原始数据!C339="","",原始数据!C339)</f>
        <v/>
      </c>
      <c r="E339" s="8" t="str">
        <f>IF(原始数据!D339="","",原始数据!D339)</f>
        <v/>
      </c>
      <c r="F339" s="8" t="str">
        <f>IF(原始数据!E339="","",原始数据!E339)</f>
        <v/>
      </c>
      <c r="G339" s="8" t="str">
        <f>IF(原始数据!F339="","",原始数据!F339)</f>
        <v/>
      </c>
      <c r="H339" s="8">
        <f>IF(原始数据!G339="","",原始数据!G339)</f>
        <v>1</v>
      </c>
      <c r="I339" s="8" t="str">
        <f>IF(原始数据!H339="","",原始数据!H339)</f>
        <v>上</v>
      </c>
      <c r="J339" s="8" t="str">
        <f>原始数据!U339</f>
        <v/>
      </c>
      <c r="K339" s="8" t="str">
        <f t="shared" si="10"/>
        <v/>
      </c>
      <c r="L339" s="8">
        <f t="shared" si="11"/>
        <v>0</v>
      </c>
      <c r="M339" s="142"/>
      <c r="N339" s="142"/>
      <c r="O339" s="143"/>
      <c r="P339" s="144"/>
      <c r="Q339" s="144"/>
      <c r="R339" s="144"/>
      <c r="S339" s="144"/>
      <c r="T339" s="145"/>
      <c r="U339" s="142"/>
      <c r="V339" s="142"/>
      <c r="W339" s="146"/>
      <c r="X339" s="147"/>
      <c r="Y339" s="147"/>
      <c r="Z339" s="147"/>
      <c r="AA339" s="147"/>
      <c r="AB339" s="148"/>
      <c r="AC339" s="142"/>
      <c r="AD339" s="142"/>
      <c r="AE339" s="143"/>
      <c r="AF339" s="144"/>
      <c r="AG339" s="144"/>
      <c r="AH339" s="144"/>
      <c r="AI339" s="144"/>
      <c r="AJ339" s="145"/>
      <c r="AK339" s="142"/>
      <c r="AL339" s="142"/>
      <c r="AM339" s="146"/>
      <c r="AN339" s="147"/>
      <c r="AO339" s="147"/>
      <c r="AP339" s="147"/>
      <c r="AQ339" s="147"/>
      <c r="AR339" s="148"/>
      <c r="AS339" s="142" t="str">
        <f>IF(原始数据!L339="","",原始数据!L339)</f>
        <v/>
      </c>
      <c r="AT339" s="142" t="str">
        <f>IF(原始数据!AV339="","",原始数据!AV339)</f>
        <v/>
      </c>
      <c r="AU339" s="149"/>
      <c r="AV339" s="149"/>
      <c r="AW339" s="149"/>
      <c r="AX339" s="149"/>
      <c r="AY339" s="150"/>
      <c r="AZ339" s="151"/>
      <c r="BA339" s="151"/>
      <c r="BB339" s="156"/>
      <c r="BC339" s="157"/>
    </row>
    <row r="340" spans="1:55">
      <c r="A340" s="1">
        <f>输入错误检查!B339</f>
        <v>0</v>
      </c>
      <c r="C340" s="8" t="str">
        <f>IF(原始数据!B340="","",原始数据!B340)</f>
        <v/>
      </c>
      <c r="D340" s="8" t="str">
        <f>IF(原始数据!C340="","",原始数据!C340)</f>
        <v/>
      </c>
      <c r="E340" s="8" t="str">
        <f>IF(原始数据!D340="","",原始数据!D340)</f>
        <v/>
      </c>
      <c r="F340" s="8" t="str">
        <f>IF(原始数据!E340="","",原始数据!E340)</f>
        <v/>
      </c>
      <c r="G340" s="8" t="str">
        <f>IF(原始数据!F340="","",原始数据!F340)</f>
        <v/>
      </c>
      <c r="H340" s="8">
        <f>IF(原始数据!G340="","",原始数据!G340)</f>
        <v>1</v>
      </c>
      <c r="I340" s="8" t="str">
        <f>IF(原始数据!H340="","",原始数据!H340)</f>
        <v>下</v>
      </c>
      <c r="J340" s="8" t="str">
        <f>原始数据!U340</f>
        <v/>
      </c>
      <c r="K340" s="8" t="str">
        <f t="shared" ref="K340:K403" si="12">IF(J340="","",IF(_xlfn.IFS(L340&gt;2,"人",L340=2,"平",L340&lt;2,"屠")=J340,0,1))</f>
        <v/>
      </c>
      <c r="L340" s="8">
        <f t="shared" ref="L340:L403" si="13">COUNTIF(T340,"出门")+COUNTIF(AB340,"出门")+COUNTIF(AJ340,"出门")+COUNTIF(AR340,"出门")</f>
        <v>0</v>
      </c>
      <c r="M340" s="142"/>
      <c r="N340" s="142"/>
      <c r="O340" s="143"/>
      <c r="P340" s="144"/>
      <c r="Q340" s="144"/>
      <c r="R340" s="144"/>
      <c r="S340" s="144"/>
      <c r="T340" s="145"/>
      <c r="U340" s="142"/>
      <c r="V340" s="142"/>
      <c r="W340" s="146"/>
      <c r="X340" s="147"/>
      <c r="Y340" s="147"/>
      <c r="Z340" s="147"/>
      <c r="AA340" s="147"/>
      <c r="AB340" s="148"/>
      <c r="AC340" s="142"/>
      <c r="AD340" s="142"/>
      <c r="AE340" s="143"/>
      <c r="AF340" s="144"/>
      <c r="AG340" s="144"/>
      <c r="AH340" s="144"/>
      <c r="AI340" s="144"/>
      <c r="AJ340" s="145"/>
      <c r="AK340" s="142"/>
      <c r="AL340" s="142"/>
      <c r="AM340" s="146"/>
      <c r="AN340" s="147"/>
      <c r="AO340" s="147"/>
      <c r="AP340" s="147"/>
      <c r="AQ340" s="147"/>
      <c r="AR340" s="148"/>
      <c r="AS340" s="142" t="str">
        <f>IF(原始数据!L340="","",原始数据!L340)</f>
        <v/>
      </c>
      <c r="AT340" s="142" t="str">
        <f>IF(原始数据!AV340="","",原始数据!AV340)</f>
        <v/>
      </c>
      <c r="AU340" s="149"/>
      <c r="AV340" s="149"/>
      <c r="AW340" s="149"/>
      <c r="AX340" s="149"/>
      <c r="AY340" s="150"/>
      <c r="AZ340" s="151"/>
      <c r="BA340" s="151"/>
    </row>
    <row r="341" spans="1:55">
      <c r="A341" s="1">
        <f>输入错误检查!B340</f>
        <v>0</v>
      </c>
      <c r="C341" s="8" t="str">
        <f>IF(原始数据!B341="","",原始数据!B341)</f>
        <v/>
      </c>
      <c r="D341" s="8" t="str">
        <f>IF(原始数据!C341="","",原始数据!C341)</f>
        <v/>
      </c>
      <c r="E341" s="8" t="str">
        <f>IF(原始数据!D341="","",原始数据!D341)</f>
        <v/>
      </c>
      <c r="F341" s="8" t="str">
        <f>IF(原始数据!E341="","",原始数据!E341)</f>
        <v/>
      </c>
      <c r="G341" s="8" t="str">
        <f>IF(原始数据!F341="","",原始数据!F341)</f>
        <v/>
      </c>
      <c r="H341" s="8">
        <f>IF(原始数据!G341="","",原始数据!G341)</f>
        <v>2</v>
      </c>
      <c r="I341" s="8" t="str">
        <f>IF(原始数据!H341="","",原始数据!H341)</f>
        <v>上</v>
      </c>
      <c r="J341" s="8" t="str">
        <f>原始数据!U341</f>
        <v/>
      </c>
      <c r="K341" s="8" t="str">
        <f t="shared" si="12"/>
        <v/>
      </c>
      <c r="L341" s="8">
        <f t="shared" si="13"/>
        <v>0</v>
      </c>
      <c r="M341" s="142"/>
      <c r="N341" s="142"/>
      <c r="O341" s="143"/>
      <c r="P341" s="144"/>
      <c r="Q341" s="144"/>
      <c r="R341" s="144"/>
      <c r="S341" s="144"/>
      <c r="T341" s="145"/>
      <c r="U341" s="142"/>
      <c r="V341" s="142"/>
      <c r="W341" s="146"/>
      <c r="X341" s="147"/>
      <c r="Y341" s="147"/>
      <c r="Z341" s="147"/>
      <c r="AA341" s="147"/>
      <c r="AB341" s="148"/>
      <c r="AC341" s="142"/>
      <c r="AD341" s="142"/>
      <c r="AE341" s="143"/>
      <c r="AF341" s="144"/>
      <c r="AG341" s="144"/>
      <c r="AH341" s="144"/>
      <c r="AI341" s="144"/>
      <c r="AJ341" s="145"/>
      <c r="AK341" s="142"/>
      <c r="AL341" s="142"/>
      <c r="AM341" s="146"/>
      <c r="AN341" s="147"/>
      <c r="AO341" s="147"/>
      <c r="AP341" s="147"/>
      <c r="AQ341" s="147"/>
      <c r="AR341" s="148"/>
      <c r="AS341" s="142" t="str">
        <f>IF(原始数据!L341="","",原始数据!L341)</f>
        <v/>
      </c>
      <c r="AT341" s="142" t="str">
        <f>IF(原始数据!AV341="","",原始数据!AV341)</f>
        <v/>
      </c>
      <c r="AU341" s="149"/>
      <c r="AV341" s="149"/>
      <c r="AW341" s="149"/>
      <c r="AX341" s="149"/>
      <c r="AY341" s="150"/>
      <c r="AZ341" s="151"/>
      <c r="BA341" s="151"/>
    </row>
    <row r="342" spans="1:55">
      <c r="A342" s="1">
        <f>输入错误检查!B341</f>
        <v>0</v>
      </c>
      <c r="C342" s="8" t="str">
        <f>IF(原始数据!B342="","",原始数据!B342)</f>
        <v/>
      </c>
      <c r="D342" s="8" t="str">
        <f>IF(原始数据!C342="","",原始数据!C342)</f>
        <v/>
      </c>
      <c r="E342" s="8" t="str">
        <f>IF(原始数据!D342="","",原始数据!D342)</f>
        <v/>
      </c>
      <c r="F342" s="8" t="str">
        <f>IF(原始数据!E342="","",原始数据!E342)</f>
        <v/>
      </c>
      <c r="G342" s="8" t="str">
        <f>IF(原始数据!F342="","",原始数据!F342)</f>
        <v/>
      </c>
      <c r="H342" s="8">
        <f>IF(原始数据!G342="","",原始数据!G342)</f>
        <v>2</v>
      </c>
      <c r="I342" s="8" t="str">
        <f>IF(原始数据!H342="","",原始数据!H342)</f>
        <v>下</v>
      </c>
      <c r="J342" s="8" t="str">
        <f>原始数据!U342</f>
        <v/>
      </c>
      <c r="K342" s="8" t="str">
        <f t="shared" si="12"/>
        <v/>
      </c>
      <c r="L342" s="8">
        <f t="shared" si="13"/>
        <v>0</v>
      </c>
      <c r="M342" s="142"/>
      <c r="N342" s="142"/>
      <c r="O342" s="143"/>
      <c r="P342" s="144"/>
      <c r="Q342" s="144"/>
      <c r="R342" s="144"/>
      <c r="S342" s="144"/>
      <c r="T342" s="145"/>
      <c r="U342" s="142"/>
      <c r="V342" s="142"/>
      <c r="W342" s="146"/>
      <c r="X342" s="147"/>
      <c r="Y342" s="147"/>
      <c r="Z342" s="147"/>
      <c r="AA342" s="147"/>
      <c r="AB342" s="148"/>
      <c r="AC342" s="142"/>
      <c r="AD342" s="142"/>
      <c r="AE342" s="143"/>
      <c r="AF342" s="144"/>
      <c r="AG342" s="144"/>
      <c r="AH342" s="144"/>
      <c r="AI342" s="144"/>
      <c r="AJ342" s="145"/>
      <c r="AK342" s="142"/>
      <c r="AL342" s="142"/>
      <c r="AM342" s="146"/>
      <c r="AN342" s="147"/>
      <c r="AO342" s="147"/>
      <c r="AP342" s="147"/>
      <c r="AQ342" s="147"/>
      <c r="AR342" s="148"/>
      <c r="AS342" s="142" t="str">
        <f>IF(原始数据!L342="","",原始数据!L342)</f>
        <v/>
      </c>
      <c r="AT342" s="142" t="str">
        <f>IF(原始数据!AV342="","",原始数据!AV342)</f>
        <v/>
      </c>
      <c r="AU342" s="149"/>
      <c r="AV342" s="149"/>
      <c r="AW342" s="149"/>
      <c r="AX342" s="149"/>
      <c r="AY342" s="150"/>
      <c r="AZ342" s="151"/>
      <c r="BA342" s="151"/>
    </row>
    <row r="343" spans="1:55">
      <c r="A343" s="1">
        <f>输入错误检查!B342</f>
        <v>0</v>
      </c>
      <c r="C343" s="8" t="str">
        <f>IF(原始数据!B343="","",原始数据!B343)</f>
        <v/>
      </c>
      <c r="D343" s="8" t="str">
        <f>IF(原始数据!C343="","",原始数据!C343)</f>
        <v/>
      </c>
      <c r="E343" s="8" t="str">
        <f>IF(原始数据!D343="","",原始数据!D343)</f>
        <v/>
      </c>
      <c r="F343" s="8" t="str">
        <f>IF(原始数据!E343="","",原始数据!E343)</f>
        <v/>
      </c>
      <c r="G343" s="8" t="str">
        <f>IF(原始数据!F343="","",原始数据!F343)</f>
        <v/>
      </c>
      <c r="H343" s="8">
        <f>IF(原始数据!G343="","",原始数据!G343)</f>
        <v>3</v>
      </c>
      <c r="I343" s="8" t="str">
        <f>IF(原始数据!H343="","",原始数据!H343)</f>
        <v>上</v>
      </c>
      <c r="J343" s="8" t="str">
        <f>原始数据!U343</f>
        <v/>
      </c>
      <c r="K343" s="8" t="str">
        <f t="shared" si="12"/>
        <v/>
      </c>
      <c r="L343" s="8">
        <f t="shared" si="13"/>
        <v>0</v>
      </c>
      <c r="M343" s="142"/>
      <c r="N343" s="142"/>
      <c r="O343" s="143"/>
      <c r="P343" s="144"/>
      <c r="Q343" s="144"/>
      <c r="R343" s="144"/>
      <c r="S343" s="144"/>
      <c r="T343" s="145"/>
      <c r="U343" s="142"/>
      <c r="V343" s="142"/>
      <c r="W343" s="146"/>
      <c r="X343" s="147"/>
      <c r="Y343" s="147"/>
      <c r="Z343" s="147"/>
      <c r="AA343" s="147"/>
      <c r="AB343" s="148"/>
      <c r="AC343" s="142"/>
      <c r="AD343" s="142"/>
      <c r="AE343" s="143"/>
      <c r="AF343" s="144"/>
      <c r="AG343" s="144"/>
      <c r="AH343" s="144"/>
      <c r="AI343" s="144"/>
      <c r="AJ343" s="145"/>
      <c r="AK343" s="142"/>
      <c r="AL343" s="142"/>
      <c r="AM343" s="146"/>
      <c r="AN343" s="147"/>
      <c r="AO343" s="147"/>
      <c r="AP343" s="147"/>
      <c r="AQ343" s="147"/>
      <c r="AR343" s="148"/>
      <c r="AS343" s="142" t="str">
        <f>IF(原始数据!L343="","",原始数据!L343)</f>
        <v/>
      </c>
      <c r="AT343" s="142" t="str">
        <f>IF(原始数据!AV343="","",原始数据!AV343)</f>
        <v/>
      </c>
      <c r="AU343" s="149"/>
      <c r="AV343" s="149"/>
      <c r="AW343" s="149"/>
      <c r="AX343" s="149"/>
      <c r="AY343" s="150"/>
      <c r="AZ343" s="151"/>
      <c r="BA343" s="151"/>
    </row>
    <row r="344" spans="1:55">
      <c r="A344" s="1">
        <f>输入错误检查!B343</f>
        <v>0</v>
      </c>
      <c r="C344" s="8" t="str">
        <f>IF(原始数据!B344="","",原始数据!B344)</f>
        <v/>
      </c>
      <c r="D344" s="8" t="str">
        <f>IF(原始数据!C344="","",原始数据!C344)</f>
        <v/>
      </c>
      <c r="E344" s="8" t="str">
        <f>IF(原始数据!D344="","",原始数据!D344)</f>
        <v/>
      </c>
      <c r="F344" s="8" t="str">
        <f>IF(原始数据!E344="","",原始数据!E344)</f>
        <v/>
      </c>
      <c r="G344" s="8" t="str">
        <f>IF(原始数据!F344="","",原始数据!F344)</f>
        <v/>
      </c>
      <c r="H344" s="8">
        <f>IF(原始数据!G344="","",原始数据!G344)</f>
        <v>3</v>
      </c>
      <c r="I344" s="8" t="str">
        <f>IF(原始数据!H344="","",原始数据!H344)</f>
        <v>下</v>
      </c>
      <c r="J344" s="8" t="str">
        <f>原始数据!U344</f>
        <v/>
      </c>
      <c r="K344" s="8" t="str">
        <f t="shared" si="12"/>
        <v/>
      </c>
      <c r="L344" s="8">
        <f t="shared" si="13"/>
        <v>0</v>
      </c>
      <c r="M344" s="142"/>
      <c r="N344" s="142"/>
      <c r="O344" s="143"/>
      <c r="P344" s="144"/>
      <c r="Q344" s="144"/>
      <c r="R344" s="144"/>
      <c r="S344" s="144"/>
      <c r="T344" s="145"/>
      <c r="U344" s="142"/>
      <c r="V344" s="142"/>
      <c r="W344" s="146"/>
      <c r="X344" s="147"/>
      <c r="Y344" s="147"/>
      <c r="Z344" s="147"/>
      <c r="AA344" s="147"/>
      <c r="AB344" s="148"/>
      <c r="AC344" s="142"/>
      <c r="AD344" s="142"/>
      <c r="AE344" s="143"/>
      <c r="AF344" s="144"/>
      <c r="AG344" s="144"/>
      <c r="AH344" s="144"/>
      <c r="AI344" s="144"/>
      <c r="AJ344" s="145"/>
      <c r="AK344" s="142"/>
      <c r="AL344" s="142"/>
      <c r="AM344" s="146"/>
      <c r="AN344" s="147"/>
      <c r="AO344" s="147"/>
      <c r="AP344" s="147"/>
      <c r="AQ344" s="147"/>
      <c r="AR344" s="148"/>
      <c r="AS344" s="142" t="str">
        <f>IF(原始数据!L344="","",原始数据!L344)</f>
        <v/>
      </c>
      <c r="AT344" s="142" t="str">
        <f>IF(原始数据!AV344="","",原始数据!AV344)</f>
        <v/>
      </c>
      <c r="AU344" s="149"/>
      <c r="AV344" s="149"/>
      <c r="AW344" s="149"/>
      <c r="AX344" s="149"/>
      <c r="AY344" s="150"/>
      <c r="AZ344" s="151"/>
      <c r="BA344" s="151"/>
    </row>
    <row r="345" spans="1:55">
      <c r="A345" s="1">
        <f>输入错误检查!B344</f>
        <v>0</v>
      </c>
      <c r="C345" s="8" t="str">
        <f>IF(原始数据!B345="","",原始数据!B345)</f>
        <v/>
      </c>
      <c r="D345" s="8" t="str">
        <f>IF(原始数据!C345="","",原始数据!C345)</f>
        <v/>
      </c>
      <c r="E345" s="8" t="str">
        <f>IF(原始数据!D345="","",原始数据!D345)</f>
        <v/>
      </c>
      <c r="F345" s="8" t="str">
        <f>IF(原始数据!E345="","",原始数据!E345)</f>
        <v/>
      </c>
      <c r="G345" s="8" t="str">
        <f>IF(原始数据!F345="","",原始数据!F345)</f>
        <v/>
      </c>
      <c r="H345" s="8" t="str">
        <f>IF(原始数据!G345="","",原始数据!G345)</f>
        <v>加</v>
      </c>
      <c r="I345" s="8" t="str">
        <f>IF(原始数据!H345="","",原始数据!H345)</f>
        <v>上</v>
      </c>
      <c r="J345" s="8" t="str">
        <f>原始数据!U345</f>
        <v/>
      </c>
      <c r="K345" s="8" t="str">
        <f t="shared" si="12"/>
        <v/>
      </c>
      <c r="L345" s="8">
        <f t="shared" si="13"/>
        <v>0</v>
      </c>
      <c r="M345" s="142"/>
      <c r="N345" s="142"/>
      <c r="O345" s="143"/>
      <c r="P345" s="144"/>
      <c r="Q345" s="144"/>
      <c r="R345" s="144"/>
      <c r="S345" s="144"/>
      <c r="T345" s="145"/>
      <c r="U345" s="142"/>
      <c r="V345" s="142"/>
      <c r="W345" s="146"/>
      <c r="X345" s="147"/>
      <c r="Y345" s="147"/>
      <c r="Z345" s="147"/>
      <c r="AA345" s="147"/>
      <c r="AB345" s="148"/>
      <c r="AC345" s="142"/>
      <c r="AD345" s="142"/>
      <c r="AE345" s="143"/>
      <c r="AF345" s="144"/>
      <c r="AG345" s="144"/>
      <c r="AH345" s="144"/>
      <c r="AI345" s="144"/>
      <c r="AJ345" s="145"/>
      <c r="AK345" s="142"/>
      <c r="AL345" s="142"/>
      <c r="AM345" s="146"/>
      <c r="AN345" s="147"/>
      <c r="AO345" s="147"/>
      <c r="AP345" s="147"/>
      <c r="AQ345" s="147"/>
      <c r="AR345" s="148"/>
      <c r="AS345" s="142" t="str">
        <f>IF(原始数据!L345="","",原始数据!L345)</f>
        <v/>
      </c>
      <c r="AT345" s="142" t="str">
        <f>IF(原始数据!AV345="","",原始数据!AV345)</f>
        <v/>
      </c>
      <c r="AU345" s="149"/>
      <c r="AV345" s="149"/>
      <c r="AW345" s="149"/>
      <c r="AX345" s="149"/>
      <c r="AY345" s="150"/>
      <c r="AZ345" s="151"/>
      <c r="BA345" s="151"/>
    </row>
    <row r="346" spans="1:55">
      <c r="A346" s="1">
        <f>输入错误检查!B345</f>
        <v>0</v>
      </c>
      <c r="C346" s="8" t="str">
        <f>IF(原始数据!B346="","",原始数据!B346)</f>
        <v/>
      </c>
      <c r="D346" s="8" t="str">
        <f>IF(原始数据!C346="","",原始数据!C346)</f>
        <v/>
      </c>
      <c r="E346" s="8" t="str">
        <f>IF(原始数据!D346="","",原始数据!D346)</f>
        <v/>
      </c>
      <c r="F346" s="8" t="str">
        <f>IF(原始数据!E346="","",原始数据!E346)</f>
        <v/>
      </c>
      <c r="G346" s="8" t="str">
        <f>IF(原始数据!F346="","",原始数据!F346)</f>
        <v/>
      </c>
      <c r="H346" s="8" t="str">
        <f>IF(原始数据!G346="","",原始数据!G346)</f>
        <v>加</v>
      </c>
      <c r="I346" s="8" t="str">
        <f>IF(原始数据!H346="","",原始数据!H346)</f>
        <v>下</v>
      </c>
      <c r="J346" s="8" t="str">
        <f>原始数据!U346</f>
        <v/>
      </c>
      <c r="K346" s="8" t="str">
        <f t="shared" si="12"/>
        <v/>
      </c>
      <c r="L346" s="8">
        <f t="shared" si="13"/>
        <v>0</v>
      </c>
      <c r="M346" s="142"/>
      <c r="N346" s="142"/>
      <c r="O346" s="143"/>
      <c r="P346" s="144"/>
      <c r="Q346" s="144"/>
      <c r="R346" s="144"/>
      <c r="S346" s="144"/>
      <c r="T346" s="145"/>
      <c r="U346" s="142"/>
      <c r="V346" s="142"/>
      <c r="W346" s="146"/>
      <c r="X346" s="147"/>
      <c r="Y346" s="147"/>
      <c r="Z346" s="147"/>
      <c r="AA346" s="147"/>
      <c r="AB346" s="148"/>
      <c r="AC346" s="142"/>
      <c r="AD346" s="142"/>
      <c r="AE346" s="143"/>
      <c r="AF346" s="144"/>
      <c r="AG346" s="144"/>
      <c r="AH346" s="144"/>
      <c r="AI346" s="144"/>
      <c r="AJ346" s="145"/>
      <c r="AK346" s="142"/>
      <c r="AL346" s="142"/>
      <c r="AM346" s="146"/>
      <c r="AN346" s="147"/>
      <c r="AO346" s="147"/>
      <c r="AP346" s="147"/>
      <c r="AQ346" s="147"/>
      <c r="AR346" s="148"/>
      <c r="AS346" s="142" t="str">
        <f>IF(原始数据!L346="","",原始数据!L346)</f>
        <v/>
      </c>
      <c r="AT346" s="142" t="str">
        <f>IF(原始数据!AV346="","",原始数据!AV346)</f>
        <v/>
      </c>
      <c r="AU346" s="149"/>
      <c r="AV346" s="149"/>
      <c r="AW346" s="149"/>
      <c r="AX346" s="149"/>
      <c r="AY346" s="150"/>
      <c r="AZ346" s="151"/>
      <c r="BA346" s="151"/>
    </row>
    <row r="347" spans="1:55">
      <c r="A347" s="1">
        <f>输入错误检查!B346</f>
        <v>0</v>
      </c>
      <c r="C347" s="8" t="str">
        <f>IF(原始数据!B347="","",原始数据!B347)</f>
        <v/>
      </c>
      <c r="D347" s="8" t="str">
        <f>IF(原始数据!C347="","",原始数据!C347)</f>
        <v/>
      </c>
      <c r="E347" s="8" t="str">
        <f>IF(原始数据!D347="","",原始数据!D347)</f>
        <v/>
      </c>
      <c r="F347" s="8" t="str">
        <f>IF(原始数据!E347="","",原始数据!E347)</f>
        <v/>
      </c>
      <c r="G347" s="8" t="str">
        <f>IF(原始数据!F347="","",原始数据!F347)</f>
        <v/>
      </c>
      <c r="H347" s="8">
        <f>IF(原始数据!G347="","",原始数据!G347)</f>
        <v>1</v>
      </c>
      <c r="I347" s="8" t="str">
        <f>IF(原始数据!H347="","",原始数据!H347)</f>
        <v>上</v>
      </c>
      <c r="J347" s="8" t="str">
        <f>原始数据!U347</f>
        <v/>
      </c>
      <c r="K347" s="8" t="str">
        <f t="shared" si="12"/>
        <v/>
      </c>
      <c r="L347" s="8">
        <f t="shared" si="13"/>
        <v>0</v>
      </c>
      <c r="M347" s="142"/>
      <c r="N347" s="142"/>
      <c r="O347" s="146"/>
      <c r="P347" s="147"/>
      <c r="Q347" s="147"/>
      <c r="R347" s="147"/>
      <c r="S347" s="147"/>
      <c r="T347" s="148"/>
      <c r="U347" s="142"/>
      <c r="V347" s="142"/>
      <c r="W347" s="143"/>
      <c r="X347" s="144"/>
      <c r="Y347" s="144"/>
      <c r="Z347" s="144"/>
      <c r="AA347" s="144"/>
      <c r="AB347" s="145"/>
      <c r="AC347" s="142"/>
      <c r="AD347" s="142"/>
      <c r="AE347" s="146"/>
      <c r="AF347" s="147"/>
      <c r="AG347" s="147"/>
      <c r="AH347" s="147"/>
      <c r="AI347" s="147"/>
      <c r="AJ347" s="148"/>
      <c r="AK347" s="142"/>
      <c r="AL347" s="142"/>
      <c r="AM347" s="143"/>
      <c r="AN347" s="144"/>
      <c r="AO347" s="144"/>
      <c r="AP347" s="144"/>
      <c r="AQ347" s="144"/>
      <c r="AR347" s="145"/>
      <c r="AS347" s="142" t="str">
        <f>IF(原始数据!L347="","",原始数据!L347)</f>
        <v/>
      </c>
      <c r="AT347" s="142" t="str">
        <f>IF(原始数据!AV347="","",原始数据!AV347)</f>
        <v/>
      </c>
      <c r="AU347" s="154"/>
      <c r="AV347" s="154"/>
      <c r="AW347" s="154"/>
      <c r="AX347" s="154"/>
      <c r="AY347" s="155"/>
      <c r="AZ347" s="151"/>
      <c r="BA347" s="151"/>
      <c r="BB347" s="156"/>
      <c r="BC347" s="157"/>
    </row>
    <row r="348" spans="1:55">
      <c r="A348" s="1">
        <f>输入错误检查!B347</f>
        <v>0</v>
      </c>
      <c r="C348" s="8" t="str">
        <f>IF(原始数据!B348="","",原始数据!B348)</f>
        <v/>
      </c>
      <c r="D348" s="8" t="str">
        <f>IF(原始数据!C348="","",原始数据!C348)</f>
        <v/>
      </c>
      <c r="E348" s="8" t="str">
        <f>IF(原始数据!D348="","",原始数据!D348)</f>
        <v/>
      </c>
      <c r="F348" s="8" t="str">
        <f>IF(原始数据!E348="","",原始数据!E348)</f>
        <v/>
      </c>
      <c r="G348" s="8" t="str">
        <f>IF(原始数据!F348="","",原始数据!F348)</f>
        <v/>
      </c>
      <c r="H348" s="8">
        <f>IF(原始数据!G348="","",原始数据!G348)</f>
        <v>1</v>
      </c>
      <c r="I348" s="8" t="str">
        <f>IF(原始数据!H348="","",原始数据!H348)</f>
        <v>下</v>
      </c>
      <c r="J348" s="8" t="str">
        <f>原始数据!U348</f>
        <v/>
      </c>
      <c r="K348" s="8" t="str">
        <f t="shared" si="12"/>
        <v/>
      </c>
      <c r="L348" s="8">
        <f t="shared" si="13"/>
        <v>0</v>
      </c>
      <c r="M348" s="142"/>
      <c r="N348" s="142"/>
      <c r="O348" s="146"/>
      <c r="P348" s="147"/>
      <c r="Q348" s="147"/>
      <c r="R348" s="147"/>
      <c r="S348" s="147"/>
      <c r="T348" s="148"/>
      <c r="U348" s="142"/>
      <c r="V348" s="142"/>
      <c r="W348" s="143"/>
      <c r="X348" s="144"/>
      <c r="Y348" s="144"/>
      <c r="Z348" s="144"/>
      <c r="AA348" s="144"/>
      <c r="AB348" s="145"/>
      <c r="AC348" s="142"/>
      <c r="AD348" s="142"/>
      <c r="AE348" s="146"/>
      <c r="AF348" s="147"/>
      <c r="AG348" s="147"/>
      <c r="AH348" s="147"/>
      <c r="AI348" s="147"/>
      <c r="AJ348" s="148"/>
      <c r="AK348" s="142"/>
      <c r="AL348" s="142"/>
      <c r="AM348" s="143"/>
      <c r="AN348" s="144"/>
      <c r="AO348" s="144"/>
      <c r="AP348" s="144"/>
      <c r="AQ348" s="144"/>
      <c r="AR348" s="145"/>
      <c r="AS348" s="142" t="str">
        <f>IF(原始数据!L348="","",原始数据!L348)</f>
        <v/>
      </c>
      <c r="AT348" s="142" t="str">
        <f>IF(原始数据!AV348="","",原始数据!AV348)</f>
        <v/>
      </c>
      <c r="AU348" s="154"/>
      <c r="AV348" s="154"/>
      <c r="AW348" s="154"/>
      <c r="AX348" s="154"/>
      <c r="AY348" s="155"/>
      <c r="AZ348" s="151"/>
      <c r="BA348" s="151"/>
    </row>
    <row r="349" spans="1:55">
      <c r="A349" s="1">
        <f>输入错误检查!B348</f>
        <v>0</v>
      </c>
      <c r="C349" s="8" t="str">
        <f>IF(原始数据!B349="","",原始数据!B349)</f>
        <v/>
      </c>
      <c r="D349" s="8" t="str">
        <f>IF(原始数据!C349="","",原始数据!C349)</f>
        <v/>
      </c>
      <c r="E349" s="8" t="str">
        <f>IF(原始数据!D349="","",原始数据!D349)</f>
        <v/>
      </c>
      <c r="F349" s="8" t="str">
        <f>IF(原始数据!E349="","",原始数据!E349)</f>
        <v/>
      </c>
      <c r="G349" s="8" t="str">
        <f>IF(原始数据!F349="","",原始数据!F349)</f>
        <v/>
      </c>
      <c r="H349" s="8">
        <f>IF(原始数据!G349="","",原始数据!G349)</f>
        <v>2</v>
      </c>
      <c r="I349" s="8" t="str">
        <f>IF(原始数据!H349="","",原始数据!H349)</f>
        <v>上</v>
      </c>
      <c r="J349" s="8" t="str">
        <f>原始数据!U349</f>
        <v/>
      </c>
      <c r="K349" s="8" t="str">
        <f t="shared" si="12"/>
        <v/>
      </c>
      <c r="L349" s="8">
        <f t="shared" si="13"/>
        <v>0</v>
      </c>
      <c r="M349" s="142"/>
      <c r="N349" s="142"/>
      <c r="O349" s="146"/>
      <c r="P349" s="147"/>
      <c r="Q349" s="147"/>
      <c r="R349" s="147"/>
      <c r="S349" s="147"/>
      <c r="T349" s="148"/>
      <c r="U349" s="142"/>
      <c r="V349" s="142"/>
      <c r="W349" s="143"/>
      <c r="X349" s="144"/>
      <c r="Y349" s="144"/>
      <c r="Z349" s="144"/>
      <c r="AA349" s="144"/>
      <c r="AB349" s="145"/>
      <c r="AC349" s="142"/>
      <c r="AD349" s="142"/>
      <c r="AE349" s="146"/>
      <c r="AF349" s="147"/>
      <c r="AG349" s="147"/>
      <c r="AH349" s="147"/>
      <c r="AI349" s="147"/>
      <c r="AJ349" s="148"/>
      <c r="AK349" s="142"/>
      <c r="AL349" s="142"/>
      <c r="AM349" s="143"/>
      <c r="AN349" s="144"/>
      <c r="AO349" s="144"/>
      <c r="AP349" s="144"/>
      <c r="AQ349" s="144"/>
      <c r="AR349" s="145"/>
      <c r="AS349" s="142" t="str">
        <f>IF(原始数据!L349="","",原始数据!L349)</f>
        <v/>
      </c>
      <c r="AT349" s="142" t="str">
        <f>IF(原始数据!AV349="","",原始数据!AV349)</f>
        <v/>
      </c>
      <c r="AU349" s="154"/>
      <c r="AV349" s="154"/>
      <c r="AW349" s="154"/>
      <c r="AX349" s="154"/>
      <c r="AY349" s="155"/>
      <c r="AZ349" s="151"/>
      <c r="BA349" s="151"/>
    </row>
    <row r="350" spans="1:55">
      <c r="A350" s="1">
        <f>输入错误检查!B349</f>
        <v>0</v>
      </c>
      <c r="C350" s="8" t="str">
        <f>IF(原始数据!B350="","",原始数据!B350)</f>
        <v/>
      </c>
      <c r="D350" s="8" t="str">
        <f>IF(原始数据!C350="","",原始数据!C350)</f>
        <v/>
      </c>
      <c r="E350" s="8" t="str">
        <f>IF(原始数据!D350="","",原始数据!D350)</f>
        <v/>
      </c>
      <c r="F350" s="8" t="str">
        <f>IF(原始数据!E350="","",原始数据!E350)</f>
        <v/>
      </c>
      <c r="G350" s="8" t="str">
        <f>IF(原始数据!F350="","",原始数据!F350)</f>
        <v/>
      </c>
      <c r="H350" s="8">
        <f>IF(原始数据!G350="","",原始数据!G350)</f>
        <v>2</v>
      </c>
      <c r="I350" s="8" t="str">
        <f>IF(原始数据!H350="","",原始数据!H350)</f>
        <v>下</v>
      </c>
      <c r="J350" s="8" t="str">
        <f>原始数据!U350</f>
        <v/>
      </c>
      <c r="K350" s="8" t="str">
        <f t="shared" si="12"/>
        <v/>
      </c>
      <c r="L350" s="8">
        <f t="shared" si="13"/>
        <v>0</v>
      </c>
      <c r="M350" s="142"/>
      <c r="N350" s="142"/>
      <c r="O350" s="146"/>
      <c r="P350" s="147"/>
      <c r="Q350" s="147"/>
      <c r="R350" s="147"/>
      <c r="S350" s="147"/>
      <c r="T350" s="148"/>
      <c r="U350" s="142"/>
      <c r="V350" s="142"/>
      <c r="W350" s="143"/>
      <c r="X350" s="144"/>
      <c r="Y350" s="144"/>
      <c r="Z350" s="144"/>
      <c r="AA350" s="144"/>
      <c r="AB350" s="145"/>
      <c r="AC350" s="142"/>
      <c r="AD350" s="142"/>
      <c r="AE350" s="146"/>
      <c r="AF350" s="147"/>
      <c r="AG350" s="147"/>
      <c r="AH350" s="147"/>
      <c r="AI350" s="147"/>
      <c r="AJ350" s="148"/>
      <c r="AK350" s="142"/>
      <c r="AL350" s="142"/>
      <c r="AM350" s="143"/>
      <c r="AN350" s="144"/>
      <c r="AO350" s="144"/>
      <c r="AP350" s="144"/>
      <c r="AQ350" s="144"/>
      <c r="AR350" s="145"/>
      <c r="AS350" s="142" t="str">
        <f>IF(原始数据!L350="","",原始数据!L350)</f>
        <v/>
      </c>
      <c r="AT350" s="142" t="str">
        <f>IF(原始数据!AV350="","",原始数据!AV350)</f>
        <v/>
      </c>
      <c r="AU350" s="154"/>
      <c r="AV350" s="154"/>
      <c r="AW350" s="154"/>
      <c r="AX350" s="154"/>
      <c r="AY350" s="155"/>
      <c r="AZ350" s="151"/>
      <c r="BA350" s="151"/>
    </row>
    <row r="351" spans="1:55">
      <c r="A351" s="1">
        <f>输入错误检查!B350</f>
        <v>0</v>
      </c>
      <c r="C351" s="8" t="str">
        <f>IF(原始数据!B351="","",原始数据!B351)</f>
        <v/>
      </c>
      <c r="D351" s="8" t="str">
        <f>IF(原始数据!C351="","",原始数据!C351)</f>
        <v/>
      </c>
      <c r="E351" s="8" t="str">
        <f>IF(原始数据!D351="","",原始数据!D351)</f>
        <v/>
      </c>
      <c r="F351" s="8" t="str">
        <f>IF(原始数据!E351="","",原始数据!E351)</f>
        <v/>
      </c>
      <c r="G351" s="8" t="str">
        <f>IF(原始数据!F351="","",原始数据!F351)</f>
        <v/>
      </c>
      <c r="H351" s="8">
        <f>IF(原始数据!G351="","",原始数据!G351)</f>
        <v>3</v>
      </c>
      <c r="I351" s="8" t="str">
        <f>IF(原始数据!H351="","",原始数据!H351)</f>
        <v>上</v>
      </c>
      <c r="J351" s="8" t="str">
        <f>原始数据!U351</f>
        <v/>
      </c>
      <c r="K351" s="8" t="str">
        <f t="shared" si="12"/>
        <v/>
      </c>
      <c r="L351" s="8">
        <f t="shared" si="13"/>
        <v>0</v>
      </c>
      <c r="M351" s="142"/>
      <c r="N351" s="142"/>
      <c r="O351" s="146"/>
      <c r="P351" s="147"/>
      <c r="Q351" s="147"/>
      <c r="R351" s="147"/>
      <c r="S351" s="147"/>
      <c r="T351" s="148"/>
      <c r="U351" s="142"/>
      <c r="V351" s="142"/>
      <c r="W351" s="143"/>
      <c r="X351" s="144"/>
      <c r="Y351" s="144"/>
      <c r="Z351" s="144"/>
      <c r="AA351" s="144"/>
      <c r="AB351" s="145"/>
      <c r="AC351" s="142"/>
      <c r="AD351" s="142"/>
      <c r="AE351" s="146"/>
      <c r="AF351" s="147"/>
      <c r="AG351" s="147"/>
      <c r="AH351" s="147"/>
      <c r="AI351" s="147"/>
      <c r="AJ351" s="148"/>
      <c r="AK351" s="142"/>
      <c r="AL351" s="142"/>
      <c r="AM351" s="143"/>
      <c r="AN351" s="144"/>
      <c r="AO351" s="144"/>
      <c r="AP351" s="144"/>
      <c r="AQ351" s="144"/>
      <c r="AR351" s="145"/>
      <c r="AS351" s="142" t="str">
        <f>IF(原始数据!L351="","",原始数据!L351)</f>
        <v/>
      </c>
      <c r="AT351" s="142" t="str">
        <f>IF(原始数据!AV351="","",原始数据!AV351)</f>
        <v/>
      </c>
      <c r="AU351" s="154"/>
      <c r="AV351" s="154"/>
      <c r="AW351" s="154"/>
      <c r="AX351" s="154"/>
      <c r="AY351" s="155"/>
      <c r="AZ351" s="151"/>
      <c r="BA351" s="151"/>
    </row>
    <row r="352" spans="1:55">
      <c r="A352" s="1">
        <f>输入错误检查!B351</f>
        <v>0</v>
      </c>
      <c r="C352" s="8" t="str">
        <f>IF(原始数据!B352="","",原始数据!B352)</f>
        <v/>
      </c>
      <c r="D352" s="8" t="str">
        <f>IF(原始数据!C352="","",原始数据!C352)</f>
        <v/>
      </c>
      <c r="E352" s="8" t="str">
        <f>IF(原始数据!D352="","",原始数据!D352)</f>
        <v/>
      </c>
      <c r="F352" s="8" t="str">
        <f>IF(原始数据!E352="","",原始数据!E352)</f>
        <v/>
      </c>
      <c r="G352" s="8" t="str">
        <f>IF(原始数据!F352="","",原始数据!F352)</f>
        <v/>
      </c>
      <c r="H352" s="8">
        <f>IF(原始数据!G352="","",原始数据!G352)</f>
        <v>3</v>
      </c>
      <c r="I352" s="8" t="str">
        <f>IF(原始数据!H352="","",原始数据!H352)</f>
        <v>下</v>
      </c>
      <c r="J352" s="8" t="str">
        <f>原始数据!U352</f>
        <v/>
      </c>
      <c r="K352" s="8" t="str">
        <f t="shared" si="12"/>
        <v/>
      </c>
      <c r="L352" s="8">
        <f t="shared" si="13"/>
        <v>0</v>
      </c>
      <c r="M352" s="142"/>
      <c r="N352" s="142"/>
      <c r="O352" s="146"/>
      <c r="P352" s="147"/>
      <c r="Q352" s="147"/>
      <c r="R352" s="147"/>
      <c r="S352" s="147"/>
      <c r="T352" s="148"/>
      <c r="U352" s="142"/>
      <c r="V352" s="142"/>
      <c r="W352" s="143"/>
      <c r="X352" s="144"/>
      <c r="Y352" s="144"/>
      <c r="Z352" s="144"/>
      <c r="AA352" s="144"/>
      <c r="AB352" s="145"/>
      <c r="AC352" s="142"/>
      <c r="AD352" s="142"/>
      <c r="AE352" s="146"/>
      <c r="AF352" s="147"/>
      <c r="AG352" s="147"/>
      <c r="AH352" s="147"/>
      <c r="AI352" s="147"/>
      <c r="AJ352" s="148"/>
      <c r="AK352" s="142"/>
      <c r="AL352" s="142"/>
      <c r="AM352" s="143"/>
      <c r="AN352" s="144"/>
      <c r="AO352" s="144"/>
      <c r="AP352" s="144"/>
      <c r="AQ352" s="144"/>
      <c r="AR352" s="145"/>
      <c r="AS352" s="142" t="str">
        <f>IF(原始数据!L352="","",原始数据!L352)</f>
        <v/>
      </c>
      <c r="AT352" s="142" t="str">
        <f>IF(原始数据!AV352="","",原始数据!AV352)</f>
        <v/>
      </c>
      <c r="AU352" s="154"/>
      <c r="AV352" s="154"/>
      <c r="AW352" s="154"/>
      <c r="AX352" s="154"/>
      <c r="AY352" s="155"/>
      <c r="AZ352" s="151"/>
      <c r="BA352" s="151"/>
    </row>
    <row r="353" spans="1:55">
      <c r="A353" s="1">
        <f>输入错误检查!B352</f>
        <v>0</v>
      </c>
      <c r="C353" s="8" t="str">
        <f>IF(原始数据!B353="","",原始数据!B353)</f>
        <v/>
      </c>
      <c r="D353" s="8" t="str">
        <f>IF(原始数据!C353="","",原始数据!C353)</f>
        <v/>
      </c>
      <c r="E353" s="8" t="str">
        <f>IF(原始数据!D353="","",原始数据!D353)</f>
        <v/>
      </c>
      <c r="F353" s="8" t="str">
        <f>IF(原始数据!E353="","",原始数据!E353)</f>
        <v/>
      </c>
      <c r="G353" s="8" t="str">
        <f>IF(原始数据!F353="","",原始数据!F353)</f>
        <v/>
      </c>
      <c r="H353" s="8" t="str">
        <f>IF(原始数据!G353="","",原始数据!G353)</f>
        <v>加</v>
      </c>
      <c r="I353" s="8" t="str">
        <f>IF(原始数据!H353="","",原始数据!H353)</f>
        <v>上</v>
      </c>
      <c r="J353" s="8" t="str">
        <f>原始数据!U353</f>
        <v/>
      </c>
      <c r="K353" s="8" t="str">
        <f t="shared" si="12"/>
        <v/>
      </c>
      <c r="L353" s="8">
        <f t="shared" si="13"/>
        <v>0</v>
      </c>
      <c r="M353" s="142"/>
      <c r="N353" s="142"/>
      <c r="O353" s="146"/>
      <c r="P353" s="147"/>
      <c r="Q353" s="147"/>
      <c r="R353" s="147"/>
      <c r="S353" s="147"/>
      <c r="T353" s="148"/>
      <c r="U353" s="142"/>
      <c r="V353" s="142"/>
      <c r="W353" s="143"/>
      <c r="X353" s="144"/>
      <c r="Y353" s="144"/>
      <c r="Z353" s="144"/>
      <c r="AA353" s="144"/>
      <c r="AB353" s="145"/>
      <c r="AC353" s="142"/>
      <c r="AD353" s="142"/>
      <c r="AE353" s="146"/>
      <c r="AF353" s="147"/>
      <c r="AG353" s="147"/>
      <c r="AH353" s="147"/>
      <c r="AI353" s="147"/>
      <c r="AJ353" s="148"/>
      <c r="AK353" s="142"/>
      <c r="AL353" s="142"/>
      <c r="AM353" s="143"/>
      <c r="AN353" s="144"/>
      <c r="AO353" s="144"/>
      <c r="AP353" s="144"/>
      <c r="AQ353" s="144"/>
      <c r="AR353" s="145"/>
      <c r="AS353" s="142" t="str">
        <f>IF(原始数据!L353="","",原始数据!L353)</f>
        <v/>
      </c>
      <c r="AT353" s="142" t="str">
        <f>IF(原始数据!AV353="","",原始数据!AV353)</f>
        <v/>
      </c>
      <c r="AU353" s="154"/>
      <c r="AV353" s="154"/>
      <c r="AW353" s="154"/>
      <c r="AX353" s="154"/>
      <c r="AY353" s="155"/>
      <c r="AZ353" s="151"/>
      <c r="BA353" s="151"/>
    </row>
    <row r="354" spans="1:55">
      <c r="A354" s="1">
        <f>输入错误检查!B353</f>
        <v>0</v>
      </c>
      <c r="C354" s="8" t="str">
        <f>IF(原始数据!B354="","",原始数据!B354)</f>
        <v/>
      </c>
      <c r="D354" s="8" t="str">
        <f>IF(原始数据!C354="","",原始数据!C354)</f>
        <v/>
      </c>
      <c r="E354" s="8" t="str">
        <f>IF(原始数据!D354="","",原始数据!D354)</f>
        <v/>
      </c>
      <c r="F354" s="8" t="str">
        <f>IF(原始数据!E354="","",原始数据!E354)</f>
        <v/>
      </c>
      <c r="G354" s="8" t="str">
        <f>IF(原始数据!F354="","",原始数据!F354)</f>
        <v/>
      </c>
      <c r="H354" s="8" t="str">
        <f>IF(原始数据!G354="","",原始数据!G354)</f>
        <v>加</v>
      </c>
      <c r="I354" s="8" t="str">
        <f>IF(原始数据!H354="","",原始数据!H354)</f>
        <v>下</v>
      </c>
      <c r="J354" s="8" t="str">
        <f>原始数据!U354</f>
        <v/>
      </c>
      <c r="K354" s="8" t="str">
        <f t="shared" si="12"/>
        <v/>
      </c>
      <c r="L354" s="8">
        <f t="shared" si="13"/>
        <v>0</v>
      </c>
      <c r="M354" s="142"/>
      <c r="N354" s="142"/>
      <c r="O354" s="146"/>
      <c r="P354" s="147"/>
      <c r="Q354" s="147"/>
      <c r="R354" s="147"/>
      <c r="S354" s="147"/>
      <c r="T354" s="148"/>
      <c r="U354" s="142"/>
      <c r="V354" s="142"/>
      <c r="W354" s="143"/>
      <c r="X354" s="144"/>
      <c r="Y354" s="144"/>
      <c r="Z354" s="144"/>
      <c r="AA354" s="144"/>
      <c r="AB354" s="145"/>
      <c r="AC354" s="142"/>
      <c r="AD354" s="142"/>
      <c r="AE354" s="146"/>
      <c r="AF354" s="147"/>
      <c r="AG354" s="147"/>
      <c r="AH354" s="147"/>
      <c r="AI354" s="147"/>
      <c r="AJ354" s="148"/>
      <c r="AK354" s="142"/>
      <c r="AL354" s="142"/>
      <c r="AM354" s="143"/>
      <c r="AN354" s="144"/>
      <c r="AO354" s="144"/>
      <c r="AP354" s="144"/>
      <c r="AQ354" s="144"/>
      <c r="AR354" s="145"/>
      <c r="AS354" s="142" t="str">
        <f>IF(原始数据!L354="","",原始数据!L354)</f>
        <v/>
      </c>
      <c r="AT354" s="142" t="str">
        <f>IF(原始数据!AV354="","",原始数据!AV354)</f>
        <v/>
      </c>
      <c r="AU354" s="154"/>
      <c r="AV354" s="154"/>
      <c r="AW354" s="154"/>
      <c r="AX354" s="154"/>
      <c r="AY354" s="155"/>
      <c r="AZ354" s="151"/>
      <c r="BA354" s="151"/>
    </row>
    <row r="355" spans="1:55">
      <c r="A355" s="1">
        <f>输入错误检查!B354</f>
        <v>0</v>
      </c>
      <c r="C355" s="8" t="str">
        <f>IF(原始数据!B355="","",原始数据!B355)</f>
        <v/>
      </c>
      <c r="D355" s="8" t="str">
        <f>IF(原始数据!C355="","",原始数据!C355)</f>
        <v/>
      </c>
      <c r="E355" s="8" t="str">
        <f>IF(原始数据!D355="","",原始数据!D355)</f>
        <v/>
      </c>
      <c r="F355" s="8" t="str">
        <f>IF(原始数据!E355="","",原始数据!E355)</f>
        <v/>
      </c>
      <c r="G355" s="8" t="str">
        <f>IF(原始数据!F355="","",原始数据!F355)</f>
        <v/>
      </c>
      <c r="H355" s="8">
        <f>IF(原始数据!G355="","",原始数据!G355)</f>
        <v>1</v>
      </c>
      <c r="I355" s="8" t="str">
        <f>IF(原始数据!H355="","",原始数据!H355)</f>
        <v>上</v>
      </c>
      <c r="J355" s="8" t="str">
        <f>原始数据!U355</f>
        <v/>
      </c>
      <c r="K355" s="8" t="str">
        <f t="shared" si="12"/>
        <v/>
      </c>
      <c r="L355" s="8">
        <f t="shared" si="13"/>
        <v>0</v>
      </c>
      <c r="M355" s="142"/>
      <c r="N355" s="142"/>
      <c r="O355" s="143"/>
      <c r="P355" s="144"/>
      <c r="Q355" s="144"/>
      <c r="R355" s="144"/>
      <c r="S355" s="144"/>
      <c r="T355" s="145"/>
      <c r="U355" s="142"/>
      <c r="V355" s="142"/>
      <c r="W355" s="146"/>
      <c r="X355" s="147"/>
      <c r="Y355" s="147"/>
      <c r="Z355" s="147"/>
      <c r="AA355" s="147"/>
      <c r="AB355" s="148"/>
      <c r="AC355" s="142"/>
      <c r="AD355" s="142"/>
      <c r="AE355" s="143"/>
      <c r="AF355" s="144"/>
      <c r="AG355" s="144"/>
      <c r="AH355" s="144"/>
      <c r="AI355" s="144"/>
      <c r="AJ355" s="145"/>
      <c r="AK355" s="142"/>
      <c r="AL355" s="142"/>
      <c r="AM355" s="146"/>
      <c r="AN355" s="147"/>
      <c r="AO355" s="147"/>
      <c r="AP355" s="147"/>
      <c r="AQ355" s="147"/>
      <c r="AR355" s="148"/>
      <c r="AS355" s="142" t="str">
        <f>IF(原始数据!L355="","",原始数据!L355)</f>
        <v/>
      </c>
      <c r="AT355" s="142" t="str">
        <f>IF(原始数据!AV355="","",原始数据!AV355)</f>
        <v/>
      </c>
      <c r="AU355" s="149"/>
      <c r="AV355" s="149"/>
      <c r="AW355" s="149"/>
      <c r="AX355" s="149"/>
      <c r="AY355" s="150"/>
      <c r="AZ355" s="151"/>
      <c r="BA355" s="151"/>
      <c r="BB355" s="156"/>
      <c r="BC355" s="157"/>
    </row>
    <row r="356" spans="1:55">
      <c r="A356" s="1">
        <f>输入错误检查!B355</f>
        <v>0</v>
      </c>
      <c r="C356" s="8" t="str">
        <f>IF(原始数据!B356="","",原始数据!B356)</f>
        <v/>
      </c>
      <c r="D356" s="8" t="str">
        <f>IF(原始数据!C356="","",原始数据!C356)</f>
        <v/>
      </c>
      <c r="E356" s="8" t="str">
        <f>IF(原始数据!D356="","",原始数据!D356)</f>
        <v/>
      </c>
      <c r="F356" s="8" t="str">
        <f>IF(原始数据!E356="","",原始数据!E356)</f>
        <v/>
      </c>
      <c r="G356" s="8" t="str">
        <f>IF(原始数据!F356="","",原始数据!F356)</f>
        <v/>
      </c>
      <c r="H356" s="8">
        <f>IF(原始数据!G356="","",原始数据!G356)</f>
        <v>1</v>
      </c>
      <c r="I356" s="8" t="str">
        <f>IF(原始数据!H356="","",原始数据!H356)</f>
        <v>下</v>
      </c>
      <c r="J356" s="8" t="str">
        <f>原始数据!U356</f>
        <v/>
      </c>
      <c r="K356" s="8" t="str">
        <f t="shared" si="12"/>
        <v/>
      </c>
      <c r="L356" s="8">
        <f t="shared" si="13"/>
        <v>0</v>
      </c>
      <c r="M356" s="142"/>
      <c r="N356" s="142"/>
      <c r="O356" s="143"/>
      <c r="P356" s="144"/>
      <c r="Q356" s="144"/>
      <c r="R356" s="144"/>
      <c r="S356" s="144"/>
      <c r="T356" s="145"/>
      <c r="U356" s="142"/>
      <c r="V356" s="142"/>
      <c r="W356" s="146"/>
      <c r="X356" s="147"/>
      <c r="Y356" s="147"/>
      <c r="Z356" s="147"/>
      <c r="AA356" s="147"/>
      <c r="AB356" s="148"/>
      <c r="AC356" s="142"/>
      <c r="AD356" s="142"/>
      <c r="AE356" s="143"/>
      <c r="AF356" s="144"/>
      <c r="AG356" s="144"/>
      <c r="AH356" s="144"/>
      <c r="AI356" s="144"/>
      <c r="AJ356" s="145"/>
      <c r="AK356" s="142"/>
      <c r="AL356" s="142"/>
      <c r="AM356" s="146"/>
      <c r="AN356" s="147"/>
      <c r="AO356" s="147"/>
      <c r="AP356" s="147"/>
      <c r="AQ356" s="147"/>
      <c r="AR356" s="148"/>
      <c r="AS356" s="142" t="str">
        <f>IF(原始数据!L356="","",原始数据!L356)</f>
        <v/>
      </c>
      <c r="AT356" s="142" t="str">
        <f>IF(原始数据!AV356="","",原始数据!AV356)</f>
        <v/>
      </c>
      <c r="AU356" s="149"/>
      <c r="AV356" s="149"/>
      <c r="AW356" s="149"/>
      <c r="AX356" s="149"/>
      <c r="AY356" s="150"/>
      <c r="AZ356" s="151"/>
      <c r="BA356" s="151"/>
    </row>
    <row r="357" spans="1:55">
      <c r="A357" s="1">
        <f>输入错误检查!B356</f>
        <v>0</v>
      </c>
      <c r="C357" s="8" t="str">
        <f>IF(原始数据!B357="","",原始数据!B357)</f>
        <v/>
      </c>
      <c r="D357" s="8" t="str">
        <f>IF(原始数据!C357="","",原始数据!C357)</f>
        <v/>
      </c>
      <c r="E357" s="8" t="str">
        <f>IF(原始数据!D357="","",原始数据!D357)</f>
        <v/>
      </c>
      <c r="F357" s="8" t="str">
        <f>IF(原始数据!E357="","",原始数据!E357)</f>
        <v/>
      </c>
      <c r="G357" s="8" t="str">
        <f>IF(原始数据!F357="","",原始数据!F357)</f>
        <v/>
      </c>
      <c r="H357" s="8">
        <f>IF(原始数据!G357="","",原始数据!G357)</f>
        <v>2</v>
      </c>
      <c r="I357" s="8" t="str">
        <f>IF(原始数据!H357="","",原始数据!H357)</f>
        <v>上</v>
      </c>
      <c r="J357" s="8" t="str">
        <f>原始数据!U357</f>
        <v/>
      </c>
      <c r="K357" s="8" t="str">
        <f t="shared" si="12"/>
        <v/>
      </c>
      <c r="L357" s="8">
        <f t="shared" si="13"/>
        <v>0</v>
      </c>
      <c r="M357" s="142"/>
      <c r="N357" s="142"/>
      <c r="O357" s="143"/>
      <c r="P357" s="144"/>
      <c r="Q357" s="144"/>
      <c r="R357" s="144"/>
      <c r="S357" s="144"/>
      <c r="T357" s="145"/>
      <c r="U357" s="142"/>
      <c r="V357" s="142"/>
      <c r="W357" s="146"/>
      <c r="X357" s="147"/>
      <c r="Y357" s="147"/>
      <c r="Z357" s="147"/>
      <c r="AA357" s="147"/>
      <c r="AB357" s="148"/>
      <c r="AC357" s="142"/>
      <c r="AD357" s="142"/>
      <c r="AE357" s="143"/>
      <c r="AF357" s="144"/>
      <c r="AG357" s="144"/>
      <c r="AH357" s="144"/>
      <c r="AI357" s="144"/>
      <c r="AJ357" s="145"/>
      <c r="AK357" s="142"/>
      <c r="AL357" s="142"/>
      <c r="AM357" s="146"/>
      <c r="AN357" s="147"/>
      <c r="AO357" s="147"/>
      <c r="AP357" s="147"/>
      <c r="AQ357" s="147"/>
      <c r="AR357" s="148"/>
      <c r="AS357" s="142" t="str">
        <f>IF(原始数据!L357="","",原始数据!L357)</f>
        <v/>
      </c>
      <c r="AT357" s="142" t="str">
        <f>IF(原始数据!AV357="","",原始数据!AV357)</f>
        <v/>
      </c>
      <c r="AU357" s="149"/>
      <c r="AV357" s="149"/>
      <c r="AW357" s="149"/>
      <c r="AX357" s="149"/>
      <c r="AY357" s="150"/>
      <c r="AZ357" s="151"/>
      <c r="BA357" s="151"/>
    </row>
    <row r="358" spans="1:55">
      <c r="A358" s="1">
        <f>输入错误检查!B357</f>
        <v>0</v>
      </c>
      <c r="C358" s="8" t="str">
        <f>IF(原始数据!B358="","",原始数据!B358)</f>
        <v/>
      </c>
      <c r="D358" s="8" t="str">
        <f>IF(原始数据!C358="","",原始数据!C358)</f>
        <v/>
      </c>
      <c r="E358" s="8" t="str">
        <f>IF(原始数据!D358="","",原始数据!D358)</f>
        <v/>
      </c>
      <c r="F358" s="8" t="str">
        <f>IF(原始数据!E358="","",原始数据!E358)</f>
        <v/>
      </c>
      <c r="G358" s="8" t="str">
        <f>IF(原始数据!F358="","",原始数据!F358)</f>
        <v/>
      </c>
      <c r="H358" s="8">
        <f>IF(原始数据!G358="","",原始数据!G358)</f>
        <v>2</v>
      </c>
      <c r="I358" s="8" t="str">
        <f>IF(原始数据!H358="","",原始数据!H358)</f>
        <v>下</v>
      </c>
      <c r="J358" s="8" t="str">
        <f>原始数据!U358</f>
        <v/>
      </c>
      <c r="K358" s="8" t="str">
        <f t="shared" si="12"/>
        <v/>
      </c>
      <c r="L358" s="8">
        <f t="shared" si="13"/>
        <v>0</v>
      </c>
      <c r="M358" s="142"/>
      <c r="N358" s="142"/>
      <c r="O358" s="143"/>
      <c r="P358" s="144"/>
      <c r="Q358" s="144"/>
      <c r="R358" s="144"/>
      <c r="S358" s="144"/>
      <c r="T358" s="145"/>
      <c r="U358" s="142"/>
      <c r="V358" s="142"/>
      <c r="W358" s="146"/>
      <c r="X358" s="147"/>
      <c r="Y358" s="147"/>
      <c r="Z358" s="147"/>
      <c r="AA358" s="147"/>
      <c r="AB358" s="148"/>
      <c r="AC358" s="142"/>
      <c r="AD358" s="142"/>
      <c r="AE358" s="143"/>
      <c r="AF358" s="144"/>
      <c r="AG358" s="144"/>
      <c r="AH358" s="144"/>
      <c r="AI358" s="144"/>
      <c r="AJ358" s="145"/>
      <c r="AK358" s="142"/>
      <c r="AL358" s="142"/>
      <c r="AM358" s="146"/>
      <c r="AN358" s="147"/>
      <c r="AO358" s="147"/>
      <c r="AP358" s="147"/>
      <c r="AQ358" s="147"/>
      <c r="AR358" s="148"/>
      <c r="AS358" s="142" t="str">
        <f>IF(原始数据!L358="","",原始数据!L358)</f>
        <v/>
      </c>
      <c r="AT358" s="142" t="str">
        <f>IF(原始数据!AV358="","",原始数据!AV358)</f>
        <v/>
      </c>
      <c r="AU358" s="149"/>
      <c r="AV358" s="149"/>
      <c r="AW358" s="149"/>
      <c r="AX358" s="149"/>
      <c r="AY358" s="150"/>
      <c r="AZ358" s="151"/>
      <c r="BA358" s="151"/>
    </row>
    <row r="359" spans="1:55">
      <c r="A359" s="1">
        <f>输入错误检查!B358</f>
        <v>0</v>
      </c>
      <c r="C359" s="8" t="str">
        <f>IF(原始数据!B359="","",原始数据!B359)</f>
        <v/>
      </c>
      <c r="D359" s="8" t="str">
        <f>IF(原始数据!C359="","",原始数据!C359)</f>
        <v/>
      </c>
      <c r="E359" s="8" t="str">
        <f>IF(原始数据!D359="","",原始数据!D359)</f>
        <v/>
      </c>
      <c r="F359" s="8" t="str">
        <f>IF(原始数据!E359="","",原始数据!E359)</f>
        <v/>
      </c>
      <c r="G359" s="8" t="str">
        <f>IF(原始数据!F359="","",原始数据!F359)</f>
        <v/>
      </c>
      <c r="H359" s="8">
        <f>IF(原始数据!G359="","",原始数据!G359)</f>
        <v>3</v>
      </c>
      <c r="I359" s="8" t="str">
        <f>IF(原始数据!H359="","",原始数据!H359)</f>
        <v>上</v>
      </c>
      <c r="J359" s="8" t="str">
        <f>原始数据!U359</f>
        <v/>
      </c>
      <c r="K359" s="8" t="str">
        <f t="shared" si="12"/>
        <v/>
      </c>
      <c r="L359" s="8">
        <f t="shared" si="13"/>
        <v>0</v>
      </c>
      <c r="M359" s="142"/>
      <c r="N359" s="142"/>
      <c r="O359" s="143"/>
      <c r="P359" s="144"/>
      <c r="Q359" s="144"/>
      <c r="R359" s="144"/>
      <c r="S359" s="144"/>
      <c r="T359" s="145"/>
      <c r="U359" s="142"/>
      <c r="V359" s="142"/>
      <c r="W359" s="146"/>
      <c r="X359" s="147"/>
      <c r="Y359" s="147"/>
      <c r="Z359" s="147"/>
      <c r="AA359" s="147"/>
      <c r="AB359" s="148"/>
      <c r="AC359" s="142"/>
      <c r="AD359" s="142"/>
      <c r="AE359" s="143"/>
      <c r="AF359" s="144"/>
      <c r="AG359" s="144"/>
      <c r="AH359" s="144"/>
      <c r="AI359" s="144"/>
      <c r="AJ359" s="145"/>
      <c r="AK359" s="142"/>
      <c r="AL359" s="142"/>
      <c r="AM359" s="146"/>
      <c r="AN359" s="147"/>
      <c r="AO359" s="147"/>
      <c r="AP359" s="147"/>
      <c r="AQ359" s="147"/>
      <c r="AR359" s="148"/>
      <c r="AS359" s="142" t="str">
        <f>IF(原始数据!L359="","",原始数据!L359)</f>
        <v/>
      </c>
      <c r="AT359" s="142" t="str">
        <f>IF(原始数据!AV359="","",原始数据!AV359)</f>
        <v/>
      </c>
      <c r="AU359" s="149"/>
      <c r="AV359" s="149"/>
      <c r="AW359" s="149"/>
      <c r="AX359" s="149"/>
      <c r="AY359" s="150"/>
      <c r="AZ359" s="151"/>
      <c r="BA359" s="151"/>
    </row>
    <row r="360" spans="1:55">
      <c r="A360" s="1">
        <f>输入错误检查!B359</f>
        <v>0</v>
      </c>
      <c r="C360" s="8" t="str">
        <f>IF(原始数据!B360="","",原始数据!B360)</f>
        <v/>
      </c>
      <c r="D360" s="8" t="str">
        <f>IF(原始数据!C360="","",原始数据!C360)</f>
        <v/>
      </c>
      <c r="E360" s="8" t="str">
        <f>IF(原始数据!D360="","",原始数据!D360)</f>
        <v/>
      </c>
      <c r="F360" s="8" t="str">
        <f>IF(原始数据!E360="","",原始数据!E360)</f>
        <v/>
      </c>
      <c r="G360" s="8" t="str">
        <f>IF(原始数据!F360="","",原始数据!F360)</f>
        <v/>
      </c>
      <c r="H360" s="8">
        <f>IF(原始数据!G360="","",原始数据!G360)</f>
        <v>3</v>
      </c>
      <c r="I360" s="8" t="str">
        <f>IF(原始数据!H360="","",原始数据!H360)</f>
        <v>下</v>
      </c>
      <c r="J360" s="8" t="str">
        <f>原始数据!U360</f>
        <v/>
      </c>
      <c r="K360" s="8" t="str">
        <f t="shared" si="12"/>
        <v/>
      </c>
      <c r="L360" s="8">
        <f t="shared" si="13"/>
        <v>0</v>
      </c>
      <c r="M360" s="142"/>
      <c r="N360" s="142"/>
      <c r="O360" s="143"/>
      <c r="P360" s="144"/>
      <c r="Q360" s="144"/>
      <c r="R360" s="144"/>
      <c r="S360" s="144"/>
      <c r="T360" s="145"/>
      <c r="U360" s="142"/>
      <c r="V360" s="142"/>
      <c r="W360" s="146"/>
      <c r="X360" s="147"/>
      <c r="Y360" s="147"/>
      <c r="Z360" s="147"/>
      <c r="AA360" s="147"/>
      <c r="AB360" s="148"/>
      <c r="AC360" s="142"/>
      <c r="AD360" s="142"/>
      <c r="AE360" s="143"/>
      <c r="AF360" s="144"/>
      <c r="AG360" s="144"/>
      <c r="AH360" s="144"/>
      <c r="AI360" s="144"/>
      <c r="AJ360" s="145"/>
      <c r="AK360" s="142"/>
      <c r="AL360" s="142"/>
      <c r="AM360" s="146"/>
      <c r="AN360" s="147"/>
      <c r="AO360" s="147"/>
      <c r="AP360" s="147"/>
      <c r="AQ360" s="147"/>
      <c r="AR360" s="148"/>
      <c r="AS360" s="142" t="str">
        <f>IF(原始数据!L360="","",原始数据!L360)</f>
        <v/>
      </c>
      <c r="AT360" s="142" t="str">
        <f>IF(原始数据!AV360="","",原始数据!AV360)</f>
        <v/>
      </c>
      <c r="AU360" s="149"/>
      <c r="AV360" s="149"/>
      <c r="AW360" s="149"/>
      <c r="AX360" s="149"/>
      <c r="AY360" s="150"/>
      <c r="AZ360" s="151"/>
      <c r="BA360" s="151"/>
    </row>
    <row r="361" spans="1:55">
      <c r="A361" s="1">
        <f>输入错误检查!B360</f>
        <v>0</v>
      </c>
      <c r="C361" s="8" t="str">
        <f>IF(原始数据!B361="","",原始数据!B361)</f>
        <v/>
      </c>
      <c r="D361" s="8" t="str">
        <f>IF(原始数据!C361="","",原始数据!C361)</f>
        <v/>
      </c>
      <c r="E361" s="8" t="str">
        <f>IF(原始数据!D361="","",原始数据!D361)</f>
        <v/>
      </c>
      <c r="F361" s="8" t="str">
        <f>IF(原始数据!E361="","",原始数据!E361)</f>
        <v/>
      </c>
      <c r="G361" s="8" t="str">
        <f>IF(原始数据!F361="","",原始数据!F361)</f>
        <v/>
      </c>
      <c r="H361" s="8" t="str">
        <f>IF(原始数据!G361="","",原始数据!G361)</f>
        <v>加</v>
      </c>
      <c r="I361" s="8" t="str">
        <f>IF(原始数据!H361="","",原始数据!H361)</f>
        <v>上</v>
      </c>
      <c r="J361" s="8" t="str">
        <f>原始数据!U361</f>
        <v/>
      </c>
      <c r="K361" s="8" t="str">
        <f t="shared" si="12"/>
        <v/>
      </c>
      <c r="L361" s="8">
        <f t="shared" si="13"/>
        <v>0</v>
      </c>
      <c r="M361" s="142"/>
      <c r="N361" s="142"/>
      <c r="O361" s="143"/>
      <c r="P361" s="144"/>
      <c r="Q361" s="144"/>
      <c r="R361" s="144"/>
      <c r="S361" s="144"/>
      <c r="T361" s="145"/>
      <c r="U361" s="142"/>
      <c r="V361" s="142"/>
      <c r="W361" s="146"/>
      <c r="X361" s="147"/>
      <c r="Y361" s="147"/>
      <c r="Z361" s="147"/>
      <c r="AA361" s="147"/>
      <c r="AB361" s="148"/>
      <c r="AC361" s="142"/>
      <c r="AD361" s="142"/>
      <c r="AE361" s="143"/>
      <c r="AF361" s="144"/>
      <c r="AG361" s="144"/>
      <c r="AH361" s="144"/>
      <c r="AI361" s="144"/>
      <c r="AJ361" s="145"/>
      <c r="AK361" s="142"/>
      <c r="AL361" s="142"/>
      <c r="AM361" s="146"/>
      <c r="AN361" s="147"/>
      <c r="AO361" s="147"/>
      <c r="AP361" s="147"/>
      <c r="AQ361" s="147"/>
      <c r="AR361" s="148"/>
      <c r="AS361" s="142" t="str">
        <f>IF(原始数据!L361="","",原始数据!L361)</f>
        <v/>
      </c>
      <c r="AT361" s="142" t="str">
        <f>IF(原始数据!AV361="","",原始数据!AV361)</f>
        <v/>
      </c>
      <c r="AU361" s="149"/>
      <c r="AV361" s="149"/>
      <c r="AW361" s="149"/>
      <c r="AX361" s="149"/>
      <c r="AY361" s="150"/>
      <c r="AZ361" s="151"/>
      <c r="BA361" s="151"/>
    </row>
    <row r="362" spans="1:55">
      <c r="A362" s="1">
        <f>输入错误检查!B361</f>
        <v>0</v>
      </c>
      <c r="C362" s="8" t="str">
        <f>IF(原始数据!B362="","",原始数据!B362)</f>
        <v/>
      </c>
      <c r="D362" s="8" t="str">
        <f>IF(原始数据!C362="","",原始数据!C362)</f>
        <v/>
      </c>
      <c r="E362" s="8" t="str">
        <f>IF(原始数据!D362="","",原始数据!D362)</f>
        <v/>
      </c>
      <c r="F362" s="8" t="str">
        <f>IF(原始数据!E362="","",原始数据!E362)</f>
        <v/>
      </c>
      <c r="G362" s="8" t="str">
        <f>IF(原始数据!F362="","",原始数据!F362)</f>
        <v/>
      </c>
      <c r="H362" s="8" t="str">
        <f>IF(原始数据!G362="","",原始数据!G362)</f>
        <v>加</v>
      </c>
      <c r="I362" s="8" t="str">
        <f>IF(原始数据!H362="","",原始数据!H362)</f>
        <v>下</v>
      </c>
      <c r="J362" s="8" t="str">
        <f>原始数据!U362</f>
        <v/>
      </c>
      <c r="K362" s="8" t="str">
        <f t="shared" si="12"/>
        <v/>
      </c>
      <c r="L362" s="8">
        <f t="shared" si="13"/>
        <v>0</v>
      </c>
      <c r="M362" s="142"/>
      <c r="N362" s="142"/>
      <c r="O362" s="143"/>
      <c r="P362" s="144"/>
      <c r="Q362" s="144"/>
      <c r="R362" s="144"/>
      <c r="S362" s="144"/>
      <c r="T362" s="145"/>
      <c r="U362" s="142"/>
      <c r="V362" s="142"/>
      <c r="W362" s="146"/>
      <c r="X362" s="147"/>
      <c r="Y362" s="147"/>
      <c r="Z362" s="147"/>
      <c r="AA362" s="147"/>
      <c r="AB362" s="148"/>
      <c r="AC362" s="142"/>
      <c r="AD362" s="142"/>
      <c r="AE362" s="143"/>
      <c r="AF362" s="144"/>
      <c r="AG362" s="144"/>
      <c r="AH362" s="144"/>
      <c r="AI362" s="144"/>
      <c r="AJ362" s="145"/>
      <c r="AK362" s="142"/>
      <c r="AL362" s="142"/>
      <c r="AM362" s="146"/>
      <c r="AN362" s="147"/>
      <c r="AO362" s="147"/>
      <c r="AP362" s="147"/>
      <c r="AQ362" s="147"/>
      <c r="AR362" s="148"/>
      <c r="AS362" s="142" t="str">
        <f>IF(原始数据!L362="","",原始数据!L362)</f>
        <v/>
      </c>
      <c r="AT362" s="142" t="str">
        <f>IF(原始数据!AV362="","",原始数据!AV362)</f>
        <v/>
      </c>
      <c r="AU362" s="149"/>
      <c r="AV362" s="149"/>
      <c r="AW362" s="149"/>
      <c r="AX362" s="149"/>
      <c r="AY362" s="150"/>
      <c r="AZ362" s="151"/>
      <c r="BA362" s="151"/>
    </row>
    <row r="363" spans="1:55">
      <c r="A363" s="1">
        <f>输入错误检查!B362</f>
        <v>0</v>
      </c>
      <c r="C363" s="8" t="str">
        <f>IF(原始数据!B363="","",原始数据!B363)</f>
        <v/>
      </c>
      <c r="D363" s="8" t="str">
        <f>IF(原始数据!C363="","",原始数据!C363)</f>
        <v/>
      </c>
      <c r="E363" s="8" t="str">
        <f>IF(原始数据!D363="","",原始数据!D363)</f>
        <v/>
      </c>
      <c r="F363" s="8" t="str">
        <f>IF(原始数据!E363="","",原始数据!E363)</f>
        <v/>
      </c>
      <c r="G363" s="8" t="str">
        <f>IF(原始数据!F363="","",原始数据!F363)</f>
        <v/>
      </c>
      <c r="H363" s="8">
        <f>IF(原始数据!G363="","",原始数据!G363)</f>
        <v>1</v>
      </c>
      <c r="I363" s="8" t="str">
        <f>IF(原始数据!H363="","",原始数据!H363)</f>
        <v>上</v>
      </c>
      <c r="J363" s="8" t="str">
        <f>原始数据!U363</f>
        <v/>
      </c>
      <c r="K363" s="8" t="str">
        <f t="shared" si="12"/>
        <v/>
      </c>
      <c r="L363" s="8">
        <f t="shared" si="13"/>
        <v>0</v>
      </c>
      <c r="M363" s="142"/>
      <c r="N363" s="142"/>
      <c r="O363" s="146"/>
      <c r="P363" s="147"/>
      <c r="Q363" s="147"/>
      <c r="R363" s="147"/>
      <c r="S363" s="147"/>
      <c r="T363" s="148"/>
      <c r="U363" s="142"/>
      <c r="V363" s="142"/>
      <c r="W363" s="143"/>
      <c r="X363" s="144"/>
      <c r="Y363" s="144"/>
      <c r="Z363" s="144"/>
      <c r="AA363" s="144"/>
      <c r="AB363" s="145"/>
      <c r="AC363" s="142"/>
      <c r="AD363" s="142"/>
      <c r="AE363" s="146"/>
      <c r="AF363" s="147"/>
      <c r="AG363" s="147"/>
      <c r="AH363" s="147"/>
      <c r="AI363" s="147"/>
      <c r="AJ363" s="148"/>
      <c r="AK363" s="142"/>
      <c r="AL363" s="142"/>
      <c r="AM363" s="143"/>
      <c r="AN363" s="144"/>
      <c r="AO363" s="144"/>
      <c r="AP363" s="144"/>
      <c r="AQ363" s="144"/>
      <c r="AR363" s="145"/>
      <c r="AS363" s="142" t="str">
        <f>IF(原始数据!L363="","",原始数据!L363)</f>
        <v/>
      </c>
      <c r="AT363" s="142" t="str">
        <f>IF(原始数据!AV363="","",原始数据!AV363)</f>
        <v/>
      </c>
      <c r="AU363" s="154"/>
      <c r="AV363" s="154"/>
      <c r="AW363" s="154"/>
      <c r="AX363" s="154"/>
      <c r="AY363" s="155"/>
      <c r="AZ363" s="151"/>
      <c r="BA363" s="151"/>
      <c r="BB363" s="156"/>
      <c r="BC363" s="157"/>
    </row>
    <row r="364" spans="1:55">
      <c r="A364" s="1">
        <f>输入错误检查!B363</f>
        <v>0</v>
      </c>
      <c r="C364" s="8" t="str">
        <f>IF(原始数据!B364="","",原始数据!B364)</f>
        <v/>
      </c>
      <c r="D364" s="8" t="str">
        <f>IF(原始数据!C364="","",原始数据!C364)</f>
        <v/>
      </c>
      <c r="E364" s="8" t="str">
        <f>IF(原始数据!D364="","",原始数据!D364)</f>
        <v/>
      </c>
      <c r="F364" s="8" t="str">
        <f>IF(原始数据!E364="","",原始数据!E364)</f>
        <v/>
      </c>
      <c r="G364" s="8" t="str">
        <f>IF(原始数据!F364="","",原始数据!F364)</f>
        <v/>
      </c>
      <c r="H364" s="8">
        <f>IF(原始数据!G364="","",原始数据!G364)</f>
        <v>1</v>
      </c>
      <c r="I364" s="8" t="str">
        <f>IF(原始数据!H364="","",原始数据!H364)</f>
        <v>下</v>
      </c>
      <c r="J364" s="8" t="str">
        <f>原始数据!U364</f>
        <v/>
      </c>
      <c r="K364" s="8" t="str">
        <f t="shared" si="12"/>
        <v/>
      </c>
      <c r="L364" s="8">
        <f t="shared" si="13"/>
        <v>0</v>
      </c>
      <c r="M364" s="142"/>
      <c r="N364" s="142"/>
      <c r="O364" s="146"/>
      <c r="P364" s="147"/>
      <c r="Q364" s="147"/>
      <c r="R364" s="147"/>
      <c r="S364" s="147"/>
      <c r="T364" s="148"/>
      <c r="U364" s="142"/>
      <c r="V364" s="142"/>
      <c r="W364" s="143"/>
      <c r="X364" s="144"/>
      <c r="Y364" s="144"/>
      <c r="Z364" s="144"/>
      <c r="AA364" s="144"/>
      <c r="AB364" s="145"/>
      <c r="AC364" s="142"/>
      <c r="AD364" s="142"/>
      <c r="AE364" s="146"/>
      <c r="AF364" s="147"/>
      <c r="AG364" s="147"/>
      <c r="AH364" s="147"/>
      <c r="AI364" s="147"/>
      <c r="AJ364" s="148"/>
      <c r="AK364" s="142"/>
      <c r="AL364" s="142"/>
      <c r="AM364" s="143"/>
      <c r="AN364" s="144"/>
      <c r="AO364" s="144"/>
      <c r="AP364" s="144"/>
      <c r="AQ364" s="144"/>
      <c r="AR364" s="145"/>
      <c r="AS364" s="142" t="str">
        <f>IF(原始数据!L364="","",原始数据!L364)</f>
        <v/>
      </c>
      <c r="AT364" s="142" t="str">
        <f>IF(原始数据!AV364="","",原始数据!AV364)</f>
        <v/>
      </c>
      <c r="AU364" s="154"/>
      <c r="AV364" s="154"/>
      <c r="AW364" s="154"/>
      <c r="AX364" s="154"/>
      <c r="AY364" s="155"/>
      <c r="AZ364" s="151"/>
      <c r="BA364" s="151"/>
    </row>
    <row r="365" spans="1:55">
      <c r="A365" s="1">
        <f>输入错误检查!B364</f>
        <v>0</v>
      </c>
      <c r="C365" s="8" t="str">
        <f>IF(原始数据!B365="","",原始数据!B365)</f>
        <v/>
      </c>
      <c r="D365" s="8" t="str">
        <f>IF(原始数据!C365="","",原始数据!C365)</f>
        <v/>
      </c>
      <c r="E365" s="8" t="str">
        <f>IF(原始数据!D365="","",原始数据!D365)</f>
        <v/>
      </c>
      <c r="F365" s="8" t="str">
        <f>IF(原始数据!E365="","",原始数据!E365)</f>
        <v/>
      </c>
      <c r="G365" s="8" t="str">
        <f>IF(原始数据!F365="","",原始数据!F365)</f>
        <v/>
      </c>
      <c r="H365" s="8">
        <f>IF(原始数据!G365="","",原始数据!G365)</f>
        <v>2</v>
      </c>
      <c r="I365" s="8" t="str">
        <f>IF(原始数据!H365="","",原始数据!H365)</f>
        <v>上</v>
      </c>
      <c r="J365" s="8" t="str">
        <f>原始数据!U365</f>
        <v/>
      </c>
      <c r="K365" s="8" t="str">
        <f t="shared" si="12"/>
        <v/>
      </c>
      <c r="L365" s="8">
        <f t="shared" si="13"/>
        <v>0</v>
      </c>
      <c r="M365" s="142"/>
      <c r="N365" s="142"/>
      <c r="O365" s="146"/>
      <c r="P365" s="147"/>
      <c r="Q365" s="147"/>
      <c r="R365" s="147"/>
      <c r="S365" s="147"/>
      <c r="T365" s="148"/>
      <c r="U365" s="142"/>
      <c r="V365" s="142"/>
      <c r="W365" s="143"/>
      <c r="X365" s="144"/>
      <c r="Y365" s="144"/>
      <c r="Z365" s="144"/>
      <c r="AA365" s="144"/>
      <c r="AB365" s="145"/>
      <c r="AC365" s="142"/>
      <c r="AD365" s="142"/>
      <c r="AE365" s="146"/>
      <c r="AF365" s="147"/>
      <c r="AG365" s="147"/>
      <c r="AH365" s="147"/>
      <c r="AI365" s="147"/>
      <c r="AJ365" s="148"/>
      <c r="AK365" s="142"/>
      <c r="AL365" s="142"/>
      <c r="AM365" s="143"/>
      <c r="AN365" s="144"/>
      <c r="AO365" s="144"/>
      <c r="AP365" s="144"/>
      <c r="AQ365" s="144"/>
      <c r="AR365" s="145"/>
      <c r="AS365" s="142" t="str">
        <f>IF(原始数据!L365="","",原始数据!L365)</f>
        <v/>
      </c>
      <c r="AT365" s="142" t="str">
        <f>IF(原始数据!AV365="","",原始数据!AV365)</f>
        <v/>
      </c>
      <c r="AU365" s="154"/>
      <c r="AV365" s="154"/>
      <c r="AW365" s="154"/>
      <c r="AX365" s="154"/>
      <c r="AY365" s="155"/>
      <c r="AZ365" s="151"/>
      <c r="BA365" s="151"/>
    </row>
    <row r="366" spans="1:55">
      <c r="A366" s="1">
        <f>输入错误检查!B365</f>
        <v>0</v>
      </c>
      <c r="C366" s="8" t="str">
        <f>IF(原始数据!B366="","",原始数据!B366)</f>
        <v/>
      </c>
      <c r="D366" s="8" t="str">
        <f>IF(原始数据!C366="","",原始数据!C366)</f>
        <v/>
      </c>
      <c r="E366" s="8" t="str">
        <f>IF(原始数据!D366="","",原始数据!D366)</f>
        <v/>
      </c>
      <c r="F366" s="8" t="str">
        <f>IF(原始数据!E366="","",原始数据!E366)</f>
        <v/>
      </c>
      <c r="G366" s="8" t="str">
        <f>IF(原始数据!F366="","",原始数据!F366)</f>
        <v/>
      </c>
      <c r="H366" s="8">
        <f>IF(原始数据!G366="","",原始数据!G366)</f>
        <v>2</v>
      </c>
      <c r="I366" s="8" t="str">
        <f>IF(原始数据!H366="","",原始数据!H366)</f>
        <v>下</v>
      </c>
      <c r="J366" s="8" t="str">
        <f>原始数据!U366</f>
        <v/>
      </c>
      <c r="K366" s="8" t="str">
        <f t="shared" si="12"/>
        <v/>
      </c>
      <c r="L366" s="8">
        <f t="shared" si="13"/>
        <v>0</v>
      </c>
      <c r="M366" s="142"/>
      <c r="N366" s="142"/>
      <c r="O366" s="146"/>
      <c r="P366" s="147"/>
      <c r="Q366" s="147"/>
      <c r="R366" s="147"/>
      <c r="S366" s="147"/>
      <c r="T366" s="148"/>
      <c r="U366" s="142"/>
      <c r="V366" s="142"/>
      <c r="W366" s="143"/>
      <c r="X366" s="144"/>
      <c r="Y366" s="144"/>
      <c r="Z366" s="144"/>
      <c r="AA366" s="144"/>
      <c r="AB366" s="145"/>
      <c r="AC366" s="142"/>
      <c r="AD366" s="142"/>
      <c r="AE366" s="146"/>
      <c r="AF366" s="147"/>
      <c r="AG366" s="147"/>
      <c r="AH366" s="147"/>
      <c r="AI366" s="147"/>
      <c r="AJ366" s="148"/>
      <c r="AK366" s="142"/>
      <c r="AL366" s="142"/>
      <c r="AM366" s="143"/>
      <c r="AN366" s="144"/>
      <c r="AO366" s="144"/>
      <c r="AP366" s="144"/>
      <c r="AQ366" s="144"/>
      <c r="AR366" s="145"/>
      <c r="AS366" s="142" t="str">
        <f>IF(原始数据!L366="","",原始数据!L366)</f>
        <v/>
      </c>
      <c r="AT366" s="142" t="str">
        <f>IF(原始数据!AV366="","",原始数据!AV366)</f>
        <v/>
      </c>
      <c r="AU366" s="154"/>
      <c r="AV366" s="154"/>
      <c r="AW366" s="154"/>
      <c r="AX366" s="154"/>
      <c r="AY366" s="155"/>
      <c r="AZ366" s="151"/>
      <c r="BA366" s="151"/>
    </row>
    <row r="367" spans="1:55">
      <c r="A367" s="1">
        <f>输入错误检查!B366</f>
        <v>0</v>
      </c>
      <c r="C367" s="8" t="str">
        <f>IF(原始数据!B367="","",原始数据!B367)</f>
        <v/>
      </c>
      <c r="D367" s="8" t="str">
        <f>IF(原始数据!C367="","",原始数据!C367)</f>
        <v/>
      </c>
      <c r="E367" s="8" t="str">
        <f>IF(原始数据!D367="","",原始数据!D367)</f>
        <v/>
      </c>
      <c r="F367" s="8" t="str">
        <f>IF(原始数据!E367="","",原始数据!E367)</f>
        <v/>
      </c>
      <c r="G367" s="8" t="str">
        <f>IF(原始数据!F367="","",原始数据!F367)</f>
        <v/>
      </c>
      <c r="H367" s="8">
        <f>IF(原始数据!G367="","",原始数据!G367)</f>
        <v>3</v>
      </c>
      <c r="I367" s="8" t="str">
        <f>IF(原始数据!H367="","",原始数据!H367)</f>
        <v>上</v>
      </c>
      <c r="J367" s="8" t="str">
        <f>原始数据!U367</f>
        <v/>
      </c>
      <c r="K367" s="8" t="str">
        <f t="shared" si="12"/>
        <v/>
      </c>
      <c r="L367" s="8">
        <f t="shared" si="13"/>
        <v>0</v>
      </c>
      <c r="M367" s="142"/>
      <c r="N367" s="142"/>
      <c r="O367" s="146"/>
      <c r="P367" s="147"/>
      <c r="Q367" s="147"/>
      <c r="R367" s="147"/>
      <c r="S367" s="147"/>
      <c r="T367" s="148"/>
      <c r="U367" s="142"/>
      <c r="V367" s="142"/>
      <c r="W367" s="143"/>
      <c r="X367" s="144"/>
      <c r="Y367" s="144"/>
      <c r="Z367" s="144"/>
      <c r="AA367" s="144"/>
      <c r="AB367" s="145"/>
      <c r="AC367" s="142"/>
      <c r="AD367" s="142"/>
      <c r="AE367" s="146"/>
      <c r="AF367" s="147"/>
      <c r="AG367" s="147"/>
      <c r="AH367" s="147"/>
      <c r="AI367" s="147"/>
      <c r="AJ367" s="148"/>
      <c r="AK367" s="142"/>
      <c r="AL367" s="142"/>
      <c r="AM367" s="143"/>
      <c r="AN367" s="144"/>
      <c r="AO367" s="144"/>
      <c r="AP367" s="144"/>
      <c r="AQ367" s="144"/>
      <c r="AR367" s="145"/>
      <c r="AS367" s="142" t="str">
        <f>IF(原始数据!L367="","",原始数据!L367)</f>
        <v/>
      </c>
      <c r="AT367" s="142" t="str">
        <f>IF(原始数据!AV367="","",原始数据!AV367)</f>
        <v/>
      </c>
      <c r="AU367" s="154"/>
      <c r="AV367" s="154"/>
      <c r="AW367" s="154"/>
      <c r="AX367" s="154"/>
      <c r="AY367" s="155"/>
      <c r="AZ367" s="151"/>
      <c r="BA367" s="151"/>
    </row>
    <row r="368" spans="1:55">
      <c r="A368" s="1">
        <f>输入错误检查!B367</f>
        <v>0</v>
      </c>
      <c r="C368" s="8" t="str">
        <f>IF(原始数据!B368="","",原始数据!B368)</f>
        <v/>
      </c>
      <c r="D368" s="8" t="str">
        <f>IF(原始数据!C368="","",原始数据!C368)</f>
        <v/>
      </c>
      <c r="E368" s="8" t="str">
        <f>IF(原始数据!D368="","",原始数据!D368)</f>
        <v/>
      </c>
      <c r="F368" s="8" t="str">
        <f>IF(原始数据!E368="","",原始数据!E368)</f>
        <v/>
      </c>
      <c r="G368" s="8" t="str">
        <f>IF(原始数据!F368="","",原始数据!F368)</f>
        <v/>
      </c>
      <c r="H368" s="8">
        <f>IF(原始数据!G368="","",原始数据!G368)</f>
        <v>3</v>
      </c>
      <c r="I368" s="8" t="str">
        <f>IF(原始数据!H368="","",原始数据!H368)</f>
        <v>下</v>
      </c>
      <c r="J368" s="8" t="str">
        <f>原始数据!U368</f>
        <v/>
      </c>
      <c r="K368" s="8" t="str">
        <f t="shared" si="12"/>
        <v/>
      </c>
      <c r="L368" s="8">
        <f t="shared" si="13"/>
        <v>0</v>
      </c>
      <c r="M368" s="142"/>
      <c r="N368" s="142"/>
      <c r="O368" s="146"/>
      <c r="P368" s="147"/>
      <c r="Q368" s="147"/>
      <c r="R368" s="147"/>
      <c r="S368" s="147"/>
      <c r="T368" s="148"/>
      <c r="U368" s="142"/>
      <c r="V368" s="142"/>
      <c r="W368" s="143"/>
      <c r="X368" s="144"/>
      <c r="Y368" s="144"/>
      <c r="Z368" s="144"/>
      <c r="AA368" s="144"/>
      <c r="AB368" s="145"/>
      <c r="AC368" s="142"/>
      <c r="AD368" s="142"/>
      <c r="AE368" s="146"/>
      <c r="AF368" s="147"/>
      <c r="AG368" s="147"/>
      <c r="AH368" s="147"/>
      <c r="AI368" s="147"/>
      <c r="AJ368" s="148"/>
      <c r="AK368" s="142"/>
      <c r="AL368" s="142"/>
      <c r="AM368" s="143"/>
      <c r="AN368" s="144"/>
      <c r="AO368" s="144"/>
      <c r="AP368" s="144"/>
      <c r="AQ368" s="144"/>
      <c r="AR368" s="145"/>
      <c r="AS368" s="142" t="str">
        <f>IF(原始数据!L368="","",原始数据!L368)</f>
        <v/>
      </c>
      <c r="AT368" s="142" t="str">
        <f>IF(原始数据!AV368="","",原始数据!AV368)</f>
        <v/>
      </c>
      <c r="AU368" s="154"/>
      <c r="AV368" s="154"/>
      <c r="AW368" s="154"/>
      <c r="AX368" s="154"/>
      <c r="AY368" s="155"/>
      <c r="AZ368" s="151"/>
      <c r="BA368" s="151"/>
    </row>
    <row r="369" spans="1:55">
      <c r="A369" s="1">
        <f>输入错误检查!B368</f>
        <v>0</v>
      </c>
      <c r="C369" s="8" t="str">
        <f>IF(原始数据!B369="","",原始数据!B369)</f>
        <v/>
      </c>
      <c r="D369" s="8" t="str">
        <f>IF(原始数据!C369="","",原始数据!C369)</f>
        <v/>
      </c>
      <c r="E369" s="8" t="str">
        <f>IF(原始数据!D369="","",原始数据!D369)</f>
        <v/>
      </c>
      <c r="F369" s="8" t="str">
        <f>IF(原始数据!E369="","",原始数据!E369)</f>
        <v/>
      </c>
      <c r="G369" s="8" t="str">
        <f>IF(原始数据!F369="","",原始数据!F369)</f>
        <v/>
      </c>
      <c r="H369" s="8" t="str">
        <f>IF(原始数据!G369="","",原始数据!G369)</f>
        <v>加</v>
      </c>
      <c r="I369" s="8" t="str">
        <f>IF(原始数据!H369="","",原始数据!H369)</f>
        <v>上</v>
      </c>
      <c r="J369" s="8" t="str">
        <f>原始数据!U369</f>
        <v/>
      </c>
      <c r="K369" s="8" t="str">
        <f t="shared" si="12"/>
        <v/>
      </c>
      <c r="L369" s="8">
        <f t="shared" si="13"/>
        <v>0</v>
      </c>
      <c r="M369" s="142"/>
      <c r="N369" s="142"/>
      <c r="O369" s="146"/>
      <c r="P369" s="147"/>
      <c r="Q369" s="147"/>
      <c r="R369" s="147"/>
      <c r="S369" s="147"/>
      <c r="T369" s="148"/>
      <c r="U369" s="142"/>
      <c r="V369" s="142"/>
      <c r="W369" s="143"/>
      <c r="X369" s="144"/>
      <c r="Y369" s="144"/>
      <c r="Z369" s="144"/>
      <c r="AA369" s="144"/>
      <c r="AB369" s="145"/>
      <c r="AC369" s="142"/>
      <c r="AD369" s="142"/>
      <c r="AE369" s="146"/>
      <c r="AF369" s="147"/>
      <c r="AG369" s="147"/>
      <c r="AH369" s="147"/>
      <c r="AI369" s="147"/>
      <c r="AJ369" s="148"/>
      <c r="AK369" s="142"/>
      <c r="AL369" s="142"/>
      <c r="AM369" s="143"/>
      <c r="AN369" s="144"/>
      <c r="AO369" s="144"/>
      <c r="AP369" s="144"/>
      <c r="AQ369" s="144"/>
      <c r="AR369" s="145"/>
      <c r="AS369" s="142" t="str">
        <f>IF(原始数据!L369="","",原始数据!L369)</f>
        <v/>
      </c>
      <c r="AT369" s="142" t="str">
        <f>IF(原始数据!AV369="","",原始数据!AV369)</f>
        <v/>
      </c>
      <c r="AU369" s="154"/>
      <c r="AV369" s="154"/>
      <c r="AW369" s="154"/>
      <c r="AX369" s="154"/>
      <c r="AY369" s="155"/>
      <c r="AZ369" s="151"/>
      <c r="BA369" s="151"/>
    </row>
    <row r="370" spans="1:55">
      <c r="A370" s="1">
        <f>输入错误检查!B369</f>
        <v>0</v>
      </c>
      <c r="C370" s="8" t="str">
        <f>IF(原始数据!B370="","",原始数据!B370)</f>
        <v/>
      </c>
      <c r="D370" s="8" t="str">
        <f>IF(原始数据!C370="","",原始数据!C370)</f>
        <v/>
      </c>
      <c r="E370" s="8" t="str">
        <f>IF(原始数据!D370="","",原始数据!D370)</f>
        <v/>
      </c>
      <c r="F370" s="8" t="str">
        <f>IF(原始数据!E370="","",原始数据!E370)</f>
        <v/>
      </c>
      <c r="G370" s="8" t="str">
        <f>IF(原始数据!F370="","",原始数据!F370)</f>
        <v/>
      </c>
      <c r="H370" s="8" t="str">
        <f>IF(原始数据!G370="","",原始数据!G370)</f>
        <v>加</v>
      </c>
      <c r="I370" s="8" t="str">
        <f>IF(原始数据!H370="","",原始数据!H370)</f>
        <v>下</v>
      </c>
      <c r="J370" s="8" t="str">
        <f>原始数据!U370</f>
        <v/>
      </c>
      <c r="K370" s="8" t="str">
        <f t="shared" si="12"/>
        <v/>
      </c>
      <c r="L370" s="8">
        <f t="shared" si="13"/>
        <v>0</v>
      </c>
      <c r="M370" s="142"/>
      <c r="N370" s="142"/>
      <c r="O370" s="146"/>
      <c r="P370" s="147"/>
      <c r="Q370" s="147"/>
      <c r="R370" s="147"/>
      <c r="S370" s="147"/>
      <c r="T370" s="148"/>
      <c r="U370" s="142"/>
      <c r="V370" s="142"/>
      <c r="W370" s="143"/>
      <c r="X370" s="144"/>
      <c r="Y370" s="144"/>
      <c r="Z370" s="144"/>
      <c r="AA370" s="144"/>
      <c r="AB370" s="145"/>
      <c r="AC370" s="142"/>
      <c r="AD370" s="142"/>
      <c r="AE370" s="146"/>
      <c r="AF370" s="147"/>
      <c r="AG370" s="147"/>
      <c r="AH370" s="147"/>
      <c r="AI370" s="147"/>
      <c r="AJ370" s="148"/>
      <c r="AK370" s="142"/>
      <c r="AL370" s="142"/>
      <c r="AM370" s="143"/>
      <c r="AN370" s="144"/>
      <c r="AO370" s="144"/>
      <c r="AP370" s="144"/>
      <c r="AQ370" s="144"/>
      <c r="AR370" s="145"/>
      <c r="AS370" s="142" t="str">
        <f>IF(原始数据!L370="","",原始数据!L370)</f>
        <v/>
      </c>
      <c r="AT370" s="142" t="str">
        <f>IF(原始数据!AV370="","",原始数据!AV370)</f>
        <v/>
      </c>
      <c r="AU370" s="154"/>
      <c r="AV370" s="154"/>
      <c r="AW370" s="154"/>
      <c r="AX370" s="154"/>
      <c r="AY370" s="155"/>
      <c r="AZ370" s="151"/>
      <c r="BA370" s="151"/>
    </row>
    <row r="371" spans="1:55">
      <c r="A371" s="1">
        <f>输入错误检查!B370</f>
        <v>0</v>
      </c>
      <c r="C371" s="8" t="str">
        <f>IF(原始数据!B371="","",原始数据!B371)</f>
        <v/>
      </c>
      <c r="D371" s="8" t="str">
        <f>IF(原始数据!C371="","",原始数据!C371)</f>
        <v/>
      </c>
      <c r="E371" s="8" t="str">
        <f>IF(原始数据!D371="","",原始数据!D371)</f>
        <v/>
      </c>
      <c r="F371" s="8" t="str">
        <f>IF(原始数据!E371="","",原始数据!E371)</f>
        <v/>
      </c>
      <c r="G371" s="8" t="str">
        <f>IF(原始数据!F371="","",原始数据!F371)</f>
        <v/>
      </c>
      <c r="H371" s="8">
        <f>IF(原始数据!G371="","",原始数据!G371)</f>
        <v>1</v>
      </c>
      <c r="I371" s="8" t="str">
        <f>IF(原始数据!H371="","",原始数据!H371)</f>
        <v>上</v>
      </c>
      <c r="J371" s="8" t="str">
        <f>原始数据!U371</f>
        <v/>
      </c>
      <c r="K371" s="8" t="str">
        <f t="shared" si="12"/>
        <v/>
      </c>
      <c r="L371" s="8">
        <f t="shared" si="13"/>
        <v>0</v>
      </c>
      <c r="M371" s="142"/>
      <c r="N371" s="142"/>
      <c r="O371" s="143"/>
      <c r="P371" s="144"/>
      <c r="Q371" s="144"/>
      <c r="R371" s="144"/>
      <c r="S371" s="144"/>
      <c r="T371" s="145"/>
      <c r="U371" s="142"/>
      <c r="V371" s="142"/>
      <c r="W371" s="146"/>
      <c r="X371" s="147"/>
      <c r="Y371" s="147"/>
      <c r="Z371" s="147"/>
      <c r="AA371" s="147"/>
      <c r="AB371" s="148"/>
      <c r="AC371" s="142"/>
      <c r="AD371" s="142"/>
      <c r="AE371" s="143"/>
      <c r="AF371" s="144"/>
      <c r="AG371" s="144"/>
      <c r="AH371" s="144"/>
      <c r="AI371" s="144"/>
      <c r="AJ371" s="145"/>
      <c r="AK371" s="142"/>
      <c r="AL371" s="142"/>
      <c r="AM371" s="146"/>
      <c r="AN371" s="147"/>
      <c r="AO371" s="147"/>
      <c r="AP371" s="147"/>
      <c r="AQ371" s="147"/>
      <c r="AR371" s="148"/>
      <c r="AS371" s="142" t="str">
        <f>IF(原始数据!L371="","",原始数据!L371)</f>
        <v/>
      </c>
      <c r="AT371" s="142" t="str">
        <f>IF(原始数据!AV371="","",原始数据!AV371)</f>
        <v/>
      </c>
      <c r="AU371" s="149"/>
      <c r="AV371" s="149"/>
      <c r="AW371" s="149"/>
      <c r="AX371" s="149"/>
      <c r="AY371" s="150"/>
      <c r="AZ371" s="151"/>
      <c r="BA371" s="151"/>
      <c r="BB371" s="156"/>
      <c r="BC371" s="157"/>
    </row>
    <row r="372" spans="1:55">
      <c r="A372" s="1">
        <f>输入错误检查!B371</f>
        <v>0</v>
      </c>
      <c r="C372" s="8" t="str">
        <f>IF(原始数据!B372="","",原始数据!B372)</f>
        <v/>
      </c>
      <c r="D372" s="8" t="str">
        <f>IF(原始数据!C372="","",原始数据!C372)</f>
        <v/>
      </c>
      <c r="E372" s="8" t="str">
        <f>IF(原始数据!D372="","",原始数据!D372)</f>
        <v/>
      </c>
      <c r="F372" s="8" t="str">
        <f>IF(原始数据!E372="","",原始数据!E372)</f>
        <v/>
      </c>
      <c r="G372" s="8" t="str">
        <f>IF(原始数据!F372="","",原始数据!F372)</f>
        <v/>
      </c>
      <c r="H372" s="8">
        <f>IF(原始数据!G372="","",原始数据!G372)</f>
        <v>1</v>
      </c>
      <c r="I372" s="8" t="str">
        <f>IF(原始数据!H372="","",原始数据!H372)</f>
        <v>下</v>
      </c>
      <c r="J372" s="8" t="str">
        <f>原始数据!U372</f>
        <v/>
      </c>
      <c r="K372" s="8" t="str">
        <f t="shared" si="12"/>
        <v/>
      </c>
      <c r="L372" s="8">
        <f t="shared" si="13"/>
        <v>0</v>
      </c>
      <c r="M372" s="142"/>
      <c r="N372" s="142"/>
      <c r="O372" s="143"/>
      <c r="P372" s="144"/>
      <c r="Q372" s="144"/>
      <c r="R372" s="144"/>
      <c r="S372" s="144"/>
      <c r="T372" s="145"/>
      <c r="U372" s="142"/>
      <c r="V372" s="142"/>
      <c r="W372" s="146"/>
      <c r="X372" s="147"/>
      <c r="Y372" s="147"/>
      <c r="Z372" s="147"/>
      <c r="AA372" s="147"/>
      <c r="AB372" s="148"/>
      <c r="AC372" s="142"/>
      <c r="AD372" s="142"/>
      <c r="AE372" s="143"/>
      <c r="AF372" s="144"/>
      <c r="AG372" s="144"/>
      <c r="AH372" s="144"/>
      <c r="AI372" s="144"/>
      <c r="AJ372" s="145"/>
      <c r="AK372" s="142"/>
      <c r="AL372" s="142"/>
      <c r="AM372" s="146"/>
      <c r="AN372" s="147"/>
      <c r="AO372" s="147"/>
      <c r="AP372" s="147"/>
      <c r="AQ372" s="147"/>
      <c r="AR372" s="148"/>
      <c r="AS372" s="142" t="str">
        <f>IF(原始数据!L372="","",原始数据!L372)</f>
        <v/>
      </c>
      <c r="AT372" s="142" t="str">
        <f>IF(原始数据!AV372="","",原始数据!AV372)</f>
        <v/>
      </c>
      <c r="AU372" s="149"/>
      <c r="AV372" s="149"/>
      <c r="AW372" s="149"/>
      <c r="AX372" s="149"/>
      <c r="AY372" s="150"/>
      <c r="AZ372" s="151"/>
      <c r="BA372" s="151"/>
    </row>
    <row r="373" spans="1:55">
      <c r="A373" s="1">
        <f>输入错误检查!B372</f>
        <v>0</v>
      </c>
      <c r="C373" s="8" t="str">
        <f>IF(原始数据!B373="","",原始数据!B373)</f>
        <v/>
      </c>
      <c r="D373" s="8" t="str">
        <f>IF(原始数据!C373="","",原始数据!C373)</f>
        <v/>
      </c>
      <c r="E373" s="8" t="str">
        <f>IF(原始数据!D373="","",原始数据!D373)</f>
        <v/>
      </c>
      <c r="F373" s="8" t="str">
        <f>IF(原始数据!E373="","",原始数据!E373)</f>
        <v/>
      </c>
      <c r="G373" s="8" t="str">
        <f>IF(原始数据!F373="","",原始数据!F373)</f>
        <v/>
      </c>
      <c r="H373" s="8">
        <f>IF(原始数据!G373="","",原始数据!G373)</f>
        <v>2</v>
      </c>
      <c r="I373" s="8" t="str">
        <f>IF(原始数据!H373="","",原始数据!H373)</f>
        <v>上</v>
      </c>
      <c r="J373" s="8" t="str">
        <f>原始数据!U373</f>
        <v/>
      </c>
      <c r="K373" s="8" t="str">
        <f t="shared" si="12"/>
        <v/>
      </c>
      <c r="L373" s="8">
        <f t="shared" si="13"/>
        <v>0</v>
      </c>
      <c r="M373" s="142"/>
      <c r="N373" s="142"/>
      <c r="O373" s="143"/>
      <c r="P373" s="144"/>
      <c r="Q373" s="144"/>
      <c r="R373" s="144"/>
      <c r="S373" s="144"/>
      <c r="T373" s="145"/>
      <c r="U373" s="142"/>
      <c r="V373" s="142"/>
      <c r="W373" s="146"/>
      <c r="X373" s="147"/>
      <c r="Y373" s="147"/>
      <c r="Z373" s="147"/>
      <c r="AA373" s="147"/>
      <c r="AB373" s="148"/>
      <c r="AC373" s="142"/>
      <c r="AD373" s="142"/>
      <c r="AE373" s="143"/>
      <c r="AF373" s="144"/>
      <c r="AG373" s="144"/>
      <c r="AH373" s="144"/>
      <c r="AI373" s="144"/>
      <c r="AJ373" s="145"/>
      <c r="AK373" s="142"/>
      <c r="AL373" s="142"/>
      <c r="AM373" s="146"/>
      <c r="AN373" s="147"/>
      <c r="AO373" s="147"/>
      <c r="AP373" s="147"/>
      <c r="AQ373" s="147"/>
      <c r="AR373" s="148"/>
      <c r="AS373" s="142" t="str">
        <f>IF(原始数据!L373="","",原始数据!L373)</f>
        <v/>
      </c>
      <c r="AT373" s="142" t="str">
        <f>IF(原始数据!AV373="","",原始数据!AV373)</f>
        <v/>
      </c>
      <c r="AU373" s="149"/>
      <c r="AV373" s="149"/>
      <c r="AW373" s="149"/>
      <c r="AX373" s="149"/>
      <c r="AY373" s="150"/>
      <c r="AZ373" s="151"/>
      <c r="BA373" s="151"/>
    </row>
    <row r="374" spans="1:55">
      <c r="A374" s="1">
        <f>输入错误检查!B373</f>
        <v>0</v>
      </c>
      <c r="C374" s="8" t="str">
        <f>IF(原始数据!B374="","",原始数据!B374)</f>
        <v/>
      </c>
      <c r="D374" s="8" t="str">
        <f>IF(原始数据!C374="","",原始数据!C374)</f>
        <v/>
      </c>
      <c r="E374" s="8" t="str">
        <f>IF(原始数据!D374="","",原始数据!D374)</f>
        <v/>
      </c>
      <c r="F374" s="8" t="str">
        <f>IF(原始数据!E374="","",原始数据!E374)</f>
        <v/>
      </c>
      <c r="G374" s="8" t="str">
        <f>IF(原始数据!F374="","",原始数据!F374)</f>
        <v/>
      </c>
      <c r="H374" s="8">
        <f>IF(原始数据!G374="","",原始数据!G374)</f>
        <v>2</v>
      </c>
      <c r="I374" s="8" t="str">
        <f>IF(原始数据!H374="","",原始数据!H374)</f>
        <v>下</v>
      </c>
      <c r="J374" s="8" t="str">
        <f>原始数据!U374</f>
        <v/>
      </c>
      <c r="K374" s="8" t="str">
        <f t="shared" si="12"/>
        <v/>
      </c>
      <c r="L374" s="8">
        <f t="shared" si="13"/>
        <v>0</v>
      </c>
      <c r="M374" s="142"/>
      <c r="N374" s="142"/>
      <c r="O374" s="143"/>
      <c r="P374" s="144"/>
      <c r="Q374" s="144"/>
      <c r="R374" s="144"/>
      <c r="S374" s="144"/>
      <c r="T374" s="145"/>
      <c r="U374" s="142"/>
      <c r="V374" s="142"/>
      <c r="W374" s="146"/>
      <c r="X374" s="147"/>
      <c r="Y374" s="147"/>
      <c r="Z374" s="147"/>
      <c r="AA374" s="147"/>
      <c r="AB374" s="148"/>
      <c r="AC374" s="142"/>
      <c r="AD374" s="142"/>
      <c r="AE374" s="143"/>
      <c r="AF374" s="144"/>
      <c r="AG374" s="144"/>
      <c r="AH374" s="144"/>
      <c r="AI374" s="144"/>
      <c r="AJ374" s="145"/>
      <c r="AK374" s="142"/>
      <c r="AL374" s="142"/>
      <c r="AM374" s="146"/>
      <c r="AN374" s="147"/>
      <c r="AO374" s="147"/>
      <c r="AP374" s="147"/>
      <c r="AQ374" s="147"/>
      <c r="AR374" s="148"/>
      <c r="AS374" s="142" t="str">
        <f>IF(原始数据!L374="","",原始数据!L374)</f>
        <v/>
      </c>
      <c r="AT374" s="142" t="str">
        <f>IF(原始数据!AV374="","",原始数据!AV374)</f>
        <v/>
      </c>
      <c r="AU374" s="149"/>
      <c r="AV374" s="149"/>
      <c r="AW374" s="149"/>
      <c r="AX374" s="149"/>
      <c r="AY374" s="150"/>
      <c r="AZ374" s="151"/>
      <c r="BA374" s="151"/>
    </row>
    <row r="375" spans="1:55">
      <c r="A375" s="1">
        <f>输入错误检查!B374</f>
        <v>0</v>
      </c>
      <c r="C375" s="8" t="str">
        <f>IF(原始数据!B375="","",原始数据!B375)</f>
        <v/>
      </c>
      <c r="D375" s="8" t="str">
        <f>IF(原始数据!C375="","",原始数据!C375)</f>
        <v/>
      </c>
      <c r="E375" s="8" t="str">
        <f>IF(原始数据!D375="","",原始数据!D375)</f>
        <v/>
      </c>
      <c r="F375" s="8" t="str">
        <f>IF(原始数据!E375="","",原始数据!E375)</f>
        <v/>
      </c>
      <c r="G375" s="8" t="str">
        <f>IF(原始数据!F375="","",原始数据!F375)</f>
        <v/>
      </c>
      <c r="H375" s="8">
        <f>IF(原始数据!G375="","",原始数据!G375)</f>
        <v>3</v>
      </c>
      <c r="I375" s="8" t="str">
        <f>IF(原始数据!H375="","",原始数据!H375)</f>
        <v>上</v>
      </c>
      <c r="J375" s="8" t="str">
        <f>原始数据!U375</f>
        <v/>
      </c>
      <c r="K375" s="8" t="str">
        <f t="shared" si="12"/>
        <v/>
      </c>
      <c r="L375" s="8">
        <f t="shared" si="13"/>
        <v>0</v>
      </c>
      <c r="M375" s="142"/>
      <c r="N375" s="142"/>
      <c r="O375" s="143"/>
      <c r="P375" s="144"/>
      <c r="Q375" s="144"/>
      <c r="R375" s="144"/>
      <c r="S375" s="144"/>
      <c r="T375" s="145"/>
      <c r="U375" s="142"/>
      <c r="V375" s="142"/>
      <c r="W375" s="146"/>
      <c r="X375" s="147"/>
      <c r="Y375" s="147"/>
      <c r="Z375" s="147"/>
      <c r="AA375" s="147"/>
      <c r="AB375" s="148"/>
      <c r="AC375" s="142"/>
      <c r="AD375" s="142"/>
      <c r="AE375" s="143"/>
      <c r="AF375" s="144"/>
      <c r="AG375" s="144"/>
      <c r="AH375" s="144"/>
      <c r="AI375" s="144"/>
      <c r="AJ375" s="145"/>
      <c r="AK375" s="142"/>
      <c r="AL375" s="142"/>
      <c r="AM375" s="146"/>
      <c r="AN375" s="147"/>
      <c r="AO375" s="147"/>
      <c r="AP375" s="147"/>
      <c r="AQ375" s="147"/>
      <c r="AR375" s="148"/>
      <c r="AS375" s="142" t="str">
        <f>IF(原始数据!L375="","",原始数据!L375)</f>
        <v/>
      </c>
      <c r="AT375" s="142" t="str">
        <f>IF(原始数据!AV375="","",原始数据!AV375)</f>
        <v/>
      </c>
      <c r="AU375" s="149"/>
      <c r="AV375" s="149"/>
      <c r="AW375" s="149"/>
      <c r="AX375" s="149"/>
      <c r="AY375" s="150"/>
      <c r="AZ375" s="151"/>
      <c r="BA375" s="151"/>
    </row>
    <row r="376" spans="1:55">
      <c r="A376" s="1">
        <f>输入错误检查!B375</f>
        <v>0</v>
      </c>
      <c r="C376" s="8" t="str">
        <f>IF(原始数据!B376="","",原始数据!B376)</f>
        <v/>
      </c>
      <c r="D376" s="8" t="str">
        <f>IF(原始数据!C376="","",原始数据!C376)</f>
        <v/>
      </c>
      <c r="E376" s="8" t="str">
        <f>IF(原始数据!D376="","",原始数据!D376)</f>
        <v/>
      </c>
      <c r="F376" s="8" t="str">
        <f>IF(原始数据!E376="","",原始数据!E376)</f>
        <v/>
      </c>
      <c r="G376" s="8" t="str">
        <f>IF(原始数据!F376="","",原始数据!F376)</f>
        <v/>
      </c>
      <c r="H376" s="8">
        <f>IF(原始数据!G376="","",原始数据!G376)</f>
        <v>3</v>
      </c>
      <c r="I376" s="8" t="str">
        <f>IF(原始数据!H376="","",原始数据!H376)</f>
        <v>下</v>
      </c>
      <c r="J376" s="8" t="str">
        <f>原始数据!U376</f>
        <v/>
      </c>
      <c r="K376" s="8" t="str">
        <f t="shared" si="12"/>
        <v/>
      </c>
      <c r="L376" s="8">
        <f t="shared" si="13"/>
        <v>0</v>
      </c>
      <c r="M376" s="142"/>
      <c r="N376" s="142"/>
      <c r="O376" s="143"/>
      <c r="P376" s="144"/>
      <c r="Q376" s="144"/>
      <c r="R376" s="144"/>
      <c r="S376" s="144"/>
      <c r="T376" s="145"/>
      <c r="U376" s="142"/>
      <c r="V376" s="142"/>
      <c r="W376" s="146"/>
      <c r="X376" s="147"/>
      <c r="Y376" s="147"/>
      <c r="Z376" s="147"/>
      <c r="AA376" s="147"/>
      <c r="AB376" s="148"/>
      <c r="AC376" s="142"/>
      <c r="AD376" s="142"/>
      <c r="AE376" s="143"/>
      <c r="AF376" s="144"/>
      <c r="AG376" s="144"/>
      <c r="AH376" s="144"/>
      <c r="AI376" s="144"/>
      <c r="AJ376" s="145"/>
      <c r="AK376" s="142"/>
      <c r="AL376" s="142"/>
      <c r="AM376" s="146"/>
      <c r="AN376" s="147"/>
      <c r="AO376" s="147"/>
      <c r="AP376" s="147"/>
      <c r="AQ376" s="147"/>
      <c r="AR376" s="148"/>
      <c r="AS376" s="142" t="str">
        <f>IF(原始数据!L376="","",原始数据!L376)</f>
        <v/>
      </c>
      <c r="AT376" s="142" t="str">
        <f>IF(原始数据!AV376="","",原始数据!AV376)</f>
        <v/>
      </c>
      <c r="AU376" s="149"/>
      <c r="AV376" s="149"/>
      <c r="AW376" s="149"/>
      <c r="AX376" s="149"/>
      <c r="AY376" s="150"/>
      <c r="AZ376" s="151"/>
      <c r="BA376" s="151"/>
    </row>
    <row r="377" spans="1:55">
      <c r="A377" s="1">
        <f>输入错误检查!B376</f>
        <v>0</v>
      </c>
      <c r="C377" s="8" t="str">
        <f>IF(原始数据!B377="","",原始数据!B377)</f>
        <v/>
      </c>
      <c r="D377" s="8" t="str">
        <f>IF(原始数据!C377="","",原始数据!C377)</f>
        <v/>
      </c>
      <c r="E377" s="8" t="str">
        <f>IF(原始数据!D377="","",原始数据!D377)</f>
        <v/>
      </c>
      <c r="F377" s="8" t="str">
        <f>IF(原始数据!E377="","",原始数据!E377)</f>
        <v/>
      </c>
      <c r="G377" s="8" t="str">
        <f>IF(原始数据!F377="","",原始数据!F377)</f>
        <v/>
      </c>
      <c r="H377" s="8" t="str">
        <f>IF(原始数据!G377="","",原始数据!G377)</f>
        <v>加</v>
      </c>
      <c r="I377" s="8" t="str">
        <f>IF(原始数据!H377="","",原始数据!H377)</f>
        <v>上</v>
      </c>
      <c r="J377" s="8" t="str">
        <f>原始数据!U377</f>
        <v/>
      </c>
      <c r="K377" s="8" t="str">
        <f t="shared" si="12"/>
        <v/>
      </c>
      <c r="L377" s="8">
        <f t="shared" si="13"/>
        <v>0</v>
      </c>
      <c r="M377" s="142"/>
      <c r="N377" s="142"/>
      <c r="O377" s="143"/>
      <c r="P377" s="144"/>
      <c r="Q377" s="144"/>
      <c r="R377" s="144"/>
      <c r="S377" s="144"/>
      <c r="T377" s="145"/>
      <c r="U377" s="142"/>
      <c r="V377" s="142"/>
      <c r="W377" s="146"/>
      <c r="X377" s="147"/>
      <c r="Y377" s="147"/>
      <c r="Z377" s="147"/>
      <c r="AA377" s="147"/>
      <c r="AB377" s="148"/>
      <c r="AC377" s="142"/>
      <c r="AD377" s="142"/>
      <c r="AE377" s="143"/>
      <c r="AF377" s="144"/>
      <c r="AG377" s="144"/>
      <c r="AH377" s="144"/>
      <c r="AI377" s="144"/>
      <c r="AJ377" s="145"/>
      <c r="AK377" s="142"/>
      <c r="AL377" s="142"/>
      <c r="AM377" s="146"/>
      <c r="AN377" s="147"/>
      <c r="AO377" s="147"/>
      <c r="AP377" s="147"/>
      <c r="AQ377" s="147"/>
      <c r="AR377" s="148"/>
      <c r="AS377" s="142" t="str">
        <f>IF(原始数据!L377="","",原始数据!L377)</f>
        <v/>
      </c>
      <c r="AT377" s="142" t="str">
        <f>IF(原始数据!AV377="","",原始数据!AV377)</f>
        <v/>
      </c>
      <c r="AU377" s="149"/>
      <c r="AV377" s="149"/>
      <c r="AW377" s="149"/>
      <c r="AX377" s="149"/>
      <c r="AY377" s="150"/>
      <c r="AZ377" s="151"/>
      <c r="BA377" s="151"/>
    </row>
    <row r="378" spans="1:55">
      <c r="A378" s="1">
        <f>输入错误检查!B377</f>
        <v>0</v>
      </c>
      <c r="C378" s="8" t="str">
        <f>IF(原始数据!B378="","",原始数据!B378)</f>
        <v/>
      </c>
      <c r="D378" s="8" t="str">
        <f>IF(原始数据!C378="","",原始数据!C378)</f>
        <v/>
      </c>
      <c r="E378" s="8" t="str">
        <f>IF(原始数据!D378="","",原始数据!D378)</f>
        <v/>
      </c>
      <c r="F378" s="8" t="str">
        <f>IF(原始数据!E378="","",原始数据!E378)</f>
        <v/>
      </c>
      <c r="G378" s="8" t="str">
        <f>IF(原始数据!F378="","",原始数据!F378)</f>
        <v/>
      </c>
      <c r="H378" s="8" t="str">
        <f>IF(原始数据!G378="","",原始数据!G378)</f>
        <v>加</v>
      </c>
      <c r="I378" s="8" t="str">
        <f>IF(原始数据!H378="","",原始数据!H378)</f>
        <v>下</v>
      </c>
      <c r="J378" s="8" t="str">
        <f>原始数据!U378</f>
        <v/>
      </c>
      <c r="K378" s="8" t="str">
        <f t="shared" si="12"/>
        <v/>
      </c>
      <c r="L378" s="8">
        <f t="shared" si="13"/>
        <v>0</v>
      </c>
      <c r="M378" s="142"/>
      <c r="N378" s="142"/>
      <c r="O378" s="143"/>
      <c r="P378" s="144"/>
      <c r="Q378" s="144"/>
      <c r="R378" s="144"/>
      <c r="S378" s="144"/>
      <c r="T378" s="145"/>
      <c r="U378" s="142"/>
      <c r="V378" s="142"/>
      <c r="W378" s="146"/>
      <c r="X378" s="147"/>
      <c r="Y378" s="147"/>
      <c r="Z378" s="147"/>
      <c r="AA378" s="147"/>
      <c r="AB378" s="148"/>
      <c r="AC378" s="142"/>
      <c r="AD378" s="142"/>
      <c r="AE378" s="143"/>
      <c r="AF378" s="144"/>
      <c r="AG378" s="144"/>
      <c r="AH378" s="144"/>
      <c r="AI378" s="144"/>
      <c r="AJ378" s="145"/>
      <c r="AK378" s="142"/>
      <c r="AL378" s="142"/>
      <c r="AM378" s="146"/>
      <c r="AN378" s="147"/>
      <c r="AO378" s="147"/>
      <c r="AP378" s="147"/>
      <c r="AQ378" s="147"/>
      <c r="AR378" s="148"/>
      <c r="AS378" s="142" t="str">
        <f>IF(原始数据!L378="","",原始数据!L378)</f>
        <v/>
      </c>
      <c r="AT378" s="142" t="str">
        <f>IF(原始数据!AV378="","",原始数据!AV378)</f>
        <v/>
      </c>
      <c r="AU378" s="149"/>
      <c r="AV378" s="149"/>
      <c r="AW378" s="149"/>
      <c r="AX378" s="149"/>
      <c r="AY378" s="150"/>
      <c r="AZ378" s="151"/>
      <c r="BA378" s="151"/>
    </row>
    <row r="379" spans="1:55">
      <c r="A379" s="1">
        <f>输入错误检查!B378</f>
        <v>0</v>
      </c>
      <c r="C379" s="8" t="str">
        <f>IF(原始数据!B379="","",原始数据!B379)</f>
        <v/>
      </c>
      <c r="D379" s="8" t="str">
        <f>IF(原始数据!C379="","",原始数据!C379)</f>
        <v/>
      </c>
      <c r="E379" s="8" t="str">
        <f>IF(原始数据!D379="","",原始数据!D379)</f>
        <v/>
      </c>
      <c r="F379" s="8" t="str">
        <f>IF(原始数据!E379="","",原始数据!E379)</f>
        <v/>
      </c>
      <c r="G379" s="8" t="str">
        <f>IF(原始数据!F379="","",原始数据!F379)</f>
        <v/>
      </c>
      <c r="H379" s="8">
        <f>IF(原始数据!G379="","",原始数据!G379)</f>
        <v>1</v>
      </c>
      <c r="I379" s="8" t="str">
        <f>IF(原始数据!H379="","",原始数据!H379)</f>
        <v>上</v>
      </c>
      <c r="J379" s="8" t="str">
        <f>原始数据!U379</f>
        <v/>
      </c>
      <c r="K379" s="8" t="str">
        <f t="shared" si="12"/>
        <v/>
      </c>
      <c r="L379" s="8">
        <f t="shared" si="13"/>
        <v>0</v>
      </c>
      <c r="M379" s="142"/>
      <c r="N379" s="142"/>
      <c r="O379" s="146"/>
      <c r="P379" s="147"/>
      <c r="Q379" s="147"/>
      <c r="R379" s="147"/>
      <c r="S379" s="147"/>
      <c r="T379" s="148"/>
      <c r="U379" s="142"/>
      <c r="V379" s="142"/>
      <c r="W379" s="143"/>
      <c r="X379" s="144"/>
      <c r="Y379" s="144"/>
      <c r="Z379" s="144"/>
      <c r="AA379" s="144"/>
      <c r="AB379" s="145"/>
      <c r="AC379" s="142"/>
      <c r="AD379" s="142"/>
      <c r="AE379" s="146"/>
      <c r="AF379" s="147"/>
      <c r="AG379" s="147"/>
      <c r="AH379" s="147"/>
      <c r="AI379" s="147"/>
      <c r="AJ379" s="148"/>
      <c r="AK379" s="142"/>
      <c r="AL379" s="142"/>
      <c r="AM379" s="143"/>
      <c r="AN379" s="144"/>
      <c r="AO379" s="144"/>
      <c r="AP379" s="144"/>
      <c r="AQ379" s="144"/>
      <c r="AR379" s="145"/>
      <c r="AS379" s="142" t="str">
        <f>IF(原始数据!L379="","",原始数据!L379)</f>
        <v/>
      </c>
      <c r="AT379" s="142" t="str">
        <f>IF(原始数据!AV379="","",原始数据!AV379)</f>
        <v/>
      </c>
      <c r="AU379" s="154"/>
      <c r="AV379" s="154"/>
      <c r="AW379" s="154"/>
      <c r="AX379" s="154"/>
      <c r="AY379" s="155"/>
      <c r="AZ379" s="151"/>
      <c r="BA379" s="151"/>
      <c r="BB379" s="156"/>
      <c r="BC379" s="157"/>
    </row>
    <row r="380" spans="1:55">
      <c r="A380" s="1">
        <f>输入错误检查!B379</f>
        <v>0</v>
      </c>
      <c r="C380" s="8" t="str">
        <f>IF(原始数据!B380="","",原始数据!B380)</f>
        <v/>
      </c>
      <c r="D380" s="8" t="str">
        <f>IF(原始数据!C380="","",原始数据!C380)</f>
        <v/>
      </c>
      <c r="E380" s="8" t="str">
        <f>IF(原始数据!D380="","",原始数据!D380)</f>
        <v/>
      </c>
      <c r="F380" s="8" t="str">
        <f>IF(原始数据!E380="","",原始数据!E380)</f>
        <v/>
      </c>
      <c r="G380" s="8" t="str">
        <f>IF(原始数据!F380="","",原始数据!F380)</f>
        <v/>
      </c>
      <c r="H380" s="8">
        <f>IF(原始数据!G380="","",原始数据!G380)</f>
        <v>1</v>
      </c>
      <c r="I380" s="8" t="str">
        <f>IF(原始数据!H380="","",原始数据!H380)</f>
        <v>下</v>
      </c>
      <c r="J380" s="8" t="str">
        <f>原始数据!U380</f>
        <v/>
      </c>
      <c r="K380" s="8" t="str">
        <f t="shared" si="12"/>
        <v/>
      </c>
      <c r="L380" s="8">
        <f t="shared" si="13"/>
        <v>0</v>
      </c>
      <c r="M380" s="142"/>
      <c r="N380" s="142"/>
      <c r="O380" s="146"/>
      <c r="P380" s="147"/>
      <c r="Q380" s="147"/>
      <c r="R380" s="147"/>
      <c r="S380" s="147"/>
      <c r="T380" s="148"/>
      <c r="U380" s="142"/>
      <c r="V380" s="142"/>
      <c r="W380" s="143"/>
      <c r="X380" s="144"/>
      <c r="Y380" s="144"/>
      <c r="Z380" s="144"/>
      <c r="AA380" s="144"/>
      <c r="AB380" s="145"/>
      <c r="AC380" s="142"/>
      <c r="AD380" s="142"/>
      <c r="AE380" s="146"/>
      <c r="AF380" s="147"/>
      <c r="AG380" s="147"/>
      <c r="AH380" s="147"/>
      <c r="AI380" s="147"/>
      <c r="AJ380" s="148"/>
      <c r="AK380" s="142"/>
      <c r="AL380" s="142"/>
      <c r="AM380" s="143"/>
      <c r="AN380" s="144"/>
      <c r="AO380" s="144"/>
      <c r="AP380" s="144"/>
      <c r="AQ380" s="144"/>
      <c r="AR380" s="145"/>
      <c r="AS380" s="142" t="str">
        <f>IF(原始数据!L380="","",原始数据!L380)</f>
        <v/>
      </c>
      <c r="AT380" s="142" t="str">
        <f>IF(原始数据!AV380="","",原始数据!AV380)</f>
        <v/>
      </c>
      <c r="AU380" s="154"/>
      <c r="AV380" s="154"/>
      <c r="AW380" s="154"/>
      <c r="AX380" s="154"/>
      <c r="AY380" s="155"/>
      <c r="AZ380" s="151"/>
      <c r="BA380" s="151"/>
    </row>
    <row r="381" spans="1:55">
      <c r="A381" s="1">
        <f>输入错误检查!B380</f>
        <v>0</v>
      </c>
      <c r="C381" s="8" t="str">
        <f>IF(原始数据!B381="","",原始数据!B381)</f>
        <v/>
      </c>
      <c r="D381" s="8" t="str">
        <f>IF(原始数据!C381="","",原始数据!C381)</f>
        <v/>
      </c>
      <c r="E381" s="8" t="str">
        <f>IF(原始数据!D381="","",原始数据!D381)</f>
        <v/>
      </c>
      <c r="F381" s="8" t="str">
        <f>IF(原始数据!E381="","",原始数据!E381)</f>
        <v/>
      </c>
      <c r="G381" s="8" t="str">
        <f>IF(原始数据!F381="","",原始数据!F381)</f>
        <v/>
      </c>
      <c r="H381" s="8">
        <f>IF(原始数据!G381="","",原始数据!G381)</f>
        <v>2</v>
      </c>
      <c r="I381" s="8" t="str">
        <f>IF(原始数据!H381="","",原始数据!H381)</f>
        <v>上</v>
      </c>
      <c r="J381" s="8" t="str">
        <f>原始数据!U381</f>
        <v/>
      </c>
      <c r="K381" s="8" t="str">
        <f t="shared" si="12"/>
        <v/>
      </c>
      <c r="L381" s="8">
        <f t="shared" si="13"/>
        <v>0</v>
      </c>
      <c r="M381" s="142"/>
      <c r="N381" s="142"/>
      <c r="O381" s="146"/>
      <c r="P381" s="147"/>
      <c r="Q381" s="147"/>
      <c r="R381" s="147"/>
      <c r="S381" s="147"/>
      <c r="T381" s="148"/>
      <c r="U381" s="142"/>
      <c r="V381" s="142"/>
      <c r="W381" s="143"/>
      <c r="X381" s="144"/>
      <c r="Y381" s="144"/>
      <c r="Z381" s="144"/>
      <c r="AA381" s="144"/>
      <c r="AB381" s="145"/>
      <c r="AC381" s="142"/>
      <c r="AD381" s="142"/>
      <c r="AE381" s="146"/>
      <c r="AF381" s="147"/>
      <c r="AG381" s="147"/>
      <c r="AH381" s="147"/>
      <c r="AI381" s="147"/>
      <c r="AJ381" s="148"/>
      <c r="AK381" s="142"/>
      <c r="AL381" s="142"/>
      <c r="AM381" s="143"/>
      <c r="AN381" s="144"/>
      <c r="AO381" s="144"/>
      <c r="AP381" s="144"/>
      <c r="AQ381" s="144"/>
      <c r="AR381" s="145"/>
      <c r="AS381" s="142" t="str">
        <f>IF(原始数据!L381="","",原始数据!L381)</f>
        <v/>
      </c>
      <c r="AT381" s="142" t="str">
        <f>IF(原始数据!AV381="","",原始数据!AV381)</f>
        <v/>
      </c>
      <c r="AU381" s="154"/>
      <c r="AV381" s="154"/>
      <c r="AW381" s="154"/>
      <c r="AX381" s="154"/>
      <c r="AY381" s="155"/>
      <c r="AZ381" s="151"/>
      <c r="BA381" s="151"/>
    </row>
    <row r="382" spans="1:55">
      <c r="A382" s="1">
        <f>输入错误检查!B381</f>
        <v>0</v>
      </c>
      <c r="C382" s="8" t="str">
        <f>IF(原始数据!B382="","",原始数据!B382)</f>
        <v/>
      </c>
      <c r="D382" s="8" t="str">
        <f>IF(原始数据!C382="","",原始数据!C382)</f>
        <v/>
      </c>
      <c r="E382" s="8" t="str">
        <f>IF(原始数据!D382="","",原始数据!D382)</f>
        <v/>
      </c>
      <c r="F382" s="8" t="str">
        <f>IF(原始数据!E382="","",原始数据!E382)</f>
        <v/>
      </c>
      <c r="G382" s="8" t="str">
        <f>IF(原始数据!F382="","",原始数据!F382)</f>
        <v/>
      </c>
      <c r="H382" s="8">
        <f>IF(原始数据!G382="","",原始数据!G382)</f>
        <v>2</v>
      </c>
      <c r="I382" s="8" t="str">
        <f>IF(原始数据!H382="","",原始数据!H382)</f>
        <v>下</v>
      </c>
      <c r="J382" s="8" t="str">
        <f>原始数据!U382</f>
        <v/>
      </c>
      <c r="K382" s="8" t="str">
        <f t="shared" si="12"/>
        <v/>
      </c>
      <c r="L382" s="8">
        <f t="shared" si="13"/>
        <v>0</v>
      </c>
      <c r="M382" s="142"/>
      <c r="N382" s="142"/>
      <c r="O382" s="146"/>
      <c r="P382" s="147"/>
      <c r="Q382" s="147"/>
      <c r="R382" s="147"/>
      <c r="S382" s="147"/>
      <c r="T382" s="148"/>
      <c r="U382" s="142"/>
      <c r="V382" s="142"/>
      <c r="W382" s="143"/>
      <c r="X382" s="144"/>
      <c r="Y382" s="144"/>
      <c r="Z382" s="144"/>
      <c r="AA382" s="144"/>
      <c r="AB382" s="145"/>
      <c r="AC382" s="142"/>
      <c r="AD382" s="142"/>
      <c r="AE382" s="146"/>
      <c r="AF382" s="147"/>
      <c r="AG382" s="147"/>
      <c r="AH382" s="147"/>
      <c r="AI382" s="147"/>
      <c r="AJ382" s="148"/>
      <c r="AK382" s="142"/>
      <c r="AL382" s="142"/>
      <c r="AM382" s="143"/>
      <c r="AN382" s="144"/>
      <c r="AO382" s="144"/>
      <c r="AP382" s="144"/>
      <c r="AQ382" s="144"/>
      <c r="AR382" s="145"/>
      <c r="AS382" s="142" t="str">
        <f>IF(原始数据!L382="","",原始数据!L382)</f>
        <v/>
      </c>
      <c r="AT382" s="142" t="str">
        <f>IF(原始数据!AV382="","",原始数据!AV382)</f>
        <v/>
      </c>
      <c r="AU382" s="154"/>
      <c r="AV382" s="154"/>
      <c r="AW382" s="154"/>
      <c r="AX382" s="154"/>
      <c r="AY382" s="155"/>
      <c r="AZ382" s="151"/>
      <c r="BA382" s="151"/>
    </row>
    <row r="383" spans="1:55">
      <c r="A383" s="1">
        <f>输入错误检查!B382</f>
        <v>0</v>
      </c>
      <c r="C383" s="8" t="str">
        <f>IF(原始数据!B383="","",原始数据!B383)</f>
        <v/>
      </c>
      <c r="D383" s="8" t="str">
        <f>IF(原始数据!C383="","",原始数据!C383)</f>
        <v/>
      </c>
      <c r="E383" s="8" t="str">
        <f>IF(原始数据!D383="","",原始数据!D383)</f>
        <v/>
      </c>
      <c r="F383" s="8" t="str">
        <f>IF(原始数据!E383="","",原始数据!E383)</f>
        <v/>
      </c>
      <c r="G383" s="8" t="str">
        <f>IF(原始数据!F383="","",原始数据!F383)</f>
        <v/>
      </c>
      <c r="H383" s="8">
        <f>IF(原始数据!G383="","",原始数据!G383)</f>
        <v>3</v>
      </c>
      <c r="I383" s="8" t="str">
        <f>IF(原始数据!H383="","",原始数据!H383)</f>
        <v>上</v>
      </c>
      <c r="J383" s="8" t="str">
        <f>原始数据!U383</f>
        <v/>
      </c>
      <c r="K383" s="8" t="str">
        <f t="shared" si="12"/>
        <v/>
      </c>
      <c r="L383" s="8">
        <f t="shared" si="13"/>
        <v>0</v>
      </c>
      <c r="M383" s="142"/>
      <c r="N383" s="142"/>
      <c r="O383" s="146"/>
      <c r="P383" s="147"/>
      <c r="Q383" s="147"/>
      <c r="R383" s="147"/>
      <c r="S383" s="147"/>
      <c r="T383" s="148"/>
      <c r="U383" s="142"/>
      <c r="V383" s="142"/>
      <c r="W383" s="143"/>
      <c r="X383" s="144"/>
      <c r="Y383" s="144"/>
      <c r="Z383" s="144"/>
      <c r="AA383" s="144"/>
      <c r="AB383" s="145"/>
      <c r="AC383" s="142"/>
      <c r="AD383" s="142"/>
      <c r="AE383" s="146"/>
      <c r="AF383" s="147"/>
      <c r="AG383" s="147"/>
      <c r="AH383" s="147"/>
      <c r="AI383" s="147"/>
      <c r="AJ383" s="148"/>
      <c r="AK383" s="142"/>
      <c r="AL383" s="142"/>
      <c r="AM383" s="143"/>
      <c r="AN383" s="144"/>
      <c r="AO383" s="144"/>
      <c r="AP383" s="144"/>
      <c r="AQ383" s="144"/>
      <c r="AR383" s="145"/>
      <c r="AS383" s="142" t="str">
        <f>IF(原始数据!L383="","",原始数据!L383)</f>
        <v/>
      </c>
      <c r="AT383" s="142" t="str">
        <f>IF(原始数据!AV383="","",原始数据!AV383)</f>
        <v/>
      </c>
      <c r="AU383" s="154"/>
      <c r="AV383" s="154"/>
      <c r="AW383" s="154"/>
      <c r="AX383" s="154"/>
      <c r="AY383" s="155"/>
      <c r="AZ383" s="151"/>
      <c r="BA383" s="151"/>
    </row>
    <row r="384" spans="1:55">
      <c r="A384" s="1">
        <f>输入错误检查!B383</f>
        <v>0</v>
      </c>
      <c r="C384" s="8" t="str">
        <f>IF(原始数据!B384="","",原始数据!B384)</f>
        <v/>
      </c>
      <c r="D384" s="8" t="str">
        <f>IF(原始数据!C384="","",原始数据!C384)</f>
        <v/>
      </c>
      <c r="E384" s="8" t="str">
        <f>IF(原始数据!D384="","",原始数据!D384)</f>
        <v/>
      </c>
      <c r="F384" s="8" t="str">
        <f>IF(原始数据!E384="","",原始数据!E384)</f>
        <v/>
      </c>
      <c r="G384" s="8" t="str">
        <f>IF(原始数据!F384="","",原始数据!F384)</f>
        <v/>
      </c>
      <c r="H384" s="8">
        <f>IF(原始数据!G384="","",原始数据!G384)</f>
        <v>3</v>
      </c>
      <c r="I384" s="8" t="str">
        <f>IF(原始数据!H384="","",原始数据!H384)</f>
        <v>下</v>
      </c>
      <c r="J384" s="8" t="str">
        <f>原始数据!U384</f>
        <v/>
      </c>
      <c r="K384" s="8" t="str">
        <f t="shared" si="12"/>
        <v/>
      </c>
      <c r="L384" s="8">
        <f t="shared" si="13"/>
        <v>0</v>
      </c>
      <c r="M384" s="142"/>
      <c r="N384" s="142"/>
      <c r="O384" s="146"/>
      <c r="P384" s="147"/>
      <c r="Q384" s="147"/>
      <c r="R384" s="147"/>
      <c r="S384" s="147"/>
      <c r="T384" s="148"/>
      <c r="U384" s="142"/>
      <c r="V384" s="142"/>
      <c r="W384" s="143"/>
      <c r="X384" s="144"/>
      <c r="Y384" s="144"/>
      <c r="Z384" s="144"/>
      <c r="AA384" s="144"/>
      <c r="AB384" s="145"/>
      <c r="AC384" s="142"/>
      <c r="AD384" s="142"/>
      <c r="AE384" s="146"/>
      <c r="AF384" s="147"/>
      <c r="AG384" s="147"/>
      <c r="AH384" s="147"/>
      <c r="AI384" s="147"/>
      <c r="AJ384" s="148"/>
      <c r="AK384" s="142"/>
      <c r="AL384" s="142"/>
      <c r="AM384" s="143"/>
      <c r="AN384" s="144"/>
      <c r="AO384" s="144"/>
      <c r="AP384" s="144"/>
      <c r="AQ384" s="144"/>
      <c r="AR384" s="145"/>
      <c r="AS384" s="142" t="str">
        <f>IF(原始数据!L384="","",原始数据!L384)</f>
        <v/>
      </c>
      <c r="AT384" s="142" t="str">
        <f>IF(原始数据!AV384="","",原始数据!AV384)</f>
        <v/>
      </c>
      <c r="AU384" s="154"/>
      <c r="AV384" s="154"/>
      <c r="AW384" s="154"/>
      <c r="AX384" s="154"/>
      <c r="AY384" s="155"/>
      <c r="AZ384" s="151"/>
      <c r="BA384" s="151"/>
    </row>
    <row r="385" spans="1:55">
      <c r="A385" s="1">
        <f>输入错误检查!B384</f>
        <v>0</v>
      </c>
      <c r="C385" s="8" t="str">
        <f>IF(原始数据!B385="","",原始数据!B385)</f>
        <v/>
      </c>
      <c r="D385" s="8" t="str">
        <f>IF(原始数据!C385="","",原始数据!C385)</f>
        <v/>
      </c>
      <c r="E385" s="8" t="str">
        <f>IF(原始数据!D385="","",原始数据!D385)</f>
        <v/>
      </c>
      <c r="F385" s="8" t="str">
        <f>IF(原始数据!E385="","",原始数据!E385)</f>
        <v/>
      </c>
      <c r="G385" s="8" t="str">
        <f>IF(原始数据!F385="","",原始数据!F385)</f>
        <v/>
      </c>
      <c r="H385" s="8" t="str">
        <f>IF(原始数据!G385="","",原始数据!G385)</f>
        <v>加</v>
      </c>
      <c r="I385" s="8" t="str">
        <f>IF(原始数据!H385="","",原始数据!H385)</f>
        <v>上</v>
      </c>
      <c r="J385" s="8" t="str">
        <f>原始数据!U385</f>
        <v/>
      </c>
      <c r="K385" s="8" t="str">
        <f t="shared" si="12"/>
        <v/>
      </c>
      <c r="L385" s="8">
        <f t="shared" si="13"/>
        <v>0</v>
      </c>
      <c r="M385" s="142"/>
      <c r="N385" s="142"/>
      <c r="O385" s="146"/>
      <c r="P385" s="147"/>
      <c r="Q385" s="147"/>
      <c r="R385" s="147"/>
      <c r="S385" s="147"/>
      <c r="T385" s="148"/>
      <c r="U385" s="142"/>
      <c r="V385" s="142"/>
      <c r="W385" s="143"/>
      <c r="X385" s="144"/>
      <c r="Y385" s="144"/>
      <c r="Z385" s="144"/>
      <c r="AA385" s="144"/>
      <c r="AB385" s="145"/>
      <c r="AC385" s="142"/>
      <c r="AD385" s="142"/>
      <c r="AE385" s="146"/>
      <c r="AF385" s="147"/>
      <c r="AG385" s="147"/>
      <c r="AH385" s="147"/>
      <c r="AI385" s="147"/>
      <c r="AJ385" s="148"/>
      <c r="AK385" s="142"/>
      <c r="AL385" s="142"/>
      <c r="AM385" s="143"/>
      <c r="AN385" s="144"/>
      <c r="AO385" s="144"/>
      <c r="AP385" s="144"/>
      <c r="AQ385" s="144"/>
      <c r="AR385" s="145"/>
      <c r="AS385" s="142" t="str">
        <f>IF(原始数据!L385="","",原始数据!L385)</f>
        <v/>
      </c>
      <c r="AT385" s="142" t="str">
        <f>IF(原始数据!AV385="","",原始数据!AV385)</f>
        <v/>
      </c>
      <c r="AU385" s="154"/>
      <c r="AV385" s="154"/>
      <c r="AW385" s="154"/>
      <c r="AX385" s="154"/>
      <c r="AY385" s="155"/>
      <c r="AZ385" s="151"/>
      <c r="BA385" s="151"/>
    </row>
    <row r="386" spans="1:55">
      <c r="A386" s="1">
        <f>输入错误检查!B385</f>
        <v>0</v>
      </c>
      <c r="C386" s="8" t="str">
        <f>IF(原始数据!B386="","",原始数据!B386)</f>
        <v/>
      </c>
      <c r="D386" s="8" t="str">
        <f>IF(原始数据!C386="","",原始数据!C386)</f>
        <v/>
      </c>
      <c r="E386" s="8" t="str">
        <f>IF(原始数据!D386="","",原始数据!D386)</f>
        <v/>
      </c>
      <c r="F386" s="8" t="str">
        <f>IF(原始数据!E386="","",原始数据!E386)</f>
        <v/>
      </c>
      <c r="G386" s="8" t="str">
        <f>IF(原始数据!F386="","",原始数据!F386)</f>
        <v/>
      </c>
      <c r="H386" s="8" t="str">
        <f>IF(原始数据!G386="","",原始数据!G386)</f>
        <v>加</v>
      </c>
      <c r="I386" s="8" t="str">
        <f>IF(原始数据!H386="","",原始数据!H386)</f>
        <v>下</v>
      </c>
      <c r="J386" s="8" t="str">
        <f>原始数据!U386</f>
        <v/>
      </c>
      <c r="K386" s="8" t="str">
        <f t="shared" si="12"/>
        <v/>
      </c>
      <c r="L386" s="8">
        <f t="shared" si="13"/>
        <v>0</v>
      </c>
      <c r="M386" s="142"/>
      <c r="N386" s="142"/>
      <c r="O386" s="146"/>
      <c r="P386" s="147"/>
      <c r="Q386" s="147"/>
      <c r="R386" s="147"/>
      <c r="S386" s="147"/>
      <c r="T386" s="148"/>
      <c r="U386" s="142"/>
      <c r="V386" s="142"/>
      <c r="W386" s="143"/>
      <c r="X386" s="144"/>
      <c r="Y386" s="144"/>
      <c r="Z386" s="144"/>
      <c r="AA386" s="144"/>
      <c r="AB386" s="145"/>
      <c r="AC386" s="142"/>
      <c r="AD386" s="142"/>
      <c r="AE386" s="146"/>
      <c r="AF386" s="147"/>
      <c r="AG386" s="147"/>
      <c r="AH386" s="147"/>
      <c r="AI386" s="147"/>
      <c r="AJ386" s="148"/>
      <c r="AK386" s="142"/>
      <c r="AL386" s="142"/>
      <c r="AM386" s="143"/>
      <c r="AN386" s="144"/>
      <c r="AO386" s="144"/>
      <c r="AP386" s="144"/>
      <c r="AQ386" s="144"/>
      <c r="AR386" s="145"/>
      <c r="AS386" s="142" t="str">
        <f>IF(原始数据!L386="","",原始数据!L386)</f>
        <v/>
      </c>
      <c r="AT386" s="142" t="str">
        <f>IF(原始数据!AV386="","",原始数据!AV386)</f>
        <v/>
      </c>
      <c r="AU386" s="154"/>
      <c r="AV386" s="154"/>
      <c r="AW386" s="154"/>
      <c r="AX386" s="154"/>
      <c r="AY386" s="155"/>
      <c r="AZ386" s="151"/>
      <c r="BA386" s="151"/>
    </row>
    <row r="387" spans="1:55">
      <c r="A387" s="1">
        <f>输入错误检查!B386</f>
        <v>0</v>
      </c>
      <c r="C387" s="8" t="str">
        <f>IF(原始数据!B387="","",原始数据!B387)</f>
        <v/>
      </c>
      <c r="D387" s="8" t="str">
        <f>IF(原始数据!C387="","",原始数据!C387)</f>
        <v/>
      </c>
      <c r="E387" s="8" t="str">
        <f>IF(原始数据!D387="","",原始数据!D387)</f>
        <v/>
      </c>
      <c r="F387" s="8" t="str">
        <f>IF(原始数据!E387="","",原始数据!E387)</f>
        <v/>
      </c>
      <c r="G387" s="8" t="str">
        <f>IF(原始数据!F387="","",原始数据!F387)</f>
        <v/>
      </c>
      <c r="H387" s="8">
        <f>IF(原始数据!G387="","",原始数据!G387)</f>
        <v>1</v>
      </c>
      <c r="I387" s="8" t="str">
        <f>IF(原始数据!H387="","",原始数据!H387)</f>
        <v>上</v>
      </c>
      <c r="J387" s="8" t="str">
        <f>原始数据!U387</f>
        <v/>
      </c>
      <c r="K387" s="8" t="str">
        <f t="shared" si="12"/>
        <v/>
      </c>
      <c r="L387" s="8">
        <f t="shared" si="13"/>
        <v>0</v>
      </c>
      <c r="M387" s="142"/>
      <c r="N387" s="142"/>
      <c r="O387" s="143"/>
      <c r="P387" s="144"/>
      <c r="Q387" s="144"/>
      <c r="R387" s="144"/>
      <c r="S387" s="144"/>
      <c r="T387" s="145"/>
      <c r="U387" s="142"/>
      <c r="V387" s="142"/>
      <c r="W387" s="146"/>
      <c r="X387" s="147"/>
      <c r="Y387" s="147"/>
      <c r="Z387" s="147"/>
      <c r="AA387" s="147"/>
      <c r="AB387" s="148"/>
      <c r="AC387" s="142"/>
      <c r="AD387" s="142"/>
      <c r="AE387" s="143"/>
      <c r="AF387" s="144"/>
      <c r="AG387" s="144"/>
      <c r="AH387" s="144"/>
      <c r="AI387" s="144"/>
      <c r="AJ387" s="145"/>
      <c r="AK387" s="142"/>
      <c r="AL387" s="142"/>
      <c r="AM387" s="146"/>
      <c r="AN387" s="147"/>
      <c r="AO387" s="147"/>
      <c r="AP387" s="147"/>
      <c r="AQ387" s="147"/>
      <c r="AR387" s="148"/>
      <c r="AS387" s="142" t="str">
        <f>IF(原始数据!L387="","",原始数据!L387)</f>
        <v/>
      </c>
      <c r="AT387" s="142" t="str">
        <f>IF(原始数据!AV387="","",原始数据!AV387)</f>
        <v/>
      </c>
      <c r="AU387" s="149"/>
      <c r="AV387" s="149"/>
      <c r="AW387" s="149"/>
      <c r="AX387" s="149"/>
      <c r="AY387" s="150"/>
      <c r="AZ387" s="151"/>
      <c r="BA387" s="151"/>
      <c r="BB387" s="156"/>
      <c r="BC387" s="157"/>
    </row>
    <row r="388" spans="1:55">
      <c r="A388" s="1">
        <f>输入错误检查!B387</f>
        <v>0</v>
      </c>
      <c r="C388" s="8" t="str">
        <f>IF(原始数据!B388="","",原始数据!B388)</f>
        <v/>
      </c>
      <c r="D388" s="8" t="str">
        <f>IF(原始数据!C388="","",原始数据!C388)</f>
        <v/>
      </c>
      <c r="E388" s="8" t="str">
        <f>IF(原始数据!D388="","",原始数据!D388)</f>
        <v/>
      </c>
      <c r="F388" s="8" t="str">
        <f>IF(原始数据!E388="","",原始数据!E388)</f>
        <v/>
      </c>
      <c r="G388" s="8" t="str">
        <f>IF(原始数据!F388="","",原始数据!F388)</f>
        <v/>
      </c>
      <c r="H388" s="8">
        <f>IF(原始数据!G388="","",原始数据!G388)</f>
        <v>1</v>
      </c>
      <c r="I388" s="8" t="str">
        <f>IF(原始数据!H388="","",原始数据!H388)</f>
        <v>下</v>
      </c>
      <c r="J388" s="8" t="str">
        <f>原始数据!U388</f>
        <v/>
      </c>
      <c r="K388" s="8" t="str">
        <f t="shared" si="12"/>
        <v/>
      </c>
      <c r="L388" s="8">
        <f t="shared" si="13"/>
        <v>0</v>
      </c>
      <c r="M388" s="142"/>
      <c r="N388" s="142"/>
      <c r="O388" s="143"/>
      <c r="P388" s="144"/>
      <c r="Q388" s="144"/>
      <c r="R388" s="144"/>
      <c r="S388" s="144"/>
      <c r="T388" s="145"/>
      <c r="U388" s="142"/>
      <c r="V388" s="142"/>
      <c r="W388" s="146"/>
      <c r="X388" s="147"/>
      <c r="Y388" s="147"/>
      <c r="Z388" s="147"/>
      <c r="AA388" s="147"/>
      <c r="AB388" s="148"/>
      <c r="AC388" s="142"/>
      <c r="AD388" s="142"/>
      <c r="AE388" s="143"/>
      <c r="AF388" s="144"/>
      <c r="AG388" s="144"/>
      <c r="AH388" s="144"/>
      <c r="AI388" s="144"/>
      <c r="AJ388" s="145"/>
      <c r="AK388" s="142"/>
      <c r="AL388" s="142"/>
      <c r="AM388" s="146"/>
      <c r="AN388" s="147"/>
      <c r="AO388" s="147"/>
      <c r="AP388" s="147"/>
      <c r="AQ388" s="147"/>
      <c r="AR388" s="148"/>
      <c r="AS388" s="142" t="str">
        <f>IF(原始数据!L388="","",原始数据!L388)</f>
        <v/>
      </c>
      <c r="AT388" s="142" t="str">
        <f>IF(原始数据!AV388="","",原始数据!AV388)</f>
        <v/>
      </c>
      <c r="AU388" s="149"/>
      <c r="AV388" s="149"/>
      <c r="AW388" s="149"/>
      <c r="AX388" s="149"/>
      <c r="AY388" s="150"/>
      <c r="AZ388" s="151"/>
      <c r="BA388" s="151"/>
    </row>
    <row r="389" spans="1:55">
      <c r="A389" s="1">
        <f>输入错误检查!B388</f>
        <v>0</v>
      </c>
      <c r="C389" s="8" t="str">
        <f>IF(原始数据!B389="","",原始数据!B389)</f>
        <v/>
      </c>
      <c r="D389" s="8" t="str">
        <f>IF(原始数据!C389="","",原始数据!C389)</f>
        <v/>
      </c>
      <c r="E389" s="8" t="str">
        <f>IF(原始数据!D389="","",原始数据!D389)</f>
        <v/>
      </c>
      <c r="F389" s="8" t="str">
        <f>IF(原始数据!E389="","",原始数据!E389)</f>
        <v/>
      </c>
      <c r="G389" s="8" t="str">
        <f>IF(原始数据!F389="","",原始数据!F389)</f>
        <v/>
      </c>
      <c r="H389" s="8">
        <f>IF(原始数据!G389="","",原始数据!G389)</f>
        <v>2</v>
      </c>
      <c r="I389" s="8" t="str">
        <f>IF(原始数据!H389="","",原始数据!H389)</f>
        <v>上</v>
      </c>
      <c r="J389" s="8" t="str">
        <f>原始数据!U389</f>
        <v/>
      </c>
      <c r="K389" s="8" t="str">
        <f t="shared" si="12"/>
        <v/>
      </c>
      <c r="L389" s="8">
        <f t="shared" si="13"/>
        <v>0</v>
      </c>
      <c r="M389" s="142"/>
      <c r="N389" s="142"/>
      <c r="O389" s="143"/>
      <c r="P389" s="144"/>
      <c r="Q389" s="144"/>
      <c r="R389" s="144"/>
      <c r="S389" s="144"/>
      <c r="T389" s="145"/>
      <c r="U389" s="142"/>
      <c r="V389" s="142"/>
      <c r="W389" s="146"/>
      <c r="X389" s="147"/>
      <c r="Y389" s="147"/>
      <c r="Z389" s="147"/>
      <c r="AA389" s="147"/>
      <c r="AB389" s="148"/>
      <c r="AC389" s="142"/>
      <c r="AD389" s="142"/>
      <c r="AE389" s="143"/>
      <c r="AF389" s="144"/>
      <c r="AG389" s="144"/>
      <c r="AH389" s="144"/>
      <c r="AI389" s="144"/>
      <c r="AJ389" s="145"/>
      <c r="AK389" s="142"/>
      <c r="AL389" s="142"/>
      <c r="AM389" s="146"/>
      <c r="AN389" s="147"/>
      <c r="AO389" s="147"/>
      <c r="AP389" s="147"/>
      <c r="AQ389" s="147"/>
      <c r="AR389" s="148"/>
      <c r="AS389" s="142" t="str">
        <f>IF(原始数据!L389="","",原始数据!L389)</f>
        <v/>
      </c>
      <c r="AT389" s="142" t="str">
        <f>IF(原始数据!AV389="","",原始数据!AV389)</f>
        <v/>
      </c>
      <c r="AU389" s="149"/>
      <c r="AV389" s="149"/>
      <c r="AW389" s="149"/>
      <c r="AX389" s="149"/>
      <c r="AY389" s="150"/>
      <c r="AZ389" s="151"/>
      <c r="BA389" s="151"/>
    </row>
    <row r="390" spans="1:55">
      <c r="A390" s="1">
        <f>输入错误检查!B389</f>
        <v>0</v>
      </c>
      <c r="C390" s="8" t="str">
        <f>IF(原始数据!B390="","",原始数据!B390)</f>
        <v/>
      </c>
      <c r="D390" s="8" t="str">
        <f>IF(原始数据!C390="","",原始数据!C390)</f>
        <v/>
      </c>
      <c r="E390" s="8" t="str">
        <f>IF(原始数据!D390="","",原始数据!D390)</f>
        <v/>
      </c>
      <c r="F390" s="8" t="str">
        <f>IF(原始数据!E390="","",原始数据!E390)</f>
        <v/>
      </c>
      <c r="G390" s="8" t="str">
        <f>IF(原始数据!F390="","",原始数据!F390)</f>
        <v/>
      </c>
      <c r="H390" s="8">
        <f>IF(原始数据!G390="","",原始数据!G390)</f>
        <v>2</v>
      </c>
      <c r="I390" s="8" t="str">
        <f>IF(原始数据!H390="","",原始数据!H390)</f>
        <v>下</v>
      </c>
      <c r="J390" s="8" t="str">
        <f>原始数据!U390</f>
        <v/>
      </c>
      <c r="K390" s="8" t="str">
        <f t="shared" si="12"/>
        <v/>
      </c>
      <c r="L390" s="8">
        <f t="shared" si="13"/>
        <v>0</v>
      </c>
      <c r="M390" s="142"/>
      <c r="N390" s="142"/>
      <c r="O390" s="143"/>
      <c r="P390" s="144"/>
      <c r="Q390" s="144"/>
      <c r="R390" s="144"/>
      <c r="S390" s="144"/>
      <c r="T390" s="145"/>
      <c r="U390" s="142"/>
      <c r="V390" s="142"/>
      <c r="W390" s="146"/>
      <c r="X390" s="147"/>
      <c r="Y390" s="147"/>
      <c r="Z390" s="147"/>
      <c r="AA390" s="147"/>
      <c r="AB390" s="148"/>
      <c r="AC390" s="142"/>
      <c r="AD390" s="142"/>
      <c r="AE390" s="143"/>
      <c r="AF390" s="144"/>
      <c r="AG390" s="144"/>
      <c r="AH390" s="144"/>
      <c r="AI390" s="144"/>
      <c r="AJ390" s="145"/>
      <c r="AK390" s="142"/>
      <c r="AL390" s="142"/>
      <c r="AM390" s="146"/>
      <c r="AN390" s="147"/>
      <c r="AO390" s="147"/>
      <c r="AP390" s="147"/>
      <c r="AQ390" s="147"/>
      <c r="AR390" s="148"/>
      <c r="AS390" s="142" t="str">
        <f>IF(原始数据!L390="","",原始数据!L390)</f>
        <v/>
      </c>
      <c r="AT390" s="142" t="str">
        <f>IF(原始数据!AV390="","",原始数据!AV390)</f>
        <v/>
      </c>
      <c r="AU390" s="149"/>
      <c r="AV390" s="149"/>
      <c r="AW390" s="149"/>
      <c r="AX390" s="149"/>
      <c r="AY390" s="150"/>
      <c r="AZ390" s="151"/>
      <c r="BA390" s="151"/>
    </row>
    <row r="391" spans="1:55">
      <c r="A391" s="1">
        <f>输入错误检查!B390</f>
        <v>0</v>
      </c>
      <c r="C391" s="8" t="str">
        <f>IF(原始数据!B391="","",原始数据!B391)</f>
        <v/>
      </c>
      <c r="D391" s="8" t="str">
        <f>IF(原始数据!C391="","",原始数据!C391)</f>
        <v/>
      </c>
      <c r="E391" s="8" t="str">
        <f>IF(原始数据!D391="","",原始数据!D391)</f>
        <v/>
      </c>
      <c r="F391" s="8" t="str">
        <f>IF(原始数据!E391="","",原始数据!E391)</f>
        <v/>
      </c>
      <c r="G391" s="8" t="str">
        <f>IF(原始数据!F391="","",原始数据!F391)</f>
        <v/>
      </c>
      <c r="H391" s="8">
        <f>IF(原始数据!G391="","",原始数据!G391)</f>
        <v>3</v>
      </c>
      <c r="I391" s="8" t="str">
        <f>IF(原始数据!H391="","",原始数据!H391)</f>
        <v>上</v>
      </c>
      <c r="J391" s="8" t="str">
        <f>原始数据!U391</f>
        <v/>
      </c>
      <c r="K391" s="8" t="str">
        <f t="shared" si="12"/>
        <v/>
      </c>
      <c r="L391" s="8">
        <f t="shared" si="13"/>
        <v>0</v>
      </c>
      <c r="M391" s="142"/>
      <c r="N391" s="142"/>
      <c r="O391" s="143"/>
      <c r="P391" s="144"/>
      <c r="Q391" s="144"/>
      <c r="R391" s="144"/>
      <c r="S391" s="144"/>
      <c r="T391" s="145"/>
      <c r="U391" s="142"/>
      <c r="V391" s="142"/>
      <c r="W391" s="146"/>
      <c r="X391" s="147"/>
      <c r="Y391" s="147"/>
      <c r="Z391" s="147"/>
      <c r="AA391" s="147"/>
      <c r="AB391" s="148"/>
      <c r="AC391" s="142"/>
      <c r="AD391" s="142"/>
      <c r="AE391" s="143"/>
      <c r="AF391" s="144"/>
      <c r="AG391" s="144"/>
      <c r="AH391" s="144"/>
      <c r="AI391" s="144"/>
      <c r="AJ391" s="145"/>
      <c r="AK391" s="142"/>
      <c r="AL391" s="142"/>
      <c r="AM391" s="146"/>
      <c r="AN391" s="147"/>
      <c r="AO391" s="147"/>
      <c r="AP391" s="147"/>
      <c r="AQ391" s="147"/>
      <c r="AR391" s="148"/>
      <c r="AS391" s="142" t="str">
        <f>IF(原始数据!L391="","",原始数据!L391)</f>
        <v/>
      </c>
      <c r="AT391" s="142" t="str">
        <f>IF(原始数据!AV391="","",原始数据!AV391)</f>
        <v/>
      </c>
      <c r="AU391" s="149"/>
      <c r="AV391" s="149"/>
      <c r="AW391" s="149"/>
      <c r="AX391" s="149"/>
      <c r="AY391" s="150"/>
      <c r="AZ391" s="151"/>
      <c r="BA391" s="151"/>
    </row>
    <row r="392" spans="1:55">
      <c r="A392" s="1">
        <f>输入错误检查!B391</f>
        <v>0</v>
      </c>
      <c r="C392" s="8" t="str">
        <f>IF(原始数据!B392="","",原始数据!B392)</f>
        <v/>
      </c>
      <c r="D392" s="8" t="str">
        <f>IF(原始数据!C392="","",原始数据!C392)</f>
        <v/>
      </c>
      <c r="E392" s="8" t="str">
        <f>IF(原始数据!D392="","",原始数据!D392)</f>
        <v/>
      </c>
      <c r="F392" s="8" t="str">
        <f>IF(原始数据!E392="","",原始数据!E392)</f>
        <v/>
      </c>
      <c r="G392" s="8" t="str">
        <f>IF(原始数据!F392="","",原始数据!F392)</f>
        <v/>
      </c>
      <c r="H392" s="8">
        <f>IF(原始数据!G392="","",原始数据!G392)</f>
        <v>3</v>
      </c>
      <c r="I392" s="8" t="str">
        <f>IF(原始数据!H392="","",原始数据!H392)</f>
        <v>下</v>
      </c>
      <c r="J392" s="8" t="str">
        <f>原始数据!U392</f>
        <v/>
      </c>
      <c r="K392" s="8" t="str">
        <f t="shared" si="12"/>
        <v/>
      </c>
      <c r="L392" s="8">
        <f t="shared" si="13"/>
        <v>0</v>
      </c>
      <c r="M392" s="142"/>
      <c r="N392" s="142"/>
      <c r="O392" s="143"/>
      <c r="P392" s="144"/>
      <c r="Q392" s="144"/>
      <c r="R392" s="144"/>
      <c r="S392" s="144"/>
      <c r="T392" s="145"/>
      <c r="U392" s="142"/>
      <c r="V392" s="142"/>
      <c r="W392" s="146"/>
      <c r="X392" s="147"/>
      <c r="Y392" s="147"/>
      <c r="Z392" s="147"/>
      <c r="AA392" s="147"/>
      <c r="AB392" s="148"/>
      <c r="AC392" s="142"/>
      <c r="AD392" s="142"/>
      <c r="AE392" s="143"/>
      <c r="AF392" s="144"/>
      <c r="AG392" s="144"/>
      <c r="AH392" s="144"/>
      <c r="AI392" s="144"/>
      <c r="AJ392" s="145"/>
      <c r="AK392" s="142"/>
      <c r="AL392" s="142"/>
      <c r="AM392" s="146"/>
      <c r="AN392" s="147"/>
      <c r="AO392" s="147"/>
      <c r="AP392" s="147"/>
      <c r="AQ392" s="147"/>
      <c r="AR392" s="148"/>
      <c r="AS392" s="142" t="str">
        <f>IF(原始数据!L392="","",原始数据!L392)</f>
        <v/>
      </c>
      <c r="AT392" s="142" t="str">
        <f>IF(原始数据!AV392="","",原始数据!AV392)</f>
        <v/>
      </c>
      <c r="AU392" s="149"/>
      <c r="AV392" s="149"/>
      <c r="AW392" s="149"/>
      <c r="AX392" s="149"/>
      <c r="AY392" s="150"/>
      <c r="AZ392" s="151"/>
      <c r="BA392" s="151"/>
    </row>
    <row r="393" spans="1:55">
      <c r="A393" s="1">
        <f>输入错误检查!B392</f>
        <v>0</v>
      </c>
      <c r="C393" s="8" t="str">
        <f>IF(原始数据!B393="","",原始数据!B393)</f>
        <v/>
      </c>
      <c r="D393" s="8" t="str">
        <f>IF(原始数据!C393="","",原始数据!C393)</f>
        <v/>
      </c>
      <c r="E393" s="8" t="str">
        <f>IF(原始数据!D393="","",原始数据!D393)</f>
        <v/>
      </c>
      <c r="F393" s="8" t="str">
        <f>IF(原始数据!E393="","",原始数据!E393)</f>
        <v/>
      </c>
      <c r="G393" s="8" t="str">
        <f>IF(原始数据!F393="","",原始数据!F393)</f>
        <v/>
      </c>
      <c r="H393" s="8" t="str">
        <f>IF(原始数据!G393="","",原始数据!G393)</f>
        <v>加</v>
      </c>
      <c r="I393" s="8" t="str">
        <f>IF(原始数据!H393="","",原始数据!H393)</f>
        <v>上</v>
      </c>
      <c r="J393" s="8" t="str">
        <f>原始数据!U393</f>
        <v/>
      </c>
      <c r="K393" s="8" t="str">
        <f t="shared" si="12"/>
        <v/>
      </c>
      <c r="L393" s="8">
        <f t="shared" si="13"/>
        <v>0</v>
      </c>
      <c r="M393" s="142"/>
      <c r="N393" s="142"/>
      <c r="O393" s="143"/>
      <c r="P393" s="144"/>
      <c r="Q393" s="144"/>
      <c r="R393" s="144"/>
      <c r="S393" s="144"/>
      <c r="T393" s="145"/>
      <c r="U393" s="142"/>
      <c r="V393" s="142"/>
      <c r="W393" s="146"/>
      <c r="X393" s="147"/>
      <c r="Y393" s="147"/>
      <c r="Z393" s="147"/>
      <c r="AA393" s="147"/>
      <c r="AB393" s="148"/>
      <c r="AC393" s="142"/>
      <c r="AD393" s="142"/>
      <c r="AE393" s="143"/>
      <c r="AF393" s="144"/>
      <c r="AG393" s="144"/>
      <c r="AH393" s="144"/>
      <c r="AI393" s="144"/>
      <c r="AJ393" s="145"/>
      <c r="AK393" s="142"/>
      <c r="AL393" s="142"/>
      <c r="AM393" s="146"/>
      <c r="AN393" s="147"/>
      <c r="AO393" s="147"/>
      <c r="AP393" s="147"/>
      <c r="AQ393" s="147"/>
      <c r="AR393" s="148"/>
      <c r="AS393" s="142" t="str">
        <f>IF(原始数据!L393="","",原始数据!L393)</f>
        <v/>
      </c>
      <c r="AT393" s="142" t="str">
        <f>IF(原始数据!AV393="","",原始数据!AV393)</f>
        <v/>
      </c>
      <c r="AU393" s="149"/>
      <c r="AV393" s="149"/>
      <c r="AW393" s="149"/>
      <c r="AX393" s="149"/>
      <c r="AY393" s="150"/>
      <c r="AZ393" s="151"/>
      <c r="BA393" s="151"/>
    </row>
    <row r="394" spans="1:55">
      <c r="A394" s="1">
        <f>输入错误检查!B393</f>
        <v>0</v>
      </c>
      <c r="C394" s="8" t="str">
        <f>IF(原始数据!B394="","",原始数据!B394)</f>
        <v/>
      </c>
      <c r="D394" s="8" t="str">
        <f>IF(原始数据!C394="","",原始数据!C394)</f>
        <v/>
      </c>
      <c r="E394" s="8" t="str">
        <f>IF(原始数据!D394="","",原始数据!D394)</f>
        <v/>
      </c>
      <c r="F394" s="8" t="str">
        <f>IF(原始数据!E394="","",原始数据!E394)</f>
        <v/>
      </c>
      <c r="G394" s="8" t="str">
        <f>IF(原始数据!F394="","",原始数据!F394)</f>
        <v/>
      </c>
      <c r="H394" s="8" t="str">
        <f>IF(原始数据!G394="","",原始数据!G394)</f>
        <v>加</v>
      </c>
      <c r="I394" s="8" t="str">
        <f>IF(原始数据!H394="","",原始数据!H394)</f>
        <v>下</v>
      </c>
      <c r="J394" s="8" t="str">
        <f>原始数据!U394</f>
        <v/>
      </c>
      <c r="K394" s="8" t="str">
        <f t="shared" si="12"/>
        <v/>
      </c>
      <c r="L394" s="8">
        <f t="shared" si="13"/>
        <v>0</v>
      </c>
      <c r="M394" s="142"/>
      <c r="N394" s="142"/>
      <c r="O394" s="143"/>
      <c r="P394" s="144"/>
      <c r="Q394" s="144"/>
      <c r="R394" s="144"/>
      <c r="S394" s="144"/>
      <c r="T394" s="145"/>
      <c r="U394" s="142"/>
      <c r="V394" s="142"/>
      <c r="W394" s="146"/>
      <c r="X394" s="147"/>
      <c r="Y394" s="147"/>
      <c r="Z394" s="147"/>
      <c r="AA394" s="147"/>
      <c r="AB394" s="148"/>
      <c r="AC394" s="142"/>
      <c r="AD394" s="142"/>
      <c r="AE394" s="143"/>
      <c r="AF394" s="144"/>
      <c r="AG394" s="144"/>
      <c r="AH394" s="144"/>
      <c r="AI394" s="144"/>
      <c r="AJ394" s="145"/>
      <c r="AK394" s="142"/>
      <c r="AL394" s="142"/>
      <c r="AM394" s="146"/>
      <c r="AN394" s="147"/>
      <c r="AO394" s="147"/>
      <c r="AP394" s="147"/>
      <c r="AQ394" s="147"/>
      <c r="AR394" s="148"/>
      <c r="AS394" s="142" t="str">
        <f>IF(原始数据!L394="","",原始数据!L394)</f>
        <v/>
      </c>
      <c r="AT394" s="142" t="str">
        <f>IF(原始数据!AV394="","",原始数据!AV394)</f>
        <v/>
      </c>
      <c r="AU394" s="149"/>
      <c r="AV394" s="149"/>
      <c r="AW394" s="149"/>
      <c r="AX394" s="149"/>
      <c r="AY394" s="150"/>
      <c r="AZ394" s="151"/>
      <c r="BA394" s="151"/>
    </row>
    <row r="395" spans="1:55">
      <c r="A395" s="1">
        <f>输入错误检查!B394</f>
        <v>0</v>
      </c>
      <c r="C395" s="8" t="str">
        <f>IF(原始数据!B395="","",原始数据!B395)</f>
        <v/>
      </c>
      <c r="D395" s="8" t="str">
        <f>IF(原始数据!C395="","",原始数据!C395)</f>
        <v/>
      </c>
      <c r="E395" s="8" t="str">
        <f>IF(原始数据!D395="","",原始数据!D395)</f>
        <v/>
      </c>
      <c r="F395" s="8" t="str">
        <f>IF(原始数据!E395="","",原始数据!E395)</f>
        <v/>
      </c>
      <c r="G395" s="8" t="str">
        <f>IF(原始数据!F395="","",原始数据!F395)</f>
        <v/>
      </c>
      <c r="H395" s="8">
        <f>IF(原始数据!G395="","",原始数据!G395)</f>
        <v>1</v>
      </c>
      <c r="I395" s="8" t="str">
        <f>IF(原始数据!H395="","",原始数据!H395)</f>
        <v>上</v>
      </c>
      <c r="J395" s="8" t="str">
        <f>原始数据!U395</f>
        <v/>
      </c>
      <c r="K395" s="8" t="str">
        <f t="shared" si="12"/>
        <v/>
      </c>
      <c r="L395" s="8">
        <f t="shared" si="13"/>
        <v>0</v>
      </c>
      <c r="M395" s="142"/>
      <c r="N395" s="142"/>
      <c r="O395" s="146"/>
      <c r="P395" s="147"/>
      <c r="Q395" s="147"/>
      <c r="R395" s="147"/>
      <c r="S395" s="147"/>
      <c r="T395" s="148"/>
      <c r="U395" s="142"/>
      <c r="V395" s="142"/>
      <c r="W395" s="143"/>
      <c r="X395" s="144"/>
      <c r="Y395" s="144"/>
      <c r="Z395" s="144"/>
      <c r="AA395" s="144"/>
      <c r="AB395" s="145"/>
      <c r="AC395" s="142"/>
      <c r="AD395" s="142"/>
      <c r="AE395" s="146"/>
      <c r="AF395" s="147"/>
      <c r="AG395" s="147"/>
      <c r="AH395" s="147"/>
      <c r="AI395" s="147"/>
      <c r="AJ395" s="148"/>
      <c r="AK395" s="142"/>
      <c r="AL395" s="142"/>
      <c r="AM395" s="143"/>
      <c r="AN395" s="144"/>
      <c r="AO395" s="144"/>
      <c r="AP395" s="144"/>
      <c r="AQ395" s="144"/>
      <c r="AR395" s="145"/>
      <c r="AS395" s="142" t="str">
        <f>IF(原始数据!L395="","",原始数据!L395)</f>
        <v/>
      </c>
      <c r="AT395" s="142" t="str">
        <f>IF(原始数据!AV395="","",原始数据!AV395)</f>
        <v/>
      </c>
      <c r="AU395" s="154"/>
      <c r="AV395" s="154"/>
      <c r="AW395" s="154"/>
      <c r="AX395" s="154"/>
      <c r="AY395" s="155"/>
      <c r="AZ395" s="151"/>
      <c r="BA395" s="151"/>
      <c r="BB395" s="156"/>
      <c r="BC395" s="157"/>
    </row>
    <row r="396" spans="1:55">
      <c r="A396" s="1">
        <f>输入错误检查!B395</f>
        <v>0</v>
      </c>
      <c r="C396" s="8" t="str">
        <f>IF(原始数据!B396="","",原始数据!B396)</f>
        <v/>
      </c>
      <c r="D396" s="8" t="str">
        <f>IF(原始数据!C396="","",原始数据!C396)</f>
        <v/>
      </c>
      <c r="E396" s="8" t="str">
        <f>IF(原始数据!D396="","",原始数据!D396)</f>
        <v/>
      </c>
      <c r="F396" s="8" t="str">
        <f>IF(原始数据!E396="","",原始数据!E396)</f>
        <v/>
      </c>
      <c r="G396" s="8" t="str">
        <f>IF(原始数据!F396="","",原始数据!F396)</f>
        <v/>
      </c>
      <c r="H396" s="8">
        <f>IF(原始数据!G396="","",原始数据!G396)</f>
        <v>1</v>
      </c>
      <c r="I396" s="8" t="str">
        <f>IF(原始数据!H396="","",原始数据!H396)</f>
        <v>下</v>
      </c>
      <c r="J396" s="8" t="str">
        <f>原始数据!U396</f>
        <v/>
      </c>
      <c r="K396" s="8" t="str">
        <f t="shared" si="12"/>
        <v/>
      </c>
      <c r="L396" s="8">
        <f t="shared" si="13"/>
        <v>0</v>
      </c>
      <c r="M396" s="142"/>
      <c r="N396" s="142"/>
      <c r="O396" s="146"/>
      <c r="P396" s="147"/>
      <c r="Q396" s="147"/>
      <c r="R396" s="147"/>
      <c r="S396" s="147"/>
      <c r="T396" s="148"/>
      <c r="U396" s="142"/>
      <c r="V396" s="142"/>
      <c r="W396" s="143"/>
      <c r="X396" s="144"/>
      <c r="Y396" s="144"/>
      <c r="Z396" s="144"/>
      <c r="AA396" s="144"/>
      <c r="AB396" s="145"/>
      <c r="AC396" s="142"/>
      <c r="AD396" s="142"/>
      <c r="AE396" s="146"/>
      <c r="AF396" s="147"/>
      <c r="AG396" s="147"/>
      <c r="AH396" s="147"/>
      <c r="AI396" s="147"/>
      <c r="AJ396" s="148"/>
      <c r="AK396" s="142"/>
      <c r="AL396" s="142"/>
      <c r="AM396" s="143"/>
      <c r="AN396" s="144"/>
      <c r="AO396" s="144"/>
      <c r="AP396" s="144"/>
      <c r="AQ396" s="144"/>
      <c r="AR396" s="145"/>
      <c r="AS396" s="142" t="str">
        <f>IF(原始数据!L396="","",原始数据!L396)</f>
        <v/>
      </c>
      <c r="AT396" s="142" t="str">
        <f>IF(原始数据!AV396="","",原始数据!AV396)</f>
        <v/>
      </c>
      <c r="AU396" s="154"/>
      <c r="AV396" s="154"/>
      <c r="AW396" s="154"/>
      <c r="AX396" s="154"/>
      <c r="AY396" s="155"/>
      <c r="AZ396" s="151"/>
      <c r="BA396" s="151"/>
    </row>
    <row r="397" spans="1:55">
      <c r="A397" s="1">
        <f>输入错误检查!B396</f>
        <v>0</v>
      </c>
      <c r="C397" s="8" t="str">
        <f>IF(原始数据!B397="","",原始数据!B397)</f>
        <v/>
      </c>
      <c r="D397" s="8" t="str">
        <f>IF(原始数据!C397="","",原始数据!C397)</f>
        <v/>
      </c>
      <c r="E397" s="8" t="str">
        <f>IF(原始数据!D397="","",原始数据!D397)</f>
        <v/>
      </c>
      <c r="F397" s="8" t="str">
        <f>IF(原始数据!E397="","",原始数据!E397)</f>
        <v/>
      </c>
      <c r="G397" s="8" t="str">
        <f>IF(原始数据!F397="","",原始数据!F397)</f>
        <v/>
      </c>
      <c r="H397" s="8">
        <f>IF(原始数据!G397="","",原始数据!G397)</f>
        <v>2</v>
      </c>
      <c r="I397" s="8" t="str">
        <f>IF(原始数据!H397="","",原始数据!H397)</f>
        <v>上</v>
      </c>
      <c r="J397" s="8" t="str">
        <f>原始数据!U397</f>
        <v/>
      </c>
      <c r="K397" s="8" t="str">
        <f t="shared" si="12"/>
        <v/>
      </c>
      <c r="L397" s="8">
        <f t="shared" si="13"/>
        <v>0</v>
      </c>
      <c r="M397" s="142"/>
      <c r="N397" s="142"/>
      <c r="O397" s="146"/>
      <c r="P397" s="147"/>
      <c r="Q397" s="147"/>
      <c r="R397" s="147"/>
      <c r="S397" s="147"/>
      <c r="T397" s="148"/>
      <c r="U397" s="142"/>
      <c r="V397" s="142"/>
      <c r="W397" s="143"/>
      <c r="X397" s="144"/>
      <c r="Y397" s="144"/>
      <c r="Z397" s="144"/>
      <c r="AA397" s="144"/>
      <c r="AB397" s="145"/>
      <c r="AC397" s="142"/>
      <c r="AD397" s="142"/>
      <c r="AE397" s="146"/>
      <c r="AF397" s="147"/>
      <c r="AG397" s="147"/>
      <c r="AH397" s="147"/>
      <c r="AI397" s="147"/>
      <c r="AJ397" s="148"/>
      <c r="AK397" s="142"/>
      <c r="AL397" s="142"/>
      <c r="AM397" s="143"/>
      <c r="AN397" s="144"/>
      <c r="AO397" s="144"/>
      <c r="AP397" s="144"/>
      <c r="AQ397" s="144"/>
      <c r="AR397" s="145"/>
      <c r="AS397" s="142" t="str">
        <f>IF(原始数据!L397="","",原始数据!L397)</f>
        <v/>
      </c>
      <c r="AT397" s="142" t="str">
        <f>IF(原始数据!AV397="","",原始数据!AV397)</f>
        <v/>
      </c>
      <c r="AU397" s="154"/>
      <c r="AV397" s="154"/>
      <c r="AW397" s="154"/>
      <c r="AX397" s="154"/>
      <c r="AY397" s="155"/>
      <c r="AZ397" s="151"/>
      <c r="BA397" s="151"/>
    </row>
    <row r="398" spans="1:55">
      <c r="A398" s="1">
        <f>输入错误检查!B397</f>
        <v>0</v>
      </c>
      <c r="C398" s="8" t="str">
        <f>IF(原始数据!B398="","",原始数据!B398)</f>
        <v/>
      </c>
      <c r="D398" s="8" t="str">
        <f>IF(原始数据!C398="","",原始数据!C398)</f>
        <v/>
      </c>
      <c r="E398" s="8" t="str">
        <f>IF(原始数据!D398="","",原始数据!D398)</f>
        <v/>
      </c>
      <c r="F398" s="8" t="str">
        <f>IF(原始数据!E398="","",原始数据!E398)</f>
        <v/>
      </c>
      <c r="G398" s="8" t="str">
        <f>IF(原始数据!F398="","",原始数据!F398)</f>
        <v/>
      </c>
      <c r="H398" s="8">
        <f>IF(原始数据!G398="","",原始数据!G398)</f>
        <v>2</v>
      </c>
      <c r="I398" s="8" t="str">
        <f>IF(原始数据!H398="","",原始数据!H398)</f>
        <v>下</v>
      </c>
      <c r="J398" s="8" t="str">
        <f>原始数据!U398</f>
        <v/>
      </c>
      <c r="K398" s="8" t="str">
        <f t="shared" si="12"/>
        <v/>
      </c>
      <c r="L398" s="8">
        <f t="shared" si="13"/>
        <v>0</v>
      </c>
      <c r="M398" s="142"/>
      <c r="N398" s="142"/>
      <c r="O398" s="146"/>
      <c r="P398" s="147"/>
      <c r="Q398" s="147"/>
      <c r="R398" s="147"/>
      <c r="S398" s="147"/>
      <c r="T398" s="148"/>
      <c r="U398" s="142"/>
      <c r="V398" s="142"/>
      <c r="W398" s="143"/>
      <c r="X398" s="144"/>
      <c r="Y398" s="144"/>
      <c r="Z398" s="144"/>
      <c r="AA398" s="144"/>
      <c r="AB398" s="145"/>
      <c r="AC398" s="142"/>
      <c r="AD398" s="142"/>
      <c r="AE398" s="146"/>
      <c r="AF398" s="147"/>
      <c r="AG398" s="147"/>
      <c r="AH398" s="147"/>
      <c r="AI398" s="147"/>
      <c r="AJ398" s="148"/>
      <c r="AK398" s="142"/>
      <c r="AL398" s="142"/>
      <c r="AM398" s="143"/>
      <c r="AN398" s="144"/>
      <c r="AO398" s="144"/>
      <c r="AP398" s="144"/>
      <c r="AQ398" s="144"/>
      <c r="AR398" s="145"/>
      <c r="AS398" s="142" t="str">
        <f>IF(原始数据!L398="","",原始数据!L398)</f>
        <v/>
      </c>
      <c r="AT398" s="142" t="str">
        <f>IF(原始数据!AV398="","",原始数据!AV398)</f>
        <v/>
      </c>
      <c r="AU398" s="154"/>
      <c r="AV398" s="154"/>
      <c r="AW398" s="154"/>
      <c r="AX398" s="154"/>
      <c r="AY398" s="155"/>
      <c r="AZ398" s="151"/>
      <c r="BA398" s="151"/>
    </row>
    <row r="399" spans="1:55">
      <c r="A399" s="1">
        <f>输入错误检查!B398</f>
        <v>0</v>
      </c>
      <c r="C399" s="8" t="str">
        <f>IF(原始数据!B399="","",原始数据!B399)</f>
        <v/>
      </c>
      <c r="D399" s="8" t="str">
        <f>IF(原始数据!C399="","",原始数据!C399)</f>
        <v/>
      </c>
      <c r="E399" s="8" t="str">
        <f>IF(原始数据!D399="","",原始数据!D399)</f>
        <v/>
      </c>
      <c r="F399" s="8" t="str">
        <f>IF(原始数据!E399="","",原始数据!E399)</f>
        <v/>
      </c>
      <c r="G399" s="8" t="str">
        <f>IF(原始数据!F399="","",原始数据!F399)</f>
        <v/>
      </c>
      <c r="H399" s="8">
        <f>IF(原始数据!G399="","",原始数据!G399)</f>
        <v>3</v>
      </c>
      <c r="I399" s="8" t="str">
        <f>IF(原始数据!H399="","",原始数据!H399)</f>
        <v>上</v>
      </c>
      <c r="J399" s="8" t="str">
        <f>原始数据!U399</f>
        <v/>
      </c>
      <c r="K399" s="8" t="str">
        <f t="shared" si="12"/>
        <v/>
      </c>
      <c r="L399" s="8">
        <f t="shared" si="13"/>
        <v>0</v>
      </c>
      <c r="M399" s="142"/>
      <c r="N399" s="142"/>
      <c r="O399" s="146"/>
      <c r="P399" s="147"/>
      <c r="Q399" s="147"/>
      <c r="R399" s="147"/>
      <c r="S399" s="147"/>
      <c r="T399" s="148"/>
      <c r="U399" s="142"/>
      <c r="V399" s="142"/>
      <c r="W399" s="143"/>
      <c r="X399" s="144"/>
      <c r="Y399" s="144"/>
      <c r="Z399" s="144"/>
      <c r="AA399" s="144"/>
      <c r="AB399" s="145"/>
      <c r="AC399" s="142"/>
      <c r="AD399" s="142"/>
      <c r="AE399" s="146"/>
      <c r="AF399" s="147"/>
      <c r="AG399" s="147"/>
      <c r="AH399" s="147"/>
      <c r="AI399" s="147"/>
      <c r="AJ399" s="148"/>
      <c r="AK399" s="142"/>
      <c r="AL399" s="142"/>
      <c r="AM399" s="143"/>
      <c r="AN399" s="144"/>
      <c r="AO399" s="144"/>
      <c r="AP399" s="144"/>
      <c r="AQ399" s="144"/>
      <c r="AR399" s="145"/>
      <c r="AS399" s="142" t="str">
        <f>IF(原始数据!L399="","",原始数据!L399)</f>
        <v/>
      </c>
      <c r="AT399" s="142" t="str">
        <f>IF(原始数据!AV399="","",原始数据!AV399)</f>
        <v/>
      </c>
      <c r="AU399" s="154"/>
      <c r="AV399" s="154"/>
      <c r="AW399" s="154"/>
      <c r="AX399" s="154"/>
      <c r="AY399" s="155"/>
      <c r="AZ399" s="151"/>
      <c r="BA399" s="151"/>
    </row>
    <row r="400" spans="1:55">
      <c r="A400" s="1">
        <f>输入错误检查!B399</f>
        <v>0</v>
      </c>
      <c r="C400" s="8" t="str">
        <f>IF(原始数据!B400="","",原始数据!B400)</f>
        <v/>
      </c>
      <c r="D400" s="8" t="str">
        <f>IF(原始数据!C400="","",原始数据!C400)</f>
        <v/>
      </c>
      <c r="E400" s="8" t="str">
        <f>IF(原始数据!D400="","",原始数据!D400)</f>
        <v/>
      </c>
      <c r="F400" s="8" t="str">
        <f>IF(原始数据!E400="","",原始数据!E400)</f>
        <v/>
      </c>
      <c r="G400" s="8" t="str">
        <f>IF(原始数据!F400="","",原始数据!F400)</f>
        <v/>
      </c>
      <c r="H400" s="8">
        <f>IF(原始数据!G400="","",原始数据!G400)</f>
        <v>3</v>
      </c>
      <c r="I400" s="8" t="str">
        <f>IF(原始数据!H400="","",原始数据!H400)</f>
        <v>下</v>
      </c>
      <c r="J400" s="8" t="str">
        <f>原始数据!U400</f>
        <v/>
      </c>
      <c r="K400" s="8" t="str">
        <f t="shared" si="12"/>
        <v/>
      </c>
      <c r="L400" s="8">
        <f t="shared" si="13"/>
        <v>0</v>
      </c>
      <c r="M400" s="142"/>
      <c r="N400" s="142"/>
      <c r="O400" s="146"/>
      <c r="P400" s="147"/>
      <c r="Q400" s="147"/>
      <c r="R400" s="147"/>
      <c r="S400" s="147"/>
      <c r="T400" s="148"/>
      <c r="U400" s="142"/>
      <c r="V400" s="142"/>
      <c r="W400" s="143"/>
      <c r="X400" s="144"/>
      <c r="Y400" s="144"/>
      <c r="Z400" s="144"/>
      <c r="AA400" s="144"/>
      <c r="AB400" s="145"/>
      <c r="AC400" s="142"/>
      <c r="AD400" s="142"/>
      <c r="AE400" s="146"/>
      <c r="AF400" s="147"/>
      <c r="AG400" s="147"/>
      <c r="AH400" s="147"/>
      <c r="AI400" s="147"/>
      <c r="AJ400" s="148"/>
      <c r="AK400" s="142"/>
      <c r="AL400" s="142"/>
      <c r="AM400" s="143"/>
      <c r="AN400" s="144"/>
      <c r="AO400" s="144"/>
      <c r="AP400" s="144"/>
      <c r="AQ400" s="144"/>
      <c r="AR400" s="145"/>
      <c r="AS400" s="142" t="str">
        <f>IF(原始数据!L400="","",原始数据!L400)</f>
        <v/>
      </c>
      <c r="AT400" s="142" t="str">
        <f>IF(原始数据!AV400="","",原始数据!AV400)</f>
        <v/>
      </c>
      <c r="AU400" s="154"/>
      <c r="AV400" s="154"/>
      <c r="AW400" s="154"/>
      <c r="AX400" s="154"/>
      <c r="AY400" s="155"/>
      <c r="AZ400" s="151"/>
      <c r="BA400" s="151"/>
    </row>
    <row r="401" spans="1:55">
      <c r="A401" s="1">
        <f>输入错误检查!B400</f>
        <v>0</v>
      </c>
      <c r="C401" s="8" t="str">
        <f>IF(原始数据!B401="","",原始数据!B401)</f>
        <v/>
      </c>
      <c r="D401" s="8" t="str">
        <f>IF(原始数据!C401="","",原始数据!C401)</f>
        <v/>
      </c>
      <c r="E401" s="8" t="str">
        <f>IF(原始数据!D401="","",原始数据!D401)</f>
        <v/>
      </c>
      <c r="F401" s="8" t="str">
        <f>IF(原始数据!E401="","",原始数据!E401)</f>
        <v/>
      </c>
      <c r="G401" s="8" t="str">
        <f>IF(原始数据!F401="","",原始数据!F401)</f>
        <v/>
      </c>
      <c r="H401" s="8" t="str">
        <f>IF(原始数据!G401="","",原始数据!G401)</f>
        <v>加</v>
      </c>
      <c r="I401" s="8" t="str">
        <f>IF(原始数据!H401="","",原始数据!H401)</f>
        <v>上</v>
      </c>
      <c r="J401" s="8" t="str">
        <f>原始数据!U401</f>
        <v/>
      </c>
      <c r="K401" s="8" t="str">
        <f t="shared" si="12"/>
        <v/>
      </c>
      <c r="L401" s="8">
        <f t="shared" si="13"/>
        <v>0</v>
      </c>
      <c r="M401" s="142"/>
      <c r="N401" s="142"/>
      <c r="O401" s="146"/>
      <c r="P401" s="147"/>
      <c r="Q401" s="147"/>
      <c r="R401" s="147"/>
      <c r="S401" s="147"/>
      <c r="T401" s="148"/>
      <c r="U401" s="142"/>
      <c r="V401" s="142"/>
      <c r="W401" s="143"/>
      <c r="X401" s="144"/>
      <c r="Y401" s="144"/>
      <c r="Z401" s="144"/>
      <c r="AA401" s="144"/>
      <c r="AB401" s="145"/>
      <c r="AC401" s="142"/>
      <c r="AD401" s="142"/>
      <c r="AE401" s="146"/>
      <c r="AF401" s="147"/>
      <c r="AG401" s="147"/>
      <c r="AH401" s="147"/>
      <c r="AI401" s="147"/>
      <c r="AJ401" s="148"/>
      <c r="AK401" s="142"/>
      <c r="AL401" s="142"/>
      <c r="AM401" s="143"/>
      <c r="AN401" s="144"/>
      <c r="AO401" s="144"/>
      <c r="AP401" s="144"/>
      <c r="AQ401" s="144"/>
      <c r="AR401" s="145"/>
      <c r="AS401" s="142" t="str">
        <f>IF(原始数据!L401="","",原始数据!L401)</f>
        <v/>
      </c>
      <c r="AT401" s="142" t="str">
        <f>IF(原始数据!AV401="","",原始数据!AV401)</f>
        <v/>
      </c>
      <c r="AU401" s="154"/>
      <c r="AV401" s="154"/>
      <c r="AW401" s="154"/>
      <c r="AX401" s="154"/>
      <c r="AY401" s="155"/>
      <c r="AZ401" s="151"/>
      <c r="BA401" s="151"/>
    </row>
    <row r="402" spans="1:55">
      <c r="A402" s="1">
        <f>输入错误检查!B401</f>
        <v>0</v>
      </c>
      <c r="C402" s="8" t="str">
        <f>IF(原始数据!B402="","",原始数据!B402)</f>
        <v/>
      </c>
      <c r="D402" s="8" t="str">
        <f>IF(原始数据!C402="","",原始数据!C402)</f>
        <v/>
      </c>
      <c r="E402" s="8" t="str">
        <f>IF(原始数据!D402="","",原始数据!D402)</f>
        <v/>
      </c>
      <c r="F402" s="8" t="str">
        <f>IF(原始数据!E402="","",原始数据!E402)</f>
        <v/>
      </c>
      <c r="G402" s="8" t="str">
        <f>IF(原始数据!F402="","",原始数据!F402)</f>
        <v/>
      </c>
      <c r="H402" s="8" t="str">
        <f>IF(原始数据!G402="","",原始数据!G402)</f>
        <v>加</v>
      </c>
      <c r="I402" s="8" t="str">
        <f>IF(原始数据!H402="","",原始数据!H402)</f>
        <v>下</v>
      </c>
      <c r="J402" s="8" t="str">
        <f>原始数据!U402</f>
        <v/>
      </c>
      <c r="K402" s="8" t="str">
        <f t="shared" si="12"/>
        <v/>
      </c>
      <c r="L402" s="8">
        <f t="shared" si="13"/>
        <v>0</v>
      </c>
      <c r="M402" s="142"/>
      <c r="N402" s="142"/>
      <c r="O402" s="146"/>
      <c r="P402" s="147"/>
      <c r="Q402" s="147"/>
      <c r="R402" s="147"/>
      <c r="S402" s="147"/>
      <c r="T402" s="148"/>
      <c r="U402" s="142"/>
      <c r="V402" s="142"/>
      <c r="W402" s="143"/>
      <c r="X402" s="144"/>
      <c r="Y402" s="144"/>
      <c r="Z402" s="144"/>
      <c r="AA402" s="144"/>
      <c r="AB402" s="145"/>
      <c r="AC402" s="142"/>
      <c r="AD402" s="142"/>
      <c r="AE402" s="146"/>
      <c r="AF402" s="147"/>
      <c r="AG402" s="147"/>
      <c r="AH402" s="147"/>
      <c r="AI402" s="147"/>
      <c r="AJ402" s="148"/>
      <c r="AK402" s="142"/>
      <c r="AL402" s="142"/>
      <c r="AM402" s="143"/>
      <c r="AN402" s="144"/>
      <c r="AO402" s="144"/>
      <c r="AP402" s="144"/>
      <c r="AQ402" s="144"/>
      <c r="AR402" s="145"/>
      <c r="AS402" s="142" t="str">
        <f>IF(原始数据!L402="","",原始数据!L402)</f>
        <v/>
      </c>
      <c r="AT402" s="142" t="str">
        <f>IF(原始数据!AV402="","",原始数据!AV402)</f>
        <v/>
      </c>
      <c r="AU402" s="154"/>
      <c r="AV402" s="154"/>
      <c r="AW402" s="154"/>
      <c r="AX402" s="154"/>
      <c r="AY402" s="155"/>
      <c r="AZ402" s="151"/>
      <c r="BA402" s="151"/>
    </row>
    <row r="403" spans="1:55">
      <c r="A403" s="1">
        <f>输入错误检查!B402</f>
        <v>0</v>
      </c>
      <c r="C403" s="8" t="str">
        <f>IF(原始数据!B403="","",原始数据!B403)</f>
        <v/>
      </c>
      <c r="D403" s="8" t="str">
        <f>IF(原始数据!C403="","",原始数据!C403)</f>
        <v/>
      </c>
      <c r="E403" s="8" t="str">
        <f>IF(原始数据!D403="","",原始数据!D403)</f>
        <v/>
      </c>
      <c r="F403" s="8" t="str">
        <f>IF(原始数据!E403="","",原始数据!E403)</f>
        <v/>
      </c>
      <c r="G403" s="8" t="str">
        <f>IF(原始数据!F403="","",原始数据!F403)</f>
        <v/>
      </c>
      <c r="H403" s="8">
        <f>IF(原始数据!G403="","",原始数据!G403)</f>
        <v>1</v>
      </c>
      <c r="I403" s="8" t="str">
        <f>IF(原始数据!H403="","",原始数据!H403)</f>
        <v>上</v>
      </c>
      <c r="J403" s="8" t="str">
        <f>原始数据!U403</f>
        <v/>
      </c>
      <c r="K403" s="8" t="str">
        <f t="shared" si="12"/>
        <v/>
      </c>
      <c r="L403" s="8">
        <f t="shared" si="13"/>
        <v>0</v>
      </c>
      <c r="M403" s="142"/>
      <c r="N403" s="142"/>
      <c r="O403" s="143"/>
      <c r="P403" s="144"/>
      <c r="Q403" s="144"/>
      <c r="R403" s="144"/>
      <c r="S403" s="144"/>
      <c r="T403" s="145"/>
      <c r="U403" s="142"/>
      <c r="V403" s="142"/>
      <c r="W403" s="146"/>
      <c r="X403" s="147"/>
      <c r="Y403" s="147"/>
      <c r="Z403" s="147"/>
      <c r="AA403" s="147"/>
      <c r="AB403" s="148"/>
      <c r="AC403" s="142"/>
      <c r="AD403" s="142"/>
      <c r="AE403" s="143"/>
      <c r="AF403" s="144"/>
      <c r="AG403" s="144"/>
      <c r="AH403" s="144"/>
      <c r="AI403" s="144"/>
      <c r="AJ403" s="145"/>
      <c r="AK403" s="142"/>
      <c r="AL403" s="142"/>
      <c r="AM403" s="146"/>
      <c r="AN403" s="147"/>
      <c r="AO403" s="147"/>
      <c r="AP403" s="147"/>
      <c r="AQ403" s="147"/>
      <c r="AR403" s="148"/>
      <c r="AS403" s="142" t="str">
        <f>IF(原始数据!L403="","",原始数据!L403)</f>
        <v/>
      </c>
      <c r="AT403" s="142" t="str">
        <f>IF(原始数据!AV403="","",原始数据!AV403)</f>
        <v/>
      </c>
      <c r="AU403" s="149"/>
      <c r="AV403" s="149"/>
      <c r="AW403" s="149"/>
      <c r="AX403" s="149"/>
      <c r="AY403" s="150"/>
      <c r="AZ403" s="151"/>
      <c r="BA403" s="151"/>
      <c r="BB403" s="156"/>
      <c r="BC403" s="157"/>
    </row>
    <row r="404" spans="1:55">
      <c r="A404" s="1">
        <f>输入错误检查!B403</f>
        <v>0</v>
      </c>
      <c r="C404" s="8" t="str">
        <f>IF(原始数据!B404="","",原始数据!B404)</f>
        <v/>
      </c>
      <c r="D404" s="8" t="str">
        <f>IF(原始数据!C404="","",原始数据!C404)</f>
        <v/>
      </c>
      <c r="E404" s="8" t="str">
        <f>IF(原始数据!D404="","",原始数据!D404)</f>
        <v/>
      </c>
      <c r="F404" s="8" t="str">
        <f>IF(原始数据!E404="","",原始数据!E404)</f>
        <v/>
      </c>
      <c r="G404" s="8" t="str">
        <f>IF(原始数据!F404="","",原始数据!F404)</f>
        <v/>
      </c>
      <c r="H404" s="8">
        <f>IF(原始数据!G404="","",原始数据!G404)</f>
        <v>1</v>
      </c>
      <c r="I404" s="8" t="str">
        <f>IF(原始数据!H404="","",原始数据!H404)</f>
        <v>下</v>
      </c>
      <c r="J404" s="8" t="str">
        <f>原始数据!U404</f>
        <v/>
      </c>
      <c r="K404" s="8" t="str">
        <f t="shared" ref="K404:K467" si="14">IF(J404="","",IF(_xlfn.IFS(L404&gt;2,"人",L404=2,"平",L404&lt;2,"屠")=J404,0,1))</f>
        <v/>
      </c>
      <c r="L404" s="8">
        <f t="shared" ref="L404:L467" si="15">COUNTIF(T404,"出门")+COUNTIF(AB404,"出门")+COUNTIF(AJ404,"出门")+COUNTIF(AR404,"出门")</f>
        <v>0</v>
      </c>
      <c r="M404" s="142"/>
      <c r="N404" s="142"/>
      <c r="O404" s="143"/>
      <c r="P404" s="144"/>
      <c r="Q404" s="144"/>
      <c r="R404" s="144"/>
      <c r="S404" s="144"/>
      <c r="T404" s="145"/>
      <c r="U404" s="142"/>
      <c r="V404" s="142"/>
      <c r="W404" s="146"/>
      <c r="X404" s="147"/>
      <c r="Y404" s="147"/>
      <c r="Z404" s="147"/>
      <c r="AA404" s="147"/>
      <c r="AB404" s="148"/>
      <c r="AC404" s="142"/>
      <c r="AD404" s="142"/>
      <c r="AE404" s="143"/>
      <c r="AF404" s="144"/>
      <c r="AG404" s="144"/>
      <c r="AH404" s="144"/>
      <c r="AI404" s="144"/>
      <c r="AJ404" s="145"/>
      <c r="AK404" s="142"/>
      <c r="AL404" s="142"/>
      <c r="AM404" s="146"/>
      <c r="AN404" s="147"/>
      <c r="AO404" s="147"/>
      <c r="AP404" s="147"/>
      <c r="AQ404" s="147"/>
      <c r="AR404" s="148"/>
      <c r="AS404" s="142" t="str">
        <f>IF(原始数据!L404="","",原始数据!L404)</f>
        <v/>
      </c>
      <c r="AT404" s="142" t="str">
        <f>IF(原始数据!AV404="","",原始数据!AV404)</f>
        <v/>
      </c>
      <c r="AU404" s="149"/>
      <c r="AV404" s="149"/>
      <c r="AW404" s="149"/>
      <c r="AX404" s="149"/>
      <c r="AY404" s="150"/>
      <c r="AZ404" s="151"/>
      <c r="BA404" s="151"/>
    </row>
    <row r="405" spans="1:55">
      <c r="A405" s="1">
        <f>输入错误检查!B404</f>
        <v>0</v>
      </c>
      <c r="C405" s="8" t="str">
        <f>IF(原始数据!B405="","",原始数据!B405)</f>
        <v/>
      </c>
      <c r="D405" s="8" t="str">
        <f>IF(原始数据!C405="","",原始数据!C405)</f>
        <v/>
      </c>
      <c r="E405" s="8" t="str">
        <f>IF(原始数据!D405="","",原始数据!D405)</f>
        <v/>
      </c>
      <c r="F405" s="8" t="str">
        <f>IF(原始数据!E405="","",原始数据!E405)</f>
        <v/>
      </c>
      <c r="G405" s="8" t="str">
        <f>IF(原始数据!F405="","",原始数据!F405)</f>
        <v/>
      </c>
      <c r="H405" s="8">
        <f>IF(原始数据!G405="","",原始数据!G405)</f>
        <v>2</v>
      </c>
      <c r="I405" s="8" t="str">
        <f>IF(原始数据!H405="","",原始数据!H405)</f>
        <v>上</v>
      </c>
      <c r="J405" s="8" t="str">
        <f>原始数据!U405</f>
        <v/>
      </c>
      <c r="K405" s="8" t="str">
        <f t="shared" si="14"/>
        <v/>
      </c>
      <c r="L405" s="8">
        <f t="shared" si="15"/>
        <v>0</v>
      </c>
      <c r="M405" s="142"/>
      <c r="N405" s="142"/>
      <c r="O405" s="143"/>
      <c r="P405" s="144"/>
      <c r="Q405" s="144"/>
      <c r="R405" s="144"/>
      <c r="S405" s="144"/>
      <c r="T405" s="145"/>
      <c r="U405" s="142"/>
      <c r="V405" s="142"/>
      <c r="W405" s="146"/>
      <c r="X405" s="147"/>
      <c r="Y405" s="147"/>
      <c r="Z405" s="147"/>
      <c r="AA405" s="147"/>
      <c r="AB405" s="148"/>
      <c r="AC405" s="142"/>
      <c r="AD405" s="142"/>
      <c r="AE405" s="143"/>
      <c r="AF405" s="144"/>
      <c r="AG405" s="144"/>
      <c r="AH405" s="144"/>
      <c r="AI405" s="144"/>
      <c r="AJ405" s="145"/>
      <c r="AK405" s="142"/>
      <c r="AL405" s="142"/>
      <c r="AM405" s="146"/>
      <c r="AN405" s="147"/>
      <c r="AO405" s="147"/>
      <c r="AP405" s="147"/>
      <c r="AQ405" s="147"/>
      <c r="AR405" s="148"/>
      <c r="AS405" s="142" t="str">
        <f>IF(原始数据!L405="","",原始数据!L405)</f>
        <v/>
      </c>
      <c r="AT405" s="142" t="str">
        <f>IF(原始数据!AV405="","",原始数据!AV405)</f>
        <v/>
      </c>
      <c r="AU405" s="149"/>
      <c r="AV405" s="149"/>
      <c r="AW405" s="149"/>
      <c r="AX405" s="149"/>
      <c r="AY405" s="150"/>
      <c r="AZ405" s="151"/>
      <c r="BA405" s="151"/>
    </row>
    <row r="406" spans="1:55">
      <c r="A406" s="1">
        <f>输入错误检查!B405</f>
        <v>0</v>
      </c>
      <c r="C406" s="8" t="str">
        <f>IF(原始数据!B406="","",原始数据!B406)</f>
        <v/>
      </c>
      <c r="D406" s="8" t="str">
        <f>IF(原始数据!C406="","",原始数据!C406)</f>
        <v/>
      </c>
      <c r="E406" s="8" t="str">
        <f>IF(原始数据!D406="","",原始数据!D406)</f>
        <v/>
      </c>
      <c r="F406" s="8" t="str">
        <f>IF(原始数据!E406="","",原始数据!E406)</f>
        <v/>
      </c>
      <c r="G406" s="8" t="str">
        <f>IF(原始数据!F406="","",原始数据!F406)</f>
        <v/>
      </c>
      <c r="H406" s="8">
        <f>IF(原始数据!G406="","",原始数据!G406)</f>
        <v>2</v>
      </c>
      <c r="I406" s="8" t="str">
        <f>IF(原始数据!H406="","",原始数据!H406)</f>
        <v>下</v>
      </c>
      <c r="J406" s="8" t="str">
        <f>原始数据!U406</f>
        <v/>
      </c>
      <c r="K406" s="8" t="str">
        <f t="shared" si="14"/>
        <v/>
      </c>
      <c r="L406" s="8">
        <f t="shared" si="15"/>
        <v>0</v>
      </c>
      <c r="M406" s="142"/>
      <c r="N406" s="142"/>
      <c r="O406" s="143"/>
      <c r="P406" s="144"/>
      <c r="Q406" s="144"/>
      <c r="R406" s="144"/>
      <c r="S406" s="144"/>
      <c r="T406" s="145"/>
      <c r="U406" s="142"/>
      <c r="V406" s="142"/>
      <c r="W406" s="146"/>
      <c r="X406" s="147"/>
      <c r="Y406" s="147"/>
      <c r="Z406" s="147"/>
      <c r="AA406" s="147"/>
      <c r="AB406" s="148"/>
      <c r="AC406" s="142"/>
      <c r="AD406" s="142"/>
      <c r="AE406" s="143"/>
      <c r="AF406" s="144"/>
      <c r="AG406" s="144"/>
      <c r="AH406" s="144"/>
      <c r="AI406" s="144"/>
      <c r="AJ406" s="145"/>
      <c r="AK406" s="142"/>
      <c r="AL406" s="142"/>
      <c r="AM406" s="146"/>
      <c r="AN406" s="147"/>
      <c r="AO406" s="147"/>
      <c r="AP406" s="147"/>
      <c r="AQ406" s="147"/>
      <c r="AR406" s="148"/>
      <c r="AS406" s="142" t="str">
        <f>IF(原始数据!L406="","",原始数据!L406)</f>
        <v/>
      </c>
      <c r="AT406" s="142" t="str">
        <f>IF(原始数据!AV406="","",原始数据!AV406)</f>
        <v/>
      </c>
      <c r="AU406" s="149"/>
      <c r="AV406" s="149"/>
      <c r="AW406" s="149"/>
      <c r="AX406" s="149"/>
      <c r="AY406" s="150"/>
      <c r="AZ406" s="151"/>
      <c r="BA406" s="151"/>
    </row>
    <row r="407" spans="1:55">
      <c r="A407" s="1">
        <f>输入错误检查!B406</f>
        <v>0</v>
      </c>
      <c r="C407" s="8" t="str">
        <f>IF(原始数据!B407="","",原始数据!B407)</f>
        <v/>
      </c>
      <c r="D407" s="8" t="str">
        <f>IF(原始数据!C407="","",原始数据!C407)</f>
        <v/>
      </c>
      <c r="E407" s="8" t="str">
        <f>IF(原始数据!D407="","",原始数据!D407)</f>
        <v/>
      </c>
      <c r="F407" s="8" t="str">
        <f>IF(原始数据!E407="","",原始数据!E407)</f>
        <v/>
      </c>
      <c r="G407" s="8" t="str">
        <f>IF(原始数据!F407="","",原始数据!F407)</f>
        <v/>
      </c>
      <c r="H407" s="8">
        <f>IF(原始数据!G407="","",原始数据!G407)</f>
        <v>3</v>
      </c>
      <c r="I407" s="8" t="str">
        <f>IF(原始数据!H407="","",原始数据!H407)</f>
        <v>上</v>
      </c>
      <c r="J407" s="8" t="str">
        <f>原始数据!U407</f>
        <v/>
      </c>
      <c r="K407" s="8" t="str">
        <f t="shared" si="14"/>
        <v/>
      </c>
      <c r="L407" s="8">
        <f t="shared" si="15"/>
        <v>0</v>
      </c>
      <c r="M407" s="142"/>
      <c r="N407" s="142"/>
      <c r="O407" s="143"/>
      <c r="P407" s="144"/>
      <c r="Q407" s="144"/>
      <c r="R407" s="144"/>
      <c r="S407" s="144"/>
      <c r="T407" s="145"/>
      <c r="U407" s="142"/>
      <c r="V407" s="142"/>
      <c r="W407" s="146"/>
      <c r="X407" s="147"/>
      <c r="Y407" s="147"/>
      <c r="Z407" s="147"/>
      <c r="AA407" s="147"/>
      <c r="AB407" s="148"/>
      <c r="AC407" s="142"/>
      <c r="AD407" s="142"/>
      <c r="AE407" s="143"/>
      <c r="AF407" s="144"/>
      <c r="AG407" s="144"/>
      <c r="AH407" s="144"/>
      <c r="AI407" s="144"/>
      <c r="AJ407" s="145"/>
      <c r="AK407" s="142"/>
      <c r="AL407" s="142"/>
      <c r="AM407" s="146"/>
      <c r="AN407" s="147"/>
      <c r="AO407" s="147"/>
      <c r="AP407" s="147"/>
      <c r="AQ407" s="147"/>
      <c r="AR407" s="148"/>
      <c r="AS407" s="142" t="str">
        <f>IF(原始数据!L407="","",原始数据!L407)</f>
        <v/>
      </c>
      <c r="AT407" s="142" t="str">
        <f>IF(原始数据!AV407="","",原始数据!AV407)</f>
        <v/>
      </c>
      <c r="AU407" s="149"/>
      <c r="AV407" s="149"/>
      <c r="AW407" s="149"/>
      <c r="AX407" s="149"/>
      <c r="AY407" s="150"/>
      <c r="AZ407" s="151"/>
      <c r="BA407" s="151"/>
    </row>
    <row r="408" spans="1:55">
      <c r="A408" s="1">
        <f>输入错误检查!B407</f>
        <v>0</v>
      </c>
      <c r="C408" s="8" t="str">
        <f>IF(原始数据!B408="","",原始数据!B408)</f>
        <v/>
      </c>
      <c r="D408" s="8" t="str">
        <f>IF(原始数据!C408="","",原始数据!C408)</f>
        <v/>
      </c>
      <c r="E408" s="8" t="str">
        <f>IF(原始数据!D408="","",原始数据!D408)</f>
        <v/>
      </c>
      <c r="F408" s="8" t="str">
        <f>IF(原始数据!E408="","",原始数据!E408)</f>
        <v/>
      </c>
      <c r="G408" s="8" t="str">
        <f>IF(原始数据!F408="","",原始数据!F408)</f>
        <v/>
      </c>
      <c r="H408" s="8">
        <f>IF(原始数据!G408="","",原始数据!G408)</f>
        <v>3</v>
      </c>
      <c r="I408" s="8" t="str">
        <f>IF(原始数据!H408="","",原始数据!H408)</f>
        <v>下</v>
      </c>
      <c r="J408" s="8" t="str">
        <f>原始数据!U408</f>
        <v/>
      </c>
      <c r="K408" s="8" t="str">
        <f t="shared" si="14"/>
        <v/>
      </c>
      <c r="L408" s="8">
        <f t="shared" si="15"/>
        <v>0</v>
      </c>
      <c r="M408" s="142"/>
      <c r="N408" s="142"/>
      <c r="O408" s="143"/>
      <c r="P408" s="144"/>
      <c r="Q408" s="144"/>
      <c r="R408" s="144"/>
      <c r="S408" s="144"/>
      <c r="T408" s="145"/>
      <c r="U408" s="142"/>
      <c r="V408" s="142"/>
      <c r="W408" s="146"/>
      <c r="X408" s="147"/>
      <c r="Y408" s="147"/>
      <c r="Z408" s="147"/>
      <c r="AA408" s="147"/>
      <c r="AB408" s="148"/>
      <c r="AC408" s="142"/>
      <c r="AD408" s="142"/>
      <c r="AE408" s="143"/>
      <c r="AF408" s="144"/>
      <c r="AG408" s="144"/>
      <c r="AH408" s="144"/>
      <c r="AI408" s="144"/>
      <c r="AJ408" s="145"/>
      <c r="AK408" s="142"/>
      <c r="AL408" s="142"/>
      <c r="AM408" s="146"/>
      <c r="AN408" s="147"/>
      <c r="AO408" s="147"/>
      <c r="AP408" s="147"/>
      <c r="AQ408" s="147"/>
      <c r="AR408" s="148"/>
      <c r="AS408" s="142" t="str">
        <f>IF(原始数据!L408="","",原始数据!L408)</f>
        <v/>
      </c>
      <c r="AT408" s="142" t="str">
        <f>IF(原始数据!AV408="","",原始数据!AV408)</f>
        <v/>
      </c>
      <c r="AU408" s="149"/>
      <c r="AV408" s="149"/>
      <c r="AW408" s="149"/>
      <c r="AX408" s="149"/>
      <c r="AY408" s="150"/>
      <c r="AZ408" s="151"/>
      <c r="BA408" s="151"/>
    </row>
    <row r="409" spans="1:55">
      <c r="A409" s="1">
        <f>输入错误检查!B408</f>
        <v>0</v>
      </c>
      <c r="C409" s="8" t="str">
        <f>IF(原始数据!B409="","",原始数据!B409)</f>
        <v/>
      </c>
      <c r="D409" s="8" t="str">
        <f>IF(原始数据!C409="","",原始数据!C409)</f>
        <v/>
      </c>
      <c r="E409" s="8" t="str">
        <f>IF(原始数据!D409="","",原始数据!D409)</f>
        <v/>
      </c>
      <c r="F409" s="8" t="str">
        <f>IF(原始数据!E409="","",原始数据!E409)</f>
        <v/>
      </c>
      <c r="G409" s="8" t="str">
        <f>IF(原始数据!F409="","",原始数据!F409)</f>
        <v/>
      </c>
      <c r="H409" s="8" t="str">
        <f>IF(原始数据!G409="","",原始数据!G409)</f>
        <v>加</v>
      </c>
      <c r="I409" s="8" t="str">
        <f>IF(原始数据!H409="","",原始数据!H409)</f>
        <v>上</v>
      </c>
      <c r="J409" s="8" t="str">
        <f>原始数据!U409</f>
        <v/>
      </c>
      <c r="K409" s="8" t="str">
        <f t="shared" si="14"/>
        <v/>
      </c>
      <c r="L409" s="8">
        <f t="shared" si="15"/>
        <v>0</v>
      </c>
      <c r="M409" s="142"/>
      <c r="N409" s="142"/>
      <c r="O409" s="143"/>
      <c r="P409" s="144"/>
      <c r="Q409" s="144"/>
      <c r="R409" s="144"/>
      <c r="S409" s="144"/>
      <c r="T409" s="145"/>
      <c r="U409" s="142"/>
      <c r="V409" s="142"/>
      <c r="W409" s="146"/>
      <c r="X409" s="147"/>
      <c r="Y409" s="147"/>
      <c r="Z409" s="147"/>
      <c r="AA409" s="147"/>
      <c r="AB409" s="148"/>
      <c r="AC409" s="142"/>
      <c r="AD409" s="142"/>
      <c r="AE409" s="143"/>
      <c r="AF409" s="144"/>
      <c r="AG409" s="144"/>
      <c r="AH409" s="144"/>
      <c r="AI409" s="144"/>
      <c r="AJ409" s="145"/>
      <c r="AK409" s="142"/>
      <c r="AL409" s="142"/>
      <c r="AM409" s="146"/>
      <c r="AN409" s="147"/>
      <c r="AO409" s="147"/>
      <c r="AP409" s="147"/>
      <c r="AQ409" s="147"/>
      <c r="AR409" s="148"/>
      <c r="AS409" s="142" t="str">
        <f>IF(原始数据!L409="","",原始数据!L409)</f>
        <v/>
      </c>
      <c r="AT409" s="142" t="str">
        <f>IF(原始数据!AV409="","",原始数据!AV409)</f>
        <v/>
      </c>
      <c r="AU409" s="149"/>
      <c r="AV409" s="149"/>
      <c r="AW409" s="149"/>
      <c r="AX409" s="149"/>
      <c r="AY409" s="150"/>
      <c r="AZ409" s="151"/>
      <c r="BA409" s="151"/>
    </row>
    <row r="410" spans="1:55">
      <c r="A410" s="1">
        <f>输入错误检查!B409</f>
        <v>0</v>
      </c>
      <c r="C410" s="8" t="str">
        <f>IF(原始数据!B410="","",原始数据!B410)</f>
        <v/>
      </c>
      <c r="D410" s="8" t="str">
        <f>IF(原始数据!C410="","",原始数据!C410)</f>
        <v/>
      </c>
      <c r="E410" s="8" t="str">
        <f>IF(原始数据!D410="","",原始数据!D410)</f>
        <v/>
      </c>
      <c r="F410" s="8" t="str">
        <f>IF(原始数据!E410="","",原始数据!E410)</f>
        <v/>
      </c>
      <c r="G410" s="8" t="str">
        <f>IF(原始数据!F410="","",原始数据!F410)</f>
        <v/>
      </c>
      <c r="H410" s="8" t="str">
        <f>IF(原始数据!G410="","",原始数据!G410)</f>
        <v>加</v>
      </c>
      <c r="I410" s="8" t="str">
        <f>IF(原始数据!H410="","",原始数据!H410)</f>
        <v>下</v>
      </c>
      <c r="J410" s="8" t="str">
        <f>原始数据!U410</f>
        <v/>
      </c>
      <c r="K410" s="8" t="str">
        <f t="shared" si="14"/>
        <v/>
      </c>
      <c r="L410" s="8">
        <f t="shared" si="15"/>
        <v>0</v>
      </c>
      <c r="M410" s="142"/>
      <c r="N410" s="142"/>
      <c r="O410" s="143"/>
      <c r="P410" s="144"/>
      <c r="Q410" s="144"/>
      <c r="R410" s="144"/>
      <c r="S410" s="144"/>
      <c r="T410" s="145"/>
      <c r="U410" s="142"/>
      <c r="V410" s="142"/>
      <c r="W410" s="146"/>
      <c r="X410" s="147"/>
      <c r="Y410" s="147"/>
      <c r="Z410" s="147"/>
      <c r="AA410" s="147"/>
      <c r="AB410" s="148"/>
      <c r="AC410" s="142"/>
      <c r="AD410" s="142"/>
      <c r="AE410" s="143"/>
      <c r="AF410" s="144"/>
      <c r="AG410" s="144"/>
      <c r="AH410" s="144"/>
      <c r="AI410" s="144"/>
      <c r="AJ410" s="145"/>
      <c r="AK410" s="142"/>
      <c r="AL410" s="142"/>
      <c r="AM410" s="146"/>
      <c r="AN410" s="147"/>
      <c r="AO410" s="147"/>
      <c r="AP410" s="147"/>
      <c r="AQ410" s="147"/>
      <c r="AR410" s="148"/>
      <c r="AS410" s="142" t="str">
        <f>IF(原始数据!L410="","",原始数据!L410)</f>
        <v/>
      </c>
      <c r="AT410" s="142" t="str">
        <f>IF(原始数据!AV410="","",原始数据!AV410)</f>
        <v/>
      </c>
      <c r="AU410" s="149"/>
      <c r="AV410" s="149"/>
      <c r="AW410" s="149"/>
      <c r="AX410" s="149"/>
      <c r="AY410" s="150"/>
      <c r="AZ410" s="151"/>
      <c r="BA410" s="151"/>
    </row>
    <row r="411" spans="1:55">
      <c r="A411" s="1">
        <f>输入错误检查!B410</f>
        <v>0</v>
      </c>
      <c r="C411" s="8" t="str">
        <f>IF(原始数据!B411="","",原始数据!B411)</f>
        <v/>
      </c>
      <c r="D411" s="8" t="str">
        <f>IF(原始数据!C411="","",原始数据!C411)</f>
        <v/>
      </c>
      <c r="E411" s="8" t="str">
        <f>IF(原始数据!D411="","",原始数据!D411)</f>
        <v/>
      </c>
      <c r="F411" s="8" t="str">
        <f>IF(原始数据!E411="","",原始数据!E411)</f>
        <v/>
      </c>
      <c r="G411" s="8" t="str">
        <f>IF(原始数据!F411="","",原始数据!F411)</f>
        <v/>
      </c>
      <c r="H411" s="8">
        <f>IF(原始数据!G411="","",原始数据!G411)</f>
        <v>1</v>
      </c>
      <c r="I411" s="8" t="str">
        <f>IF(原始数据!H411="","",原始数据!H411)</f>
        <v>上</v>
      </c>
      <c r="J411" s="8" t="str">
        <f>原始数据!U411</f>
        <v/>
      </c>
      <c r="K411" s="8" t="str">
        <f t="shared" si="14"/>
        <v/>
      </c>
      <c r="L411" s="8">
        <f t="shared" si="15"/>
        <v>0</v>
      </c>
      <c r="M411" s="142"/>
      <c r="N411" s="142"/>
      <c r="O411" s="146"/>
      <c r="P411" s="147"/>
      <c r="Q411" s="147"/>
      <c r="R411" s="147"/>
      <c r="S411" s="147"/>
      <c r="T411" s="148"/>
      <c r="U411" s="142"/>
      <c r="V411" s="142"/>
      <c r="W411" s="143"/>
      <c r="X411" s="144"/>
      <c r="Y411" s="144"/>
      <c r="Z411" s="144"/>
      <c r="AA411" s="144"/>
      <c r="AB411" s="145"/>
      <c r="AC411" s="142"/>
      <c r="AD411" s="142"/>
      <c r="AE411" s="146"/>
      <c r="AF411" s="147"/>
      <c r="AG411" s="147"/>
      <c r="AH411" s="147"/>
      <c r="AI411" s="147"/>
      <c r="AJ411" s="148"/>
      <c r="AK411" s="142"/>
      <c r="AL411" s="142"/>
      <c r="AM411" s="143"/>
      <c r="AN411" s="144"/>
      <c r="AO411" s="144"/>
      <c r="AP411" s="144"/>
      <c r="AQ411" s="144"/>
      <c r="AR411" s="145"/>
      <c r="AS411" s="142" t="str">
        <f>IF(原始数据!L411="","",原始数据!L411)</f>
        <v/>
      </c>
      <c r="AT411" s="142" t="str">
        <f>IF(原始数据!AV411="","",原始数据!AV411)</f>
        <v/>
      </c>
      <c r="AU411" s="154"/>
      <c r="AV411" s="154"/>
      <c r="AW411" s="154"/>
      <c r="AX411" s="154"/>
      <c r="AY411" s="155"/>
      <c r="AZ411" s="151"/>
      <c r="BA411" s="151"/>
      <c r="BB411" s="156"/>
      <c r="BC411" s="157"/>
    </row>
    <row r="412" spans="1:55">
      <c r="A412" s="1">
        <f>输入错误检查!B411</f>
        <v>0</v>
      </c>
      <c r="C412" s="8" t="str">
        <f>IF(原始数据!B412="","",原始数据!B412)</f>
        <v/>
      </c>
      <c r="D412" s="8" t="str">
        <f>IF(原始数据!C412="","",原始数据!C412)</f>
        <v/>
      </c>
      <c r="E412" s="8" t="str">
        <f>IF(原始数据!D412="","",原始数据!D412)</f>
        <v/>
      </c>
      <c r="F412" s="8" t="str">
        <f>IF(原始数据!E412="","",原始数据!E412)</f>
        <v/>
      </c>
      <c r="G412" s="8" t="str">
        <f>IF(原始数据!F412="","",原始数据!F412)</f>
        <v/>
      </c>
      <c r="H412" s="8">
        <f>IF(原始数据!G412="","",原始数据!G412)</f>
        <v>1</v>
      </c>
      <c r="I412" s="8" t="str">
        <f>IF(原始数据!H412="","",原始数据!H412)</f>
        <v>下</v>
      </c>
      <c r="J412" s="8" t="str">
        <f>原始数据!U412</f>
        <v/>
      </c>
      <c r="K412" s="8" t="str">
        <f t="shared" si="14"/>
        <v/>
      </c>
      <c r="L412" s="8">
        <f t="shared" si="15"/>
        <v>0</v>
      </c>
      <c r="M412" s="142"/>
      <c r="N412" s="142"/>
      <c r="O412" s="146"/>
      <c r="P412" s="147"/>
      <c r="Q412" s="147"/>
      <c r="R412" s="147"/>
      <c r="S412" s="147"/>
      <c r="T412" s="148"/>
      <c r="U412" s="142"/>
      <c r="V412" s="142"/>
      <c r="W412" s="143"/>
      <c r="X412" s="144"/>
      <c r="Y412" s="144"/>
      <c r="Z412" s="144"/>
      <c r="AA412" s="144"/>
      <c r="AB412" s="145"/>
      <c r="AC412" s="142"/>
      <c r="AD412" s="142"/>
      <c r="AE412" s="146"/>
      <c r="AF412" s="147"/>
      <c r="AG412" s="147"/>
      <c r="AH412" s="147"/>
      <c r="AI412" s="147"/>
      <c r="AJ412" s="148"/>
      <c r="AK412" s="142"/>
      <c r="AL412" s="142"/>
      <c r="AM412" s="143"/>
      <c r="AN412" s="144"/>
      <c r="AO412" s="144"/>
      <c r="AP412" s="144"/>
      <c r="AQ412" s="144"/>
      <c r="AR412" s="145"/>
      <c r="AS412" s="142" t="str">
        <f>IF(原始数据!L412="","",原始数据!L412)</f>
        <v/>
      </c>
      <c r="AT412" s="142" t="str">
        <f>IF(原始数据!AV412="","",原始数据!AV412)</f>
        <v/>
      </c>
      <c r="AU412" s="154"/>
      <c r="AV412" s="154"/>
      <c r="AW412" s="154"/>
      <c r="AX412" s="154"/>
      <c r="AY412" s="155"/>
      <c r="AZ412" s="151"/>
      <c r="BA412" s="151"/>
    </row>
    <row r="413" spans="1:55">
      <c r="A413" s="1">
        <f>输入错误检查!B412</f>
        <v>0</v>
      </c>
      <c r="C413" s="8" t="str">
        <f>IF(原始数据!B413="","",原始数据!B413)</f>
        <v/>
      </c>
      <c r="D413" s="8" t="str">
        <f>IF(原始数据!C413="","",原始数据!C413)</f>
        <v/>
      </c>
      <c r="E413" s="8" t="str">
        <f>IF(原始数据!D413="","",原始数据!D413)</f>
        <v/>
      </c>
      <c r="F413" s="8" t="str">
        <f>IF(原始数据!E413="","",原始数据!E413)</f>
        <v/>
      </c>
      <c r="G413" s="8" t="str">
        <f>IF(原始数据!F413="","",原始数据!F413)</f>
        <v/>
      </c>
      <c r="H413" s="8">
        <f>IF(原始数据!G413="","",原始数据!G413)</f>
        <v>2</v>
      </c>
      <c r="I413" s="8" t="str">
        <f>IF(原始数据!H413="","",原始数据!H413)</f>
        <v>上</v>
      </c>
      <c r="J413" s="8" t="str">
        <f>原始数据!U413</f>
        <v/>
      </c>
      <c r="K413" s="8" t="str">
        <f t="shared" si="14"/>
        <v/>
      </c>
      <c r="L413" s="8">
        <f t="shared" si="15"/>
        <v>0</v>
      </c>
      <c r="M413" s="142"/>
      <c r="N413" s="142"/>
      <c r="O413" s="146"/>
      <c r="P413" s="147"/>
      <c r="Q413" s="147"/>
      <c r="R413" s="147"/>
      <c r="S413" s="147"/>
      <c r="T413" s="148"/>
      <c r="U413" s="142"/>
      <c r="V413" s="142"/>
      <c r="W413" s="143"/>
      <c r="X413" s="144"/>
      <c r="Y413" s="144"/>
      <c r="Z413" s="144"/>
      <c r="AA413" s="144"/>
      <c r="AB413" s="145"/>
      <c r="AC413" s="142"/>
      <c r="AD413" s="142"/>
      <c r="AE413" s="146"/>
      <c r="AF413" s="147"/>
      <c r="AG413" s="147"/>
      <c r="AH413" s="147"/>
      <c r="AI413" s="147"/>
      <c r="AJ413" s="148"/>
      <c r="AK413" s="142"/>
      <c r="AL413" s="142"/>
      <c r="AM413" s="143"/>
      <c r="AN413" s="144"/>
      <c r="AO413" s="144"/>
      <c r="AP413" s="144"/>
      <c r="AQ413" s="144"/>
      <c r="AR413" s="145"/>
      <c r="AS413" s="142" t="str">
        <f>IF(原始数据!L413="","",原始数据!L413)</f>
        <v/>
      </c>
      <c r="AT413" s="142" t="str">
        <f>IF(原始数据!AV413="","",原始数据!AV413)</f>
        <v/>
      </c>
      <c r="AU413" s="154"/>
      <c r="AV413" s="154"/>
      <c r="AW413" s="154"/>
      <c r="AX413" s="154"/>
      <c r="AY413" s="155"/>
      <c r="AZ413" s="151"/>
      <c r="BA413" s="151"/>
    </row>
    <row r="414" spans="1:55">
      <c r="A414" s="1">
        <f>输入错误检查!B413</f>
        <v>0</v>
      </c>
      <c r="C414" s="8" t="str">
        <f>IF(原始数据!B414="","",原始数据!B414)</f>
        <v/>
      </c>
      <c r="D414" s="8" t="str">
        <f>IF(原始数据!C414="","",原始数据!C414)</f>
        <v/>
      </c>
      <c r="E414" s="8" t="str">
        <f>IF(原始数据!D414="","",原始数据!D414)</f>
        <v/>
      </c>
      <c r="F414" s="8" t="str">
        <f>IF(原始数据!E414="","",原始数据!E414)</f>
        <v/>
      </c>
      <c r="G414" s="8" t="str">
        <f>IF(原始数据!F414="","",原始数据!F414)</f>
        <v/>
      </c>
      <c r="H414" s="8">
        <f>IF(原始数据!G414="","",原始数据!G414)</f>
        <v>2</v>
      </c>
      <c r="I414" s="8" t="str">
        <f>IF(原始数据!H414="","",原始数据!H414)</f>
        <v>下</v>
      </c>
      <c r="J414" s="8" t="str">
        <f>原始数据!U414</f>
        <v/>
      </c>
      <c r="K414" s="8" t="str">
        <f t="shared" si="14"/>
        <v/>
      </c>
      <c r="L414" s="8">
        <f t="shared" si="15"/>
        <v>0</v>
      </c>
      <c r="M414" s="142"/>
      <c r="N414" s="142"/>
      <c r="O414" s="146"/>
      <c r="P414" s="147"/>
      <c r="Q414" s="147"/>
      <c r="R414" s="147"/>
      <c r="S414" s="147"/>
      <c r="T414" s="148"/>
      <c r="U414" s="142"/>
      <c r="V414" s="142"/>
      <c r="W414" s="143"/>
      <c r="X414" s="144"/>
      <c r="Y414" s="144"/>
      <c r="Z414" s="144"/>
      <c r="AA414" s="144"/>
      <c r="AB414" s="145"/>
      <c r="AC414" s="142"/>
      <c r="AD414" s="142"/>
      <c r="AE414" s="146"/>
      <c r="AF414" s="147"/>
      <c r="AG414" s="147"/>
      <c r="AH414" s="147"/>
      <c r="AI414" s="147"/>
      <c r="AJ414" s="148"/>
      <c r="AK414" s="142"/>
      <c r="AL414" s="142"/>
      <c r="AM414" s="143"/>
      <c r="AN414" s="144"/>
      <c r="AO414" s="144"/>
      <c r="AP414" s="144"/>
      <c r="AQ414" s="144"/>
      <c r="AR414" s="145"/>
      <c r="AS414" s="142" t="str">
        <f>IF(原始数据!L414="","",原始数据!L414)</f>
        <v/>
      </c>
      <c r="AT414" s="142" t="str">
        <f>IF(原始数据!AV414="","",原始数据!AV414)</f>
        <v/>
      </c>
      <c r="AU414" s="154"/>
      <c r="AV414" s="154"/>
      <c r="AW414" s="154"/>
      <c r="AX414" s="154"/>
      <c r="AY414" s="155"/>
      <c r="AZ414" s="151"/>
      <c r="BA414" s="151"/>
    </row>
    <row r="415" spans="1:55">
      <c r="A415" s="1">
        <f>输入错误检查!B414</f>
        <v>0</v>
      </c>
      <c r="C415" s="8" t="str">
        <f>IF(原始数据!B415="","",原始数据!B415)</f>
        <v/>
      </c>
      <c r="D415" s="8" t="str">
        <f>IF(原始数据!C415="","",原始数据!C415)</f>
        <v/>
      </c>
      <c r="E415" s="8" t="str">
        <f>IF(原始数据!D415="","",原始数据!D415)</f>
        <v/>
      </c>
      <c r="F415" s="8" t="str">
        <f>IF(原始数据!E415="","",原始数据!E415)</f>
        <v/>
      </c>
      <c r="G415" s="8" t="str">
        <f>IF(原始数据!F415="","",原始数据!F415)</f>
        <v/>
      </c>
      <c r="H415" s="8">
        <f>IF(原始数据!G415="","",原始数据!G415)</f>
        <v>3</v>
      </c>
      <c r="I415" s="8" t="str">
        <f>IF(原始数据!H415="","",原始数据!H415)</f>
        <v>上</v>
      </c>
      <c r="J415" s="8" t="str">
        <f>原始数据!U415</f>
        <v/>
      </c>
      <c r="K415" s="8" t="str">
        <f t="shared" si="14"/>
        <v/>
      </c>
      <c r="L415" s="8">
        <f t="shared" si="15"/>
        <v>0</v>
      </c>
      <c r="M415" s="142"/>
      <c r="N415" s="142"/>
      <c r="O415" s="146"/>
      <c r="P415" s="147"/>
      <c r="Q415" s="147"/>
      <c r="R415" s="147"/>
      <c r="S415" s="147"/>
      <c r="T415" s="148"/>
      <c r="U415" s="142"/>
      <c r="V415" s="142"/>
      <c r="W415" s="143"/>
      <c r="X415" s="144"/>
      <c r="Y415" s="144"/>
      <c r="Z415" s="144"/>
      <c r="AA415" s="144"/>
      <c r="AB415" s="145"/>
      <c r="AC415" s="142"/>
      <c r="AD415" s="142"/>
      <c r="AE415" s="146"/>
      <c r="AF415" s="147"/>
      <c r="AG415" s="147"/>
      <c r="AH415" s="147"/>
      <c r="AI415" s="147"/>
      <c r="AJ415" s="148"/>
      <c r="AK415" s="142"/>
      <c r="AL415" s="142"/>
      <c r="AM415" s="143"/>
      <c r="AN415" s="144"/>
      <c r="AO415" s="144"/>
      <c r="AP415" s="144"/>
      <c r="AQ415" s="144"/>
      <c r="AR415" s="145"/>
      <c r="AS415" s="142" t="str">
        <f>IF(原始数据!L415="","",原始数据!L415)</f>
        <v/>
      </c>
      <c r="AT415" s="142" t="str">
        <f>IF(原始数据!AV415="","",原始数据!AV415)</f>
        <v/>
      </c>
      <c r="AU415" s="154"/>
      <c r="AV415" s="154"/>
      <c r="AW415" s="154"/>
      <c r="AX415" s="154"/>
      <c r="AY415" s="155"/>
      <c r="AZ415" s="151"/>
      <c r="BA415" s="151"/>
    </row>
    <row r="416" spans="1:55">
      <c r="A416" s="1">
        <f>输入错误检查!B415</f>
        <v>0</v>
      </c>
      <c r="C416" s="8" t="str">
        <f>IF(原始数据!B416="","",原始数据!B416)</f>
        <v/>
      </c>
      <c r="D416" s="8" t="str">
        <f>IF(原始数据!C416="","",原始数据!C416)</f>
        <v/>
      </c>
      <c r="E416" s="8" t="str">
        <f>IF(原始数据!D416="","",原始数据!D416)</f>
        <v/>
      </c>
      <c r="F416" s="8" t="str">
        <f>IF(原始数据!E416="","",原始数据!E416)</f>
        <v/>
      </c>
      <c r="G416" s="8" t="str">
        <f>IF(原始数据!F416="","",原始数据!F416)</f>
        <v/>
      </c>
      <c r="H416" s="8">
        <f>IF(原始数据!G416="","",原始数据!G416)</f>
        <v>3</v>
      </c>
      <c r="I416" s="8" t="str">
        <f>IF(原始数据!H416="","",原始数据!H416)</f>
        <v>下</v>
      </c>
      <c r="J416" s="8" t="str">
        <f>原始数据!U416</f>
        <v/>
      </c>
      <c r="K416" s="8" t="str">
        <f t="shared" si="14"/>
        <v/>
      </c>
      <c r="L416" s="8">
        <f t="shared" si="15"/>
        <v>0</v>
      </c>
      <c r="M416" s="142"/>
      <c r="N416" s="142"/>
      <c r="O416" s="146"/>
      <c r="P416" s="147"/>
      <c r="Q416" s="147"/>
      <c r="R416" s="147"/>
      <c r="S416" s="147"/>
      <c r="T416" s="148"/>
      <c r="U416" s="142"/>
      <c r="V416" s="142"/>
      <c r="W416" s="143"/>
      <c r="X416" s="144"/>
      <c r="Y416" s="144"/>
      <c r="Z416" s="144"/>
      <c r="AA416" s="144"/>
      <c r="AB416" s="145"/>
      <c r="AC416" s="142"/>
      <c r="AD416" s="142"/>
      <c r="AE416" s="146"/>
      <c r="AF416" s="147"/>
      <c r="AG416" s="147"/>
      <c r="AH416" s="147"/>
      <c r="AI416" s="147"/>
      <c r="AJ416" s="148"/>
      <c r="AK416" s="142"/>
      <c r="AL416" s="142"/>
      <c r="AM416" s="143"/>
      <c r="AN416" s="144"/>
      <c r="AO416" s="144"/>
      <c r="AP416" s="144"/>
      <c r="AQ416" s="144"/>
      <c r="AR416" s="145"/>
      <c r="AS416" s="142" t="str">
        <f>IF(原始数据!L416="","",原始数据!L416)</f>
        <v/>
      </c>
      <c r="AT416" s="142" t="str">
        <f>IF(原始数据!AV416="","",原始数据!AV416)</f>
        <v/>
      </c>
      <c r="AU416" s="154"/>
      <c r="AV416" s="154"/>
      <c r="AW416" s="154"/>
      <c r="AX416" s="154"/>
      <c r="AY416" s="155"/>
      <c r="AZ416" s="151"/>
      <c r="BA416" s="151"/>
    </row>
    <row r="417" spans="1:55">
      <c r="A417" s="1">
        <f>输入错误检查!B416</f>
        <v>0</v>
      </c>
      <c r="C417" s="8" t="str">
        <f>IF(原始数据!B417="","",原始数据!B417)</f>
        <v/>
      </c>
      <c r="D417" s="8" t="str">
        <f>IF(原始数据!C417="","",原始数据!C417)</f>
        <v/>
      </c>
      <c r="E417" s="8" t="str">
        <f>IF(原始数据!D417="","",原始数据!D417)</f>
        <v/>
      </c>
      <c r="F417" s="8" t="str">
        <f>IF(原始数据!E417="","",原始数据!E417)</f>
        <v/>
      </c>
      <c r="G417" s="8" t="str">
        <f>IF(原始数据!F417="","",原始数据!F417)</f>
        <v/>
      </c>
      <c r="H417" s="8" t="str">
        <f>IF(原始数据!G417="","",原始数据!G417)</f>
        <v>加</v>
      </c>
      <c r="I417" s="8" t="str">
        <f>IF(原始数据!H417="","",原始数据!H417)</f>
        <v>上</v>
      </c>
      <c r="J417" s="8" t="str">
        <f>原始数据!U417</f>
        <v/>
      </c>
      <c r="K417" s="8" t="str">
        <f t="shared" si="14"/>
        <v/>
      </c>
      <c r="L417" s="8">
        <f t="shared" si="15"/>
        <v>0</v>
      </c>
      <c r="M417" s="142"/>
      <c r="N417" s="142"/>
      <c r="O417" s="146"/>
      <c r="P417" s="147"/>
      <c r="Q417" s="147"/>
      <c r="R417" s="147"/>
      <c r="S417" s="147"/>
      <c r="T417" s="148"/>
      <c r="U417" s="142"/>
      <c r="V417" s="142"/>
      <c r="W417" s="143"/>
      <c r="X417" s="144"/>
      <c r="Y417" s="144"/>
      <c r="Z417" s="144"/>
      <c r="AA417" s="144"/>
      <c r="AB417" s="145"/>
      <c r="AC417" s="142"/>
      <c r="AD417" s="142"/>
      <c r="AE417" s="146"/>
      <c r="AF417" s="147"/>
      <c r="AG417" s="147"/>
      <c r="AH417" s="147"/>
      <c r="AI417" s="147"/>
      <c r="AJ417" s="148"/>
      <c r="AK417" s="142"/>
      <c r="AL417" s="142"/>
      <c r="AM417" s="143"/>
      <c r="AN417" s="144"/>
      <c r="AO417" s="144"/>
      <c r="AP417" s="144"/>
      <c r="AQ417" s="144"/>
      <c r="AR417" s="145"/>
      <c r="AS417" s="142" t="str">
        <f>IF(原始数据!L417="","",原始数据!L417)</f>
        <v/>
      </c>
      <c r="AT417" s="142" t="str">
        <f>IF(原始数据!AV417="","",原始数据!AV417)</f>
        <v/>
      </c>
      <c r="AU417" s="154"/>
      <c r="AV417" s="154"/>
      <c r="AW417" s="154"/>
      <c r="AX417" s="154"/>
      <c r="AY417" s="155"/>
      <c r="AZ417" s="151"/>
      <c r="BA417" s="151"/>
    </row>
    <row r="418" spans="1:55">
      <c r="A418" s="1">
        <f>输入错误检查!B417</f>
        <v>0</v>
      </c>
      <c r="C418" s="8" t="str">
        <f>IF(原始数据!B418="","",原始数据!B418)</f>
        <v/>
      </c>
      <c r="D418" s="8" t="str">
        <f>IF(原始数据!C418="","",原始数据!C418)</f>
        <v/>
      </c>
      <c r="E418" s="8" t="str">
        <f>IF(原始数据!D418="","",原始数据!D418)</f>
        <v/>
      </c>
      <c r="F418" s="8" t="str">
        <f>IF(原始数据!E418="","",原始数据!E418)</f>
        <v/>
      </c>
      <c r="G418" s="8" t="str">
        <f>IF(原始数据!F418="","",原始数据!F418)</f>
        <v/>
      </c>
      <c r="H418" s="8" t="str">
        <f>IF(原始数据!G418="","",原始数据!G418)</f>
        <v>加</v>
      </c>
      <c r="I418" s="8" t="str">
        <f>IF(原始数据!H418="","",原始数据!H418)</f>
        <v>下</v>
      </c>
      <c r="J418" s="8" t="str">
        <f>原始数据!U418</f>
        <v/>
      </c>
      <c r="K418" s="8" t="str">
        <f t="shared" si="14"/>
        <v/>
      </c>
      <c r="L418" s="8">
        <f t="shared" si="15"/>
        <v>0</v>
      </c>
      <c r="M418" s="142"/>
      <c r="N418" s="142"/>
      <c r="O418" s="146"/>
      <c r="P418" s="147"/>
      <c r="Q418" s="147"/>
      <c r="R418" s="147"/>
      <c r="S418" s="147"/>
      <c r="T418" s="148"/>
      <c r="U418" s="142"/>
      <c r="V418" s="142"/>
      <c r="W418" s="143"/>
      <c r="X418" s="144"/>
      <c r="Y418" s="144"/>
      <c r="Z418" s="144"/>
      <c r="AA418" s="144"/>
      <c r="AB418" s="145"/>
      <c r="AC418" s="142"/>
      <c r="AD418" s="142"/>
      <c r="AE418" s="146"/>
      <c r="AF418" s="147"/>
      <c r="AG418" s="147"/>
      <c r="AH418" s="147"/>
      <c r="AI418" s="147"/>
      <c r="AJ418" s="148"/>
      <c r="AK418" s="142"/>
      <c r="AL418" s="142"/>
      <c r="AM418" s="143"/>
      <c r="AN418" s="144"/>
      <c r="AO418" s="144"/>
      <c r="AP418" s="144"/>
      <c r="AQ418" s="144"/>
      <c r="AR418" s="145"/>
      <c r="AS418" s="142" t="str">
        <f>IF(原始数据!L418="","",原始数据!L418)</f>
        <v/>
      </c>
      <c r="AT418" s="142" t="str">
        <f>IF(原始数据!AV418="","",原始数据!AV418)</f>
        <v/>
      </c>
      <c r="AU418" s="154"/>
      <c r="AV418" s="154"/>
      <c r="AW418" s="154"/>
      <c r="AX418" s="154"/>
      <c r="AY418" s="155"/>
      <c r="AZ418" s="151"/>
      <c r="BA418" s="151"/>
    </row>
    <row r="419" spans="1:55">
      <c r="A419" s="1">
        <f>输入错误检查!B418</f>
        <v>0</v>
      </c>
      <c r="C419" s="8" t="str">
        <f>IF(原始数据!B419="","",原始数据!B419)</f>
        <v/>
      </c>
      <c r="D419" s="8" t="str">
        <f>IF(原始数据!C419="","",原始数据!C419)</f>
        <v/>
      </c>
      <c r="E419" s="8" t="str">
        <f>IF(原始数据!D419="","",原始数据!D419)</f>
        <v/>
      </c>
      <c r="F419" s="8" t="str">
        <f>IF(原始数据!E419="","",原始数据!E419)</f>
        <v/>
      </c>
      <c r="G419" s="8" t="str">
        <f>IF(原始数据!F419="","",原始数据!F419)</f>
        <v/>
      </c>
      <c r="H419" s="8">
        <f>IF(原始数据!G419="","",原始数据!G419)</f>
        <v>1</v>
      </c>
      <c r="I419" s="8" t="str">
        <f>IF(原始数据!H419="","",原始数据!H419)</f>
        <v>上</v>
      </c>
      <c r="J419" s="8" t="str">
        <f>原始数据!U419</f>
        <v/>
      </c>
      <c r="K419" s="8" t="str">
        <f t="shared" si="14"/>
        <v/>
      </c>
      <c r="L419" s="8">
        <f t="shared" si="15"/>
        <v>0</v>
      </c>
      <c r="M419" s="142"/>
      <c r="N419" s="142"/>
      <c r="O419" s="143"/>
      <c r="P419" s="144"/>
      <c r="Q419" s="144"/>
      <c r="R419" s="144"/>
      <c r="S419" s="144"/>
      <c r="T419" s="145"/>
      <c r="U419" s="142"/>
      <c r="V419" s="142"/>
      <c r="W419" s="146"/>
      <c r="X419" s="147"/>
      <c r="Y419" s="147"/>
      <c r="Z419" s="147"/>
      <c r="AA419" s="147"/>
      <c r="AB419" s="148"/>
      <c r="AC419" s="142"/>
      <c r="AD419" s="142"/>
      <c r="AE419" s="143"/>
      <c r="AF419" s="144"/>
      <c r="AG419" s="144"/>
      <c r="AH419" s="144"/>
      <c r="AI419" s="144"/>
      <c r="AJ419" s="145"/>
      <c r="AK419" s="142"/>
      <c r="AL419" s="142"/>
      <c r="AM419" s="146"/>
      <c r="AN419" s="147"/>
      <c r="AO419" s="147"/>
      <c r="AP419" s="147"/>
      <c r="AQ419" s="147"/>
      <c r="AR419" s="148"/>
      <c r="AS419" s="142" t="str">
        <f>IF(原始数据!L419="","",原始数据!L419)</f>
        <v/>
      </c>
      <c r="AT419" s="142" t="str">
        <f>IF(原始数据!AV419="","",原始数据!AV419)</f>
        <v/>
      </c>
      <c r="AU419" s="149"/>
      <c r="AV419" s="149"/>
      <c r="AW419" s="149"/>
      <c r="AX419" s="149"/>
      <c r="AY419" s="150"/>
      <c r="AZ419" s="151"/>
      <c r="BA419" s="151"/>
      <c r="BB419" s="156"/>
      <c r="BC419" s="157"/>
    </row>
    <row r="420" spans="1:55">
      <c r="A420" s="1">
        <f>输入错误检查!B419</f>
        <v>0</v>
      </c>
      <c r="C420" s="8" t="str">
        <f>IF(原始数据!B420="","",原始数据!B420)</f>
        <v/>
      </c>
      <c r="D420" s="8" t="str">
        <f>IF(原始数据!C420="","",原始数据!C420)</f>
        <v/>
      </c>
      <c r="E420" s="8" t="str">
        <f>IF(原始数据!D420="","",原始数据!D420)</f>
        <v/>
      </c>
      <c r="F420" s="8" t="str">
        <f>IF(原始数据!E420="","",原始数据!E420)</f>
        <v/>
      </c>
      <c r="G420" s="8" t="str">
        <f>IF(原始数据!F420="","",原始数据!F420)</f>
        <v/>
      </c>
      <c r="H420" s="8">
        <f>IF(原始数据!G420="","",原始数据!G420)</f>
        <v>1</v>
      </c>
      <c r="I420" s="8" t="str">
        <f>IF(原始数据!H420="","",原始数据!H420)</f>
        <v>下</v>
      </c>
      <c r="J420" s="8" t="str">
        <f>原始数据!U420</f>
        <v/>
      </c>
      <c r="K420" s="8" t="str">
        <f t="shared" si="14"/>
        <v/>
      </c>
      <c r="L420" s="8">
        <f t="shared" si="15"/>
        <v>0</v>
      </c>
      <c r="M420" s="142"/>
      <c r="N420" s="142"/>
      <c r="O420" s="143"/>
      <c r="P420" s="144"/>
      <c r="Q420" s="144"/>
      <c r="R420" s="144"/>
      <c r="S420" s="144"/>
      <c r="T420" s="145"/>
      <c r="U420" s="142"/>
      <c r="V420" s="142"/>
      <c r="W420" s="146"/>
      <c r="X420" s="147"/>
      <c r="Y420" s="147"/>
      <c r="Z420" s="147"/>
      <c r="AA420" s="147"/>
      <c r="AB420" s="148"/>
      <c r="AC420" s="142"/>
      <c r="AD420" s="142"/>
      <c r="AE420" s="143"/>
      <c r="AF420" s="144"/>
      <c r="AG420" s="144"/>
      <c r="AH420" s="144"/>
      <c r="AI420" s="144"/>
      <c r="AJ420" s="145"/>
      <c r="AK420" s="142"/>
      <c r="AL420" s="142"/>
      <c r="AM420" s="146"/>
      <c r="AN420" s="147"/>
      <c r="AO420" s="147"/>
      <c r="AP420" s="147"/>
      <c r="AQ420" s="147"/>
      <c r="AR420" s="148"/>
      <c r="AS420" s="142" t="str">
        <f>IF(原始数据!L420="","",原始数据!L420)</f>
        <v/>
      </c>
      <c r="AT420" s="142" t="str">
        <f>IF(原始数据!AV420="","",原始数据!AV420)</f>
        <v/>
      </c>
      <c r="AU420" s="149"/>
      <c r="AV420" s="149"/>
      <c r="AW420" s="149"/>
      <c r="AX420" s="149"/>
      <c r="AY420" s="150"/>
      <c r="AZ420" s="151"/>
      <c r="BA420" s="151"/>
    </row>
    <row r="421" spans="1:55">
      <c r="A421" s="1">
        <f>输入错误检查!B420</f>
        <v>0</v>
      </c>
      <c r="C421" s="8" t="str">
        <f>IF(原始数据!B421="","",原始数据!B421)</f>
        <v/>
      </c>
      <c r="D421" s="8" t="str">
        <f>IF(原始数据!C421="","",原始数据!C421)</f>
        <v/>
      </c>
      <c r="E421" s="8" t="str">
        <f>IF(原始数据!D421="","",原始数据!D421)</f>
        <v/>
      </c>
      <c r="F421" s="8" t="str">
        <f>IF(原始数据!E421="","",原始数据!E421)</f>
        <v/>
      </c>
      <c r="G421" s="8" t="str">
        <f>IF(原始数据!F421="","",原始数据!F421)</f>
        <v/>
      </c>
      <c r="H421" s="8">
        <f>IF(原始数据!G421="","",原始数据!G421)</f>
        <v>2</v>
      </c>
      <c r="I421" s="8" t="str">
        <f>IF(原始数据!H421="","",原始数据!H421)</f>
        <v>上</v>
      </c>
      <c r="J421" s="8" t="str">
        <f>原始数据!U421</f>
        <v/>
      </c>
      <c r="K421" s="8" t="str">
        <f t="shared" si="14"/>
        <v/>
      </c>
      <c r="L421" s="8">
        <f t="shared" si="15"/>
        <v>0</v>
      </c>
      <c r="M421" s="142"/>
      <c r="N421" s="142"/>
      <c r="O421" s="143"/>
      <c r="P421" s="144"/>
      <c r="Q421" s="144"/>
      <c r="R421" s="144"/>
      <c r="S421" s="144"/>
      <c r="T421" s="145"/>
      <c r="U421" s="142"/>
      <c r="V421" s="142"/>
      <c r="W421" s="146"/>
      <c r="X421" s="147"/>
      <c r="Y421" s="147"/>
      <c r="Z421" s="147"/>
      <c r="AA421" s="147"/>
      <c r="AB421" s="148"/>
      <c r="AC421" s="142"/>
      <c r="AD421" s="142"/>
      <c r="AE421" s="143"/>
      <c r="AF421" s="144"/>
      <c r="AG421" s="144"/>
      <c r="AH421" s="144"/>
      <c r="AI421" s="144"/>
      <c r="AJ421" s="145"/>
      <c r="AK421" s="142"/>
      <c r="AL421" s="142"/>
      <c r="AM421" s="146"/>
      <c r="AN421" s="147"/>
      <c r="AO421" s="147"/>
      <c r="AP421" s="147"/>
      <c r="AQ421" s="147"/>
      <c r="AR421" s="148"/>
      <c r="AS421" s="142" t="str">
        <f>IF(原始数据!L421="","",原始数据!L421)</f>
        <v/>
      </c>
      <c r="AT421" s="142" t="str">
        <f>IF(原始数据!AV421="","",原始数据!AV421)</f>
        <v/>
      </c>
      <c r="AU421" s="149"/>
      <c r="AV421" s="149"/>
      <c r="AW421" s="149"/>
      <c r="AX421" s="149"/>
      <c r="AY421" s="150"/>
      <c r="AZ421" s="151"/>
      <c r="BA421" s="151"/>
    </row>
    <row r="422" spans="1:55">
      <c r="A422" s="1">
        <f>输入错误检查!B421</f>
        <v>0</v>
      </c>
      <c r="C422" s="8" t="str">
        <f>IF(原始数据!B422="","",原始数据!B422)</f>
        <v/>
      </c>
      <c r="D422" s="8" t="str">
        <f>IF(原始数据!C422="","",原始数据!C422)</f>
        <v/>
      </c>
      <c r="E422" s="8" t="str">
        <f>IF(原始数据!D422="","",原始数据!D422)</f>
        <v/>
      </c>
      <c r="F422" s="8" t="str">
        <f>IF(原始数据!E422="","",原始数据!E422)</f>
        <v/>
      </c>
      <c r="G422" s="8" t="str">
        <f>IF(原始数据!F422="","",原始数据!F422)</f>
        <v/>
      </c>
      <c r="H422" s="8">
        <f>IF(原始数据!G422="","",原始数据!G422)</f>
        <v>2</v>
      </c>
      <c r="I422" s="8" t="str">
        <f>IF(原始数据!H422="","",原始数据!H422)</f>
        <v>下</v>
      </c>
      <c r="J422" s="8" t="str">
        <f>原始数据!U422</f>
        <v/>
      </c>
      <c r="K422" s="8" t="str">
        <f t="shared" si="14"/>
        <v/>
      </c>
      <c r="L422" s="8">
        <f t="shared" si="15"/>
        <v>0</v>
      </c>
      <c r="M422" s="142"/>
      <c r="N422" s="142"/>
      <c r="O422" s="143"/>
      <c r="P422" s="144"/>
      <c r="Q422" s="144"/>
      <c r="R422" s="144"/>
      <c r="S422" s="144"/>
      <c r="T422" s="145"/>
      <c r="U422" s="142"/>
      <c r="V422" s="142"/>
      <c r="W422" s="146"/>
      <c r="X422" s="147"/>
      <c r="Y422" s="147"/>
      <c r="Z422" s="147"/>
      <c r="AA422" s="147"/>
      <c r="AB422" s="148"/>
      <c r="AC422" s="142"/>
      <c r="AD422" s="142"/>
      <c r="AE422" s="143"/>
      <c r="AF422" s="144"/>
      <c r="AG422" s="144"/>
      <c r="AH422" s="144"/>
      <c r="AI422" s="144"/>
      <c r="AJ422" s="145"/>
      <c r="AK422" s="142"/>
      <c r="AL422" s="142"/>
      <c r="AM422" s="146"/>
      <c r="AN422" s="147"/>
      <c r="AO422" s="147"/>
      <c r="AP422" s="147"/>
      <c r="AQ422" s="147"/>
      <c r="AR422" s="148"/>
      <c r="AS422" s="142" t="str">
        <f>IF(原始数据!L422="","",原始数据!L422)</f>
        <v/>
      </c>
      <c r="AT422" s="142" t="str">
        <f>IF(原始数据!AV422="","",原始数据!AV422)</f>
        <v/>
      </c>
      <c r="AU422" s="149"/>
      <c r="AV422" s="149"/>
      <c r="AW422" s="149"/>
      <c r="AX422" s="149"/>
      <c r="AY422" s="150"/>
      <c r="AZ422" s="151"/>
      <c r="BA422" s="151"/>
    </row>
    <row r="423" spans="1:55">
      <c r="A423" s="1">
        <f>输入错误检查!B422</f>
        <v>0</v>
      </c>
      <c r="C423" s="8" t="str">
        <f>IF(原始数据!B423="","",原始数据!B423)</f>
        <v/>
      </c>
      <c r="D423" s="8" t="str">
        <f>IF(原始数据!C423="","",原始数据!C423)</f>
        <v/>
      </c>
      <c r="E423" s="8" t="str">
        <f>IF(原始数据!D423="","",原始数据!D423)</f>
        <v/>
      </c>
      <c r="F423" s="8" t="str">
        <f>IF(原始数据!E423="","",原始数据!E423)</f>
        <v/>
      </c>
      <c r="G423" s="8" t="str">
        <f>IF(原始数据!F423="","",原始数据!F423)</f>
        <v/>
      </c>
      <c r="H423" s="8">
        <f>IF(原始数据!G423="","",原始数据!G423)</f>
        <v>3</v>
      </c>
      <c r="I423" s="8" t="str">
        <f>IF(原始数据!H423="","",原始数据!H423)</f>
        <v>上</v>
      </c>
      <c r="J423" s="8" t="str">
        <f>原始数据!U423</f>
        <v/>
      </c>
      <c r="K423" s="8" t="str">
        <f t="shared" si="14"/>
        <v/>
      </c>
      <c r="L423" s="8">
        <f t="shared" si="15"/>
        <v>0</v>
      </c>
      <c r="M423" s="142"/>
      <c r="N423" s="142"/>
      <c r="O423" s="143"/>
      <c r="P423" s="144"/>
      <c r="Q423" s="144"/>
      <c r="R423" s="144"/>
      <c r="S423" s="144"/>
      <c r="T423" s="145"/>
      <c r="U423" s="142"/>
      <c r="V423" s="142"/>
      <c r="W423" s="146"/>
      <c r="X423" s="147"/>
      <c r="Y423" s="147"/>
      <c r="Z423" s="147"/>
      <c r="AA423" s="147"/>
      <c r="AB423" s="148"/>
      <c r="AC423" s="142"/>
      <c r="AD423" s="142"/>
      <c r="AE423" s="143"/>
      <c r="AF423" s="144"/>
      <c r="AG423" s="144"/>
      <c r="AH423" s="144"/>
      <c r="AI423" s="144"/>
      <c r="AJ423" s="145"/>
      <c r="AK423" s="142"/>
      <c r="AL423" s="142"/>
      <c r="AM423" s="146"/>
      <c r="AN423" s="147"/>
      <c r="AO423" s="147"/>
      <c r="AP423" s="147"/>
      <c r="AQ423" s="147"/>
      <c r="AR423" s="148"/>
      <c r="AS423" s="142" t="str">
        <f>IF(原始数据!L423="","",原始数据!L423)</f>
        <v/>
      </c>
      <c r="AT423" s="142" t="str">
        <f>IF(原始数据!AV423="","",原始数据!AV423)</f>
        <v/>
      </c>
      <c r="AU423" s="149"/>
      <c r="AV423" s="149"/>
      <c r="AW423" s="149"/>
      <c r="AX423" s="149"/>
      <c r="AY423" s="150"/>
      <c r="AZ423" s="151"/>
      <c r="BA423" s="151"/>
    </row>
    <row r="424" spans="1:55">
      <c r="A424" s="1">
        <f>输入错误检查!B423</f>
        <v>0</v>
      </c>
      <c r="C424" s="8" t="str">
        <f>IF(原始数据!B424="","",原始数据!B424)</f>
        <v/>
      </c>
      <c r="D424" s="8" t="str">
        <f>IF(原始数据!C424="","",原始数据!C424)</f>
        <v/>
      </c>
      <c r="E424" s="8" t="str">
        <f>IF(原始数据!D424="","",原始数据!D424)</f>
        <v/>
      </c>
      <c r="F424" s="8" t="str">
        <f>IF(原始数据!E424="","",原始数据!E424)</f>
        <v/>
      </c>
      <c r="G424" s="8" t="str">
        <f>IF(原始数据!F424="","",原始数据!F424)</f>
        <v/>
      </c>
      <c r="H424" s="8">
        <f>IF(原始数据!G424="","",原始数据!G424)</f>
        <v>3</v>
      </c>
      <c r="I424" s="8" t="str">
        <f>IF(原始数据!H424="","",原始数据!H424)</f>
        <v>下</v>
      </c>
      <c r="J424" s="8" t="str">
        <f>原始数据!U424</f>
        <v/>
      </c>
      <c r="K424" s="8" t="str">
        <f t="shared" si="14"/>
        <v/>
      </c>
      <c r="L424" s="8">
        <f t="shared" si="15"/>
        <v>0</v>
      </c>
      <c r="M424" s="142"/>
      <c r="N424" s="142"/>
      <c r="O424" s="143"/>
      <c r="P424" s="144"/>
      <c r="Q424" s="144"/>
      <c r="R424" s="144"/>
      <c r="S424" s="144"/>
      <c r="T424" s="145"/>
      <c r="U424" s="142"/>
      <c r="V424" s="142"/>
      <c r="W424" s="146"/>
      <c r="X424" s="147"/>
      <c r="Y424" s="147"/>
      <c r="Z424" s="147"/>
      <c r="AA424" s="147"/>
      <c r="AB424" s="148"/>
      <c r="AC424" s="142"/>
      <c r="AD424" s="142"/>
      <c r="AE424" s="143"/>
      <c r="AF424" s="144"/>
      <c r="AG424" s="144"/>
      <c r="AH424" s="144"/>
      <c r="AI424" s="144"/>
      <c r="AJ424" s="145"/>
      <c r="AK424" s="142"/>
      <c r="AL424" s="142"/>
      <c r="AM424" s="146"/>
      <c r="AN424" s="147"/>
      <c r="AO424" s="147"/>
      <c r="AP424" s="147"/>
      <c r="AQ424" s="147"/>
      <c r="AR424" s="148"/>
      <c r="AS424" s="142" t="str">
        <f>IF(原始数据!L424="","",原始数据!L424)</f>
        <v/>
      </c>
      <c r="AT424" s="142" t="str">
        <f>IF(原始数据!AV424="","",原始数据!AV424)</f>
        <v/>
      </c>
      <c r="AU424" s="149"/>
      <c r="AV424" s="149"/>
      <c r="AW424" s="149"/>
      <c r="AX424" s="149"/>
      <c r="AY424" s="150"/>
      <c r="AZ424" s="151"/>
      <c r="BA424" s="151"/>
    </row>
    <row r="425" spans="1:55">
      <c r="A425" s="1">
        <f>输入错误检查!B424</f>
        <v>0</v>
      </c>
      <c r="C425" s="8" t="str">
        <f>IF(原始数据!B425="","",原始数据!B425)</f>
        <v/>
      </c>
      <c r="D425" s="8" t="str">
        <f>IF(原始数据!C425="","",原始数据!C425)</f>
        <v/>
      </c>
      <c r="E425" s="8" t="str">
        <f>IF(原始数据!D425="","",原始数据!D425)</f>
        <v/>
      </c>
      <c r="F425" s="8" t="str">
        <f>IF(原始数据!E425="","",原始数据!E425)</f>
        <v/>
      </c>
      <c r="G425" s="8" t="str">
        <f>IF(原始数据!F425="","",原始数据!F425)</f>
        <v/>
      </c>
      <c r="H425" s="8" t="str">
        <f>IF(原始数据!G425="","",原始数据!G425)</f>
        <v>加</v>
      </c>
      <c r="I425" s="8" t="str">
        <f>IF(原始数据!H425="","",原始数据!H425)</f>
        <v>上</v>
      </c>
      <c r="J425" s="8" t="str">
        <f>原始数据!U425</f>
        <v/>
      </c>
      <c r="K425" s="8" t="str">
        <f t="shared" si="14"/>
        <v/>
      </c>
      <c r="L425" s="8">
        <f t="shared" si="15"/>
        <v>0</v>
      </c>
      <c r="M425" s="142"/>
      <c r="N425" s="142"/>
      <c r="O425" s="143"/>
      <c r="P425" s="144"/>
      <c r="Q425" s="144"/>
      <c r="R425" s="144"/>
      <c r="S425" s="144"/>
      <c r="T425" s="145"/>
      <c r="U425" s="142"/>
      <c r="V425" s="142"/>
      <c r="W425" s="146"/>
      <c r="X425" s="147"/>
      <c r="Y425" s="147"/>
      <c r="Z425" s="147"/>
      <c r="AA425" s="147"/>
      <c r="AB425" s="148"/>
      <c r="AC425" s="142"/>
      <c r="AD425" s="142"/>
      <c r="AE425" s="143"/>
      <c r="AF425" s="144"/>
      <c r="AG425" s="144"/>
      <c r="AH425" s="144"/>
      <c r="AI425" s="144"/>
      <c r="AJ425" s="145"/>
      <c r="AK425" s="142"/>
      <c r="AL425" s="142"/>
      <c r="AM425" s="146"/>
      <c r="AN425" s="147"/>
      <c r="AO425" s="147"/>
      <c r="AP425" s="147"/>
      <c r="AQ425" s="147"/>
      <c r="AR425" s="148"/>
      <c r="AS425" s="142" t="str">
        <f>IF(原始数据!L425="","",原始数据!L425)</f>
        <v/>
      </c>
      <c r="AT425" s="142" t="str">
        <f>IF(原始数据!AV425="","",原始数据!AV425)</f>
        <v/>
      </c>
      <c r="AU425" s="149"/>
      <c r="AV425" s="149"/>
      <c r="AW425" s="149"/>
      <c r="AX425" s="149"/>
      <c r="AY425" s="150"/>
      <c r="AZ425" s="151"/>
      <c r="BA425" s="151"/>
    </row>
    <row r="426" spans="1:55">
      <c r="A426" s="1">
        <f>输入错误检查!B425</f>
        <v>0</v>
      </c>
      <c r="C426" s="8" t="str">
        <f>IF(原始数据!B426="","",原始数据!B426)</f>
        <v/>
      </c>
      <c r="D426" s="8" t="str">
        <f>IF(原始数据!C426="","",原始数据!C426)</f>
        <v/>
      </c>
      <c r="E426" s="8" t="str">
        <f>IF(原始数据!D426="","",原始数据!D426)</f>
        <v/>
      </c>
      <c r="F426" s="8" t="str">
        <f>IF(原始数据!E426="","",原始数据!E426)</f>
        <v/>
      </c>
      <c r="G426" s="8" t="str">
        <f>IF(原始数据!F426="","",原始数据!F426)</f>
        <v/>
      </c>
      <c r="H426" s="8" t="str">
        <f>IF(原始数据!G426="","",原始数据!G426)</f>
        <v>加</v>
      </c>
      <c r="I426" s="8" t="str">
        <f>IF(原始数据!H426="","",原始数据!H426)</f>
        <v>下</v>
      </c>
      <c r="J426" s="8" t="str">
        <f>原始数据!U426</f>
        <v/>
      </c>
      <c r="K426" s="8" t="str">
        <f t="shared" si="14"/>
        <v/>
      </c>
      <c r="L426" s="8">
        <f t="shared" si="15"/>
        <v>0</v>
      </c>
      <c r="M426" s="142"/>
      <c r="N426" s="142"/>
      <c r="O426" s="143"/>
      <c r="P426" s="144"/>
      <c r="Q426" s="144"/>
      <c r="R426" s="144"/>
      <c r="S426" s="144"/>
      <c r="T426" s="145"/>
      <c r="U426" s="142"/>
      <c r="V426" s="142"/>
      <c r="W426" s="146"/>
      <c r="X426" s="147"/>
      <c r="Y426" s="147"/>
      <c r="Z426" s="147"/>
      <c r="AA426" s="147"/>
      <c r="AB426" s="148"/>
      <c r="AC426" s="142"/>
      <c r="AD426" s="142"/>
      <c r="AE426" s="143"/>
      <c r="AF426" s="144"/>
      <c r="AG426" s="144"/>
      <c r="AH426" s="144"/>
      <c r="AI426" s="144"/>
      <c r="AJ426" s="145"/>
      <c r="AK426" s="142"/>
      <c r="AL426" s="142"/>
      <c r="AM426" s="146"/>
      <c r="AN426" s="147"/>
      <c r="AO426" s="147"/>
      <c r="AP426" s="147"/>
      <c r="AQ426" s="147"/>
      <c r="AR426" s="148"/>
      <c r="AS426" s="142" t="str">
        <f>IF(原始数据!L426="","",原始数据!L426)</f>
        <v/>
      </c>
      <c r="AT426" s="142" t="str">
        <f>IF(原始数据!AV426="","",原始数据!AV426)</f>
        <v/>
      </c>
      <c r="AU426" s="149"/>
      <c r="AV426" s="149"/>
      <c r="AW426" s="149"/>
      <c r="AX426" s="149"/>
      <c r="AY426" s="150"/>
      <c r="AZ426" s="151"/>
      <c r="BA426" s="151"/>
    </row>
    <row r="427" spans="1:55">
      <c r="A427" s="1">
        <f>输入错误检查!B426</f>
        <v>0</v>
      </c>
      <c r="C427" s="8" t="str">
        <f>IF(原始数据!B427="","",原始数据!B427)</f>
        <v/>
      </c>
      <c r="D427" s="8" t="str">
        <f>IF(原始数据!C427="","",原始数据!C427)</f>
        <v/>
      </c>
      <c r="E427" s="8" t="str">
        <f>IF(原始数据!D427="","",原始数据!D427)</f>
        <v/>
      </c>
      <c r="F427" s="8" t="str">
        <f>IF(原始数据!E427="","",原始数据!E427)</f>
        <v/>
      </c>
      <c r="G427" s="8" t="str">
        <f>IF(原始数据!F427="","",原始数据!F427)</f>
        <v/>
      </c>
      <c r="H427" s="8">
        <f>IF(原始数据!G427="","",原始数据!G427)</f>
        <v>1</v>
      </c>
      <c r="I427" s="8" t="str">
        <f>IF(原始数据!H427="","",原始数据!H427)</f>
        <v>上</v>
      </c>
      <c r="J427" s="8" t="str">
        <f>原始数据!U427</f>
        <v/>
      </c>
      <c r="K427" s="8" t="str">
        <f t="shared" si="14"/>
        <v/>
      </c>
      <c r="L427" s="8">
        <f t="shared" si="15"/>
        <v>0</v>
      </c>
      <c r="M427" s="142"/>
      <c r="N427" s="142"/>
      <c r="O427" s="146"/>
      <c r="P427" s="147"/>
      <c r="Q427" s="147"/>
      <c r="R427" s="147"/>
      <c r="S427" s="147"/>
      <c r="T427" s="148"/>
      <c r="U427" s="142"/>
      <c r="V427" s="142"/>
      <c r="W427" s="143"/>
      <c r="X427" s="144"/>
      <c r="Y427" s="144"/>
      <c r="Z427" s="144"/>
      <c r="AA427" s="144"/>
      <c r="AB427" s="145"/>
      <c r="AC427" s="142"/>
      <c r="AD427" s="142"/>
      <c r="AE427" s="146"/>
      <c r="AF427" s="147"/>
      <c r="AG427" s="147"/>
      <c r="AH427" s="147"/>
      <c r="AI427" s="147"/>
      <c r="AJ427" s="148"/>
      <c r="AK427" s="142"/>
      <c r="AL427" s="142"/>
      <c r="AM427" s="143"/>
      <c r="AN427" s="144"/>
      <c r="AO427" s="144"/>
      <c r="AP427" s="144"/>
      <c r="AQ427" s="144"/>
      <c r="AR427" s="145"/>
      <c r="AS427" s="142" t="str">
        <f>IF(原始数据!L427="","",原始数据!L427)</f>
        <v/>
      </c>
      <c r="AT427" s="142" t="str">
        <f>IF(原始数据!AV427="","",原始数据!AV427)</f>
        <v/>
      </c>
      <c r="AU427" s="154"/>
      <c r="AV427" s="154"/>
      <c r="AW427" s="154"/>
      <c r="AX427" s="154"/>
      <c r="AY427" s="155"/>
      <c r="AZ427" s="151"/>
      <c r="BA427" s="151"/>
      <c r="BB427" s="156"/>
      <c r="BC427" s="157"/>
    </row>
    <row r="428" spans="1:55">
      <c r="A428" s="1">
        <f>输入错误检查!B427</f>
        <v>0</v>
      </c>
      <c r="C428" s="8" t="str">
        <f>IF(原始数据!B428="","",原始数据!B428)</f>
        <v/>
      </c>
      <c r="D428" s="8" t="str">
        <f>IF(原始数据!C428="","",原始数据!C428)</f>
        <v/>
      </c>
      <c r="E428" s="8" t="str">
        <f>IF(原始数据!D428="","",原始数据!D428)</f>
        <v/>
      </c>
      <c r="F428" s="8" t="str">
        <f>IF(原始数据!E428="","",原始数据!E428)</f>
        <v/>
      </c>
      <c r="G428" s="8" t="str">
        <f>IF(原始数据!F428="","",原始数据!F428)</f>
        <v/>
      </c>
      <c r="H428" s="8">
        <f>IF(原始数据!G428="","",原始数据!G428)</f>
        <v>1</v>
      </c>
      <c r="I428" s="8" t="str">
        <f>IF(原始数据!H428="","",原始数据!H428)</f>
        <v>下</v>
      </c>
      <c r="J428" s="8" t="str">
        <f>原始数据!U428</f>
        <v/>
      </c>
      <c r="K428" s="8" t="str">
        <f t="shared" si="14"/>
        <v/>
      </c>
      <c r="L428" s="8">
        <f t="shared" si="15"/>
        <v>0</v>
      </c>
      <c r="M428" s="142"/>
      <c r="N428" s="142"/>
      <c r="O428" s="146"/>
      <c r="P428" s="147"/>
      <c r="Q428" s="147"/>
      <c r="R428" s="147"/>
      <c r="S428" s="147"/>
      <c r="T428" s="148"/>
      <c r="U428" s="142"/>
      <c r="V428" s="142"/>
      <c r="W428" s="143"/>
      <c r="X428" s="144"/>
      <c r="Y428" s="144"/>
      <c r="Z428" s="144"/>
      <c r="AA428" s="144"/>
      <c r="AB428" s="145"/>
      <c r="AC428" s="142"/>
      <c r="AD428" s="142"/>
      <c r="AE428" s="146"/>
      <c r="AF428" s="147"/>
      <c r="AG428" s="147"/>
      <c r="AH428" s="147"/>
      <c r="AI428" s="147"/>
      <c r="AJ428" s="148"/>
      <c r="AK428" s="142"/>
      <c r="AL428" s="142"/>
      <c r="AM428" s="143"/>
      <c r="AN428" s="144"/>
      <c r="AO428" s="144"/>
      <c r="AP428" s="144"/>
      <c r="AQ428" s="144"/>
      <c r="AR428" s="145"/>
      <c r="AS428" s="142" t="str">
        <f>IF(原始数据!L428="","",原始数据!L428)</f>
        <v/>
      </c>
      <c r="AT428" s="142" t="str">
        <f>IF(原始数据!AV428="","",原始数据!AV428)</f>
        <v/>
      </c>
      <c r="AU428" s="154"/>
      <c r="AV428" s="154"/>
      <c r="AW428" s="154"/>
      <c r="AX428" s="154"/>
      <c r="AY428" s="155"/>
      <c r="AZ428" s="151"/>
      <c r="BA428" s="151"/>
    </row>
    <row r="429" spans="1:55">
      <c r="A429" s="1">
        <f>输入错误检查!B428</f>
        <v>0</v>
      </c>
      <c r="C429" s="8" t="str">
        <f>IF(原始数据!B429="","",原始数据!B429)</f>
        <v/>
      </c>
      <c r="D429" s="8" t="str">
        <f>IF(原始数据!C429="","",原始数据!C429)</f>
        <v/>
      </c>
      <c r="E429" s="8" t="str">
        <f>IF(原始数据!D429="","",原始数据!D429)</f>
        <v/>
      </c>
      <c r="F429" s="8" t="str">
        <f>IF(原始数据!E429="","",原始数据!E429)</f>
        <v/>
      </c>
      <c r="G429" s="8" t="str">
        <f>IF(原始数据!F429="","",原始数据!F429)</f>
        <v/>
      </c>
      <c r="H429" s="8">
        <f>IF(原始数据!G429="","",原始数据!G429)</f>
        <v>2</v>
      </c>
      <c r="I429" s="8" t="str">
        <f>IF(原始数据!H429="","",原始数据!H429)</f>
        <v>上</v>
      </c>
      <c r="J429" s="8" t="str">
        <f>原始数据!U429</f>
        <v/>
      </c>
      <c r="K429" s="8" t="str">
        <f t="shared" si="14"/>
        <v/>
      </c>
      <c r="L429" s="8">
        <f t="shared" si="15"/>
        <v>0</v>
      </c>
      <c r="M429" s="142"/>
      <c r="N429" s="142"/>
      <c r="O429" s="146"/>
      <c r="P429" s="147"/>
      <c r="Q429" s="147"/>
      <c r="R429" s="147"/>
      <c r="S429" s="147"/>
      <c r="T429" s="148"/>
      <c r="U429" s="142"/>
      <c r="V429" s="142"/>
      <c r="W429" s="143"/>
      <c r="X429" s="144"/>
      <c r="Y429" s="144"/>
      <c r="Z429" s="144"/>
      <c r="AA429" s="144"/>
      <c r="AB429" s="145"/>
      <c r="AC429" s="142"/>
      <c r="AD429" s="142"/>
      <c r="AE429" s="146"/>
      <c r="AF429" s="147"/>
      <c r="AG429" s="147"/>
      <c r="AH429" s="147"/>
      <c r="AI429" s="147"/>
      <c r="AJ429" s="148"/>
      <c r="AK429" s="142"/>
      <c r="AL429" s="142"/>
      <c r="AM429" s="143"/>
      <c r="AN429" s="144"/>
      <c r="AO429" s="144"/>
      <c r="AP429" s="144"/>
      <c r="AQ429" s="144"/>
      <c r="AR429" s="145"/>
      <c r="AS429" s="142" t="str">
        <f>IF(原始数据!L429="","",原始数据!L429)</f>
        <v/>
      </c>
      <c r="AT429" s="142" t="str">
        <f>IF(原始数据!AV429="","",原始数据!AV429)</f>
        <v/>
      </c>
      <c r="AU429" s="154"/>
      <c r="AV429" s="154"/>
      <c r="AW429" s="154"/>
      <c r="AX429" s="154"/>
      <c r="AY429" s="155"/>
      <c r="AZ429" s="151"/>
      <c r="BA429" s="151"/>
    </row>
    <row r="430" spans="1:55">
      <c r="A430" s="1">
        <f>输入错误检查!B429</f>
        <v>0</v>
      </c>
      <c r="C430" s="8" t="str">
        <f>IF(原始数据!B430="","",原始数据!B430)</f>
        <v/>
      </c>
      <c r="D430" s="8" t="str">
        <f>IF(原始数据!C430="","",原始数据!C430)</f>
        <v/>
      </c>
      <c r="E430" s="8" t="str">
        <f>IF(原始数据!D430="","",原始数据!D430)</f>
        <v/>
      </c>
      <c r="F430" s="8" t="str">
        <f>IF(原始数据!E430="","",原始数据!E430)</f>
        <v/>
      </c>
      <c r="G430" s="8" t="str">
        <f>IF(原始数据!F430="","",原始数据!F430)</f>
        <v/>
      </c>
      <c r="H430" s="8">
        <f>IF(原始数据!G430="","",原始数据!G430)</f>
        <v>2</v>
      </c>
      <c r="I430" s="8" t="str">
        <f>IF(原始数据!H430="","",原始数据!H430)</f>
        <v>下</v>
      </c>
      <c r="J430" s="8" t="str">
        <f>原始数据!U430</f>
        <v/>
      </c>
      <c r="K430" s="8" t="str">
        <f t="shared" si="14"/>
        <v/>
      </c>
      <c r="L430" s="8">
        <f t="shared" si="15"/>
        <v>0</v>
      </c>
      <c r="M430" s="142"/>
      <c r="N430" s="142"/>
      <c r="O430" s="146"/>
      <c r="P430" s="147"/>
      <c r="Q430" s="147"/>
      <c r="R430" s="147"/>
      <c r="S430" s="147"/>
      <c r="T430" s="148"/>
      <c r="U430" s="142"/>
      <c r="V430" s="142"/>
      <c r="W430" s="143"/>
      <c r="X430" s="144"/>
      <c r="Y430" s="144"/>
      <c r="Z430" s="144"/>
      <c r="AA430" s="144"/>
      <c r="AB430" s="145"/>
      <c r="AC430" s="142"/>
      <c r="AD430" s="142"/>
      <c r="AE430" s="146"/>
      <c r="AF430" s="147"/>
      <c r="AG430" s="147"/>
      <c r="AH430" s="147"/>
      <c r="AI430" s="147"/>
      <c r="AJ430" s="148"/>
      <c r="AK430" s="142"/>
      <c r="AL430" s="142"/>
      <c r="AM430" s="143"/>
      <c r="AN430" s="144"/>
      <c r="AO430" s="144"/>
      <c r="AP430" s="144"/>
      <c r="AQ430" s="144"/>
      <c r="AR430" s="145"/>
      <c r="AS430" s="142" t="str">
        <f>IF(原始数据!L430="","",原始数据!L430)</f>
        <v/>
      </c>
      <c r="AT430" s="142" t="str">
        <f>IF(原始数据!AV430="","",原始数据!AV430)</f>
        <v/>
      </c>
      <c r="AU430" s="154"/>
      <c r="AV430" s="154"/>
      <c r="AW430" s="154"/>
      <c r="AX430" s="154"/>
      <c r="AY430" s="155"/>
      <c r="AZ430" s="151"/>
      <c r="BA430" s="151"/>
    </row>
    <row r="431" spans="1:55">
      <c r="A431" s="1">
        <f>输入错误检查!B430</f>
        <v>0</v>
      </c>
      <c r="C431" s="8" t="str">
        <f>IF(原始数据!B431="","",原始数据!B431)</f>
        <v/>
      </c>
      <c r="D431" s="8" t="str">
        <f>IF(原始数据!C431="","",原始数据!C431)</f>
        <v/>
      </c>
      <c r="E431" s="8" t="str">
        <f>IF(原始数据!D431="","",原始数据!D431)</f>
        <v/>
      </c>
      <c r="F431" s="8" t="str">
        <f>IF(原始数据!E431="","",原始数据!E431)</f>
        <v/>
      </c>
      <c r="G431" s="8" t="str">
        <f>IF(原始数据!F431="","",原始数据!F431)</f>
        <v/>
      </c>
      <c r="H431" s="8">
        <f>IF(原始数据!G431="","",原始数据!G431)</f>
        <v>3</v>
      </c>
      <c r="I431" s="8" t="str">
        <f>IF(原始数据!H431="","",原始数据!H431)</f>
        <v>上</v>
      </c>
      <c r="J431" s="8" t="str">
        <f>原始数据!U431</f>
        <v/>
      </c>
      <c r="K431" s="8" t="str">
        <f t="shared" si="14"/>
        <v/>
      </c>
      <c r="L431" s="8">
        <f t="shared" si="15"/>
        <v>0</v>
      </c>
      <c r="M431" s="142"/>
      <c r="N431" s="142"/>
      <c r="O431" s="146"/>
      <c r="P431" s="147"/>
      <c r="Q431" s="147"/>
      <c r="R431" s="147"/>
      <c r="S431" s="147"/>
      <c r="T431" s="148"/>
      <c r="U431" s="142"/>
      <c r="V431" s="142"/>
      <c r="W431" s="143"/>
      <c r="X431" s="144"/>
      <c r="Y431" s="144"/>
      <c r="Z431" s="144"/>
      <c r="AA431" s="144"/>
      <c r="AB431" s="145"/>
      <c r="AC431" s="142"/>
      <c r="AD431" s="142"/>
      <c r="AE431" s="146"/>
      <c r="AF431" s="147"/>
      <c r="AG431" s="147"/>
      <c r="AH431" s="147"/>
      <c r="AI431" s="147"/>
      <c r="AJ431" s="148"/>
      <c r="AK431" s="142"/>
      <c r="AL431" s="142"/>
      <c r="AM431" s="143"/>
      <c r="AN431" s="144"/>
      <c r="AO431" s="144"/>
      <c r="AP431" s="144"/>
      <c r="AQ431" s="144"/>
      <c r="AR431" s="145"/>
      <c r="AS431" s="142" t="str">
        <f>IF(原始数据!L431="","",原始数据!L431)</f>
        <v/>
      </c>
      <c r="AT431" s="142" t="str">
        <f>IF(原始数据!AV431="","",原始数据!AV431)</f>
        <v/>
      </c>
      <c r="AU431" s="154"/>
      <c r="AV431" s="154"/>
      <c r="AW431" s="154"/>
      <c r="AX431" s="154"/>
      <c r="AY431" s="155"/>
      <c r="AZ431" s="151"/>
      <c r="BA431" s="151"/>
    </row>
    <row r="432" spans="1:55">
      <c r="A432" s="1">
        <f>输入错误检查!B431</f>
        <v>0</v>
      </c>
      <c r="C432" s="8" t="str">
        <f>IF(原始数据!B432="","",原始数据!B432)</f>
        <v/>
      </c>
      <c r="D432" s="8" t="str">
        <f>IF(原始数据!C432="","",原始数据!C432)</f>
        <v/>
      </c>
      <c r="E432" s="8" t="str">
        <f>IF(原始数据!D432="","",原始数据!D432)</f>
        <v/>
      </c>
      <c r="F432" s="8" t="str">
        <f>IF(原始数据!E432="","",原始数据!E432)</f>
        <v/>
      </c>
      <c r="G432" s="8" t="str">
        <f>IF(原始数据!F432="","",原始数据!F432)</f>
        <v/>
      </c>
      <c r="H432" s="8">
        <f>IF(原始数据!G432="","",原始数据!G432)</f>
        <v>3</v>
      </c>
      <c r="I432" s="8" t="str">
        <f>IF(原始数据!H432="","",原始数据!H432)</f>
        <v>下</v>
      </c>
      <c r="J432" s="8" t="str">
        <f>原始数据!U432</f>
        <v/>
      </c>
      <c r="K432" s="8" t="str">
        <f t="shared" si="14"/>
        <v/>
      </c>
      <c r="L432" s="8">
        <f t="shared" si="15"/>
        <v>0</v>
      </c>
      <c r="M432" s="142"/>
      <c r="N432" s="142"/>
      <c r="O432" s="146"/>
      <c r="P432" s="147"/>
      <c r="Q432" s="147"/>
      <c r="R432" s="147"/>
      <c r="S432" s="147"/>
      <c r="T432" s="148"/>
      <c r="U432" s="142"/>
      <c r="V432" s="142"/>
      <c r="W432" s="143"/>
      <c r="X432" s="144"/>
      <c r="Y432" s="144"/>
      <c r="Z432" s="144"/>
      <c r="AA432" s="144"/>
      <c r="AB432" s="145"/>
      <c r="AC432" s="142"/>
      <c r="AD432" s="142"/>
      <c r="AE432" s="146"/>
      <c r="AF432" s="147"/>
      <c r="AG432" s="147"/>
      <c r="AH432" s="147"/>
      <c r="AI432" s="147"/>
      <c r="AJ432" s="148"/>
      <c r="AK432" s="142"/>
      <c r="AL432" s="142"/>
      <c r="AM432" s="143"/>
      <c r="AN432" s="144"/>
      <c r="AO432" s="144"/>
      <c r="AP432" s="144"/>
      <c r="AQ432" s="144"/>
      <c r="AR432" s="145"/>
      <c r="AS432" s="142" t="str">
        <f>IF(原始数据!L432="","",原始数据!L432)</f>
        <v/>
      </c>
      <c r="AT432" s="142" t="str">
        <f>IF(原始数据!AV432="","",原始数据!AV432)</f>
        <v/>
      </c>
      <c r="AU432" s="154"/>
      <c r="AV432" s="154"/>
      <c r="AW432" s="154"/>
      <c r="AX432" s="154"/>
      <c r="AY432" s="155"/>
      <c r="AZ432" s="151"/>
      <c r="BA432" s="151"/>
    </row>
    <row r="433" spans="1:55">
      <c r="A433" s="1">
        <f>输入错误检查!B432</f>
        <v>0</v>
      </c>
      <c r="C433" s="8" t="str">
        <f>IF(原始数据!B433="","",原始数据!B433)</f>
        <v/>
      </c>
      <c r="D433" s="8" t="str">
        <f>IF(原始数据!C433="","",原始数据!C433)</f>
        <v/>
      </c>
      <c r="E433" s="8" t="str">
        <f>IF(原始数据!D433="","",原始数据!D433)</f>
        <v/>
      </c>
      <c r="F433" s="8" t="str">
        <f>IF(原始数据!E433="","",原始数据!E433)</f>
        <v/>
      </c>
      <c r="G433" s="8" t="str">
        <f>IF(原始数据!F433="","",原始数据!F433)</f>
        <v/>
      </c>
      <c r="H433" s="8" t="str">
        <f>IF(原始数据!G433="","",原始数据!G433)</f>
        <v>加</v>
      </c>
      <c r="I433" s="8" t="str">
        <f>IF(原始数据!H433="","",原始数据!H433)</f>
        <v>上</v>
      </c>
      <c r="J433" s="8" t="str">
        <f>原始数据!U433</f>
        <v/>
      </c>
      <c r="K433" s="8" t="str">
        <f t="shared" si="14"/>
        <v/>
      </c>
      <c r="L433" s="8">
        <f t="shared" si="15"/>
        <v>0</v>
      </c>
      <c r="M433" s="142"/>
      <c r="N433" s="142"/>
      <c r="O433" s="146"/>
      <c r="P433" s="147"/>
      <c r="Q433" s="147"/>
      <c r="R433" s="147"/>
      <c r="S433" s="147"/>
      <c r="T433" s="148"/>
      <c r="U433" s="142"/>
      <c r="V433" s="142"/>
      <c r="W433" s="143"/>
      <c r="X433" s="144"/>
      <c r="Y433" s="144"/>
      <c r="Z433" s="144"/>
      <c r="AA433" s="144"/>
      <c r="AB433" s="145"/>
      <c r="AC433" s="142"/>
      <c r="AD433" s="142"/>
      <c r="AE433" s="146"/>
      <c r="AF433" s="147"/>
      <c r="AG433" s="147"/>
      <c r="AH433" s="147"/>
      <c r="AI433" s="147"/>
      <c r="AJ433" s="148"/>
      <c r="AK433" s="142"/>
      <c r="AL433" s="142"/>
      <c r="AM433" s="143"/>
      <c r="AN433" s="144"/>
      <c r="AO433" s="144"/>
      <c r="AP433" s="144"/>
      <c r="AQ433" s="144"/>
      <c r="AR433" s="145"/>
      <c r="AS433" s="142" t="str">
        <f>IF(原始数据!L433="","",原始数据!L433)</f>
        <v/>
      </c>
      <c r="AT433" s="142" t="str">
        <f>IF(原始数据!AV433="","",原始数据!AV433)</f>
        <v/>
      </c>
      <c r="AU433" s="154"/>
      <c r="AV433" s="154"/>
      <c r="AW433" s="154"/>
      <c r="AX433" s="154"/>
      <c r="AY433" s="155"/>
      <c r="AZ433" s="151"/>
      <c r="BA433" s="151"/>
    </row>
    <row r="434" spans="1:55">
      <c r="A434" s="1">
        <f>输入错误检查!B433</f>
        <v>0</v>
      </c>
      <c r="C434" s="8" t="str">
        <f>IF(原始数据!B434="","",原始数据!B434)</f>
        <v/>
      </c>
      <c r="D434" s="8" t="str">
        <f>IF(原始数据!C434="","",原始数据!C434)</f>
        <v/>
      </c>
      <c r="E434" s="8" t="str">
        <f>IF(原始数据!D434="","",原始数据!D434)</f>
        <v/>
      </c>
      <c r="F434" s="8" t="str">
        <f>IF(原始数据!E434="","",原始数据!E434)</f>
        <v/>
      </c>
      <c r="G434" s="8" t="str">
        <f>IF(原始数据!F434="","",原始数据!F434)</f>
        <v/>
      </c>
      <c r="H434" s="8" t="str">
        <f>IF(原始数据!G434="","",原始数据!G434)</f>
        <v>加</v>
      </c>
      <c r="I434" s="8" t="str">
        <f>IF(原始数据!H434="","",原始数据!H434)</f>
        <v>下</v>
      </c>
      <c r="J434" s="8" t="str">
        <f>原始数据!U434</f>
        <v/>
      </c>
      <c r="K434" s="8" t="str">
        <f t="shared" si="14"/>
        <v/>
      </c>
      <c r="L434" s="8">
        <f t="shared" si="15"/>
        <v>0</v>
      </c>
      <c r="M434" s="142"/>
      <c r="N434" s="142"/>
      <c r="O434" s="146"/>
      <c r="P434" s="147"/>
      <c r="Q434" s="147"/>
      <c r="R434" s="147"/>
      <c r="S434" s="147"/>
      <c r="T434" s="148"/>
      <c r="U434" s="142"/>
      <c r="V434" s="142"/>
      <c r="W434" s="143"/>
      <c r="X434" s="144"/>
      <c r="Y434" s="144"/>
      <c r="Z434" s="144"/>
      <c r="AA434" s="144"/>
      <c r="AB434" s="145"/>
      <c r="AC434" s="142"/>
      <c r="AD434" s="142"/>
      <c r="AE434" s="146"/>
      <c r="AF434" s="147"/>
      <c r="AG434" s="147"/>
      <c r="AH434" s="147"/>
      <c r="AI434" s="147"/>
      <c r="AJ434" s="148"/>
      <c r="AK434" s="142"/>
      <c r="AL434" s="142"/>
      <c r="AM434" s="143"/>
      <c r="AN434" s="144"/>
      <c r="AO434" s="144"/>
      <c r="AP434" s="144"/>
      <c r="AQ434" s="144"/>
      <c r="AR434" s="145"/>
      <c r="AS434" s="142" t="str">
        <f>IF(原始数据!L434="","",原始数据!L434)</f>
        <v/>
      </c>
      <c r="AT434" s="142" t="str">
        <f>IF(原始数据!AV434="","",原始数据!AV434)</f>
        <v/>
      </c>
      <c r="AU434" s="154"/>
      <c r="AV434" s="154"/>
      <c r="AW434" s="154"/>
      <c r="AX434" s="154"/>
      <c r="AY434" s="155"/>
      <c r="AZ434" s="151"/>
      <c r="BA434" s="151"/>
    </row>
    <row r="435" spans="1:55">
      <c r="A435" s="1">
        <f>输入错误检查!B434</f>
        <v>0</v>
      </c>
      <c r="C435" s="8" t="str">
        <f>IF(原始数据!B435="","",原始数据!B435)</f>
        <v/>
      </c>
      <c r="D435" s="8" t="str">
        <f>IF(原始数据!C435="","",原始数据!C435)</f>
        <v/>
      </c>
      <c r="E435" s="8" t="str">
        <f>IF(原始数据!D435="","",原始数据!D435)</f>
        <v/>
      </c>
      <c r="F435" s="8" t="str">
        <f>IF(原始数据!E435="","",原始数据!E435)</f>
        <v/>
      </c>
      <c r="G435" s="8" t="str">
        <f>IF(原始数据!F435="","",原始数据!F435)</f>
        <v/>
      </c>
      <c r="H435" s="8">
        <f>IF(原始数据!G435="","",原始数据!G435)</f>
        <v>1</v>
      </c>
      <c r="I435" s="8" t="str">
        <f>IF(原始数据!H435="","",原始数据!H435)</f>
        <v>上</v>
      </c>
      <c r="J435" s="8" t="str">
        <f>原始数据!U435</f>
        <v/>
      </c>
      <c r="K435" s="8" t="str">
        <f t="shared" si="14"/>
        <v/>
      </c>
      <c r="L435" s="8">
        <f t="shared" si="15"/>
        <v>0</v>
      </c>
      <c r="M435" s="142"/>
      <c r="N435" s="142"/>
      <c r="O435" s="143"/>
      <c r="P435" s="144"/>
      <c r="Q435" s="144"/>
      <c r="R435" s="144"/>
      <c r="S435" s="144"/>
      <c r="T435" s="145"/>
      <c r="U435" s="142"/>
      <c r="V435" s="142"/>
      <c r="W435" s="146"/>
      <c r="X435" s="147"/>
      <c r="Y435" s="147"/>
      <c r="Z435" s="147"/>
      <c r="AA435" s="147"/>
      <c r="AB435" s="148"/>
      <c r="AC435" s="142"/>
      <c r="AD435" s="142"/>
      <c r="AE435" s="143"/>
      <c r="AF435" s="144"/>
      <c r="AG435" s="144"/>
      <c r="AH435" s="144"/>
      <c r="AI435" s="144"/>
      <c r="AJ435" s="145"/>
      <c r="AK435" s="142"/>
      <c r="AL435" s="142"/>
      <c r="AM435" s="146"/>
      <c r="AN435" s="147"/>
      <c r="AO435" s="147"/>
      <c r="AP435" s="147"/>
      <c r="AQ435" s="147"/>
      <c r="AR435" s="148"/>
      <c r="AS435" s="142" t="str">
        <f>IF(原始数据!L435="","",原始数据!L435)</f>
        <v/>
      </c>
      <c r="AT435" s="142" t="str">
        <f>IF(原始数据!AV435="","",原始数据!AV435)</f>
        <v/>
      </c>
      <c r="AU435" s="149"/>
      <c r="AV435" s="149"/>
      <c r="AW435" s="149"/>
      <c r="AX435" s="149"/>
      <c r="AY435" s="150"/>
      <c r="AZ435" s="151"/>
      <c r="BA435" s="151"/>
      <c r="BB435" s="156"/>
      <c r="BC435" s="157"/>
    </row>
    <row r="436" spans="1:55">
      <c r="A436" s="1">
        <f>输入错误检查!B435</f>
        <v>0</v>
      </c>
      <c r="C436" s="8" t="str">
        <f>IF(原始数据!B436="","",原始数据!B436)</f>
        <v/>
      </c>
      <c r="D436" s="8" t="str">
        <f>IF(原始数据!C436="","",原始数据!C436)</f>
        <v/>
      </c>
      <c r="E436" s="8" t="str">
        <f>IF(原始数据!D436="","",原始数据!D436)</f>
        <v/>
      </c>
      <c r="F436" s="8" t="str">
        <f>IF(原始数据!E436="","",原始数据!E436)</f>
        <v/>
      </c>
      <c r="G436" s="8" t="str">
        <f>IF(原始数据!F436="","",原始数据!F436)</f>
        <v/>
      </c>
      <c r="H436" s="8">
        <f>IF(原始数据!G436="","",原始数据!G436)</f>
        <v>1</v>
      </c>
      <c r="I436" s="8" t="str">
        <f>IF(原始数据!H436="","",原始数据!H436)</f>
        <v>下</v>
      </c>
      <c r="J436" s="8" t="str">
        <f>原始数据!U436</f>
        <v/>
      </c>
      <c r="K436" s="8" t="str">
        <f t="shared" si="14"/>
        <v/>
      </c>
      <c r="L436" s="8">
        <f t="shared" si="15"/>
        <v>0</v>
      </c>
      <c r="M436" s="142"/>
      <c r="N436" s="142"/>
      <c r="O436" s="143"/>
      <c r="P436" s="144"/>
      <c r="Q436" s="144"/>
      <c r="R436" s="144"/>
      <c r="S436" s="144"/>
      <c r="T436" s="145"/>
      <c r="U436" s="142"/>
      <c r="V436" s="142"/>
      <c r="W436" s="146"/>
      <c r="X436" s="147"/>
      <c r="Y436" s="147"/>
      <c r="Z436" s="147"/>
      <c r="AA436" s="147"/>
      <c r="AB436" s="148"/>
      <c r="AC436" s="142"/>
      <c r="AD436" s="142"/>
      <c r="AE436" s="143"/>
      <c r="AF436" s="144"/>
      <c r="AG436" s="144"/>
      <c r="AH436" s="144"/>
      <c r="AI436" s="144"/>
      <c r="AJ436" s="145"/>
      <c r="AK436" s="142"/>
      <c r="AL436" s="142"/>
      <c r="AM436" s="146"/>
      <c r="AN436" s="147"/>
      <c r="AO436" s="147"/>
      <c r="AP436" s="147"/>
      <c r="AQ436" s="147"/>
      <c r="AR436" s="148"/>
      <c r="AS436" s="142" t="str">
        <f>IF(原始数据!L436="","",原始数据!L436)</f>
        <v/>
      </c>
      <c r="AT436" s="142" t="str">
        <f>IF(原始数据!AV436="","",原始数据!AV436)</f>
        <v/>
      </c>
      <c r="AU436" s="149"/>
      <c r="AV436" s="149"/>
      <c r="AW436" s="149"/>
      <c r="AX436" s="149"/>
      <c r="AY436" s="150"/>
      <c r="AZ436" s="151"/>
      <c r="BA436" s="151"/>
    </row>
    <row r="437" spans="1:55">
      <c r="A437" s="1">
        <f>输入错误检查!B436</f>
        <v>0</v>
      </c>
      <c r="C437" s="8" t="str">
        <f>IF(原始数据!B437="","",原始数据!B437)</f>
        <v/>
      </c>
      <c r="D437" s="8" t="str">
        <f>IF(原始数据!C437="","",原始数据!C437)</f>
        <v/>
      </c>
      <c r="E437" s="8" t="str">
        <f>IF(原始数据!D437="","",原始数据!D437)</f>
        <v/>
      </c>
      <c r="F437" s="8" t="str">
        <f>IF(原始数据!E437="","",原始数据!E437)</f>
        <v/>
      </c>
      <c r="G437" s="8" t="str">
        <f>IF(原始数据!F437="","",原始数据!F437)</f>
        <v/>
      </c>
      <c r="H437" s="8">
        <f>IF(原始数据!G437="","",原始数据!G437)</f>
        <v>2</v>
      </c>
      <c r="I437" s="8" t="str">
        <f>IF(原始数据!H437="","",原始数据!H437)</f>
        <v>上</v>
      </c>
      <c r="J437" s="8" t="str">
        <f>原始数据!U437</f>
        <v/>
      </c>
      <c r="K437" s="8" t="str">
        <f t="shared" si="14"/>
        <v/>
      </c>
      <c r="L437" s="8">
        <f t="shared" si="15"/>
        <v>0</v>
      </c>
      <c r="M437" s="142"/>
      <c r="N437" s="142"/>
      <c r="O437" s="143"/>
      <c r="P437" s="144"/>
      <c r="Q437" s="144"/>
      <c r="R437" s="144"/>
      <c r="S437" s="144"/>
      <c r="T437" s="145"/>
      <c r="U437" s="142"/>
      <c r="V437" s="142"/>
      <c r="W437" s="146"/>
      <c r="X437" s="147"/>
      <c r="Y437" s="147"/>
      <c r="Z437" s="147"/>
      <c r="AA437" s="147"/>
      <c r="AB437" s="148"/>
      <c r="AC437" s="142"/>
      <c r="AD437" s="142"/>
      <c r="AE437" s="143"/>
      <c r="AF437" s="144"/>
      <c r="AG437" s="144"/>
      <c r="AH437" s="144"/>
      <c r="AI437" s="144"/>
      <c r="AJ437" s="145"/>
      <c r="AK437" s="142"/>
      <c r="AL437" s="142"/>
      <c r="AM437" s="146"/>
      <c r="AN437" s="147"/>
      <c r="AO437" s="147"/>
      <c r="AP437" s="147"/>
      <c r="AQ437" s="147"/>
      <c r="AR437" s="148"/>
      <c r="AS437" s="142" t="str">
        <f>IF(原始数据!L437="","",原始数据!L437)</f>
        <v/>
      </c>
      <c r="AT437" s="142" t="str">
        <f>IF(原始数据!AV437="","",原始数据!AV437)</f>
        <v/>
      </c>
      <c r="AU437" s="149"/>
      <c r="AV437" s="149"/>
      <c r="AW437" s="149"/>
      <c r="AX437" s="149"/>
      <c r="AY437" s="150"/>
      <c r="AZ437" s="151"/>
      <c r="BA437" s="151"/>
    </row>
    <row r="438" spans="1:55">
      <c r="A438" s="1">
        <f>输入错误检查!B437</f>
        <v>0</v>
      </c>
      <c r="C438" s="8" t="str">
        <f>IF(原始数据!B438="","",原始数据!B438)</f>
        <v/>
      </c>
      <c r="D438" s="8" t="str">
        <f>IF(原始数据!C438="","",原始数据!C438)</f>
        <v/>
      </c>
      <c r="E438" s="8" t="str">
        <f>IF(原始数据!D438="","",原始数据!D438)</f>
        <v/>
      </c>
      <c r="F438" s="8" t="str">
        <f>IF(原始数据!E438="","",原始数据!E438)</f>
        <v/>
      </c>
      <c r="G438" s="8" t="str">
        <f>IF(原始数据!F438="","",原始数据!F438)</f>
        <v/>
      </c>
      <c r="H438" s="8">
        <f>IF(原始数据!G438="","",原始数据!G438)</f>
        <v>2</v>
      </c>
      <c r="I438" s="8" t="str">
        <f>IF(原始数据!H438="","",原始数据!H438)</f>
        <v>下</v>
      </c>
      <c r="J438" s="8" t="str">
        <f>原始数据!U438</f>
        <v/>
      </c>
      <c r="K438" s="8" t="str">
        <f t="shared" si="14"/>
        <v/>
      </c>
      <c r="L438" s="8">
        <f t="shared" si="15"/>
        <v>0</v>
      </c>
      <c r="M438" s="142"/>
      <c r="N438" s="142"/>
      <c r="O438" s="143"/>
      <c r="P438" s="144"/>
      <c r="Q438" s="144"/>
      <c r="R438" s="144"/>
      <c r="S438" s="144"/>
      <c r="T438" s="145"/>
      <c r="U438" s="142"/>
      <c r="V438" s="142"/>
      <c r="W438" s="146"/>
      <c r="X438" s="147"/>
      <c r="Y438" s="147"/>
      <c r="Z438" s="147"/>
      <c r="AA438" s="147"/>
      <c r="AB438" s="148"/>
      <c r="AC438" s="142"/>
      <c r="AD438" s="142"/>
      <c r="AE438" s="143"/>
      <c r="AF438" s="144"/>
      <c r="AG438" s="144"/>
      <c r="AH438" s="144"/>
      <c r="AI438" s="144"/>
      <c r="AJ438" s="145"/>
      <c r="AK438" s="142"/>
      <c r="AL438" s="142"/>
      <c r="AM438" s="146"/>
      <c r="AN438" s="147"/>
      <c r="AO438" s="147"/>
      <c r="AP438" s="147"/>
      <c r="AQ438" s="147"/>
      <c r="AR438" s="148"/>
      <c r="AS438" s="142" t="str">
        <f>IF(原始数据!L438="","",原始数据!L438)</f>
        <v/>
      </c>
      <c r="AT438" s="142" t="str">
        <f>IF(原始数据!AV438="","",原始数据!AV438)</f>
        <v/>
      </c>
      <c r="AU438" s="149"/>
      <c r="AV438" s="149"/>
      <c r="AW438" s="149"/>
      <c r="AX438" s="149"/>
      <c r="AY438" s="150"/>
      <c r="AZ438" s="151"/>
      <c r="BA438" s="151"/>
    </row>
    <row r="439" spans="1:55">
      <c r="A439" s="1">
        <f>输入错误检查!B438</f>
        <v>0</v>
      </c>
      <c r="C439" s="8" t="str">
        <f>IF(原始数据!B439="","",原始数据!B439)</f>
        <v/>
      </c>
      <c r="D439" s="8" t="str">
        <f>IF(原始数据!C439="","",原始数据!C439)</f>
        <v/>
      </c>
      <c r="E439" s="8" t="str">
        <f>IF(原始数据!D439="","",原始数据!D439)</f>
        <v/>
      </c>
      <c r="F439" s="8" t="str">
        <f>IF(原始数据!E439="","",原始数据!E439)</f>
        <v/>
      </c>
      <c r="G439" s="8" t="str">
        <f>IF(原始数据!F439="","",原始数据!F439)</f>
        <v/>
      </c>
      <c r="H439" s="8">
        <f>IF(原始数据!G439="","",原始数据!G439)</f>
        <v>3</v>
      </c>
      <c r="I439" s="8" t="str">
        <f>IF(原始数据!H439="","",原始数据!H439)</f>
        <v>上</v>
      </c>
      <c r="J439" s="8" t="str">
        <f>原始数据!U439</f>
        <v/>
      </c>
      <c r="K439" s="8" t="str">
        <f t="shared" si="14"/>
        <v/>
      </c>
      <c r="L439" s="8">
        <f t="shared" si="15"/>
        <v>0</v>
      </c>
      <c r="M439" s="142"/>
      <c r="N439" s="142"/>
      <c r="O439" s="143"/>
      <c r="P439" s="144"/>
      <c r="Q439" s="144"/>
      <c r="R439" s="144"/>
      <c r="S439" s="144"/>
      <c r="T439" s="145"/>
      <c r="U439" s="142"/>
      <c r="V439" s="142"/>
      <c r="W439" s="146"/>
      <c r="X439" s="147"/>
      <c r="Y439" s="147"/>
      <c r="Z439" s="147"/>
      <c r="AA439" s="147"/>
      <c r="AB439" s="148"/>
      <c r="AC439" s="142"/>
      <c r="AD439" s="142"/>
      <c r="AE439" s="143"/>
      <c r="AF439" s="144"/>
      <c r="AG439" s="144"/>
      <c r="AH439" s="144"/>
      <c r="AI439" s="144"/>
      <c r="AJ439" s="145"/>
      <c r="AK439" s="142"/>
      <c r="AL439" s="142"/>
      <c r="AM439" s="146"/>
      <c r="AN439" s="147"/>
      <c r="AO439" s="147"/>
      <c r="AP439" s="147"/>
      <c r="AQ439" s="147"/>
      <c r="AR439" s="148"/>
      <c r="AS439" s="142" t="str">
        <f>IF(原始数据!L439="","",原始数据!L439)</f>
        <v/>
      </c>
      <c r="AT439" s="142" t="str">
        <f>IF(原始数据!AV439="","",原始数据!AV439)</f>
        <v/>
      </c>
      <c r="AU439" s="149"/>
      <c r="AV439" s="149"/>
      <c r="AW439" s="149"/>
      <c r="AX439" s="149"/>
      <c r="AY439" s="150"/>
      <c r="AZ439" s="151"/>
      <c r="BA439" s="151"/>
    </row>
    <row r="440" spans="1:55">
      <c r="A440" s="1">
        <f>输入错误检查!B439</f>
        <v>0</v>
      </c>
      <c r="C440" s="8" t="str">
        <f>IF(原始数据!B440="","",原始数据!B440)</f>
        <v/>
      </c>
      <c r="D440" s="8" t="str">
        <f>IF(原始数据!C440="","",原始数据!C440)</f>
        <v/>
      </c>
      <c r="E440" s="8" t="str">
        <f>IF(原始数据!D440="","",原始数据!D440)</f>
        <v/>
      </c>
      <c r="F440" s="8" t="str">
        <f>IF(原始数据!E440="","",原始数据!E440)</f>
        <v/>
      </c>
      <c r="G440" s="8" t="str">
        <f>IF(原始数据!F440="","",原始数据!F440)</f>
        <v/>
      </c>
      <c r="H440" s="8">
        <f>IF(原始数据!G440="","",原始数据!G440)</f>
        <v>3</v>
      </c>
      <c r="I440" s="8" t="str">
        <f>IF(原始数据!H440="","",原始数据!H440)</f>
        <v>下</v>
      </c>
      <c r="J440" s="8" t="str">
        <f>原始数据!U440</f>
        <v/>
      </c>
      <c r="K440" s="8" t="str">
        <f t="shared" si="14"/>
        <v/>
      </c>
      <c r="L440" s="8">
        <f t="shared" si="15"/>
        <v>0</v>
      </c>
      <c r="M440" s="142"/>
      <c r="N440" s="142"/>
      <c r="O440" s="143"/>
      <c r="P440" s="144"/>
      <c r="Q440" s="144"/>
      <c r="R440" s="144"/>
      <c r="S440" s="144"/>
      <c r="T440" s="145"/>
      <c r="U440" s="142"/>
      <c r="V440" s="142"/>
      <c r="W440" s="146"/>
      <c r="X440" s="147"/>
      <c r="Y440" s="147"/>
      <c r="Z440" s="147"/>
      <c r="AA440" s="147"/>
      <c r="AB440" s="148"/>
      <c r="AC440" s="142"/>
      <c r="AD440" s="142"/>
      <c r="AE440" s="143"/>
      <c r="AF440" s="144"/>
      <c r="AG440" s="144"/>
      <c r="AH440" s="144"/>
      <c r="AI440" s="144"/>
      <c r="AJ440" s="145"/>
      <c r="AK440" s="142"/>
      <c r="AL440" s="142"/>
      <c r="AM440" s="146"/>
      <c r="AN440" s="147"/>
      <c r="AO440" s="147"/>
      <c r="AP440" s="147"/>
      <c r="AQ440" s="147"/>
      <c r="AR440" s="148"/>
      <c r="AS440" s="142" t="str">
        <f>IF(原始数据!L440="","",原始数据!L440)</f>
        <v/>
      </c>
      <c r="AT440" s="142" t="str">
        <f>IF(原始数据!AV440="","",原始数据!AV440)</f>
        <v/>
      </c>
      <c r="AU440" s="149"/>
      <c r="AV440" s="149"/>
      <c r="AW440" s="149"/>
      <c r="AX440" s="149"/>
      <c r="AY440" s="150"/>
      <c r="AZ440" s="151"/>
      <c r="BA440" s="151"/>
    </row>
    <row r="441" spans="1:55">
      <c r="A441" s="1">
        <f>输入错误检查!B440</f>
        <v>0</v>
      </c>
      <c r="C441" s="8" t="str">
        <f>IF(原始数据!B441="","",原始数据!B441)</f>
        <v/>
      </c>
      <c r="D441" s="8" t="str">
        <f>IF(原始数据!C441="","",原始数据!C441)</f>
        <v/>
      </c>
      <c r="E441" s="8" t="str">
        <f>IF(原始数据!D441="","",原始数据!D441)</f>
        <v/>
      </c>
      <c r="F441" s="8" t="str">
        <f>IF(原始数据!E441="","",原始数据!E441)</f>
        <v/>
      </c>
      <c r="G441" s="8" t="str">
        <f>IF(原始数据!F441="","",原始数据!F441)</f>
        <v/>
      </c>
      <c r="H441" s="8" t="str">
        <f>IF(原始数据!G441="","",原始数据!G441)</f>
        <v>加</v>
      </c>
      <c r="I441" s="8" t="str">
        <f>IF(原始数据!H441="","",原始数据!H441)</f>
        <v>上</v>
      </c>
      <c r="J441" s="8" t="str">
        <f>原始数据!U441</f>
        <v/>
      </c>
      <c r="K441" s="8" t="str">
        <f t="shared" si="14"/>
        <v/>
      </c>
      <c r="L441" s="8">
        <f t="shared" si="15"/>
        <v>0</v>
      </c>
      <c r="M441" s="142"/>
      <c r="N441" s="142"/>
      <c r="O441" s="143"/>
      <c r="P441" s="144"/>
      <c r="Q441" s="144"/>
      <c r="R441" s="144"/>
      <c r="S441" s="144"/>
      <c r="T441" s="145"/>
      <c r="U441" s="142"/>
      <c r="V441" s="142"/>
      <c r="W441" s="146"/>
      <c r="X441" s="147"/>
      <c r="Y441" s="147"/>
      <c r="Z441" s="147"/>
      <c r="AA441" s="147"/>
      <c r="AB441" s="148"/>
      <c r="AC441" s="142"/>
      <c r="AD441" s="142"/>
      <c r="AE441" s="143"/>
      <c r="AF441" s="144"/>
      <c r="AG441" s="144"/>
      <c r="AH441" s="144"/>
      <c r="AI441" s="144"/>
      <c r="AJ441" s="145"/>
      <c r="AK441" s="142"/>
      <c r="AL441" s="142"/>
      <c r="AM441" s="146"/>
      <c r="AN441" s="147"/>
      <c r="AO441" s="147"/>
      <c r="AP441" s="147"/>
      <c r="AQ441" s="147"/>
      <c r="AR441" s="148"/>
      <c r="AS441" s="142" t="str">
        <f>IF(原始数据!L441="","",原始数据!L441)</f>
        <v/>
      </c>
      <c r="AT441" s="142" t="str">
        <f>IF(原始数据!AV441="","",原始数据!AV441)</f>
        <v/>
      </c>
      <c r="AU441" s="149"/>
      <c r="AV441" s="149"/>
      <c r="AW441" s="149"/>
      <c r="AX441" s="149"/>
      <c r="AY441" s="150"/>
      <c r="AZ441" s="151"/>
      <c r="BA441" s="151"/>
    </row>
    <row r="442" spans="1:55">
      <c r="A442" s="1">
        <f>输入错误检查!B441</f>
        <v>0</v>
      </c>
      <c r="C442" s="8" t="str">
        <f>IF(原始数据!B442="","",原始数据!B442)</f>
        <v/>
      </c>
      <c r="D442" s="8" t="str">
        <f>IF(原始数据!C442="","",原始数据!C442)</f>
        <v/>
      </c>
      <c r="E442" s="8" t="str">
        <f>IF(原始数据!D442="","",原始数据!D442)</f>
        <v/>
      </c>
      <c r="F442" s="8" t="str">
        <f>IF(原始数据!E442="","",原始数据!E442)</f>
        <v/>
      </c>
      <c r="G442" s="8" t="str">
        <f>IF(原始数据!F442="","",原始数据!F442)</f>
        <v/>
      </c>
      <c r="H442" s="8" t="str">
        <f>IF(原始数据!G442="","",原始数据!G442)</f>
        <v>加</v>
      </c>
      <c r="I442" s="8" t="str">
        <f>IF(原始数据!H442="","",原始数据!H442)</f>
        <v>下</v>
      </c>
      <c r="J442" s="8" t="str">
        <f>原始数据!U442</f>
        <v/>
      </c>
      <c r="K442" s="8" t="str">
        <f t="shared" si="14"/>
        <v/>
      </c>
      <c r="L442" s="8">
        <f t="shared" si="15"/>
        <v>0</v>
      </c>
      <c r="M442" s="142"/>
      <c r="N442" s="142"/>
      <c r="O442" s="143"/>
      <c r="P442" s="144"/>
      <c r="Q442" s="144"/>
      <c r="R442" s="144"/>
      <c r="S442" s="144"/>
      <c r="T442" s="145"/>
      <c r="U442" s="142"/>
      <c r="V442" s="142"/>
      <c r="W442" s="146"/>
      <c r="X442" s="147"/>
      <c r="Y442" s="147"/>
      <c r="Z442" s="147"/>
      <c r="AA442" s="147"/>
      <c r="AB442" s="148"/>
      <c r="AC442" s="142"/>
      <c r="AD442" s="142"/>
      <c r="AE442" s="143"/>
      <c r="AF442" s="144"/>
      <c r="AG442" s="144"/>
      <c r="AH442" s="144"/>
      <c r="AI442" s="144"/>
      <c r="AJ442" s="145"/>
      <c r="AK442" s="142"/>
      <c r="AL442" s="142"/>
      <c r="AM442" s="146"/>
      <c r="AN442" s="147"/>
      <c r="AO442" s="147"/>
      <c r="AP442" s="147"/>
      <c r="AQ442" s="147"/>
      <c r="AR442" s="148"/>
      <c r="AS442" s="142" t="str">
        <f>IF(原始数据!L442="","",原始数据!L442)</f>
        <v/>
      </c>
      <c r="AT442" s="142" t="str">
        <f>IF(原始数据!AV442="","",原始数据!AV442)</f>
        <v/>
      </c>
      <c r="AU442" s="149"/>
      <c r="AV442" s="149"/>
      <c r="AW442" s="149"/>
      <c r="AX442" s="149"/>
      <c r="AY442" s="150"/>
      <c r="AZ442" s="151"/>
      <c r="BA442" s="151"/>
    </row>
    <row r="443" spans="1:55">
      <c r="A443" s="1">
        <f>输入错误检查!B442</f>
        <v>0</v>
      </c>
      <c r="C443" s="8" t="str">
        <f>IF(原始数据!B443="","",原始数据!B443)</f>
        <v/>
      </c>
      <c r="D443" s="8" t="str">
        <f>IF(原始数据!C443="","",原始数据!C443)</f>
        <v/>
      </c>
      <c r="E443" s="8" t="str">
        <f>IF(原始数据!D443="","",原始数据!D443)</f>
        <v/>
      </c>
      <c r="F443" s="8" t="str">
        <f>IF(原始数据!E443="","",原始数据!E443)</f>
        <v/>
      </c>
      <c r="G443" s="8" t="str">
        <f>IF(原始数据!F443="","",原始数据!F443)</f>
        <v/>
      </c>
      <c r="H443" s="8">
        <f>IF(原始数据!G443="","",原始数据!G443)</f>
        <v>1</v>
      </c>
      <c r="I443" s="8" t="str">
        <f>IF(原始数据!H443="","",原始数据!H443)</f>
        <v>上</v>
      </c>
      <c r="J443" s="8" t="str">
        <f>原始数据!U443</f>
        <v/>
      </c>
      <c r="K443" s="8" t="str">
        <f t="shared" si="14"/>
        <v/>
      </c>
      <c r="L443" s="8">
        <f t="shared" si="15"/>
        <v>0</v>
      </c>
      <c r="M443" s="142"/>
      <c r="N443" s="142"/>
      <c r="O443" s="146"/>
      <c r="P443" s="147"/>
      <c r="Q443" s="147"/>
      <c r="R443" s="147"/>
      <c r="S443" s="147"/>
      <c r="T443" s="148"/>
      <c r="U443" s="142"/>
      <c r="V443" s="142"/>
      <c r="W443" s="143"/>
      <c r="X443" s="144"/>
      <c r="Y443" s="144"/>
      <c r="Z443" s="144"/>
      <c r="AA443" s="144"/>
      <c r="AB443" s="145"/>
      <c r="AC443" s="142"/>
      <c r="AD443" s="142"/>
      <c r="AE443" s="146"/>
      <c r="AF443" s="147"/>
      <c r="AG443" s="147"/>
      <c r="AH443" s="147"/>
      <c r="AI443" s="147"/>
      <c r="AJ443" s="148"/>
      <c r="AK443" s="142"/>
      <c r="AL443" s="142"/>
      <c r="AM443" s="143"/>
      <c r="AN443" s="144"/>
      <c r="AO443" s="144"/>
      <c r="AP443" s="144"/>
      <c r="AQ443" s="144"/>
      <c r="AR443" s="145"/>
      <c r="AS443" s="142" t="str">
        <f>IF(原始数据!L443="","",原始数据!L443)</f>
        <v/>
      </c>
      <c r="AT443" s="142" t="str">
        <f>IF(原始数据!AV443="","",原始数据!AV443)</f>
        <v/>
      </c>
      <c r="AU443" s="154"/>
      <c r="AV443" s="154"/>
      <c r="AW443" s="154"/>
      <c r="AX443" s="154"/>
      <c r="AY443" s="155"/>
      <c r="AZ443" s="151"/>
      <c r="BA443" s="151"/>
      <c r="BB443" s="156"/>
      <c r="BC443" s="157"/>
    </row>
    <row r="444" spans="1:55">
      <c r="A444" s="1">
        <f>输入错误检查!B443</f>
        <v>0</v>
      </c>
      <c r="C444" s="8" t="str">
        <f>IF(原始数据!B444="","",原始数据!B444)</f>
        <v/>
      </c>
      <c r="D444" s="8" t="str">
        <f>IF(原始数据!C444="","",原始数据!C444)</f>
        <v/>
      </c>
      <c r="E444" s="8" t="str">
        <f>IF(原始数据!D444="","",原始数据!D444)</f>
        <v/>
      </c>
      <c r="F444" s="8" t="str">
        <f>IF(原始数据!E444="","",原始数据!E444)</f>
        <v/>
      </c>
      <c r="G444" s="8" t="str">
        <f>IF(原始数据!F444="","",原始数据!F444)</f>
        <v/>
      </c>
      <c r="H444" s="8">
        <f>IF(原始数据!G444="","",原始数据!G444)</f>
        <v>1</v>
      </c>
      <c r="I444" s="8" t="str">
        <f>IF(原始数据!H444="","",原始数据!H444)</f>
        <v>下</v>
      </c>
      <c r="J444" s="8" t="str">
        <f>原始数据!U444</f>
        <v/>
      </c>
      <c r="K444" s="8" t="str">
        <f t="shared" si="14"/>
        <v/>
      </c>
      <c r="L444" s="8">
        <f t="shared" si="15"/>
        <v>0</v>
      </c>
      <c r="M444" s="142"/>
      <c r="N444" s="142"/>
      <c r="O444" s="146"/>
      <c r="P444" s="147"/>
      <c r="Q444" s="147"/>
      <c r="R444" s="147"/>
      <c r="S444" s="147"/>
      <c r="T444" s="148"/>
      <c r="U444" s="142"/>
      <c r="V444" s="142"/>
      <c r="W444" s="143"/>
      <c r="X444" s="144"/>
      <c r="Y444" s="144"/>
      <c r="Z444" s="144"/>
      <c r="AA444" s="144"/>
      <c r="AB444" s="145"/>
      <c r="AC444" s="142"/>
      <c r="AD444" s="142"/>
      <c r="AE444" s="146"/>
      <c r="AF444" s="147"/>
      <c r="AG444" s="147"/>
      <c r="AH444" s="147"/>
      <c r="AI444" s="147"/>
      <c r="AJ444" s="148"/>
      <c r="AK444" s="142"/>
      <c r="AL444" s="142"/>
      <c r="AM444" s="143"/>
      <c r="AN444" s="144"/>
      <c r="AO444" s="144"/>
      <c r="AP444" s="144"/>
      <c r="AQ444" s="144"/>
      <c r="AR444" s="145"/>
      <c r="AS444" s="142" t="str">
        <f>IF(原始数据!L444="","",原始数据!L444)</f>
        <v/>
      </c>
      <c r="AT444" s="142" t="str">
        <f>IF(原始数据!AV444="","",原始数据!AV444)</f>
        <v/>
      </c>
      <c r="AU444" s="154"/>
      <c r="AV444" s="154"/>
      <c r="AW444" s="154"/>
      <c r="AX444" s="154"/>
      <c r="AY444" s="155"/>
      <c r="AZ444" s="151"/>
      <c r="BA444" s="151"/>
    </row>
    <row r="445" spans="1:55">
      <c r="A445" s="1">
        <f>输入错误检查!B444</f>
        <v>0</v>
      </c>
      <c r="C445" s="8" t="str">
        <f>IF(原始数据!B445="","",原始数据!B445)</f>
        <v/>
      </c>
      <c r="D445" s="8" t="str">
        <f>IF(原始数据!C445="","",原始数据!C445)</f>
        <v/>
      </c>
      <c r="E445" s="8" t="str">
        <f>IF(原始数据!D445="","",原始数据!D445)</f>
        <v/>
      </c>
      <c r="F445" s="8" t="str">
        <f>IF(原始数据!E445="","",原始数据!E445)</f>
        <v/>
      </c>
      <c r="G445" s="8" t="str">
        <f>IF(原始数据!F445="","",原始数据!F445)</f>
        <v/>
      </c>
      <c r="H445" s="8">
        <f>IF(原始数据!G445="","",原始数据!G445)</f>
        <v>2</v>
      </c>
      <c r="I445" s="8" t="str">
        <f>IF(原始数据!H445="","",原始数据!H445)</f>
        <v>上</v>
      </c>
      <c r="J445" s="8" t="str">
        <f>原始数据!U445</f>
        <v/>
      </c>
      <c r="K445" s="8" t="str">
        <f t="shared" si="14"/>
        <v/>
      </c>
      <c r="L445" s="8">
        <f t="shared" si="15"/>
        <v>0</v>
      </c>
      <c r="M445" s="142"/>
      <c r="N445" s="142"/>
      <c r="O445" s="146"/>
      <c r="P445" s="147"/>
      <c r="Q445" s="147"/>
      <c r="R445" s="147"/>
      <c r="S445" s="147"/>
      <c r="T445" s="148"/>
      <c r="U445" s="142"/>
      <c r="V445" s="142"/>
      <c r="W445" s="143"/>
      <c r="X445" s="144"/>
      <c r="Y445" s="144"/>
      <c r="Z445" s="144"/>
      <c r="AA445" s="144"/>
      <c r="AB445" s="145"/>
      <c r="AC445" s="142"/>
      <c r="AD445" s="142"/>
      <c r="AE445" s="146"/>
      <c r="AF445" s="147"/>
      <c r="AG445" s="147"/>
      <c r="AH445" s="147"/>
      <c r="AI445" s="147"/>
      <c r="AJ445" s="148"/>
      <c r="AK445" s="142"/>
      <c r="AL445" s="142"/>
      <c r="AM445" s="143"/>
      <c r="AN445" s="144"/>
      <c r="AO445" s="144"/>
      <c r="AP445" s="144"/>
      <c r="AQ445" s="144"/>
      <c r="AR445" s="145"/>
      <c r="AS445" s="142" t="str">
        <f>IF(原始数据!L445="","",原始数据!L445)</f>
        <v/>
      </c>
      <c r="AT445" s="142" t="str">
        <f>IF(原始数据!AV445="","",原始数据!AV445)</f>
        <v/>
      </c>
      <c r="AU445" s="154"/>
      <c r="AV445" s="154"/>
      <c r="AW445" s="154"/>
      <c r="AX445" s="154"/>
      <c r="AY445" s="155"/>
      <c r="AZ445" s="151"/>
      <c r="BA445" s="151"/>
    </row>
    <row r="446" spans="1:55">
      <c r="A446" s="1">
        <f>输入错误检查!B445</f>
        <v>0</v>
      </c>
      <c r="C446" s="8" t="str">
        <f>IF(原始数据!B446="","",原始数据!B446)</f>
        <v/>
      </c>
      <c r="D446" s="8" t="str">
        <f>IF(原始数据!C446="","",原始数据!C446)</f>
        <v/>
      </c>
      <c r="E446" s="8" t="str">
        <f>IF(原始数据!D446="","",原始数据!D446)</f>
        <v/>
      </c>
      <c r="F446" s="8" t="str">
        <f>IF(原始数据!E446="","",原始数据!E446)</f>
        <v/>
      </c>
      <c r="G446" s="8" t="str">
        <f>IF(原始数据!F446="","",原始数据!F446)</f>
        <v/>
      </c>
      <c r="H446" s="8">
        <f>IF(原始数据!G446="","",原始数据!G446)</f>
        <v>2</v>
      </c>
      <c r="I446" s="8" t="str">
        <f>IF(原始数据!H446="","",原始数据!H446)</f>
        <v>下</v>
      </c>
      <c r="J446" s="8" t="str">
        <f>原始数据!U446</f>
        <v/>
      </c>
      <c r="K446" s="8" t="str">
        <f t="shared" si="14"/>
        <v/>
      </c>
      <c r="L446" s="8">
        <f t="shared" si="15"/>
        <v>0</v>
      </c>
      <c r="M446" s="142"/>
      <c r="N446" s="142"/>
      <c r="O446" s="146"/>
      <c r="P446" s="147"/>
      <c r="Q446" s="147"/>
      <c r="R446" s="147"/>
      <c r="S446" s="147"/>
      <c r="T446" s="148"/>
      <c r="U446" s="142"/>
      <c r="V446" s="142"/>
      <c r="W446" s="143"/>
      <c r="X446" s="144"/>
      <c r="Y446" s="144"/>
      <c r="Z446" s="144"/>
      <c r="AA446" s="144"/>
      <c r="AB446" s="145"/>
      <c r="AC446" s="142"/>
      <c r="AD446" s="142"/>
      <c r="AE446" s="146"/>
      <c r="AF446" s="147"/>
      <c r="AG446" s="147"/>
      <c r="AH446" s="147"/>
      <c r="AI446" s="147"/>
      <c r="AJ446" s="148"/>
      <c r="AK446" s="142"/>
      <c r="AL446" s="142"/>
      <c r="AM446" s="143"/>
      <c r="AN446" s="144"/>
      <c r="AO446" s="144"/>
      <c r="AP446" s="144"/>
      <c r="AQ446" s="144"/>
      <c r="AR446" s="145"/>
      <c r="AS446" s="142" t="str">
        <f>IF(原始数据!L446="","",原始数据!L446)</f>
        <v/>
      </c>
      <c r="AT446" s="142" t="str">
        <f>IF(原始数据!AV446="","",原始数据!AV446)</f>
        <v/>
      </c>
      <c r="AU446" s="154"/>
      <c r="AV446" s="154"/>
      <c r="AW446" s="154"/>
      <c r="AX446" s="154"/>
      <c r="AY446" s="155"/>
      <c r="AZ446" s="151"/>
      <c r="BA446" s="151"/>
    </row>
    <row r="447" spans="1:55">
      <c r="A447" s="1">
        <f>输入错误检查!B446</f>
        <v>0</v>
      </c>
      <c r="C447" s="8" t="str">
        <f>IF(原始数据!B447="","",原始数据!B447)</f>
        <v/>
      </c>
      <c r="D447" s="8" t="str">
        <f>IF(原始数据!C447="","",原始数据!C447)</f>
        <v/>
      </c>
      <c r="E447" s="8" t="str">
        <f>IF(原始数据!D447="","",原始数据!D447)</f>
        <v/>
      </c>
      <c r="F447" s="8" t="str">
        <f>IF(原始数据!E447="","",原始数据!E447)</f>
        <v/>
      </c>
      <c r="G447" s="8" t="str">
        <f>IF(原始数据!F447="","",原始数据!F447)</f>
        <v/>
      </c>
      <c r="H447" s="8">
        <f>IF(原始数据!G447="","",原始数据!G447)</f>
        <v>3</v>
      </c>
      <c r="I447" s="8" t="str">
        <f>IF(原始数据!H447="","",原始数据!H447)</f>
        <v>上</v>
      </c>
      <c r="J447" s="8" t="str">
        <f>原始数据!U447</f>
        <v/>
      </c>
      <c r="K447" s="8" t="str">
        <f t="shared" si="14"/>
        <v/>
      </c>
      <c r="L447" s="8">
        <f t="shared" si="15"/>
        <v>0</v>
      </c>
      <c r="M447" s="142"/>
      <c r="N447" s="142"/>
      <c r="O447" s="146"/>
      <c r="P447" s="147"/>
      <c r="Q447" s="147"/>
      <c r="R447" s="147"/>
      <c r="S447" s="147"/>
      <c r="T447" s="148"/>
      <c r="U447" s="142"/>
      <c r="V447" s="142"/>
      <c r="W447" s="143"/>
      <c r="X447" s="144"/>
      <c r="Y447" s="144"/>
      <c r="Z447" s="144"/>
      <c r="AA447" s="144"/>
      <c r="AB447" s="145"/>
      <c r="AC447" s="142"/>
      <c r="AD447" s="142"/>
      <c r="AE447" s="146"/>
      <c r="AF447" s="147"/>
      <c r="AG447" s="147"/>
      <c r="AH447" s="147"/>
      <c r="AI447" s="147"/>
      <c r="AJ447" s="148"/>
      <c r="AK447" s="142"/>
      <c r="AL447" s="142"/>
      <c r="AM447" s="143"/>
      <c r="AN447" s="144"/>
      <c r="AO447" s="144"/>
      <c r="AP447" s="144"/>
      <c r="AQ447" s="144"/>
      <c r="AR447" s="145"/>
      <c r="AS447" s="142" t="str">
        <f>IF(原始数据!L447="","",原始数据!L447)</f>
        <v/>
      </c>
      <c r="AT447" s="142" t="str">
        <f>IF(原始数据!AV447="","",原始数据!AV447)</f>
        <v/>
      </c>
      <c r="AU447" s="154"/>
      <c r="AV447" s="154"/>
      <c r="AW447" s="154"/>
      <c r="AX447" s="154"/>
      <c r="AY447" s="155"/>
      <c r="AZ447" s="151"/>
      <c r="BA447" s="151"/>
    </row>
    <row r="448" spans="1:55">
      <c r="A448" s="1">
        <f>输入错误检查!B447</f>
        <v>0</v>
      </c>
      <c r="C448" s="8" t="str">
        <f>IF(原始数据!B448="","",原始数据!B448)</f>
        <v/>
      </c>
      <c r="D448" s="8" t="str">
        <f>IF(原始数据!C448="","",原始数据!C448)</f>
        <v/>
      </c>
      <c r="E448" s="8" t="str">
        <f>IF(原始数据!D448="","",原始数据!D448)</f>
        <v/>
      </c>
      <c r="F448" s="8" t="str">
        <f>IF(原始数据!E448="","",原始数据!E448)</f>
        <v/>
      </c>
      <c r="G448" s="8" t="str">
        <f>IF(原始数据!F448="","",原始数据!F448)</f>
        <v/>
      </c>
      <c r="H448" s="8">
        <f>IF(原始数据!G448="","",原始数据!G448)</f>
        <v>3</v>
      </c>
      <c r="I448" s="8" t="str">
        <f>IF(原始数据!H448="","",原始数据!H448)</f>
        <v>下</v>
      </c>
      <c r="J448" s="8" t="str">
        <f>原始数据!U448</f>
        <v/>
      </c>
      <c r="K448" s="8" t="str">
        <f t="shared" si="14"/>
        <v/>
      </c>
      <c r="L448" s="8">
        <f t="shared" si="15"/>
        <v>0</v>
      </c>
      <c r="M448" s="142"/>
      <c r="N448" s="142"/>
      <c r="O448" s="146"/>
      <c r="P448" s="147"/>
      <c r="Q448" s="147"/>
      <c r="R448" s="147"/>
      <c r="S448" s="147"/>
      <c r="T448" s="148"/>
      <c r="U448" s="142"/>
      <c r="V448" s="142"/>
      <c r="W448" s="143"/>
      <c r="X448" s="144"/>
      <c r="Y448" s="144"/>
      <c r="Z448" s="144"/>
      <c r="AA448" s="144"/>
      <c r="AB448" s="145"/>
      <c r="AC448" s="142"/>
      <c r="AD448" s="142"/>
      <c r="AE448" s="146"/>
      <c r="AF448" s="147"/>
      <c r="AG448" s="147"/>
      <c r="AH448" s="147"/>
      <c r="AI448" s="147"/>
      <c r="AJ448" s="148"/>
      <c r="AK448" s="142"/>
      <c r="AL448" s="142"/>
      <c r="AM448" s="143"/>
      <c r="AN448" s="144"/>
      <c r="AO448" s="144"/>
      <c r="AP448" s="144"/>
      <c r="AQ448" s="144"/>
      <c r="AR448" s="145"/>
      <c r="AS448" s="142" t="str">
        <f>IF(原始数据!L448="","",原始数据!L448)</f>
        <v/>
      </c>
      <c r="AT448" s="142" t="str">
        <f>IF(原始数据!AV448="","",原始数据!AV448)</f>
        <v/>
      </c>
      <c r="AU448" s="154"/>
      <c r="AV448" s="154"/>
      <c r="AW448" s="154"/>
      <c r="AX448" s="154"/>
      <c r="AY448" s="155"/>
      <c r="AZ448" s="151"/>
      <c r="BA448" s="151"/>
    </row>
    <row r="449" spans="1:55">
      <c r="A449" s="1">
        <f>输入错误检查!B448</f>
        <v>0</v>
      </c>
      <c r="C449" s="8" t="str">
        <f>IF(原始数据!B449="","",原始数据!B449)</f>
        <v/>
      </c>
      <c r="D449" s="8" t="str">
        <f>IF(原始数据!C449="","",原始数据!C449)</f>
        <v/>
      </c>
      <c r="E449" s="8" t="str">
        <f>IF(原始数据!D449="","",原始数据!D449)</f>
        <v/>
      </c>
      <c r="F449" s="8" t="str">
        <f>IF(原始数据!E449="","",原始数据!E449)</f>
        <v/>
      </c>
      <c r="G449" s="8" t="str">
        <f>IF(原始数据!F449="","",原始数据!F449)</f>
        <v/>
      </c>
      <c r="H449" s="8" t="str">
        <f>IF(原始数据!G449="","",原始数据!G449)</f>
        <v>加</v>
      </c>
      <c r="I449" s="8" t="str">
        <f>IF(原始数据!H449="","",原始数据!H449)</f>
        <v>上</v>
      </c>
      <c r="J449" s="8" t="str">
        <f>原始数据!U449</f>
        <v/>
      </c>
      <c r="K449" s="8" t="str">
        <f t="shared" si="14"/>
        <v/>
      </c>
      <c r="L449" s="8">
        <f t="shared" si="15"/>
        <v>0</v>
      </c>
      <c r="M449" s="142"/>
      <c r="N449" s="142"/>
      <c r="O449" s="146"/>
      <c r="P449" s="147"/>
      <c r="Q449" s="147"/>
      <c r="R449" s="147"/>
      <c r="S449" s="147"/>
      <c r="T449" s="148"/>
      <c r="U449" s="142"/>
      <c r="V449" s="142"/>
      <c r="W449" s="143"/>
      <c r="X449" s="144"/>
      <c r="Y449" s="144"/>
      <c r="Z449" s="144"/>
      <c r="AA449" s="144"/>
      <c r="AB449" s="145"/>
      <c r="AC449" s="142"/>
      <c r="AD449" s="142"/>
      <c r="AE449" s="146"/>
      <c r="AF449" s="147"/>
      <c r="AG449" s="147"/>
      <c r="AH449" s="147"/>
      <c r="AI449" s="147"/>
      <c r="AJ449" s="148"/>
      <c r="AK449" s="142"/>
      <c r="AL449" s="142"/>
      <c r="AM449" s="143"/>
      <c r="AN449" s="144"/>
      <c r="AO449" s="144"/>
      <c r="AP449" s="144"/>
      <c r="AQ449" s="144"/>
      <c r="AR449" s="145"/>
      <c r="AS449" s="142" t="str">
        <f>IF(原始数据!L449="","",原始数据!L449)</f>
        <v/>
      </c>
      <c r="AT449" s="142" t="str">
        <f>IF(原始数据!AV449="","",原始数据!AV449)</f>
        <v/>
      </c>
      <c r="AU449" s="154"/>
      <c r="AV449" s="154"/>
      <c r="AW449" s="154"/>
      <c r="AX449" s="154"/>
      <c r="AY449" s="155"/>
      <c r="AZ449" s="151"/>
      <c r="BA449" s="151"/>
    </row>
    <row r="450" spans="1:55">
      <c r="A450" s="1">
        <f>输入错误检查!B449</f>
        <v>0</v>
      </c>
      <c r="C450" s="8" t="str">
        <f>IF(原始数据!B450="","",原始数据!B450)</f>
        <v/>
      </c>
      <c r="D450" s="8" t="str">
        <f>IF(原始数据!C450="","",原始数据!C450)</f>
        <v/>
      </c>
      <c r="E450" s="8" t="str">
        <f>IF(原始数据!D450="","",原始数据!D450)</f>
        <v/>
      </c>
      <c r="F450" s="8" t="str">
        <f>IF(原始数据!E450="","",原始数据!E450)</f>
        <v/>
      </c>
      <c r="G450" s="8" t="str">
        <f>IF(原始数据!F450="","",原始数据!F450)</f>
        <v/>
      </c>
      <c r="H450" s="8" t="str">
        <f>IF(原始数据!G450="","",原始数据!G450)</f>
        <v>加</v>
      </c>
      <c r="I450" s="8" t="str">
        <f>IF(原始数据!H450="","",原始数据!H450)</f>
        <v>下</v>
      </c>
      <c r="J450" s="8" t="str">
        <f>原始数据!U450</f>
        <v/>
      </c>
      <c r="K450" s="8" t="str">
        <f t="shared" si="14"/>
        <v/>
      </c>
      <c r="L450" s="8">
        <f t="shared" si="15"/>
        <v>0</v>
      </c>
      <c r="M450" s="142"/>
      <c r="N450" s="142"/>
      <c r="O450" s="146"/>
      <c r="P450" s="147"/>
      <c r="Q450" s="147"/>
      <c r="R450" s="147"/>
      <c r="S450" s="147"/>
      <c r="T450" s="148"/>
      <c r="U450" s="142"/>
      <c r="V450" s="142"/>
      <c r="W450" s="143"/>
      <c r="X450" s="144"/>
      <c r="Y450" s="144"/>
      <c r="Z450" s="144"/>
      <c r="AA450" s="144"/>
      <c r="AB450" s="145"/>
      <c r="AC450" s="142"/>
      <c r="AD450" s="142"/>
      <c r="AE450" s="146"/>
      <c r="AF450" s="147"/>
      <c r="AG450" s="147"/>
      <c r="AH450" s="147"/>
      <c r="AI450" s="147"/>
      <c r="AJ450" s="148"/>
      <c r="AK450" s="142"/>
      <c r="AL450" s="142"/>
      <c r="AM450" s="143"/>
      <c r="AN450" s="144"/>
      <c r="AO450" s="144"/>
      <c r="AP450" s="144"/>
      <c r="AQ450" s="144"/>
      <c r="AR450" s="145"/>
      <c r="AS450" s="142" t="str">
        <f>IF(原始数据!L450="","",原始数据!L450)</f>
        <v/>
      </c>
      <c r="AT450" s="142" t="str">
        <f>IF(原始数据!AV450="","",原始数据!AV450)</f>
        <v/>
      </c>
      <c r="AU450" s="154"/>
      <c r="AV450" s="154"/>
      <c r="AW450" s="154"/>
      <c r="AX450" s="154"/>
      <c r="AY450" s="155"/>
      <c r="AZ450" s="151"/>
      <c r="BA450" s="151"/>
    </row>
    <row r="451" spans="1:55">
      <c r="A451" s="1">
        <f>输入错误检查!B450</f>
        <v>0</v>
      </c>
      <c r="C451" s="8" t="str">
        <f>IF(原始数据!B451="","",原始数据!B451)</f>
        <v/>
      </c>
      <c r="D451" s="8" t="str">
        <f>IF(原始数据!C451="","",原始数据!C451)</f>
        <v/>
      </c>
      <c r="E451" s="8" t="str">
        <f>IF(原始数据!D451="","",原始数据!D451)</f>
        <v/>
      </c>
      <c r="F451" s="8" t="str">
        <f>IF(原始数据!E451="","",原始数据!E451)</f>
        <v/>
      </c>
      <c r="G451" s="8" t="str">
        <f>IF(原始数据!F451="","",原始数据!F451)</f>
        <v/>
      </c>
      <c r="H451" s="8">
        <f>IF(原始数据!G451="","",原始数据!G451)</f>
        <v>1</v>
      </c>
      <c r="I451" s="8" t="str">
        <f>IF(原始数据!H451="","",原始数据!H451)</f>
        <v>上</v>
      </c>
      <c r="J451" s="8" t="str">
        <f>原始数据!U451</f>
        <v/>
      </c>
      <c r="K451" s="8" t="str">
        <f t="shared" si="14"/>
        <v/>
      </c>
      <c r="L451" s="8">
        <f t="shared" si="15"/>
        <v>0</v>
      </c>
      <c r="M451" s="142"/>
      <c r="N451" s="142"/>
      <c r="O451" s="143"/>
      <c r="P451" s="144"/>
      <c r="Q451" s="144"/>
      <c r="R451" s="144"/>
      <c r="S451" s="144"/>
      <c r="T451" s="145"/>
      <c r="U451" s="142"/>
      <c r="V451" s="142"/>
      <c r="W451" s="146"/>
      <c r="X451" s="147"/>
      <c r="Y451" s="147"/>
      <c r="Z451" s="147"/>
      <c r="AA451" s="147"/>
      <c r="AB451" s="148"/>
      <c r="AC451" s="142"/>
      <c r="AD451" s="142"/>
      <c r="AE451" s="143"/>
      <c r="AF451" s="144"/>
      <c r="AG451" s="144"/>
      <c r="AH451" s="144"/>
      <c r="AI451" s="144"/>
      <c r="AJ451" s="145"/>
      <c r="AK451" s="142"/>
      <c r="AL451" s="142"/>
      <c r="AM451" s="146"/>
      <c r="AN451" s="147"/>
      <c r="AO451" s="147"/>
      <c r="AP451" s="147"/>
      <c r="AQ451" s="147"/>
      <c r="AR451" s="148"/>
      <c r="AS451" s="142" t="str">
        <f>IF(原始数据!L451="","",原始数据!L451)</f>
        <v/>
      </c>
      <c r="AT451" s="142" t="str">
        <f>IF(原始数据!AV451="","",原始数据!AV451)</f>
        <v/>
      </c>
      <c r="AU451" s="149"/>
      <c r="AV451" s="149"/>
      <c r="AW451" s="149"/>
      <c r="AX451" s="149"/>
      <c r="AY451" s="150"/>
      <c r="AZ451" s="151"/>
      <c r="BA451" s="151"/>
      <c r="BB451" s="156"/>
      <c r="BC451" s="157"/>
    </row>
    <row r="452" spans="1:55">
      <c r="A452" s="1">
        <f>输入错误检查!B451</f>
        <v>0</v>
      </c>
      <c r="C452" s="8" t="str">
        <f>IF(原始数据!B452="","",原始数据!B452)</f>
        <v/>
      </c>
      <c r="D452" s="8" t="str">
        <f>IF(原始数据!C452="","",原始数据!C452)</f>
        <v/>
      </c>
      <c r="E452" s="8" t="str">
        <f>IF(原始数据!D452="","",原始数据!D452)</f>
        <v/>
      </c>
      <c r="F452" s="8" t="str">
        <f>IF(原始数据!E452="","",原始数据!E452)</f>
        <v/>
      </c>
      <c r="G452" s="8" t="str">
        <f>IF(原始数据!F452="","",原始数据!F452)</f>
        <v/>
      </c>
      <c r="H452" s="8">
        <f>IF(原始数据!G452="","",原始数据!G452)</f>
        <v>1</v>
      </c>
      <c r="I452" s="8" t="str">
        <f>IF(原始数据!H452="","",原始数据!H452)</f>
        <v>下</v>
      </c>
      <c r="J452" s="8" t="str">
        <f>原始数据!U452</f>
        <v/>
      </c>
      <c r="K452" s="8" t="str">
        <f t="shared" si="14"/>
        <v/>
      </c>
      <c r="L452" s="8">
        <f t="shared" si="15"/>
        <v>0</v>
      </c>
      <c r="M452" s="142"/>
      <c r="N452" s="142"/>
      <c r="O452" s="143"/>
      <c r="P452" s="144"/>
      <c r="Q452" s="144"/>
      <c r="R452" s="144"/>
      <c r="S452" s="144"/>
      <c r="T452" s="145"/>
      <c r="U452" s="142"/>
      <c r="V452" s="142"/>
      <c r="W452" s="146"/>
      <c r="X452" s="147"/>
      <c r="Y452" s="147"/>
      <c r="Z452" s="147"/>
      <c r="AA452" s="147"/>
      <c r="AB452" s="148"/>
      <c r="AC452" s="142"/>
      <c r="AD452" s="142"/>
      <c r="AE452" s="143"/>
      <c r="AF452" s="144"/>
      <c r="AG452" s="144"/>
      <c r="AH452" s="144"/>
      <c r="AI452" s="144"/>
      <c r="AJ452" s="145"/>
      <c r="AK452" s="142"/>
      <c r="AL452" s="142"/>
      <c r="AM452" s="146"/>
      <c r="AN452" s="147"/>
      <c r="AO452" s="147"/>
      <c r="AP452" s="147"/>
      <c r="AQ452" s="147"/>
      <c r="AR452" s="148"/>
      <c r="AS452" s="142" t="str">
        <f>IF(原始数据!L452="","",原始数据!L452)</f>
        <v/>
      </c>
      <c r="AT452" s="142" t="str">
        <f>IF(原始数据!AV452="","",原始数据!AV452)</f>
        <v/>
      </c>
      <c r="AU452" s="149"/>
      <c r="AV452" s="149"/>
      <c r="AW452" s="149"/>
      <c r="AX452" s="149"/>
      <c r="AY452" s="150"/>
      <c r="AZ452" s="151"/>
      <c r="BA452" s="151"/>
    </row>
    <row r="453" spans="1:55">
      <c r="A453" s="1">
        <f>输入错误检查!B452</f>
        <v>0</v>
      </c>
      <c r="C453" s="8" t="str">
        <f>IF(原始数据!B453="","",原始数据!B453)</f>
        <v/>
      </c>
      <c r="D453" s="8" t="str">
        <f>IF(原始数据!C453="","",原始数据!C453)</f>
        <v/>
      </c>
      <c r="E453" s="8" t="str">
        <f>IF(原始数据!D453="","",原始数据!D453)</f>
        <v/>
      </c>
      <c r="F453" s="8" t="str">
        <f>IF(原始数据!E453="","",原始数据!E453)</f>
        <v/>
      </c>
      <c r="G453" s="8" t="str">
        <f>IF(原始数据!F453="","",原始数据!F453)</f>
        <v/>
      </c>
      <c r="H453" s="8">
        <f>IF(原始数据!G453="","",原始数据!G453)</f>
        <v>2</v>
      </c>
      <c r="I453" s="8" t="str">
        <f>IF(原始数据!H453="","",原始数据!H453)</f>
        <v>上</v>
      </c>
      <c r="J453" s="8" t="str">
        <f>原始数据!U453</f>
        <v/>
      </c>
      <c r="K453" s="8" t="str">
        <f t="shared" si="14"/>
        <v/>
      </c>
      <c r="L453" s="8">
        <f t="shared" si="15"/>
        <v>0</v>
      </c>
      <c r="M453" s="142"/>
      <c r="N453" s="142"/>
      <c r="O453" s="143"/>
      <c r="P453" s="144"/>
      <c r="Q453" s="144"/>
      <c r="R453" s="144"/>
      <c r="S453" s="144"/>
      <c r="T453" s="145"/>
      <c r="U453" s="142"/>
      <c r="V453" s="142"/>
      <c r="W453" s="146"/>
      <c r="X453" s="147"/>
      <c r="Y453" s="147"/>
      <c r="Z453" s="147"/>
      <c r="AA453" s="147"/>
      <c r="AB453" s="148"/>
      <c r="AC453" s="142"/>
      <c r="AD453" s="142"/>
      <c r="AE453" s="143"/>
      <c r="AF453" s="144"/>
      <c r="AG453" s="144"/>
      <c r="AH453" s="144"/>
      <c r="AI453" s="144"/>
      <c r="AJ453" s="145"/>
      <c r="AK453" s="142"/>
      <c r="AL453" s="142"/>
      <c r="AM453" s="146"/>
      <c r="AN453" s="147"/>
      <c r="AO453" s="147"/>
      <c r="AP453" s="147"/>
      <c r="AQ453" s="147"/>
      <c r="AR453" s="148"/>
      <c r="AS453" s="142" t="str">
        <f>IF(原始数据!L453="","",原始数据!L453)</f>
        <v/>
      </c>
      <c r="AT453" s="142" t="str">
        <f>IF(原始数据!AV453="","",原始数据!AV453)</f>
        <v/>
      </c>
      <c r="AU453" s="149"/>
      <c r="AV453" s="149"/>
      <c r="AW453" s="149"/>
      <c r="AX453" s="149"/>
      <c r="AY453" s="150"/>
      <c r="AZ453" s="151"/>
      <c r="BA453" s="151"/>
    </row>
    <row r="454" spans="1:55">
      <c r="A454" s="1">
        <f>输入错误检查!B453</f>
        <v>0</v>
      </c>
      <c r="C454" s="8" t="str">
        <f>IF(原始数据!B454="","",原始数据!B454)</f>
        <v/>
      </c>
      <c r="D454" s="8" t="str">
        <f>IF(原始数据!C454="","",原始数据!C454)</f>
        <v/>
      </c>
      <c r="E454" s="8" t="str">
        <f>IF(原始数据!D454="","",原始数据!D454)</f>
        <v/>
      </c>
      <c r="F454" s="8" t="str">
        <f>IF(原始数据!E454="","",原始数据!E454)</f>
        <v/>
      </c>
      <c r="G454" s="8" t="str">
        <f>IF(原始数据!F454="","",原始数据!F454)</f>
        <v/>
      </c>
      <c r="H454" s="8">
        <f>IF(原始数据!G454="","",原始数据!G454)</f>
        <v>2</v>
      </c>
      <c r="I454" s="8" t="str">
        <f>IF(原始数据!H454="","",原始数据!H454)</f>
        <v>下</v>
      </c>
      <c r="J454" s="8" t="str">
        <f>原始数据!U454</f>
        <v/>
      </c>
      <c r="K454" s="8" t="str">
        <f t="shared" si="14"/>
        <v/>
      </c>
      <c r="L454" s="8">
        <f t="shared" si="15"/>
        <v>0</v>
      </c>
      <c r="M454" s="142"/>
      <c r="N454" s="142"/>
      <c r="O454" s="143"/>
      <c r="P454" s="144"/>
      <c r="Q454" s="144"/>
      <c r="R454" s="144"/>
      <c r="S454" s="144"/>
      <c r="T454" s="145"/>
      <c r="U454" s="142"/>
      <c r="V454" s="142"/>
      <c r="W454" s="146"/>
      <c r="X454" s="147"/>
      <c r="Y454" s="147"/>
      <c r="Z454" s="147"/>
      <c r="AA454" s="147"/>
      <c r="AB454" s="148"/>
      <c r="AC454" s="142"/>
      <c r="AD454" s="142"/>
      <c r="AE454" s="143"/>
      <c r="AF454" s="144"/>
      <c r="AG454" s="144"/>
      <c r="AH454" s="144"/>
      <c r="AI454" s="144"/>
      <c r="AJ454" s="145"/>
      <c r="AK454" s="142"/>
      <c r="AL454" s="142"/>
      <c r="AM454" s="146"/>
      <c r="AN454" s="147"/>
      <c r="AO454" s="147"/>
      <c r="AP454" s="147"/>
      <c r="AQ454" s="147"/>
      <c r="AR454" s="148"/>
      <c r="AS454" s="142" t="str">
        <f>IF(原始数据!L454="","",原始数据!L454)</f>
        <v/>
      </c>
      <c r="AT454" s="142" t="str">
        <f>IF(原始数据!AV454="","",原始数据!AV454)</f>
        <v/>
      </c>
      <c r="AU454" s="149"/>
      <c r="AV454" s="149"/>
      <c r="AW454" s="149"/>
      <c r="AX454" s="149"/>
      <c r="AY454" s="150"/>
      <c r="AZ454" s="151"/>
      <c r="BA454" s="151"/>
    </row>
    <row r="455" spans="1:55">
      <c r="A455" s="1">
        <f>输入错误检查!B454</f>
        <v>0</v>
      </c>
      <c r="C455" s="8" t="str">
        <f>IF(原始数据!B455="","",原始数据!B455)</f>
        <v/>
      </c>
      <c r="D455" s="8" t="str">
        <f>IF(原始数据!C455="","",原始数据!C455)</f>
        <v/>
      </c>
      <c r="E455" s="8" t="str">
        <f>IF(原始数据!D455="","",原始数据!D455)</f>
        <v/>
      </c>
      <c r="F455" s="8" t="str">
        <f>IF(原始数据!E455="","",原始数据!E455)</f>
        <v/>
      </c>
      <c r="G455" s="8" t="str">
        <f>IF(原始数据!F455="","",原始数据!F455)</f>
        <v/>
      </c>
      <c r="H455" s="8">
        <f>IF(原始数据!G455="","",原始数据!G455)</f>
        <v>3</v>
      </c>
      <c r="I455" s="8" t="str">
        <f>IF(原始数据!H455="","",原始数据!H455)</f>
        <v>上</v>
      </c>
      <c r="J455" s="8" t="str">
        <f>原始数据!U455</f>
        <v/>
      </c>
      <c r="K455" s="8" t="str">
        <f t="shared" si="14"/>
        <v/>
      </c>
      <c r="L455" s="8">
        <f t="shared" si="15"/>
        <v>0</v>
      </c>
      <c r="M455" s="142"/>
      <c r="N455" s="142"/>
      <c r="O455" s="143"/>
      <c r="P455" s="144"/>
      <c r="Q455" s="144"/>
      <c r="R455" s="144"/>
      <c r="S455" s="144"/>
      <c r="T455" s="145"/>
      <c r="U455" s="142"/>
      <c r="V455" s="142"/>
      <c r="W455" s="146"/>
      <c r="X455" s="147"/>
      <c r="Y455" s="147"/>
      <c r="Z455" s="147"/>
      <c r="AA455" s="147"/>
      <c r="AB455" s="148"/>
      <c r="AC455" s="142"/>
      <c r="AD455" s="142"/>
      <c r="AE455" s="143"/>
      <c r="AF455" s="144"/>
      <c r="AG455" s="144"/>
      <c r="AH455" s="144"/>
      <c r="AI455" s="144"/>
      <c r="AJ455" s="145"/>
      <c r="AK455" s="142"/>
      <c r="AL455" s="142"/>
      <c r="AM455" s="146"/>
      <c r="AN455" s="147"/>
      <c r="AO455" s="147"/>
      <c r="AP455" s="147"/>
      <c r="AQ455" s="147"/>
      <c r="AR455" s="148"/>
      <c r="AS455" s="142" t="str">
        <f>IF(原始数据!L455="","",原始数据!L455)</f>
        <v/>
      </c>
      <c r="AT455" s="142" t="str">
        <f>IF(原始数据!AV455="","",原始数据!AV455)</f>
        <v/>
      </c>
      <c r="AU455" s="149"/>
      <c r="AV455" s="149"/>
      <c r="AW455" s="149"/>
      <c r="AX455" s="149"/>
      <c r="AY455" s="150"/>
      <c r="AZ455" s="151"/>
      <c r="BA455" s="151"/>
    </row>
    <row r="456" spans="1:55">
      <c r="A456" s="1">
        <f>输入错误检查!B455</f>
        <v>0</v>
      </c>
      <c r="C456" s="8" t="str">
        <f>IF(原始数据!B456="","",原始数据!B456)</f>
        <v/>
      </c>
      <c r="D456" s="8" t="str">
        <f>IF(原始数据!C456="","",原始数据!C456)</f>
        <v/>
      </c>
      <c r="E456" s="8" t="str">
        <f>IF(原始数据!D456="","",原始数据!D456)</f>
        <v/>
      </c>
      <c r="F456" s="8" t="str">
        <f>IF(原始数据!E456="","",原始数据!E456)</f>
        <v/>
      </c>
      <c r="G456" s="8" t="str">
        <f>IF(原始数据!F456="","",原始数据!F456)</f>
        <v/>
      </c>
      <c r="H456" s="8">
        <f>IF(原始数据!G456="","",原始数据!G456)</f>
        <v>3</v>
      </c>
      <c r="I456" s="8" t="str">
        <f>IF(原始数据!H456="","",原始数据!H456)</f>
        <v>下</v>
      </c>
      <c r="J456" s="8" t="str">
        <f>原始数据!U456</f>
        <v/>
      </c>
      <c r="K456" s="8" t="str">
        <f t="shared" si="14"/>
        <v/>
      </c>
      <c r="L456" s="8">
        <f t="shared" si="15"/>
        <v>0</v>
      </c>
      <c r="M456" s="142"/>
      <c r="N456" s="142"/>
      <c r="O456" s="143"/>
      <c r="P456" s="144"/>
      <c r="Q456" s="144"/>
      <c r="R456" s="144"/>
      <c r="S456" s="144"/>
      <c r="T456" s="145"/>
      <c r="U456" s="142"/>
      <c r="V456" s="142"/>
      <c r="W456" s="146"/>
      <c r="X456" s="147"/>
      <c r="Y456" s="147"/>
      <c r="Z456" s="147"/>
      <c r="AA456" s="147"/>
      <c r="AB456" s="148"/>
      <c r="AC456" s="142"/>
      <c r="AD456" s="142"/>
      <c r="AE456" s="143"/>
      <c r="AF456" s="144"/>
      <c r="AG456" s="144"/>
      <c r="AH456" s="144"/>
      <c r="AI456" s="144"/>
      <c r="AJ456" s="145"/>
      <c r="AK456" s="142"/>
      <c r="AL456" s="142"/>
      <c r="AM456" s="146"/>
      <c r="AN456" s="147"/>
      <c r="AO456" s="147"/>
      <c r="AP456" s="147"/>
      <c r="AQ456" s="147"/>
      <c r="AR456" s="148"/>
      <c r="AS456" s="142" t="str">
        <f>IF(原始数据!L456="","",原始数据!L456)</f>
        <v/>
      </c>
      <c r="AT456" s="142" t="str">
        <f>IF(原始数据!AV456="","",原始数据!AV456)</f>
        <v/>
      </c>
      <c r="AU456" s="149"/>
      <c r="AV456" s="149"/>
      <c r="AW456" s="149"/>
      <c r="AX456" s="149"/>
      <c r="AY456" s="150"/>
      <c r="AZ456" s="151"/>
      <c r="BA456" s="151"/>
    </row>
    <row r="457" spans="1:55">
      <c r="A457" s="1">
        <f>输入错误检查!B456</f>
        <v>0</v>
      </c>
      <c r="C457" s="8" t="str">
        <f>IF(原始数据!B457="","",原始数据!B457)</f>
        <v/>
      </c>
      <c r="D457" s="8" t="str">
        <f>IF(原始数据!C457="","",原始数据!C457)</f>
        <v/>
      </c>
      <c r="E457" s="8" t="str">
        <f>IF(原始数据!D457="","",原始数据!D457)</f>
        <v/>
      </c>
      <c r="F457" s="8" t="str">
        <f>IF(原始数据!E457="","",原始数据!E457)</f>
        <v/>
      </c>
      <c r="G457" s="8" t="str">
        <f>IF(原始数据!F457="","",原始数据!F457)</f>
        <v/>
      </c>
      <c r="H457" s="8" t="str">
        <f>IF(原始数据!G457="","",原始数据!G457)</f>
        <v>加</v>
      </c>
      <c r="I457" s="8" t="str">
        <f>IF(原始数据!H457="","",原始数据!H457)</f>
        <v>上</v>
      </c>
      <c r="J457" s="8" t="str">
        <f>原始数据!U457</f>
        <v/>
      </c>
      <c r="K457" s="8" t="str">
        <f t="shared" si="14"/>
        <v/>
      </c>
      <c r="L457" s="8">
        <f t="shared" si="15"/>
        <v>0</v>
      </c>
      <c r="M457" s="142"/>
      <c r="N457" s="142"/>
      <c r="O457" s="143"/>
      <c r="P457" s="144"/>
      <c r="Q457" s="144"/>
      <c r="R457" s="144"/>
      <c r="S457" s="144"/>
      <c r="T457" s="145"/>
      <c r="U457" s="142"/>
      <c r="V457" s="142"/>
      <c r="W457" s="146"/>
      <c r="X457" s="147"/>
      <c r="Y457" s="147"/>
      <c r="Z457" s="147"/>
      <c r="AA457" s="147"/>
      <c r="AB457" s="148"/>
      <c r="AC457" s="142"/>
      <c r="AD457" s="142"/>
      <c r="AE457" s="143"/>
      <c r="AF457" s="144"/>
      <c r="AG457" s="144"/>
      <c r="AH457" s="144"/>
      <c r="AI457" s="144"/>
      <c r="AJ457" s="145"/>
      <c r="AK457" s="142"/>
      <c r="AL457" s="142"/>
      <c r="AM457" s="146"/>
      <c r="AN457" s="147"/>
      <c r="AO457" s="147"/>
      <c r="AP457" s="147"/>
      <c r="AQ457" s="147"/>
      <c r="AR457" s="148"/>
      <c r="AS457" s="142" t="str">
        <f>IF(原始数据!L457="","",原始数据!L457)</f>
        <v/>
      </c>
      <c r="AT457" s="142" t="str">
        <f>IF(原始数据!AV457="","",原始数据!AV457)</f>
        <v/>
      </c>
      <c r="AU457" s="149"/>
      <c r="AV457" s="149"/>
      <c r="AW457" s="149"/>
      <c r="AX457" s="149"/>
      <c r="AY457" s="150"/>
      <c r="AZ457" s="151"/>
      <c r="BA457" s="151"/>
    </row>
    <row r="458" spans="1:55">
      <c r="A458" s="1">
        <f>输入错误检查!B457</f>
        <v>0</v>
      </c>
      <c r="C458" s="8" t="str">
        <f>IF(原始数据!B458="","",原始数据!B458)</f>
        <v/>
      </c>
      <c r="D458" s="8" t="str">
        <f>IF(原始数据!C458="","",原始数据!C458)</f>
        <v/>
      </c>
      <c r="E458" s="8" t="str">
        <f>IF(原始数据!D458="","",原始数据!D458)</f>
        <v/>
      </c>
      <c r="F458" s="8" t="str">
        <f>IF(原始数据!E458="","",原始数据!E458)</f>
        <v/>
      </c>
      <c r="G458" s="8" t="str">
        <f>IF(原始数据!F458="","",原始数据!F458)</f>
        <v/>
      </c>
      <c r="H458" s="8" t="str">
        <f>IF(原始数据!G458="","",原始数据!G458)</f>
        <v>加</v>
      </c>
      <c r="I458" s="8" t="str">
        <f>IF(原始数据!H458="","",原始数据!H458)</f>
        <v>下</v>
      </c>
      <c r="J458" s="8" t="str">
        <f>原始数据!U458</f>
        <v/>
      </c>
      <c r="K458" s="8" t="str">
        <f t="shared" si="14"/>
        <v/>
      </c>
      <c r="L458" s="8">
        <f t="shared" si="15"/>
        <v>0</v>
      </c>
      <c r="M458" s="142"/>
      <c r="N458" s="142"/>
      <c r="O458" s="143"/>
      <c r="P458" s="144"/>
      <c r="Q458" s="144"/>
      <c r="R458" s="144"/>
      <c r="S458" s="144"/>
      <c r="T458" s="145"/>
      <c r="U458" s="142"/>
      <c r="V458" s="142"/>
      <c r="W458" s="146"/>
      <c r="X458" s="147"/>
      <c r="Y458" s="147"/>
      <c r="Z458" s="147"/>
      <c r="AA458" s="147"/>
      <c r="AB458" s="148"/>
      <c r="AC458" s="142"/>
      <c r="AD458" s="142"/>
      <c r="AE458" s="143"/>
      <c r="AF458" s="144"/>
      <c r="AG458" s="144"/>
      <c r="AH458" s="144"/>
      <c r="AI458" s="144"/>
      <c r="AJ458" s="145"/>
      <c r="AK458" s="142"/>
      <c r="AL458" s="142"/>
      <c r="AM458" s="146"/>
      <c r="AN458" s="147"/>
      <c r="AO458" s="147"/>
      <c r="AP458" s="147"/>
      <c r="AQ458" s="147"/>
      <c r="AR458" s="148"/>
      <c r="AS458" s="142" t="str">
        <f>IF(原始数据!L458="","",原始数据!L458)</f>
        <v/>
      </c>
      <c r="AT458" s="142" t="str">
        <f>IF(原始数据!AV458="","",原始数据!AV458)</f>
        <v/>
      </c>
      <c r="AU458" s="149"/>
      <c r="AV458" s="149"/>
      <c r="AW458" s="149"/>
      <c r="AX458" s="149"/>
      <c r="AY458" s="150"/>
      <c r="AZ458" s="151"/>
      <c r="BA458" s="151"/>
    </row>
    <row r="459" spans="1:55">
      <c r="A459" s="1">
        <f>输入错误检查!B458</f>
        <v>0</v>
      </c>
      <c r="C459" s="8" t="str">
        <f>IF(原始数据!B459="","",原始数据!B459)</f>
        <v/>
      </c>
      <c r="D459" s="8" t="str">
        <f>IF(原始数据!C459="","",原始数据!C459)</f>
        <v/>
      </c>
      <c r="E459" s="8" t="str">
        <f>IF(原始数据!D459="","",原始数据!D459)</f>
        <v/>
      </c>
      <c r="F459" s="8" t="str">
        <f>IF(原始数据!E459="","",原始数据!E459)</f>
        <v/>
      </c>
      <c r="G459" s="8" t="str">
        <f>IF(原始数据!F459="","",原始数据!F459)</f>
        <v/>
      </c>
      <c r="H459" s="8">
        <f>IF(原始数据!G459="","",原始数据!G459)</f>
        <v>1</v>
      </c>
      <c r="I459" s="8" t="str">
        <f>IF(原始数据!H459="","",原始数据!H459)</f>
        <v>上</v>
      </c>
      <c r="J459" s="8" t="str">
        <f>原始数据!U459</f>
        <v/>
      </c>
      <c r="K459" s="8" t="str">
        <f t="shared" si="14"/>
        <v/>
      </c>
      <c r="L459" s="8">
        <f t="shared" si="15"/>
        <v>0</v>
      </c>
      <c r="M459" s="142"/>
      <c r="N459" s="142"/>
      <c r="O459" s="146"/>
      <c r="P459" s="147"/>
      <c r="Q459" s="147"/>
      <c r="R459" s="147"/>
      <c r="S459" s="147"/>
      <c r="T459" s="148"/>
      <c r="U459" s="142"/>
      <c r="V459" s="142"/>
      <c r="W459" s="143"/>
      <c r="X459" s="144"/>
      <c r="Y459" s="144"/>
      <c r="Z459" s="144"/>
      <c r="AA459" s="144"/>
      <c r="AB459" s="145"/>
      <c r="AC459" s="142"/>
      <c r="AD459" s="142"/>
      <c r="AE459" s="146"/>
      <c r="AF459" s="147"/>
      <c r="AG459" s="147"/>
      <c r="AH459" s="147"/>
      <c r="AI459" s="147"/>
      <c r="AJ459" s="148"/>
      <c r="AK459" s="142"/>
      <c r="AL459" s="142"/>
      <c r="AM459" s="143"/>
      <c r="AN459" s="144"/>
      <c r="AO459" s="144"/>
      <c r="AP459" s="144"/>
      <c r="AQ459" s="144"/>
      <c r="AR459" s="145"/>
      <c r="AS459" s="142" t="str">
        <f>IF(原始数据!L459="","",原始数据!L459)</f>
        <v/>
      </c>
      <c r="AT459" s="142" t="str">
        <f>IF(原始数据!AV459="","",原始数据!AV459)</f>
        <v/>
      </c>
      <c r="AU459" s="154"/>
      <c r="AV459" s="154"/>
      <c r="AW459" s="154"/>
      <c r="AX459" s="154"/>
      <c r="AY459" s="155"/>
      <c r="AZ459" s="151"/>
      <c r="BA459" s="151"/>
      <c r="BB459" s="156"/>
      <c r="BC459" s="157"/>
    </row>
    <row r="460" spans="1:55">
      <c r="A460" s="1">
        <f>输入错误检查!B459</f>
        <v>0</v>
      </c>
      <c r="C460" s="8" t="str">
        <f>IF(原始数据!B460="","",原始数据!B460)</f>
        <v/>
      </c>
      <c r="D460" s="8" t="str">
        <f>IF(原始数据!C460="","",原始数据!C460)</f>
        <v/>
      </c>
      <c r="E460" s="8" t="str">
        <f>IF(原始数据!D460="","",原始数据!D460)</f>
        <v/>
      </c>
      <c r="F460" s="8" t="str">
        <f>IF(原始数据!E460="","",原始数据!E460)</f>
        <v/>
      </c>
      <c r="G460" s="8" t="str">
        <f>IF(原始数据!F460="","",原始数据!F460)</f>
        <v/>
      </c>
      <c r="H460" s="8">
        <f>IF(原始数据!G460="","",原始数据!G460)</f>
        <v>1</v>
      </c>
      <c r="I460" s="8" t="str">
        <f>IF(原始数据!H460="","",原始数据!H460)</f>
        <v>下</v>
      </c>
      <c r="J460" s="8" t="str">
        <f>原始数据!U460</f>
        <v/>
      </c>
      <c r="K460" s="8" t="str">
        <f t="shared" si="14"/>
        <v/>
      </c>
      <c r="L460" s="8">
        <f t="shared" si="15"/>
        <v>0</v>
      </c>
      <c r="M460" s="142"/>
      <c r="N460" s="142"/>
      <c r="O460" s="146"/>
      <c r="P460" s="147"/>
      <c r="Q460" s="147"/>
      <c r="R460" s="147"/>
      <c r="S460" s="147"/>
      <c r="T460" s="148"/>
      <c r="U460" s="142"/>
      <c r="V460" s="142"/>
      <c r="W460" s="143"/>
      <c r="X460" s="144"/>
      <c r="Y460" s="144"/>
      <c r="Z460" s="144"/>
      <c r="AA460" s="144"/>
      <c r="AB460" s="145"/>
      <c r="AC460" s="142"/>
      <c r="AD460" s="142"/>
      <c r="AE460" s="146"/>
      <c r="AF460" s="147"/>
      <c r="AG460" s="147"/>
      <c r="AH460" s="147"/>
      <c r="AI460" s="147"/>
      <c r="AJ460" s="148"/>
      <c r="AK460" s="142"/>
      <c r="AL460" s="142"/>
      <c r="AM460" s="143"/>
      <c r="AN460" s="144"/>
      <c r="AO460" s="144"/>
      <c r="AP460" s="144"/>
      <c r="AQ460" s="144"/>
      <c r="AR460" s="145"/>
      <c r="AS460" s="142" t="str">
        <f>IF(原始数据!L460="","",原始数据!L460)</f>
        <v/>
      </c>
      <c r="AT460" s="142" t="str">
        <f>IF(原始数据!AV460="","",原始数据!AV460)</f>
        <v/>
      </c>
      <c r="AU460" s="154"/>
      <c r="AV460" s="154"/>
      <c r="AW460" s="154"/>
      <c r="AX460" s="154"/>
      <c r="AY460" s="155"/>
      <c r="AZ460" s="151"/>
      <c r="BA460" s="151"/>
    </row>
    <row r="461" spans="1:55">
      <c r="A461" s="1">
        <f>输入错误检查!B460</f>
        <v>0</v>
      </c>
      <c r="C461" s="8" t="str">
        <f>IF(原始数据!B461="","",原始数据!B461)</f>
        <v/>
      </c>
      <c r="D461" s="8" t="str">
        <f>IF(原始数据!C461="","",原始数据!C461)</f>
        <v/>
      </c>
      <c r="E461" s="8" t="str">
        <f>IF(原始数据!D461="","",原始数据!D461)</f>
        <v/>
      </c>
      <c r="F461" s="8" t="str">
        <f>IF(原始数据!E461="","",原始数据!E461)</f>
        <v/>
      </c>
      <c r="G461" s="8" t="str">
        <f>IF(原始数据!F461="","",原始数据!F461)</f>
        <v/>
      </c>
      <c r="H461" s="8">
        <f>IF(原始数据!G461="","",原始数据!G461)</f>
        <v>2</v>
      </c>
      <c r="I461" s="8" t="str">
        <f>IF(原始数据!H461="","",原始数据!H461)</f>
        <v>上</v>
      </c>
      <c r="J461" s="8" t="str">
        <f>原始数据!U461</f>
        <v/>
      </c>
      <c r="K461" s="8" t="str">
        <f t="shared" si="14"/>
        <v/>
      </c>
      <c r="L461" s="8">
        <f t="shared" si="15"/>
        <v>0</v>
      </c>
      <c r="M461" s="142"/>
      <c r="N461" s="142"/>
      <c r="O461" s="146"/>
      <c r="P461" s="147"/>
      <c r="Q461" s="147"/>
      <c r="R461" s="147"/>
      <c r="S461" s="147"/>
      <c r="T461" s="148"/>
      <c r="U461" s="142"/>
      <c r="V461" s="142"/>
      <c r="W461" s="143"/>
      <c r="X461" s="144"/>
      <c r="Y461" s="144"/>
      <c r="Z461" s="144"/>
      <c r="AA461" s="144"/>
      <c r="AB461" s="145"/>
      <c r="AC461" s="142"/>
      <c r="AD461" s="142"/>
      <c r="AE461" s="146"/>
      <c r="AF461" s="147"/>
      <c r="AG461" s="147"/>
      <c r="AH461" s="147"/>
      <c r="AI461" s="147"/>
      <c r="AJ461" s="148"/>
      <c r="AK461" s="142"/>
      <c r="AL461" s="142"/>
      <c r="AM461" s="143"/>
      <c r="AN461" s="144"/>
      <c r="AO461" s="144"/>
      <c r="AP461" s="144"/>
      <c r="AQ461" s="144"/>
      <c r="AR461" s="145"/>
      <c r="AS461" s="142" t="str">
        <f>IF(原始数据!L461="","",原始数据!L461)</f>
        <v/>
      </c>
      <c r="AT461" s="142" t="str">
        <f>IF(原始数据!AV461="","",原始数据!AV461)</f>
        <v/>
      </c>
      <c r="AU461" s="154"/>
      <c r="AV461" s="154"/>
      <c r="AW461" s="154"/>
      <c r="AX461" s="154"/>
      <c r="AY461" s="155"/>
      <c r="AZ461" s="151"/>
      <c r="BA461" s="151"/>
    </row>
    <row r="462" spans="1:55">
      <c r="A462" s="1">
        <f>输入错误检查!B461</f>
        <v>0</v>
      </c>
      <c r="C462" s="8" t="str">
        <f>IF(原始数据!B462="","",原始数据!B462)</f>
        <v/>
      </c>
      <c r="D462" s="8" t="str">
        <f>IF(原始数据!C462="","",原始数据!C462)</f>
        <v/>
      </c>
      <c r="E462" s="8" t="str">
        <f>IF(原始数据!D462="","",原始数据!D462)</f>
        <v/>
      </c>
      <c r="F462" s="8" t="str">
        <f>IF(原始数据!E462="","",原始数据!E462)</f>
        <v/>
      </c>
      <c r="G462" s="8" t="str">
        <f>IF(原始数据!F462="","",原始数据!F462)</f>
        <v/>
      </c>
      <c r="H462" s="8">
        <f>IF(原始数据!G462="","",原始数据!G462)</f>
        <v>2</v>
      </c>
      <c r="I462" s="8" t="str">
        <f>IF(原始数据!H462="","",原始数据!H462)</f>
        <v>下</v>
      </c>
      <c r="J462" s="8" t="str">
        <f>原始数据!U462</f>
        <v/>
      </c>
      <c r="K462" s="8" t="str">
        <f t="shared" si="14"/>
        <v/>
      </c>
      <c r="L462" s="8">
        <f t="shared" si="15"/>
        <v>0</v>
      </c>
      <c r="M462" s="142"/>
      <c r="N462" s="142"/>
      <c r="O462" s="146"/>
      <c r="P462" s="147"/>
      <c r="Q462" s="147"/>
      <c r="R462" s="147"/>
      <c r="S462" s="147"/>
      <c r="T462" s="148"/>
      <c r="U462" s="142"/>
      <c r="V462" s="142"/>
      <c r="W462" s="143"/>
      <c r="X462" s="144"/>
      <c r="Y462" s="144"/>
      <c r="Z462" s="144"/>
      <c r="AA462" s="144"/>
      <c r="AB462" s="145"/>
      <c r="AC462" s="142"/>
      <c r="AD462" s="142"/>
      <c r="AE462" s="146"/>
      <c r="AF462" s="147"/>
      <c r="AG462" s="147"/>
      <c r="AH462" s="147"/>
      <c r="AI462" s="147"/>
      <c r="AJ462" s="148"/>
      <c r="AK462" s="142"/>
      <c r="AL462" s="142"/>
      <c r="AM462" s="143"/>
      <c r="AN462" s="144"/>
      <c r="AO462" s="144"/>
      <c r="AP462" s="144"/>
      <c r="AQ462" s="144"/>
      <c r="AR462" s="145"/>
      <c r="AS462" s="142" t="str">
        <f>IF(原始数据!L462="","",原始数据!L462)</f>
        <v/>
      </c>
      <c r="AT462" s="142" t="str">
        <f>IF(原始数据!AV462="","",原始数据!AV462)</f>
        <v/>
      </c>
      <c r="AU462" s="154"/>
      <c r="AV462" s="154"/>
      <c r="AW462" s="154"/>
      <c r="AX462" s="154"/>
      <c r="AY462" s="155"/>
      <c r="AZ462" s="151"/>
      <c r="BA462" s="151"/>
    </row>
    <row r="463" spans="1:55">
      <c r="A463" s="1">
        <f>输入错误检查!B462</f>
        <v>0</v>
      </c>
      <c r="C463" s="8" t="str">
        <f>IF(原始数据!B463="","",原始数据!B463)</f>
        <v/>
      </c>
      <c r="D463" s="8" t="str">
        <f>IF(原始数据!C463="","",原始数据!C463)</f>
        <v/>
      </c>
      <c r="E463" s="8" t="str">
        <f>IF(原始数据!D463="","",原始数据!D463)</f>
        <v/>
      </c>
      <c r="F463" s="8" t="str">
        <f>IF(原始数据!E463="","",原始数据!E463)</f>
        <v/>
      </c>
      <c r="G463" s="8" t="str">
        <f>IF(原始数据!F463="","",原始数据!F463)</f>
        <v/>
      </c>
      <c r="H463" s="8">
        <f>IF(原始数据!G463="","",原始数据!G463)</f>
        <v>3</v>
      </c>
      <c r="I463" s="8" t="str">
        <f>IF(原始数据!H463="","",原始数据!H463)</f>
        <v>上</v>
      </c>
      <c r="J463" s="8" t="str">
        <f>原始数据!U463</f>
        <v/>
      </c>
      <c r="K463" s="8" t="str">
        <f t="shared" si="14"/>
        <v/>
      </c>
      <c r="L463" s="8">
        <f t="shared" si="15"/>
        <v>0</v>
      </c>
      <c r="M463" s="142"/>
      <c r="N463" s="142"/>
      <c r="O463" s="146"/>
      <c r="P463" s="147"/>
      <c r="Q463" s="147"/>
      <c r="R463" s="147"/>
      <c r="S463" s="147"/>
      <c r="T463" s="148"/>
      <c r="U463" s="142"/>
      <c r="V463" s="142"/>
      <c r="W463" s="143"/>
      <c r="X463" s="144"/>
      <c r="Y463" s="144"/>
      <c r="Z463" s="144"/>
      <c r="AA463" s="144"/>
      <c r="AB463" s="145"/>
      <c r="AC463" s="142"/>
      <c r="AD463" s="142"/>
      <c r="AE463" s="146"/>
      <c r="AF463" s="147"/>
      <c r="AG463" s="147"/>
      <c r="AH463" s="147"/>
      <c r="AI463" s="147"/>
      <c r="AJ463" s="148"/>
      <c r="AK463" s="142"/>
      <c r="AL463" s="142"/>
      <c r="AM463" s="143"/>
      <c r="AN463" s="144"/>
      <c r="AO463" s="144"/>
      <c r="AP463" s="144"/>
      <c r="AQ463" s="144"/>
      <c r="AR463" s="145"/>
      <c r="AS463" s="142" t="str">
        <f>IF(原始数据!L463="","",原始数据!L463)</f>
        <v/>
      </c>
      <c r="AT463" s="142" t="str">
        <f>IF(原始数据!AV463="","",原始数据!AV463)</f>
        <v/>
      </c>
      <c r="AU463" s="154"/>
      <c r="AV463" s="154"/>
      <c r="AW463" s="154"/>
      <c r="AX463" s="154"/>
      <c r="AY463" s="155"/>
      <c r="AZ463" s="151"/>
      <c r="BA463" s="151"/>
    </row>
    <row r="464" spans="1:55">
      <c r="A464" s="1">
        <f>输入错误检查!B463</f>
        <v>0</v>
      </c>
      <c r="C464" s="8" t="str">
        <f>IF(原始数据!B464="","",原始数据!B464)</f>
        <v/>
      </c>
      <c r="D464" s="8" t="str">
        <f>IF(原始数据!C464="","",原始数据!C464)</f>
        <v/>
      </c>
      <c r="E464" s="8" t="str">
        <f>IF(原始数据!D464="","",原始数据!D464)</f>
        <v/>
      </c>
      <c r="F464" s="8" t="str">
        <f>IF(原始数据!E464="","",原始数据!E464)</f>
        <v/>
      </c>
      <c r="G464" s="8" t="str">
        <f>IF(原始数据!F464="","",原始数据!F464)</f>
        <v/>
      </c>
      <c r="H464" s="8">
        <f>IF(原始数据!G464="","",原始数据!G464)</f>
        <v>3</v>
      </c>
      <c r="I464" s="8" t="str">
        <f>IF(原始数据!H464="","",原始数据!H464)</f>
        <v>下</v>
      </c>
      <c r="J464" s="8" t="str">
        <f>原始数据!U464</f>
        <v/>
      </c>
      <c r="K464" s="8" t="str">
        <f t="shared" si="14"/>
        <v/>
      </c>
      <c r="L464" s="8">
        <f t="shared" si="15"/>
        <v>0</v>
      </c>
      <c r="M464" s="142"/>
      <c r="N464" s="142"/>
      <c r="O464" s="146"/>
      <c r="P464" s="147"/>
      <c r="Q464" s="147"/>
      <c r="R464" s="147"/>
      <c r="S464" s="147"/>
      <c r="T464" s="148"/>
      <c r="U464" s="142"/>
      <c r="V464" s="142"/>
      <c r="W464" s="143"/>
      <c r="X464" s="144"/>
      <c r="Y464" s="144"/>
      <c r="Z464" s="144"/>
      <c r="AA464" s="144"/>
      <c r="AB464" s="145"/>
      <c r="AC464" s="142"/>
      <c r="AD464" s="142"/>
      <c r="AE464" s="146"/>
      <c r="AF464" s="147"/>
      <c r="AG464" s="147"/>
      <c r="AH464" s="147"/>
      <c r="AI464" s="147"/>
      <c r="AJ464" s="148"/>
      <c r="AK464" s="142"/>
      <c r="AL464" s="142"/>
      <c r="AM464" s="143"/>
      <c r="AN464" s="144"/>
      <c r="AO464" s="144"/>
      <c r="AP464" s="144"/>
      <c r="AQ464" s="144"/>
      <c r="AR464" s="145"/>
      <c r="AS464" s="142" t="str">
        <f>IF(原始数据!L464="","",原始数据!L464)</f>
        <v/>
      </c>
      <c r="AT464" s="142" t="str">
        <f>IF(原始数据!AV464="","",原始数据!AV464)</f>
        <v/>
      </c>
      <c r="AU464" s="154"/>
      <c r="AV464" s="154"/>
      <c r="AW464" s="154"/>
      <c r="AX464" s="154"/>
      <c r="AY464" s="155"/>
      <c r="AZ464" s="151"/>
      <c r="BA464" s="151"/>
    </row>
    <row r="465" spans="1:55">
      <c r="A465" s="1">
        <f>输入错误检查!B464</f>
        <v>0</v>
      </c>
      <c r="C465" s="8" t="str">
        <f>IF(原始数据!B465="","",原始数据!B465)</f>
        <v/>
      </c>
      <c r="D465" s="8" t="str">
        <f>IF(原始数据!C465="","",原始数据!C465)</f>
        <v/>
      </c>
      <c r="E465" s="8" t="str">
        <f>IF(原始数据!D465="","",原始数据!D465)</f>
        <v/>
      </c>
      <c r="F465" s="8" t="str">
        <f>IF(原始数据!E465="","",原始数据!E465)</f>
        <v/>
      </c>
      <c r="G465" s="8" t="str">
        <f>IF(原始数据!F465="","",原始数据!F465)</f>
        <v/>
      </c>
      <c r="H465" s="8" t="str">
        <f>IF(原始数据!G465="","",原始数据!G465)</f>
        <v>加</v>
      </c>
      <c r="I465" s="8" t="str">
        <f>IF(原始数据!H465="","",原始数据!H465)</f>
        <v>上</v>
      </c>
      <c r="J465" s="8" t="str">
        <f>原始数据!U465</f>
        <v/>
      </c>
      <c r="K465" s="8" t="str">
        <f t="shared" si="14"/>
        <v/>
      </c>
      <c r="L465" s="8">
        <f t="shared" si="15"/>
        <v>0</v>
      </c>
      <c r="M465" s="142"/>
      <c r="N465" s="142"/>
      <c r="O465" s="146"/>
      <c r="P465" s="147"/>
      <c r="Q465" s="147"/>
      <c r="R465" s="147"/>
      <c r="S465" s="147"/>
      <c r="T465" s="148"/>
      <c r="U465" s="142"/>
      <c r="V465" s="142"/>
      <c r="W465" s="143"/>
      <c r="X465" s="144"/>
      <c r="Y465" s="144"/>
      <c r="Z465" s="144"/>
      <c r="AA465" s="144"/>
      <c r="AB465" s="145"/>
      <c r="AC465" s="142"/>
      <c r="AD465" s="142"/>
      <c r="AE465" s="146"/>
      <c r="AF465" s="147"/>
      <c r="AG465" s="147"/>
      <c r="AH465" s="147"/>
      <c r="AI465" s="147"/>
      <c r="AJ465" s="148"/>
      <c r="AK465" s="142"/>
      <c r="AL465" s="142"/>
      <c r="AM465" s="143"/>
      <c r="AN465" s="144"/>
      <c r="AO465" s="144"/>
      <c r="AP465" s="144"/>
      <c r="AQ465" s="144"/>
      <c r="AR465" s="145"/>
      <c r="AS465" s="142" t="str">
        <f>IF(原始数据!L465="","",原始数据!L465)</f>
        <v/>
      </c>
      <c r="AT465" s="142" t="str">
        <f>IF(原始数据!AV465="","",原始数据!AV465)</f>
        <v/>
      </c>
      <c r="AU465" s="154"/>
      <c r="AV465" s="154"/>
      <c r="AW465" s="154"/>
      <c r="AX465" s="154"/>
      <c r="AY465" s="155"/>
      <c r="AZ465" s="151"/>
      <c r="BA465" s="151"/>
    </row>
    <row r="466" spans="1:55">
      <c r="A466" s="1">
        <f>输入错误检查!B465</f>
        <v>0</v>
      </c>
      <c r="C466" s="8" t="str">
        <f>IF(原始数据!B466="","",原始数据!B466)</f>
        <v/>
      </c>
      <c r="D466" s="8" t="str">
        <f>IF(原始数据!C466="","",原始数据!C466)</f>
        <v/>
      </c>
      <c r="E466" s="8" t="str">
        <f>IF(原始数据!D466="","",原始数据!D466)</f>
        <v/>
      </c>
      <c r="F466" s="8" t="str">
        <f>IF(原始数据!E466="","",原始数据!E466)</f>
        <v/>
      </c>
      <c r="G466" s="8" t="str">
        <f>IF(原始数据!F466="","",原始数据!F466)</f>
        <v/>
      </c>
      <c r="H466" s="8" t="str">
        <f>IF(原始数据!G466="","",原始数据!G466)</f>
        <v>加</v>
      </c>
      <c r="I466" s="8" t="str">
        <f>IF(原始数据!H466="","",原始数据!H466)</f>
        <v>下</v>
      </c>
      <c r="J466" s="8" t="str">
        <f>原始数据!U466</f>
        <v/>
      </c>
      <c r="K466" s="8" t="str">
        <f t="shared" si="14"/>
        <v/>
      </c>
      <c r="L466" s="8">
        <f t="shared" si="15"/>
        <v>0</v>
      </c>
      <c r="M466" s="142"/>
      <c r="N466" s="142"/>
      <c r="O466" s="146"/>
      <c r="P466" s="147"/>
      <c r="Q466" s="147"/>
      <c r="R466" s="147"/>
      <c r="S466" s="147"/>
      <c r="T466" s="148"/>
      <c r="U466" s="142"/>
      <c r="V466" s="142"/>
      <c r="W466" s="143"/>
      <c r="X466" s="144"/>
      <c r="Y466" s="144"/>
      <c r="Z466" s="144"/>
      <c r="AA466" s="144"/>
      <c r="AB466" s="145"/>
      <c r="AC466" s="142"/>
      <c r="AD466" s="142"/>
      <c r="AE466" s="146"/>
      <c r="AF466" s="147"/>
      <c r="AG466" s="147"/>
      <c r="AH466" s="147"/>
      <c r="AI466" s="147"/>
      <c r="AJ466" s="148"/>
      <c r="AK466" s="142"/>
      <c r="AL466" s="142"/>
      <c r="AM466" s="143"/>
      <c r="AN466" s="144"/>
      <c r="AO466" s="144"/>
      <c r="AP466" s="144"/>
      <c r="AQ466" s="144"/>
      <c r="AR466" s="145"/>
      <c r="AS466" s="142" t="str">
        <f>IF(原始数据!L466="","",原始数据!L466)</f>
        <v/>
      </c>
      <c r="AT466" s="142" t="str">
        <f>IF(原始数据!AV466="","",原始数据!AV466)</f>
        <v/>
      </c>
      <c r="AU466" s="154"/>
      <c r="AV466" s="154"/>
      <c r="AW466" s="154"/>
      <c r="AX466" s="154"/>
      <c r="AY466" s="155"/>
      <c r="AZ466" s="151"/>
      <c r="BA466" s="151"/>
    </row>
    <row r="467" spans="1:55">
      <c r="A467" s="1">
        <f>输入错误检查!B466</f>
        <v>0</v>
      </c>
      <c r="C467" s="8" t="str">
        <f>IF(原始数据!B467="","",原始数据!B467)</f>
        <v/>
      </c>
      <c r="D467" s="8" t="str">
        <f>IF(原始数据!C467="","",原始数据!C467)</f>
        <v/>
      </c>
      <c r="E467" s="8" t="str">
        <f>IF(原始数据!D467="","",原始数据!D467)</f>
        <v/>
      </c>
      <c r="F467" s="8" t="str">
        <f>IF(原始数据!E467="","",原始数据!E467)</f>
        <v/>
      </c>
      <c r="G467" s="8" t="str">
        <f>IF(原始数据!F467="","",原始数据!F467)</f>
        <v/>
      </c>
      <c r="H467" s="8">
        <f>IF(原始数据!G467="","",原始数据!G467)</f>
        <v>1</v>
      </c>
      <c r="I467" s="8" t="str">
        <f>IF(原始数据!H467="","",原始数据!H467)</f>
        <v>上</v>
      </c>
      <c r="J467" s="8" t="str">
        <f>原始数据!U467</f>
        <v/>
      </c>
      <c r="K467" s="8" t="str">
        <f t="shared" si="14"/>
        <v/>
      </c>
      <c r="L467" s="8">
        <f t="shared" si="15"/>
        <v>0</v>
      </c>
      <c r="M467" s="142"/>
      <c r="N467" s="142"/>
      <c r="O467" s="143"/>
      <c r="P467" s="144"/>
      <c r="Q467" s="144"/>
      <c r="R467" s="144"/>
      <c r="S467" s="144"/>
      <c r="T467" s="145"/>
      <c r="U467" s="142"/>
      <c r="V467" s="142"/>
      <c r="W467" s="146"/>
      <c r="X467" s="147"/>
      <c r="Y467" s="147"/>
      <c r="Z467" s="147"/>
      <c r="AA467" s="147"/>
      <c r="AB467" s="148"/>
      <c r="AC467" s="142"/>
      <c r="AD467" s="142"/>
      <c r="AE467" s="143"/>
      <c r="AF467" s="144"/>
      <c r="AG467" s="144"/>
      <c r="AH467" s="144"/>
      <c r="AI467" s="144"/>
      <c r="AJ467" s="145"/>
      <c r="AK467" s="142"/>
      <c r="AL467" s="142"/>
      <c r="AM467" s="146"/>
      <c r="AN467" s="147"/>
      <c r="AO467" s="147"/>
      <c r="AP467" s="147"/>
      <c r="AQ467" s="147"/>
      <c r="AR467" s="148"/>
      <c r="AS467" s="142" t="str">
        <f>IF(原始数据!L467="","",原始数据!L467)</f>
        <v/>
      </c>
      <c r="AT467" s="142" t="str">
        <f>IF(原始数据!AV467="","",原始数据!AV467)</f>
        <v/>
      </c>
      <c r="AU467" s="149"/>
      <c r="AV467" s="149"/>
      <c r="AW467" s="149"/>
      <c r="AX467" s="149"/>
      <c r="AY467" s="150"/>
      <c r="AZ467" s="151"/>
      <c r="BA467" s="151"/>
      <c r="BB467" s="156"/>
      <c r="BC467" s="157"/>
    </row>
    <row r="468" spans="1:55">
      <c r="A468" s="1">
        <f>输入错误检查!B467</f>
        <v>0</v>
      </c>
      <c r="C468" s="8" t="str">
        <f>IF(原始数据!B468="","",原始数据!B468)</f>
        <v/>
      </c>
      <c r="D468" s="8" t="str">
        <f>IF(原始数据!C468="","",原始数据!C468)</f>
        <v/>
      </c>
      <c r="E468" s="8" t="str">
        <f>IF(原始数据!D468="","",原始数据!D468)</f>
        <v/>
      </c>
      <c r="F468" s="8" t="str">
        <f>IF(原始数据!E468="","",原始数据!E468)</f>
        <v/>
      </c>
      <c r="G468" s="8" t="str">
        <f>IF(原始数据!F468="","",原始数据!F468)</f>
        <v/>
      </c>
      <c r="H468" s="8">
        <f>IF(原始数据!G468="","",原始数据!G468)</f>
        <v>1</v>
      </c>
      <c r="I468" s="8" t="str">
        <f>IF(原始数据!H468="","",原始数据!H468)</f>
        <v>下</v>
      </c>
      <c r="J468" s="8" t="str">
        <f>原始数据!U468</f>
        <v/>
      </c>
      <c r="K468" s="8" t="str">
        <f t="shared" ref="K468:K531" si="16">IF(J468="","",IF(_xlfn.IFS(L468&gt;2,"人",L468=2,"平",L468&lt;2,"屠")=J468,0,1))</f>
        <v/>
      </c>
      <c r="L468" s="8">
        <f t="shared" ref="L468:L531" si="17">COUNTIF(T468,"出门")+COUNTIF(AB468,"出门")+COUNTIF(AJ468,"出门")+COUNTIF(AR468,"出门")</f>
        <v>0</v>
      </c>
      <c r="M468" s="142"/>
      <c r="N468" s="142"/>
      <c r="O468" s="143"/>
      <c r="P468" s="144"/>
      <c r="Q468" s="144"/>
      <c r="R468" s="144"/>
      <c r="S468" s="144"/>
      <c r="T468" s="145"/>
      <c r="U468" s="142"/>
      <c r="V468" s="142"/>
      <c r="W468" s="146"/>
      <c r="X468" s="147"/>
      <c r="Y468" s="147"/>
      <c r="Z468" s="147"/>
      <c r="AA468" s="147"/>
      <c r="AB468" s="148"/>
      <c r="AC468" s="142"/>
      <c r="AD468" s="142"/>
      <c r="AE468" s="143"/>
      <c r="AF468" s="144"/>
      <c r="AG468" s="144"/>
      <c r="AH468" s="144"/>
      <c r="AI468" s="144"/>
      <c r="AJ468" s="145"/>
      <c r="AK468" s="142"/>
      <c r="AL468" s="142"/>
      <c r="AM468" s="146"/>
      <c r="AN468" s="147"/>
      <c r="AO468" s="147"/>
      <c r="AP468" s="147"/>
      <c r="AQ468" s="147"/>
      <c r="AR468" s="148"/>
      <c r="AS468" s="142" t="str">
        <f>IF(原始数据!L468="","",原始数据!L468)</f>
        <v/>
      </c>
      <c r="AT468" s="142" t="str">
        <f>IF(原始数据!AV468="","",原始数据!AV468)</f>
        <v/>
      </c>
      <c r="AU468" s="149"/>
      <c r="AV468" s="149"/>
      <c r="AW468" s="149"/>
      <c r="AX468" s="149"/>
      <c r="AY468" s="150"/>
      <c r="AZ468" s="151"/>
      <c r="BA468" s="151"/>
    </row>
    <row r="469" spans="1:55">
      <c r="A469" s="1">
        <f>输入错误检查!B468</f>
        <v>0</v>
      </c>
      <c r="C469" s="8" t="str">
        <f>IF(原始数据!B469="","",原始数据!B469)</f>
        <v/>
      </c>
      <c r="D469" s="8" t="str">
        <f>IF(原始数据!C469="","",原始数据!C469)</f>
        <v/>
      </c>
      <c r="E469" s="8" t="str">
        <f>IF(原始数据!D469="","",原始数据!D469)</f>
        <v/>
      </c>
      <c r="F469" s="8" t="str">
        <f>IF(原始数据!E469="","",原始数据!E469)</f>
        <v/>
      </c>
      <c r="G469" s="8" t="str">
        <f>IF(原始数据!F469="","",原始数据!F469)</f>
        <v/>
      </c>
      <c r="H469" s="8">
        <f>IF(原始数据!G469="","",原始数据!G469)</f>
        <v>2</v>
      </c>
      <c r="I469" s="8" t="str">
        <f>IF(原始数据!H469="","",原始数据!H469)</f>
        <v>上</v>
      </c>
      <c r="J469" s="8" t="str">
        <f>原始数据!U469</f>
        <v/>
      </c>
      <c r="K469" s="8" t="str">
        <f t="shared" si="16"/>
        <v/>
      </c>
      <c r="L469" s="8">
        <f t="shared" si="17"/>
        <v>0</v>
      </c>
      <c r="M469" s="142"/>
      <c r="N469" s="142"/>
      <c r="O469" s="143"/>
      <c r="P469" s="144"/>
      <c r="Q469" s="144"/>
      <c r="R469" s="144"/>
      <c r="S469" s="144"/>
      <c r="T469" s="145"/>
      <c r="U469" s="142"/>
      <c r="V469" s="142"/>
      <c r="W469" s="146"/>
      <c r="X469" s="147"/>
      <c r="Y469" s="147"/>
      <c r="Z469" s="147"/>
      <c r="AA469" s="147"/>
      <c r="AB469" s="148"/>
      <c r="AC469" s="142"/>
      <c r="AD469" s="142"/>
      <c r="AE469" s="143"/>
      <c r="AF469" s="144"/>
      <c r="AG469" s="144"/>
      <c r="AH469" s="144"/>
      <c r="AI469" s="144"/>
      <c r="AJ469" s="145"/>
      <c r="AK469" s="142"/>
      <c r="AL469" s="142"/>
      <c r="AM469" s="146"/>
      <c r="AN469" s="147"/>
      <c r="AO469" s="147"/>
      <c r="AP469" s="147"/>
      <c r="AQ469" s="147"/>
      <c r="AR469" s="148"/>
      <c r="AS469" s="142" t="str">
        <f>IF(原始数据!L469="","",原始数据!L469)</f>
        <v/>
      </c>
      <c r="AT469" s="142" t="str">
        <f>IF(原始数据!AV469="","",原始数据!AV469)</f>
        <v/>
      </c>
      <c r="AU469" s="149"/>
      <c r="AV469" s="149"/>
      <c r="AW469" s="149"/>
      <c r="AX469" s="149"/>
      <c r="AY469" s="150"/>
      <c r="AZ469" s="151"/>
      <c r="BA469" s="151"/>
    </row>
    <row r="470" spans="1:55">
      <c r="A470" s="1">
        <f>输入错误检查!B469</f>
        <v>0</v>
      </c>
      <c r="C470" s="8" t="str">
        <f>IF(原始数据!B470="","",原始数据!B470)</f>
        <v/>
      </c>
      <c r="D470" s="8" t="str">
        <f>IF(原始数据!C470="","",原始数据!C470)</f>
        <v/>
      </c>
      <c r="E470" s="8" t="str">
        <f>IF(原始数据!D470="","",原始数据!D470)</f>
        <v/>
      </c>
      <c r="F470" s="8" t="str">
        <f>IF(原始数据!E470="","",原始数据!E470)</f>
        <v/>
      </c>
      <c r="G470" s="8" t="str">
        <f>IF(原始数据!F470="","",原始数据!F470)</f>
        <v/>
      </c>
      <c r="H470" s="8">
        <f>IF(原始数据!G470="","",原始数据!G470)</f>
        <v>2</v>
      </c>
      <c r="I470" s="8" t="str">
        <f>IF(原始数据!H470="","",原始数据!H470)</f>
        <v>下</v>
      </c>
      <c r="J470" s="8" t="str">
        <f>原始数据!U470</f>
        <v/>
      </c>
      <c r="K470" s="8" t="str">
        <f t="shared" si="16"/>
        <v/>
      </c>
      <c r="L470" s="8">
        <f t="shared" si="17"/>
        <v>0</v>
      </c>
      <c r="M470" s="142"/>
      <c r="N470" s="142"/>
      <c r="O470" s="143"/>
      <c r="P470" s="144"/>
      <c r="Q470" s="144"/>
      <c r="R470" s="144"/>
      <c r="S470" s="144"/>
      <c r="T470" s="145"/>
      <c r="U470" s="142"/>
      <c r="V470" s="142"/>
      <c r="W470" s="146"/>
      <c r="X470" s="147"/>
      <c r="Y470" s="147"/>
      <c r="Z470" s="147"/>
      <c r="AA470" s="147"/>
      <c r="AB470" s="148"/>
      <c r="AC470" s="142"/>
      <c r="AD470" s="142"/>
      <c r="AE470" s="143"/>
      <c r="AF470" s="144"/>
      <c r="AG470" s="144"/>
      <c r="AH470" s="144"/>
      <c r="AI470" s="144"/>
      <c r="AJ470" s="145"/>
      <c r="AK470" s="142"/>
      <c r="AL470" s="142"/>
      <c r="AM470" s="146"/>
      <c r="AN470" s="147"/>
      <c r="AO470" s="147"/>
      <c r="AP470" s="147"/>
      <c r="AQ470" s="147"/>
      <c r="AR470" s="148"/>
      <c r="AS470" s="142" t="str">
        <f>IF(原始数据!L470="","",原始数据!L470)</f>
        <v/>
      </c>
      <c r="AT470" s="142" t="str">
        <f>IF(原始数据!AV470="","",原始数据!AV470)</f>
        <v/>
      </c>
      <c r="AU470" s="149"/>
      <c r="AV470" s="149"/>
      <c r="AW470" s="149"/>
      <c r="AX470" s="149"/>
      <c r="AY470" s="150"/>
      <c r="AZ470" s="151"/>
      <c r="BA470" s="151"/>
    </row>
    <row r="471" spans="1:55">
      <c r="A471" s="1">
        <f>输入错误检查!B470</f>
        <v>0</v>
      </c>
      <c r="C471" s="8" t="str">
        <f>IF(原始数据!B471="","",原始数据!B471)</f>
        <v/>
      </c>
      <c r="D471" s="8" t="str">
        <f>IF(原始数据!C471="","",原始数据!C471)</f>
        <v/>
      </c>
      <c r="E471" s="8" t="str">
        <f>IF(原始数据!D471="","",原始数据!D471)</f>
        <v/>
      </c>
      <c r="F471" s="8" t="str">
        <f>IF(原始数据!E471="","",原始数据!E471)</f>
        <v/>
      </c>
      <c r="G471" s="8" t="str">
        <f>IF(原始数据!F471="","",原始数据!F471)</f>
        <v/>
      </c>
      <c r="H471" s="8">
        <f>IF(原始数据!G471="","",原始数据!G471)</f>
        <v>3</v>
      </c>
      <c r="I471" s="8" t="str">
        <f>IF(原始数据!H471="","",原始数据!H471)</f>
        <v>上</v>
      </c>
      <c r="J471" s="8" t="str">
        <f>原始数据!U471</f>
        <v/>
      </c>
      <c r="K471" s="8" t="str">
        <f t="shared" si="16"/>
        <v/>
      </c>
      <c r="L471" s="8">
        <f t="shared" si="17"/>
        <v>0</v>
      </c>
      <c r="M471" s="142"/>
      <c r="N471" s="142"/>
      <c r="O471" s="143"/>
      <c r="P471" s="144"/>
      <c r="Q471" s="144"/>
      <c r="R471" s="144"/>
      <c r="S471" s="144"/>
      <c r="T471" s="145"/>
      <c r="U471" s="142"/>
      <c r="V471" s="142"/>
      <c r="W471" s="146"/>
      <c r="X471" s="147"/>
      <c r="Y471" s="147"/>
      <c r="Z471" s="147"/>
      <c r="AA471" s="147"/>
      <c r="AB471" s="148"/>
      <c r="AC471" s="142"/>
      <c r="AD471" s="142"/>
      <c r="AE471" s="143"/>
      <c r="AF471" s="144"/>
      <c r="AG471" s="144"/>
      <c r="AH471" s="144"/>
      <c r="AI471" s="144"/>
      <c r="AJ471" s="145"/>
      <c r="AK471" s="142"/>
      <c r="AL471" s="142"/>
      <c r="AM471" s="146"/>
      <c r="AN471" s="147"/>
      <c r="AO471" s="147"/>
      <c r="AP471" s="147"/>
      <c r="AQ471" s="147"/>
      <c r="AR471" s="148"/>
      <c r="AS471" s="142" t="str">
        <f>IF(原始数据!L471="","",原始数据!L471)</f>
        <v/>
      </c>
      <c r="AT471" s="142" t="str">
        <f>IF(原始数据!AV471="","",原始数据!AV471)</f>
        <v/>
      </c>
      <c r="AU471" s="149"/>
      <c r="AV471" s="149"/>
      <c r="AW471" s="149"/>
      <c r="AX471" s="149"/>
      <c r="AY471" s="150"/>
      <c r="AZ471" s="151"/>
      <c r="BA471" s="151"/>
    </row>
    <row r="472" spans="1:55">
      <c r="A472" s="1">
        <f>输入错误检查!B471</f>
        <v>0</v>
      </c>
      <c r="C472" s="8" t="str">
        <f>IF(原始数据!B472="","",原始数据!B472)</f>
        <v/>
      </c>
      <c r="D472" s="8" t="str">
        <f>IF(原始数据!C472="","",原始数据!C472)</f>
        <v/>
      </c>
      <c r="E472" s="8" t="str">
        <f>IF(原始数据!D472="","",原始数据!D472)</f>
        <v/>
      </c>
      <c r="F472" s="8" t="str">
        <f>IF(原始数据!E472="","",原始数据!E472)</f>
        <v/>
      </c>
      <c r="G472" s="8" t="str">
        <f>IF(原始数据!F472="","",原始数据!F472)</f>
        <v/>
      </c>
      <c r="H472" s="8">
        <f>IF(原始数据!G472="","",原始数据!G472)</f>
        <v>3</v>
      </c>
      <c r="I472" s="8" t="str">
        <f>IF(原始数据!H472="","",原始数据!H472)</f>
        <v>下</v>
      </c>
      <c r="J472" s="8" t="str">
        <f>原始数据!U472</f>
        <v/>
      </c>
      <c r="K472" s="8" t="str">
        <f t="shared" si="16"/>
        <v/>
      </c>
      <c r="L472" s="8">
        <f t="shared" si="17"/>
        <v>0</v>
      </c>
      <c r="M472" s="142"/>
      <c r="N472" s="142"/>
      <c r="O472" s="143"/>
      <c r="P472" s="144"/>
      <c r="Q472" s="144"/>
      <c r="R472" s="144"/>
      <c r="S472" s="144"/>
      <c r="T472" s="145"/>
      <c r="U472" s="142"/>
      <c r="V472" s="142"/>
      <c r="W472" s="146"/>
      <c r="X472" s="147"/>
      <c r="Y472" s="147"/>
      <c r="Z472" s="147"/>
      <c r="AA472" s="147"/>
      <c r="AB472" s="148"/>
      <c r="AC472" s="142"/>
      <c r="AD472" s="142"/>
      <c r="AE472" s="143"/>
      <c r="AF472" s="144"/>
      <c r="AG472" s="144"/>
      <c r="AH472" s="144"/>
      <c r="AI472" s="144"/>
      <c r="AJ472" s="145"/>
      <c r="AK472" s="142"/>
      <c r="AL472" s="142"/>
      <c r="AM472" s="146"/>
      <c r="AN472" s="147"/>
      <c r="AO472" s="147"/>
      <c r="AP472" s="147"/>
      <c r="AQ472" s="147"/>
      <c r="AR472" s="148"/>
      <c r="AS472" s="142" t="str">
        <f>IF(原始数据!L472="","",原始数据!L472)</f>
        <v/>
      </c>
      <c r="AT472" s="142" t="str">
        <f>IF(原始数据!AV472="","",原始数据!AV472)</f>
        <v/>
      </c>
      <c r="AU472" s="149"/>
      <c r="AV472" s="149"/>
      <c r="AW472" s="149"/>
      <c r="AX472" s="149"/>
      <c r="AY472" s="150"/>
      <c r="AZ472" s="151"/>
      <c r="BA472" s="151"/>
    </row>
    <row r="473" spans="1:55">
      <c r="A473" s="1">
        <f>输入错误检查!B472</f>
        <v>0</v>
      </c>
      <c r="C473" s="8" t="str">
        <f>IF(原始数据!B473="","",原始数据!B473)</f>
        <v/>
      </c>
      <c r="D473" s="8" t="str">
        <f>IF(原始数据!C473="","",原始数据!C473)</f>
        <v/>
      </c>
      <c r="E473" s="8" t="str">
        <f>IF(原始数据!D473="","",原始数据!D473)</f>
        <v/>
      </c>
      <c r="F473" s="8" t="str">
        <f>IF(原始数据!E473="","",原始数据!E473)</f>
        <v/>
      </c>
      <c r="G473" s="8" t="str">
        <f>IF(原始数据!F473="","",原始数据!F473)</f>
        <v/>
      </c>
      <c r="H473" s="8" t="str">
        <f>IF(原始数据!G473="","",原始数据!G473)</f>
        <v>加</v>
      </c>
      <c r="I473" s="8" t="str">
        <f>IF(原始数据!H473="","",原始数据!H473)</f>
        <v>上</v>
      </c>
      <c r="J473" s="8" t="str">
        <f>原始数据!U473</f>
        <v/>
      </c>
      <c r="K473" s="8" t="str">
        <f t="shared" si="16"/>
        <v/>
      </c>
      <c r="L473" s="8">
        <f t="shared" si="17"/>
        <v>0</v>
      </c>
      <c r="M473" s="142"/>
      <c r="N473" s="142"/>
      <c r="O473" s="143"/>
      <c r="P473" s="144"/>
      <c r="Q473" s="144"/>
      <c r="R473" s="144"/>
      <c r="S473" s="144"/>
      <c r="T473" s="145"/>
      <c r="U473" s="142"/>
      <c r="V473" s="142"/>
      <c r="W473" s="146"/>
      <c r="X473" s="147"/>
      <c r="Y473" s="147"/>
      <c r="Z473" s="147"/>
      <c r="AA473" s="147"/>
      <c r="AB473" s="148"/>
      <c r="AC473" s="142"/>
      <c r="AD473" s="142"/>
      <c r="AE473" s="143"/>
      <c r="AF473" s="144"/>
      <c r="AG473" s="144"/>
      <c r="AH473" s="144"/>
      <c r="AI473" s="144"/>
      <c r="AJ473" s="145"/>
      <c r="AK473" s="142"/>
      <c r="AL473" s="142"/>
      <c r="AM473" s="146"/>
      <c r="AN473" s="147"/>
      <c r="AO473" s="147"/>
      <c r="AP473" s="147"/>
      <c r="AQ473" s="147"/>
      <c r="AR473" s="148"/>
      <c r="AS473" s="142" t="str">
        <f>IF(原始数据!L473="","",原始数据!L473)</f>
        <v/>
      </c>
      <c r="AT473" s="142" t="str">
        <f>IF(原始数据!AV473="","",原始数据!AV473)</f>
        <v/>
      </c>
      <c r="AU473" s="149"/>
      <c r="AV473" s="149"/>
      <c r="AW473" s="149"/>
      <c r="AX473" s="149"/>
      <c r="AY473" s="150"/>
      <c r="AZ473" s="151"/>
      <c r="BA473" s="151"/>
    </row>
    <row r="474" spans="1:55">
      <c r="A474" s="1">
        <f>输入错误检查!B473</f>
        <v>0</v>
      </c>
      <c r="C474" s="8" t="str">
        <f>IF(原始数据!B474="","",原始数据!B474)</f>
        <v/>
      </c>
      <c r="D474" s="8" t="str">
        <f>IF(原始数据!C474="","",原始数据!C474)</f>
        <v/>
      </c>
      <c r="E474" s="8" t="str">
        <f>IF(原始数据!D474="","",原始数据!D474)</f>
        <v/>
      </c>
      <c r="F474" s="8" t="str">
        <f>IF(原始数据!E474="","",原始数据!E474)</f>
        <v/>
      </c>
      <c r="G474" s="8" t="str">
        <f>IF(原始数据!F474="","",原始数据!F474)</f>
        <v/>
      </c>
      <c r="H474" s="8" t="str">
        <f>IF(原始数据!G474="","",原始数据!G474)</f>
        <v>加</v>
      </c>
      <c r="I474" s="8" t="str">
        <f>IF(原始数据!H474="","",原始数据!H474)</f>
        <v>下</v>
      </c>
      <c r="J474" s="8" t="str">
        <f>原始数据!U474</f>
        <v/>
      </c>
      <c r="K474" s="8" t="str">
        <f t="shared" si="16"/>
        <v/>
      </c>
      <c r="L474" s="8">
        <f t="shared" si="17"/>
        <v>0</v>
      </c>
      <c r="M474" s="142"/>
      <c r="N474" s="142"/>
      <c r="O474" s="143"/>
      <c r="P474" s="144"/>
      <c r="Q474" s="144"/>
      <c r="R474" s="144"/>
      <c r="S474" s="144"/>
      <c r="T474" s="145"/>
      <c r="U474" s="142"/>
      <c r="V474" s="142"/>
      <c r="W474" s="146"/>
      <c r="X474" s="147"/>
      <c r="Y474" s="147"/>
      <c r="Z474" s="147"/>
      <c r="AA474" s="147"/>
      <c r="AB474" s="148"/>
      <c r="AC474" s="142"/>
      <c r="AD474" s="142"/>
      <c r="AE474" s="143"/>
      <c r="AF474" s="144"/>
      <c r="AG474" s="144"/>
      <c r="AH474" s="144"/>
      <c r="AI474" s="144"/>
      <c r="AJ474" s="145"/>
      <c r="AK474" s="142"/>
      <c r="AL474" s="142"/>
      <c r="AM474" s="146"/>
      <c r="AN474" s="147"/>
      <c r="AO474" s="147"/>
      <c r="AP474" s="147"/>
      <c r="AQ474" s="147"/>
      <c r="AR474" s="148"/>
      <c r="AS474" s="142" t="str">
        <f>IF(原始数据!L474="","",原始数据!L474)</f>
        <v/>
      </c>
      <c r="AT474" s="142" t="str">
        <f>IF(原始数据!AV474="","",原始数据!AV474)</f>
        <v/>
      </c>
      <c r="AU474" s="149"/>
      <c r="AV474" s="149"/>
      <c r="AW474" s="149"/>
      <c r="AX474" s="149"/>
      <c r="AY474" s="150"/>
      <c r="AZ474" s="151"/>
      <c r="BA474" s="151"/>
    </row>
    <row r="475" spans="1:55">
      <c r="A475" s="1">
        <f>输入错误检查!B474</f>
        <v>0</v>
      </c>
      <c r="C475" s="8" t="str">
        <f>IF(原始数据!B475="","",原始数据!B475)</f>
        <v/>
      </c>
      <c r="D475" s="8" t="str">
        <f>IF(原始数据!C475="","",原始数据!C475)</f>
        <v/>
      </c>
      <c r="E475" s="8" t="str">
        <f>IF(原始数据!D475="","",原始数据!D475)</f>
        <v/>
      </c>
      <c r="F475" s="8" t="str">
        <f>IF(原始数据!E475="","",原始数据!E475)</f>
        <v/>
      </c>
      <c r="G475" s="8" t="str">
        <f>IF(原始数据!F475="","",原始数据!F475)</f>
        <v/>
      </c>
      <c r="H475" s="8">
        <f>IF(原始数据!G475="","",原始数据!G475)</f>
        <v>1</v>
      </c>
      <c r="I475" s="8" t="str">
        <f>IF(原始数据!H475="","",原始数据!H475)</f>
        <v>上</v>
      </c>
      <c r="J475" s="8" t="str">
        <f>原始数据!U475</f>
        <v/>
      </c>
      <c r="K475" s="8" t="str">
        <f t="shared" si="16"/>
        <v/>
      </c>
      <c r="L475" s="8">
        <f t="shared" si="17"/>
        <v>0</v>
      </c>
      <c r="M475" s="142"/>
      <c r="N475" s="142"/>
      <c r="O475" s="146"/>
      <c r="P475" s="147"/>
      <c r="Q475" s="147"/>
      <c r="R475" s="147"/>
      <c r="S475" s="147"/>
      <c r="T475" s="148"/>
      <c r="U475" s="142"/>
      <c r="V475" s="142"/>
      <c r="W475" s="143"/>
      <c r="X475" s="144"/>
      <c r="Y475" s="144"/>
      <c r="Z475" s="144"/>
      <c r="AA475" s="144"/>
      <c r="AB475" s="145"/>
      <c r="AC475" s="142"/>
      <c r="AD475" s="142"/>
      <c r="AE475" s="146"/>
      <c r="AF475" s="147"/>
      <c r="AG475" s="147"/>
      <c r="AH475" s="147"/>
      <c r="AI475" s="147"/>
      <c r="AJ475" s="148"/>
      <c r="AK475" s="142"/>
      <c r="AL475" s="142"/>
      <c r="AM475" s="143"/>
      <c r="AN475" s="144"/>
      <c r="AO475" s="144"/>
      <c r="AP475" s="144"/>
      <c r="AQ475" s="144"/>
      <c r="AR475" s="145"/>
      <c r="AS475" s="142" t="str">
        <f>IF(原始数据!L475="","",原始数据!L475)</f>
        <v/>
      </c>
      <c r="AT475" s="142" t="str">
        <f>IF(原始数据!AV475="","",原始数据!AV475)</f>
        <v/>
      </c>
      <c r="AU475" s="154"/>
      <c r="AV475" s="154"/>
      <c r="AW475" s="154"/>
      <c r="AX475" s="154"/>
      <c r="AY475" s="155"/>
      <c r="AZ475" s="151"/>
      <c r="BA475" s="151"/>
      <c r="BB475" s="156"/>
      <c r="BC475" s="157"/>
    </row>
    <row r="476" spans="1:55">
      <c r="A476" s="1">
        <f>输入错误检查!B475</f>
        <v>0</v>
      </c>
      <c r="C476" s="8" t="str">
        <f>IF(原始数据!B476="","",原始数据!B476)</f>
        <v/>
      </c>
      <c r="D476" s="8" t="str">
        <f>IF(原始数据!C476="","",原始数据!C476)</f>
        <v/>
      </c>
      <c r="E476" s="8" t="str">
        <f>IF(原始数据!D476="","",原始数据!D476)</f>
        <v/>
      </c>
      <c r="F476" s="8" t="str">
        <f>IF(原始数据!E476="","",原始数据!E476)</f>
        <v/>
      </c>
      <c r="G476" s="8" t="str">
        <f>IF(原始数据!F476="","",原始数据!F476)</f>
        <v/>
      </c>
      <c r="H476" s="8">
        <f>IF(原始数据!G476="","",原始数据!G476)</f>
        <v>1</v>
      </c>
      <c r="I476" s="8" t="str">
        <f>IF(原始数据!H476="","",原始数据!H476)</f>
        <v>下</v>
      </c>
      <c r="J476" s="8" t="str">
        <f>原始数据!U476</f>
        <v/>
      </c>
      <c r="K476" s="8" t="str">
        <f t="shared" si="16"/>
        <v/>
      </c>
      <c r="L476" s="8">
        <f t="shared" si="17"/>
        <v>0</v>
      </c>
      <c r="M476" s="142"/>
      <c r="N476" s="142"/>
      <c r="O476" s="146"/>
      <c r="P476" s="147"/>
      <c r="Q476" s="147"/>
      <c r="R476" s="147"/>
      <c r="S476" s="147"/>
      <c r="T476" s="148"/>
      <c r="U476" s="142"/>
      <c r="V476" s="142"/>
      <c r="W476" s="143"/>
      <c r="X476" s="144"/>
      <c r="Y476" s="144"/>
      <c r="Z476" s="144"/>
      <c r="AA476" s="144"/>
      <c r="AB476" s="145"/>
      <c r="AC476" s="142"/>
      <c r="AD476" s="142"/>
      <c r="AE476" s="146"/>
      <c r="AF476" s="147"/>
      <c r="AG476" s="147"/>
      <c r="AH476" s="147"/>
      <c r="AI476" s="147"/>
      <c r="AJ476" s="148"/>
      <c r="AK476" s="142"/>
      <c r="AL476" s="142"/>
      <c r="AM476" s="143"/>
      <c r="AN476" s="144"/>
      <c r="AO476" s="144"/>
      <c r="AP476" s="144"/>
      <c r="AQ476" s="144"/>
      <c r="AR476" s="145"/>
      <c r="AS476" s="142" t="str">
        <f>IF(原始数据!L476="","",原始数据!L476)</f>
        <v/>
      </c>
      <c r="AT476" s="142" t="str">
        <f>IF(原始数据!AV476="","",原始数据!AV476)</f>
        <v/>
      </c>
      <c r="AU476" s="154"/>
      <c r="AV476" s="154"/>
      <c r="AW476" s="154"/>
      <c r="AX476" s="154"/>
      <c r="AY476" s="155"/>
      <c r="AZ476" s="151"/>
      <c r="BA476" s="151"/>
    </row>
    <row r="477" spans="1:55">
      <c r="A477" s="1">
        <f>输入错误检查!B476</f>
        <v>0</v>
      </c>
      <c r="C477" s="8" t="str">
        <f>IF(原始数据!B477="","",原始数据!B477)</f>
        <v/>
      </c>
      <c r="D477" s="8" t="str">
        <f>IF(原始数据!C477="","",原始数据!C477)</f>
        <v/>
      </c>
      <c r="E477" s="8" t="str">
        <f>IF(原始数据!D477="","",原始数据!D477)</f>
        <v/>
      </c>
      <c r="F477" s="8" t="str">
        <f>IF(原始数据!E477="","",原始数据!E477)</f>
        <v/>
      </c>
      <c r="G477" s="8" t="str">
        <f>IF(原始数据!F477="","",原始数据!F477)</f>
        <v/>
      </c>
      <c r="H477" s="8">
        <f>IF(原始数据!G477="","",原始数据!G477)</f>
        <v>2</v>
      </c>
      <c r="I477" s="8" t="str">
        <f>IF(原始数据!H477="","",原始数据!H477)</f>
        <v>上</v>
      </c>
      <c r="J477" s="8" t="str">
        <f>原始数据!U477</f>
        <v/>
      </c>
      <c r="K477" s="8" t="str">
        <f t="shared" si="16"/>
        <v/>
      </c>
      <c r="L477" s="8">
        <f t="shared" si="17"/>
        <v>0</v>
      </c>
      <c r="M477" s="142"/>
      <c r="N477" s="142"/>
      <c r="O477" s="146"/>
      <c r="P477" s="147"/>
      <c r="Q477" s="147"/>
      <c r="R477" s="147"/>
      <c r="S477" s="147"/>
      <c r="T477" s="148"/>
      <c r="U477" s="142"/>
      <c r="V477" s="142"/>
      <c r="W477" s="143"/>
      <c r="X477" s="144"/>
      <c r="Y477" s="144"/>
      <c r="Z477" s="144"/>
      <c r="AA477" s="144"/>
      <c r="AB477" s="145"/>
      <c r="AC477" s="142"/>
      <c r="AD477" s="142"/>
      <c r="AE477" s="146"/>
      <c r="AF477" s="147"/>
      <c r="AG477" s="147"/>
      <c r="AH477" s="147"/>
      <c r="AI477" s="147"/>
      <c r="AJ477" s="148"/>
      <c r="AK477" s="142"/>
      <c r="AL477" s="142"/>
      <c r="AM477" s="143"/>
      <c r="AN477" s="144"/>
      <c r="AO477" s="144"/>
      <c r="AP477" s="144"/>
      <c r="AQ477" s="144"/>
      <c r="AR477" s="145"/>
      <c r="AS477" s="142" t="str">
        <f>IF(原始数据!L477="","",原始数据!L477)</f>
        <v/>
      </c>
      <c r="AT477" s="142" t="str">
        <f>IF(原始数据!AV477="","",原始数据!AV477)</f>
        <v/>
      </c>
      <c r="AU477" s="154"/>
      <c r="AV477" s="154"/>
      <c r="AW477" s="154"/>
      <c r="AX477" s="154"/>
      <c r="AY477" s="155"/>
      <c r="AZ477" s="151"/>
      <c r="BA477" s="151"/>
    </row>
    <row r="478" spans="1:55">
      <c r="A478" s="1">
        <f>输入错误检查!B477</f>
        <v>0</v>
      </c>
      <c r="C478" s="8" t="str">
        <f>IF(原始数据!B478="","",原始数据!B478)</f>
        <v/>
      </c>
      <c r="D478" s="8" t="str">
        <f>IF(原始数据!C478="","",原始数据!C478)</f>
        <v/>
      </c>
      <c r="E478" s="8" t="str">
        <f>IF(原始数据!D478="","",原始数据!D478)</f>
        <v/>
      </c>
      <c r="F478" s="8" t="str">
        <f>IF(原始数据!E478="","",原始数据!E478)</f>
        <v/>
      </c>
      <c r="G478" s="8" t="str">
        <f>IF(原始数据!F478="","",原始数据!F478)</f>
        <v/>
      </c>
      <c r="H478" s="8">
        <f>IF(原始数据!G478="","",原始数据!G478)</f>
        <v>2</v>
      </c>
      <c r="I478" s="8" t="str">
        <f>IF(原始数据!H478="","",原始数据!H478)</f>
        <v>下</v>
      </c>
      <c r="J478" s="8" t="str">
        <f>原始数据!U478</f>
        <v/>
      </c>
      <c r="K478" s="8" t="str">
        <f t="shared" si="16"/>
        <v/>
      </c>
      <c r="L478" s="8">
        <f t="shared" si="17"/>
        <v>0</v>
      </c>
      <c r="M478" s="142"/>
      <c r="N478" s="142"/>
      <c r="O478" s="146"/>
      <c r="P478" s="147"/>
      <c r="Q478" s="147"/>
      <c r="R478" s="147"/>
      <c r="S478" s="147"/>
      <c r="T478" s="148"/>
      <c r="U478" s="142"/>
      <c r="V478" s="142"/>
      <c r="W478" s="143"/>
      <c r="X478" s="144"/>
      <c r="Y478" s="144"/>
      <c r="Z478" s="144"/>
      <c r="AA478" s="144"/>
      <c r="AB478" s="145"/>
      <c r="AC478" s="142"/>
      <c r="AD478" s="142"/>
      <c r="AE478" s="146"/>
      <c r="AF478" s="147"/>
      <c r="AG478" s="147"/>
      <c r="AH478" s="147"/>
      <c r="AI478" s="147"/>
      <c r="AJ478" s="148"/>
      <c r="AK478" s="142"/>
      <c r="AL478" s="142"/>
      <c r="AM478" s="143"/>
      <c r="AN478" s="144"/>
      <c r="AO478" s="144"/>
      <c r="AP478" s="144"/>
      <c r="AQ478" s="144"/>
      <c r="AR478" s="145"/>
      <c r="AS478" s="142" t="str">
        <f>IF(原始数据!L478="","",原始数据!L478)</f>
        <v/>
      </c>
      <c r="AT478" s="142" t="str">
        <f>IF(原始数据!AV478="","",原始数据!AV478)</f>
        <v/>
      </c>
      <c r="AU478" s="154"/>
      <c r="AV478" s="154"/>
      <c r="AW478" s="154"/>
      <c r="AX478" s="154"/>
      <c r="AY478" s="155"/>
      <c r="AZ478" s="151"/>
      <c r="BA478" s="151"/>
    </row>
    <row r="479" spans="1:55">
      <c r="A479" s="1">
        <f>输入错误检查!B478</f>
        <v>0</v>
      </c>
      <c r="C479" s="8" t="str">
        <f>IF(原始数据!B479="","",原始数据!B479)</f>
        <v/>
      </c>
      <c r="D479" s="8" t="str">
        <f>IF(原始数据!C479="","",原始数据!C479)</f>
        <v/>
      </c>
      <c r="E479" s="8" t="str">
        <f>IF(原始数据!D479="","",原始数据!D479)</f>
        <v/>
      </c>
      <c r="F479" s="8" t="str">
        <f>IF(原始数据!E479="","",原始数据!E479)</f>
        <v/>
      </c>
      <c r="G479" s="8" t="str">
        <f>IF(原始数据!F479="","",原始数据!F479)</f>
        <v/>
      </c>
      <c r="H479" s="8">
        <f>IF(原始数据!G479="","",原始数据!G479)</f>
        <v>3</v>
      </c>
      <c r="I479" s="8" t="str">
        <f>IF(原始数据!H479="","",原始数据!H479)</f>
        <v>上</v>
      </c>
      <c r="J479" s="8" t="str">
        <f>原始数据!U479</f>
        <v/>
      </c>
      <c r="K479" s="8" t="str">
        <f t="shared" si="16"/>
        <v/>
      </c>
      <c r="L479" s="8">
        <f t="shared" si="17"/>
        <v>0</v>
      </c>
      <c r="M479" s="142"/>
      <c r="N479" s="142"/>
      <c r="O479" s="146"/>
      <c r="P479" s="147"/>
      <c r="Q479" s="147"/>
      <c r="R479" s="147"/>
      <c r="S479" s="147"/>
      <c r="T479" s="148"/>
      <c r="U479" s="142"/>
      <c r="V479" s="142"/>
      <c r="W479" s="143"/>
      <c r="X479" s="144"/>
      <c r="Y479" s="144"/>
      <c r="Z479" s="144"/>
      <c r="AA479" s="144"/>
      <c r="AB479" s="145"/>
      <c r="AC479" s="142"/>
      <c r="AD479" s="142"/>
      <c r="AE479" s="146"/>
      <c r="AF479" s="147"/>
      <c r="AG479" s="147"/>
      <c r="AH479" s="147"/>
      <c r="AI479" s="147"/>
      <c r="AJ479" s="148"/>
      <c r="AK479" s="142"/>
      <c r="AL479" s="142"/>
      <c r="AM479" s="143"/>
      <c r="AN479" s="144"/>
      <c r="AO479" s="144"/>
      <c r="AP479" s="144"/>
      <c r="AQ479" s="144"/>
      <c r="AR479" s="145"/>
      <c r="AS479" s="142" t="str">
        <f>IF(原始数据!L479="","",原始数据!L479)</f>
        <v/>
      </c>
      <c r="AT479" s="142" t="str">
        <f>IF(原始数据!AV479="","",原始数据!AV479)</f>
        <v/>
      </c>
      <c r="AU479" s="154"/>
      <c r="AV479" s="154"/>
      <c r="AW479" s="154"/>
      <c r="AX479" s="154"/>
      <c r="AY479" s="155"/>
      <c r="AZ479" s="151"/>
      <c r="BA479" s="151"/>
    </row>
    <row r="480" spans="1:55">
      <c r="A480" s="1">
        <f>输入错误检查!B479</f>
        <v>0</v>
      </c>
      <c r="C480" s="8" t="str">
        <f>IF(原始数据!B480="","",原始数据!B480)</f>
        <v/>
      </c>
      <c r="D480" s="8" t="str">
        <f>IF(原始数据!C480="","",原始数据!C480)</f>
        <v/>
      </c>
      <c r="E480" s="8" t="str">
        <f>IF(原始数据!D480="","",原始数据!D480)</f>
        <v/>
      </c>
      <c r="F480" s="8" t="str">
        <f>IF(原始数据!E480="","",原始数据!E480)</f>
        <v/>
      </c>
      <c r="G480" s="8" t="str">
        <f>IF(原始数据!F480="","",原始数据!F480)</f>
        <v/>
      </c>
      <c r="H480" s="8">
        <f>IF(原始数据!G480="","",原始数据!G480)</f>
        <v>3</v>
      </c>
      <c r="I480" s="8" t="str">
        <f>IF(原始数据!H480="","",原始数据!H480)</f>
        <v>下</v>
      </c>
      <c r="J480" s="8" t="str">
        <f>原始数据!U480</f>
        <v/>
      </c>
      <c r="K480" s="8" t="str">
        <f t="shared" si="16"/>
        <v/>
      </c>
      <c r="L480" s="8">
        <f t="shared" si="17"/>
        <v>0</v>
      </c>
      <c r="M480" s="142"/>
      <c r="N480" s="142"/>
      <c r="O480" s="146"/>
      <c r="P480" s="147"/>
      <c r="Q480" s="147"/>
      <c r="R480" s="147"/>
      <c r="S480" s="147"/>
      <c r="T480" s="148"/>
      <c r="U480" s="142"/>
      <c r="V480" s="142"/>
      <c r="W480" s="143"/>
      <c r="X480" s="144"/>
      <c r="Y480" s="144"/>
      <c r="Z480" s="144"/>
      <c r="AA480" s="144"/>
      <c r="AB480" s="145"/>
      <c r="AC480" s="142"/>
      <c r="AD480" s="142"/>
      <c r="AE480" s="146"/>
      <c r="AF480" s="147"/>
      <c r="AG480" s="147"/>
      <c r="AH480" s="147"/>
      <c r="AI480" s="147"/>
      <c r="AJ480" s="148"/>
      <c r="AK480" s="142"/>
      <c r="AL480" s="142"/>
      <c r="AM480" s="143"/>
      <c r="AN480" s="144"/>
      <c r="AO480" s="144"/>
      <c r="AP480" s="144"/>
      <c r="AQ480" s="144"/>
      <c r="AR480" s="145"/>
      <c r="AS480" s="142" t="str">
        <f>IF(原始数据!L480="","",原始数据!L480)</f>
        <v/>
      </c>
      <c r="AT480" s="142" t="str">
        <f>IF(原始数据!AV480="","",原始数据!AV480)</f>
        <v/>
      </c>
      <c r="AU480" s="154"/>
      <c r="AV480" s="154"/>
      <c r="AW480" s="154"/>
      <c r="AX480" s="154"/>
      <c r="AY480" s="155"/>
      <c r="AZ480" s="151"/>
      <c r="BA480" s="151"/>
    </row>
    <row r="481" spans="1:55">
      <c r="A481" s="1">
        <f>输入错误检查!B480</f>
        <v>0</v>
      </c>
      <c r="C481" s="8" t="str">
        <f>IF(原始数据!B481="","",原始数据!B481)</f>
        <v/>
      </c>
      <c r="D481" s="8" t="str">
        <f>IF(原始数据!C481="","",原始数据!C481)</f>
        <v/>
      </c>
      <c r="E481" s="8" t="str">
        <f>IF(原始数据!D481="","",原始数据!D481)</f>
        <v/>
      </c>
      <c r="F481" s="8" t="str">
        <f>IF(原始数据!E481="","",原始数据!E481)</f>
        <v/>
      </c>
      <c r="G481" s="8" t="str">
        <f>IF(原始数据!F481="","",原始数据!F481)</f>
        <v/>
      </c>
      <c r="H481" s="8" t="str">
        <f>IF(原始数据!G481="","",原始数据!G481)</f>
        <v>加</v>
      </c>
      <c r="I481" s="8" t="str">
        <f>IF(原始数据!H481="","",原始数据!H481)</f>
        <v>上</v>
      </c>
      <c r="J481" s="8" t="str">
        <f>原始数据!U481</f>
        <v/>
      </c>
      <c r="K481" s="8" t="str">
        <f t="shared" si="16"/>
        <v/>
      </c>
      <c r="L481" s="8">
        <f t="shared" si="17"/>
        <v>0</v>
      </c>
      <c r="M481" s="142"/>
      <c r="N481" s="142"/>
      <c r="O481" s="146"/>
      <c r="P481" s="147"/>
      <c r="Q481" s="147"/>
      <c r="R481" s="147"/>
      <c r="S481" s="147"/>
      <c r="T481" s="148"/>
      <c r="U481" s="142"/>
      <c r="V481" s="142"/>
      <c r="W481" s="143"/>
      <c r="X481" s="144"/>
      <c r="Y481" s="144"/>
      <c r="Z481" s="144"/>
      <c r="AA481" s="144"/>
      <c r="AB481" s="145"/>
      <c r="AC481" s="142"/>
      <c r="AD481" s="142"/>
      <c r="AE481" s="146"/>
      <c r="AF481" s="147"/>
      <c r="AG481" s="147"/>
      <c r="AH481" s="147"/>
      <c r="AI481" s="147"/>
      <c r="AJ481" s="148"/>
      <c r="AK481" s="142"/>
      <c r="AL481" s="142"/>
      <c r="AM481" s="143"/>
      <c r="AN481" s="144"/>
      <c r="AO481" s="144"/>
      <c r="AP481" s="144"/>
      <c r="AQ481" s="144"/>
      <c r="AR481" s="145"/>
      <c r="AS481" s="142" t="str">
        <f>IF(原始数据!L481="","",原始数据!L481)</f>
        <v/>
      </c>
      <c r="AT481" s="142" t="str">
        <f>IF(原始数据!AV481="","",原始数据!AV481)</f>
        <v/>
      </c>
      <c r="AU481" s="154"/>
      <c r="AV481" s="154"/>
      <c r="AW481" s="154"/>
      <c r="AX481" s="154"/>
      <c r="AY481" s="155"/>
      <c r="AZ481" s="151"/>
      <c r="BA481" s="151"/>
    </row>
    <row r="482" spans="1:55">
      <c r="A482" s="1">
        <f>输入错误检查!B481</f>
        <v>0</v>
      </c>
      <c r="C482" s="8" t="str">
        <f>IF(原始数据!B482="","",原始数据!B482)</f>
        <v/>
      </c>
      <c r="D482" s="8" t="str">
        <f>IF(原始数据!C482="","",原始数据!C482)</f>
        <v/>
      </c>
      <c r="E482" s="8" t="str">
        <f>IF(原始数据!D482="","",原始数据!D482)</f>
        <v/>
      </c>
      <c r="F482" s="8" t="str">
        <f>IF(原始数据!E482="","",原始数据!E482)</f>
        <v/>
      </c>
      <c r="G482" s="8" t="str">
        <f>IF(原始数据!F482="","",原始数据!F482)</f>
        <v/>
      </c>
      <c r="H482" s="8" t="str">
        <f>IF(原始数据!G482="","",原始数据!G482)</f>
        <v>加</v>
      </c>
      <c r="I482" s="8" t="str">
        <f>IF(原始数据!H482="","",原始数据!H482)</f>
        <v>下</v>
      </c>
      <c r="J482" s="8" t="str">
        <f>原始数据!U482</f>
        <v/>
      </c>
      <c r="K482" s="8" t="str">
        <f t="shared" si="16"/>
        <v/>
      </c>
      <c r="L482" s="8">
        <f t="shared" si="17"/>
        <v>0</v>
      </c>
      <c r="M482" s="142"/>
      <c r="N482" s="142"/>
      <c r="O482" s="146"/>
      <c r="P482" s="147"/>
      <c r="Q482" s="147"/>
      <c r="R482" s="147"/>
      <c r="S482" s="147"/>
      <c r="T482" s="148"/>
      <c r="U482" s="142"/>
      <c r="V482" s="142"/>
      <c r="W482" s="143"/>
      <c r="X482" s="144"/>
      <c r="Y482" s="144"/>
      <c r="Z482" s="144"/>
      <c r="AA482" s="144"/>
      <c r="AB482" s="145"/>
      <c r="AC482" s="142"/>
      <c r="AD482" s="142"/>
      <c r="AE482" s="146"/>
      <c r="AF482" s="147"/>
      <c r="AG482" s="147"/>
      <c r="AH482" s="147"/>
      <c r="AI482" s="147"/>
      <c r="AJ482" s="148"/>
      <c r="AK482" s="142"/>
      <c r="AL482" s="142"/>
      <c r="AM482" s="143"/>
      <c r="AN482" s="144"/>
      <c r="AO482" s="144"/>
      <c r="AP482" s="144"/>
      <c r="AQ482" s="144"/>
      <c r="AR482" s="145"/>
      <c r="AS482" s="142" t="str">
        <f>IF(原始数据!L482="","",原始数据!L482)</f>
        <v/>
      </c>
      <c r="AT482" s="142" t="str">
        <f>IF(原始数据!AV482="","",原始数据!AV482)</f>
        <v/>
      </c>
      <c r="AU482" s="154"/>
      <c r="AV482" s="154"/>
      <c r="AW482" s="154"/>
      <c r="AX482" s="154"/>
      <c r="AY482" s="155"/>
      <c r="AZ482" s="151"/>
      <c r="BA482" s="151"/>
    </row>
    <row r="483" spans="1:55">
      <c r="A483" s="1">
        <f>输入错误检查!B482</f>
        <v>0</v>
      </c>
      <c r="C483" s="8" t="str">
        <f>IF(原始数据!B483="","",原始数据!B483)</f>
        <v/>
      </c>
      <c r="D483" s="8" t="str">
        <f>IF(原始数据!C483="","",原始数据!C483)</f>
        <v/>
      </c>
      <c r="E483" s="8" t="str">
        <f>IF(原始数据!D483="","",原始数据!D483)</f>
        <v/>
      </c>
      <c r="F483" s="8" t="str">
        <f>IF(原始数据!E483="","",原始数据!E483)</f>
        <v/>
      </c>
      <c r="G483" s="8" t="str">
        <f>IF(原始数据!F483="","",原始数据!F483)</f>
        <v/>
      </c>
      <c r="H483" s="8">
        <f>IF(原始数据!G483="","",原始数据!G483)</f>
        <v>1</v>
      </c>
      <c r="I483" s="8" t="str">
        <f>IF(原始数据!H483="","",原始数据!H483)</f>
        <v>上</v>
      </c>
      <c r="J483" s="8" t="str">
        <f>原始数据!U483</f>
        <v/>
      </c>
      <c r="K483" s="8" t="str">
        <f t="shared" si="16"/>
        <v/>
      </c>
      <c r="L483" s="8">
        <f t="shared" si="17"/>
        <v>0</v>
      </c>
      <c r="M483" s="142"/>
      <c r="N483" s="142"/>
      <c r="O483" s="143"/>
      <c r="P483" s="144"/>
      <c r="Q483" s="144"/>
      <c r="R483" s="144"/>
      <c r="S483" s="144"/>
      <c r="T483" s="145"/>
      <c r="U483" s="142"/>
      <c r="V483" s="142"/>
      <c r="W483" s="146"/>
      <c r="X483" s="147"/>
      <c r="Y483" s="147"/>
      <c r="Z483" s="147"/>
      <c r="AA483" s="147"/>
      <c r="AB483" s="148"/>
      <c r="AC483" s="142"/>
      <c r="AD483" s="142"/>
      <c r="AE483" s="143"/>
      <c r="AF483" s="144"/>
      <c r="AG483" s="144"/>
      <c r="AH483" s="144"/>
      <c r="AI483" s="144"/>
      <c r="AJ483" s="145"/>
      <c r="AK483" s="142"/>
      <c r="AL483" s="142"/>
      <c r="AM483" s="146"/>
      <c r="AN483" s="147"/>
      <c r="AO483" s="147"/>
      <c r="AP483" s="147"/>
      <c r="AQ483" s="147"/>
      <c r="AR483" s="148"/>
      <c r="AS483" s="142" t="str">
        <f>IF(原始数据!L483="","",原始数据!L483)</f>
        <v/>
      </c>
      <c r="AT483" s="142" t="str">
        <f>IF(原始数据!AV483="","",原始数据!AV483)</f>
        <v/>
      </c>
      <c r="AU483" s="149"/>
      <c r="AV483" s="149"/>
      <c r="AW483" s="149"/>
      <c r="AX483" s="149"/>
      <c r="AY483" s="150"/>
      <c r="AZ483" s="151"/>
      <c r="BA483" s="151"/>
      <c r="BB483" s="156"/>
      <c r="BC483" s="157"/>
    </row>
    <row r="484" spans="1:55">
      <c r="A484" s="1">
        <f>输入错误检查!B483</f>
        <v>0</v>
      </c>
      <c r="C484" s="8" t="str">
        <f>IF(原始数据!B484="","",原始数据!B484)</f>
        <v/>
      </c>
      <c r="D484" s="8" t="str">
        <f>IF(原始数据!C484="","",原始数据!C484)</f>
        <v/>
      </c>
      <c r="E484" s="8" t="str">
        <f>IF(原始数据!D484="","",原始数据!D484)</f>
        <v/>
      </c>
      <c r="F484" s="8" t="str">
        <f>IF(原始数据!E484="","",原始数据!E484)</f>
        <v/>
      </c>
      <c r="G484" s="8" t="str">
        <f>IF(原始数据!F484="","",原始数据!F484)</f>
        <v/>
      </c>
      <c r="H484" s="8">
        <f>IF(原始数据!G484="","",原始数据!G484)</f>
        <v>1</v>
      </c>
      <c r="I484" s="8" t="str">
        <f>IF(原始数据!H484="","",原始数据!H484)</f>
        <v>下</v>
      </c>
      <c r="J484" s="8" t="str">
        <f>原始数据!U484</f>
        <v/>
      </c>
      <c r="K484" s="8" t="str">
        <f t="shared" si="16"/>
        <v/>
      </c>
      <c r="L484" s="8">
        <f t="shared" si="17"/>
        <v>0</v>
      </c>
      <c r="M484" s="142"/>
      <c r="N484" s="142"/>
      <c r="O484" s="143"/>
      <c r="P484" s="144"/>
      <c r="Q484" s="144"/>
      <c r="R484" s="144"/>
      <c r="S484" s="144"/>
      <c r="T484" s="145"/>
      <c r="U484" s="142"/>
      <c r="V484" s="142"/>
      <c r="W484" s="146"/>
      <c r="X484" s="147"/>
      <c r="Y484" s="147"/>
      <c r="Z484" s="147"/>
      <c r="AA484" s="147"/>
      <c r="AB484" s="148"/>
      <c r="AC484" s="142"/>
      <c r="AD484" s="142"/>
      <c r="AE484" s="143"/>
      <c r="AF484" s="144"/>
      <c r="AG484" s="144"/>
      <c r="AH484" s="144"/>
      <c r="AI484" s="144"/>
      <c r="AJ484" s="145"/>
      <c r="AK484" s="142"/>
      <c r="AL484" s="142"/>
      <c r="AM484" s="146"/>
      <c r="AN484" s="147"/>
      <c r="AO484" s="147"/>
      <c r="AP484" s="147"/>
      <c r="AQ484" s="147"/>
      <c r="AR484" s="148"/>
      <c r="AS484" s="142" t="str">
        <f>IF(原始数据!L484="","",原始数据!L484)</f>
        <v/>
      </c>
      <c r="AT484" s="142" t="str">
        <f>IF(原始数据!AV484="","",原始数据!AV484)</f>
        <v/>
      </c>
      <c r="AU484" s="149"/>
      <c r="AV484" s="149"/>
      <c r="AW484" s="149"/>
      <c r="AX484" s="149"/>
      <c r="AY484" s="150"/>
      <c r="AZ484" s="151"/>
      <c r="BA484" s="151"/>
    </row>
    <row r="485" spans="1:55">
      <c r="A485" s="1">
        <f>输入错误检查!B484</f>
        <v>0</v>
      </c>
      <c r="C485" s="8" t="str">
        <f>IF(原始数据!B485="","",原始数据!B485)</f>
        <v/>
      </c>
      <c r="D485" s="8" t="str">
        <f>IF(原始数据!C485="","",原始数据!C485)</f>
        <v/>
      </c>
      <c r="E485" s="8" t="str">
        <f>IF(原始数据!D485="","",原始数据!D485)</f>
        <v/>
      </c>
      <c r="F485" s="8" t="str">
        <f>IF(原始数据!E485="","",原始数据!E485)</f>
        <v/>
      </c>
      <c r="G485" s="8" t="str">
        <f>IF(原始数据!F485="","",原始数据!F485)</f>
        <v/>
      </c>
      <c r="H485" s="8">
        <f>IF(原始数据!G485="","",原始数据!G485)</f>
        <v>2</v>
      </c>
      <c r="I485" s="8" t="str">
        <f>IF(原始数据!H485="","",原始数据!H485)</f>
        <v>上</v>
      </c>
      <c r="J485" s="8" t="str">
        <f>原始数据!U485</f>
        <v/>
      </c>
      <c r="K485" s="8" t="str">
        <f t="shared" si="16"/>
        <v/>
      </c>
      <c r="L485" s="8">
        <f t="shared" si="17"/>
        <v>0</v>
      </c>
      <c r="M485" s="142"/>
      <c r="N485" s="142"/>
      <c r="O485" s="143"/>
      <c r="P485" s="144"/>
      <c r="Q485" s="144"/>
      <c r="R485" s="144"/>
      <c r="S485" s="144"/>
      <c r="T485" s="145"/>
      <c r="U485" s="142"/>
      <c r="V485" s="142"/>
      <c r="W485" s="146"/>
      <c r="X485" s="147"/>
      <c r="Y485" s="147"/>
      <c r="Z485" s="147"/>
      <c r="AA485" s="147"/>
      <c r="AB485" s="148"/>
      <c r="AC485" s="142"/>
      <c r="AD485" s="142"/>
      <c r="AE485" s="143"/>
      <c r="AF485" s="144"/>
      <c r="AG485" s="144"/>
      <c r="AH485" s="144"/>
      <c r="AI485" s="144"/>
      <c r="AJ485" s="145"/>
      <c r="AK485" s="142"/>
      <c r="AL485" s="142"/>
      <c r="AM485" s="146"/>
      <c r="AN485" s="147"/>
      <c r="AO485" s="147"/>
      <c r="AP485" s="147"/>
      <c r="AQ485" s="147"/>
      <c r="AR485" s="148"/>
      <c r="AS485" s="142" t="str">
        <f>IF(原始数据!L485="","",原始数据!L485)</f>
        <v/>
      </c>
      <c r="AT485" s="142" t="str">
        <f>IF(原始数据!AV485="","",原始数据!AV485)</f>
        <v/>
      </c>
      <c r="AU485" s="149"/>
      <c r="AV485" s="149"/>
      <c r="AW485" s="149"/>
      <c r="AX485" s="149"/>
      <c r="AY485" s="150"/>
      <c r="AZ485" s="151"/>
      <c r="BA485" s="151"/>
    </row>
    <row r="486" spans="1:55">
      <c r="A486" s="1">
        <f>输入错误检查!B485</f>
        <v>0</v>
      </c>
      <c r="C486" s="8" t="str">
        <f>IF(原始数据!B486="","",原始数据!B486)</f>
        <v/>
      </c>
      <c r="D486" s="8" t="str">
        <f>IF(原始数据!C486="","",原始数据!C486)</f>
        <v/>
      </c>
      <c r="E486" s="8" t="str">
        <f>IF(原始数据!D486="","",原始数据!D486)</f>
        <v/>
      </c>
      <c r="F486" s="8" t="str">
        <f>IF(原始数据!E486="","",原始数据!E486)</f>
        <v/>
      </c>
      <c r="G486" s="8" t="str">
        <f>IF(原始数据!F486="","",原始数据!F486)</f>
        <v/>
      </c>
      <c r="H486" s="8">
        <f>IF(原始数据!G486="","",原始数据!G486)</f>
        <v>2</v>
      </c>
      <c r="I486" s="8" t="str">
        <f>IF(原始数据!H486="","",原始数据!H486)</f>
        <v>下</v>
      </c>
      <c r="J486" s="8" t="str">
        <f>原始数据!U486</f>
        <v/>
      </c>
      <c r="K486" s="8" t="str">
        <f t="shared" si="16"/>
        <v/>
      </c>
      <c r="L486" s="8">
        <f t="shared" si="17"/>
        <v>0</v>
      </c>
      <c r="M486" s="142"/>
      <c r="N486" s="142"/>
      <c r="O486" s="143"/>
      <c r="P486" s="144"/>
      <c r="Q486" s="144"/>
      <c r="R486" s="144"/>
      <c r="S486" s="144"/>
      <c r="T486" s="145"/>
      <c r="U486" s="142"/>
      <c r="V486" s="142"/>
      <c r="W486" s="146"/>
      <c r="X486" s="147"/>
      <c r="Y486" s="147"/>
      <c r="Z486" s="147"/>
      <c r="AA486" s="147"/>
      <c r="AB486" s="148"/>
      <c r="AC486" s="142"/>
      <c r="AD486" s="142"/>
      <c r="AE486" s="143"/>
      <c r="AF486" s="144"/>
      <c r="AG486" s="144"/>
      <c r="AH486" s="144"/>
      <c r="AI486" s="144"/>
      <c r="AJ486" s="145"/>
      <c r="AK486" s="142"/>
      <c r="AL486" s="142"/>
      <c r="AM486" s="146"/>
      <c r="AN486" s="147"/>
      <c r="AO486" s="147"/>
      <c r="AP486" s="147"/>
      <c r="AQ486" s="147"/>
      <c r="AR486" s="148"/>
      <c r="AS486" s="142" t="str">
        <f>IF(原始数据!L486="","",原始数据!L486)</f>
        <v/>
      </c>
      <c r="AT486" s="142" t="str">
        <f>IF(原始数据!AV486="","",原始数据!AV486)</f>
        <v/>
      </c>
      <c r="AU486" s="149"/>
      <c r="AV486" s="149"/>
      <c r="AW486" s="149"/>
      <c r="AX486" s="149"/>
      <c r="AY486" s="150"/>
      <c r="AZ486" s="151"/>
      <c r="BA486" s="151"/>
    </row>
    <row r="487" spans="1:55">
      <c r="A487" s="1">
        <f>输入错误检查!B486</f>
        <v>0</v>
      </c>
      <c r="C487" s="8" t="str">
        <f>IF(原始数据!B487="","",原始数据!B487)</f>
        <v/>
      </c>
      <c r="D487" s="8" t="str">
        <f>IF(原始数据!C487="","",原始数据!C487)</f>
        <v/>
      </c>
      <c r="E487" s="8" t="str">
        <f>IF(原始数据!D487="","",原始数据!D487)</f>
        <v/>
      </c>
      <c r="F487" s="8" t="str">
        <f>IF(原始数据!E487="","",原始数据!E487)</f>
        <v/>
      </c>
      <c r="G487" s="8" t="str">
        <f>IF(原始数据!F487="","",原始数据!F487)</f>
        <v/>
      </c>
      <c r="H487" s="8">
        <f>IF(原始数据!G487="","",原始数据!G487)</f>
        <v>3</v>
      </c>
      <c r="I487" s="8" t="str">
        <f>IF(原始数据!H487="","",原始数据!H487)</f>
        <v>上</v>
      </c>
      <c r="J487" s="8" t="str">
        <f>原始数据!U487</f>
        <v/>
      </c>
      <c r="K487" s="8" t="str">
        <f t="shared" si="16"/>
        <v/>
      </c>
      <c r="L487" s="8">
        <f t="shared" si="17"/>
        <v>0</v>
      </c>
      <c r="M487" s="142"/>
      <c r="N487" s="142"/>
      <c r="O487" s="143"/>
      <c r="P487" s="144"/>
      <c r="Q487" s="144"/>
      <c r="R487" s="144"/>
      <c r="S487" s="144"/>
      <c r="T487" s="145"/>
      <c r="U487" s="142"/>
      <c r="V487" s="142"/>
      <c r="W487" s="146"/>
      <c r="X487" s="147"/>
      <c r="Y487" s="147"/>
      <c r="Z487" s="147"/>
      <c r="AA487" s="147"/>
      <c r="AB487" s="148"/>
      <c r="AC487" s="142"/>
      <c r="AD487" s="142"/>
      <c r="AE487" s="143"/>
      <c r="AF487" s="144"/>
      <c r="AG487" s="144"/>
      <c r="AH487" s="144"/>
      <c r="AI487" s="144"/>
      <c r="AJ487" s="145"/>
      <c r="AK487" s="142"/>
      <c r="AL487" s="142"/>
      <c r="AM487" s="146"/>
      <c r="AN487" s="147"/>
      <c r="AO487" s="147"/>
      <c r="AP487" s="147"/>
      <c r="AQ487" s="147"/>
      <c r="AR487" s="148"/>
      <c r="AS487" s="142" t="str">
        <f>IF(原始数据!L487="","",原始数据!L487)</f>
        <v/>
      </c>
      <c r="AT487" s="142" t="str">
        <f>IF(原始数据!AV487="","",原始数据!AV487)</f>
        <v/>
      </c>
      <c r="AU487" s="149"/>
      <c r="AV487" s="149"/>
      <c r="AW487" s="149"/>
      <c r="AX487" s="149"/>
      <c r="AY487" s="150"/>
      <c r="AZ487" s="151"/>
      <c r="BA487" s="151"/>
    </row>
    <row r="488" spans="1:55">
      <c r="A488" s="1">
        <f>输入错误检查!B487</f>
        <v>0</v>
      </c>
      <c r="C488" s="8" t="str">
        <f>IF(原始数据!B488="","",原始数据!B488)</f>
        <v/>
      </c>
      <c r="D488" s="8" t="str">
        <f>IF(原始数据!C488="","",原始数据!C488)</f>
        <v/>
      </c>
      <c r="E488" s="8" t="str">
        <f>IF(原始数据!D488="","",原始数据!D488)</f>
        <v/>
      </c>
      <c r="F488" s="8" t="str">
        <f>IF(原始数据!E488="","",原始数据!E488)</f>
        <v/>
      </c>
      <c r="G488" s="8" t="str">
        <f>IF(原始数据!F488="","",原始数据!F488)</f>
        <v/>
      </c>
      <c r="H488" s="8">
        <f>IF(原始数据!G488="","",原始数据!G488)</f>
        <v>3</v>
      </c>
      <c r="I488" s="8" t="str">
        <f>IF(原始数据!H488="","",原始数据!H488)</f>
        <v>下</v>
      </c>
      <c r="J488" s="8" t="str">
        <f>原始数据!U488</f>
        <v/>
      </c>
      <c r="K488" s="8" t="str">
        <f t="shared" si="16"/>
        <v/>
      </c>
      <c r="L488" s="8">
        <f t="shared" si="17"/>
        <v>0</v>
      </c>
      <c r="M488" s="142"/>
      <c r="N488" s="142"/>
      <c r="O488" s="143"/>
      <c r="P488" s="144"/>
      <c r="Q488" s="144"/>
      <c r="R488" s="144"/>
      <c r="S488" s="144"/>
      <c r="T488" s="145"/>
      <c r="U488" s="142"/>
      <c r="V488" s="142"/>
      <c r="W488" s="146"/>
      <c r="X488" s="147"/>
      <c r="Y488" s="147"/>
      <c r="Z488" s="147"/>
      <c r="AA488" s="147"/>
      <c r="AB488" s="148"/>
      <c r="AC488" s="142"/>
      <c r="AD488" s="142"/>
      <c r="AE488" s="143"/>
      <c r="AF488" s="144"/>
      <c r="AG488" s="144"/>
      <c r="AH488" s="144"/>
      <c r="AI488" s="144"/>
      <c r="AJ488" s="145"/>
      <c r="AK488" s="142"/>
      <c r="AL488" s="142"/>
      <c r="AM488" s="146"/>
      <c r="AN488" s="147"/>
      <c r="AO488" s="147"/>
      <c r="AP488" s="147"/>
      <c r="AQ488" s="147"/>
      <c r="AR488" s="148"/>
      <c r="AS488" s="142" t="str">
        <f>IF(原始数据!L488="","",原始数据!L488)</f>
        <v/>
      </c>
      <c r="AT488" s="142" t="str">
        <f>IF(原始数据!AV488="","",原始数据!AV488)</f>
        <v/>
      </c>
      <c r="AU488" s="149"/>
      <c r="AV488" s="149"/>
      <c r="AW488" s="149"/>
      <c r="AX488" s="149"/>
      <c r="AY488" s="150"/>
      <c r="AZ488" s="151"/>
      <c r="BA488" s="151"/>
    </row>
    <row r="489" spans="1:55">
      <c r="A489" s="1">
        <f>输入错误检查!B488</f>
        <v>0</v>
      </c>
      <c r="C489" s="8" t="str">
        <f>IF(原始数据!B489="","",原始数据!B489)</f>
        <v/>
      </c>
      <c r="D489" s="8" t="str">
        <f>IF(原始数据!C489="","",原始数据!C489)</f>
        <v/>
      </c>
      <c r="E489" s="8" t="str">
        <f>IF(原始数据!D489="","",原始数据!D489)</f>
        <v/>
      </c>
      <c r="F489" s="8" t="str">
        <f>IF(原始数据!E489="","",原始数据!E489)</f>
        <v/>
      </c>
      <c r="G489" s="8" t="str">
        <f>IF(原始数据!F489="","",原始数据!F489)</f>
        <v/>
      </c>
      <c r="H489" s="8" t="str">
        <f>IF(原始数据!G489="","",原始数据!G489)</f>
        <v>加</v>
      </c>
      <c r="I489" s="8" t="str">
        <f>IF(原始数据!H489="","",原始数据!H489)</f>
        <v>上</v>
      </c>
      <c r="J489" s="8" t="str">
        <f>原始数据!U489</f>
        <v/>
      </c>
      <c r="K489" s="8" t="str">
        <f t="shared" si="16"/>
        <v/>
      </c>
      <c r="L489" s="8">
        <f t="shared" si="17"/>
        <v>0</v>
      </c>
      <c r="M489" s="142"/>
      <c r="N489" s="142"/>
      <c r="O489" s="143"/>
      <c r="P489" s="144"/>
      <c r="Q489" s="144"/>
      <c r="R489" s="144"/>
      <c r="S489" s="144"/>
      <c r="T489" s="145"/>
      <c r="U489" s="142"/>
      <c r="V489" s="142"/>
      <c r="W489" s="146"/>
      <c r="X489" s="147"/>
      <c r="Y489" s="147"/>
      <c r="Z489" s="147"/>
      <c r="AA489" s="147"/>
      <c r="AB489" s="148"/>
      <c r="AC489" s="142"/>
      <c r="AD489" s="142"/>
      <c r="AE489" s="143"/>
      <c r="AF489" s="144"/>
      <c r="AG489" s="144"/>
      <c r="AH489" s="144"/>
      <c r="AI489" s="144"/>
      <c r="AJ489" s="145"/>
      <c r="AK489" s="142"/>
      <c r="AL489" s="142"/>
      <c r="AM489" s="146"/>
      <c r="AN489" s="147"/>
      <c r="AO489" s="147"/>
      <c r="AP489" s="147"/>
      <c r="AQ489" s="147"/>
      <c r="AR489" s="148"/>
      <c r="AS489" s="142" t="str">
        <f>IF(原始数据!L489="","",原始数据!L489)</f>
        <v/>
      </c>
      <c r="AT489" s="142" t="str">
        <f>IF(原始数据!AV489="","",原始数据!AV489)</f>
        <v/>
      </c>
      <c r="AU489" s="149"/>
      <c r="AV489" s="149"/>
      <c r="AW489" s="149"/>
      <c r="AX489" s="149"/>
      <c r="AY489" s="150"/>
      <c r="AZ489" s="151"/>
      <c r="BA489" s="151"/>
    </row>
    <row r="490" spans="1:55">
      <c r="A490" s="1">
        <f>输入错误检查!B489</f>
        <v>0</v>
      </c>
      <c r="C490" s="8" t="str">
        <f>IF(原始数据!B490="","",原始数据!B490)</f>
        <v/>
      </c>
      <c r="D490" s="8" t="str">
        <f>IF(原始数据!C490="","",原始数据!C490)</f>
        <v/>
      </c>
      <c r="E490" s="8" t="str">
        <f>IF(原始数据!D490="","",原始数据!D490)</f>
        <v/>
      </c>
      <c r="F490" s="8" t="str">
        <f>IF(原始数据!E490="","",原始数据!E490)</f>
        <v/>
      </c>
      <c r="G490" s="8" t="str">
        <f>IF(原始数据!F490="","",原始数据!F490)</f>
        <v/>
      </c>
      <c r="H490" s="8" t="str">
        <f>IF(原始数据!G490="","",原始数据!G490)</f>
        <v>加</v>
      </c>
      <c r="I490" s="8" t="str">
        <f>IF(原始数据!H490="","",原始数据!H490)</f>
        <v>下</v>
      </c>
      <c r="J490" s="8" t="str">
        <f>原始数据!U490</f>
        <v/>
      </c>
      <c r="K490" s="8" t="str">
        <f t="shared" si="16"/>
        <v/>
      </c>
      <c r="L490" s="8">
        <f t="shared" si="17"/>
        <v>0</v>
      </c>
      <c r="M490" s="142"/>
      <c r="N490" s="142"/>
      <c r="O490" s="143"/>
      <c r="P490" s="144"/>
      <c r="Q490" s="144"/>
      <c r="R490" s="144"/>
      <c r="S490" s="144"/>
      <c r="T490" s="145"/>
      <c r="U490" s="142"/>
      <c r="V490" s="142"/>
      <c r="W490" s="146"/>
      <c r="X490" s="147"/>
      <c r="Y490" s="147"/>
      <c r="Z490" s="147"/>
      <c r="AA490" s="147"/>
      <c r="AB490" s="148"/>
      <c r="AC490" s="142"/>
      <c r="AD490" s="142"/>
      <c r="AE490" s="143"/>
      <c r="AF490" s="144"/>
      <c r="AG490" s="144"/>
      <c r="AH490" s="144"/>
      <c r="AI490" s="144"/>
      <c r="AJ490" s="145"/>
      <c r="AK490" s="142"/>
      <c r="AL490" s="142"/>
      <c r="AM490" s="146"/>
      <c r="AN490" s="147"/>
      <c r="AO490" s="147"/>
      <c r="AP490" s="147"/>
      <c r="AQ490" s="147"/>
      <c r="AR490" s="148"/>
      <c r="AS490" s="142" t="str">
        <f>IF(原始数据!L490="","",原始数据!L490)</f>
        <v/>
      </c>
      <c r="AT490" s="142" t="str">
        <f>IF(原始数据!AV490="","",原始数据!AV490)</f>
        <v/>
      </c>
      <c r="AU490" s="149"/>
      <c r="AV490" s="149"/>
      <c r="AW490" s="149"/>
      <c r="AX490" s="149"/>
      <c r="AY490" s="150"/>
      <c r="AZ490" s="151"/>
      <c r="BA490" s="151"/>
    </row>
    <row r="491" spans="1:55">
      <c r="A491" s="1">
        <f>输入错误检查!B490</f>
        <v>0</v>
      </c>
      <c r="C491" s="8" t="str">
        <f>IF(原始数据!B491="","",原始数据!B491)</f>
        <v/>
      </c>
      <c r="D491" s="8" t="str">
        <f>IF(原始数据!C491="","",原始数据!C491)</f>
        <v/>
      </c>
      <c r="E491" s="8" t="str">
        <f>IF(原始数据!D491="","",原始数据!D491)</f>
        <v/>
      </c>
      <c r="F491" s="8" t="str">
        <f>IF(原始数据!E491="","",原始数据!E491)</f>
        <v/>
      </c>
      <c r="G491" s="8" t="str">
        <f>IF(原始数据!F491="","",原始数据!F491)</f>
        <v/>
      </c>
      <c r="H491" s="8">
        <f>IF(原始数据!G491="","",原始数据!G491)</f>
        <v>1</v>
      </c>
      <c r="I491" s="8" t="str">
        <f>IF(原始数据!H491="","",原始数据!H491)</f>
        <v>上</v>
      </c>
      <c r="J491" s="8" t="str">
        <f>原始数据!U491</f>
        <v/>
      </c>
      <c r="K491" s="8" t="str">
        <f t="shared" si="16"/>
        <v/>
      </c>
      <c r="L491" s="8">
        <f t="shared" si="17"/>
        <v>0</v>
      </c>
      <c r="M491" s="142"/>
      <c r="N491" s="142"/>
      <c r="O491" s="146"/>
      <c r="P491" s="147"/>
      <c r="Q491" s="147"/>
      <c r="R491" s="147"/>
      <c r="S491" s="147"/>
      <c r="T491" s="148"/>
      <c r="U491" s="142"/>
      <c r="V491" s="142"/>
      <c r="W491" s="143"/>
      <c r="X491" s="144"/>
      <c r="Y491" s="144"/>
      <c r="Z491" s="144"/>
      <c r="AA491" s="144"/>
      <c r="AB491" s="145"/>
      <c r="AC491" s="142"/>
      <c r="AD491" s="142"/>
      <c r="AE491" s="146"/>
      <c r="AF491" s="147"/>
      <c r="AG491" s="147"/>
      <c r="AH491" s="147"/>
      <c r="AI491" s="147"/>
      <c r="AJ491" s="148"/>
      <c r="AK491" s="142"/>
      <c r="AL491" s="142"/>
      <c r="AM491" s="143"/>
      <c r="AN491" s="144"/>
      <c r="AO491" s="144"/>
      <c r="AP491" s="144"/>
      <c r="AQ491" s="144"/>
      <c r="AR491" s="145"/>
      <c r="AS491" s="142" t="str">
        <f>IF(原始数据!L491="","",原始数据!L491)</f>
        <v/>
      </c>
      <c r="AT491" s="142" t="str">
        <f>IF(原始数据!AV491="","",原始数据!AV491)</f>
        <v/>
      </c>
      <c r="AU491" s="154"/>
      <c r="AV491" s="154"/>
      <c r="AW491" s="154"/>
      <c r="AX491" s="154"/>
      <c r="AY491" s="155"/>
      <c r="AZ491" s="151"/>
      <c r="BA491" s="151"/>
      <c r="BB491" s="156"/>
      <c r="BC491" s="157"/>
    </row>
    <row r="492" spans="1:55">
      <c r="A492" s="1">
        <f>输入错误检查!B491</f>
        <v>0</v>
      </c>
      <c r="C492" s="8" t="str">
        <f>IF(原始数据!B492="","",原始数据!B492)</f>
        <v/>
      </c>
      <c r="D492" s="8" t="str">
        <f>IF(原始数据!C492="","",原始数据!C492)</f>
        <v/>
      </c>
      <c r="E492" s="8" t="str">
        <f>IF(原始数据!D492="","",原始数据!D492)</f>
        <v/>
      </c>
      <c r="F492" s="8" t="str">
        <f>IF(原始数据!E492="","",原始数据!E492)</f>
        <v/>
      </c>
      <c r="G492" s="8" t="str">
        <f>IF(原始数据!F492="","",原始数据!F492)</f>
        <v/>
      </c>
      <c r="H492" s="8">
        <f>IF(原始数据!G492="","",原始数据!G492)</f>
        <v>1</v>
      </c>
      <c r="I492" s="8" t="str">
        <f>IF(原始数据!H492="","",原始数据!H492)</f>
        <v>下</v>
      </c>
      <c r="J492" s="8" t="str">
        <f>原始数据!U492</f>
        <v/>
      </c>
      <c r="K492" s="8" t="str">
        <f t="shared" si="16"/>
        <v/>
      </c>
      <c r="L492" s="8">
        <f t="shared" si="17"/>
        <v>0</v>
      </c>
      <c r="M492" s="142"/>
      <c r="N492" s="142"/>
      <c r="O492" s="146"/>
      <c r="P492" s="147"/>
      <c r="Q492" s="147"/>
      <c r="R492" s="147"/>
      <c r="S492" s="147"/>
      <c r="T492" s="148"/>
      <c r="U492" s="142"/>
      <c r="V492" s="142"/>
      <c r="W492" s="143"/>
      <c r="X492" s="144"/>
      <c r="Y492" s="144"/>
      <c r="Z492" s="144"/>
      <c r="AA492" s="144"/>
      <c r="AB492" s="145"/>
      <c r="AC492" s="142"/>
      <c r="AD492" s="142"/>
      <c r="AE492" s="146"/>
      <c r="AF492" s="147"/>
      <c r="AG492" s="147"/>
      <c r="AH492" s="147"/>
      <c r="AI492" s="147"/>
      <c r="AJ492" s="148"/>
      <c r="AK492" s="142"/>
      <c r="AL492" s="142"/>
      <c r="AM492" s="143"/>
      <c r="AN492" s="144"/>
      <c r="AO492" s="144"/>
      <c r="AP492" s="144"/>
      <c r="AQ492" s="144"/>
      <c r="AR492" s="145"/>
      <c r="AS492" s="142" t="str">
        <f>IF(原始数据!L492="","",原始数据!L492)</f>
        <v/>
      </c>
      <c r="AT492" s="142" t="str">
        <f>IF(原始数据!AV492="","",原始数据!AV492)</f>
        <v/>
      </c>
      <c r="AU492" s="154"/>
      <c r="AV492" s="154"/>
      <c r="AW492" s="154"/>
      <c r="AX492" s="154"/>
      <c r="AY492" s="155"/>
      <c r="AZ492" s="151"/>
      <c r="BA492" s="151"/>
    </row>
    <row r="493" spans="1:55">
      <c r="A493" s="1">
        <f>输入错误检查!B492</f>
        <v>0</v>
      </c>
      <c r="C493" s="8" t="str">
        <f>IF(原始数据!B493="","",原始数据!B493)</f>
        <v/>
      </c>
      <c r="D493" s="8" t="str">
        <f>IF(原始数据!C493="","",原始数据!C493)</f>
        <v/>
      </c>
      <c r="E493" s="8" t="str">
        <f>IF(原始数据!D493="","",原始数据!D493)</f>
        <v/>
      </c>
      <c r="F493" s="8" t="str">
        <f>IF(原始数据!E493="","",原始数据!E493)</f>
        <v/>
      </c>
      <c r="G493" s="8" t="str">
        <f>IF(原始数据!F493="","",原始数据!F493)</f>
        <v/>
      </c>
      <c r="H493" s="8">
        <f>IF(原始数据!G493="","",原始数据!G493)</f>
        <v>2</v>
      </c>
      <c r="I493" s="8" t="str">
        <f>IF(原始数据!H493="","",原始数据!H493)</f>
        <v>上</v>
      </c>
      <c r="J493" s="8" t="str">
        <f>原始数据!U493</f>
        <v/>
      </c>
      <c r="K493" s="8" t="str">
        <f t="shared" si="16"/>
        <v/>
      </c>
      <c r="L493" s="8">
        <f t="shared" si="17"/>
        <v>0</v>
      </c>
      <c r="M493" s="142"/>
      <c r="N493" s="142"/>
      <c r="O493" s="146"/>
      <c r="P493" s="147"/>
      <c r="Q493" s="147"/>
      <c r="R493" s="147"/>
      <c r="S493" s="147"/>
      <c r="T493" s="148"/>
      <c r="U493" s="142"/>
      <c r="V493" s="142"/>
      <c r="W493" s="143"/>
      <c r="X493" s="144"/>
      <c r="Y493" s="144"/>
      <c r="Z493" s="144"/>
      <c r="AA493" s="144"/>
      <c r="AB493" s="145"/>
      <c r="AC493" s="142"/>
      <c r="AD493" s="142"/>
      <c r="AE493" s="146"/>
      <c r="AF493" s="147"/>
      <c r="AG493" s="147"/>
      <c r="AH493" s="147"/>
      <c r="AI493" s="147"/>
      <c r="AJ493" s="148"/>
      <c r="AK493" s="142"/>
      <c r="AL493" s="142"/>
      <c r="AM493" s="143"/>
      <c r="AN493" s="144"/>
      <c r="AO493" s="144"/>
      <c r="AP493" s="144"/>
      <c r="AQ493" s="144"/>
      <c r="AR493" s="145"/>
      <c r="AS493" s="142" t="str">
        <f>IF(原始数据!L493="","",原始数据!L493)</f>
        <v/>
      </c>
      <c r="AT493" s="142" t="str">
        <f>IF(原始数据!AV493="","",原始数据!AV493)</f>
        <v/>
      </c>
      <c r="AU493" s="154"/>
      <c r="AV493" s="154"/>
      <c r="AW493" s="154"/>
      <c r="AX493" s="154"/>
      <c r="AY493" s="155"/>
      <c r="AZ493" s="151"/>
      <c r="BA493" s="151"/>
    </row>
    <row r="494" spans="1:55">
      <c r="A494" s="1">
        <f>输入错误检查!B493</f>
        <v>0</v>
      </c>
      <c r="C494" s="8" t="str">
        <f>IF(原始数据!B494="","",原始数据!B494)</f>
        <v/>
      </c>
      <c r="D494" s="8" t="str">
        <f>IF(原始数据!C494="","",原始数据!C494)</f>
        <v/>
      </c>
      <c r="E494" s="8" t="str">
        <f>IF(原始数据!D494="","",原始数据!D494)</f>
        <v/>
      </c>
      <c r="F494" s="8" t="str">
        <f>IF(原始数据!E494="","",原始数据!E494)</f>
        <v/>
      </c>
      <c r="G494" s="8" t="str">
        <f>IF(原始数据!F494="","",原始数据!F494)</f>
        <v/>
      </c>
      <c r="H494" s="8">
        <f>IF(原始数据!G494="","",原始数据!G494)</f>
        <v>2</v>
      </c>
      <c r="I494" s="8" t="str">
        <f>IF(原始数据!H494="","",原始数据!H494)</f>
        <v>下</v>
      </c>
      <c r="J494" s="8" t="str">
        <f>原始数据!U494</f>
        <v/>
      </c>
      <c r="K494" s="8" t="str">
        <f t="shared" si="16"/>
        <v/>
      </c>
      <c r="L494" s="8">
        <f t="shared" si="17"/>
        <v>0</v>
      </c>
      <c r="M494" s="142"/>
      <c r="N494" s="142"/>
      <c r="O494" s="146"/>
      <c r="P494" s="147"/>
      <c r="Q494" s="147"/>
      <c r="R494" s="147"/>
      <c r="S494" s="147"/>
      <c r="T494" s="148"/>
      <c r="U494" s="142"/>
      <c r="V494" s="142"/>
      <c r="W494" s="143"/>
      <c r="X494" s="144"/>
      <c r="Y494" s="144"/>
      <c r="Z494" s="144"/>
      <c r="AA494" s="144"/>
      <c r="AB494" s="145"/>
      <c r="AC494" s="142"/>
      <c r="AD494" s="142"/>
      <c r="AE494" s="146"/>
      <c r="AF494" s="147"/>
      <c r="AG494" s="147"/>
      <c r="AH494" s="147"/>
      <c r="AI494" s="147"/>
      <c r="AJ494" s="148"/>
      <c r="AK494" s="142"/>
      <c r="AL494" s="142"/>
      <c r="AM494" s="143"/>
      <c r="AN494" s="144"/>
      <c r="AO494" s="144"/>
      <c r="AP494" s="144"/>
      <c r="AQ494" s="144"/>
      <c r="AR494" s="145"/>
      <c r="AS494" s="142" t="str">
        <f>IF(原始数据!L494="","",原始数据!L494)</f>
        <v/>
      </c>
      <c r="AT494" s="142" t="str">
        <f>IF(原始数据!AV494="","",原始数据!AV494)</f>
        <v/>
      </c>
      <c r="AU494" s="154"/>
      <c r="AV494" s="154"/>
      <c r="AW494" s="154"/>
      <c r="AX494" s="154"/>
      <c r="AY494" s="155"/>
      <c r="AZ494" s="151"/>
      <c r="BA494" s="151"/>
    </row>
    <row r="495" spans="1:55">
      <c r="A495" s="1">
        <f>输入错误检查!B494</f>
        <v>0</v>
      </c>
      <c r="C495" s="8" t="str">
        <f>IF(原始数据!B495="","",原始数据!B495)</f>
        <v/>
      </c>
      <c r="D495" s="8" t="str">
        <f>IF(原始数据!C495="","",原始数据!C495)</f>
        <v/>
      </c>
      <c r="E495" s="8" t="str">
        <f>IF(原始数据!D495="","",原始数据!D495)</f>
        <v/>
      </c>
      <c r="F495" s="8" t="str">
        <f>IF(原始数据!E495="","",原始数据!E495)</f>
        <v/>
      </c>
      <c r="G495" s="8" t="str">
        <f>IF(原始数据!F495="","",原始数据!F495)</f>
        <v/>
      </c>
      <c r="H495" s="8">
        <f>IF(原始数据!G495="","",原始数据!G495)</f>
        <v>3</v>
      </c>
      <c r="I495" s="8" t="str">
        <f>IF(原始数据!H495="","",原始数据!H495)</f>
        <v>上</v>
      </c>
      <c r="J495" s="8" t="str">
        <f>原始数据!U495</f>
        <v/>
      </c>
      <c r="K495" s="8" t="str">
        <f t="shared" si="16"/>
        <v/>
      </c>
      <c r="L495" s="8">
        <f t="shared" si="17"/>
        <v>0</v>
      </c>
      <c r="M495" s="142"/>
      <c r="N495" s="142"/>
      <c r="O495" s="146"/>
      <c r="P495" s="147"/>
      <c r="Q495" s="147"/>
      <c r="R495" s="147"/>
      <c r="S495" s="147"/>
      <c r="T495" s="148"/>
      <c r="U495" s="142"/>
      <c r="V495" s="142"/>
      <c r="W495" s="143"/>
      <c r="X495" s="144"/>
      <c r="Y495" s="144"/>
      <c r="Z495" s="144"/>
      <c r="AA495" s="144"/>
      <c r="AB495" s="145"/>
      <c r="AC495" s="142"/>
      <c r="AD495" s="142"/>
      <c r="AE495" s="146"/>
      <c r="AF495" s="147"/>
      <c r="AG495" s="147"/>
      <c r="AH495" s="147"/>
      <c r="AI495" s="147"/>
      <c r="AJ495" s="148"/>
      <c r="AK495" s="142"/>
      <c r="AL495" s="142"/>
      <c r="AM495" s="143"/>
      <c r="AN495" s="144"/>
      <c r="AO495" s="144"/>
      <c r="AP495" s="144"/>
      <c r="AQ495" s="144"/>
      <c r="AR495" s="145"/>
      <c r="AS495" s="142" t="str">
        <f>IF(原始数据!L495="","",原始数据!L495)</f>
        <v/>
      </c>
      <c r="AT495" s="142" t="str">
        <f>IF(原始数据!AV495="","",原始数据!AV495)</f>
        <v/>
      </c>
      <c r="AU495" s="154"/>
      <c r="AV495" s="154"/>
      <c r="AW495" s="154"/>
      <c r="AX495" s="154"/>
      <c r="AY495" s="155"/>
      <c r="AZ495" s="151"/>
      <c r="BA495" s="151"/>
    </row>
    <row r="496" spans="1:55">
      <c r="A496" s="1">
        <f>输入错误检查!B495</f>
        <v>0</v>
      </c>
      <c r="C496" s="8" t="str">
        <f>IF(原始数据!B496="","",原始数据!B496)</f>
        <v/>
      </c>
      <c r="D496" s="8" t="str">
        <f>IF(原始数据!C496="","",原始数据!C496)</f>
        <v/>
      </c>
      <c r="E496" s="8" t="str">
        <f>IF(原始数据!D496="","",原始数据!D496)</f>
        <v/>
      </c>
      <c r="F496" s="8" t="str">
        <f>IF(原始数据!E496="","",原始数据!E496)</f>
        <v/>
      </c>
      <c r="G496" s="8" t="str">
        <f>IF(原始数据!F496="","",原始数据!F496)</f>
        <v/>
      </c>
      <c r="H496" s="8">
        <f>IF(原始数据!G496="","",原始数据!G496)</f>
        <v>3</v>
      </c>
      <c r="I496" s="8" t="str">
        <f>IF(原始数据!H496="","",原始数据!H496)</f>
        <v>下</v>
      </c>
      <c r="J496" s="8" t="str">
        <f>原始数据!U496</f>
        <v/>
      </c>
      <c r="K496" s="8" t="str">
        <f t="shared" si="16"/>
        <v/>
      </c>
      <c r="L496" s="8">
        <f t="shared" si="17"/>
        <v>0</v>
      </c>
      <c r="M496" s="142"/>
      <c r="N496" s="142"/>
      <c r="O496" s="146"/>
      <c r="P496" s="147"/>
      <c r="Q496" s="147"/>
      <c r="R496" s="147"/>
      <c r="S496" s="147"/>
      <c r="T496" s="148"/>
      <c r="U496" s="142"/>
      <c r="V496" s="142"/>
      <c r="W496" s="143"/>
      <c r="X496" s="144"/>
      <c r="Y496" s="144"/>
      <c r="Z496" s="144"/>
      <c r="AA496" s="144"/>
      <c r="AB496" s="145"/>
      <c r="AC496" s="142"/>
      <c r="AD496" s="142"/>
      <c r="AE496" s="146"/>
      <c r="AF496" s="147"/>
      <c r="AG496" s="147"/>
      <c r="AH496" s="147"/>
      <c r="AI496" s="147"/>
      <c r="AJ496" s="148"/>
      <c r="AK496" s="142"/>
      <c r="AL496" s="142"/>
      <c r="AM496" s="143"/>
      <c r="AN496" s="144"/>
      <c r="AO496" s="144"/>
      <c r="AP496" s="144"/>
      <c r="AQ496" s="144"/>
      <c r="AR496" s="145"/>
      <c r="AS496" s="142" t="str">
        <f>IF(原始数据!L496="","",原始数据!L496)</f>
        <v/>
      </c>
      <c r="AT496" s="142" t="str">
        <f>IF(原始数据!AV496="","",原始数据!AV496)</f>
        <v/>
      </c>
      <c r="AU496" s="154"/>
      <c r="AV496" s="154"/>
      <c r="AW496" s="154"/>
      <c r="AX496" s="154"/>
      <c r="AY496" s="155"/>
      <c r="AZ496" s="151"/>
      <c r="BA496" s="151"/>
    </row>
    <row r="497" spans="1:55">
      <c r="A497" s="1">
        <f>输入错误检查!B496</f>
        <v>0</v>
      </c>
      <c r="C497" s="8" t="str">
        <f>IF(原始数据!B497="","",原始数据!B497)</f>
        <v/>
      </c>
      <c r="D497" s="8" t="str">
        <f>IF(原始数据!C497="","",原始数据!C497)</f>
        <v/>
      </c>
      <c r="E497" s="8" t="str">
        <f>IF(原始数据!D497="","",原始数据!D497)</f>
        <v/>
      </c>
      <c r="F497" s="8" t="str">
        <f>IF(原始数据!E497="","",原始数据!E497)</f>
        <v/>
      </c>
      <c r="G497" s="8" t="str">
        <f>IF(原始数据!F497="","",原始数据!F497)</f>
        <v/>
      </c>
      <c r="H497" s="8" t="str">
        <f>IF(原始数据!G497="","",原始数据!G497)</f>
        <v>加</v>
      </c>
      <c r="I497" s="8" t="str">
        <f>IF(原始数据!H497="","",原始数据!H497)</f>
        <v>上</v>
      </c>
      <c r="J497" s="8" t="str">
        <f>原始数据!U497</f>
        <v/>
      </c>
      <c r="K497" s="8" t="str">
        <f t="shared" si="16"/>
        <v/>
      </c>
      <c r="L497" s="8">
        <f t="shared" si="17"/>
        <v>0</v>
      </c>
      <c r="M497" s="142"/>
      <c r="N497" s="142"/>
      <c r="O497" s="146"/>
      <c r="P497" s="147"/>
      <c r="Q497" s="147"/>
      <c r="R497" s="147"/>
      <c r="S497" s="147"/>
      <c r="T497" s="148"/>
      <c r="U497" s="142"/>
      <c r="V497" s="142"/>
      <c r="W497" s="143"/>
      <c r="X497" s="144"/>
      <c r="Y497" s="144"/>
      <c r="Z497" s="144"/>
      <c r="AA497" s="144"/>
      <c r="AB497" s="145"/>
      <c r="AC497" s="142"/>
      <c r="AD497" s="142"/>
      <c r="AE497" s="146"/>
      <c r="AF497" s="147"/>
      <c r="AG497" s="147"/>
      <c r="AH497" s="147"/>
      <c r="AI497" s="147"/>
      <c r="AJ497" s="148"/>
      <c r="AK497" s="142"/>
      <c r="AL497" s="142"/>
      <c r="AM497" s="143"/>
      <c r="AN497" s="144"/>
      <c r="AO497" s="144"/>
      <c r="AP497" s="144"/>
      <c r="AQ497" s="144"/>
      <c r="AR497" s="145"/>
      <c r="AS497" s="142" t="str">
        <f>IF(原始数据!L497="","",原始数据!L497)</f>
        <v/>
      </c>
      <c r="AT497" s="142" t="str">
        <f>IF(原始数据!AV497="","",原始数据!AV497)</f>
        <v/>
      </c>
      <c r="AU497" s="154"/>
      <c r="AV497" s="154"/>
      <c r="AW497" s="154"/>
      <c r="AX497" s="154"/>
      <c r="AY497" s="155"/>
      <c r="AZ497" s="151"/>
      <c r="BA497" s="151"/>
    </row>
    <row r="498" spans="1:55">
      <c r="A498" s="1">
        <f>输入错误检查!B497</f>
        <v>0</v>
      </c>
      <c r="C498" s="8" t="str">
        <f>IF(原始数据!B498="","",原始数据!B498)</f>
        <v/>
      </c>
      <c r="D498" s="8" t="str">
        <f>IF(原始数据!C498="","",原始数据!C498)</f>
        <v/>
      </c>
      <c r="E498" s="8" t="str">
        <f>IF(原始数据!D498="","",原始数据!D498)</f>
        <v/>
      </c>
      <c r="F498" s="8" t="str">
        <f>IF(原始数据!E498="","",原始数据!E498)</f>
        <v/>
      </c>
      <c r="G498" s="8" t="str">
        <f>IF(原始数据!F498="","",原始数据!F498)</f>
        <v/>
      </c>
      <c r="H498" s="8" t="str">
        <f>IF(原始数据!G498="","",原始数据!G498)</f>
        <v>加</v>
      </c>
      <c r="I498" s="8" t="str">
        <f>IF(原始数据!H498="","",原始数据!H498)</f>
        <v>下</v>
      </c>
      <c r="J498" s="8" t="str">
        <f>原始数据!U498</f>
        <v/>
      </c>
      <c r="K498" s="8" t="str">
        <f t="shared" si="16"/>
        <v/>
      </c>
      <c r="L498" s="8">
        <f t="shared" si="17"/>
        <v>0</v>
      </c>
      <c r="M498" s="142"/>
      <c r="N498" s="142"/>
      <c r="O498" s="146"/>
      <c r="P498" s="147"/>
      <c r="Q498" s="147"/>
      <c r="R498" s="147"/>
      <c r="S498" s="147"/>
      <c r="T498" s="148"/>
      <c r="U498" s="142"/>
      <c r="V498" s="142"/>
      <c r="W498" s="143"/>
      <c r="X498" s="144"/>
      <c r="Y498" s="144"/>
      <c r="Z498" s="144"/>
      <c r="AA498" s="144"/>
      <c r="AB498" s="145"/>
      <c r="AC498" s="142"/>
      <c r="AD498" s="142"/>
      <c r="AE498" s="146"/>
      <c r="AF498" s="147"/>
      <c r="AG498" s="147"/>
      <c r="AH498" s="147"/>
      <c r="AI498" s="147"/>
      <c r="AJ498" s="148"/>
      <c r="AK498" s="142"/>
      <c r="AL498" s="142"/>
      <c r="AM498" s="143"/>
      <c r="AN498" s="144"/>
      <c r="AO498" s="144"/>
      <c r="AP498" s="144"/>
      <c r="AQ498" s="144"/>
      <c r="AR498" s="145"/>
      <c r="AS498" s="142" t="str">
        <f>IF(原始数据!L498="","",原始数据!L498)</f>
        <v/>
      </c>
      <c r="AT498" s="142" t="str">
        <f>IF(原始数据!AV498="","",原始数据!AV498)</f>
        <v/>
      </c>
      <c r="AU498" s="154"/>
      <c r="AV498" s="154"/>
      <c r="AW498" s="154"/>
      <c r="AX498" s="154"/>
      <c r="AY498" s="155"/>
      <c r="AZ498" s="151"/>
      <c r="BA498" s="151"/>
    </row>
    <row r="499" spans="1:55">
      <c r="A499" s="1">
        <f>输入错误检查!B498</f>
        <v>0</v>
      </c>
      <c r="C499" s="8" t="str">
        <f>IF(原始数据!B499="","",原始数据!B499)</f>
        <v/>
      </c>
      <c r="D499" s="8" t="str">
        <f>IF(原始数据!C499="","",原始数据!C499)</f>
        <v/>
      </c>
      <c r="E499" s="8" t="str">
        <f>IF(原始数据!D499="","",原始数据!D499)</f>
        <v/>
      </c>
      <c r="F499" s="8" t="str">
        <f>IF(原始数据!E499="","",原始数据!E499)</f>
        <v/>
      </c>
      <c r="G499" s="8" t="str">
        <f>IF(原始数据!F499="","",原始数据!F499)</f>
        <v/>
      </c>
      <c r="H499" s="8">
        <f>IF(原始数据!G499="","",原始数据!G499)</f>
        <v>1</v>
      </c>
      <c r="I499" s="8" t="str">
        <f>IF(原始数据!H499="","",原始数据!H499)</f>
        <v>上</v>
      </c>
      <c r="J499" s="8" t="str">
        <f>原始数据!U499</f>
        <v/>
      </c>
      <c r="K499" s="8" t="str">
        <f t="shared" si="16"/>
        <v/>
      </c>
      <c r="L499" s="8">
        <f t="shared" si="17"/>
        <v>0</v>
      </c>
      <c r="M499" s="142"/>
      <c r="N499" s="142"/>
      <c r="O499" s="143"/>
      <c r="P499" s="144"/>
      <c r="Q499" s="144"/>
      <c r="R499" s="144"/>
      <c r="S499" s="144"/>
      <c r="T499" s="145"/>
      <c r="U499" s="142"/>
      <c r="V499" s="142"/>
      <c r="W499" s="146"/>
      <c r="X499" s="147"/>
      <c r="Y499" s="147"/>
      <c r="Z499" s="147"/>
      <c r="AA499" s="147"/>
      <c r="AB499" s="148"/>
      <c r="AC499" s="142"/>
      <c r="AD499" s="142"/>
      <c r="AE499" s="143"/>
      <c r="AF499" s="144"/>
      <c r="AG499" s="144"/>
      <c r="AH499" s="144"/>
      <c r="AI499" s="144"/>
      <c r="AJ499" s="145"/>
      <c r="AK499" s="142"/>
      <c r="AL499" s="142"/>
      <c r="AM499" s="146"/>
      <c r="AN499" s="147"/>
      <c r="AO499" s="147"/>
      <c r="AP499" s="147"/>
      <c r="AQ499" s="147"/>
      <c r="AR499" s="148"/>
      <c r="AS499" s="142" t="str">
        <f>IF(原始数据!L499="","",原始数据!L499)</f>
        <v/>
      </c>
      <c r="AT499" s="142" t="str">
        <f>IF(原始数据!AV499="","",原始数据!AV499)</f>
        <v/>
      </c>
      <c r="AU499" s="149"/>
      <c r="AV499" s="149"/>
      <c r="AW499" s="149"/>
      <c r="AX499" s="149"/>
      <c r="AY499" s="150"/>
      <c r="AZ499" s="151"/>
      <c r="BA499" s="151"/>
      <c r="BB499" s="156"/>
      <c r="BC499" s="157"/>
    </row>
    <row r="500" spans="1:55">
      <c r="A500" s="1">
        <f>输入错误检查!B499</f>
        <v>0</v>
      </c>
      <c r="C500" s="8" t="str">
        <f>IF(原始数据!B500="","",原始数据!B500)</f>
        <v/>
      </c>
      <c r="D500" s="8" t="str">
        <f>IF(原始数据!C500="","",原始数据!C500)</f>
        <v/>
      </c>
      <c r="E500" s="8" t="str">
        <f>IF(原始数据!D500="","",原始数据!D500)</f>
        <v/>
      </c>
      <c r="F500" s="8" t="str">
        <f>IF(原始数据!E500="","",原始数据!E500)</f>
        <v/>
      </c>
      <c r="G500" s="8" t="str">
        <f>IF(原始数据!F500="","",原始数据!F500)</f>
        <v/>
      </c>
      <c r="H500" s="8">
        <f>IF(原始数据!G500="","",原始数据!G500)</f>
        <v>1</v>
      </c>
      <c r="I500" s="8" t="str">
        <f>IF(原始数据!H500="","",原始数据!H500)</f>
        <v>下</v>
      </c>
      <c r="J500" s="8" t="str">
        <f>原始数据!U500</f>
        <v/>
      </c>
      <c r="K500" s="8" t="str">
        <f t="shared" si="16"/>
        <v/>
      </c>
      <c r="L500" s="8">
        <f t="shared" si="17"/>
        <v>0</v>
      </c>
      <c r="M500" s="142"/>
      <c r="N500" s="142"/>
      <c r="O500" s="143"/>
      <c r="P500" s="144"/>
      <c r="Q500" s="144"/>
      <c r="R500" s="144"/>
      <c r="S500" s="144"/>
      <c r="T500" s="145"/>
      <c r="U500" s="142"/>
      <c r="V500" s="142"/>
      <c r="W500" s="146"/>
      <c r="X500" s="147"/>
      <c r="Y500" s="147"/>
      <c r="Z500" s="147"/>
      <c r="AA500" s="147"/>
      <c r="AB500" s="148"/>
      <c r="AC500" s="142"/>
      <c r="AD500" s="142"/>
      <c r="AE500" s="143"/>
      <c r="AF500" s="144"/>
      <c r="AG500" s="144"/>
      <c r="AH500" s="144"/>
      <c r="AI500" s="144"/>
      <c r="AJ500" s="145"/>
      <c r="AK500" s="142"/>
      <c r="AL500" s="142"/>
      <c r="AM500" s="146"/>
      <c r="AN500" s="147"/>
      <c r="AO500" s="147"/>
      <c r="AP500" s="147"/>
      <c r="AQ500" s="147"/>
      <c r="AR500" s="148"/>
      <c r="AS500" s="142" t="str">
        <f>IF(原始数据!L500="","",原始数据!L500)</f>
        <v/>
      </c>
      <c r="AT500" s="142" t="str">
        <f>IF(原始数据!AV500="","",原始数据!AV500)</f>
        <v/>
      </c>
      <c r="AU500" s="149"/>
      <c r="AV500" s="149"/>
      <c r="AW500" s="149"/>
      <c r="AX500" s="149"/>
      <c r="AY500" s="150"/>
      <c r="AZ500" s="151"/>
      <c r="BA500" s="151"/>
    </row>
    <row r="501" spans="1:55">
      <c r="A501" s="1">
        <f>输入错误检查!B500</f>
        <v>0</v>
      </c>
      <c r="C501" s="8" t="str">
        <f>IF(原始数据!B501="","",原始数据!B501)</f>
        <v/>
      </c>
      <c r="D501" s="8" t="str">
        <f>IF(原始数据!C501="","",原始数据!C501)</f>
        <v/>
      </c>
      <c r="E501" s="8" t="str">
        <f>IF(原始数据!D501="","",原始数据!D501)</f>
        <v/>
      </c>
      <c r="F501" s="8" t="str">
        <f>IF(原始数据!E501="","",原始数据!E501)</f>
        <v/>
      </c>
      <c r="G501" s="8" t="str">
        <f>IF(原始数据!F501="","",原始数据!F501)</f>
        <v/>
      </c>
      <c r="H501" s="8">
        <f>IF(原始数据!G501="","",原始数据!G501)</f>
        <v>2</v>
      </c>
      <c r="I501" s="8" t="str">
        <f>IF(原始数据!H501="","",原始数据!H501)</f>
        <v>上</v>
      </c>
      <c r="J501" s="8" t="str">
        <f>原始数据!U501</f>
        <v/>
      </c>
      <c r="K501" s="8" t="str">
        <f t="shared" si="16"/>
        <v/>
      </c>
      <c r="L501" s="8">
        <f t="shared" si="17"/>
        <v>0</v>
      </c>
      <c r="M501" s="142"/>
      <c r="N501" s="142"/>
      <c r="O501" s="143"/>
      <c r="P501" s="144"/>
      <c r="Q501" s="144"/>
      <c r="R501" s="144"/>
      <c r="S501" s="144"/>
      <c r="T501" s="145"/>
      <c r="U501" s="142"/>
      <c r="V501" s="142"/>
      <c r="W501" s="146"/>
      <c r="X501" s="147"/>
      <c r="Y501" s="147"/>
      <c r="Z501" s="147"/>
      <c r="AA501" s="147"/>
      <c r="AB501" s="148"/>
      <c r="AC501" s="142"/>
      <c r="AD501" s="142"/>
      <c r="AE501" s="143"/>
      <c r="AF501" s="144"/>
      <c r="AG501" s="144"/>
      <c r="AH501" s="144"/>
      <c r="AI501" s="144"/>
      <c r="AJ501" s="145"/>
      <c r="AK501" s="142"/>
      <c r="AL501" s="142"/>
      <c r="AM501" s="146"/>
      <c r="AN501" s="147"/>
      <c r="AO501" s="147"/>
      <c r="AP501" s="147"/>
      <c r="AQ501" s="147"/>
      <c r="AR501" s="148"/>
      <c r="AS501" s="142" t="str">
        <f>IF(原始数据!L501="","",原始数据!L501)</f>
        <v/>
      </c>
      <c r="AT501" s="142" t="str">
        <f>IF(原始数据!AV501="","",原始数据!AV501)</f>
        <v/>
      </c>
      <c r="AU501" s="149"/>
      <c r="AV501" s="149"/>
      <c r="AW501" s="149"/>
      <c r="AX501" s="149"/>
      <c r="AY501" s="150"/>
      <c r="AZ501" s="151"/>
      <c r="BA501" s="151"/>
    </row>
    <row r="502" spans="1:55">
      <c r="A502" s="1">
        <f>输入错误检查!B501</f>
        <v>0</v>
      </c>
      <c r="C502" s="8" t="str">
        <f>IF(原始数据!B502="","",原始数据!B502)</f>
        <v/>
      </c>
      <c r="D502" s="8" t="str">
        <f>IF(原始数据!C502="","",原始数据!C502)</f>
        <v/>
      </c>
      <c r="E502" s="8" t="str">
        <f>IF(原始数据!D502="","",原始数据!D502)</f>
        <v/>
      </c>
      <c r="F502" s="8" t="str">
        <f>IF(原始数据!E502="","",原始数据!E502)</f>
        <v/>
      </c>
      <c r="G502" s="8" t="str">
        <f>IF(原始数据!F502="","",原始数据!F502)</f>
        <v/>
      </c>
      <c r="H502" s="8">
        <f>IF(原始数据!G502="","",原始数据!G502)</f>
        <v>2</v>
      </c>
      <c r="I502" s="8" t="str">
        <f>IF(原始数据!H502="","",原始数据!H502)</f>
        <v>下</v>
      </c>
      <c r="J502" s="8" t="str">
        <f>原始数据!U502</f>
        <v/>
      </c>
      <c r="K502" s="8" t="str">
        <f t="shared" si="16"/>
        <v/>
      </c>
      <c r="L502" s="8">
        <f t="shared" si="17"/>
        <v>0</v>
      </c>
      <c r="M502" s="142"/>
      <c r="N502" s="142"/>
      <c r="O502" s="143"/>
      <c r="P502" s="144"/>
      <c r="Q502" s="144"/>
      <c r="R502" s="144"/>
      <c r="S502" s="144"/>
      <c r="T502" s="145"/>
      <c r="U502" s="142"/>
      <c r="V502" s="142"/>
      <c r="W502" s="146"/>
      <c r="X502" s="147"/>
      <c r="Y502" s="147"/>
      <c r="Z502" s="147"/>
      <c r="AA502" s="147"/>
      <c r="AB502" s="148"/>
      <c r="AC502" s="142"/>
      <c r="AD502" s="142"/>
      <c r="AE502" s="143"/>
      <c r="AF502" s="144"/>
      <c r="AG502" s="144"/>
      <c r="AH502" s="144"/>
      <c r="AI502" s="144"/>
      <c r="AJ502" s="145"/>
      <c r="AK502" s="142"/>
      <c r="AL502" s="142"/>
      <c r="AM502" s="146"/>
      <c r="AN502" s="147"/>
      <c r="AO502" s="147"/>
      <c r="AP502" s="147"/>
      <c r="AQ502" s="147"/>
      <c r="AR502" s="148"/>
      <c r="AS502" s="142" t="str">
        <f>IF(原始数据!L502="","",原始数据!L502)</f>
        <v/>
      </c>
      <c r="AT502" s="142" t="str">
        <f>IF(原始数据!AV502="","",原始数据!AV502)</f>
        <v/>
      </c>
      <c r="AU502" s="149"/>
      <c r="AV502" s="149"/>
      <c r="AW502" s="149"/>
      <c r="AX502" s="149"/>
      <c r="AY502" s="150"/>
      <c r="AZ502" s="151"/>
      <c r="BA502" s="151"/>
    </row>
    <row r="503" spans="1:55">
      <c r="A503" s="1">
        <f>输入错误检查!B502</f>
        <v>0</v>
      </c>
      <c r="C503" s="8" t="str">
        <f>IF(原始数据!B503="","",原始数据!B503)</f>
        <v/>
      </c>
      <c r="D503" s="8" t="str">
        <f>IF(原始数据!C503="","",原始数据!C503)</f>
        <v/>
      </c>
      <c r="E503" s="8" t="str">
        <f>IF(原始数据!D503="","",原始数据!D503)</f>
        <v/>
      </c>
      <c r="F503" s="8" t="str">
        <f>IF(原始数据!E503="","",原始数据!E503)</f>
        <v/>
      </c>
      <c r="G503" s="8" t="str">
        <f>IF(原始数据!F503="","",原始数据!F503)</f>
        <v/>
      </c>
      <c r="H503" s="8">
        <f>IF(原始数据!G503="","",原始数据!G503)</f>
        <v>3</v>
      </c>
      <c r="I503" s="8" t="str">
        <f>IF(原始数据!H503="","",原始数据!H503)</f>
        <v>上</v>
      </c>
      <c r="J503" s="8" t="str">
        <f>原始数据!U503</f>
        <v/>
      </c>
      <c r="K503" s="8" t="str">
        <f t="shared" si="16"/>
        <v/>
      </c>
      <c r="L503" s="8">
        <f t="shared" si="17"/>
        <v>0</v>
      </c>
      <c r="M503" s="142"/>
      <c r="N503" s="142"/>
      <c r="O503" s="143"/>
      <c r="P503" s="144"/>
      <c r="Q503" s="144"/>
      <c r="R503" s="144"/>
      <c r="S503" s="144"/>
      <c r="T503" s="145"/>
      <c r="U503" s="142"/>
      <c r="V503" s="142"/>
      <c r="W503" s="146"/>
      <c r="X503" s="147"/>
      <c r="Y503" s="147"/>
      <c r="Z503" s="147"/>
      <c r="AA503" s="147"/>
      <c r="AB503" s="148"/>
      <c r="AC503" s="142"/>
      <c r="AD503" s="142"/>
      <c r="AE503" s="143"/>
      <c r="AF503" s="144"/>
      <c r="AG503" s="144"/>
      <c r="AH503" s="144"/>
      <c r="AI503" s="144"/>
      <c r="AJ503" s="145"/>
      <c r="AK503" s="142"/>
      <c r="AL503" s="142"/>
      <c r="AM503" s="146"/>
      <c r="AN503" s="147"/>
      <c r="AO503" s="147"/>
      <c r="AP503" s="147"/>
      <c r="AQ503" s="147"/>
      <c r="AR503" s="148"/>
      <c r="AS503" s="142" t="str">
        <f>IF(原始数据!L503="","",原始数据!L503)</f>
        <v/>
      </c>
      <c r="AT503" s="142" t="str">
        <f>IF(原始数据!AV503="","",原始数据!AV503)</f>
        <v/>
      </c>
      <c r="AU503" s="149"/>
      <c r="AV503" s="149"/>
      <c r="AW503" s="149"/>
      <c r="AX503" s="149"/>
      <c r="AY503" s="150"/>
      <c r="AZ503" s="151"/>
      <c r="BA503" s="151"/>
    </row>
    <row r="504" spans="1:55">
      <c r="A504" s="1">
        <f>输入错误检查!B503</f>
        <v>0</v>
      </c>
      <c r="C504" s="8" t="str">
        <f>IF(原始数据!B504="","",原始数据!B504)</f>
        <v/>
      </c>
      <c r="D504" s="8" t="str">
        <f>IF(原始数据!C504="","",原始数据!C504)</f>
        <v/>
      </c>
      <c r="E504" s="8" t="str">
        <f>IF(原始数据!D504="","",原始数据!D504)</f>
        <v/>
      </c>
      <c r="F504" s="8" t="str">
        <f>IF(原始数据!E504="","",原始数据!E504)</f>
        <v/>
      </c>
      <c r="G504" s="8" t="str">
        <f>IF(原始数据!F504="","",原始数据!F504)</f>
        <v/>
      </c>
      <c r="H504" s="8">
        <f>IF(原始数据!G504="","",原始数据!G504)</f>
        <v>3</v>
      </c>
      <c r="I504" s="8" t="str">
        <f>IF(原始数据!H504="","",原始数据!H504)</f>
        <v>下</v>
      </c>
      <c r="J504" s="8" t="str">
        <f>原始数据!U504</f>
        <v/>
      </c>
      <c r="K504" s="8" t="str">
        <f t="shared" si="16"/>
        <v/>
      </c>
      <c r="L504" s="8">
        <f t="shared" si="17"/>
        <v>0</v>
      </c>
      <c r="M504" s="142"/>
      <c r="N504" s="142"/>
      <c r="O504" s="143"/>
      <c r="P504" s="144"/>
      <c r="Q504" s="144"/>
      <c r="R504" s="144"/>
      <c r="S504" s="144"/>
      <c r="T504" s="145"/>
      <c r="U504" s="142"/>
      <c r="V504" s="142"/>
      <c r="W504" s="146"/>
      <c r="X504" s="147"/>
      <c r="Y504" s="147"/>
      <c r="Z504" s="147"/>
      <c r="AA504" s="147"/>
      <c r="AB504" s="148"/>
      <c r="AC504" s="142"/>
      <c r="AD504" s="142"/>
      <c r="AE504" s="143"/>
      <c r="AF504" s="144"/>
      <c r="AG504" s="144"/>
      <c r="AH504" s="144"/>
      <c r="AI504" s="144"/>
      <c r="AJ504" s="145"/>
      <c r="AK504" s="142"/>
      <c r="AL504" s="142"/>
      <c r="AM504" s="146"/>
      <c r="AN504" s="147"/>
      <c r="AO504" s="147"/>
      <c r="AP504" s="147"/>
      <c r="AQ504" s="147"/>
      <c r="AR504" s="148"/>
      <c r="AS504" s="142" t="str">
        <f>IF(原始数据!L504="","",原始数据!L504)</f>
        <v/>
      </c>
      <c r="AT504" s="142" t="str">
        <f>IF(原始数据!AV504="","",原始数据!AV504)</f>
        <v/>
      </c>
      <c r="AU504" s="149"/>
      <c r="AV504" s="149"/>
      <c r="AW504" s="149"/>
      <c r="AX504" s="149"/>
      <c r="AY504" s="150"/>
      <c r="AZ504" s="151"/>
      <c r="BA504" s="151"/>
    </row>
    <row r="505" spans="1:55">
      <c r="A505" s="1">
        <f>输入错误检查!B504</f>
        <v>0</v>
      </c>
      <c r="C505" s="8" t="str">
        <f>IF(原始数据!B505="","",原始数据!B505)</f>
        <v/>
      </c>
      <c r="D505" s="8" t="str">
        <f>IF(原始数据!C505="","",原始数据!C505)</f>
        <v/>
      </c>
      <c r="E505" s="8" t="str">
        <f>IF(原始数据!D505="","",原始数据!D505)</f>
        <v/>
      </c>
      <c r="F505" s="8" t="str">
        <f>IF(原始数据!E505="","",原始数据!E505)</f>
        <v/>
      </c>
      <c r="G505" s="8" t="str">
        <f>IF(原始数据!F505="","",原始数据!F505)</f>
        <v/>
      </c>
      <c r="H505" s="8" t="str">
        <f>IF(原始数据!G505="","",原始数据!G505)</f>
        <v>加</v>
      </c>
      <c r="I505" s="8" t="str">
        <f>IF(原始数据!H505="","",原始数据!H505)</f>
        <v>上</v>
      </c>
      <c r="J505" s="8" t="str">
        <f>原始数据!U505</f>
        <v/>
      </c>
      <c r="K505" s="8" t="str">
        <f t="shared" si="16"/>
        <v/>
      </c>
      <c r="L505" s="8">
        <f t="shared" si="17"/>
        <v>0</v>
      </c>
      <c r="M505" s="142"/>
      <c r="N505" s="142"/>
      <c r="O505" s="143"/>
      <c r="P505" s="144"/>
      <c r="Q505" s="144"/>
      <c r="R505" s="144"/>
      <c r="S505" s="144"/>
      <c r="T505" s="145"/>
      <c r="U505" s="142"/>
      <c r="V505" s="142"/>
      <c r="W505" s="146"/>
      <c r="X505" s="147"/>
      <c r="Y505" s="147"/>
      <c r="Z505" s="147"/>
      <c r="AA505" s="147"/>
      <c r="AB505" s="148"/>
      <c r="AC505" s="142"/>
      <c r="AD505" s="142"/>
      <c r="AE505" s="143"/>
      <c r="AF505" s="144"/>
      <c r="AG505" s="144"/>
      <c r="AH505" s="144"/>
      <c r="AI505" s="144"/>
      <c r="AJ505" s="145"/>
      <c r="AK505" s="142"/>
      <c r="AL505" s="142"/>
      <c r="AM505" s="146"/>
      <c r="AN505" s="147"/>
      <c r="AO505" s="147"/>
      <c r="AP505" s="147"/>
      <c r="AQ505" s="147"/>
      <c r="AR505" s="148"/>
      <c r="AS505" s="142" t="str">
        <f>IF(原始数据!L505="","",原始数据!L505)</f>
        <v/>
      </c>
      <c r="AT505" s="142" t="str">
        <f>IF(原始数据!AV505="","",原始数据!AV505)</f>
        <v/>
      </c>
      <c r="AU505" s="149"/>
      <c r="AV505" s="149"/>
      <c r="AW505" s="149"/>
      <c r="AX505" s="149"/>
      <c r="AY505" s="150"/>
      <c r="AZ505" s="151"/>
      <c r="BA505" s="151"/>
    </row>
    <row r="506" spans="1:55">
      <c r="A506" s="1">
        <f>输入错误检查!B505</f>
        <v>0</v>
      </c>
      <c r="C506" s="8" t="str">
        <f>IF(原始数据!B506="","",原始数据!B506)</f>
        <v/>
      </c>
      <c r="D506" s="8" t="str">
        <f>IF(原始数据!C506="","",原始数据!C506)</f>
        <v/>
      </c>
      <c r="E506" s="8" t="str">
        <f>IF(原始数据!D506="","",原始数据!D506)</f>
        <v/>
      </c>
      <c r="F506" s="8" t="str">
        <f>IF(原始数据!E506="","",原始数据!E506)</f>
        <v/>
      </c>
      <c r="G506" s="8" t="str">
        <f>IF(原始数据!F506="","",原始数据!F506)</f>
        <v/>
      </c>
      <c r="H506" s="8" t="str">
        <f>IF(原始数据!G506="","",原始数据!G506)</f>
        <v>加</v>
      </c>
      <c r="I506" s="8" t="str">
        <f>IF(原始数据!H506="","",原始数据!H506)</f>
        <v>下</v>
      </c>
      <c r="J506" s="8" t="str">
        <f>原始数据!U506</f>
        <v/>
      </c>
      <c r="K506" s="8" t="str">
        <f t="shared" si="16"/>
        <v/>
      </c>
      <c r="L506" s="8">
        <f t="shared" si="17"/>
        <v>0</v>
      </c>
      <c r="M506" s="142"/>
      <c r="N506" s="142"/>
      <c r="O506" s="143"/>
      <c r="P506" s="144"/>
      <c r="Q506" s="144"/>
      <c r="R506" s="144"/>
      <c r="S506" s="144"/>
      <c r="T506" s="145"/>
      <c r="U506" s="142"/>
      <c r="V506" s="142"/>
      <c r="W506" s="146"/>
      <c r="X506" s="147"/>
      <c r="Y506" s="147"/>
      <c r="Z506" s="147"/>
      <c r="AA506" s="147"/>
      <c r="AB506" s="148"/>
      <c r="AC506" s="142"/>
      <c r="AD506" s="142"/>
      <c r="AE506" s="143"/>
      <c r="AF506" s="144"/>
      <c r="AG506" s="144"/>
      <c r="AH506" s="144"/>
      <c r="AI506" s="144"/>
      <c r="AJ506" s="145"/>
      <c r="AK506" s="142"/>
      <c r="AL506" s="142"/>
      <c r="AM506" s="146"/>
      <c r="AN506" s="147"/>
      <c r="AO506" s="147"/>
      <c r="AP506" s="147"/>
      <c r="AQ506" s="147"/>
      <c r="AR506" s="148"/>
      <c r="AS506" s="142" t="str">
        <f>IF(原始数据!L506="","",原始数据!L506)</f>
        <v/>
      </c>
      <c r="AT506" s="142" t="str">
        <f>IF(原始数据!AV506="","",原始数据!AV506)</f>
        <v/>
      </c>
      <c r="AU506" s="149"/>
      <c r="AV506" s="149"/>
      <c r="AW506" s="149"/>
      <c r="AX506" s="149"/>
      <c r="AY506" s="150"/>
      <c r="AZ506" s="151"/>
      <c r="BA506" s="151"/>
    </row>
    <row r="507" spans="1:55">
      <c r="A507" s="1">
        <f>输入错误检查!B506</f>
        <v>0</v>
      </c>
      <c r="C507" s="8" t="str">
        <f>IF(原始数据!B507="","",原始数据!B507)</f>
        <v/>
      </c>
      <c r="D507" s="8" t="str">
        <f>IF(原始数据!C507="","",原始数据!C507)</f>
        <v/>
      </c>
      <c r="E507" s="8" t="str">
        <f>IF(原始数据!D507="","",原始数据!D507)</f>
        <v/>
      </c>
      <c r="F507" s="8" t="str">
        <f>IF(原始数据!E507="","",原始数据!E507)</f>
        <v/>
      </c>
      <c r="G507" s="8" t="str">
        <f>IF(原始数据!F507="","",原始数据!F507)</f>
        <v/>
      </c>
      <c r="H507" s="8">
        <f>IF(原始数据!G507="","",原始数据!G507)</f>
        <v>1</v>
      </c>
      <c r="I507" s="8" t="str">
        <f>IF(原始数据!H507="","",原始数据!H507)</f>
        <v>上</v>
      </c>
      <c r="J507" s="8" t="str">
        <f>原始数据!U507</f>
        <v/>
      </c>
      <c r="K507" s="8" t="str">
        <f t="shared" si="16"/>
        <v/>
      </c>
      <c r="L507" s="8">
        <f t="shared" si="17"/>
        <v>0</v>
      </c>
      <c r="M507" s="142"/>
      <c r="N507" s="142"/>
      <c r="O507" s="146"/>
      <c r="P507" s="147"/>
      <c r="Q507" s="147"/>
      <c r="R507" s="147"/>
      <c r="S507" s="147"/>
      <c r="T507" s="148"/>
      <c r="U507" s="142"/>
      <c r="V507" s="142"/>
      <c r="W507" s="143"/>
      <c r="X507" s="144"/>
      <c r="Y507" s="144"/>
      <c r="Z507" s="144"/>
      <c r="AA507" s="144"/>
      <c r="AB507" s="145"/>
      <c r="AC507" s="142"/>
      <c r="AD507" s="142"/>
      <c r="AE507" s="146"/>
      <c r="AF507" s="147"/>
      <c r="AG507" s="147"/>
      <c r="AH507" s="147"/>
      <c r="AI507" s="147"/>
      <c r="AJ507" s="148"/>
      <c r="AK507" s="142"/>
      <c r="AL507" s="142"/>
      <c r="AM507" s="143"/>
      <c r="AN507" s="144"/>
      <c r="AO507" s="144"/>
      <c r="AP507" s="144"/>
      <c r="AQ507" s="144"/>
      <c r="AR507" s="145"/>
      <c r="AS507" s="142" t="str">
        <f>IF(原始数据!L507="","",原始数据!L507)</f>
        <v/>
      </c>
      <c r="AT507" s="142" t="str">
        <f>IF(原始数据!AV507="","",原始数据!AV507)</f>
        <v/>
      </c>
      <c r="AU507" s="154"/>
      <c r="AV507" s="154"/>
      <c r="AW507" s="154"/>
      <c r="AX507" s="154"/>
      <c r="AY507" s="155"/>
      <c r="AZ507" s="151"/>
      <c r="BA507" s="151"/>
      <c r="BB507" s="156"/>
      <c r="BC507" s="157"/>
    </row>
    <row r="508" spans="1:55">
      <c r="A508" s="1">
        <f>输入错误检查!B507</f>
        <v>0</v>
      </c>
      <c r="C508" s="8" t="str">
        <f>IF(原始数据!B508="","",原始数据!B508)</f>
        <v/>
      </c>
      <c r="D508" s="8" t="str">
        <f>IF(原始数据!C508="","",原始数据!C508)</f>
        <v/>
      </c>
      <c r="E508" s="8" t="str">
        <f>IF(原始数据!D508="","",原始数据!D508)</f>
        <v/>
      </c>
      <c r="F508" s="8" t="str">
        <f>IF(原始数据!E508="","",原始数据!E508)</f>
        <v/>
      </c>
      <c r="G508" s="8" t="str">
        <f>IF(原始数据!F508="","",原始数据!F508)</f>
        <v/>
      </c>
      <c r="H508" s="8">
        <f>IF(原始数据!G508="","",原始数据!G508)</f>
        <v>1</v>
      </c>
      <c r="I508" s="8" t="str">
        <f>IF(原始数据!H508="","",原始数据!H508)</f>
        <v>下</v>
      </c>
      <c r="J508" s="8" t="str">
        <f>原始数据!U508</f>
        <v/>
      </c>
      <c r="K508" s="8" t="str">
        <f t="shared" si="16"/>
        <v/>
      </c>
      <c r="L508" s="8">
        <f t="shared" si="17"/>
        <v>0</v>
      </c>
      <c r="M508" s="142"/>
      <c r="N508" s="142"/>
      <c r="O508" s="146"/>
      <c r="P508" s="147"/>
      <c r="Q508" s="147"/>
      <c r="R508" s="147"/>
      <c r="S508" s="147"/>
      <c r="T508" s="148"/>
      <c r="U508" s="142"/>
      <c r="V508" s="142"/>
      <c r="W508" s="143"/>
      <c r="X508" s="144"/>
      <c r="Y508" s="144"/>
      <c r="Z508" s="144"/>
      <c r="AA508" s="144"/>
      <c r="AB508" s="145"/>
      <c r="AC508" s="142"/>
      <c r="AD508" s="142"/>
      <c r="AE508" s="146"/>
      <c r="AF508" s="147"/>
      <c r="AG508" s="147"/>
      <c r="AH508" s="147"/>
      <c r="AI508" s="147"/>
      <c r="AJ508" s="148"/>
      <c r="AK508" s="142"/>
      <c r="AL508" s="142"/>
      <c r="AM508" s="143"/>
      <c r="AN508" s="144"/>
      <c r="AO508" s="144"/>
      <c r="AP508" s="144"/>
      <c r="AQ508" s="144"/>
      <c r="AR508" s="145"/>
      <c r="AS508" s="142" t="str">
        <f>IF(原始数据!L508="","",原始数据!L508)</f>
        <v/>
      </c>
      <c r="AT508" s="142" t="str">
        <f>IF(原始数据!AV508="","",原始数据!AV508)</f>
        <v/>
      </c>
      <c r="AU508" s="154"/>
      <c r="AV508" s="154"/>
      <c r="AW508" s="154"/>
      <c r="AX508" s="154"/>
      <c r="AY508" s="155"/>
      <c r="AZ508" s="151"/>
      <c r="BA508" s="151"/>
    </row>
    <row r="509" spans="1:55">
      <c r="A509" s="1">
        <f>输入错误检查!B508</f>
        <v>0</v>
      </c>
      <c r="C509" s="8" t="str">
        <f>IF(原始数据!B509="","",原始数据!B509)</f>
        <v/>
      </c>
      <c r="D509" s="8" t="str">
        <f>IF(原始数据!C509="","",原始数据!C509)</f>
        <v/>
      </c>
      <c r="E509" s="8" t="str">
        <f>IF(原始数据!D509="","",原始数据!D509)</f>
        <v/>
      </c>
      <c r="F509" s="8" t="str">
        <f>IF(原始数据!E509="","",原始数据!E509)</f>
        <v/>
      </c>
      <c r="G509" s="8" t="str">
        <f>IF(原始数据!F509="","",原始数据!F509)</f>
        <v/>
      </c>
      <c r="H509" s="8">
        <f>IF(原始数据!G509="","",原始数据!G509)</f>
        <v>2</v>
      </c>
      <c r="I509" s="8" t="str">
        <f>IF(原始数据!H509="","",原始数据!H509)</f>
        <v>上</v>
      </c>
      <c r="J509" s="8" t="str">
        <f>原始数据!U509</f>
        <v/>
      </c>
      <c r="K509" s="8" t="str">
        <f t="shared" si="16"/>
        <v/>
      </c>
      <c r="L509" s="8">
        <f t="shared" si="17"/>
        <v>0</v>
      </c>
      <c r="M509" s="142"/>
      <c r="N509" s="142"/>
      <c r="O509" s="146"/>
      <c r="P509" s="147"/>
      <c r="Q509" s="147"/>
      <c r="R509" s="147"/>
      <c r="S509" s="147"/>
      <c r="T509" s="148"/>
      <c r="U509" s="142"/>
      <c r="V509" s="142"/>
      <c r="W509" s="143"/>
      <c r="X509" s="144"/>
      <c r="Y509" s="144"/>
      <c r="Z509" s="144"/>
      <c r="AA509" s="144"/>
      <c r="AB509" s="145"/>
      <c r="AC509" s="142"/>
      <c r="AD509" s="142"/>
      <c r="AE509" s="146"/>
      <c r="AF509" s="147"/>
      <c r="AG509" s="147"/>
      <c r="AH509" s="147"/>
      <c r="AI509" s="147"/>
      <c r="AJ509" s="148"/>
      <c r="AK509" s="142"/>
      <c r="AL509" s="142"/>
      <c r="AM509" s="143"/>
      <c r="AN509" s="144"/>
      <c r="AO509" s="144"/>
      <c r="AP509" s="144"/>
      <c r="AQ509" s="144"/>
      <c r="AR509" s="145"/>
      <c r="AS509" s="142" t="str">
        <f>IF(原始数据!L509="","",原始数据!L509)</f>
        <v/>
      </c>
      <c r="AT509" s="142" t="str">
        <f>IF(原始数据!AV509="","",原始数据!AV509)</f>
        <v/>
      </c>
      <c r="AU509" s="154"/>
      <c r="AV509" s="154"/>
      <c r="AW509" s="154"/>
      <c r="AX509" s="154"/>
      <c r="AY509" s="155"/>
      <c r="AZ509" s="151"/>
      <c r="BA509" s="151"/>
    </row>
    <row r="510" spans="1:55">
      <c r="A510" s="1">
        <f>输入错误检查!B509</f>
        <v>0</v>
      </c>
      <c r="C510" s="8" t="str">
        <f>IF(原始数据!B510="","",原始数据!B510)</f>
        <v/>
      </c>
      <c r="D510" s="8" t="str">
        <f>IF(原始数据!C510="","",原始数据!C510)</f>
        <v/>
      </c>
      <c r="E510" s="8" t="str">
        <f>IF(原始数据!D510="","",原始数据!D510)</f>
        <v/>
      </c>
      <c r="F510" s="8" t="str">
        <f>IF(原始数据!E510="","",原始数据!E510)</f>
        <v/>
      </c>
      <c r="G510" s="8" t="str">
        <f>IF(原始数据!F510="","",原始数据!F510)</f>
        <v/>
      </c>
      <c r="H510" s="8">
        <f>IF(原始数据!G510="","",原始数据!G510)</f>
        <v>2</v>
      </c>
      <c r="I510" s="8" t="str">
        <f>IF(原始数据!H510="","",原始数据!H510)</f>
        <v>下</v>
      </c>
      <c r="J510" s="8" t="str">
        <f>原始数据!U510</f>
        <v/>
      </c>
      <c r="K510" s="8" t="str">
        <f t="shared" si="16"/>
        <v/>
      </c>
      <c r="L510" s="8">
        <f t="shared" si="17"/>
        <v>0</v>
      </c>
      <c r="M510" s="142"/>
      <c r="N510" s="142"/>
      <c r="O510" s="146"/>
      <c r="P510" s="147"/>
      <c r="Q510" s="147"/>
      <c r="R510" s="147"/>
      <c r="S510" s="147"/>
      <c r="T510" s="148"/>
      <c r="U510" s="142"/>
      <c r="V510" s="142"/>
      <c r="W510" s="143"/>
      <c r="X510" s="144"/>
      <c r="Y510" s="144"/>
      <c r="Z510" s="144"/>
      <c r="AA510" s="144"/>
      <c r="AB510" s="145"/>
      <c r="AC510" s="142"/>
      <c r="AD510" s="142"/>
      <c r="AE510" s="146"/>
      <c r="AF510" s="147"/>
      <c r="AG510" s="147"/>
      <c r="AH510" s="147"/>
      <c r="AI510" s="147"/>
      <c r="AJ510" s="148"/>
      <c r="AK510" s="142"/>
      <c r="AL510" s="142"/>
      <c r="AM510" s="143"/>
      <c r="AN510" s="144"/>
      <c r="AO510" s="144"/>
      <c r="AP510" s="144"/>
      <c r="AQ510" s="144"/>
      <c r="AR510" s="145"/>
      <c r="AS510" s="142" t="str">
        <f>IF(原始数据!L510="","",原始数据!L510)</f>
        <v/>
      </c>
      <c r="AT510" s="142" t="str">
        <f>IF(原始数据!AV510="","",原始数据!AV510)</f>
        <v/>
      </c>
      <c r="AU510" s="154"/>
      <c r="AV510" s="154"/>
      <c r="AW510" s="154"/>
      <c r="AX510" s="154"/>
      <c r="AY510" s="155"/>
      <c r="AZ510" s="151"/>
      <c r="BA510" s="151"/>
    </row>
    <row r="511" spans="1:55">
      <c r="A511" s="1">
        <f>输入错误检查!B510</f>
        <v>0</v>
      </c>
      <c r="C511" s="8" t="str">
        <f>IF(原始数据!B511="","",原始数据!B511)</f>
        <v/>
      </c>
      <c r="D511" s="8" t="str">
        <f>IF(原始数据!C511="","",原始数据!C511)</f>
        <v/>
      </c>
      <c r="E511" s="8" t="str">
        <f>IF(原始数据!D511="","",原始数据!D511)</f>
        <v/>
      </c>
      <c r="F511" s="8" t="str">
        <f>IF(原始数据!E511="","",原始数据!E511)</f>
        <v/>
      </c>
      <c r="G511" s="8" t="str">
        <f>IF(原始数据!F511="","",原始数据!F511)</f>
        <v/>
      </c>
      <c r="H511" s="8">
        <f>IF(原始数据!G511="","",原始数据!G511)</f>
        <v>3</v>
      </c>
      <c r="I511" s="8" t="str">
        <f>IF(原始数据!H511="","",原始数据!H511)</f>
        <v>上</v>
      </c>
      <c r="J511" s="8" t="str">
        <f>原始数据!U511</f>
        <v/>
      </c>
      <c r="K511" s="8" t="str">
        <f t="shared" si="16"/>
        <v/>
      </c>
      <c r="L511" s="8">
        <f t="shared" si="17"/>
        <v>0</v>
      </c>
      <c r="M511" s="142"/>
      <c r="N511" s="142"/>
      <c r="O511" s="146"/>
      <c r="P511" s="147"/>
      <c r="Q511" s="147"/>
      <c r="R511" s="147"/>
      <c r="S511" s="147"/>
      <c r="T511" s="148"/>
      <c r="U511" s="142"/>
      <c r="V511" s="142"/>
      <c r="W511" s="143"/>
      <c r="X511" s="144"/>
      <c r="Y511" s="144"/>
      <c r="Z511" s="144"/>
      <c r="AA511" s="144"/>
      <c r="AB511" s="145"/>
      <c r="AC511" s="142"/>
      <c r="AD511" s="142"/>
      <c r="AE511" s="146"/>
      <c r="AF511" s="147"/>
      <c r="AG511" s="147"/>
      <c r="AH511" s="147"/>
      <c r="AI511" s="147"/>
      <c r="AJ511" s="148"/>
      <c r="AK511" s="142"/>
      <c r="AL511" s="142"/>
      <c r="AM511" s="143"/>
      <c r="AN511" s="144"/>
      <c r="AO511" s="144"/>
      <c r="AP511" s="144"/>
      <c r="AQ511" s="144"/>
      <c r="AR511" s="145"/>
      <c r="AS511" s="142" t="str">
        <f>IF(原始数据!L511="","",原始数据!L511)</f>
        <v/>
      </c>
      <c r="AT511" s="142" t="str">
        <f>IF(原始数据!AV511="","",原始数据!AV511)</f>
        <v/>
      </c>
      <c r="AU511" s="154"/>
      <c r="AV511" s="154"/>
      <c r="AW511" s="154"/>
      <c r="AX511" s="154"/>
      <c r="AY511" s="155"/>
      <c r="AZ511" s="151"/>
      <c r="BA511" s="151"/>
    </row>
    <row r="512" spans="1:55">
      <c r="A512" s="1">
        <f>输入错误检查!B511</f>
        <v>0</v>
      </c>
      <c r="C512" s="8" t="str">
        <f>IF(原始数据!B512="","",原始数据!B512)</f>
        <v/>
      </c>
      <c r="D512" s="8" t="str">
        <f>IF(原始数据!C512="","",原始数据!C512)</f>
        <v/>
      </c>
      <c r="E512" s="8" t="str">
        <f>IF(原始数据!D512="","",原始数据!D512)</f>
        <v/>
      </c>
      <c r="F512" s="8" t="str">
        <f>IF(原始数据!E512="","",原始数据!E512)</f>
        <v/>
      </c>
      <c r="G512" s="8" t="str">
        <f>IF(原始数据!F512="","",原始数据!F512)</f>
        <v/>
      </c>
      <c r="H512" s="8">
        <f>IF(原始数据!G512="","",原始数据!G512)</f>
        <v>3</v>
      </c>
      <c r="I512" s="8" t="str">
        <f>IF(原始数据!H512="","",原始数据!H512)</f>
        <v>下</v>
      </c>
      <c r="J512" s="8" t="str">
        <f>原始数据!U512</f>
        <v/>
      </c>
      <c r="K512" s="8" t="str">
        <f t="shared" si="16"/>
        <v/>
      </c>
      <c r="L512" s="8">
        <f t="shared" si="17"/>
        <v>0</v>
      </c>
      <c r="M512" s="142"/>
      <c r="N512" s="142"/>
      <c r="O512" s="146"/>
      <c r="P512" s="147"/>
      <c r="Q512" s="147"/>
      <c r="R512" s="147"/>
      <c r="S512" s="147"/>
      <c r="T512" s="148"/>
      <c r="U512" s="142"/>
      <c r="V512" s="142"/>
      <c r="W512" s="143"/>
      <c r="X512" s="144"/>
      <c r="Y512" s="144"/>
      <c r="Z512" s="144"/>
      <c r="AA512" s="144"/>
      <c r="AB512" s="145"/>
      <c r="AC512" s="142"/>
      <c r="AD512" s="142"/>
      <c r="AE512" s="146"/>
      <c r="AF512" s="147"/>
      <c r="AG512" s="147"/>
      <c r="AH512" s="147"/>
      <c r="AI512" s="147"/>
      <c r="AJ512" s="148"/>
      <c r="AK512" s="142"/>
      <c r="AL512" s="142"/>
      <c r="AM512" s="143"/>
      <c r="AN512" s="144"/>
      <c r="AO512" s="144"/>
      <c r="AP512" s="144"/>
      <c r="AQ512" s="144"/>
      <c r="AR512" s="145"/>
      <c r="AS512" s="142" t="str">
        <f>IF(原始数据!L512="","",原始数据!L512)</f>
        <v/>
      </c>
      <c r="AT512" s="142" t="str">
        <f>IF(原始数据!AV512="","",原始数据!AV512)</f>
        <v/>
      </c>
      <c r="AU512" s="154"/>
      <c r="AV512" s="154"/>
      <c r="AW512" s="154"/>
      <c r="AX512" s="154"/>
      <c r="AY512" s="155"/>
      <c r="AZ512" s="151"/>
      <c r="BA512" s="151"/>
    </row>
    <row r="513" spans="1:55">
      <c r="A513" s="1">
        <f>输入错误检查!B512</f>
        <v>0</v>
      </c>
      <c r="C513" s="8" t="str">
        <f>IF(原始数据!B513="","",原始数据!B513)</f>
        <v/>
      </c>
      <c r="D513" s="8" t="str">
        <f>IF(原始数据!C513="","",原始数据!C513)</f>
        <v/>
      </c>
      <c r="E513" s="8" t="str">
        <f>IF(原始数据!D513="","",原始数据!D513)</f>
        <v/>
      </c>
      <c r="F513" s="8" t="str">
        <f>IF(原始数据!E513="","",原始数据!E513)</f>
        <v/>
      </c>
      <c r="G513" s="8" t="str">
        <f>IF(原始数据!F513="","",原始数据!F513)</f>
        <v/>
      </c>
      <c r="H513" s="8" t="str">
        <f>IF(原始数据!G513="","",原始数据!G513)</f>
        <v>加</v>
      </c>
      <c r="I513" s="8" t="str">
        <f>IF(原始数据!H513="","",原始数据!H513)</f>
        <v>上</v>
      </c>
      <c r="J513" s="8" t="str">
        <f>原始数据!U513</f>
        <v/>
      </c>
      <c r="K513" s="8" t="str">
        <f t="shared" si="16"/>
        <v/>
      </c>
      <c r="L513" s="8">
        <f t="shared" si="17"/>
        <v>0</v>
      </c>
      <c r="M513" s="142"/>
      <c r="N513" s="142"/>
      <c r="O513" s="146"/>
      <c r="P513" s="147"/>
      <c r="Q513" s="147"/>
      <c r="R513" s="147"/>
      <c r="S513" s="147"/>
      <c r="T513" s="148"/>
      <c r="U513" s="142"/>
      <c r="V513" s="142"/>
      <c r="W513" s="143"/>
      <c r="X513" s="144"/>
      <c r="Y513" s="144"/>
      <c r="Z513" s="144"/>
      <c r="AA513" s="144"/>
      <c r="AB513" s="145"/>
      <c r="AC513" s="142"/>
      <c r="AD513" s="142"/>
      <c r="AE513" s="146"/>
      <c r="AF513" s="147"/>
      <c r="AG513" s="147"/>
      <c r="AH513" s="147"/>
      <c r="AI513" s="147"/>
      <c r="AJ513" s="148"/>
      <c r="AK513" s="142"/>
      <c r="AL513" s="142"/>
      <c r="AM513" s="143"/>
      <c r="AN513" s="144"/>
      <c r="AO513" s="144"/>
      <c r="AP513" s="144"/>
      <c r="AQ513" s="144"/>
      <c r="AR513" s="145"/>
      <c r="AS513" s="142" t="str">
        <f>IF(原始数据!L513="","",原始数据!L513)</f>
        <v/>
      </c>
      <c r="AT513" s="142" t="str">
        <f>IF(原始数据!AV513="","",原始数据!AV513)</f>
        <v/>
      </c>
      <c r="AU513" s="154"/>
      <c r="AV513" s="154"/>
      <c r="AW513" s="154"/>
      <c r="AX513" s="154"/>
      <c r="AY513" s="155"/>
      <c r="AZ513" s="151"/>
      <c r="BA513" s="151"/>
    </row>
    <row r="514" spans="1:55">
      <c r="A514" s="1">
        <f>输入错误检查!B513</f>
        <v>0</v>
      </c>
      <c r="C514" s="8" t="str">
        <f>IF(原始数据!B514="","",原始数据!B514)</f>
        <v/>
      </c>
      <c r="D514" s="8" t="str">
        <f>IF(原始数据!C514="","",原始数据!C514)</f>
        <v/>
      </c>
      <c r="E514" s="8" t="str">
        <f>IF(原始数据!D514="","",原始数据!D514)</f>
        <v/>
      </c>
      <c r="F514" s="8" t="str">
        <f>IF(原始数据!E514="","",原始数据!E514)</f>
        <v/>
      </c>
      <c r="G514" s="8" t="str">
        <f>IF(原始数据!F514="","",原始数据!F514)</f>
        <v/>
      </c>
      <c r="H514" s="8" t="str">
        <f>IF(原始数据!G514="","",原始数据!G514)</f>
        <v>加</v>
      </c>
      <c r="I514" s="8" t="str">
        <f>IF(原始数据!H514="","",原始数据!H514)</f>
        <v>下</v>
      </c>
      <c r="J514" s="8" t="str">
        <f>原始数据!U514</f>
        <v/>
      </c>
      <c r="K514" s="8" t="str">
        <f t="shared" si="16"/>
        <v/>
      </c>
      <c r="L514" s="8">
        <f t="shared" si="17"/>
        <v>0</v>
      </c>
      <c r="M514" s="142"/>
      <c r="N514" s="142"/>
      <c r="O514" s="146"/>
      <c r="P514" s="147"/>
      <c r="Q514" s="147"/>
      <c r="R514" s="147"/>
      <c r="S514" s="147"/>
      <c r="T514" s="148"/>
      <c r="U514" s="142"/>
      <c r="V514" s="142"/>
      <c r="W514" s="143"/>
      <c r="X514" s="144"/>
      <c r="Y514" s="144"/>
      <c r="Z514" s="144"/>
      <c r="AA514" s="144"/>
      <c r="AB514" s="145"/>
      <c r="AC514" s="142"/>
      <c r="AD514" s="142"/>
      <c r="AE514" s="146"/>
      <c r="AF514" s="147"/>
      <c r="AG514" s="147"/>
      <c r="AH514" s="147"/>
      <c r="AI514" s="147"/>
      <c r="AJ514" s="148"/>
      <c r="AK514" s="142"/>
      <c r="AL514" s="142"/>
      <c r="AM514" s="143"/>
      <c r="AN514" s="144"/>
      <c r="AO514" s="144"/>
      <c r="AP514" s="144"/>
      <c r="AQ514" s="144"/>
      <c r="AR514" s="145"/>
      <c r="AS514" s="142" t="str">
        <f>IF(原始数据!L514="","",原始数据!L514)</f>
        <v/>
      </c>
      <c r="AT514" s="142" t="str">
        <f>IF(原始数据!AV514="","",原始数据!AV514)</f>
        <v/>
      </c>
      <c r="AU514" s="154"/>
      <c r="AV514" s="154"/>
      <c r="AW514" s="154"/>
      <c r="AX514" s="154"/>
      <c r="AY514" s="155"/>
      <c r="AZ514" s="151"/>
      <c r="BA514" s="151"/>
    </row>
    <row r="515" spans="1:55">
      <c r="A515" s="1">
        <f>输入错误检查!B514</f>
        <v>0</v>
      </c>
      <c r="C515" s="8" t="str">
        <f>IF(原始数据!B515="","",原始数据!B515)</f>
        <v/>
      </c>
      <c r="D515" s="8" t="str">
        <f>IF(原始数据!C515="","",原始数据!C515)</f>
        <v/>
      </c>
      <c r="E515" s="8" t="str">
        <f>IF(原始数据!D515="","",原始数据!D515)</f>
        <v/>
      </c>
      <c r="F515" s="8" t="str">
        <f>IF(原始数据!E515="","",原始数据!E515)</f>
        <v/>
      </c>
      <c r="G515" s="8" t="str">
        <f>IF(原始数据!F515="","",原始数据!F515)</f>
        <v/>
      </c>
      <c r="H515" s="8">
        <f>IF(原始数据!G515="","",原始数据!G515)</f>
        <v>1</v>
      </c>
      <c r="I515" s="8" t="str">
        <f>IF(原始数据!H515="","",原始数据!H515)</f>
        <v>上</v>
      </c>
      <c r="J515" s="8" t="str">
        <f>原始数据!U515</f>
        <v/>
      </c>
      <c r="K515" s="8" t="str">
        <f t="shared" si="16"/>
        <v/>
      </c>
      <c r="L515" s="8">
        <f t="shared" si="17"/>
        <v>0</v>
      </c>
      <c r="M515" s="142"/>
      <c r="N515" s="142"/>
      <c r="O515" s="143"/>
      <c r="P515" s="144"/>
      <c r="Q515" s="144"/>
      <c r="R515" s="144"/>
      <c r="S515" s="144"/>
      <c r="T515" s="145"/>
      <c r="U515" s="142"/>
      <c r="V515" s="142"/>
      <c r="W515" s="146"/>
      <c r="X515" s="147"/>
      <c r="Y515" s="147"/>
      <c r="Z515" s="147"/>
      <c r="AA515" s="147"/>
      <c r="AB515" s="148"/>
      <c r="AC515" s="142"/>
      <c r="AD515" s="142"/>
      <c r="AE515" s="143"/>
      <c r="AF515" s="144"/>
      <c r="AG515" s="144"/>
      <c r="AH515" s="144"/>
      <c r="AI515" s="144"/>
      <c r="AJ515" s="145"/>
      <c r="AK515" s="142"/>
      <c r="AL515" s="142"/>
      <c r="AM515" s="146"/>
      <c r="AN515" s="147"/>
      <c r="AO515" s="147"/>
      <c r="AP515" s="147"/>
      <c r="AQ515" s="147"/>
      <c r="AR515" s="148"/>
      <c r="AS515" s="142" t="str">
        <f>IF(原始数据!L515="","",原始数据!L515)</f>
        <v/>
      </c>
      <c r="AT515" s="142" t="str">
        <f>IF(原始数据!AV515="","",原始数据!AV515)</f>
        <v/>
      </c>
      <c r="AU515" s="149"/>
      <c r="AV515" s="149"/>
      <c r="AW515" s="149"/>
      <c r="AX515" s="149"/>
      <c r="AY515" s="150"/>
      <c r="AZ515" s="151"/>
      <c r="BA515" s="151"/>
      <c r="BB515" s="156"/>
      <c r="BC515" s="157"/>
    </row>
    <row r="516" spans="1:55">
      <c r="A516" s="1">
        <f>输入错误检查!B515</f>
        <v>0</v>
      </c>
      <c r="C516" s="8" t="str">
        <f>IF(原始数据!B516="","",原始数据!B516)</f>
        <v/>
      </c>
      <c r="D516" s="8" t="str">
        <f>IF(原始数据!C516="","",原始数据!C516)</f>
        <v/>
      </c>
      <c r="E516" s="8" t="str">
        <f>IF(原始数据!D516="","",原始数据!D516)</f>
        <v/>
      </c>
      <c r="F516" s="8" t="str">
        <f>IF(原始数据!E516="","",原始数据!E516)</f>
        <v/>
      </c>
      <c r="G516" s="8" t="str">
        <f>IF(原始数据!F516="","",原始数据!F516)</f>
        <v/>
      </c>
      <c r="H516" s="8">
        <f>IF(原始数据!G516="","",原始数据!G516)</f>
        <v>1</v>
      </c>
      <c r="I516" s="8" t="str">
        <f>IF(原始数据!H516="","",原始数据!H516)</f>
        <v>下</v>
      </c>
      <c r="J516" s="8" t="str">
        <f>原始数据!U516</f>
        <v/>
      </c>
      <c r="K516" s="8" t="str">
        <f t="shared" si="16"/>
        <v/>
      </c>
      <c r="L516" s="8">
        <f t="shared" si="17"/>
        <v>0</v>
      </c>
      <c r="M516" s="142"/>
      <c r="N516" s="142"/>
      <c r="O516" s="143"/>
      <c r="P516" s="144"/>
      <c r="Q516" s="144"/>
      <c r="R516" s="144"/>
      <c r="S516" s="144"/>
      <c r="T516" s="145"/>
      <c r="U516" s="142"/>
      <c r="V516" s="142"/>
      <c r="W516" s="146"/>
      <c r="X516" s="147"/>
      <c r="Y516" s="147"/>
      <c r="Z516" s="147"/>
      <c r="AA516" s="147"/>
      <c r="AB516" s="148"/>
      <c r="AC516" s="142"/>
      <c r="AD516" s="142"/>
      <c r="AE516" s="143"/>
      <c r="AF516" s="144"/>
      <c r="AG516" s="144"/>
      <c r="AH516" s="144"/>
      <c r="AI516" s="144"/>
      <c r="AJ516" s="145"/>
      <c r="AK516" s="142"/>
      <c r="AL516" s="142"/>
      <c r="AM516" s="146"/>
      <c r="AN516" s="147"/>
      <c r="AO516" s="147"/>
      <c r="AP516" s="147"/>
      <c r="AQ516" s="147"/>
      <c r="AR516" s="148"/>
      <c r="AS516" s="142" t="str">
        <f>IF(原始数据!L516="","",原始数据!L516)</f>
        <v/>
      </c>
      <c r="AT516" s="142" t="str">
        <f>IF(原始数据!AV516="","",原始数据!AV516)</f>
        <v/>
      </c>
      <c r="AU516" s="149"/>
      <c r="AV516" s="149"/>
      <c r="AW516" s="149"/>
      <c r="AX516" s="149"/>
      <c r="AY516" s="150"/>
      <c r="AZ516" s="151"/>
      <c r="BA516" s="151"/>
    </row>
    <row r="517" spans="1:55">
      <c r="A517" s="1">
        <f>输入错误检查!B516</f>
        <v>0</v>
      </c>
      <c r="C517" s="8" t="str">
        <f>IF(原始数据!B517="","",原始数据!B517)</f>
        <v/>
      </c>
      <c r="D517" s="8" t="str">
        <f>IF(原始数据!C517="","",原始数据!C517)</f>
        <v/>
      </c>
      <c r="E517" s="8" t="str">
        <f>IF(原始数据!D517="","",原始数据!D517)</f>
        <v/>
      </c>
      <c r="F517" s="8" t="str">
        <f>IF(原始数据!E517="","",原始数据!E517)</f>
        <v/>
      </c>
      <c r="G517" s="8" t="str">
        <f>IF(原始数据!F517="","",原始数据!F517)</f>
        <v/>
      </c>
      <c r="H517" s="8">
        <f>IF(原始数据!G517="","",原始数据!G517)</f>
        <v>2</v>
      </c>
      <c r="I517" s="8" t="str">
        <f>IF(原始数据!H517="","",原始数据!H517)</f>
        <v>上</v>
      </c>
      <c r="J517" s="8" t="str">
        <f>原始数据!U517</f>
        <v/>
      </c>
      <c r="K517" s="8" t="str">
        <f t="shared" si="16"/>
        <v/>
      </c>
      <c r="L517" s="8">
        <f t="shared" si="17"/>
        <v>0</v>
      </c>
      <c r="M517" s="142"/>
      <c r="N517" s="142"/>
      <c r="O517" s="143"/>
      <c r="P517" s="144"/>
      <c r="Q517" s="144"/>
      <c r="R517" s="144"/>
      <c r="S517" s="144"/>
      <c r="T517" s="145"/>
      <c r="U517" s="142"/>
      <c r="V517" s="142"/>
      <c r="W517" s="146"/>
      <c r="X517" s="147"/>
      <c r="Y517" s="147"/>
      <c r="Z517" s="147"/>
      <c r="AA517" s="147"/>
      <c r="AB517" s="148"/>
      <c r="AC517" s="142"/>
      <c r="AD517" s="142"/>
      <c r="AE517" s="143"/>
      <c r="AF517" s="144"/>
      <c r="AG517" s="144"/>
      <c r="AH517" s="144"/>
      <c r="AI517" s="144"/>
      <c r="AJ517" s="145"/>
      <c r="AK517" s="142"/>
      <c r="AL517" s="142"/>
      <c r="AM517" s="146"/>
      <c r="AN517" s="147"/>
      <c r="AO517" s="147"/>
      <c r="AP517" s="147"/>
      <c r="AQ517" s="147"/>
      <c r="AR517" s="148"/>
      <c r="AS517" s="142" t="str">
        <f>IF(原始数据!L517="","",原始数据!L517)</f>
        <v/>
      </c>
      <c r="AT517" s="142" t="str">
        <f>IF(原始数据!AV517="","",原始数据!AV517)</f>
        <v/>
      </c>
      <c r="AU517" s="149"/>
      <c r="AV517" s="149"/>
      <c r="AW517" s="149"/>
      <c r="AX517" s="149"/>
      <c r="AY517" s="150"/>
      <c r="AZ517" s="151"/>
      <c r="BA517" s="151"/>
    </row>
    <row r="518" spans="1:55">
      <c r="A518" s="1">
        <f>输入错误检查!B517</f>
        <v>0</v>
      </c>
      <c r="C518" s="8" t="str">
        <f>IF(原始数据!B518="","",原始数据!B518)</f>
        <v/>
      </c>
      <c r="D518" s="8" t="str">
        <f>IF(原始数据!C518="","",原始数据!C518)</f>
        <v/>
      </c>
      <c r="E518" s="8" t="str">
        <f>IF(原始数据!D518="","",原始数据!D518)</f>
        <v/>
      </c>
      <c r="F518" s="8" t="str">
        <f>IF(原始数据!E518="","",原始数据!E518)</f>
        <v/>
      </c>
      <c r="G518" s="8" t="str">
        <f>IF(原始数据!F518="","",原始数据!F518)</f>
        <v/>
      </c>
      <c r="H518" s="8">
        <f>IF(原始数据!G518="","",原始数据!G518)</f>
        <v>2</v>
      </c>
      <c r="I518" s="8" t="str">
        <f>IF(原始数据!H518="","",原始数据!H518)</f>
        <v>下</v>
      </c>
      <c r="J518" s="8" t="str">
        <f>原始数据!U518</f>
        <v/>
      </c>
      <c r="K518" s="8" t="str">
        <f t="shared" si="16"/>
        <v/>
      </c>
      <c r="L518" s="8">
        <f t="shared" si="17"/>
        <v>0</v>
      </c>
      <c r="M518" s="142"/>
      <c r="N518" s="142"/>
      <c r="O518" s="143"/>
      <c r="P518" s="144"/>
      <c r="Q518" s="144"/>
      <c r="R518" s="144"/>
      <c r="S518" s="144"/>
      <c r="T518" s="145"/>
      <c r="U518" s="142"/>
      <c r="V518" s="142"/>
      <c r="W518" s="146"/>
      <c r="X518" s="147"/>
      <c r="Y518" s="147"/>
      <c r="Z518" s="147"/>
      <c r="AA518" s="147"/>
      <c r="AB518" s="148"/>
      <c r="AC518" s="142"/>
      <c r="AD518" s="142"/>
      <c r="AE518" s="143"/>
      <c r="AF518" s="144"/>
      <c r="AG518" s="144"/>
      <c r="AH518" s="144"/>
      <c r="AI518" s="144"/>
      <c r="AJ518" s="145"/>
      <c r="AK518" s="142"/>
      <c r="AL518" s="142"/>
      <c r="AM518" s="146"/>
      <c r="AN518" s="147"/>
      <c r="AO518" s="147"/>
      <c r="AP518" s="147"/>
      <c r="AQ518" s="147"/>
      <c r="AR518" s="148"/>
      <c r="AS518" s="142" t="str">
        <f>IF(原始数据!L518="","",原始数据!L518)</f>
        <v/>
      </c>
      <c r="AT518" s="142" t="str">
        <f>IF(原始数据!AV518="","",原始数据!AV518)</f>
        <v/>
      </c>
      <c r="AU518" s="149"/>
      <c r="AV518" s="149"/>
      <c r="AW518" s="149"/>
      <c r="AX518" s="149"/>
      <c r="AY518" s="150"/>
      <c r="AZ518" s="151"/>
      <c r="BA518" s="151"/>
    </row>
    <row r="519" spans="1:55">
      <c r="A519" s="1">
        <f>输入错误检查!B518</f>
        <v>0</v>
      </c>
      <c r="C519" s="8" t="str">
        <f>IF(原始数据!B519="","",原始数据!B519)</f>
        <v/>
      </c>
      <c r="D519" s="8" t="str">
        <f>IF(原始数据!C519="","",原始数据!C519)</f>
        <v/>
      </c>
      <c r="E519" s="8" t="str">
        <f>IF(原始数据!D519="","",原始数据!D519)</f>
        <v/>
      </c>
      <c r="F519" s="8" t="str">
        <f>IF(原始数据!E519="","",原始数据!E519)</f>
        <v/>
      </c>
      <c r="G519" s="8" t="str">
        <f>IF(原始数据!F519="","",原始数据!F519)</f>
        <v/>
      </c>
      <c r="H519" s="8">
        <f>IF(原始数据!G519="","",原始数据!G519)</f>
        <v>3</v>
      </c>
      <c r="I519" s="8" t="str">
        <f>IF(原始数据!H519="","",原始数据!H519)</f>
        <v>上</v>
      </c>
      <c r="J519" s="8" t="str">
        <f>原始数据!U519</f>
        <v/>
      </c>
      <c r="K519" s="8" t="str">
        <f t="shared" si="16"/>
        <v/>
      </c>
      <c r="L519" s="8">
        <f t="shared" si="17"/>
        <v>0</v>
      </c>
      <c r="M519" s="142"/>
      <c r="N519" s="142"/>
      <c r="O519" s="143"/>
      <c r="P519" s="144"/>
      <c r="Q519" s="144"/>
      <c r="R519" s="144"/>
      <c r="S519" s="144"/>
      <c r="T519" s="145"/>
      <c r="U519" s="142"/>
      <c r="V519" s="142"/>
      <c r="W519" s="146"/>
      <c r="X519" s="147"/>
      <c r="Y519" s="147"/>
      <c r="Z519" s="147"/>
      <c r="AA519" s="147"/>
      <c r="AB519" s="148"/>
      <c r="AC519" s="142"/>
      <c r="AD519" s="142"/>
      <c r="AE519" s="143"/>
      <c r="AF519" s="144"/>
      <c r="AG519" s="144"/>
      <c r="AH519" s="144"/>
      <c r="AI519" s="144"/>
      <c r="AJ519" s="145"/>
      <c r="AK519" s="142"/>
      <c r="AL519" s="142"/>
      <c r="AM519" s="146"/>
      <c r="AN519" s="147"/>
      <c r="AO519" s="147"/>
      <c r="AP519" s="147"/>
      <c r="AQ519" s="147"/>
      <c r="AR519" s="148"/>
      <c r="AS519" s="142" t="str">
        <f>IF(原始数据!L519="","",原始数据!L519)</f>
        <v/>
      </c>
      <c r="AT519" s="142" t="str">
        <f>IF(原始数据!AV519="","",原始数据!AV519)</f>
        <v/>
      </c>
      <c r="AU519" s="149"/>
      <c r="AV519" s="149"/>
      <c r="AW519" s="149"/>
      <c r="AX519" s="149"/>
      <c r="AY519" s="150"/>
      <c r="AZ519" s="151"/>
      <c r="BA519" s="151"/>
    </row>
    <row r="520" spans="1:55">
      <c r="A520" s="1">
        <f>输入错误检查!B519</f>
        <v>0</v>
      </c>
      <c r="C520" s="8" t="str">
        <f>IF(原始数据!B520="","",原始数据!B520)</f>
        <v/>
      </c>
      <c r="D520" s="8" t="str">
        <f>IF(原始数据!C520="","",原始数据!C520)</f>
        <v/>
      </c>
      <c r="E520" s="8" t="str">
        <f>IF(原始数据!D520="","",原始数据!D520)</f>
        <v/>
      </c>
      <c r="F520" s="8" t="str">
        <f>IF(原始数据!E520="","",原始数据!E520)</f>
        <v/>
      </c>
      <c r="G520" s="8" t="str">
        <f>IF(原始数据!F520="","",原始数据!F520)</f>
        <v/>
      </c>
      <c r="H520" s="8">
        <f>IF(原始数据!G520="","",原始数据!G520)</f>
        <v>3</v>
      </c>
      <c r="I520" s="8" t="str">
        <f>IF(原始数据!H520="","",原始数据!H520)</f>
        <v>下</v>
      </c>
      <c r="J520" s="8" t="str">
        <f>原始数据!U520</f>
        <v/>
      </c>
      <c r="K520" s="8" t="str">
        <f t="shared" si="16"/>
        <v/>
      </c>
      <c r="L520" s="8">
        <f t="shared" si="17"/>
        <v>0</v>
      </c>
      <c r="M520" s="142"/>
      <c r="N520" s="142"/>
      <c r="O520" s="143"/>
      <c r="P520" s="144"/>
      <c r="Q520" s="144"/>
      <c r="R520" s="144"/>
      <c r="S520" s="144"/>
      <c r="T520" s="145"/>
      <c r="U520" s="142"/>
      <c r="V520" s="142"/>
      <c r="W520" s="146"/>
      <c r="X520" s="147"/>
      <c r="Y520" s="147"/>
      <c r="Z520" s="147"/>
      <c r="AA520" s="147"/>
      <c r="AB520" s="148"/>
      <c r="AC520" s="142"/>
      <c r="AD520" s="142"/>
      <c r="AE520" s="143"/>
      <c r="AF520" s="144"/>
      <c r="AG520" s="144"/>
      <c r="AH520" s="144"/>
      <c r="AI520" s="144"/>
      <c r="AJ520" s="145"/>
      <c r="AK520" s="142"/>
      <c r="AL520" s="142"/>
      <c r="AM520" s="146"/>
      <c r="AN520" s="147"/>
      <c r="AO520" s="147"/>
      <c r="AP520" s="147"/>
      <c r="AQ520" s="147"/>
      <c r="AR520" s="148"/>
      <c r="AS520" s="142" t="str">
        <f>IF(原始数据!L520="","",原始数据!L520)</f>
        <v/>
      </c>
      <c r="AT520" s="142" t="str">
        <f>IF(原始数据!AV520="","",原始数据!AV520)</f>
        <v/>
      </c>
      <c r="AU520" s="149"/>
      <c r="AV520" s="149"/>
      <c r="AW520" s="149"/>
      <c r="AX520" s="149"/>
      <c r="AY520" s="150"/>
      <c r="AZ520" s="151"/>
      <c r="BA520" s="151"/>
    </row>
    <row r="521" spans="1:55">
      <c r="A521" s="1">
        <f>输入错误检查!B520</f>
        <v>0</v>
      </c>
      <c r="C521" s="8" t="str">
        <f>IF(原始数据!B521="","",原始数据!B521)</f>
        <v/>
      </c>
      <c r="D521" s="8" t="str">
        <f>IF(原始数据!C521="","",原始数据!C521)</f>
        <v/>
      </c>
      <c r="E521" s="8" t="str">
        <f>IF(原始数据!D521="","",原始数据!D521)</f>
        <v/>
      </c>
      <c r="F521" s="8" t="str">
        <f>IF(原始数据!E521="","",原始数据!E521)</f>
        <v/>
      </c>
      <c r="G521" s="8" t="str">
        <f>IF(原始数据!F521="","",原始数据!F521)</f>
        <v/>
      </c>
      <c r="H521" s="8" t="str">
        <f>IF(原始数据!G521="","",原始数据!G521)</f>
        <v>加</v>
      </c>
      <c r="I521" s="8" t="str">
        <f>IF(原始数据!H521="","",原始数据!H521)</f>
        <v>上</v>
      </c>
      <c r="J521" s="8" t="str">
        <f>原始数据!U521</f>
        <v/>
      </c>
      <c r="K521" s="8" t="str">
        <f t="shared" si="16"/>
        <v/>
      </c>
      <c r="L521" s="8">
        <f t="shared" si="17"/>
        <v>0</v>
      </c>
      <c r="M521" s="142"/>
      <c r="N521" s="142"/>
      <c r="O521" s="143"/>
      <c r="P521" s="144"/>
      <c r="Q521" s="144"/>
      <c r="R521" s="144"/>
      <c r="S521" s="144"/>
      <c r="T521" s="145"/>
      <c r="U521" s="142"/>
      <c r="V521" s="142"/>
      <c r="W521" s="146"/>
      <c r="X521" s="147"/>
      <c r="Y521" s="147"/>
      <c r="Z521" s="147"/>
      <c r="AA521" s="147"/>
      <c r="AB521" s="148"/>
      <c r="AC521" s="142"/>
      <c r="AD521" s="142"/>
      <c r="AE521" s="143"/>
      <c r="AF521" s="144"/>
      <c r="AG521" s="144"/>
      <c r="AH521" s="144"/>
      <c r="AI521" s="144"/>
      <c r="AJ521" s="145"/>
      <c r="AK521" s="142"/>
      <c r="AL521" s="142"/>
      <c r="AM521" s="146"/>
      <c r="AN521" s="147"/>
      <c r="AO521" s="147"/>
      <c r="AP521" s="147"/>
      <c r="AQ521" s="147"/>
      <c r="AR521" s="148"/>
      <c r="AS521" s="142" t="str">
        <f>IF(原始数据!L521="","",原始数据!L521)</f>
        <v/>
      </c>
      <c r="AT521" s="142" t="str">
        <f>IF(原始数据!AV521="","",原始数据!AV521)</f>
        <v/>
      </c>
      <c r="AU521" s="149"/>
      <c r="AV521" s="149"/>
      <c r="AW521" s="149"/>
      <c r="AX521" s="149"/>
      <c r="AY521" s="150"/>
      <c r="AZ521" s="151"/>
      <c r="BA521" s="151"/>
    </row>
    <row r="522" spans="1:55">
      <c r="A522" s="1">
        <f>输入错误检查!B521</f>
        <v>0</v>
      </c>
      <c r="C522" s="8" t="str">
        <f>IF(原始数据!B522="","",原始数据!B522)</f>
        <v/>
      </c>
      <c r="D522" s="8" t="str">
        <f>IF(原始数据!C522="","",原始数据!C522)</f>
        <v/>
      </c>
      <c r="E522" s="8" t="str">
        <f>IF(原始数据!D522="","",原始数据!D522)</f>
        <v/>
      </c>
      <c r="F522" s="8" t="str">
        <f>IF(原始数据!E522="","",原始数据!E522)</f>
        <v/>
      </c>
      <c r="G522" s="8" t="str">
        <f>IF(原始数据!F522="","",原始数据!F522)</f>
        <v/>
      </c>
      <c r="H522" s="8" t="str">
        <f>IF(原始数据!G522="","",原始数据!G522)</f>
        <v>加</v>
      </c>
      <c r="I522" s="8" t="str">
        <f>IF(原始数据!H522="","",原始数据!H522)</f>
        <v>下</v>
      </c>
      <c r="J522" s="8" t="str">
        <f>原始数据!U522</f>
        <v/>
      </c>
      <c r="K522" s="8" t="str">
        <f t="shared" si="16"/>
        <v/>
      </c>
      <c r="L522" s="8">
        <f t="shared" si="17"/>
        <v>0</v>
      </c>
      <c r="M522" s="142"/>
      <c r="N522" s="142"/>
      <c r="O522" s="143"/>
      <c r="P522" s="144"/>
      <c r="Q522" s="144"/>
      <c r="R522" s="144"/>
      <c r="S522" s="144"/>
      <c r="T522" s="145"/>
      <c r="U522" s="142"/>
      <c r="V522" s="142"/>
      <c r="W522" s="146"/>
      <c r="X522" s="147"/>
      <c r="Y522" s="147"/>
      <c r="Z522" s="147"/>
      <c r="AA522" s="147"/>
      <c r="AB522" s="148"/>
      <c r="AC522" s="142"/>
      <c r="AD522" s="142"/>
      <c r="AE522" s="143"/>
      <c r="AF522" s="144"/>
      <c r="AG522" s="144"/>
      <c r="AH522" s="144"/>
      <c r="AI522" s="144"/>
      <c r="AJ522" s="145"/>
      <c r="AK522" s="142"/>
      <c r="AL522" s="142"/>
      <c r="AM522" s="146"/>
      <c r="AN522" s="147"/>
      <c r="AO522" s="147"/>
      <c r="AP522" s="147"/>
      <c r="AQ522" s="147"/>
      <c r="AR522" s="148"/>
      <c r="AS522" s="142" t="str">
        <f>IF(原始数据!L522="","",原始数据!L522)</f>
        <v/>
      </c>
      <c r="AT522" s="142" t="str">
        <f>IF(原始数据!AV522="","",原始数据!AV522)</f>
        <v/>
      </c>
      <c r="AU522" s="149"/>
      <c r="AV522" s="149"/>
      <c r="AW522" s="149"/>
      <c r="AX522" s="149"/>
      <c r="AY522" s="150"/>
      <c r="AZ522" s="151"/>
      <c r="BA522" s="151"/>
    </row>
    <row r="523" spans="1:55">
      <c r="A523" s="1">
        <f>输入错误检查!B522</f>
        <v>0</v>
      </c>
      <c r="C523" s="8" t="str">
        <f>IF(原始数据!B523="","",原始数据!B523)</f>
        <v/>
      </c>
      <c r="D523" s="8" t="str">
        <f>IF(原始数据!C523="","",原始数据!C523)</f>
        <v/>
      </c>
      <c r="E523" s="8" t="str">
        <f>IF(原始数据!D523="","",原始数据!D523)</f>
        <v/>
      </c>
      <c r="F523" s="8" t="str">
        <f>IF(原始数据!E523="","",原始数据!E523)</f>
        <v/>
      </c>
      <c r="G523" s="8" t="str">
        <f>IF(原始数据!F523="","",原始数据!F523)</f>
        <v/>
      </c>
      <c r="H523" s="8">
        <f>IF(原始数据!G523="","",原始数据!G523)</f>
        <v>1</v>
      </c>
      <c r="I523" s="8" t="str">
        <f>IF(原始数据!H523="","",原始数据!H523)</f>
        <v>上</v>
      </c>
      <c r="J523" s="8" t="str">
        <f>原始数据!U523</f>
        <v/>
      </c>
      <c r="K523" s="8" t="str">
        <f t="shared" si="16"/>
        <v/>
      </c>
      <c r="L523" s="8">
        <f t="shared" si="17"/>
        <v>0</v>
      </c>
      <c r="M523" s="142"/>
      <c r="N523" s="142"/>
      <c r="O523" s="146"/>
      <c r="P523" s="147"/>
      <c r="Q523" s="147"/>
      <c r="R523" s="147"/>
      <c r="S523" s="147"/>
      <c r="T523" s="148"/>
      <c r="U523" s="142"/>
      <c r="V523" s="142"/>
      <c r="W523" s="143"/>
      <c r="X523" s="144"/>
      <c r="Y523" s="144"/>
      <c r="Z523" s="144"/>
      <c r="AA523" s="144"/>
      <c r="AB523" s="145"/>
      <c r="AC523" s="142"/>
      <c r="AD523" s="142"/>
      <c r="AE523" s="146"/>
      <c r="AF523" s="147"/>
      <c r="AG523" s="147"/>
      <c r="AH523" s="147"/>
      <c r="AI523" s="147"/>
      <c r="AJ523" s="148"/>
      <c r="AK523" s="142"/>
      <c r="AL523" s="142"/>
      <c r="AM523" s="143"/>
      <c r="AN523" s="144"/>
      <c r="AO523" s="144"/>
      <c r="AP523" s="144"/>
      <c r="AQ523" s="144"/>
      <c r="AR523" s="145"/>
      <c r="AS523" s="142" t="str">
        <f>IF(原始数据!L523="","",原始数据!L523)</f>
        <v/>
      </c>
      <c r="AT523" s="142" t="str">
        <f>IF(原始数据!AV523="","",原始数据!AV523)</f>
        <v/>
      </c>
      <c r="AU523" s="154"/>
      <c r="AV523" s="154"/>
      <c r="AW523" s="154"/>
      <c r="AX523" s="154"/>
      <c r="AY523" s="155"/>
      <c r="AZ523" s="151"/>
      <c r="BA523" s="151"/>
      <c r="BB523" s="156"/>
      <c r="BC523" s="157"/>
    </row>
    <row r="524" spans="1:55">
      <c r="A524" s="1">
        <f>输入错误检查!B523</f>
        <v>0</v>
      </c>
      <c r="C524" s="8" t="str">
        <f>IF(原始数据!B524="","",原始数据!B524)</f>
        <v/>
      </c>
      <c r="D524" s="8" t="str">
        <f>IF(原始数据!C524="","",原始数据!C524)</f>
        <v/>
      </c>
      <c r="E524" s="8" t="str">
        <f>IF(原始数据!D524="","",原始数据!D524)</f>
        <v/>
      </c>
      <c r="F524" s="8" t="str">
        <f>IF(原始数据!E524="","",原始数据!E524)</f>
        <v/>
      </c>
      <c r="G524" s="8" t="str">
        <f>IF(原始数据!F524="","",原始数据!F524)</f>
        <v/>
      </c>
      <c r="H524" s="8">
        <f>IF(原始数据!G524="","",原始数据!G524)</f>
        <v>1</v>
      </c>
      <c r="I524" s="8" t="str">
        <f>IF(原始数据!H524="","",原始数据!H524)</f>
        <v>下</v>
      </c>
      <c r="J524" s="8" t="str">
        <f>原始数据!U524</f>
        <v/>
      </c>
      <c r="K524" s="8" t="str">
        <f t="shared" si="16"/>
        <v/>
      </c>
      <c r="L524" s="8">
        <f t="shared" si="17"/>
        <v>0</v>
      </c>
      <c r="M524" s="142"/>
      <c r="N524" s="142"/>
      <c r="O524" s="146"/>
      <c r="P524" s="147"/>
      <c r="Q524" s="147"/>
      <c r="R524" s="147"/>
      <c r="S524" s="147"/>
      <c r="T524" s="148"/>
      <c r="U524" s="142"/>
      <c r="V524" s="142"/>
      <c r="W524" s="143"/>
      <c r="X524" s="144"/>
      <c r="Y524" s="144"/>
      <c r="Z524" s="144"/>
      <c r="AA524" s="144"/>
      <c r="AB524" s="145"/>
      <c r="AC524" s="142"/>
      <c r="AD524" s="142"/>
      <c r="AE524" s="146"/>
      <c r="AF524" s="147"/>
      <c r="AG524" s="147"/>
      <c r="AH524" s="147"/>
      <c r="AI524" s="147"/>
      <c r="AJ524" s="148"/>
      <c r="AK524" s="142"/>
      <c r="AL524" s="142"/>
      <c r="AM524" s="143"/>
      <c r="AN524" s="144"/>
      <c r="AO524" s="144"/>
      <c r="AP524" s="144"/>
      <c r="AQ524" s="144"/>
      <c r="AR524" s="145"/>
      <c r="AS524" s="142" t="str">
        <f>IF(原始数据!L524="","",原始数据!L524)</f>
        <v/>
      </c>
      <c r="AT524" s="142" t="str">
        <f>IF(原始数据!AV524="","",原始数据!AV524)</f>
        <v/>
      </c>
      <c r="AU524" s="154"/>
      <c r="AV524" s="154"/>
      <c r="AW524" s="154"/>
      <c r="AX524" s="154"/>
      <c r="AY524" s="155"/>
      <c r="AZ524" s="151"/>
      <c r="BA524" s="151"/>
    </row>
    <row r="525" spans="1:55">
      <c r="A525" s="1">
        <f>输入错误检查!B524</f>
        <v>0</v>
      </c>
      <c r="C525" s="8" t="str">
        <f>IF(原始数据!B525="","",原始数据!B525)</f>
        <v/>
      </c>
      <c r="D525" s="8" t="str">
        <f>IF(原始数据!C525="","",原始数据!C525)</f>
        <v/>
      </c>
      <c r="E525" s="8" t="str">
        <f>IF(原始数据!D525="","",原始数据!D525)</f>
        <v/>
      </c>
      <c r="F525" s="8" t="str">
        <f>IF(原始数据!E525="","",原始数据!E525)</f>
        <v/>
      </c>
      <c r="G525" s="8" t="str">
        <f>IF(原始数据!F525="","",原始数据!F525)</f>
        <v/>
      </c>
      <c r="H525" s="8">
        <f>IF(原始数据!G525="","",原始数据!G525)</f>
        <v>2</v>
      </c>
      <c r="I525" s="8" t="str">
        <f>IF(原始数据!H525="","",原始数据!H525)</f>
        <v>上</v>
      </c>
      <c r="J525" s="8" t="str">
        <f>原始数据!U525</f>
        <v/>
      </c>
      <c r="K525" s="8" t="str">
        <f t="shared" si="16"/>
        <v/>
      </c>
      <c r="L525" s="8">
        <f t="shared" si="17"/>
        <v>0</v>
      </c>
      <c r="M525" s="142"/>
      <c r="N525" s="142"/>
      <c r="O525" s="146"/>
      <c r="P525" s="147"/>
      <c r="Q525" s="147"/>
      <c r="R525" s="147"/>
      <c r="S525" s="147"/>
      <c r="T525" s="148"/>
      <c r="U525" s="142"/>
      <c r="V525" s="142"/>
      <c r="W525" s="143"/>
      <c r="X525" s="144"/>
      <c r="Y525" s="144"/>
      <c r="Z525" s="144"/>
      <c r="AA525" s="144"/>
      <c r="AB525" s="145"/>
      <c r="AC525" s="142"/>
      <c r="AD525" s="142"/>
      <c r="AE525" s="146"/>
      <c r="AF525" s="147"/>
      <c r="AG525" s="147"/>
      <c r="AH525" s="147"/>
      <c r="AI525" s="147"/>
      <c r="AJ525" s="148"/>
      <c r="AK525" s="142"/>
      <c r="AL525" s="142"/>
      <c r="AM525" s="143"/>
      <c r="AN525" s="144"/>
      <c r="AO525" s="144"/>
      <c r="AP525" s="144"/>
      <c r="AQ525" s="144"/>
      <c r="AR525" s="145"/>
      <c r="AS525" s="142" t="str">
        <f>IF(原始数据!L525="","",原始数据!L525)</f>
        <v/>
      </c>
      <c r="AT525" s="142" t="str">
        <f>IF(原始数据!AV525="","",原始数据!AV525)</f>
        <v/>
      </c>
      <c r="AU525" s="154"/>
      <c r="AV525" s="154"/>
      <c r="AW525" s="154"/>
      <c r="AX525" s="154"/>
      <c r="AY525" s="155"/>
      <c r="AZ525" s="151"/>
      <c r="BA525" s="151"/>
    </row>
    <row r="526" spans="1:55">
      <c r="A526" s="1">
        <f>输入错误检查!B525</f>
        <v>0</v>
      </c>
      <c r="C526" s="8" t="str">
        <f>IF(原始数据!B526="","",原始数据!B526)</f>
        <v/>
      </c>
      <c r="D526" s="8" t="str">
        <f>IF(原始数据!C526="","",原始数据!C526)</f>
        <v/>
      </c>
      <c r="E526" s="8" t="str">
        <f>IF(原始数据!D526="","",原始数据!D526)</f>
        <v/>
      </c>
      <c r="F526" s="8" t="str">
        <f>IF(原始数据!E526="","",原始数据!E526)</f>
        <v/>
      </c>
      <c r="G526" s="8" t="str">
        <f>IF(原始数据!F526="","",原始数据!F526)</f>
        <v/>
      </c>
      <c r="H526" s="8">
        <f>IF(原始数据!G526="","",原始数据!G526)</f>
        <v>2</v>
      </c>
      <c r="I526" s="8" t="str">
        <f>IF(原始数据!H526="","",原始数据!H526)</f>
        <v>下</v>
      </c>
      <c r="J526" s="8" t="str">
        <f>原始数据!U526</f>
        <v/>
      </c>
      <c r="K526" s="8" t="str">
        <f t="shared" si="16"/>
        <v/>
      </c>
      <c r="L526" s="8">
        <f t="shared" si="17"/>
        <v>0</v>
      </c>
      <c r="M526" s="142"/>
      <c r="N526" s="142"/>
      <c r="O526" s="146"/>
      <c r="P526" s="147"/>
      <c r="Q526" s="147"/>
      <c r="R526" s="147"/>
      <c r="S526" s="147"/>
      <c r="T526" s="148"/>
      <c r="U526" s="142"/>
      <c r="V526" s="142"/>
      <c r="W526" s="143"/>
      <c r="X526" s="144"/>
      <c r="Y526" s="144"/>
      <c r="Z526" s="144"/>
      <c r="AA526" s="144"/>
      <c r="AB526" s="145"/>
      <c r="AC526" s="142"/>
      <c r="AD526" s="142"/>
      <c r="AE526" s="146"/>
      <c r="AF526" s="147"/>
      <c r="AG526" s="147"/>
      <c r="AH526" s="147"/>
      <c r="AI526" s="147"/>
      <c r="AJ526" s="148"/>
      <c r="AK526" s="142"/>
      <c r="AL526" s="142"/>
      <c r="AM526" s="143"/>
      <c r="AN526" s="144"/>
      <c r="AO526" s="144"/>
      <c r="AP526" s="144"/>
      <c r="AQ526" s="144"/>
      <c r="AR526" s="145"/>
      <c r="AS526" s="142" t="str">
        <f>IF(原始数据!L526="","",原始数据!L526)</f>
        <v/>
      </c>
      <c r="AT526" s="142" t="str">
        <f>IF(原始数据!AV526="","",原始数据!AV526)</f>
        <v/>
      </c>
      <c r="AU526" s="154"/>
      <c r="AV526" s="154"/>
      <c r="AW526" s="154"/>
      <c r="AX526" s="154"/>
      <c r="AY526" s="155"/>
      <c r="AZ526" s="151"/>
      <c r="BA526" s="151"/>
    </row>
    <row r="527" spans="1:55">
      <c r="A527" s="1">
        <f>输入错误检查!B526</f>
        <v>0</v>
      </c>
      <c r="C527" s="8" t="str">
        <f>IF(原始数据!B527="","",原始数据!B527)</f>
        <v/>
      </c>
      <c r="D527" s="8" t="str">
        <f>IF(原始数据!C527="","",原始数据!C527)</f>
        <v/>
      </c>
      <c r="E527" s="8" t="str">
        <f>IF(原始数据!D527="","",原始数据!D527)</f>
        <v/>
      </c>
      <c r="F527" s="8" t="str">
        <f>IF(原始数据!E527="","",原始数据!E527)</f>
        <v/>
      </c>
      <c r="G527" s="8" t="str">
        <f>IF(原始数据!F527="","",原始数据!F527)</f>
        <v/>
      </c>
      <c r="H527" s="8">
        <f>IF(原始数据!G527="","",原始数据!G527)</f>
        <v>3</v>
      </c>
      <c r="I527" s="8" t="str">
        <f>IF(原始数据!H527="","",原始数据!H527)</f>
        <v>上</v>
      </c>
      <c r="J527" s="8" t="str">
        <f>原始数据!U527</f>
        <v/>
      </c>
      <c r="K527" s="8" t="str">
        <f t="shared" si="16"/>
        <v/>
      </c>
      <c r="L527" s="8">
        <f t="shared" si="17"/>
        <v>0</v>
      </c>
      <c r="M527" s="142"/>
      <c r="N527" s="142"/>
      <c r="O527" s="146"/>
      <c r="P527" s="147"/>
      <c r="Q527" s="147"/>
      <c r="R527" s="147"/>
      <c r="S527" s="147"/>
      <c r="T527" s="148"/>
      <c r="U527" s="142"/>
      <c r="V527" s="142"/>
      <c r="W527" s="143"/>
      <c r="X527" s="144"/>
      <c r="Y527" s="144"/>
      <c r="Z527" s="144"/>
      <c r="AA527" s="144"/>
      <c r="AB527" s="145"/>
      <c r="AC527" s="142"/>
      <c r="AD527" s="142"/>
      <c r="AE527" s="146"/>
      <c r="AF527" s="147"/>
      <c r="AG527" s="147"/>
      <c r="AH527" s="147"/>
      <c r="AI527" s="147"/>
      <c r="AJ527" s="148"/>
      <c r="AK527" s="142"/>
      <c r="AL527" s="142"/>
      <c r="AM527" s="143"/>
      <c r="AN527" s="144"/>
      <c r="AO527" s="144"/>
      <c r="AP527" s="144"/>
      <c r="AQ527" s="144"/>
      <c r="AR527" s="145"/>
      <c r="AS527" s="142" t="str">
        <f>IF(原始数据!L527="","",原始数据!L527)</f>
        <v/>
      </c>
      <c r="AT527" s="142" t="str">
        <f>IF(原始数据!AV527="","",原始数据!AV527)</f>
        <v/>
      </c>
      <c r="AU527" s="154"/>
      <c r="AV527" s="154"/>
      <c r="AW527" s="154"/>
      <c r="AX527" s="154"/>
      <c r="AY527" s="155"/>
      <c r="AZ527" s="151"/>
      <c r="BA527" s="151"/>
    </row>
    <row r="528" spans="1:55">
      <c r="A528" s="1">
        <f>输入错误检查!B527</f>
        <v>0</v>
      </c>
      <c r="C528" s="8" t="str">
        <f>IF(原始数据!B528="","",原始数据!B528)</f>
        <v/>
      </c>
      <c r="D528" s="8" t="str">
        <f>IF(原始数据!C528="","",原始数据!C528)</f>
        <v/>
      </c>
      <c r="E528" s="8" t="str">
        <f>IF(原始数据!D528="","",原始数据!D528)</f>
        <v/>
      </c>
      <c r="F528" s="8" t="str">
        <f>IF(原始数据!E528="","",原始数据!E528)</f>
        <v/>
      </c>
      <c r="G528" s="8" t="str">
        <f>IF(原始数据!F528="","",原始数据!F528)</f>
        <v/>
      </c>
      <c r="H528" s="8">
        <f>IF(原始数据!G528="","",原始数据!G528)</f>
        <v>3</v>
      </c>
      <c r="I528" s="8" t="str">
        <f>IF(原始数据!H528="","",原始数据!H528)</f>
        <v>下</v>
      </c>
      <c r="J528" s="8" t="str">
        <f>原始数据!U528</f>
        <v/>
      </c>
      <c r="K528" s="8" t="str">
        <f t="shared" si="16"/>
        <v/>
      </c>
      <c r="L528" s="8">
        <f t="shared" si="17"/>
        <v>0</v>
      </c>
      <c r="M528" s="142"/>
      <c r="N528" s="142"/>
      <c r="O528" s="146"/>
      <c r="P528" s="147"/>
      <c r="Q528" s="147"/>
      <c r="R528" s="147"/>
      <c r="S528" s="147"/>
      <c r="T528" s="148"/>
      <c r="U528" s="142"/>
      <c r="V528" s="142"/>
      <c r="W528" s="143"/>
      <c r="X528" s="144"/>
      <c r="Y528" s="144"/>
      <c r="Z528" s="144"/>
      <c r="AA528" s="144"/>
      <c r="AB528" s="145"/>
      <c r="AC528" s="142"/>
      <c r="AD528" s="142"/>
      <c r="AE528" s="146"/>
      <c r="AF528" s="147"/>
      <c r="AG528" s="147"/>
      <c r="AH528" s="147"/>
      <c r="AI528" s="147"/>
      <c r="AJ528" s="148"/>
      <c r="AK528" s="142"/>
      <c r="AL528" s="142"/>
      <c r="AM528" s="143"/>
      <c r="AN528" s="144"/>
      <c r="AO528" s="144"/>
      <c r="AP528" s="144"/>
      <c r="AQ528" s="144"/>
      <c r="AR528" s="145"/>
      <c r="AS528" s="142" t="str">
        <f>IF(原始数据!L528="","",原始数据!L528)</f>
        <v/>
      </c>
      <c r="AT528" s="142" t="str">
        <f>IF(原始数据!AV528="","",原始数据!AV528)</f>
        <v/>
      </c>
      <c r="AU528" s="154"/>
      <c r="AV528" s="154"/>
      <c r="AW528" s="154"/>
      <c r="AX528" s="154"/>
      <c r="AY528" s="155"/>
      <c r="AZ528" s="151"/>
      <c r="BA528" s="151"/>
    </row>
    <row r="529" spans="1:55">
      <c r="A529" s="1">
        <f>输入错误检查!B528</f>
        <v>0</v>
      </c>
      <c r="C529" s="8" t="str">
        <f>IF(原始数据!B529="","",原始数据!B529)</f>
        <v/>
      </c>
      <c r="D529" s="8" t="str">
        <f>IF(原始数据!C529="","",原始数据!C529)</f>
        <v/>
      </c>
      <c r="E529" s="8" t="str">
        <f>IF(原始数据!D529="","",原始数据!D529)</f>
        <v/>
      </c>
      <c r="F529" s="8" t="str">
        <f>IF(原始数据!E529="","",原始数据!E529)</f>
        <v/>
      </c>
      <c r="G529" s="8" t="str">
        <f>IF(原始数据!F529="","",原始数据!F529)</f>
        <v/>
      </c>
      <c r="H529" s="8" t="str">
        <f>IF(原始数据!G529="","",原始数据!G529)</f>
        <v>加</v>
      </c>
      <c r="I529" s="8" t="str">
        <f>IF(原始数据!H529="","",原始数据!H529)</f>
        <v>上</v>
      </c>
      <c r="J529" s="8" t="str">
        <f>原始数据!U529</f>
        <v/>
      </c>
      <c r="K529" s="8" t="str">
        <f t="shared" si="16"/>
        <v/>
      </c>
      <c r="L529" s="8">
        <f t="shared" si="17"/>
        <v>0</v>
      </c>
      <c r="M529" s="142"/>
      <c r="N529" s="142"/>
      <c r="O529" s="146"/>
      <c r="P529" s="147"/>
      <c r="Q529" s="147"/>
      <c r="R529" s="147"/>
      <c r="S529" s="147"/>
      <c r="T529" s="148"/>
      <c r="U529" s="142"/>
      <c r="V529" s="142"/>
      <c r="W529" s="143"/>
      <c r="X529" s="144"/>
      <c r="Y529" s="144"/>
      <c r="Z529" s="144"/>
      <c r="AA529" s="144"/>
      <c r="AB529" s="145"/>
      <c r="AC529" s="142"/>
      <c r="AD529" s="142"/>
      <c r="AE529" s="146"/>
      <c r="AF529" s="147"/>
      <c r="AG529" s="147"/>
      <c r="AH529" s="147"/>
      <c r="AI529" s="147"/>
      <c r="AJ529" s="148"/>
      <c r="AK529" s="142"/>
      <c r="AL529" s="142"/>
      <c r="AM529" s="143"/>
      <c r="AN529" s="144"/>
      <c r="AO529" s="144"/>
      <c r="AP529" s="144"/>
      <c r="AQ529" s="144"/>
      <c r="AR529" s="145"/>
      <c r="AS529" s="142" t="str">
        <f>IF(原始数据!L529="","",原始数据!L529)</f>
        <v/>
      </c>
      <c r="AT529" s="142" t="str">
        <f>IF(原始数据!AV529="","",原始数据!AV529)</f>
        <v/>
      </c>
      <c r="AU529" s="154"/>
      <c r="AV529" s="154"/>
      <c r="AW529" s="154"/>
      <c r="AX529" s="154"/>
      <c r="AY529" s="155"/>
      <c r="AZ529" s="151"/>
      <c r="BA529" s="151"/>
    </row>
    <row r="530" spans="1:55">
      <c r="A530" s="1">
        <f>输入错误检查!B529</f>
        <v>0</v>
      </c>
      <c r="C530" s="8" t="str">
        <f>IF(原始数据!B530="","",原始数据!B530)</f>
        <v/>
      </c>
      <c r="D530" s="8" t="str">
        <f>IF(原始数据!C530="","",原始数据!C530)</f>
        <v/>
      </c>
      <c r="E530" s="8" t="str">
        <f>IF(原始数据!D530="","",原始数据!D530)</f>
        <v/>
      </c>
      <c r="F530" s="8" t="str">
        <f>IF(原始数据!E530="","",原始数据!E530)</f>
        <v/>
      </c>
      <c r="G530" s="8" t="str">
        <f>IF(原始数据!F530="","",原始数据!F530)</f>
        <v/>
      </c>
      <c r="H530" s="8" t="str">
        <f>IF(原始数据!G530="","",原始数据!G530)</f>
        <v>加</v>
      </c>
      <c r="I530" s="8" t="str">
        <f>IF(原始数据!H530="","",原始数据!H530)</f>
        <v>下</v>
      </c>
      <c r="J530" s="8" t="str">
        <f>原始数据!U530</f>
        <v/>
      </c>
      <c r="K530" s="8" t="str">
        <f t="shared" si="16"/>
        <v/>
      </c>
      <c r="L530" s="8">
        <f t="shared" si="17"/>
        <v>0</v>
      </c>
      <c r="M530" s="142"/>
      <c r="N530" s="142"/>
      <c r="O530" s="146"/>
      <c r="P530" s="147"/>
      <c r="Q530" s="147"/>
      <c r="R530" s="147"/>
      <c r="S530" s="147"/>
      <c r="T530" s="148"/>
      <c r="U530" s="142"/>
      <c r="V530" s="142"/>
      <c r="W530" s="143"/>
      <c r="X530" s="144"/>
      <c r="Y530" s="144"/>
      <c r="Z530" s="144"/>
      <c r="AA530" s="144"/>
      <c r="AB530" s="145"/>
      <c r="AC530" s="142"/>
      <c r="AD530" s="142"/>
      <c r="AE530" s="146"/>
      <c r="AF530" s="147"/>
      <c r="AG530" s="147"/>
      <c r="AH530" s="147"/>
      <c r="AI530" s="147"/>
      <c r="AJ530" s="148"/>
      <c r="AK530" s="142"/>
      <c r="AL530" s="142"/>
      <c r="AM530" s="143"/>
      <c r="AN530" s="144"/>
      <c r="AO530" s="144"/>
      <c r="AP530" s="144"/>
      <c r="AQ530" s="144"/>
      <c r="AR530" s="145"/>
      <c r="AS530" s="142" t="str">
        <f>IF(原始数据!L530="","",原始数据!L530)</f>
        <v/>
      </c>
      <c r="AT530" s="142" t="str">
        <f>IF(原始数据!AV530="","",原始数据!AV530)</f>
        <v/>
      </c>
      <c r="AU530" s="154"/>
      <c r="AV530" s="154"/>
      <c r="AW530" s="154"/>
      <c r="AX530" s="154"/>
      <c r="AY530" s="155"/>
      <c r="AZ530" s="151"/>
      <c r="BA530" s="151"/>
    </row>
    <row r="531" spans="1:55">
      <c r="A531" s="1">
        <f>输入错误检查!B530</f>
        <v>0</v>
      </c>
      <c r="C531" s="8" t="str">
        <f>IF(原始数据!B531="","",原始数据!B531)</f>
        <v/>
      </c>
      <c r="D531" s="8" t="str">
        <f>IF(原始数据!C531="","",原始数据!C531)</f>
        <v/>
      </c>
      <c r="E531" s="8" t="str">
        <f>IF(原始数据!D531="","",原始数据!D531)</f>
        <v/>
      </c>
      <c r="F531" s="8" t="str">
        <f>IF(原始数据!E531="","",原始数据!E531)</f>
        <v/>
      </c>
      <c r="G531" s="8" t="str">
        <f>IF(原始数据!F531="","",原始数据!F531)</f>
        <v/>
      </c>
      <c r="H531" s="8">
        <f>IF(原始数据!G531="","",原始数据!G531)</f>
        <v>1</v>
      </c>
      <c r="I531" s="8" t="str">
        <f>IF(原始数据!H531="","",原始数据!H531)</f>
        <v>上</v>
      </c>
      <c r="J531" s="8" t="str">
        <f>原始数据!U531</f>
        <v/>
      </c>
      <c r="K531" s="8" t="str">
        <f t="shared" si="16"/>
        <v/>
      </c>
      <c r="L531" s="8">
        <f t="shared" si="17"/>
        <v>0</v>
      </c>
      <c r="M531" s="142"/>
      <c r="N531" s="142"/>
      <c r="O531" s="143"/>
      <c r="P531" s="144"/>
      <c r="Q531" s="144"/>
      <c r="R531" s="144"/>
      <c r="S531" s="144"/>
      <c r="T531" s="145"/>
      <c r="U531" s="142"/>
      <c r="V531" s="142"/>
      <c r="W531" s="146"/>
      <c r="X531" s="147"/>
      <c r="Y531" s="147"/>
      <c r="Z531" s="147"/>
      <c r="AA531" s="147"/>
      <c r="AB531" s="148"/>
      <c r="AC531" s="142"/>
      <c r="AD531" s="142"/>
      <c r="AE531" s="143"/>
      <c r="AF531" s="144"/>
      <c r="AG531" s="144"/>
      <c r="AH531" s="144"/>
      <c r="AI531" s="144"/>
      <c r="AJ531" s="145"/>
      <c r="AK531" s="142"/>
      <c r="AL531" s="142"/>
      <c r="AM531" s="146"/>
      <c r="AN531" s="147"/>
      <c r="AO531" s="147"/>
      <c r="AP531" s="147"/>
      <c r="AQ531" s="147"/>
      <c r="AR531" s="148"/>
      <c r="AS531" s="142" t="str">
        <f>IF(原始数据!L531="","",原始数据!L531)</f>
        <v/>
      </c>
      <c r="AT531" s="142" t="str">
        <f>IF(原始数据!AV531="","",原始数据!AV531)</f>
        <v/>
      </c>
      <c r="AU531" s="149"/>
      <c r="AV531" s="149"/>
      <c r="AW531" s="149"/>
      <c r="AX531" s="149"/>
      <c r="AY531" s="150"/>
      <c r="AZ531" s="151"/>
      <c r="BA531" s="151"/>
      <c r="BB531" s="156"/>
      <c r="BC531" s="157"/>
    </row>
    <row r="532" spans="1:55">
      <c r="A532" s="1">
        <f>输入错误检查!B531</f>
        <v>0</v>
      </c>
      <c r="C532" s="8" t="str">
        <f>IF(原始数据!B532="","",原始数据!B532)</f>
        <v/>
      </c>
      <c r="D532" s="8" t="str">
        <f>IF(原始数据!C532="","",原始数据!C532)</f>
        <v/>
      </c>
      <c r="E532" s="8" t="str">
        <f>IF(原始数据!D532="","",原始数据!D532)</f>
        <v/>
      </c>
      <c r="F532" s="8" t="str">
        <f>IF(原始数据!E532="","",原始数据!E532)</f>
        <v/>
      </c>
      <c r="G532" s="8" t="str">
        <f>IF(原始数据!F532="","",原始数据!F532)</f>
        <v/>
      </c>
      <c r="H532" s="8">
        <f>IF(原始数据!G532="","",原始数据!G532)</f>
        <v>1</v>
      </c>
      <c r="I532" s="8" t="str">
        <f>IF(原始数据!H532="","",原始数据!H532)</f>
        <v>下</v>
      </c>
      <c r="J532" s="8" t="str">
        <f>原始数据!U532</f>
        <v/>
      </c>
      <c r="K532" s="8" t="str">
        <f t="shared" ref="K532:K595" si="18">IF(J532="","",IF(_xlfn.IFS(L532&gt;2,"人",L532=2,"平",L532&lt;2,"屠")=J532,0,1))</f>
        <v/>
      </c>
      <c r="L532" s="8">
        <f t="shared" ref="L532:L595" si="19">COUNTIF(T532,"出门")+COUNTIF(AB532,"出门")+COUNTIF(AJ532,"出门")+COUNTIF(AR532,"出门")</f>
        <v>0</v>
      </c>
      <c r="M532" s="142"/>
      <c r="N532" s="142"/>
      <c r="O532" s="143"/>
      <c r="P532" s="144"/>
      <c r="Q532" s="144"/>
      <c r="R532" s="144"/>
      <c r="S532" s="144"/>
      <c r="T532" s="145"/>
      <c r="U532" s="142"/>
      <c r="V532" s="142"/>
      <c r="W532" s="146"/>
      <c r="X532" s="147"/>
      <c r="Y532" s="147"/>
      <c r="Z532" s="147"/>
      <c r="AA532" s="147"/>
      <c r="AB532" s="148"/>
      <c r="AC532" s="142"/>
      <c r="AD532" s="142"/>
      <c r="AE532" s="143"/>
      <c r="AF532" s="144"/>
      <c r="AG532" s="144"/>
      <c r="AH532" s="144"/>
      <c r="AI532" s="144"/>
      <c r="AJ532" s="145"/>
      <c r="AK532" s="142"/>
      <c r="AL532" s="142"/>
      <c r="AM532" s="146"/>
      <c r="AN532" s="147"/>
      <c r="AO532" s="147"/>
      <c r="AP532" s="147"/>
      <c r="AQ532" s="147"/>
      <c r="AR532" s="148"/>
      <c r="AS532" s="142" t="str">
        <f>IF(原始数据!L532="","",原始数据!L532)</f>
        <v/>
      </c>
      <c r="AT532" s="142" t="str">
        <f>IF(原始数据!AV532="","",原始数据!AV532)</f>
        <v/>
      </c>
      <c r="AU532" s="149"/>
      <c r="AV532" s="149"/>
      <c r="AW532" s="149"/>
      <c r="AX532" s="149"/>
      <c r="AY532" s="150"/>
      <c r="AZ532" s="151"/>
      <c r="BA532" s="151"/>
    </row>
    <row r="533" spans="1:55">
      <c r="A533" s="1">
        <f>输入错误检查!B532</f>
        <v>0</v>
      </c>
      <c r="C533" s="8" t="str">
        <f>IF(原始数据!B533="","",原始数据!B533)</f>
        <v/>
      </c>
      <c r="D533" s="8" t="str">
        <f>IF(原始数据!C533="","",原始数据!C533)</f>
        <v/>
      </c>
      <c r="E533" s="8" t="str">
        <f>IF(原始数据!D533="","",原始数据!D533)</f>
        <v/>
      </c>
      <c r="F533" s="8" t="str">
        <f>IF(原始数据!E533="","",原始数据!E533)</f>
        <v/>
      </c>
      <c r="G533" s="8" t="str">
        <f>IF(原始数据!F533="","",原始数据!F533)</f>
        <v/>
      </c>
      <c r="H533" s="8">
        <f>IF(原始数据!G533="","",原始数据!G533)</f>
        <v>2</v>
      </c>
      <c r="I533" s="8" t="str">
        <f>IF(原始数据!H533="","",原始数据!H533)</f>
        <v>上</v>
      </c>
      <c r="J533" s="8" t="str">
        <f>原始数据!U533</f>
        <v/>
      </c>
      <c r="K533" s="8" t="str">
        <f t="shared" si="18"/>
        <v/>
      </c>
      <c r="L533" s="8">
        <f t="shared" si="19"/>
        <v>0</v>
      </c>
      <c r="M533" s="142"/>
      <c r="N533" s="142"/>
      <c r="O533" s="143"/>
      <c r="P533" s="144"/>
      <c r="Q533" s="144"/>
      <c r="R533" s="144"/>
      <c r="S533" s="144"/>
      <c r="T533" s="145"/>
      <c r="U533" s="142"/>
      <c r="V533" s="142"/>
      <c r="W533" s="146"/>
      <c r="X533" s="147"/>
      <c r="Y533" s="147"/>
      <c r="Z533" s="147"/>
      <c r="AA533" s="147"/>
      <c r="AB533" s="148"/>
      <c r="AC533" s="142"/>
      <c r="AD533" s="142"/>
      <c r="AE533" s="143"/>
      <c r="AF533" s="144"/>
      <c r="AG533" s="144"/>
      <c r="AH533" s="144"/>
      <c r="AI533" s="144"/>
      <c r="AJ533" s="145"/>
      <c r="AK533" s="142"/>
      <c r="AL533" s="142"/>
      <c r="AM533" s="146"/>
      <c r="AN533" s="147"/>
      <c r="AO533" s="147"/>
      <c r="AP533" s="147"/>
      <c r="AQ533" s="147"/>
      <c r="AR533" s="148"/>
      <c r="AS533" s="142" t="str">
        <f>IF(原始数据!L533="","",原始数据!L533)</f>
        <v/>
      </c>
      <c r="AT533" s="142" t="str">
        <f>IF(原始数据!AV533="","",原始数据!AV533)</f>
        <v/>
      </c>
      <c r="AU533" s="149"/>
      <c r="AV533" s="149"/>
      <c r="AW533" s="149"/>
      <c r="AX533" s="149"/>
      <c r="AY533" s="150"/>
      <c r="AZ533" s="151"/>
      <c r="BA533" s="151"/>
    </row>
    <row r="534" spans="1:55">
      <c r="A534" s="1">
        <f>输入错误检查!B533</f>
        <v>0</v>
      </c>
      <c r="C534" s="8" t="str">
        <f>IF(原始数据!B534="","",原始数据!B534)</f>
        <v/>
      </c>
      <c r="D534" s="8" t="str">
        <f>IF(原始数据!C534="","",原始数据!C534)</f>
        <v/>
      </c>
      <c r="E534" s="8" t="str">
        <f>IF(原始数据!D534="","",原始数据!D534)</f>
        <v/>
      </c>
      <c r="F534" s="8" t="str">
        <f>IF(原始数据!E534="","",原始数据!E534)</f>
        <v/>
      </c>
      <c r="G534" s="8" t="str">
        <f>IF(原始数据!F534="","",原始数据!F534)</f>
        <v/>
      </c>
      <c r="H534" s="8">
        <f>IF(原始数据!G534="","",原始数据!G534)</f>
        <v>2</v>
      </c>
      <c r="I534" s="8" t="str">
        <f>IF(原始数据!H534="","",原始数据!H534)</f>
        <v>下</v>
      </c>
      <c r="J534" s="8" t="str">
        <f>原始数据!U534</f>
        <v/>
      </c>
      <c r="K534" s="8" t="str">
        <f t="shared" si="18"/>
        <v/>
      </c>
      <c r="L534" s="8">
        <f t="shared" si="19"/>
        <v>0</v>
      </c>
      <c r="M534" s="142"/>
      <c r="N534" s="142"/>
      <c r="O534" s="143"/>
      <c r="P534" s="144"/>
      <c r="Q534" s="144"/>
      <c r="R534" s="144"/>
      <c r="S534" s="144"/>
      <c r="T534" s="145"/>
      <c r="U534" s="142"/>
      <c r="V534" s="142"/>
      <c r="W534" s="146"/>
      <c r="X534" s="147"/>
      <c r="Y534" s="147"/>
      <c r="Z534" s="147"/>
      <c r="AA534" s="147"/>
      <c r="AB534" s="148"/>
      <c r="AC534" s="142"/>
      <c r="AD534" s="142"/>
      <c r="AE534" s="143"/>
      <c r="AF534" s="144"/>
      <c r="AG534" s="144"/>
      <c r="AH534" s="144"/>
      <c r="AI534" s="144"/>
      <c r="AJ534" s="145"/>
      <c r="AK534" s="142"/>
      <c r="AL534" s="142"/>
      <c r="AM534" s="146"/>
      <c r="AN534" s="147"/>
      <c r="AO534" s="147"/>
      <c r="AP534" s="147"/>
      <c r="AQ534" s="147"/>
      <c r="AR534" s="148"/>
      <c r="AS534" s="142" t="str">
        <f>IF(原始数据!L534="","",原始数据!L534)</f>
        <v/>
      </c>
      <c r="AT534" s="142" t="str">
        <f>IF(原始数据!AV534="","",原始数据!AV534)</f>
        <v/>
      </c>
      <c r="AU534" s="149"/>
      <c r="AV534" s="149"/>
      <c r="AW534" s="149"/>
      <c r="AX534" s="149"/>
      <c r="AY534" s="150"/>
      <c r="AZ534" s="151"/>
      <c r="BA534" s="151"/>
    </row>
    <row r="535" spans="1:55">
      <c r="A535" s="1">
        <f>输入错误检查!B534</f>
        <v>0</v>
      </c>
      <c r="C535" s="8" t="str">
        <f>IF(原始数据!B535="","",原始数据!B535)</f>
        <v/>
      </c>
      <c r="D535" s="8" t="str">
        <f>IF(原始数据!C535="","",原始数据!C535)</f>
        <v/>
      </c>
      <c r="E535" s="8" t="str">
        <f>IF(原始数据!D535="","",原始数据!D535)</f>
        <v/>
      </c>
      <c r="F535" s="8" t="str">
        <f>IF(原始数据!E535="","",原始数据!E535)</f>
        <v/>
      </c>
      <c r="G535" s="8" t="str">
        <f>IF(原始数据!F535="","",原始数据!F535)</f>
        <v/>
      </c>
      <c r="H535" s="8">
        <f>IF(原始数据!G535="","",原始数据!G535)</f>
        <v>3</v>
      </c>
      <c r="I535" s="8" t="str">
        <f>IF(原始数据!H535="","",原始数据!H535)</f>
        <v>上</v>
      </c>
      <c r="J535" s="8" t="str">
        <f>原始数据!U535</f>
        <v/>
      </c>
      <c r="K535" s="8" t="str">
        <f t="shared" si="18"/>
        <v/>
      </c>
      <c r="L535" s="8">
        <f t="shared" si="19"/>
        <v>0</v>
      </c>
      <c r="M535" s="142"/>
      <c r="N535" s="142"/>
      <c r="O535" s="143"/>
      <c r="P535" s="144"/>
      <c r="Q535" s="144"/>
      <c r="R535" s="144"/>
      <c r="S535" s="144"/>
      <c r="T535" s="145"/>
      <c r="U535" s="142"/>
      <c r="V535" s="142"/>
      <c r="W535" s="146"/>
      <c r="X535" s="147"/>
      <c r="Y535" s="147"/>
      <c r="Z535" s="147"/>
      <c r="AA535" s="147"/>
      <c r="AB535" s="148"/>
      <c r="AC535" s="142"/>
      <c r="AD535" s="142"/>
      <c r="AE535" s="143"/>
      <c r="AF535" s="144"/>
      <c r="AG535" s="144"/>
      <c r="AH535" s="144"/>
      <c r="AI535" s="144"/>
      <c r="AJ535" s="145"/>
      <c r="AK535" s="142"/>
      <c r="AL535" s="142"/>
      <c r="AM535" s="146"/>
      <c r="AN535" s="147"/>
      <c r="AO535" s="147"/>
      <c r="AP535" s="147"/>
      <c r="AQ535" s="147"/>
      <c r="AR535" s="148"/>
      <c r="AS535" s="142" t="str">
        <f>IF(原始数据!L535="","",原始数据!L535)</f>
        <v/>
      </c>
      <c r="AT535" s="142" t="str">
        <f>IF(原始数据!AV535="","",原始数据!AV535)</f>
        <v/>
      </c>
      <c r="AU535" s="149"/>
      <c r="AV535" s="149"/>
      <c r="AW535" s="149"/>
      <c r="AX535" s="149"/>
      <c r="AY535" s="150"/>
      <c r="AZ535" s="151"/>
      <c r="BA535" s="151"/>
    </row>
    <row r="536" spans="1:55">
      <c r="A536" s="1">
        <f>输入错误检查!B535</f>
        <v>0</v>
      </c>
      <c r="C536" s="8" t="str">
        <f>IF(原始数据!B536="","",原始数据!B536)</f>
        <v/>
      </c>
      <c r="D536" s="8" t="str">
        <f>IF(原始数据!C536="","",原始数据!C536)</f>
        <v/>
      </c>
      <c r="E536" s="8" t="str">
        <f>IF(原始数据!D536="","",原始数据!D536)</f>
        <v/>
      </c>
      <c r="F536" s="8" t="str">
        <f>IF(原始数据!E536="","",原始数据!E536)</f>
        <v/>
      </c>
      <c r="G536" s="8" t="str">
        <f>IF(原始数据!F536="","",原始数据!F536)</f>
        <v/>
      </c>
      <c r="H536" s="8">
        <f>IF(原始数据!G536="","",原始数据!G536)</f>
        <v>3</v>
      </c>
      <c r="I536" s="8" t="str">
        <f>IF(原始数据!H536="","",原始数据!H536)</f>
        <v>下</v>
      </c>
      <c r="J536" s="8" t="str">
        <f>原始数据!U536</f>
        <v/>
      </c>
      <c r="K536" s="8" t="str">
        <f t="shared" si="18"/>
        <v/>
      </c>
      <c r="L536" s="8">
        <f t="shared" si="19"/>
        <v>0</v>
      </c>
      <c r="M536" s="142"/>
      <c r="N536" s="142"/>
      <c r="O536" s="143"/>
      <c r="P536" s="144"/>
      <c r="Q536" s="144"/>
      <c r="R536" s="144"/>
      <c r="S536" s="144"/>
      <c r="T536" s="145"/>
      <c r="U536" s="142"/>
      <c r="V536" s="142"/>
      <c r="W536" s="146"/>
      <c r="X536" s="147"/>
      <c r="Y536" s="147"/>
      <c r="Z536" s="147"/>
      <c r="AA536" s="147"/>
      <c r="AB536" s="148"/>
      <c r="AC536" s="142"/>
      <c r="AD536" s="142"/>
      <c r="AE536" s="143"/>
      <c r="AF536" s="144"/>
      <c r="AG536" s="144"/>
      <c r="AH536" s="144"/>
      <c r="AI536" s="144"/>
      <c r="AJ536" s="145"/>
      <c r="AK536" s="142"/>
      <c r="AL536" s="142"/>
      <c r="AM536" s="146"/>
      <c r="AN536" s="147"/>
      <c r="AO536" s="147"/>
      <c r="AP536" s="147"/>
      <c r="AQ536" s="147"/>
      <c r="AR536" s="148"/>
      <c r="AS536" s="142" t="str">
        <f>IF(原始数据!L536="","",原始数据!L536)</f>
        <v/>
      </c>
      <c r="AT536" s="142" t="str">
        <f>IF(原始数据!AV536="","",原始数据!AV536)</f>
        <v/>
      </c>
      <c r="AU536" s="149"/>
      <c r="AV536" s="149"/>
      <c r="AW536" s="149"/>
      <c r="AX536" s="149"/>
      <c r="AY536" s="150"/>
      <c r="AZ536" s="151"/>
      <c r="BA536" s="151"/>
    </row>
    <row r="537" spans="1:55">
      <c r="A537" s="1">
        <f>输入错误检查!B536</f>
        <v>0</v>
      </c>
      <c r="C537" s="8" t="str">
        <f>IF(原始数据!B537="","",原始数据!B537)</f>
        <v/>
      </c>
      <c r="D537" s="8" t="str">
        <f>IF(原始数据!C537="","",原始数据!C537)</f>
        <v/>
      </c>
      <c r="E537" s="8" t="str">
        <f>IF(原始数据!D537="","",原始数据!D537)</f>
        <v/>
      </c>
      <c r="F537" s="8" t="str">
        <f>IF(原始数据!E537="","",原始数据!E537)</f>
        <v/>
      </c>
      <c r="G537" s="8" t="str">
        <f>IF(原始数据!F537="","",原始数据!F537)</f>
        <v/>
      </c>
      <c r="H537" s="8" t="str">
        <f>IF(原始数据!G537="","",原始数据!G537)</f>
        <v>加</v>
      </c>
      <c r="I537" s="8" t="str">
        <f>IF(原始数据!H537="","",原始数据!H537)</f>
        <v>上</v>
      </c>
      <c r="J537" s="8" t="str">
        <f>原始数据!U537</f>
        <v/>
      </c>
      <c r="K537" s="8" t="str">
        <f t="shared" si="18"/>
        <v/>
      </c>
      <c r="L537" s="8">
        <f t="shared" si="19"/>
        <v>0</v>
      </c>
      <c r="M537" s="142"/>
      <c r="N537" s="142"/>
      <c r="O537" s="143"/>
      <c r="P537" s="144"/>
      <c r="Q537" s="144"/>
      <c r="R537" s="144"/>
      <c r="S537" s="144"/>
      <c r="T537" s="145"/>
      <c r="U537" s="142"/>
      <c r="V537" s="142"/>
      <c r="W537" s="146"/>
      <c r="X537" s="147"/>
      <c r="Y537" s="147"/>
      <c r="Z537" s="147"/>
      <c r="AA537" s="147"/>
      <c r="AB537" s="148"/>
      <c r="AC537" s="142"/>
      <c r="AD537" s="142"/>
      <c r="AE537" s="143"/>
      <c r="AF537" s="144"/>
      <c r="AG537" s="144"/>
      <c r="AH537" s="144"/>
      <c r="AI537" s="144"/>
      <c r="AJ537" s="145"/>
      <c r="AK537" s="142"/>
      <c r="AL537" s="142"/>
      <c r="AM537" s="146"/>
      <c r="AN537" s="147"/>
      <c r="AO537" s="147"/>
      <c r="AP537" s="147"/>
      <c r="AQ537" s="147"/>
      <c r="AR537" s="148"/>
      <c r="AS537" s="142" t="str">
        <f>IF(原始数据!L537="","",原始数据!L537)</f>
        <v/>
      </c>
      <c r="AT537" s="142" t="str">
        <f>IF(原始数据!AV537="","",原始数据!AV537)</f>
        <v/>
      </c>
      <c r="AU537" s="149"/>
      <c r="AV537" s="149"/>
      <c r="AW537" s="149"/>
      <c r="AX537" s="149"/>
      <c r="AY537" s="150"/>
      <c r="AZ537" s="151"/>
      <c r="BA537" s="151"/>
    </row>
    <row r="538" spans="1:55">
      <c r="A538" s="1">
        <f>输入错误检查!B537</f>
        <v>0</v>
      </c>
      <c r="C538" s="8" t="str">
        <f>IF(原始数据!B538="","",原始数据!B538)</f>
        <v/>
      </c>
      <c r="D538" s="8" t="str">
        <f>IF(原始数据!C538="","",原始数据!C538)</f>
        <v/>
      </c>
      <c r="E538" s="8" t="str">
        <f>IF(原始数据!D538="","",原始数据!D538)</f>
        <v/>
      </c>
      <c r="F538" s="8" t="str">
        <f>IF(原始数据!E538="","",原始数据!E538)</f>
        <v/>
      </c>
      <c r="G538" s="8" t="str">
        <f>IF(原始数据!F538="","",原始数据!F538)</f>
        <v/>
      </c>
      <c r="H538" s="8" t="str">
        <f>IF(原始数据!G538="","",原始数据!G538)</f>
        <v>加</v>
      </c>
      <c r="I538" s="8" t="str">
        <f>IF(原始数据!H538="","",原始数据!H538)</f>
        <v>下</v>
      </c>
      <c r="J538" s="8" t="str">
        <f>原始数据!U538</f>
        <v/>
      </c>
      <c r="K538" s="8" t="str">
        <f t="shared" si="18"/>
        <v/>
      </c>
      <c r="L538" s="8">
        <f t="shared" si="19"/>
        <v>0</v>
      </c>
      <c r="M538" s="142"/>
      <c r="N538" s="142"/>
      <c r="O538" s="143"/>
      <c r="P538" s="144"/>
      <c r="Q538" s="144"/>
      <c r="R538" s="144"/>
      <c r="S538" s="144"/>
      <c r="T538" s="145"/>
      <c r="U538" s="142"/>
      <c r="V538" s="142"/>
      <c r="W538" s="146"/>
      <c r="X538" s="147"/>
      <c r="Y538" s="147"/>
      <c r="Z538" s="147"/>
      <c r="AA538" s="147"/>
      <c r="AB538" s="148"/>
      <c r="AC538" s="142"/>
      <c r="AD538" s="142"/>
      <c r="AE538" s="143"/>
      <c r="AF538" s="144"/>
      <c r="AG538" s="144"/>
      <c r="AH538" s="144"/>
      <c r="AI538" s="144"/>
      <c r="AJ538" s="145"/>
      <c r="AK538" s="142"/>
      <c r="AL538" s="142"/>
      <c r="AM538" s="146"/>
      <c r="AN538" s="147"/>
      <c r="AO538" s="147"/>
      <c r="AP538" s="147"/>
      <c r="AQ538" s="147"/>
      <c r="AR538" s="148"/>
      <c r="AS538" s="142" t="str">
        <f>IF(原始数据!L538="","",原始数据!L538)</f>
        <v/>
      </c>
      <c r="AT538" s="142" t="str">
        <f>IF(原始数据!AV538="","",原始数据!AV538)</f>
        <v/>
      </c>
      <c r="AU538" s="149"/>
      <c r="AV538" s="149"/>
      <c r="AW538" s="149"/>
      <c r="AX538" s="149"/>
      <c r="AY538" s="150"/>
      <c r="AZ538" s="151"/>
      <c r="BA538" s="151"/>
    </row>
    <row r="539" spans="1:55">
      <c r="A539" s="1">
        <f>输入错误检查!B538</f>
        <v>0</v>
      </c>
      <c r="C539" s="8" t="str">
        <f>IF(原始数据!B539="","",原始数据!B539)</f>
        <v/>
      </c>
      <c r="D539" s="8" t="str">
        <f>IF(原始数据!C539="","",原始数据!C539)</f>
        <v/>
      </c>
      <c r="E539" s="8" t="str">
        <f>IF(原始数据!D539="","",原始数据!D539)</f>
        <v/>
      </c>
      <c r="F539" s="8" t="str">
        <f>IF(原始数据!E539="","",原始数据!E539)</f>
        <v/>
      </c>
      <c r="G539" s="8" t="str">
        <f>IF(原始数据!F539="","",原始数据!F539)</f>
        <v/>
      </c>
      <c r="H539" s="8">
        <f>IF(原始数据!G539="","",原始数据!G539)</f>
        <v>1</v>
      </c>
      <c r="I539" s="8" t="str">
        <f>IF(原始数据!H539="","",原始数据!H539)</f>
        <v>上</v>
      </c>
      <c r="J539" s="8" t="str">
        <f>原始数据!U539</f>
        <v/>
      </c>
      <c r="K539" s="8" t="str">
        <f t="shared" si="18"/>
        <v/>
      </c>
      <c r="L539" s="8">
        <f t="shared" si="19"/>
        <v>0</v>
      </c>
      <c r="M539" s="142"/>
      <c r="N539" s="142"/>
      <c r="O539" s="146"/>
      <c r="P539" s="147"/>
      <c r="Q539" s="147"/>
      <c r="R539" s="147"/>
      <c r="S539" s="147"/>
      <c r="T539" s="148"/>
      <c r="U539" s="142"/>
      <c r="V539" s="142"/>
      <c r="W539" s="143"/>
      <c r="X539" s="144"/>
      <c r="Y539" s="144"/>
      <c r="Z539" s="144"/>
      <c r="AA539" s="144"/>
      <c r="AB539" s="145"/>
      <c r="AC539" s="142"/>
      <c r="AD539" s="142"/>
      <c r="AE539" s="146"/>
      <c r="AF539" s="147"/>
      <c r="AG539" s="147"/>
      <c r="AH539" s="147"/>
      <c r="AI539" s="147"/>
      <c r="AJ539" s="148"/>
      <c r="AK539" s="142"/>
      <c r="AL539" s="142"/>
      <c r="AM539" s="143"/>
      <c r="AN539" s="144"/>
      <c r="AO539" s="144"/>
      <c r="AP539" s="144"/>
      <c r="AQ539" s="144"/>
      <c r="AR539" s="145"/>
      <c r="AS539" s="142" t="str">
        <f>IF(原始数据!L539="","",原始数据!L539)</f>
        <v/>
      </c>
      <c r="AT539" s="142" t="str">
        <f>IF(原始数据!AV539="","",原始数据!AV539)</f>
        <v/>
      </c>
      <c r="AU539" s="154"/>
      <c r="AV539" s="154"/>
      <c r="AW539" s="154"/>
      <c r="AX539" s="154"/>
      <c r="AY539" s="155"/>
      <c r="AZ539" s="151"/>
      <c r="BA539" s="151"/>
      <c r="BB539" s="156"/>
      <c r="BC539" s="157"/>
    </row>
    <row r="540" spans="1:55">
      <c r="A540" s="1">
        <f>输入错误检查!B539</f>
        <v>0</v>
      </c>
      <c r="C540" s="8" t="str">
        <f>IF(原始数据!B540="","",原始数据!B540)</f>
        <v/>
      </c>
      <c r="D540" s="8" t="str">
        <f>IF(原始数据!C540="","",原始数据!C540)</f>
        <v/>
      </c>
      <c r="E540" s="8" t="str">
        <f>IF(原始数据!D540="","",原始数据!D540)</f>
        <v/>
      </c>
      <c r="F540" s="8" t="str">
        <f>IF(原始数据!E540="","",原始数据!E540)</f>
        <v/>
      </c>
      <c r="G540" s="8" t="str">
        <f>IF(原始数据!F540="","",原始数据!F540)</f>
        <v/>
      </c>
      <c r="H540" s="8">
        <f>IF(原始数据!G540="","",原始数据!G540)</f>
        <v>1</v>
      </c>
      <c r="I540" s="8" t="str">
        <f>IF(原始数据!H540="","",原始数据!H540)</f>
        <v>下</v>
      </c>
      <c r="J540" s="8" t="str">
        <f>原始数据!U540</f>
        <v/>
      </c>
      <c r="K540" s="8" t="str">
        <f t="shared" si="18"/>
        <v/>
      </c>
      <c r="L540" s="8">
        <f t="shared" si="19"/>
        <v>0</v>
      </c>
      <c r="M540" s="142"/>
      <c r="N540" s="142"/>
      <c r="O540" s="146"/>
      <c r="P540" s="147"/>
      <c r="Q540" s="147"/>
      <c r="R540" s="147"/>
      <c r="S540" s="147"/>
      <c r="T540" s="148"/>
      <c r="U540" s="142"/>
      <c r="V540" s="142"/>
      <c r="W540" s="143"/>
      <c r="X540" s="144"/>
      <c r="Y540" s="144"/>
      <c r="Z540" s="144"/>
      <c r="AA540" s="144"/>
      <c r="AB540" s="145"/>
      <c r="AC540" s="142"/>
      <c r="AD540" s="142"/>
      <c r="AE540" s="146"/>
      <c r="AF540" s="147"/>
      <c r="AG540" s="147"/>
      <c r="AH540" s="147"/>
      <c r="AI540" s="147"/>
      <c r="AJ540" s="148"/>
      <c r="AK540" s="142"/>
      <c r="AL540" s="142"/>
      <c r="AM540" s="143"/>
      <c r="AN540" s="144"/>
      <c r="AO540" s="144"/>
      <c r="AP540" s="144"/>
      <c r="AQ540" s="144"/>
      <c r="AR540" s="145"/>
      <c r="AS540" s="142" t="str">
        <f>IF(原始数据!L540="","",原始数据!L540)</f>
        <v/>
      </c>
      <c r="AT540" s="142" t="str">
        <f>IF(原始数据!AV540="","",原始数据!AV540)</f>
        <v/>
      </c>
      <c r="AU540" s="154"/>
      <c r="AV540" s="154"/>
      <c r="AW540" s="154"/>
      <c r="AX540" s="154"/>
      <c r="AY540" s="155"/>
      <c r="AZ540" s="151"/>
      <c r="BA540" s="151"/>
    </row>
    <row r="541" spans="1:55">
      <c r="A541" s="1">
        <f>输入错误检查!B540</f>
        <v>0</v>
      </c>
      <c r="C541" s="8" t="str">
        <f>IF(原始数据!B541="","",原始数据!B541)</f>
        <v/>
      </c>
      <c r="D541" s="8" t="str">
        <f>IF(原始数据!C541="","",原始数据!C541)</f>
        <v/>
      </c>
      <c r="E541" s="8" t="str">
        <f>IF(原始数据!D541="","",原始数据!D541)</f>
        <v/>
      </c>
      <c r="F541" s="8" t="str">
        <f>IF(原始数据!E541="","",原始数据!E541)</f>
        <v/>
      </c>
      <c r="G541" s="8" t="str">
        <f>IF(原始数据!F541="","",原始数据!F541)</f>
        <v/>
      </c>
      <c r="H541" s="8">
        <f>IF(原始数据!G541="","",原始数据!G541)</f>
        <v>2</v>
      </c>
      <c r="I541" s="8" t="str">
        <f>IF(原始数据!H541="","",原始数据!H541)</f>
        <v>上</v>
      </c>
      <c r="J541" s="8" t="str">
        <f>原始数据!U541</f>
        <v/>
      </c>
      <c r="K541" s="8" t="str">
        <f t="shared" si="18"/>
        <v/>
      </c>
      <c r="L541" s="8">
        <f t="shared" si="19"/>
        <v>0</v>
      </c>
      <c r="M541" s="142"/>
      <c r="N541" s="142"/>
      <c r="O541" s="146"/>
      <c r="P541" s="147"/>
      <c r="Q541" s="147"/>
      <c r="R541" s="147"/>
      <c r="S541" s="147"/>
      <c r="T541" s="148"/>
      <c r="U541" s="142"/>
      <c r="V541" s="142"/>
      <c r="W541" s="143"/>
      <c r="X541" s="144"/>
      <c r="Y541" s="144"/>
      <c r="Z541" s="144"/>
      <c r="AA541" s="144"/>
      <c r="AB541" s="145"/>
      <c r="AC541" s="142"/>
      <c r="AD541" s="142"/>
      <c r="AE541" s="146"/>
      <c r="AF541" s="147"/>
      <c r="AG541" s="147"/>
      <c r="AH541" s="147"/>
      <c r="AI541" s="147"/>
      <c r="AJ541" s="148"/>
      <c r="AK541" s="142"/>
      <c r="AL541" s="142"/>
      <c r="AM541" s="143"/>
      <c r="AN541" s="144"/>
      <c r="AO541" s="144"/>
      <c r="AP541" s="144"/>
      <c r="AQ541" s="144"/>
      <c r="AR541" s="145"/>
      <c r="AS541" s="142" t="str">
        <f>IF(原始数据!L541="","",原始数据!L541)</f>
        <v/>
      </c>
      <c r="AT541" s="142" t="str">
        <f>IF(原始数据!AV541="","",原始数据!AV541)</f>
        <v/>
      </c>
      <c r="AU541" s="154"/>
      <c r="AV541" s="154"/>
      <c r="AW541" s="154"/>
      <c r="AX541" s="154"/>
      <c r="AY541" s="155"/>
      <c r="AZ541" s="151"/>
      <c r="BA541" s="151"/>
    </row>
    <row r="542" spans="1:55">
      <c r="A542" s="1">
        <f>输入错误检查!B541</f>
        <v>0</v>
      </c>
      <c r="C542" s="8" t="str">
        <f>IF(原始数据!B542="","",原始数据!B542)</f>
        <v/>
      </c>
      <c r="D542" s="8" t="str">
        <f>IF(原始数据!C542="","",原始数据!C542)</f>
        <v/>
      </c>
      <c r="E542" s="8" t="str">
        <f>IF(原始数据!D542="","",原始数据!D542)</f>
        <v/>
      </c>
      <c r="F542" s="8" t="str">
        <f>IF(原始数据!E542="","",原始数据!E542)</f>
        <v/>
      </c>
      <c r="G542" s="8" t="str">
        <f>IF(原始数据!F542="","",原始数据!F542)</f>
        <v/>
      </c>
      <c r="H542" s="8">
        <f>IF(原始数据!G542="","",原始数据!G542)</f>
        <v>2</v>
      </c>
      <c r="I542" s="8" t="str">
        <f>IF(原始数据!H542="","",原始数据!H542)</f>
        <v>下</v>
      </c>
      <c r="J542" s="8" t="str">
        <f>原始数据!U542</f>
        <v/>
      </c>
      <c r="K542" s="8" t="str">
        <f t="shared" si="18"/>
        <v/>
      </c>
      <c r="L542" s="8">
        <f t="shared" si="19"/>
        <v>0</v>
      </c>
      <c r="M542" s="142"/>
      <c r="N542" s="142"/>
      <c r="O542" s="146"/>
      <c r="P542" s="147"/>
      <c r="Q542" s="147"/>
      <c r="R542" s="147"/>
      <c r="S542" s="147"/>
      <c r="T542" s="148"/>
      <c r="U542" s="142"/>
      <c r="V542" s="142"/>
      <c r="W542" s="143"/>
      <c r="X542" s="144"/>
      <c r="Y542" s="144"/>
      <c r="Z542" s="144"/>
      <c r="AA542" s="144"/>
      <c r="AB542" s="145"/>
      <c r="AC542" s="142"/>
      <c r="AD542" s="142"/>
      <c r="AE542" s="146"/>
      <c r="AF542" s="147"/>
      <c r="AG542" s="147"/>
      <c r="AH542" s="147"/>
      <c r="AI542" s="147"/>
      <c r="AJ542" s="148"/>
      <c r="AK542" s="142"/>
      <c r="AL542" s="142"/>
      <c r="AM542" s="143"/>
      <c r="AN542" s="144"/>
      <c r="AO542" s="144"/>
      <c r="AP542" s="144"/>
      <c r="AQ542" s="144"/>
      <c r="AR542" s="145"/>
      <c r="AS542" s="142" t="str">
        <f>IF(原始数据!L542="","",原始数据!L542)</f>
        <v/>
      </c>
      <c r="AT542" s="142" t="str">
        <f>IF(原始数据!AV542="","",原始数据!AV542)</f>
        <v/>
      </c>
      <c r="AU542" s="154"/>
      <c r="AV542" s="154"/>
      <c r="AW542" s="154"/>
      <c r="AX542" s="154"/>
      <c r="AY542" s="155"/>
      <c r="AZ542" s="151"/>
      <c r="BA542" s="151"/>
    </row>
    <row r="543" spans="1:55">
      <c r="A543" s="1">
        <f>输入错误检查!B542</f>
        <v>0</v>
      </c>
      <c r="C543" s="8" t="str">
        <f>IF(原始数据!B543="","",原始数据!B543)</f>
        <v/>
      </c>
      <c r="D543" s="8" t="str">
        <f>IF(原始数据!C543="","",原始数据!C543)</f>
        <v/>
      </c>
      <c r="E543" s="8" t="str">
        <f>IF(原始数据!D543="","",原始数据!D543)</f>
        <v/>
      </c>
      <c r="F543" s="8" t="str">
        <f>IF(原始数据!E543="","",原始数据!E543)</f>
        <v/>
      </c>
      <c r="G543" s="8" t="str">
        <f>IF(原始数据!F543="","",原始数据!F543)</f>
        <v/>
      </c>
      <c r="H543" s="8">
        <f>IF(原始数据!G543="","",原始数据!G543)</f>
        <v>3</v>
      </c>
      <c r="I543" s="8" t="str">
        <f>IF(原始数据!H543="","",原始数据!H543)</f>
        <v>上</v>
      </c>
      <c r="J543" s="8" t="str">
        <f>原始数据!U543</f>
        <v/>
      </c>
      <c r="K543" s="8" t="str">
        <f t="shared" si="18"/>
        <v/>
      </c>
      <c r="L543" s="8">
        <f t="shared" si="19"/>
        <v>0</v>
      </c>
      <c r="M543" s="142"/>
      <c r="N543" s="142"/>
      <c r="O543" s="146"/>
      <c r="P543" s="147"/>
      <c r="Q543" s="147"/>
      <c r="R543" s="147"/>
      <c r="S543" s="147"/>
      <c r="T543" s="148"/>
      <c r="U543" s="142"/>
      <c r="V543" s="142"/>
      <c r="W543" s="143"/>
      <c r="X543" s="144"/>
      <c r="Y543" s="144"/>
      <c r="Z543" s="144"/>
      <c r="AA543" s="144"/>
      <c r="AB543" s="145"/>
      <c r="AC543" s="142"/>
      <c r="AD543" s="142"/>
      <c r="AE543" s="146"/>
      <c r="AF543" s="147"/>
      <c r="AG543" s="147"/>
      <c r="AH543" s="147"/>
      <c r="AI543" s="147"/>
      <c r="AJ543" s="148"/>
      <c r="AK543" s="142"/>
      <c r="AL543" s="142"/>
      <c r="AM543" s="143"/>
      <c r="AN543" s="144"/>
      <c r="AO543" s="144"/>
      <c r="AP543" s="144"/>
      <c r="AQ543" s="144"/>
      <c r="AR543" s="145"/>
      <c r="AS543" s="142" t="str">
        <f>IF(原始数据!L543="","",原始数据!L543)</f>
        <v/>
      </c>
      <c r="AT543" s="142" t="str">
        <f>IF(原始数据!AV543="","",原始数据!AV543)</f>
        <v/>
      </c>
      <c r="AU543" s="154"/>
      <c r="AV543" s="154"/>
      <c r="AW543" s="154"/>
      <c r="AX543" s="154"/>
      <c r="AY543" s="155"/>
      <c r="AZ543" s="151"/>
      <c r="BA543" s="151"/>
    </row>
    <row r="544" spans="1:55">
      <c r="A544" s="1">
        <f>输入错误检查!B543</f>
        <v>0</v>
      </c>
      <c r="C544" s="8" t="str">
        <f>IF(原始数据!B544="","",原始数据!B544)</f>
        <v/>
      </c>
      <c r="D544" s="8" t="str">
        <f>IF(原始数据!C544="","",原始数据!C544)</f>
        <v/>
      </c>
      <c r="E544" s="8" t="str">
        <f>IF(原始数据!D544="","",原始数据!D544)</f>
        <v/>
      </c>
      <c r="F544" s="8" t="str">
        <f>IF(原始数据!E544="","",原始数据!E544)</f>
        <v/>
      </c>
      <c r="G544" s="8" t="str">
        <f>IF(原始数据!F544="","",原始数据!F544)</f>
        <v/>
      </c>
      <c r="H544" s="8">
        <f>IF(原始数据!G544="","",原始数据!G544)</f>
        <v>3</v>
      </c>
      <c r="I544" s="8" t="str">
        <f>IF(原始数据!H544="","",原始数据!H544)</f>
        <v>下</v>
      </c>
      <c r="J544" s="8" t="str">
        <f>原始数据!U544</f>
        <v/>
      </c>
      <c r="K544" s="8" t="str">
        <f t="shared" si="18"/>
        <v/>
      </c>
      <c r="L544" s="8">
        <f t="shared" si="19"/>
        <v>0</v>
      </c>
      <c r="M544" s="142"/>
      <c r="N544" s="142"/>
      <c r="O544" s="146"/>
      <c r="P544" s="147"/>
      <c r="Q544" s="147"/>
      <c r="R544" s="147"/>
      <c r="S544" s="147"/>
      <c r="T544" s="148"/>
      <c r="U544" s="142"/>
      <c r="V544" s="142"/>
      <c r="W544" s="143"/>
      <c r="X544" s="144"/>
      <c r="Y544" s="144"/>
      <c r="Z544" s="144"/>
      <c r="AA544" s="144"/>
      <c r="AB544" s="145"/>
      <c r="AC544" s="142"/>
      <c r="AD544" s="142"/>
      <c r="AE544" s="146"/>
      <c r="AF544" s="147"/>
      <c r="AG544" s="147"/>
      <c r="AH544" s="147"/>
      <c r="AI544" s="147"/>
      <c r="AJ544" s="148"/>
      <c r="AK544" s="142"/>
      <c r="AL544" s="142"/>
      <c r="AM544" s="143"/>
      <c r="AN544" s="144"/>
      <c r="AO544" s="144"/>
      <c r="AP544" s="144"/>
      <c r="AQ544" s="144"/>
      <c r="AR544" s="145"/>
      <c r="AS544" s="142" t="str">
        <f>IF(原始数据!L544="","",原始数据!L544)</f>
        <v/>
      </c>
      <c r="AT544" s="142" t="str">
        <f>IF(原始数据!AV544="","",原始数据!AV544)</f>
        <v/>
      </c>
      <c r="AU544" s="154"/>
      <c r="AV544" s="154"/>
      <c r="AW544" s="154"/>
      <c r="AX544" s="154"/>
      <c r="AY544" s="155"/>
      <c r="AZ544" s="151"/>
      <c r="BA544" s="151"/>
    </row>
    <row r="545" spans="1:55">
      <c r="A545" s="1">
        <f>输入错误检查!B544</f>
        <v>0</v>
      </c>
      <c r="C545" s="8" t="str">
        <f>IF(原始数据!B545="","",原始数据!B545)</f>
        <v/>
      </c>
      <c r="D545" s="8" t="str">
        <f>IF(原始数据!C545="","",原始数据!C545)</f>
        <v/>
      </c>
      <c r="E545" s="8" t="str">
        <f>IF(原始数据!D545="","",原始数据!D545)</f>
        <v/>
      </c>
      <c r="F545" s="8" t="str">
        <f>IF(原始数据!E545="","",原始数据!E545)</f>
        <v/>
      </c>
      <c r="G545" s="8" t="str">
        <f>IF(原始数据!F545="","",原始数据!F545)</f>
        <v/>
      </c>
      <c r="H545" s="8" t="str">
        <f>IF(原始数据!G545="","",原始数据!G545)</f>
        <v>加</v>
      </c>
      <c r="I545" s="8" t="str">
        <f>IF(原始数据!H545="","",原始数据!H545)</f>
        <v>上</v>
      </c>
      <c r="J545" s="8" t="str">
        <f>原始数据!U545</f>
        <v/>
      </c>
      <c r="K545" s="8" t="str">
        <f t="shared" si="18"/>
        <v/>
      </c>
      <c r="L545" s="8">
        <f t="shared" si="19"/>
        <v>0</v>
      </c>
      <c r="M545" s="142"/>
      <c r="N545" s="142"/>
      <c r="O545" s="146"/>
      <c r="P545" s="147"/>
      <c r="Q545" s="147"/>
      <c r="R545" s="147"/>
      <c r="S545" s="147"/>
      <c r="T545" s="148"/>
      <c r="U545" s="142"/>
      <c r="V545" s="142"/>
      <c r="W545" s="143"/>
      <c r="X545" s="144"/>
      <c r="Y545" s="144"/>
      <c r="Z545" s="144"/>
      <c r="AA545" s="144"/>
      <c r="AB545" s="145"/>
      <c r="AC545" s="142"/>
      <c r="AD545" s="142"/>
      <c r="AE545" s="146"/>
      <c r="AF545" s="147"/>
      <c r="AG545" s="147"/>
      <c r="AH545" s="147"/>
      <c r="AI545" s="147"/>
      <c r="AJ545" s="148"/>
      <c r="AK545" s="142"/>
      <c r="AL545" s="142"/>
      <c r="AM545" s="143"/>
      <c r="AN545" s="144"/>
      <c r="AO545" s="144"/>
      <c r="AP545" s="144"/>
      <c r="AQ545" s="144"/>
      <c r="AR545" s="145"/>
      <c r="AS545" s="142" t="str">
        <f>IF(原始数据!L545="","",原始数据!L545)</f>
        <v/>
      </c>
      <c r="AT545" s="142" t="str">
        <f>IF(原始数据!AV545="","",原始数据!AV545)</f>
        <v/>
      </c>
      <c r="AU545" s="154"/>
      <c r="AV545" s="154"/>
      <c r="AW545" s="154"/>
      <c r="AX545" s="154"/>
      <c r="AY545" s="155"/>
      <c r="AZ545" s="151"/>
      <c r="BA545" s="151"/>
    </row>
    <row r="546" spans="1:55">
      <c r="A546" s="1">
        <f>输入错误检查!B545</f>
        <v>0</v>
      </c>
      <c r="C546" s="8" t="str">
        <f>IF(原始数据!B546="","",原始数据!B546)</f>
        <v/>
      </c>
      <c r="D546" s="8" t="str">
        <f>IF(原始数据!C546="","",原始数据!C546)</f>
        <v/>
      </c>
      <c r="E546" s="8" t="str">
        <f>IF(原始数据!D546="","",原始数据!D546)</f>
        <v/>
      </c>
      <c r="F546" s="8" t="str">
        <f>IF(原始数据!E546="","",原始数据!E546)</f>
        <v/>
      </c>
      <c r="G546" s="8" t="str">
        <f>IF(原始数据!F546="","",原始数据!F546)</f>
        <v/>
      </c>
      <c r="H546" s="8" t="str">
        <f>IF(原始数据!G546="","",原始数据!G546)</f>
        <v>加</v>
      </c>
      <c r="I546" s="8" t="str">
        <f>IF(原始数据!H546="","",原始数据!H546)</f>
        <v>下</v>
      </c>
      <c r="J546" s="8" t="str">
        <f>原始数据!U546</f>
        <v/>
      </c>
      <c r="K546" s="8" t="str">
        <f t="shared" si="18"/>
        <v/>
      </c>
      <c r="L546" s="8">
        <f t="shared" si="19"/>
        <v>0</v>
      </c>
      <c r="M546" s="142"/>
      <c r="N546" s="142"/>
      <c r="O546" s="146"/>
      <c r="P546" s="147"/>
      <c r="Q546" s="147"/>
      <c r="R546" s="147"/>
      <c r="S546" s="147"/>
      <c r="T546" s="148"/>
      <c r="U546" s="142"/>
      <c r="V546" s="142"/>
      <c r="W546" s="143"/>
      <c r="X546" s="144"/>
      <c r="Y546" s="144"/>
      <c r="Z546" s="144"/>
      <c r="AA546" s="144"/>
      <c r="AB546" s="145"/>
      <c r="AC546" s="142"/>
      <c r="AD546" s="142"/>
      <c r="AE546" s="146"/>
      <c r="AF546" s="147"/>
      <c r="AG546" s="147"/>
      <c r="AH546" s="147"/>
      <c r="AI546" s="147"/>
      <c r="AJ546" s="148"/>
      <c r="AK546" s="142"/>
      <c r="AL546" s="142"/>
      <c r="AM546" s="143"/>
      <c r="AN546" s="144"/>
      <c r="AO546" s="144"/>
      <c r="AP546" s="144"/>
      <c r="AQ546" s="144"/>
      <c r="AR546" s="145"/>
      <c r="AS546" s="142" t="str">
        <f>IF(原始数据!L546="","",原始数据!L546)</f>
        <v/>
      </c>
      <c r="AT546" s="142" t="str">
        <f>IF(原始数据!AV546="","",原始数据!AV546)</f>
        <v/>
      </c>
      <c r="AU546" s="154"/>
      <c r="AV546" s="154"/>
      <c r="AW546" s="154"/>
      <c r="AX546" s="154"/>
      <c r="AY546" s="155"/>
      <c r="AZ546" s="151"/>
      <c r="BA546" s="151"/>
    </row>
    <row r="547" spans="1:55">
      <c r="A547" s="1">
        <f>输入错误检查!B546</f>
        <v>0</v>
      </c>
      <c r="C547" s="8" t="str">
        <f>IF(原始数据!B547="","",原始数据!B547)</f>
        <v/>
      </c>
      <c r="D547" s="8" t="str">
        <f>IF(原始数据!C547="","",原始数据!C547)</f>
        <v/>
      </c>
      <c r="E547" s="8" t="str">
        <f>IF(原始数据!D547="","",原始数据!D547)</f>
        <v/>
      </c>
      <c r="F547" s="8" t="str">
        <f>IF(原始数据!E547="","",原始数据!E547)</f>
        <v/>
      </c>
      <c r="G547" s="8" t="str">
        <f>IF(原始数据!F547="","",原始数据!F547)</f>
        <v/>
      </c>
      <c r="H547" s="8">
        <f>IF(原始数据!G547="","",原始数据!G547)</f>
        <v>1</v>
      </c>
      <c r="I547" s="8" t="str">
        <f>IF(原始数据!H547="","",原始数据!H547)</f>
        <v>上</v>
      </c>
      <c r="J547" s="8" t="str">
        <f>原始数据!U547</f>
        <v/>
      </c>
      <c r="K547" s="8" t="str">
        <f t="shared" si="18"/>
        <v/>
      </c>
      <c r="L547" s="8">
        <f t="shared" si="19"/>
        <v>0</v>
      </c>
      <c r="M547" s="142"/>
      <c r="N547" s="142"/>
      <c r="O547" s="143"/>
      <c r="P547" s="144"/>
      <c r="Q547" s="144"/>
      <c r="R547" s="144"/>
      <c r="S547" s="144"/>
      <c r="T547" s="145"/>
      <c r="U547" s="142"/>
      <c r="V547" s="142"/>
      <c r="W547" s="146"/>
      <c r="X547" s="147"/>
      <c r="Y547" s="147"/>
      <c r="Z547" s="147"/>
      <c r="AA547" s="147"/>
      <c r="AB547" s="148"/>
      <c r="AC547" s="142"/>
      <c r="AD547" s="142"/>
      <c r="AE547" s="143"/>
      <c r="AF547" s="144"/>
      <c r="AG547" s="144"/>
      <c r="AH547" s="144"/>
      <c r="AI547" s="144"/>
      <c r="AJ547" s="145"/>
      <c r="AK547" s="142"/>
      <c r="AL547" s="142"/>
      <c r="AM547" s="146"/>
      <c r="AN547" s="147"/>
      <c r="AO547" s="147"/>
      <c r="AP547" s="147"/>
      <c r="AQ547" s="147"/>
      <c r="AR547" s="148"/>
      <c r="AS547" s="142" t="str">
        <f>IF(原始数据!L547="","",原始数据!L547)</f>
        <v/>
      </c>
      <c r="AT547" s="142" t="str">
        <f>IF(原始数据!AV547="","",原始数据!AV547)</f>
        <v/>
      </c>
      <c r="AU547" s="149"/>
      <c r="AV547" s="149"/>
      <c r="AW547" s="149"/>
      <c r="AX547" s="149"/>
      <c r="AY547" s="150"/>
      <c r="AZ547" s="151"/>
      <c r="BA547" s="151"/>
      <c r="BB547" s="156"/>
      <c r="BC547" s="157"/>
    </row>
    <row r="548" spans="1:55">
      <c r="A548" s="1">
        <f>输入错误检查!B547</f>
        <v>0</v>
      </c>
      <c r="C548" s="8" t="str">
        <f>IF(原始数据!B548="","",原始数据!B548)</f>
        <v/>
      </c>
      <c r="D548" s="8" t="str">
        <f>IF(原始数据!C548="","",原始数据!C548)</f>
        <v/>
      </c>
      <c r="E548" s="8" t="str">
        <f>IF(原始数据!D548="","",原始数据!D548)</f>
        <v/>
      </c>
      <c r="F548" s="8" t="str">
        <f>IF(原始数据!E548="","",原始数据!E548)</f>
        <v/>
      </c>
      <c r="G548" s="8" t="str">
        <f>IF(原始数据!F548="","",原始数据!F548)</f>
        <v/>
      </c>
      <c r="H548" s="8">
        <f>IF(原始数据!G548="","",原始数据!G548)</f>
        <v>1</v>
      </c>
      <c r="I548" s="8" t="str">
        <f>IF(原始数据!H548="","",原始数据!H548)</f>
        <v>下</v>
      </c>
      <c r="J548" s="8" t="str">
        <f>原始数据!U548</f>
        <v/>
      </c>
      <c r="K548" s="8" t="str">
        <f t="shared" si="18"/>
        <v/>
      </c>
      <c r="L548" s="8">
        <f t="shared" si="19"/>
        <v>0</v>
      </c>
      <c r="M548" s="142"/>
      <c r="N548" s="142"/>
      <c r="O548" s="143"/>
      <c r="P548" s="144"/>
      <c r="Q548" s="144"/>
      <c r="R548" s="144"/>
      <c r="S548" s="144"/>
      <c r="T548" s="145"/>
      <c r="U548" s="142"/>
      <c r="V548" s="142"/>
      <c r="W548" s="146"/>
      <c r="X548" s="147"/>
      <c r="Y548" s="147"/>
      <c r="Z548" s="147"/>
      <c r="AA548" s="147"/>
      <c r="AB548" s="148"/>
      <c r="AC548" s="142"/>
      <c r="AD548" s="142"/>
      <c r="AE548" s="143"/>
      <c r="AF548" s="144"/>
      <c r="AG548" s="144"/>
      <c r="AH548" s="144"/>
      <c r="AI548" s="144"/>
      <c r="AJ548" s="145"/>
      <c r="AK548" s="142"/>
      <c r="AL548" s="142"/>
      <c r="AM548" s="146"/>
      <c r="AN548" s="147"/>
      <c r="AO548" s="147"/>
      <c r="AP548" s="147"/>
      <c r="AQ548" s="147"/>
      <c r="AR548" s="148"/>
      <c r="AS548" s="142" t="str">
        <f>IF(原始数据!L548="","",原始数据!L548)</f>
        <v/>
      </c>
      <c r="AT548" s="142" t="str">
        <f>IF(原始数据!AV548="","",原始数据!AV548)</f>
        <v/>
      </c>
      <c r="AU548" s="149"/>
      <c r="AV548" s="149"/>
      <c r="AW548" s="149"/>
      <c r="AX548" s="149"/>
      <c r="AY548" s="150"/>
      <c r="AZ548" s="151"/>
      <c r="BA548" s="151"/>
    </row>
    <row r="549" spans="1:55">
      <c r="A549" s="1">
        <f>输入错误检查!B548</f>
        <v>0</v>
      </c>
      <c r="C549" s="8" t="str">
        <f>IF(原始数据!B549="","",原始数据!B549)</f>
        <v/>
      </c>
      <c r="D549" s="8" t="str">
        <f>IF(原始数据!C549="","",原始数据!C549)</f>
        <v/>
      </c>
      <c r="E549" s="8" t="str">
        <f>IF(原始数据!D549="","",原始数据!D549)</f>
        <v/>
      </c>
      <c r="F549" s="8" t="str">
        <f>IF(原始数据!E549="","",原始数据!E549)</f>
        <v/>
      </c>
      <c r="G549" s="8" t="str">
        <f>IF(原始数据!F549="","",原始数据!F549)</f>
        <v/>
      </c>
      <c r="H549" s="8">
        <f>IF(原始数据!G549="","",原始数据!G549)</f>
        <v>2</v>
      </c>
      <c r="I549" s="8" t="str">
        <f>IF(原始数据!H549="","",原始数据!H549)</f>
        <v>上</v>
      </c>
      <c r="J549" s="8" t="str">
        <f>原始数据!U549</f>
        <v/>
      </c>
      <c r="K549" s="8" t="str">
        <f t="shared" si="18"/>
        <v/>
      </c>
      <c r="L549" s="8">
        <f t="shared" si="19"/>
        <v>0</v>
      </c>
      <c r="M549" s="142"/>
      <c r="N549" s="142"/>
      <c r="O549" s="143"/>
      <c r="P549" s="144"/>
      <c r="Q549" s="144"/>
      <c r="R549" s="144"/>
      <c r="S549" s="144"/>
      <c r="T549" s="145"/>
      <c r="U549" s="142"/>
      <c r="V549" s="142"/>
      <c r="W549" s="146"/>
      <c r="X549" s="147"/>
      <c r="Y549" s="147"/>
      <c r="Z549" s="147"/>
      <c r="AA549" s="147"/>
      <c r="AB549" s="148"/>
      <c r="AC549" s="142"/>
      <c r="AD549" s="142"/>
      <c r="AE549" s="143"/>
      <c r="AF549" s="144"/>
      <c r="AG549" s="144"/>
      <c r="AH549" s="144"/>
      <c r="AI549" s="144"/>
      <c r="AJ549" s="145"/>
      <c r="AK549" s="142"/>
      <c r="AL549" s="142"/>
      <c r="AM549" s="146"/>
      <c r="AN549" s="147"/>
      <c r="AO549" s="147"/>
      <c r="AP549" s="147"/>
      <c r="AQ549" s="147"/>
      <c r="AR549" s="148"/>
      <c r="AS549" s="142" t="str">
        <f>IF(原始数据!L549="","",原始数据!L549)</f>
        <v/>
      </c>
      <c r="AT549" s="142" t="str">
        <f>IF(原始数据!AV549="","",原始数据!AV549)</f>
        <v/>
      </c>
      <c r="AU549" s="149"/>
      <c r="AV549" s="149"/>
      <c r="AW549" s="149"/>
      <c r="AX549" s="149"/>
      <c r="AY549" s="150"/>
      <c r="AZ549" s="151"/>
      <c r="BA549" s="151"/>
    </row>
    <row r="550" spans="1:55">
      <c r="A550" s="1">
        <f>输入错误检查!B549</f>
        <v>0</v>
      </c>
      <c r="C550" s="8" t="str">
        <f>IF(原始数据!B550="","",原始数据!B550)</f>
        <v/>
      </c>
      <c r="D550" s="8" t="str">
        <f>IF(原始数据!C550="","",原始数据!C550)</f>
        <v/>
      </c>
      <c r="E550" s="8" t="str">
        <f>IF(原始数据!D550="","",原始数据!D550)</f>
        <v/>
      </c>
      <c r="F550" s="8" t="str">
        <f>IF(原始数据!E550="","",原始数据!E550)</f>
        <v/>
      </c>
      <c r="G550" s="8" t="str">
        <f>IF(原始数据!F550="","",原始数据!F550)</f>
        <v/>
      </c>
      <c r="H550" s="8">
        <f>IF(原始数据!G550="","",原始数据!G550)</f>
        <v>2</v>
      </c>
      <c r="I550" s="8" t="str">
        <f>IF(原始数据!H550="","",原始数据!H550)</f>
        <v>下</v>
      </c>
      <c r="J550" s="8" t="str">
        <f>原始数据!U550</f>
        <v/>
      </c>
      <c r="K550" s="8" t="str">
        <f t="shared" si="18"/>
        <v/>
      </c>
      <c r="L550" s="8">
        <f t="shared" si="19"/>
        <v>0</v>
      </c>
      <c r="M550" s="142"/>
      <c r="N550" s="142"/>
      <c r="O550" s="143"/>
      <c r="P550" s="144"/>
      <c r="Q550" s="144"/>
      <c r="R550" s="144"/>
      <c r="S550" s="144"/>
      <c r="T550" s="145"/>
      <c r="U550" s="142"/>
      <c r="V550" s="142"/>
      <c r="W550" s="146"/>
      <c r="X550" s="147"/>
      <c r="Y550" s="147"/>
      <c r="Z550" s="147"/>
      <c r="AA550" s="147"/>
      <c r="AB550" s="148"/>
      <c r="AC550" s="142"/>
      <c r="AD550" s="142"/>
      <c r="AE550" s="143"/>
      <c r="AF550" s="144"/>
      <c r="AG550" s="144"/>
      <c r="AH550" s="144"/>
      <c r="AI550" s="144"/>
      <c r="AJ550" s="145"/>
      <c r="AK550" s="142"/>
      <c r="AL550" s="142"/>
      <c r="AM550" s="146"/>
      <c r="AN550" s="147"/>
      <c r="AO550" s="147"/>
      <c r="AP550" s="147"/>
      <c r="AQ550" s="147"/>
      <c r="AR550" s="148"/>
      <c r="AS550" s="142" t="str">
        <f>IF(原始数据!L550="","",原始数据!L550)</f>
        <v/>
      </c>
      <c r="AT550" s="142" t="str">
        <f>IF(原始数据!AV550="","",原始数据!AV550)</f>
        <v/>
      </c>
      <c r="AU550" s="149"/>
      <c r="AV550" s="149"/>
      <c r="AW550" s="149"/>
      <c r="AX550" s="149"/>
      <c r="AY550" s="150"/>
      <c r="AZ550" s="151"/>
      <c r="BA550" s="151"/>
    </row>
    <row r="551" spans="1:55">
      <c r="A551" s="1">
        <f>输入错误检查!B550</f>
        <v>0</v>
      </c>
      <c r="C551" s="8" t="str">
        <f>IF(原始数据!B551="","",原始数据!B551)</f>
        <v/>
      </c>
      <c r="D551" s="8" t="str">
        <f>IF(原始数据!C551="","",原始数据!C551)</f>
        <v/>
      </c>
      <c r="E551" s="8" t="str">
        <f>IF(原始数据!D551="","",原始数据!D551)</f>
        <v/>
      </c>
      <c r="F551" s="8" t="str">
        <f>IF(原始数据!E551="","",原始数据!E551)</f>
        <v/>
      </c>
      <c r="G551" s="8" t="str">
        <f>IF(原始数据!F551="","",原始数据!F551)</f>
        <v/>
      </c>
      <c r="H551" s="8">
        <f>IF(原始数据!G551="","",原始数据!G551)</f>
        <v>3</v>
      </c>
      <c r="I551" s="8" t="str">
        <f>IF(原始数据!H551="","",原始数据!H551)</f>
        <v>上</v>
      </c>
      <c r="J551" s="8" t="str">
        <f>原始数据!U551</f>
        <v/>
      </c>
      <c r="K551" s="8" t="str">
        <f t="shared" si="18"/>
        <v/>
      </c>
      <c r="L551" s="8">
        <f t="shared" si="19"/>
        <v>0</v>
      </c>
      <c r="M551" s="142"/>
      <c r="N551" s="142"/>
      <c r="O551" s="143"/>
      <c r="P551" s="144"/>
      <c r="Q551" s="144"/>
      <c r="R551" s="144"/>
      <c r="S551" s="144"/>
      <c r="T551" s="145"/>
      <c r="U551" s="142"/>
      <c r="V551" s="142"/>
      <c r="W551" s="146"/>
      <c r="X551" s="147"/>
      <c r="Y551" s="147"/>
      <c r="Z551" s="147"/>
      <c r="AA551" s="147"/>
      <c r="AB551" s="148"/>
      <c r="AC551" s="142"/>
      <c r="AD551" s="142"/>
      <c r="AE551" s="143"/>
      <c r="AF551" s="144"/>
      <c r="AG551" s="144"/>
      <c r="AH551" s="144"/>
      <c r="AI551" s="144"/>
      <c r="AJ551" s="145"/>
      <c r="AK551" s="142"/>
      <c r="AL551" s="142"/>
      <c r="AM551" s="146"/>
      <c r="AN551" s="147"/>
      <c r="AO551" s="147"/>
      <c r="AP551" s="147"/>
      <c r="AQ551" s="147"/>
      <c r="AR551" s="148"/>
      <c r="AS551" s="142" t="str">
        <f>IF(原始数据!L551="","",原始数据!L551)</f>
        <v/>
      </c>
      <c r="AT551" s="142" t="str">
        <f>IF(原始数据!AV551="","",原始数据!AV551)</f>
        <v/>
      </c>
      <c r="AU551" s="149"/>
      <c r="AV551" s="149"/>
      <c r="AW551" s="149"/>
      <c r="AX551" s="149"/>
      <c r="AY551" s="150"/>
      <c r="AZ551" s="151"/>
      <c r="BA551" s="151"/>
    </row>
    <row r="552" spans="1:55">
      <c r="A552" s="1">
        <f>输入错误检查!B551</f>
        <v>0</v>
      </c>
      <c r="C552" s="8" t="str">
        <f>IF(原始数据!B552="","",原始数据!B552)</f>
        <v/>
      </c>
      <c r="D552" s="8" t="str">
        <f>IF(原始数据!C552="","",原始数据!C552)</f>
        <v/>
      </c>
      <c r="E552" s="8" t="str">
        <f>IF(原始数据!D552="","",原始数据!D552)</f>
        <v/>
      </c>
      <c r="F552" s="8" t="str">
        <f>IF(原始数据!E552="","",原始数据!E552)</f>
        <v/>
      </c>
      <c r="G552" s="8" t="str">
        <f>IF(原始数据!F552="","",原始数据!F552)</f>
        <v/>
      </c>
      <c r="H552" s="8">
        <f>IF(原始数据!G552="","",原始数据!G552)</f>
        <v>3</v>
      </c>
      <c r="I552" s="8" t="str">
        <f>IF(原始数据!H552="","",原始数据!H552)</f>
        <v>下</v>
      </c>
      <c r="J552" s="8" t="str">
        <f>原始数据!U552</f>
        <v/>
      </c>
      <c r="K552" s="8" t="str">
        <f t="shared" si="18"/>
        <v/>
      </c>
      <c r="L552" s="8">
        <f t="shared" si="19"/>
        <v>0</v>
      </c>
      <c r="M552" s="142"/>
      <c r="N552" s="142"/>
      <c r="O552" s="143"/>
      <c r="P552" s="144"/>
      <c r="Q552" s="144"/>
      <c r="R552" s="144"/>
      <c r="S552" s="144"/>
      <c r="T552" s="145"/>
      <c r="U552" s="142"/>
      <c r="V552" s="142"/>
      <c r="W552" s="146"/>
      <c r="X552" s="147"/>
      <c r="Y552" s="147"/>
      <c r="Z552" s="147"/>
      <c r="AA552" s="147"/>
      <c r="AB552" s="148"/>
      <c r="AC552" s="142"/>
      <c r="AD552" s="142"/>
      <c r="AE552" s="143"/>
      <c r="AF552" s="144"/>
      <c r="AG552" s="144"/>
      <c r="AH552" s="144"/>
      <c r="AI552" s="144"/>
      <c r="AJ552" s="145"/>
      <c r="AK552" s="142"/>
      <c r="AL552" s="142"/>
      <c r="AM552" s="146"/>
      <c r="AN552" s="147"/>
      <c r="AO552" s="147"/>
      <c r="AP552" s="147"/>
      <c r="AQ552" s="147"/>
      <c r="AR552" s="148"/>
      <c r="AS552" s="142" t="str">
        <f>IF(原始数据!L552="","",原始数据!L552)</f>
        <v/>
      </c>
      <c r="AT552" s="142" t="str">
        <f>IF(原始数据!AV552="","",原始数据!AV552)</f>
        <v/>
      </c>
      <c r="AU552" s="149"/>
      <c r="AV552" s="149"/>
      <c r="AW552" s="149"/>
      <c r="AX552" s="149"/>
      <c r="AY552" s="150"/>
      <c r="AZ552" s="151"/>
      <c r="BA552" s="151"/>
    </row>
    <row r="553" spans="1:55">
      <c r="A553" s="1">
        <f>输入错误检查!B552</f>
        <v>0</v>
      </c>
      <c r="C553" s="8" t="str">
        <f>IF(原始数据!B553="","",原始数据!B553)</f>
        <v/>
      </c>
      <c r="D553" s="8" t="str">
        <f>IF(原始数据!C553="","",原始数据!C553)</f>
        <v/>
      </c>
      <c r="E553" s="8" t="str">
        <f>IF(原始数据!D553="","",原始数据!D553)</f>
        <v/>
      </c>
      <c r="F553" s="8" t="str">
        <f>IF(原始数据!E553="","",原始数据!E553)</f>
        <v/>
      </c>
      <c r="G553" s="8" t="str">
        <f>IF(原始数据!F553="","",原始数据!F553)</f>
        <v/>
      </c>
      <c r="H553" s="8" t="str">
        <f>IF(原始数据!G553="","",原始数据!G553)</f>
        <v>加</v>
      </c>
      <c r="I553" s="8" t="str">
        <f>IF(原始数据!H553="","",原始数据!H553)</f>
        <v>上</v>
      </c>
      <c r="J553" s="8" t="str">
        <f>原始数据!U553</f>
        <v/>
      </c>
      <c r="K553" s="8" t="str">
        <f t="shared" si="18"/>
        <v/>
      </c>
      <c r="L553" s="8">
        <f t="shared" si="19"/>
        <v>0</v>
      </c>
      <c r="M553" s="142"/>
      <c r="N553" s="142"/>
      <c r="O553" s="143"/>
      <c r="P553" s="144"/>
      <c r="Q553" s="144"/>
      <c r="R553" s="144"/>
      <c r="S553" s="144"/>
      <c r="T553" s="145"/>
      <c r="U553" s="142"/>
      <c r="V553" s="142"/>
      <c r="W553" s="146"/>
      <c r="X553" s="147"/>
      <c r="Y553" s="147"/>
      <c r="Z553" s="147"/>
      <c r="AA553" s="147"/>
      <c r="AB553" s="148"/>
      <c r="AC553" s="142"/>
      <c r="AD553" s="142"/>
      <c r="AE553" s="143"/>
      <c r="AF553" s="144"/>
      <c r="AG553" s="144"/>
      <c r="AH553" s="144"/>
      <c r="AI553" s="144"/>
      <c r="AJ553" s="145"/>
      <c r="AK553" s="142"/>
      <c r="AL553" s="142"/>
      <c r="AM553" s="146"/>
      <c r="AN553" s="147"/>
      <c r="AO553" s="147"/>
      <c r="AP553" s="147"/>
      <c r="AQ553" s="147"/>
      <c r="AR553" s="148"/>
      <c r="AS553" s="142" t="str">
        <f>IF(原始数据!L553="","",原始数据!L553)</f>
        <v/>
      </c>
      <c r="AT553" s="142" t="str">
        <f>IF(原始数据!AV553="","",原始数据!AV553)</f>
        <v/>
      </c>
      <c r="AU553" s="149"/>
      <c r="AV553" s="149"/>
      <c r="AW553" s="149"/>
      <c r="AX553" s="149"/>
      <c r="AY553" s="150"/>
      <c r="AZ553" s="151"/>
      <c r="BA553" s="151"/>
    </row>
    <row r="554" spans="1:55">
      <c r="A554" s="1">
        <f>输入错误检查!B553</f>
        <v>0</v>
      </c>
      <c r="C554" s="8" t="str">
        <f>IF(原始数据!B554="","",原始数据!B554)</f>
        <v/>
      </c>
      <c r="D554" s="8" t="str">
        <f>IF(原始数据!C554="","",原始数据!C554)</f>
        <v/>
      </c>
      <c r="E554" s="8" t="str">
        <f>IF(原始数据!D554="","",原始数据!D554)</f>
        <v/>
      </c>
      <c r="F554" s="8" t="str">
        <f>IF(原始数据!E554="","",原始数据!E554)</f>
        <v/>
      </c>
      <c r="G554" s="8" t="str">
        <f>IF(原始数据!F554="","",原始数据!F554)</f>
        <v/>
      </c>
      <c r="H554" s="8" t="str">
        <f>IF(原始数据!G554="","",原始数据!G554)</f>
        <v>加</v>
      </c>
      <c r="I554" s="8" t="str">
        <f>IF(原始数据!H554="","",原始数据!H554)</f>
        <v>下</v>
      </c>
      <c r="J554" s="8" t="str">
        <f>原始数据!U554</f>
        <v/>
      </c>
      <c r="K554" s="8" t="str">
        <f t="shared" si="18"/>
        <v/>
      </c>
      <c r="L554" s="8">
        <f t="shared" si="19"/>
        <v>0</v>
      </c>
      <c r="M554" s="142"/>
      <c r="N554" s="142"/>
      <c r="O554" s="143"/>
      <c r="P554" s="144"/>
      <c r="Q554" s="144"/>
      <c r="R554" s="144"/>
      <c r="S554" s="144"/>
      <c r="T554" s="145"/>
      <c r="U554" s="142"/>
      <c r="V554" s="142"/>
      <c r="W554" s="146"/>
      <c r="X554" s="147"/>
      <c r="Y554" s="147"/>
      <c r="Z554" s="147"/>
      <c r="AA554" s="147"/>
      <c r="AB554" s="148"/>
      <c r="AC554" s="142"/>
      <c r="AD554" s="142"/>
      <c r="AE554" s="143"/>
      <c r="AF554" s="144"/>
      <c r="AG554" s="144"/>
      <c r="AH554" s="144"/>
      <c r="AI554" s="144"/>
      <c r="AJ554" s="145"/>
      <c r="AK554" s="142"/>
      <c r="AL554" s="142"/>
      <c r="AM554" s="146"/>
      <c r="AN554" s="147"/>
      <c r="AO554" s="147"/>
      <c r="AP554" s="147"/>
      <c r="AQ554" s="147"/>
      <c r="AR554" s="148"/>
      <c r="AS554" s="142" t="str">
        <f>IF(原始数据!L554="","",原始数据!L554)</f>
        <v/>
      </c>
      <c r="AT554" s="142" t="str">
        <f>IF(原始数据!AV554="","",原始数据!AV554)</f>
        <v/>
      </c>
      <c r="AU554" s="149"/>
      <c r="AV554" s="149"/>
      <c r="AW554" s="149"/>
      <c r="AX554" s="149"/>
      <c r="AY554" s="150"/>
      <c r="AZ554" s="151"/>
      <c r="BA554" s="151"/>
    </row>
    <row r="555" spans="1:55">
      <c r="A555" s="1">
        <f>输入错误检查!B554</f>
        <v>0</v>
      </c>
      <c r="C555" s="8" t="str">
        <f>IF(原始数据!B555="","",原始数据!B555)</f>
        <v/>
      </c>
      <c r="D555" s="8" t="str">
        <f>IF(原始数据!C555="","",原始数据!C555)</f>
        <v/>
      </c>
      <c r="E555" s="8" t="str">
        <f>IF(原始数据!D555="","",原始数据!D555)</f>
        <v/>
      </c>
      <c r="F555" s="8" t="str">
        <f>IF(原始数据!E555="","",原始数据!E555)</f>
        <v/>
      </c>
      <c r="G555" s="8" t="str">
        <f>IF(原始数据!F555="","",原始数据!F555)</f>
        <v/>
      </c>
      <c r="H555" s="8">
        <f>IF(原始数据!G555="","",原始数据!G555)</f>
        <v>1</v>
      </c>
      <c r="I555" s="8" t="str">
        <f>IF(原始数据!H555="","",原始数据!H555)</f>
        <v>上</v>
      </c>
      <c r="J555" s="8" t="str">
        <f>原始数据!U555</f>
        <v/>
      </c>
      <c r="K555" s="8" t="str">
        <f t="shared" si="18"/>
        <v/>
      </c>
      <c r="L555" s="8">
        <f t="shared" si="19"/>
        <v>0</v>
      </c>
      <c r="M555" s="142"/>
      <c r="N555" s="142"/>
      <c r="O555" s="146"/>
      <c r="P555" s="147"/>
      <c r="Q555" s="147"/>
      <c r="R555" s="147"/>
      <c r="S555" s="147"/>
      <c r="T555" s="148"/>
      <c r="U555" s="142"/>
      <c r="V555" s="142"/>
      <c r="W555" s="143"/>
      <c r="X555" s="144"/>
      <c r="Y555" s="144"/>
      <c r="Z555" s="144"/>
      <c r="AA555" s="144"/>
      <c r="AB555" s="145"/>
      <c r="AC555" s="142"/>
      <c r="AD555" s="142"/>
      <c r="AE555" s="146"/>
      <c r="AF555" s="147"/>
      <c r="AG555" s="147"/>
      <c r="AH555" s="147"/>
      <c r="AI555" s="147"/>
      <c r="AJ555" s="148"/>
      <c r="AK555" s="142"/>
      <c r="AL555" s="142"/>
      <c r="AM555" s="143"/>
      <c r="AN555" s="144"/>
      <c r="AO555" s="144"/>
      <c r="AP555" s="144"/>
      <c r="AQ555" s="144"/>
      <c r="AR555" s="145"/>
      <c r="AS555" s="142" t="str">
        <f>IF(原始数据!L555="","",原始数据!L555)</f>
        <v/>
      </c>
      <c r="AT555" s="142" t="str">
        <f>IF(原始数据!AV555="","",原始数据!AV555)</f>
        <v/>
      </c>
      <c r="AU555" s="154"/>
      <c r="AV555" s="154"/>
      <c r="AW555" s="154"/>
      <c r="AX555" s="154"/>
      <c r="AY555" s="155"/>
      <c r="AZ555" s="151"/>
      <c r="BA555" s="151"/>
      <c r="BB555" s="156"/>
      <c r="BC555" s="157"/>
    </row>
    <row r="556" spans="1:55">
      <c r="A556" s="1">
        <f>输入错误检查!B555</f>
        <v>0</v>
      </c>
      <c r="C556" s="8" t="str">
        <f>IF(原始数据!B556="","",原始数据!B556)</f>
        <v/>
      </c>
      <c r="D556" s="8" t="str">
        <f>IF(原始数据!C556="","",原始数据!C556)</f>
        <v/>
      </c>
      <c r="E556" s="8" t="str">
        <f>IF(原始数据!D556="","",原始数据!D556)</f>
        <v/>
      </c>
      <c r="F556" s="8" t="str">
        <f>IF(原始数据!E556="","",原始数据!E556)</f>
        <v/>
      </c>
      <c r="G556" s="8" t="str">
        <f>IF(原始数据!F556="","",原始数据!F556)</f>
        <v/>
      </c>
      <c r="H556" s="8">
        <f>IF(原始数据!G556="","",原始数据!G556)</f>
        <v>1</v>
      </c>
      <c r="I556" s="8" t="str">
        <f>IF(原始数据!H556="","",原始数据!H556)</f>
        <v>下</v>
      </c>
      <c r="J556" s="8" t="str">
        <f>原始数据!U556</f>
        <v/>
      </c>
      <c r="K556" s="8" t="str">
        <f t="shared" si="18"/>
        <v/>
      </c>
      <c r="L556" s="8">
        <f t="shared" si="19"/>
        <v>0</v>
      </c>
      <c r="M556" s="142"/>
      <c r="N556" s="142"/>
      <c r="O556" s="146"/>
      <c r="P556" s="147"/>
      <c r="Q556" s="147"/>
      <c r="R556" s="147"/>
      <c r="S556" s="147"/>
      <c r="T556" s="148"/>
      <c r="U556" s="142"/>
      <c r="V556" s="142"/>
      <c r="W556" s="143"/>
      <c r="X556" s="144"/>
      <c r="Y556" s="144"/>
      <c r="Z556" s="144"/>
      <c r="AA556" s="144"/>
      <c r="AB556" s="145"/>
      <c r="AC556" s="142"/>
      <c r="AD556" s="142"/>
      <c r="AE556" s="146"/>
      <c r="AF556" s="147"/>
      <c r="AG556" s="147"/>
      <c r="AH556" s="147"/>
      <c r="AI556" s="147"/>
      <c r="AJ556" s="148"/>
      <c r="AK556" s="142"/>
      <c r="AL556" s="142"/>
      <c r="AM556" s="143"/>
      <c r="AN556" s="144"/>
      <c r="AO556" s="144"/>
      <c r="AP556" s="144"/>
      <c r="AQ556" s="144"/>
      <c r="AR556" s="145"/>
      <c r="AS556" s="142" t="str">
        <f>IF(原始数据!L556="","",原始数据!L556)</f>
        <v/>
      </c>
      <c r="AT556" s="142" t="str">
        <f>IF(原始数据!AV556="","",原始数据!AV556)</f>
        <v/>
      </c>
      <c r="AU556" s="154"/>
      <c r="AV556" s="154"/>
      <c r="AW556" s="154"/>
      <c r="AX556" s="154"/>
      <c r="AY556" s="155"/>
      <c r="AZ556" s="151"/>
      <c r="BA556" s="151"/>
    </row>
    <row r="557" spans="1:55">
      <c r="A557" s="1">
        <f>输入错误检查!B556</f>
        <v>0</v>
      </c>
      <c r="C557" s="8" t="str">
        <f>IF(原始数据!B557="","",原始数据!B557)</f>
        <v/>
      </c>
      <c r="D557" s="8" t="str">
        <f>IF(原始数据!C557="","",原始数据!C557)</f>
        <v/>
      </c>
      <c r="E557" s="8" t="str">
        <f>IF(原始数据!D557="","",原始数据!D557)</f>
        <v/>
      </c>
      <c r="F557" s="8" t="str">
        <f>IF(原始数据!E557="","",原始数据!E557)</f>
        <v/>
      </c>
      <c r="G557" s="8" t="str">
        <f>IF(原始数据!F557="","",原始数据!F557)</f>
        <v/>
      </c>
      <c r="H557" s="8">
        <f>IF(原始数据!G557="","",原始数据!G557)</f>
        <v>2</v>
      </c>
      <c r="I557" s="8" t="str">
        <f>IF(原始数据!H557="","",原始数据!H557)</f>
        <v>上</v>
      </c>
      <c r="J557" s="8" t="str">
        <f>原始数据!U557</f>
        <v/>
      </c>
      <c r="K557" s="8" t="str">
        <f t="shared" si="18"/>
        <v/>
      </c>
      <c r="L557" s="8">
        <f t="shared" si="19"/>
        <v>0</v>
      </c>
      <c r="M557" s="142"/>
      <c r="N557" s="142"/>
      <c r="O557" s="146"/>
      <c r="P557" s="147"/>
      <c r="Q557" s="147"/>
      <c r="R557" s="147"/>
      <c r="S557" s="147"/>
      <c r="T557" s="148"/>
      <c r="U557" s="142"/>
      <c r="V557" s="142"/>
      <c r="W557" s="143"/>
      <c r="X557" s="144"/>
      <c r="Y557" s="144"/>
      <c r="Z557" s="144"/>
      <c r="AA557" s="144"/>
      <c r="AB557" s="145"/>
      <c r="AC557" s="142"/>
      <c r="AD557" s="142"/>
      <c r="AE557" s="146"/>
      <c r="AF557" s="147"/>
      <c r="AG557" s="147"/>
      <c r="AH557" s="147"/>
      <c r="AI557" s="147"/>
      <c r="AJ557" s="148"/>
      <c r="AK557" s="142"/>
      <c r="AL557" s="142"/>
      <c r="AM557" s="143"/>
      <c r="AN557" s="144"/>
      <c r="AO557" s="144"/>
      <c r="AP557" s="144"/>
      <c r="AQ557" s="144"/>
      <c r="AR557" s="145"/>
      <c r="AS557" s="142" t="str">
        <f>IF(原始数据!L557="","",原始数据!L557)</f>
        <v/>
      </c>
      <c r="AT557" s="142" t="str">
        <f>IF(原始数据!AV557="","",原始数据!AV557)</f>
        <v/>
      </c>
      <c r="AU557" s="154"/>
      <c r="AV557" s="154"/>
      <c r="AW557" s="154"/>
      <c r="AX557" s="154"/>
      <c r="AY557" s="155"/>
      <c r="AZ557" s="151"/>
      <c r="BA557" s="151"/>
    </row>
    <row r="558" spans="1:55">
      <c r="A558" s="1">
        <f>输入错误检查!B557</f>
        <v>0</v>
      </c>
      <c r="C558" s="8" t="str">
        <f>IF(原始数据!B558="","",原始数据!B558)</f>
        <v/>
      </c>
      <c r="D558" s="8" t="str">
        <f>IF(原始数据!C558="","",原始数据!C558)</f>
        <v/>
      </c>
      <c r="E558" s="8" t="str">
        <f>IF(原始数据!D558="","",原始数据!D558)</f>
        <v/>
      </c>
      <c r="F558" s="8" t="str">
        <f>IF(原始数据!E558="","",原始数据!E558)</f>
        <v/>
      </c>
      <c r="G558" s="8" t="str">
        <f>IF(原始数据!F558="","",原始数据!F558)</f>
        <v/>
      </c>
      <c r="H558" s="8">
        <f>IF(原始数据!G558="","",原始数据!G558)</f>
        <v>2</v>
      </c>
      <c r="I558" s="8" t="str">
        <f>IF(原始数据!H558="","",原始数据!H558)</f>
        <v>下</v>
      </c>
      <c r="J558" s="8" t="str">
        <f>原始数据!U558</f>
        <v/>
      </c>
      <c r="K558" s="8" t="str">
        <f t="shared" si="18"/>
        <v/>
      </c>
      <c r="L558" s="8">
        <f t="shared" si="19"/>
        <v>0</v>
      </c>
      <c r="M558" s="142"/>
      <c r="N558" s="142"/>
      <c r="O558" s="146"/>
      <c r="P558" s="147"/>
      <c r="Q558" s="147"/>
      <c r="R558" s="147"/>
      <c r="S558" s="147"/>
      <c r="T558" s="148"/>
      <c r="U558" s="142"/>
      <c r="V558" s="142"/>
      <c r="W558" s="143"/>
      <c r="X558" s="144"/>
      <c r="Y558" s="144"/>
      <c r="Z558" s="144"/>
      <c r="AA558" s="144"/>
      <c r="AB558" s="145"/>
      <c r="AC558" s="142"/>
      <c r="AD558" s="142"/>
      <c r="AE558" s="146"/>
      <c r="AF558" s="147"/>
      <c r="AG558" s="147"/>
      <c r="AH558" s="147"/>
      <c r="AI558" s="147"/>
      <c r="AJ558" s="148"/>
      <c r="AK558" s="142"/>
      <c r="AL558" s="142"/>
      <c r="AM558" s="143"/>
      <c r="AN558" s="144"/>
      <c r="AO558" s="144"/>
      <c r="AP558" s="144"/>
      <c r="AQ558" s="144"/>
      <c r="AR558" s="145"/>
      <c r="AS558" s="142" t="str">
        <f>IF(原始数据!L558="","",原始数据!L558)</f>
        <v/>
      </c>
      <c r="AT558" s="142" t="str">
        <f>IF(原始数据!AV558="","",原始数据!AV558)</f>
        <v/>
      </c>
      <c r="AU558" s="154"/>
      <c r="AV558" s="154"/>
      <c r="AW558" s="154"/>
      <c r="AX558" s="154"/>
      <c r="AY558" s="155"/>
      <c r="AZ558" s="151"/>
      <c r="BA558" s="151"/>
    </row>
    <row r="559" spans="1:55">
      <c r="A559" s="1">
        <f>输入错误检查!B558</f>
        <v>0</v>
      </c>
      <c r="C559" s="8" t="str">
        <f>IF(原始数据!B559="","",原始数据!B559)</f>
        <v/>
      </c>
      <c r="D559" s="8" t="str">
        <f>IF(原始数据!C559="","",原始数据!C559)</f>
        <v/>
      </c>
      <c r="E559" s="8" t="str">
        <f>IF(原始数据!D559="","",原始数据!D559)</f>
        <v/>
      </c>
      <c r="F559" s="8" t="str">
        <f>IF(原始数据!E559="","",原始数据!E559)</f>
        <v/>
      </c>
      <c r="G559" s="8" t="str">
        <f>IF(原始数据!F559="","",原始数据!F559)</f>
        <v/>
      </c>
      <c r="H559" s="8">
        <f>IF(原始数据!G559="","",原始数据!G559)</f>
        <v>3</v>
      </c>
      <c r="I559" s="8" t="str">
        <f>IF(原始数据!H559="","",原始数据!H559)</f>
        <v>上</v>
      </c>
      <c r="J559" s="8" t="str">
        <f>原始数据!U559</f>
        <v/>
      </c>
      <c r="K559" s="8" t="str">
        <f t="shared" si="18"/>
        <v/>
      </c>
      <c r="L559" s="8">
        <f t="shared" si="19"/>
        <v>0</v>
      </c>
      <c r="M559" s="142"/>
      <c r="N559" s="142"/>
      <c r="O559" s="146"/>
      <c r="P559" s="147"/>
      <c r="Q559" s="147"/>
      <c r="R559" s="147"/>
      <c r="S559" s="147"/>
      <c r="T559" s="148"/>
      <c r="U559" s="142"/>
      <c r="V559" s="142"/>
      <c r="W559" s="143"/>
      <c r="X559" s="144"/>
      <c r="Y559" s="144"/>
      <c r="Z559" s="144"/>
      <c r="AA559" s="144"/>
      <c r="AB559" s="145"/>
      <c r="AC559" s="142"/>
      <c r="AD559" s="142"/>
      <c r="AE559" s="146"/>
      <c r="AF559" s="147"/>
      <c r="AG559" s="147"/>
      <c r="AH559" s="147"/>
      <c r="AI559" s="147"/>
      <c r="AJ559" s="148"/>
      <c r="AK559" s="142"/>
      <c r="AL559" s="142"/>
      <c r="AM559" s="143"/>
      <c r="AN559" s="144"/>
      <c r="AO559" s="144"/>
      <c r="AP559" s="144"/>
      <c r="AQ559" s="144"/>
      <c r="AR559" s="145"/>
      <c r="AS559" s="142" t="str">
        <f>IF(原始数据!L559="","",原始数据!L559)</f>
        <v/>
      </c>
      <c r="AT559" s="142" t="str">
        <f>IF(原始数据!AV559="","",原始数据!AV559)</f>
        <v/>
      </c>
      <c r="AU559" s="154"/>
      <c r="AV559" s="154"/>
      <c r="AW559" s="154"/>
      <c r="AX559" s="154"/>
      <c r="AY559" s="155"/>
      <c r="AZ559" s="151"/>
      <c r="BA559" s="151"/>
    </row>
    <row r="560" spans="1:55">
      <c r="A560" s="1">
        <f>输入错误检查!B559</f>
        <v>0</v>
      </c>
      <c r="C560" s="8" t="str">
        <f>IF(原始数据!B560="","",原始数据!B560)</f>
        <v/>
      </c>
      <c r="D560" s="8" t="str">
        <f>IF(原始数据!C560="","",原始数据!C560)</f>
        <v/>
      </c>
      <c r="E560" s="8" t="str">
        <f>IF(原始数据!D560="","",原始数据!D560)</f>
        <v/>
      </c>
      <c r="F560" s="8" t="str">
        <f>IF(原始数据!E560="","",原始数据!E560)</f>
        <v/>
      </c>
      <c r="G560" s="8" t="str">
        <f>IF(原始数据!F560="","",原始数据!F560)</f>
        <v/>
      </c>
      <c r="H560" s="8">
        <f>IF(原始数据!G560="","",原始数据!G560)</f>
        <v>3</v>
      </c>
      <c r="I560" s="8" t="str">
        <f>IF(原始数据!H560="","",原始数据!H560)</f>
        <v>下</v>
      </c>
      <c r="J560" s="8" t="str">
        <f>原始数据!U560</f>
        <v/>
      </c>
      <c r="K560" s="8" t="str">
        <f t="shared" si="18"/>
        <v/>
      </c>
      <c r="L560" s="8">
        <f t="shared" si="19"/>
        <v>0</v>
      </c>
      <c r="M560" s="142"/>
      <c r="N560" s="142"/>
      <c r="O560" s="146"/>
      <c r="P560" s="147"/>
      <c r="Q560" s="147"/>
      <c r="R560" s="147"/>
      <c r="S560" s="147"/>
      <c r="T560" s="148"/>
      <c r="U560" s="142"/>
      <c r="V560" s="142"/>
      <c r="W560" s="143"/>
      <c r="X560" s="144"/>
      <c r="Y560" s="144"/>
      <c r="Z560" s="144"/>
      <c r="AA560" s="144"/>
      <c r="AB560" s="145"/>
      <c r="AC560" s="142"/>
      <c r="AD560" s="142"/>
      <c r="AE560" s="146"/>
      <c r="AF560" s="147"/>
      <c r="AG560" s="147"/>
      <c r="AH560" s="147"/>
      <c r="AI560" s="147"/>
      <c r="AJ560" s="148"/>
      <c r="AK560" s="142"/>
      <c r="AL560" s="142"/>
      <c r="AM560" s="143"/>
      <c r="AN560" s="144"/>
      <c r="AO560" s="144"/>
      <c r="AP560" s="144"/>
      <c r="AQ560" s="144"/>
      <c r="AR560" s="145"/>
      <c r="AS560" s="142" t="str">
        <f>IF(原始数据!L560="","",原始数据!L560)</f>
        <v/>
      </c>
      <c r="AT560" s="142" t="str">
        <f>IF(原始数据!AV560="","",原始数据!AV560)</f>
        <v/>
      </c>
      <c r="AU560" s="154"/>
      <c r="AV560" s="154"/>
      <c r="AW560" s="154"/>
      <c r="AX560" s="154"/>
      <c r="AY560" s="155"/>
      <c r="AZ560" s="151"/>
      <c r="BA560" s="151"/>
    </row>
    <row r="561" spans="1:55">
      <c r="A561" s="1">
        <f>输入错误检查!B560</f>
        <v>0</v>
      </c>
      <c r="C561" s="8" t="str">
        <f>IF(原始数据!B561="","",原始数据!B561)</f>
        <v/>
      </c>
      <c r="D561" s="8" t="str">
        <f>IF(原始数据!C561="","",原始数据!C561)</f>
        <v/>
      </c>
      <c r="E561" s="8" t="str">
        <f>IF(原始数据!D561="","",原始数据!D561)</f>
        <v/>
      </c>
      <c r="F561" s="8" t="str">
        <f>IF(原始数据!E561="","",原始数据!E561)</f>
        <v/>
      </c>
      <c r="G561" s="8" t="str">
        <f>IF(原始数据!F561="","",原始数据!F561)</f>
        <v/>
      </c>
      <c r="H561" s="8" t="str">
        <f>IF(原始数据!G561="","",原始数据!G561)</f>
        <v>加</v>
      </c>
      <c r="I561" s="8" t="str">
        <f>IF(原始数据!H561="","",原始数据!H561)</f>
        <v>上</v>
      </c>
      <c r="J561" s="8" t="str">
        <f>原始数据!U561</f>
        <v/>
      </c>
      <c r="K561" s="8" t="str">
        <f t="shared" si="18"/>
        <v/>
      </c>
      <c r="L561" s="8">
        <f t="shared" si="19"/>
        <v>0</v>
      </c>
      <c r="M561" s="142"/>
      <c r="N561" s="142"/>
      <c r="O561" s="146"/>
      <c r="P561" s="147"/>
      <c r="Q561" s="147"/>
      <c r="R561" s="147"/>
      <c r="S561" s="147"/>
      <c r="T561" s="148"/>
      <c r="U561" s="142"/>
      <c r="V561" s="142"/>
      <c r="W561" s="143"/>
      <c r="X561" s="144"/>
      <c r="Y561" s="144"/>
      <c r="Z561" s="144"/>
      <c r="AA561" s="144"/>
      <c r="AB561" s="145"/>
      <c r="AC561" s="142"/>
      <c r="AD561" s="142"/>
      <c r="AE561" s="146"/>
      <c r="AF561" s="147"/>
      <c r="AG561" s="147"/>
      <c r="AH561" s="147"/>
      <c r="AI561" s="147"/>
      <c r="AJ561" s="148"/>
      <c r="AK561" s="142"/>
      <c r="AL561" s="142"/>
      <c r="AM561" s="143"/>
      <c r="AN561" s="144"/>
      <c r="AO561" s="144"/>
      <c r="AP561" s="144"/>
      <c r="AQ561" s="144"/>
      <c r="AR561" s="145"/>
      <c r="AS561" s="142" t="str">
        <f>IF(原始数据!L561="","",原始数据!L561)</f>
        <v/>
      </c>
      <c r="AT561" s="142" t="str">
        <f>IF(原始数据!AV561="","",原始数据!AV561)</f>
        <v/>
      </c>
      <c r="AU561" s="154"/>
      <c r="AV561" s="154"/>
      <c r="AW561" s="154"/>
      <c r="AX561" s="154"/>
      <c r="AY561" s="155"/>
      <c r="AZ561" s="151"/>
      <c r="BA561" s="151"/>
    </row>
    <row r="562" spans="1:55">
      <c r="A562" s="1">
        <f>输入错误检查!B561</f>
        <v>0</v>
      </c>
      <c r="C562" s="8" t="str">
        <f>IF(原始数据!B562="","",原始数据!B562)</f>
        <v/>
      </c>
      <c r="D562" s="8" t="str">
        <f>IF(原始数据!C562="","",原始数据!C562)</f>
        <v/>
      </c>
      <c r="E562" s="8" t="str">
        <f>IF(原始数据!D562="","",原始数据!D562)</f>
        <v/>
      </c>
      <c r="F562" s="8" t="str">
        <f>IF(原始数据!E562="","",原始数据!E562)</f>
        <v/>
      </c>
      <c r="G562" s="8" t="str">
        <f>IF(原始数据!F562="","",原始数据!F562)</f>
        <v/>
      </c>
      <c r="H562" s="8" t="str">
        <f>IF(原始数据!G562="","",原始数据!G562)</f>
        <v>加</v>
      </c>
      <c r="I562" s="8" t="str">
        <f>IF(原始数据!H562="","",原始数据!H562)</f>
        <v>下</v>
      </c>
      <c r="J562" s="8" t="str">
        <f>原始数据!U562</f>
        <v/>
      </c>
      <c r="K562" s="8" t="str">
        <f t="shared" si="18"/>
        <v/>
      </c>
      <c r="L562" s="8">
        <f t="shared" si="19"/>
        <v>0</v>
      </c>
      <c r="M562" s="142"/>
      <c r="N562" s="142"/>
      <c r="O562" s="146"/>
      <c r="P562" s="147"/>
      <c r="Q562" s="147"/>
      <c r="R562" s="147"/>
      <c r="S562" s="147"/>
      <c r="T562" s="148"/>
      <c r="U562" s="142"/>
      <c r="V562" s="142"/>
      <c r="W562" s="143"/>
      <c r="X562" s="144"/>
      <c r="Y562" s="144"/>
      <c r="Z562" s="144"/>
      <c r="AA562" s="144"/>
      <c r="AB562" s="145"/>
      <c r="AC562" s="142"/>
      <c r="AD562" s="142"/>
      <c r="AE562" s="146"/>
      <c r="AF562" s="147"/>
      <c r="AG562" s="147"/>
      <c r="AH562" s="147"/>
      <c r="AI562" s="147"/>
      <c r="AJ562" s="148"/>
      <c r="AK562" s="142"/>
      <c r="AL562" s="142"/>
      <c r="AM562" s="143"/>
      <c r="AN562" s="144"/>
      <c r="AO562" s="144"/>
      <c r="AP562" s="144"/>
      <c r="AQ562" s="144"/>
      <c r="AR562" s="145"/>
      <c r="AS562" s="142" t="str">
        <f>IF(原始数据!L562="","",原始数据!L562)</f>
        <v/>
      </c>
      <c r="AT562" s="142" t="str">
        <f>IF(原始数据!AV562="","",原始数据!AV562)</f>
        <v/>
      </c>
      <c r="AU562" s="154"/>
      <c r="AV562" s="154"/>
      <c r="AW562" s="154"/>
      <c r="AX562" s="154"/>
      <c r="AY562" s="155"/>
      <c r="AZ562" s="151"/>
      <c r="BA562" s="151"/>
    </row>
    <row r="563" spans="1:55">
      <c r="A563" s="1">
        <f>输入错误检查!B562</f>
        <v>0</v>
      </c>
      <c r="C563" s="8" t="str">
        <f>IF(原始数据!B563="","",原始数据!B563)</f>
        <v/>
      </c>
      <c r="D563" s="8" t="str">
        <f>IF(原始数据!C563="","",原始数据!C563)</f>
        <v/>
      </c>
      <c r="E563" s="8" t="str">
        <f>IF(原始数据!D563="","",原始数据!D563)</f>
        <v/>
      </c>
      <c r="F563" s="8" t="str">
        <f>IF(原始数据!E563="","",原始数据!E563)</f>
        <v/>
      </c>
      <c r="G563" s="8" t="str">
        <f>IF(原始数据!F563="","",原始数据!F563)</f>
        <v/>
      </c>
      <c r="H563" s="8">
        <f>IF(原始数据!G563="","",原始数据!G563)</f>
        <v>1</v>
      </c>
      <c r="I563" s="8" t="str">
        <f>IF(原始数据!H563="","",原始数据!H563)</f>
        <v>上</v>
      </c>
      <c r="J563" s="8" t="str">
        <f>原始数据!U563</f>
        <v/>
      </c>
      <c r="K563" s="8" t="str">
        <f t="shared" si="18"/>
        <v/>
      </c>
      <c r="L563" s="8">
        <f t="shared" si="19"/>
        <v>0</v>
      </c>
      <c r="M563" s="142"/>
      <c r="N563" s="142"/>
      <c r="O563" s="143"/>
      <c r="P563" s="144"/>
      <c r="Q563" s="144"/>
      <c r="R563" s="144"/>
      <c r="S563" s="144"/>
      <c r="T563" s="145"/>
      <c r="U563" s="142"/>
      <c r="V563" s="142"/>
      <c r="W563" s="146"/>
      <c r="X563" s="147"/>
      <c r="Y563" s="147"/>
      <c r="Z563" s="147"/>
      <c r="AA563" s="147"/>
      <c r="AB563" s="148"/>
      <c r="AC563" s="142"/>
      <c r="AD563" s="142"/>
      <c r="AE563" s="143"/>
      <c r="AF563" s="144"/>
      <c r="AG563" s="144"/>
      <c r="AH563" s="144"/>
      <c r="AI563" s="144"/>
      <c r="AJ563" s="145"/>
      <c r="AK563" s="142"/>
      <c r="AL563" s="142"/>
      <c r="AM563" s="146"/>
      <c r="AN563" s="147"/>
      <c r="AO563" s="147"/>
      <c r="AP563" s="147"/>
      <c r="AQ563" s="147"/>
      <c r="AR563" s="148"/>
      <c r="AS563" s="142" t="str">
        <f>IF(原始数据!L563="","",原始数据!L563)</f>
        <v/>
      </c>
      <c r="AT563" s="142" t="str">
        <f>IF(原始数据!AV563="","",原始数据!AV563)</f>
        <v/>
      </c>
      <c r="AU563" s="149"/>
      <c r="AV563" s="149"/>
      <c r="AW563" s="149"/>
      <c r="AX563" s="149"/>
      <c r="AY563" s="150"/>
      <c r="AZ563" s="151"/>
      <c r="BA563" s="151"/>
      <c r="BB563" s="156"/>
      <c r="BC563" s="157"/>
    </row>
    <row r="564" spans="1:55">
      <c r="A564" s="1">
        <f>输入错误检查!B563</f>
        <v>0</v>
      </c>
      <c r="C564" s="8" t="str">
        <f>IF(原始数据!B564="","",原始数据!B564)</f>
        <v/>
      </c>
      <c r="D564" s="8" t="str">
        <f>IF(原始数据!C564="","",原始数据!C564)</f>
        <v/>
      </c>
      <c r="E564" s="8" t="str">
        <f>IF(原始数据!D564="","",原始数据!D564)</f>
        <v/>
      </c>
      <c r="F564" s="8" t="str">
        <f>IF(原始数据!E564="","",原始数据!E564)</f>
        <v/>
      </c>
      <c r="G564" s="8" t="str">
        <f>IF(原始数据!F564="","",原始数据!F564)</f>
        <v/>
      </c>
      <c r="H564" s="8">
        <f>IF(原始数据!G564="","",原始数据!G564)</f>
        <v>1</v>
      </c>
      <c r="I564" s="8" t="str">
        <f>IF(原始数据!H564="","",原始数据!H564)</f>
        <v>下</v>
      </c>
      <c r="J564" s="8" t="str">
        <f>原始数据!U564</f>
        <v/>
      </c>
      <c r="K564" s="8" t="str">
        <f t="shared" si="18"/>
        <v/>
      </c>
      <c r="L564" s="8">
        <f t="shared" si="19"/>
        <v>0</v>
      </c>
      <c r="M564" s="142"/>
      <c r="N564" s="142"/>
      <c r="O564" s="143"/>
      <c r="P564" s="144"/>
      <c r="Q564" s="144"/>
      <c r="R564" s="144"/>
      <c r="S564" s="144"/>
      <c r="T564" s="145"/>
      <c r="U564" s="142"/>
      <c r="V564" s="142"/>
      <c r="W564" s="146"/>
      <c r="X564" s="147"/>
      <c r="Y564" s="147"/>
      <c r="Z564" s="147"/>
      <c r="AA564" s="147"/>
      <c r="AB564" s="148"/>
      <c r="AC564" s="142"/>
      <c r="AD564" s="142"/>
      <c r="AE564" s="143"/>
      <c r="AF564" s="144"/>
      <c r="AG564" s="144"/>
      <c r="AH564" s="144"/>
      <c r="AI564" s="144"/>
      <c r="AJ564" s="145"/>
      <c r="AK564" s="142"/>
      <c r="AL564" s="142"/>
      <c r="AM564" s="146"/>
      <c r="AN564" s="147"/>
      <c r="AO564" s="147"/>
      <c r="AP564" s="147"/>
      <c r="AQ564" s="147"/>
      <c r="AR564" s="148"/>
      <c r="AS564" s="142" t="str">
        <f>IF(原始数据!L564="","",原始数据!L564)</f>
        <v/>
      </c>
      <c r="AT564" s="142" t="str">
        <f>IF(原始数据!AV564="","",原始数据!AV564)</f>
        <v/>
      </c>
      <c r="AU564" s="149"/>
      <c r="AV564" s="149"/>
      <c r="AW564" s="149"/>
      <c r="AX564" s="149"/>
      <c r="AY564" s="150"/>
      <c r="AZ564" s="151"/>
      <c r="BA564" s="151"/>
    </row>
    <row r="565" spans="1:55">
      <c r="A565" s="1">
        <f>输入错误检查!B564</f>
        <v>0</v>
      </c>
      <c r="C565" s="8" t="str">
        <f>IF(原始数据!B565="","",原始数据!B565)</f>
        <v/>
      </c>
      <c r="D565" s="8" t="str">
        <f>IF(原始数据!C565="","",原始数据!C565)</f>
        <v/>
      </c>
      <c r="E565" s="8" t="str">
        <f>IF(原始数据!D565="","",原始数据!D565)</f>
        <v/>
      </c>
      <c r="F565" s="8" t="str">
        <f>IF(原始数据!E565="","",原始数据!E565)</f>
        <v/>
      </c>
      <c r="G565" s="8" t="str">
        <f>IF(原始数据!F565="","",原始数据!F565)</f>
        <v/>
      </c>
      <c r="H565" s="8">
        <f>IF(原始数据!G565="","",原始数据!G565)</f>
        <v>2</v>
      </c>
      <c r="I565" s="8" t="str">
        <f>IF(原始数据!H565="","",原始数据!H565)</f>
        <v>上</v>
      </c>
      <c r="J565" s="8" t="str">
        <f>原始数据!U565</f>
        <v/>
      </c>
      <c r="K565" s="8" t="str">
        <f t="shared" si="18"/>
        <v/>
      </c>
      <c r="L565" s="8">
        <f t="shared" si="19"/>
        <v>0</v>
      </c>
      <c r="M565" s="142"/>
      <c r="N565" s="142"/>
      <c r="O565" s="143"/>
      <c r="P565" s="144"/>
      <c r="Q565" s="144"/>
      <c r="R565" s="144"/>
      <c r="S565" s="144"/>
      <c r="T565" s="145"/>
      <c r="U565" s="142"/>
      <c r="V565" s="142"/>
      <c r="W565" s="146"/>
      <c r="X565" s="147"/>
      <c r="Y565" s="147"/>
      <c r="Z565" s="147"/>
      <c r="AA565" s="147"/>
      <c r="AB565" s="148"/>
      <c r="AC565" s="142"/>
      <c r="AD565" s="142"/>
      <c r="AE565" s="143"/>
      <c r="AF565" s="144"/>
      <c r="AG565" s="144"/>
      <c r="AH565" s="144"/>
      <c r="AI565" s="144"/>
      <c r="AJ565" s="145"/>
      <c r="AK565" s="142"/>
      <c r="AL565" s="142"/>
      <c r="AM565" s="146"/>
      <c r="AN565" s="147"/>
      <c r="AO565" s="147"/>
      <c r="AP565" s="147"/>
      <c r="AQ565" s="147"/>
      <c r="AR565" s="148"/>
      <c r="AS565" s="142" t="str">
        <f>IF(原始数据!L565="","",原始数据!L565)</f>
        <v/>
      </c>
      <c r="AT565" s="142" t="str">
        <f>IF(原始数据!AV565="","",原始数据!AV565)</f>
        <v/>
      </c>
      <c r="AU565" s="149"/>
      <c r="AV565" s="149"/>
      <c r="AW565" s="149"/>
      <c r="AX565" s="149"/>
      <c r="AY565" s="150"/>
      <c r="AZ565" s="151"/>
      <c r="BA565" s="151"/>
    </row>
    <row r="566" spans="1:55">
      <c r="A566" s="1">
        <f>输入错误检查!B565</f>
        <v>0</v>
      </c>
      <c r="C566" s="8" t="str">
        <f>IF(原始数据!B566="","",原始数据!B566)</f>
        <v/>
      </c>
      <c r="D566" s="8" t="str">
        <f>IF(原始数据!C566="","",原始数据!C566)</f>
        <v/>
      </c>
      <c r="E566" s="8" t="str">
        <f>IF(原始数据!D566="","",原始数据!D566)</f>
        <v/>
      </c>
      <c r="F566" s="8" t="str">
        <f>IF(原始数据!E566="","",原始数据!E566)</f>
        <v/>
      </c>
      <c r="G566" s="8" t="str">
        <f>IF(原始数据!F566="","",原始数据!F566)</f>
        <v/>
      </c>
      <c r="H566" s="8">
        <f>IF(原始数据!G566="","",原始数据!G566)</f>
        <v>2</v>
      </c>
      <c r="I566" s="8" t="str">
        <f>IF(原始数据!H566="","",原始数据!H566)</f>
        <v>下</v>
      </c>
      <c r="J566" s="8" t="str">
        <f>原始数据!U566</f>
        <v/>
      </c>
      <c r="K566" s="8" t="str">
        <f t="shared" si="18"/>
        <v/>
      </c>
      <c r="L566" s="8">
        <f t="shared" si="19"/>
        <v>0</v>
      </c>
      <c r="M566" s="142"/>
      <c r="N566" s="142"/>
      <c r="O566" s="143"/>
      <c r="P566" s="144"/>
      <c r="Q566" s="144"/>
      <c r="R566" s="144"/>
      <c r="S566" s="144"/>
      <c r="T566" s="145"/>
      <c r="U566" s="142"/>
      <c r="V566" s="142"/>
      <c r="W566" s="146"/>
      <c r="X566" s="147"/>
      <c r="Y566" s="147"/>
      <c r="Z566" s="147"/>
      <c r="AA566" s="147"/>
      <c r="AB566" s="148"/>
      <c r="AC566" s="142"/>
      <c r="AD566" s="142"/>
      <c r="AE566" s="143"/>
      <c r="AF566" s="144"/>
      <c r="AG566" s="144"/>
      <c r="AH566" s="144"/>
      <c r="AI566" s="144"/>
      <c r="AJ566" s="145"/>
      <c r="AK566" s="142"/>
      <c r="AL566" s="142"/>
      <c r="AM566" s="146"/>
      <c r="AN566" s="147"/>
      <c r="AO566" s="147"/>
      <c r="AP566" s="147"/>
      <c r="AQ566" s="147"/>
      <c r="AR566" s="148"/>
      <c r="AS566" s="142" t="str">
        <f>IF(原始数据!L566="","",原始数据!L566)</f>
        <v/>
      </c>
      <c r="AT566" s="142" t="str">
        <f>IF(原始数据!AV566="","",原始数据!AV566)</f>
        <v/>
      </c>
      <c r="AU566" s="149"/>
      <c r="AV566" s="149"/>
      <c r="AW566" s="149"/>
      <c r="AX566" s="149"/>
      <c r="AY566" s="150"/>
      <c r="AZ566" s="151"/>
      <c r="BA566" s="151"/>
    </row>
    <row r="567" spans="1:55">
      <c r="A567" s="1">
        <f>输入错误检查!B566</f>
        <v>0</v>
      </c>
      <c r="C567" s="8" t="str">
        <f>IF(原始数据!B567="","",原始数据!B567)</f>
        <v/>
      </c>
      <c r="D567" s="8" t="str">
        <f>IF(原始数据!C567="","",原始数据!C567)</f>
        <v/>
      </c>
      <c r="E567" s="8" t="str">
        <f>IF(原始数据!D567="","",原始数据!D567)</f>
        <v/>
      </c>
      <c r="F567" s="8" t="str">
        <f>IF(原始数据!E567="","",原始数据!E567)</f>
        <v/>
      </c>
      <c r="G567" s="8" t="str">
        <f>IF(原始数据!F567="","",原始数据!F567)</f>
        <v/>
      </c>
      <c r="H567" s="8">
        <f>IF(原始数据!G567="","",原始数据!G567)</f>
        <v>3</v>
      </c>
      <c r="I567" s="8" t="str">
        <f>IF(原始数据!H567="","",原始数据!H567)</f>
        <v>上</v>
      </c>
      <c r="J567" s="8" t="str">
        <f>原始数据!U567</f>
        <v/>
      </c>
      <c r="K567" s="8" t="str">
        <f t="shared" si="18"/>
        <v/>
      </c>
      <c r="L567" s="8">
        <f t="shared" si="19"/>
        <v>0</v>
      </c>
      <c r="M567" s="142"/>
      <c r="N567" s="142"/>
      <c r="O567" s="143"/>
      <c r="P567" s="144"/>
      <c r="Q567" s="144"/>
      <c r="R567" s="144"/>
      <c r="S567" s="144"/>
      <c r="T567" s="145"/>
      <c r="U567" s="142"/>
      <c r="V567" s="142"/>
      <c r="W567" s="146"/>
      <c r="X567" s="147"/>
      <c r="Y567" s="147"/>
      <c r="Z567" s="147"/>
      <c r="AA567" s="147"/>
      <c r="AB567" s="148"/>
      <c r="AC567" s="142"/>
      <c r="AD567" s="142"/>
      <c r="AE567" s="143"/>
      <c r="AF567" s="144"/>
      <c r="AG567" s="144"/>
      <c r="AH567" s="144"/>
      <c r="AI567" s="144"/>
      <c r="AJ567" s="145"/>
      <c r="AK567" s="142"/>
      <c r="AL567" s="142"/>
      <c r="AM567" s="146"/>
      <c r="AN567" s="147"/>
      <c r="AO567" s="147"/>
      <c r="AP567" s="147"/>
      <c r="AQ567" s="147"/>
      <c r="AR567" s="148"/>
      <c r="AS567" s="142" t="str">
        <f>IF(原始数据!L567="","",原始数据!L567)</f>
        <v/>
      </c>
      <c r="AT567" s="142" t="str">
        <f>IF(原始数据!AV567="","",原始数据!AV567)</f>
        <v/>
      </c>
      <c r="AU567" s="149"/>
      <c r="AV567" s="149"/>
      <c r="AW567" s="149"/>
      <c r="AX567" s="149"/>
      <c r="AY567" s="150"/>
      <c r="AZ567" s="151"/>
      <c r="BA567" s="151"/>
    </row>
    <row r="568" spans="1:55">
      <c r="A568" s="1">
        <f>输入错误检查!B567</f>
        <v>0</v>
      </c>
      <c r="C568" s="8" t="str">
        <f>IF(原始数据!B568="","",原始数据!B568)</f>
        <v/>
      </c>
      <c r="D568" s="8" t="str">
        <f>IF(原始数据!C568="","",原始数据!C568)</f>
        <v/>
      </c>
      <c r="E568" s="8" t="str">
        <f>IF(原始数据!D568="","",原始数据!D568)</f>
        <v/>
      </c>
      <c r="F568" s="8" t="str">
        <f>IF(原始数据!E568="","",原始数据!E568)</f>
        <v/>
      </c>
      <c r="G568" s="8" t="str">
        <f>IF(原始数据!F568="","",原始数据!F568)</f>
        <v/>
      </c>
      <c r="H568" s="8">
        <f>IF(原始数据!G568="","",原始数据!G568)</f>
        <v>3</v>
      </c>
      <c r="I568" s="8" t="str">
        <f>IF(原始数据!H568="","",原始数据!H568)</f>
        <v>下</v>
      </c>
      <c r="J568" s="8" t="str">
        <f>原始数据!U568</f>
        <v/>
      </c>
      <c r="K568" s="8" t="str">
        <f t="shared" si="18"/>
        <v/>
      </c>
      <c r="L568" s="8">
        <f t="shared" si="19"/>
        <v>0</v>
      </c>
      <c r="M568" s="142"/>
      <c r="N568" s="142"/>
      <c r="O568" s="143"/>
      <c r="P568" s="144"/>
      <c r="Q568" s="144"/>
      <c r="R568" s="144"/>
      <c r="S568" s="144"/>
      <c r="T568" s="145"/>
      <c r="U568" s="142"/>
      <c r="V568" s="142"/>
      <c r="W568" s="146"/>
      <c r="X568" s="147"/>
      <c r="Y568" s="147"/>
      <c r="Z568" s="147"/>
      <c r="AA568" s="147"/>
      <c r="AB568" s="148"/>
      <c r="AC568" s="142"/>
      <c r="AD568" s="142"/>
      <c r="AE568" s="143"/>
      <c r="AF568" s="144"/>
      <c r="AG568" s="144"/>
      <c r="AH568" s="144"/>
      <c r="AI568" s="144"/>
      <c r="AJ568" s="145"/>
      <c r="AK568" s="142"/>
      <c r="AL568" s="142"/>
      <c r="AM568" s="146"/>
      <c r="AN568" s="147"/>
      <c r="AO568" s="147"/>
      <c r="AP568" s="147"/>
      <c r="AQ568" s="147"/>
      <c r="AR568" s="148"/>
      <c r="AS568" s="142" t="str">
        <f>IF(原始数据!L568="","",原始数据!L568)</f>
        <v/>
      </c>
      <c r="AT568" s="142" t="str">
        <f>IF(原始数据!AV568="","",原始数据!AV568)</f>
        <v/>
      </c>
      <c r="AU568" s="149"/>
      <c r="AV568" s="149"/>
      <c r="AW568" s="149"/>
      <c r="AX568" s="149"/>
      <c r="AY568" s="150"/>
      <c r="AZ568" s="151"/>
      <c r="BA568" s="151"/>
    </row>
    <row r="569" spans="1:55">
      <c r="A569" s="1">
        <f>输入错误检查!B568</f>
        <v>0</v>
      </c>
      <c r="C569" s="8" t="str">
        <f>IF(原始数据!B569="","",原始数据!B569)</f>
        <v/>
      </c>
      <c r="D569" s="8" t="str">
        <f>IF(原始数据!C569="","",原始数据!C569)</f>
        <v/>
      </c>
      <c r="E569" s="8" t="str">
        <f>IF(原始数据!D569="","",原始数据!D569)</f>
        <v/>
      </c>
      <c r="F569" s="8" t="str">
        <f>IF(原始数据!E569="","",原始数据!E569)</f>
        <v/>
      </c>
      <c r="G569" s="8" t="str">
        <f>IF(原始数据!F569="","",原始数据!F569)</f>
        <v/>
      </c>
      <c r="H569" s="8" t="str">
        <f>IF(原始数据!G569="","",原始数据!G569)</f>
        <v>加</v>
      </c>
      <c r="I569" s="8" t="str">
        <f>IF(原始数据!H569="","",原始数据!H569)</f>
        <v>上</v>
      </c>
      <c r="J569" s="8" t="str">
        <f>原始数据!U569</f>
        <v/>
      </c>
      <c r="K569" s="8" t="str">
        <f t="shared" si="18"/>
        <v/>
      </c>
      <c r="L569" s="8">
        <f t="shared" si="19"/>
        <v>0</v>
      </c>
      <c r="M569" s="142"/>
      <c r="N569" s="142"/>
      <c r="O569" s="143"/>
      <c r="P569" s="144"/>
      <c r="Q569" s="144"/>
      <c r="R569" s="144"/>
      <c r="S569" s="144"/>
      <c r="T569" s="145"/>
      <c r="U569" s="142"/>
      <c r="V569" s="142"/>
      <c r="W569" s="146"/>
      <c r="X569" s="147"/>
      <c r="Y569" s="147"/>
      <c r="Z569" s="147"/>
      <c r="AA569" s="147"/>
      <c r="AB569" s="148"/>
      <c r="AC569" s="142"/>
      <c r="AD569" s="142"/>
      <c r="AE569" s="143"/>
      <c r="AF569" s="144"/>
      <c r="AG569" s="144"/>
      <c r="AH569" s="144"/>
      <c r="AI569" s="144"/>
      <c r="AJ569" s="145"/>
      <c r="AK569" s="142"/>
      <c r="AL569" s="142"/>
      <c r="AM569" s="146"/>
      <c r="AN569" s="147"/>
      <c r="AO569" s="147"/>
      <c r="AP569" s="147"/>
      <c r="AQ569" s="147"/>
      <c r="AR569" s="148"/>
      <c r="AS569" s="142" t="str">
        <f>IF(原始数据!L569="","",原始数据!L569)</f>
        <v/>
      </c>
      <c r="AT569" s="142" t="str">
        <f>IF(原始数据!AV569="","",原始数据!AV569)</f>
        <v/>
      </c>
      <c r="AU569" s="149"/>
      <c r="AV569" s="149"/>
      <c r="AW569" s="149"/>
      <c r="AX569" s="149"/>
      <c r="AY569" s="150"/>
      <c r="AZ569" s="151"/>
      <c r="BA569" s="151"/>
    </row>
    <row r="570" spans="1:55">
      <c r="A570" s="1">
        <f>输入错误检查!B569</f>
        <v>0</v>
      </c>
      <c r="C570" s="8" t="str">
        <f>IF(原始数据!B570="","",原始数据!B570)</f>
        <v/>
      </c>
      <c r="D570" s="8" t="str">
        <f>IF(原始数据!C570="","",原始数据!C570)</f>
        <v/>
      </c>
      <c r="E570" s="8" t="str">
        <f>IF(原始数据!D570="","",原始数据!D570)</f>
        <v/>
      </c>
      <c r="F570" s="8" t="str">
        <f>IF(原始数据!E570="","",原始数据!E570)</f>
        <v/>
      </c>
      <c r="G570" s="8" t="str">
        <f>IF(原始数据!F570="","",原始数据!F570)</f>
        <v/>
      </c>
      <c r="H570" s="8" t="str">
        <f>IF(原始数据!G570="","",原始数据!G570)</f>
        <v>加</v>
      </c>
      <c r="I570" s="8" t="str">
        <f>IF(原始数据!H570="","",原始数据!H570)</f>
        <v>下</v>
      </c>
      <c r="J570" s="8" t="str">
        <f>原始数据!U570</f>
        <v/>
      </c>
      <c r="K570" s="8" t="str">
        <f t="shared" si="18"/>
        <v/>
      </c>
      <c r="L570" s="8">
        <f t="shared" si="19"/>
        <v>0</v>
      </c>
      <c r="M570" s="142"/>
      <c r="N570" s="142"/>
      <c r="O570" s="143"/>
      <c r="P570" s="144"/>
      <c r="Q570" s="144"/>
      <c r="R570" s="144"/>
      <c r="S570" s="144"/>
      <c r="T570" s="145"/>
      <c r="U570" s="142"/>
      <c r="V570" s="142"/>
      <c r="W570" s="146"/>
      <c r="X570" s="147"/>
      <c r="Y570" s="147"/>
      <c r="Z570" s="147"/>
      <c r="AA570" s="147"/>
      <c r="AB570" s="148"/>
      <c r="AC570" s="142"/>
      <c r="AD570" s="142"/>
      <c r="AE570" s="143"/>
      <c r="AF570" s="144"/>
      <c r="AG570" s="144"/>
      <c r="AH570" s="144"/>
      <c r="AI570" s="144"/>
      <c r="AJ570" s="145"/>
      <c r="AK570" s="142"/>
      <c r="AL570" s="142"/>
      <c r="AM570" s="146"/>
      <c r="AN570" s="147"/>
      <c r="AO570" s="147"/>
      <c r="AP570" s="147"/>
      <c r="AQ570" s="147"/>
      <c r="AR570" s="148"/>
      <c r="AS570" s="142" t="str">
        <f>IF(原始数据!L570="","",原始数据!L570)</f>
        <v/>
      </c>
      <c r="AT570" s="142" t="str">
        <f>IF(原始数据!AV570="","",原始数据!AV570)</f>
        <v/>
      </c>
      <c r="AU570" s="149"/>
      <c r="AV570" s="149"/>
      <c r="AW570" s="149"/>
      <c r="AX570" s="149"/>
      <c r="AY570" s="150"/>
      <c r="AZ570" s="151"/>
      <c r="BA570" s="151"/>
    </row>
    <row r="571" spans="1:55">
      <c r="A571" s="1">
        <f>输入错误检查!B570</f>
        <v>0</v>
      </c>
      <c r="C571" s="8" t="str">
        <f>IF(原始数据!B571="","",原始数据!B571)</f>
        <v/>
      </c>
      <c r="D571" s="8" t="str">
        <f>IF(原始数据!C571="","",原始数据!C571)</f>
        <v/>
      </c>
      <c r="E571" s="8" t="str">
        <f>IF(原始数据!D571="","",原始数据!D571)</f>
        <v/>
      </c>
      <c r="F571" s="8" t="str">
        <f>IF(原始数据!E571="","",原始数据!E571)</f>
        <v/>
      </c>
      <c r="G571" s="8" t="str">
        <f>IF(原始数据!F571="","",原始数据!F571)</f>
        <v/>
      </c>
      <c r="H571" s="8">
        <f>IF(原始数据!G571="","",原始数据!G571)</f>
        <v>1</v>
      </c>
      <c r="I571" s="8" t="str">
        <f>IF(原始数据!H571="","",原始数据!H571)</f>
        <v>上</v>
      </c>
      <c r="J571" s="8" t="str">
        <f>原始数据!U571</f>
        <v/>
      </c>
      <c r="K571" s="8" t="str">
        <f t="shared" si="18"/>
        <v/>
      </c>
      <c r="L571" s="8">
        <f t="shared" si="19"/>
        <v>0</v>
      </c>
      <c r="M571" s="142"/>
      <c r="N571" s="142"/>
      <c r="O571" s="146"/>
      <c r="P571" s="147"/>
      <c r="Q571" s="147"/>
      <c r="R571" s="147"/>
      <c r="S571" s="147"/>
      <c r="T571" s="148"/>
      <c r="U571" s="142"/>
      <c r="V571" s="142"/>
      <c r="W571" s="143"/>
      <c r="X571" s="144"/>
      <c r="Y571" s="144"/>
      <c r="Z571" s="144"/>
      <c r="AA571" s="144"/>
      <c r="AB571" s="145"/>
      <c r="AC571" s="142"/>
      <c r="AD571" s="142"/>
      <c r="AE571" s="146"/>
      <c r="AF571" s="147"/>
      <c r="AG571" s="147"/>
      <c r="AH571" s="147"/>
      <c r="AI571" s="147"/>
      <c r="AJ571" s="148"/>
      <c r="AK571" s="142"/>
      <c r="AL571" s="142"/>
      <c r="AM571" s="143"/>
      <c r="AN571" s="144"/>
      <c r="AO571" s="144"/>
      <c r="AP571" s="144"/>
      <c r="AQ571" s="144"/>
      <c r="AR571" s="145"/>
      <c r="AS571" s="142" t="str">
        <f>IF(原始数据!L571="","",原始数据!L571)</f>
        <v/>
      </c>
      <c r="AT571" s="142" t="str">
        <f>IF(原始数据!AV571="","",原始数据!AV571)</f>
        <v/>
      </c>
      <c r="AU571" s="154"/>
      <c r="AV571" s="154"/>
      <c r="AW571" s="154"/>
      <c r="AX571" s="154"/>
      <c r="AY571" s="155"/>
      <c r="AZ571" s="151"/>
      <c r="BA571" s="151"/>
      <c r="BB571" s="156"/>
      <c r="BC571" s="157"/>
    </row>
    <row r="572" spans="1:55">
      <c r="A572" s="1">
        <f>输入错误检查!B571</f>
        <v>0</v>
      </c>
      <c r="C572" s="8" t="str">
        <f>IF(原始数据!B572="","",原始数据!B572)</f>
        <v/>
      </c>
      <c r="D572" s="8" t="str">
        <f>IF(原始数据!C572="","",原始数据!C572)</f>
        <v/>
      </c>
      <c r="E572" s="8" t="str">
        <f>IF(原始数据!D572="","",原始数据!D572)</f>
        <v/>
      </c>
      <c r="F572" s="8" t="str">
        <f>IF(原始数据!E572="","",原始数据!E572)</f>
        <v/>
      </c>
      <c r="G572" s="8" t="str">
        <f>IF(原始数据!F572="","",原始数据!F572)</f>
        <v/>
      </c>
      <c r="H572" s="8">
        <f>IF(原始数据!G572="","",原始数据!G572)</f>
        <v>1</v>
      </c>
      <c r="I572" s="8" t="str">
        <f>IF(原始数据!H572="","",原始数据!H572)</f>
        <v>下</v>
      </c>
      <c r="J572" s="8" t="str">
        <f>原始数据!U572</f>
        <v/>
      </c>
      <c r="K572" s="8" t="str">
        <f t="shared" si="18"/>
        <v/>
      </c>
      <c r="L572" s="8">
        <f t="shared" si="19"/>
        <v>0</v>
      </c>
      <c r="M572" s="142"/>
      <c r="N572" s="142"/>
      <c r="O572" s="146"/>
      <c r="P572" s="147"/>
      <c r="Q572" s="147"/>
      <c r="R572" s="147"/>
      <c r="S572" s="147"/>
      <c r="T572" s="148"/>
      <c r="U572" s="142"/>
      <c r="V572" s="142"/>
      <c r="W572" s="143"/>
      <c r="X572" s="144"/>
      <c r="Y572" s="144"/>
      <c r="Z572" s="144"/>
      <c r="AA572" s="144"/>
      <c r="AB572" s="145"/>
      <c r="AC572" s="142"/>
      <c r="AD572" s="142"/>
      <c r="AE572" s="146"/>
      <c r="AF572" s="147"/>
      <c r="AG572" s="147"/>
      <c r="AH572" s="147"/>
      <c r="AI572" s="147"/>
      <c r="AJ572" s="148"/>
      <c r="AK572" s="142"/>
      <c r="AL572" s="142"/>
      <c r="AM572" s="143"/>
      <c r="AN572" s="144"/>
      <c r="AO572" s="144"/>
      <c r="AP572" s="144"/>
      <c r="AQ572" s="144"/>
      <c r="AR572" s="145"/>
      <c r="AS572" s="142" t="str">
        <f>IF(原始数据!L572="","",原始数据!L572)</f>
        <v/>
      </c>
      <c r="AT572" s="142" t="str">
        <f>IF(原始数据!AV572="","",原始数据!AV572)</f>
        <v/>
      </c>
      <c r="AU572" s="154"/>
      <c r="AV572" s="154"/>
      <c r="AW572" s="154"/>
      <c r="AX572" s="154"/>
      <c r="AY572" s="155"/>
      <c r="AZ572" s="151"/>
      <c r="BA572" s="151"/>
    </row>
    <row r="573" spans="1:55">
      <c r="A573" s="1">
        <f>输入错误检查!B572</f>
        <v>0</v>
      </c>
      <c r="C573" s="8" t="str">
        <f>IF(原始数据!B573="","",原始数据!B573)</f>
        <v/>
      </c>
      <c r="D573" s="8" t="str">
        <f>IF(原始数据!C573="","",原始数据!C573)</f>
        <v/>
      </c>
      <c r="E573" s="8" t="str">
        <f>IF(原始数据!D573="","",原始数据!D573)</f>
        <v/>
      </c>
      <c r="F573" s="8" t="str">
        <f>IF(原始数据!E573="","",原始数据!E573)</f>
        <v/>
      </c>
      <c r="G573" s="8" t="str">
        <f>IF(原始数据!F573="","",原始数据!F573)</f>
        <v/>
      </c>
      <c r="H573" s="8">
        <f>IF(原始数据!G573="","",原始数据!G573)</f>
        <v>2</v>
      </c>
      <c r="I573" s="8" t="str">
        <f>IF(原始数据!H573="","",原始数据!H573)</f>
        <v>上</v>
      </c>
      <c r="J573" s="8" t="str">
        <f>原始数据!U573</f>
        <v/>
      </c>
      <c r="K573" s="8" t="str">
        <f t="shared" si="18"/>
        <v/>
      </c>
      <c r="L573" s="8">
        <f t="shared" si="19"/>
        <v>0</v>
      </c>
      <c r="M573" s="142"/>
      <c r="N573" s="142"/>
      <c r="O573" s="146"/>
      <c r="P573" s="147"/>
      <c r="Q573" s="147"/>
      <c r="R573" s="147"/>
      <c r="S573" s="147"/>
      <c r="T573" s="148"/>
      <c r="U573" s="142"/>
      <c r="V573" s="142"/>
      <c r="W573" s="143"/>
      <c r="X573" s="144"/>
      <c r="Y573" s="144"/>
      <c r="Z573" s="144"/>
      <c r="AA573" s="144"/>
      <c r="AB573" s="145"/>
      <c r="AC573" s="142"/>
      <c r="AD573" s="142"/>
      <c r="AE573" s="146"/>
      <c r="AF573" s="147"/>
      <c r="AG573" s="147"/>
      <c r="AH573" s="147"/>
      <c r="AI573" s="147"/>
      <c r="AJ573" s="148"/>
      <c r="AK573" s="142"/>
      <c r="AL573" s="142"/>
      <c r="AM573" s="143"/>
      <c r="AN573" s="144"/>
      <c r="AO573" s="144"/>
      <c r="AP573" s="144"/>
      <c r="AQ573" s="144"/>
      <c r="AR573" s="145"/>
      <c r="AS573" s="142" t="str">
        <f>IF(原始数据!L573="","",原始数据!L573)</f>
        <v/>
      </c>
      <c r="AT573" s="142" t="str">
        <f>IF(原始数据!AV573="","",原始数据!AV573)</f>
        <v/>
      </c>
      <c r="AU573" s="154"/>
      <c r="AV573" s="154"/>
      <c r="AW573" s="154"/>
      <c r="AX573" s="154"/>
      <c r="AY573" s="155"/>
      <c r="AZ573" s="151"/>
      <c r="BA573" s="151"/>
    </row>
    <row r="574" spans="1:55">
      <c r="A574" s="1">
        <f>输入错误检查!B573</f>
        <v>0</v>
      </c>
      <c r="C574" s="8" t="str">
        <f>IF(原始数据!B574="","",原始数据!B574)</f>
        <v/>
      </c>
      <c r="D574" s="8" t="str">
        <f>IF(原始数据!C574="","",原始数据!C574)</f>
        <v/>
      </c>
      <c r="E574" s="8" t="str">
        <f>IF(原始数据!D574="","",原始数据!D574)</f>
        <v/>
      </c>
      <c r="F574" s="8" t="str">
        <f>IF(原始数据!E574="","",原始数据!E574)</f>
        <v/>
      </c>
      <c r="G574" s="8" t="str">
        <f>IF(原始数据!F574="","",原始数据!F574)</f>
        <v/>
      </c>
      <c r="H574" s="8">
        <f>IF(原始数据!G574="","",原始数据!G574)</f>
        <v>2</v>
      </c>
      <c r="I574" s="8" t="str">
        <f>IF(原始数据!H574="","",原始数据!H574)</f>
        <v>下</v>
      </c>
      <c r="J574" s="8" t="str">
        <f>原始数据!U574</f>
        <v/>
      </c>
      <c r="K574" s="8" t="str">
        <f t="shared" si="18"/>
        <v/>
      </c>
      <c r="L574" s="8">
        <f t="shared" si="19"/>
        <v>0</v>
      </c>
      <c r="M574" s="142"/>
      <c r="N574" s="142"/>
      <c r="O574" s="146"/>
      <c r="P574" s="147"/>
      <c r="Q574" s="147"/>
      <c r="R574" s="147"/>
      <c r="S574" s="147"/>
      <c r="T574" s="148"/>
      <c r="U574" s="142"/>
      <c r="V574" s="142"/>
      <c r="W574" s="143"/>
      <c r="X574" s="144"/>
      <c r="Y574" s="144"/>
      <c r="Z574" s="144"/>
      <c r="AA574" s="144"/>
      <c r="AB574" s="145"/>
      <c r="AC574" s="142"/>
      <c r="AD574" s="142"/>
      <c r="AE574" s="146"/>
      <c r="AF574" s="147"/>
      <c r="AG574" s="147"/>
      <c r="AH574" s="147"/>
      <c r="AI574" s="147"/>
      <c r="AJ574" s="148"/>
      <c r="AK574" s="142"/>
      <c r="AL574" s="142"/>
      <c r="AM574" s="143"/>
      <c r="AN574" s="144"/>
      <c r="AO574" s="144"/>
      <c r="AP574" s="144"/>
      <c r="AQ574" s="144"/>
      <c r="AR574" s="145"/>
      <c r="AS574" s="142" t="str">
        <f>IF(原始数据!L574="","",原始数据!L574)</f>
        <v/>
      </c>
      <c r="AT574" s="142" t="str">
        <f>IF(原始数据!AV574="","",原始数据!AV574)</f>
        <v/>
      </c>
      <c r="AU574" s="154"/>
      <c r="AV574" s="154"/>
      <c r="AW574" s="154"/>
      <c r="AX574" s="154"/>
      <c r="AY574" s="155"/>
      <c r="AZ574" s="151"/>
      <c r="BA574" s="151"/>
    </row>
    <row r="575" spans="1:55">
      <c r="A575" s="1">
        <f>输入错误检查!B574</f>
        <v>0</v>
      </c>
      <c r="C575" s="8" t="str">
        <f>IF(原始数据!B575="","",原始数据!B575)</f>
        <v/>
      </c>
      <c r="D575" s="8" t="str">
        <f>IF(原始数据!C575="","",原始数据!C575)</f>
        <v/>
      </c>
      <c r="E575" s="8" t="str">
        <f>IF(原始数据!D575="","",原始数据!D575)</f>
        <v/>
      </c>
      <c r="F575" s="8" t="str">
        <f>IF(原始数据!E575="","",原始数据!E575)</f>
        <v/>
      </c>
      <c r="G575" s="8" t="str">
        <f>IF(原始数据!F575="","",原始数据!F575)</f>
        <v/>
      </c>
      <c r="H575" s="8">
        <f>IF(原始数据!G575="","",原始数据!G575)</f>
        <v>3</v>
      </c>
      <c r="I575" s="8" t="str">
        <f>IF(原始数据!H575="","",原始数据!H575)</f>
        <v>上</v>
      </c>
      <c r="J575" s="8" t="str">
        <f>原始数据!U575</f>
        <v/>
      </c>
      <c r="K575" s="8" t="str">
        <f t="shared" si="18"/>
        <v/>
      </c>
      <c r="L575" s="8">
        <f t="shared" si="19"/>
        <v>0</v>
      </c>
      <c r="M575" s="142"/>
      <c r="N575" s="142"/>
      <c r="O575" s="146"/>
      <c r="P575" s="147"/>
      <c r="Q575" s="147"/>
      <c r="R575" s="147"/>
      <c r="S575" s="147"/>
      <c r="T575" s="148"/>
      <c r="U575" s="142"/>
      <c r="V575" s="142"/>
      <c r="W575" s="143"/>
      <c r="X575" s="144"/>
      <c r="Y575" s="144"/>
      <c r="Z575" s="144"/>
      <c r="AA575" s="144"/>
      <c r="AB575" s="145"/>
      <c r="AC575" s="142"/>
      <c r="AD575" s="142"/>
      <c r="AE575" s="146"/>
      <c r="AF575" s="147"/>
      <c r="AG575" s="147"/>
      <c r="AH575" s="147"/>
      <c r="AI575" s="147"/>
      <c r="AJ575" s="148"/>
      <c r="AK575" s="142"/>
      <c r="AL575" s="142"/>
      <c r="AM575" s="143"/>
      <c r="AN575" s="144"/>
      <c r="AO575" s="144"/>
      <c r="AP575" s="144"/>
      <c r="AQ575" s="144"/>
      <c r="AR575" s="145"/>
      <c r="AS575" s="142" t="str">
        <f>IF(原始数据!L575="","",原始数据!L575)</f>
        <v/>
      </c>
      <c r="AT575" s="142" t="str">
        <f>IF(原始数据!AV575="","",原始数据!AV575)</f>
        <v/>
      </c>
      <c r="AU575" s="154"/>
      <c r="AV575" s="154"/>
      <c r="AW575" s="154"/>
      <c r="AX575" s="154"/>
      <c r="AY575" s="155"/>
      <c r="AZ575" s="151"/>
      <c r="BA575" s="151"/>
    </row>
    <row r="576" spans="1:55">
      <c r="A576" s="1">
        <f>输入错误检查!B575</f>
        <v>0</v>
      </c>
      <c r="C576" s="8" t="str">
        <f>IF(原始数据!B576="","",原始数据!B576)</f>
        <v/>
      </c>
      <c r="D576" s="8" t="str">
        <f>IF(原始数据!C576="","",原始数据!C576)</f>
        <v/>
      </c>
      <c r="E576" s="8" t="str">
        <f>IF(原始数据!D576="","",原始数据!D576)</f>
        <v/>
      </c>
      <c r="F576" s="8" t="str">
        <f>IF(原始数据!E576="","",原始数据!E576)</f>
        <v/>
      </c>
      <c r="G576" s="8" t="str">
        <f>IF(原始数据!F576="","",原始数据!F576)</f>
        <v/>
      </c>
      <c r="H576" s="8">
        <f>IF(原始数据!G576="","",原始数据!G576)</f>
        <v>3</v>
      </c>
      <c r="I576" s="8" t="str">
        <f>IF(原始数据!H576="","",原始数据!H576)</f>
        <v>下</v>
      </c>
      <c r="J576" s="8" t="str">
        <f>原始数据!U576</f>
        <v/>
      </c>
      <c r="K576" s="8" t="str">
        <f t="shared" si="18"/>
        <v/>
      </c>
      <c r="L576" s="8">
        <f t="shared" si="19"/>
        <v>0</v>
      </c>
      <c r="M576" s="142"/>
      <c r="N576" s="142"/>
      <c r="O576" s="146"/>
      <c r="P576" s="147"/>
      <c r="Q576" s="147"/>
      <c r="R576" s="147"/>
      <c r="S576" s="147"/>
      <c r="T576" s="148"/>
      <c r="U576" s="142"/>
      <c r="V576" s="142"/>
      <c r="W576" s="143"/>
      <c r="X576" s="144"/>
      <c r="Y576" s="144"/>
      <c r="Z576" s="144"/>
      <c r="AA576" s="144"/>
      <c r="AB576" s="145"/>
      <c r="AC576" s="142"/>
      <c r="AD576" s="142"/>
      <c r="AE576" s="146"/>
      <c r="AF576" s="147"/>
      <c r="AG576" s="147"/>
      <c r="AH576" s="147"/>
      <c r="AI576" s="147"/>
      <c r="AJ576" s="148"/>
      <c r="AK576" s="142"/>
      <c r="AL576" s="142"/>
      <c r="AM576" s="143"/>
      <c r="AN576" s="144"/>
      <c r="AO576" s="144"/>
      <c r="AP576" s="144"/>
      <c r="AQ576" s="144"/>
      <c r="AR576" s="145"/>
      <c r="AS576" s="142" t="str">
        <f>IF(原始数据!L576="","",原始数据!L576)</f>
        <v/>
      </c>
      <c r="AT576" s="142" t="str">
        <f>IF(原始数据!AV576="","",原始数据!AV576)</f>
        <v/>
      </c>
      <c r="AU576" s="154"/>
      <c r="AV576" s="154"/>
      <c r="AW576" s="154"/>
      <c r="AX576" s="154"/>
      <c r="AY576" s="155"/>
      <c r="AZ576" s="151"/>
      <c r="BA576" s="151"/>
    </row>
    <row r="577" spans="1:55">
      <c r="A577" s="1">
        <f>输入错误检查!B576</f>
        <v>0</v>
      </c>
      <c r="C577" s="8" t="str">
        <f>IF(原始数据!B577="","",原始数据!B577)</f>
        <v/>
      </c>
      <c r="D577" s="8" t="str">
        <f>IF(原始数据!C577="","",原始数据!C577)</f>
        <v/>
      </c>
      <c r="E577" s="8" t="str">
        <f>IF(原始数据!D577="","",原始数据!D577)</f>
        <v/>
      </c>
      <c r="F577" s="8" t="str">
        <f>IF(原始数据!E577="","",原始数据!E577)</f>
        <v/>
      </c>
      <c r="G577" s="8" t="str">
        <f>IF(原始数据!F577="","",原始数据!F577)</f>
        <v/>
      </c>
      <c r="H577" s="8" t="str">
        <f>IF(原始数据!G577="","",原始数据!G577)</f>
        <v>加</v>
      </c>
      <c r="I577" s="8" t="str">
        <f>IF(原始数据!H577="","",原始数据!H577)</f>
        <v>上</v>
      </c>
      <c r="J577" s="8" t="str">
        <f>原始数据!U577</f>
        <v/>
      </c>
      <c r="K577" s="8" t="str">
        <f t="shared" si="18"/>
        <v/>
      </c>
      <c r="L577" s="8">
        <f t="shared" si="19"/>
        <v>0</v>
      </c>
      <c r="M577" s="142"/>
      <c r="N577" s="142"/>
      <c r="O577" s="146"/>
      <c r="P577" s="147"/>
      <c r="Q577" s="147"/>
      <c r="R577" s="147"/>
      <c r="S577" s="147"/>
      <c r="T577" s="148"/>
      <c r="U577" s="142"/>
      <c r="V577" s="142"/>
      <c r="W577" s="143"/>
      <c r="X577" s="144"/>
      <c r="Y577" s="144"/>
      <c r="Z577" s="144"/>
      <c r="AA577" s="144"/>
      <c r="AB577" s="145"/>
      <c r="AC577" s="142"/>
      <c r="AD577" s="142"/>
      <c r="AE577" s="146"/>
      <c r="AF577" s="147"/>
      <c r="AG577" s="147"/>
      <c r="AH577" s="147"/>
      <c r="AI577" s="147"/>
      <c r="AJ577" s="148"/>
      <c r="AK577" s="142"/>
      <c r="AL577" s="142"/>
      <c r="AM577" s="143"/>
      <c r="AN577" s="144"/>
      <c r="AO577" s="144"/>
      <c r="AP577" s="144"/>
      <c r="AQ577" s="144"/>
      <c r="AR577" s="145"/>
      <c r="AS577" s="142" t="str">
        <f>IF(原始数据!L577="","",原始数据!L577)</f>
        <v/>
      </c>
      <c r="AT577" s="142" t="str">
        <f>IF(原始数据!AV577="","",原始数据!AV577)</f>
        <v/>
      </c>
      <c r="AU577" s="154"/>
      <c r="AV577" s="154"/>
      <c r="AW577" s="154"/>
      <c r="AX577" s="154"/>
      <c r="AY577" s="155"/>
      <c r="AZ577" s="151"/>
      <c r="BA577" s="151"/>
    </row>
    <row r="578" spans="1:55">
      <c r="A578" s="1">
        <f>输入错误检查!B577</f>
        <v>0</v>
      </c>
      <c r="C578" s="8" t="str">
        <f>IF(原始数据!B578="","",原始数据!B578)</f>
        <v/>
      </c>
      <c r="D578" s="8" t="str">
        <f>IF(原始数据!C578="","",原始数据!C578)</f>
        <v/>
      </c>
      <c r="E578" s="8" t="str">
        <f>IF(原始数据!D578="","",原始数据!D578)</f>
        <v/>
      </c>
      <c r="F578" s="8" t="str">
        <f>IF(原始数据!E578="","",原始数据!E578)</f>
        <v/>
      </c>
      <c r="G578" s="8" t="str">
        <f>IF(原始数据!F578="","",原始数据!F578)</f>
        <v/>
      </c>
      <c r="H578" s="8" t="str">
        <f>IF(原始数据!G578="","",原始数据!G578)</f>
        <v>加</v>
      </c>
      <c r="I578" s="8" t="str">
        <f>IF(原始数据!H578="","",原始数据!H578)</f>
        <v>下</v>
      </c>
      <c r="J578" s="8" t="str">
        <f>原始数据!U578</f>
        <v/>
      </c>
      <c r="K578" s="8" t="str">
        <f t="shared" si="18"/>
        <v/>
      </c>
      <c r="L578" s="8">
        <f t="shared" si="19"/>
        <v>0</v>
      </c>
      <c r="M578" s="142"/>
      <c r="N578" s="142"/>
      <c r="O578" s="146"/>
      <c r="P578" s="147"/>
      <c r="Q578" s="147"/>
      <c r="R578" s="147"/>
      <c r="S578" s="147"/>
      <c r="T578" s="148"/>
      <c r="U578" s="142"/>
      <c r="V578" s="142"/>
      <c r="W578" s="143"/>
      <c r="X578" s="144"/>
      <c r="Y578" s="144"/>
      <c r="Z578" s="144"/>
      <c r="AA578" s="144"/>
      <c r="AB578" s="145"/>
      <c r="AC578" s="142"/>
      <c r="AD578" s="142"/>
      <c r="AE578" s="146"/>
      <c r="AF578" s="147"/>
      <c r="AG578" s="147"/>
      <c r="AH578" s="147"/>
      <c r="AI578" s="147"/>
      <c r="AJ578" s="148"/>
      <c r="AK578" s="142"/>
      <c r="AL578" s="142"/>
      <c r="AM578" s="143"/>
      <c r="AN578" s="144"/>
      <c r="AO578" s="144"/>
      <c r="AP578" s="144"/>
      <c r="AQ578" s="144"/>
      <c r="AR578" s="145"/>
      <c r="AS578" s="142" t="str">
        <f>IF(原始数据!L578="","",原始数据!L578)</f>
        <v/>
      </c>
      <c r="AT578" s="142" t="str">
        <f>IF(原始数据!AV578="","",原始数据!AV578)</f>
        <v/>
      </c>
      <c r="AU578" s="154"/>
      <c r="AV578" s="154"/>
      <c r="AW578" s="154"/>
      <c r="AX578" s="154"/>
      <c r="AY578" s="155"/>
      <c r="AZ578" s="151"/>
      <c r="BA578" s="151"/>
    </row>
    <row r="579" spans="1:55">
      <c r="A579" s="1">
        <f>输入错误检查!B578</f>
        <v>0</v>
      </c>
      <c r="C579" s="8" t="str">
        <f>IF(原始数据!B579="","",原始数据!B579)</f>
        <v/>
      </c>
      <c r="D579" s="8" t="str">
        <f>IF(原始数据!C579="","",原始数据!C579)</f>
        <v/>
      </c>
      <c r="E579" s="8" t="str">
        <f>IF(原始数据!D579="","",原始数据!D579)</f>
        <v/>
      </c>
      <c r="F579" s="8" t="str">
        <f>IF(原始数据!E579="","",原始数据!E579)</f>
        <v/>
      </c>
      <c r="G579" s="8" t="str">
        <f>IF(原始数据!F579="","",原始数据!F579)</f>
        <v/>
      </c>
      <c r="H579" s="8">
        <f>IF(原始数据!G579="","",原始数据!G579)</f>
        <v>1</v>
      </c>
      <c r="I579" s="8" t="str">
        <f>IF(原始数据!H579="","",原始数据!H579)</f>
        <v>上</v>
      </c>
      <c r="J579" s="8" t="str">
        <f>原始数据!U579</f>
        <v/>
      </c>
      <c r="K579" s="8" t="str">
        <f t="shared" si="18"/>
        <v/>
      </c>
      <c r="L579" s="8">
        <f t="shared" si="19"/>
        <v>0</v>
      </c>
      <c r="M579" s="142"/>
      <c r="N579" s="142"/>
      <c r="O579" s="143"/>
      <c r="P579" s="144"/>
      <c r="Q579" s="144"/>
      <c r="R579" s="144"/>
      <c r="S579" s="144"/>
      <c r="T579" s="145"/>
      <c r="U579" s="142"/>
      <c r="V579" s="142"/>
      <c r="W579" s="146"/>
      <c r="X579" s="147"/>
      <c r="Y579" s="147"/>
      <c r="Z579" s="147"/>
      <c r="AA579" s="147"/>
      <c r="AB579" s="148"/>
      <c r="AC579" s="142"/>
      <c r="AD579" s="142"/>
      <c r="AE579" s="143"/>
      <c r="AF579" s="144"/>
      <c r="AG579" s="144"/>
      <c r="AH579" s="144"/>
      <c r="AI579" s="144"/>
      <c r="AJ579" s="145"/>
      <c r="AK579" s="142"/>
      <c r="AL579" s="142"/>
      <c r="AM579" s="146"/>
      <c r="AN579" s="147"/>
      <c r="AO579" s="147"/>
      <c r="AP579" s="147"/>
      <c r="AQ579" s="147"/>
      <c r="AR579" s="148"/>
      <c r="AS579" s="142" t="str">
        <f>IF(原始数据!L579="","",原始数据!L579)</f>
        <v/>
      </c>
      <c r="AT579" s="142" t="str">
        <f>IF(原始数据!AV579="","",原始数据!AV579)</f>
        <v/>
      </c>
      <c r="AU579" s="149"/>
      <c r="AV579" s="149"/>
      <c r="AW579" s="149"/>
      <c r="AX579" s="149"/>
      <c r="AY579" s="150"/>
      <c r="AZ579" s="151"/>
      <c r="BA579" s="151"/>
      <c r="BB579" s="156"/>
      <c r="BC579" s="157"/>
    </row>
    <row r="580" spans="1:55">
      <c r="A580" s="1">
        <f>输入错误检查!B579</f>
        <v>0</v>
      </c>
      <c r="C580" s="8" t="str">
        <f>IF(原始数据!B580="","",原始数据!B580)</f>
        <v/>
      </c>
      <c r="D580" s="8" t="str">
        <f>IF(原始数据!C580="","",原始数据!C580)</f>
        <v/>
      </c>
      <c r="E580" s="8" t="str">
        <f>IF(原始数据!D580="","",原始数据!D580)</f>
        <v/>
      </c>
      <c r="F580" s="8" t="str">
        <f>IF(原始数据!E580="","",原始数据!E580)</f>
        <v/>
      </c>
      <c r="G580" s="8" t="str">
        <f>IF(原始数据!F580="","",原始数据!F580)</f>
        <v/>
      </c>
      <c r="H580" s="8">
        <f>IF(原始数据!G580="","",原始数据!G580)</f>
        <v>1</v>
      </c>
      <c r="I580" s="8" t="str">
        <f>IF(原始数据!H580="","",原始数据!H580)</f>
        <v>下</v>
      </c>
      <c r="J580" s="8" t="str">
        <f>原始数据!U580</f>
        <v/>
      </c>
      <c r="K580" s="8" t="str">
        <f t="shared" si="18"/>
        <v/>
      </c>
      <c r="L580" s="8">
        <f t="shared" si="19"/>
        <v>0</v>
      </c>
      <c r="M580" s="142"/>
      <c r="N580" s="142"/>
      <c r="O580" s="143"/>
      <c r="P580" s="144"/>
      <c r="Q580" s="144"/>
      <c r="R580" s="144"/>
      <c r="S580" s="144"/>
      <c r="T580" s="145"/>
      <c r="U580" s="142"/>
      <c r="V580" s="142"/>
      <c r="W580" s="146"/>
      <c r="X580" s="147"/>
      <c r="Y580" s="147"/>
      <c r="Z580" s="147"/>
      <c r="AA580" s="147"/>
      <c r="AB580" s="148"/>
      <c r="AC580" s="142"/>
      <c r="AD580" s="142"/>
      <c r="AE580" s="143"/>
      <c r="AF580" s="144"/>
      <c r="AG580" s="144"/>
      <c r="AH580" s="144"/>
      <c r="AI580" s="144"/>
      <c r="AJ580" s="145"/>
      <c r="AK580" s="142"/>
      <c r="AL580" s="142"/>
      <c r="AM580" s="146"/>
      <c r="AN580" s="147"/>
      <c r="AO580" s="147"/>
      <c r="AP580" s="147"/>
      <c r="AQ580" s="147"/>
      <c r="AR580" s="148"/>
      <c r="AS580" s="142" t="str">
        <f>IF(原始数据!L580="","",原始数据!L580)</f>
        <v/>
      </c>
      <c r="AT580" s="142" t="str">
        <f>IF(原始数据!AV580="","",原始数据!AV580)</f>
        <v/>
      </c>
      <c r="AU580" s="149"/>
      <c r="AV580" s="149"/>
      <c r="AW580" s="149"/>
      <c r="AX580" s="149"/>
      <c r="AY580" s="150"/>
      <c r="AZ580" s="151"/>
      <c r="BA580" s="151"/>
    </row>
    <row r="581" spans="1:55">
      <c r="A581" s="1">
        <f>输入错误检查!B580</f>
        <v>0</v>
      </c>
      <c r="C581" s="8" t="str">
        <f>IF(原始数据!B581="","",原始数据!B581)</f>
        <v/>
      </c>
      <c r="D581" s="8" t="str">
        <f>IF(原始数据!C581="","",原始数据!C581)</f>
        <v/>
      </c>
      <c r="E581" s="8" t="str">
        <f>IF(原始数据!D581="","",原始数据!D581)</f>
        <v/>
      </c>
      <c r="F581" s="8" t="str">
        <f>IF(原始数据!E581="","",原始数据!E581)</f>
        <v/>
      </c>
      <c r="G581" s="8" t="str">
        <f>IF(原始数据!F581="","",原始数据!F581)</f>
        <v/>
      </c>
      <c r="H581" s="8">
        <f>IF(原始数据!G581="","",原始数据!G581)</f>
        <v>2</v>
      </c>
      <c r="I581" s="8" t="str">
        <f>IF(原始数据!H581="","",原始数据!H581)</f>
        <v>上</v>
      </c>
      <c r="J581" s="8" t="str">
        <f>原始数据!U581</f>
        <v/>
      </c>
      <c r="K581" s="8" t="str">
        <f t="shared" si="18"/>
        <v/>
      </c>
      <c r="L581" s="8">
        <f t="shared" si="19"/>
        <v>0</v>
      </c>
      <c r="M581" s="142"/>
      <c r="N581" s="142"/>
      <c r="O581" s="143"/>
      <c r="P581" s="144"/>
      <c r="Q581" s="144"/>
      <c r="R581" s="144"/>
      <c r="S581" s="144"/>
      <c r="T581" s="145"/>
      <c r="U581" s="142"/>
      <c r="V581" s="142"/>
      <c r="W581" s="146"/>
      <c r="X581" s="147"/>
      <c r="Y581" s="147"/>
      <c r="Z581" s="147"/>
      <c r="AA581" s="147"/>
      <c r="AB581" s="148"/>
      <c r="AC581" s="142"/>
      <c r="AD581" s="142"/>
      <c r="AE581" s="143"/>
      <c r="AF581" s="144"/>
      <c r="AG581" s="144"/>
      <c r="AH581" s="144"/>
      <c r="AI581" s="144"/>
      <c r="AJ581" s="145"/>
      <c r="AK581" s="142"/>
      <c r="AL581" s="142"/>
      <c r="AM581" s="146"/>
      <c r="AN581" s="147"/>
      <c r="AO581" s="147"/>
      <c r="AP581" s="147"/>
      <c r="AQ581" s="147"/>
      <c r="AR581" s="148"/>
      <c r="AS581" s="142" t="str">
        <f>IF(原始数据!L581="","",原始数据!L581)</f>
        <v/>
      </c>
      <c r="AT581" s="142" t="str">
        <f>IF(原始数据!AV581="","",原始数据!AV581)</f>
        <v/>
      </c>
      <c r="AU581" s="149"/>
      <c r="AV581" s="149"/>
      <c r="AW581" s="149"/>
      <c r="AX581" s="149"/>
      <c r="AY581" s="150"/>
      <c r="AZ581" s="151"/>
      <c r="BA581" s="151"/>
    </row>
    <row r="582" spans="1:55">
      <c r="A582" s="1">
        <f>输入错误检查!B581</f>
        <v>0</v>
      </c>
      <c r="C582" s="8" t="str">
        <f>IF(原始数据!B582="","",原始数据!B582)</f>
        <v/>
      </c>
      <c r="D582" s="8" t="str">
        <f>IF(原始数据!C582="","",原始数据!C582)</f>
        <v/>
      </c>
      <c r="E582" s="8" t="str">
        <f>IF(原始数据!D582="","",原始数据!D582)</f>
        <v/>
      </c>
      <c r="F582" s="8" t="str">
        <f>IF(原始数据!E582="","",原始数据!E582)</f>
        <v/>
      </c>
      <c r="G582" s="8" t="str">
        <f>IF(原始数据!F582="","",原始数据!F582)</f>
        <v/>
      </c>
      <c r="H582" s="8">
        <f>IF(原始数据!G582="","",原始数据!G582)</f>
        <v>2</v>
      </c>
      <c r="I582" s="8" t="str">
        <f>IF(原始数据!H582="","",原始数据!H582)</f>
        <v>下</v>
      </c>
      <c r="J582" s="8" t="str">
        <f>原始数据!U582</f>
        <v/>
      </c>
      <c r="K582" s="8" t="str">
        <f t="shared" si="18"/>
        <v/>
      </c>
      <c r="L582" s="8">
        <f t="shared" si="19"/>
        <v>0</v>
      </c>
      <c r="M582" s="142"/>
      <c r="N582" s="142"/>
      <c r="O582" s="143"/>
      <c r="P582" s="144"/>
      <c r="Q582" s="144"/>
      <c r="R582" s="144"/>
      <c r="S582" s="144"/>
      <c r="T582" s="145"/>
      <c r="U582" s="142"/>
      <c r="V582" s="142"/>
      <c r="W582" s="146"/>
      <c r="X582" s="147"/>
      <c r="Y582" s="147"/>
      <c r="Z582" s="147"/>
      <c r="AA582" s="147"/>
      <c r="AB582" s="148"/>
      <c r="AC582" s="142"/>
      <c r="AD582" s="142"/>
      <c r="AE582" s="143"/>
      <c r="AF582" s="144"/>
      <c r="AG582" s="144"/>
      <c r="AH582" s="144"/>
      <c r="AI582" s="144"/>
      <c r="AJ582" s="145"/>
      <c r="AK582" s="142"/>
      <c r="AL582" s="142"/>
      <c r="AM582" s="146"/>
      <c r="AN582" s="147"/>
      <c r="AO582" s="147"/>
      <c r="AP582" s="147"/>
      <c r="AQ582" s="147"/>
      <c r="AR582" s="148"/>
      <c r="AS582" s="142" t="str">
        <f>IF(原始数据!L582="","",原始数据!L582)</f>
        <v/>
      </c>
      <c r="AT582" s="142" t="str">
        <f>IF(原始数据!AV582="","",原始数据!AV582)</f>
        <v/>
      </c>
      <c r="AU582" s="149"/>
      <c r="AV582" s="149"/>
      <c r="AW582" s="149"/>
      <c r="AX582" s="149"/>
      <c r="AY582" s="150"/>
      <c r="AZ582" s="151"/>
      <c r="BA582" s="151"/>
    </row>
    <row r="583" spans="1:55">
      <c r="A583" s="1">
        <f>输入错误检查!B582</f>
        <v>0</v>
      </c>
      <c r="C583" s="8" t="str">
        <f>IF(原始数据!B583="","",原始数据!B583)</f>
        <v/>
      </c>
      <c r="D583" s="8" t="str">
        <f>IF(原始数据!C583="","",原始数据!C583)</f>
        <v/>
      </c>
      <c r="E583" s="8" t="str">
        <f>IF(原始数据!D583="","",原始数据!D583)</f>
        <v/>
      </c>
      <c r="F583" s="8" t="str">
        <f>IF(原始数据!E583="","",原始数据!E583)</f>
        <v/>
      </c>
      <c r="G583" s="8" t="str">
        <f>IF(原始数据!F583="","",原始数据!F583)</f>
        <v/>
      </c>
      <c r="H583" s="8">
        <f>IF(原始数据!G583="","",原始数据!G583)</f>
        <v>3</v>
      </c>
      <c r="I583" s="8" t="str">
        <f>IF(原始数据!H583="","",原始数据!H583)</f>
        <v>上</v>
      </c>
      <c r="J583" s="8" t="str">
        <f>原始数据!U583</f>
        <v/>
      </c>
      <c r="K583" s="8" t="str">
        <f t="shared" si="18"/>
        <v/>
      </c>
      <c r="L583" s="8">
        <f t="shared" si="19"/>
        <v>0</v>
      </c>
      <c r="M583" s="142"/>
      <c r="N583" s="142"/>
      <c r="O583" s="143"/>
      <c r="P583" s="144"/>
      <c r="Q583" s="144"/>
      <c r="R583" s="144"/>
      <c r="S583" s="144"/>
      <c r="T583" s="145"/>
      <c r="U583" s="142"/>
      <c r="V583" s="142"/>
      <c r="W583" s="146"/>
      <c r="X583" s="147"/>
      <c r="Y583" s="147"/>
      <c r="Z583" s="147"/>
      <c r="AA583" s="147"/>
      <c r="AB583" s="148"/>
      <c r="AC583" s="142"/>
      <c r="AD583" s="142"/>
      <c r="AE583" s="143"/>
      <c r="AF583" s="144"/>
      <c r="AG583" s="144"/>
      <c r="AH583" s="144"/>
      <c r="AI583" s="144"/>
      <c r="AJ583" s="145"/>
      <c r="AK583" s="142"/>
      <c r="AL583" s="142"/>
      <c r="AM583" s="146"/>
      <c r="AN583" s="147"/>
      <c r="AO583" s="147"/>
      <c r="AP583" s="147"/>
      <c r="AQ583" s="147"/>
      <c r="AR583" s="148"/>
      <c r="AS583" s="142" t="str">
        <f>IF(原始数据!L583="","",原始数据!L583)</f>
        <v/>
      </c>
      <c r="AT583" s="142" t="str">
        <f>IF(原始数据!AV583="","",原始数据!AV583)</f>
        <v/>
      </c>
      <c r="AU583" s="149"/>
      <c r="AV583" s="149"/>
      <c r="AW583" s="149"/>
      <c r="AX583" s="149"/>
      <c r="AY583" s="150"/>
      <c r="AZ583" s="151"/>
      <c r="BA583" s="151"/>
    </row>
    <row r="584" spans="1:55">
      <c r="A584" s="1">
        <f>输入错误检查!B583</f>
        <v>0</v>
      </c>
      <c r="C584" s="8" t="str">
        <f>IF(原始数据!B584="","",原始数据!B584)</f>
        <v/>
      </c>
      <c r="D584" s="8" t="str">
        <f>IF(原始数据!C584="","",原始数据!C584)</f>
        <v/>
      </c>
      <c r="E584" s="8" t="str">
        <f>IF(原始数据!D584="","",原始数据!D584)</f>
        <v/>
      </c>
      <c r="F584" s="8" t="str">
        <f>IF(原始数据!E584="","",原始数据!E584)</f>
        <v/>
      </c>
      <c r="G584" s="8" t="str">
        <f>IF(原始数据!F584="","",原始数据!F584)</f>
        <v/>
      </c>
      <c r="H584" s="8">
        <f>IF(原始数据!G584="","",原始数据!G584)</f>
        <v>3</v>
      </c>
      <c r="I584" s="8" t="str">
        <f>IF(原始数据!H584="","",原始数据!H584)</f>
        <v>下</v>
      </c>
      <c r="J584" s="8" t="str">
        <f>原始数据!U584</f>
        <v/>
      </c>
      <c r="K584" s="8" t="str">
        <f t="shared" si="18"/>
        <v/>
      </c>
      <c r="L584" s="8">
        <f t="shared" si="19"/>
        <v>0</v>
      </c>
      <c r="M584" s="142"/>
      <c r="N584" s="142"/>
      <c r="O584" s="143"/>
      <c r="P584" s="144"/>
      <c r="Q584" s="144"/>
      <c r="R584" s="144"/>
      <c r="S584" s="144"/>
      <c r="T584" s="145"/>
      <c r="U584" s="142"/>
      <c r="V584" s="142"/>
      <c r="W584" s="146"/>
      <c r="X584" s="147"/>
      <c r="Y584" s="147"/>
      <c r="Z584" s="147"/>
      <c r="AA584" s="147"/>
      <c r="AB584" s="148"/>
      <c r="AC584" s="142"/>
      <c r="AD584" s="142"/>
      <c r="AE584" s="143"/>
      <c r="AF584" s="144"/>
      <c r="AG584" s="144"/>
      <c r="AH584" s="144"/>
      <c r="AI584" s="144"/>
      <c r="AJ584" s="145"/>
      <c r="AK584" s="142"/>
      <c r="AL584" s="142"/>
      <c r="AM584" s="146"/>
      <c r="AN584" s="147"/>
      <c r="AO584" s="147"/>
      <c r="AP584" s="147"/>
      <c r="AQ584" s="147"/>
      <c r="AR584" s="148"/>
      <c r="AS584" s="142" t="str">
        <f>IF(原始数据!L584="","",原始数据!L584)</f>
        <v/>
      </c>
      <c r="AT584" s="142" t="str">
        <f>IF(原始数据!AV584="","",原始数据!AV584)</f>
        <v/>
      </c>
      <c r="AU584" s="149"/>
      <c r="AV584" s="149"/>
      <c r="AW584" s="149"/>
      <c r="AX584" s="149"/>
      <c r="AY584" s="150"/>
      <c r="AZ584" s="151"/>
      <c r="BA584" s="151"/>
    </row>
    <row r="585" spans="1:55">
      <c r="A585" s="1">
        <f>输入错误检查!B584</f>
        <v>0</v>
      </c>
      <c r="C585" s="8" t="str">
        <f>IF(原始数据!B585="","",原始数据!B585)</f>
        <v/>
      </c>
      <c r="D585" s="8" t="str">
        <f>IF(原始数据!C585="","",原始数据!C585)</f>
        <v/>
      </c>
      <c r="E585" s="8" t="str">
        <f>IF(原始数据!D585="","",原始数据!D585)</f>
        <v/>
      </c>
      <c r="F585" s="8" t="str">
        <f>IF(原始数据!E585="","",原始数据!E585)</f>
        <v/>
      </c>
      <c r="G585" s="8" t="str">
        <f>IF(原始数据!F585="","",原始数据!F585)</f>
        <v/>
      </c>
      <c r="H585" s="8" t="str">
        <f>IF(原始数据!G585="","",原始数据!G585)</f>
        <v>加</v>
      </c>
      <c r="I585" s="8" t="str">
        <f>IF(原始数据!H585="","",原始数据!H585)</f>
        <v>上</v>
      </c>
      <c r="J585" s="8" t="str">
        <f>原始数据!U585</f>
        <v/>
      </c>
      <c r="K585" s="8" t="str">
        <f t="shared" si="18"/>
        <v/>
      </c>
      <c r="L585" s="8">
        <f t="shared" si="19"/>
        <v>0</v>
      </c>
      <c r="M585" s="142"/>
      <c r="N585" s="142"/>
      <c r="O585" s="143"/>
      <c r="P585" s="144"/>
      <c r="Q585" s="144"/>
      <c r="R585" s="144"/>
      <c r="S585" s="144"/>
      <c r="T585" s="145"/>
      <c r="U585" s="142"/>
      <c r="V585" s="142"/>
      <c r="W585" s="146"/>
      <c r="X585" s="147"/>
      <c r="Y585" s="147"/>
      <c r="Z585" s="147"/>
      <c r="AA585" s="147"/>
      <c r="AB585" s="148"/>
      <c r="AC585" s="142"/>
      <c r="AD585" s="142"/>
      <c r="AE585" s="143"/>
      <c r="AF585" s="144"/>
      <c r="AG585" s="144"/>
      <c r="AH585" s="144"/>
      <c r="AI585" s="144"/>
      <c r="AJ585" s="145"/>
      <c r="AK585" s="142"/>
      <c r="AL585" s="142"/>
      <c r="AM585" s="146"/>
      <c r="AN585" s="147"/>
      <c r="AO585" s="147"/>
      <c r="AP585" s="147"/>
      <c r="AQ585" s="147"/>
      <c r="AR585" s="148"/>
      <c r="AS585" s="142" t="str">
        <f>IF(原始数据!L585="","",原始数据!L585)</f>
        <v/>
      </c>
      <c r="AT585" s="142" t="str">
        <f>IF(原始数据!AV585="","",原始数据!AV585)</f>
        <v/>
      </c>
      <c r="AU585" s="149"/>
      <c r="AV585" s="149"/>
      <c r="AW585" s="149"/>
      <c r="AX585" s="149"/>
      <c r="AY585" s="150"/>
      <c r="AZ585" s="151"/>
      <c r="BA585" s="151"/>
    </row>
    <row r="586" spans="1:55">
      <c r="A586" s="1">
        <f>输入错误检查!B585</f>
        <v>0</v>
      </c>
      <c r="C586" s="8" t="str">
        <f>IF(原始数据!B586="","",原始数据!B586)</f>
        <v/>
      </c>
      <c r="D586" s="8" t="str">
        <f>IF(原始数据!C586="","",原始数据!C586)</f>
        <v/>
      </c>
      <c r="E586" s="8" t="str">
        <f>IF(原始数据!D586="","",原始数据!D586)</f>
        <v/>
      </c>
      <c r="F586" s="8" t="str">
        <f>IF(原始数据!E586="","",原始数据!E586)</f>
        <v/>
      </c>
      <c r="G586" s="8" t="str">
        <f>IF(原始数据!F586="","",原始数据!F586)</f>
        <v/>
      </c>
      <c r="H586" s="8" t="str">
        <f>IF(原始数据!G586="","",原始数据!G586)</f>
        <v>加</v>
      </c>
      <c r="I586" s="8" t="str">
        <f>IF(原始数据!H586="","",原始数据!H586)</f>
        <v>下</v>
      </c>
      <c r="J586" s="8" t="str">
        <f>原始数据!U586</f>
        <v/>
      </c>
      <c r="K586" s="8" t="str">
        <f t="shared" si="18"/>
        <v/>
      </c>
      <c r="L586" s="8">
        <f t="shared" si="19"/>
        <v>0</v>
      </c>
      <c r="M586" s="142"/>
      <c r="N586" s="142"/>
      <c r="O586" s="143"/>
      <c r="P586" s="144"/>
      <c r="Q586" s="144"/>
      <c r="R586" s="144"/>
      <c r="S586" s="144"/>
      <c r="T586" s="145"/>
      <c r="U586" s="142"/>
      <c r="V586" s="142"/>
      <c r="W586" s="146"/>
      <c r="X586" s="147"/>
      <c r="Y586" s="147"/>
      <c r="Z586" s="147"/>
      <c r="AA586" s="147"/>
      <c r="AB586" s="148"/>
      <c r="AC586" s="142"/>
      <c r="AD586" s="142"/>
      <c r="AE586" s="143"/>
      <c r="AF586" s="144"/>
      <c r="AG586" s="144"/>
      <c r="AH586" s="144"/>
      <c r="AI586" s="144"/>
      <c r="AJ586" s="145"/>
      <c r="AK586" s="142"/>
      <c r="AL586" s="142"/>
      <c r="AM586" s="146"/>
      <c r="AN586" s="147"/>
      <c r="AO586" s="147"/>
      <c r="AP586" s="147"/>
      <c r="AQ586" s="147"/>
      <c r="AR586" s="148"/>
      <c r="AS586" s="142" t="str">
        <f>IF(原始数据!L586="","",原始数据!L586)</f>
        <v/>
      </c>
      <c r="AT586" s="142" t="str">
        <f>IF(原始数据!AV586="","",原始数据!AV586)</f>
        <v/>
      </c>
      <c r="AU586" s="149"/>
      <c r="AV586" s="149"/>
      <c r="AW586" s="149"/>
      <c r="AX586" s="149"/>
      <c r="AY586" s="150"/>
      <c r="AZ586" s="151"/>
      <c r="BA586" s="151"/>
    </row>
    <row r="587" spans="1:55">
      <c r="A587" s="1">
        <f>输入错误检查!B586</f>
        <v>0</v>
      </c>
      <c r="C587" s="8" t="str">
        <f>IF(原始数据!B587="","",原始数据!B587)</f>
        <v/>
      </c>
      <c r="D587" s="8" t="str">
        <f>IF(原始数据!C587="","",原始数据!C587)</f>
        <v/>
      </c>
      <c r="E587" s="8" t="str">
        <f>IF(原始数据!D587="","",原始数据!D587)</f>
        <v/>
      </c>
      <c r="F587" s="8" t="str">
        <f>IF(原始数据!E587="","",原始数据!E587)</f>
        <v/>
      </c>
      <c r="G587" s="8" t="str">
        <f>IF(原始数据!F587="","",原始数据!F587)</f>
        <v/>
      </c>
      <c r="H587" s="8">
        <f>IF(原始数据!G587="","",原始数据!G587)</f>
        <v>1</v>
      </c>
      <c r="I587" s="8" t="str">
        <f>IF(原始数据!H587="","",原始数据!H587)</f>
        <v>上</v>
      </c>
      <c r="J587" s="8" t="str">
        <f>原始数据!U587</f>
        <v/>
      </c>
      <c r="K587" s="8" t="str">
        <f t="shared" si="18"/>
        <v/>
      </c>
      <c r="L587" s="8">
        <f t="shared" si="19"/>
        <v>0</v>
      </c>
      <c r="M587" s="142"/>
      <c r="N587" s="142"/>
      <c r="O587" s="146"/>
      <c r="P587" s="147"/>
      <c r="Q587" s="147"/>
      <c r="R587" s="147"/>
      <c r="S587" s="147"/>
      <c r="T587" s="148"/>
      <c r="U587" s="142"/>
      <c r="V587" s="142"/>
      <c r="W587" s="143"/>
      <c r="X587" s="144"/>
      <c r="Y587" s="144"/>
      <c r="Z587" s="144"/>
      <c r="AA587" s="144"/>
      <c r="AB587" s="145"/>
      <c r="AC587" s="142"/>
      <c r="AD587" s="142"/>
      <c r="AE587" s="146"/>
      <c r="AF587" s="147"/>
      <c r="AG587" s="147"/>
      <c r="AH587" s="147"/>
      <c r="AI587" s="147"/>
      <c r="AJ587" s="148"/>
      <c r="AK587" s="142"/>
      <c r="AL587" s="142"/>
      <c r="AM587" s="143"/>
      <c r="AN587" s="144"/>
      <c r="AO587" s="144"/>
      <c r="AP587" s="144"/>
      <c r="AQ587" s="144"/>
      <c r="AR587" s="145"/>
      <c r="AS587" s="142" t="str">
        <f>IF(原始数据!L587="","",原始数据!L587)</f>
        <v/>
      </c>
      <c r="AT587" s="142" t="str">
        <f>IF(原始数据!AV587="","",原始数据!AV587)</f>
        <v/>
      </c>
      <c r="AU587" s="154"/>
      <c r="AV587" s="154"/>
      <c r="AW587" s="154"/>
      <c r="AX587" s="154"/>
      <c r="AY587" s="155"/>
      <c r="AZ587" s="151"/>
      <c r="BA587" s="151"/>
      <c r="BB587" s="156"/>
      <c r="BC587" s="157"/>
    </row>
    <row r="588" spans="1:55">
      <c r="A588" s="1">
        <f>输入错误检查!B587</f>
        <v>0</v>
      </c>
      <c r="C588" s="8" t="str">
        <f>IF(原始数据!B588="","",原始数据!B588)</f>
        <v/>
      </c>
      <c r="D588" s="8" t="str">
        <f>IF(原始数据!C588="","",原始数据!C588)</f>
        <v/>
      </c>
      <c r="E588" s="8" t="str">
        <f>IF(原始数据!D588="","",原始数据!D588)</f>
        <v/>
      </c>
      <c r="F588" s="8" t="str">
        <f>IF(原始数据!E588="","",原始数据!E588)</f>
        <v/>
      </c>
      <c r="G588" s="8" t="str">
        <f>IF(原始数据!F588="","",原始数据!F588)</f>
        <v/>
      </c>
      <c r="H588" s="8">
        <f>IF(原始数据!G588="","",原始数据!G588)</f>
        <v>1</v>
      </c>
      <c r="I588" s="8" t="str">
        <f>IF(原始数据!H588="","",原始数据!H588)</f>
        <v>下</v>
      </c>
      <c r="J588" s="8" t="str">
        <f>原始数据!U588</f>
        <v/>
      </c>
      <c r="K588" s="8" t="str">
        <f t="shared" si="18"/>
        <v/>
      </c>
      <c r="L588" s="8">
        <f t="shared" si="19"/>
        <v>0</v>
      </c>
      <c r="M588" s="142"/>
      <c r="N588" s="142"/>
      <c r="O588" s="146"/>
      <c r="P588" s="147"/>
      <c r="Q588" s="147"/>
      <c r="R588" s="147"/>
      <c r="S588" s="147"/>
      <c r="T588" s="148"/>
      <c r="U588" s="142"/>
      <c r="V588" s="142"/>
      <c r="W588" s="143"/>
      <c r="X588" s="144"/>
      <c r="Y588" s="144"/>
      <c r="Z588" s="144"/>
      <c r="AA588" s="144"/>
      <c r="AB588" s="145"/>
      <c r="AC588" s="142"/>
      <c r="AD588" s="142"/>
      <c r="AE588" s="146"/>
      <c r="AF588" s="147"/>
      <c r="AG588" s="147"/>
      <c r="AH588" s="147"/>
      <c r="AI588" s="147"/>
      <c r="AJ588" s="148"/>
      <c r="AK588" s="142"/>
      <c r="AL588" s="142"/>
      <c r="AM588" s="143"/>
      <c r="AN588" s="144"/>
      <c r="AO588" s="144"/>
      <c r="AP588" s="144"/>
      <c r="AQ588" s="144"/>
      <c r="AR588" s="145"/>
      <c r="AS588" s="142" t="str">
        <f>IF(原始数据!L588="","",原始数据!L588)</f>
        <v/>
      </c>
      <c r="AT588" s="142" t="str">
        <f>IF(原始数据!AV588="","",原始数据!AV588)</f>
        <v/>
      </c>
      <c r="AU588" s="154"/>
      <c r="AV588" s="154"/>
      <c r="AW588" s="154"/>
      <c r="AX588" s="154"/>
      <c r="AY588" s="155"/>
      <c r="AZ588" s="151"/>
      <c r="BA588" s="151"/>
    </row>
    <row r="589" spans="1:55">
      <c r="A589" s="1">
        <f>输入错误检查!B588</f>
        <v>0</v>
      </c>
      <c r="C589" s="8" t="str">
        <f>IF(原始数据!B589="","",原始数据!B589)</f>
        <v/>
      </c>
      <c r="D589" s="8" t="str">
        <f>IF(原始数据!C589="","",原始数据!C589)</f>
        <v/>
      </c>
      <c r="E589" s="8" t="str">
        <f>IF(原始数据!D589="","",原始数据!D589)</f>
        <v/>
      </c>
      <c r="F589" s="8" t="str">
        <f>IF(原始数据!E589="","",原始数据!E589)</f>
        <v/>
      </c>
      <c r="G589" s="8" t="str">
        <f>IF(原始数据!F589="","",原始数据!F589)</f>
        <v/>
      </c>
      <c r="H589" s="8">
        <f>IF(原始数据!G589="","",原始数据!G589)</f>
        <v>2</v>
      </c>
      <c r="I589" s="8" t="str">
        <f>IF(原始数据!H589="","",原始数据!H589)</f>
        <v>上</v>
      </c>
      <c r="J589" s="8" t="str">
        <f>原始数据!U589</f>
        <v/>
      </c>
      <c r="K589" s="8" t="str">
        <f t="shared" si="18"/>
        <v/>
      </c>
      <c r="L589" s="8">
        <f t="shared" si="19"/>
        <v>0</v>
      </c>
      <c r="M589" s="142"/>
      <c r="N589" s="142"/>
      <c r="O589" s="146"/>
      <c r="P589" s="147"/>
      <c r="Q589" s="147"/>
      <c r="R589" s="147"/>
      <c r="S589" s="147"/>
      <c r="T589" s="148"/>
      <c r="U589" s="142"/>
      <c r="V589" s="142"/>
      <c r="W589" s="143"/>
      <c r="X589" s="144"/>
      <c r="Y589" s="144"/>
      <c r="Z589" s="144"/>
      <c r="AA589" s="144"/>
      <c r="AB589" s="145"/>
      <c r="AC589" s="142"/>
      <c r="AD589" s="142"/>
      <c r="AE589" s="146"/>
      <c r="AF589" s="147"/>
      <c r="AG589" s="147"/>
      <c r="AH589" s="147"/>
      <c r="AI589" s="147"/>
      <c r="AJ589" s="148"/>
      <c r="AK589" s="142"/>
      <c r="AL589" s="142"/>
      <c r="AM589" s="143"/>
      <c r="AN589" s="144"/>
      <c r="AO589" s="144"/>
      <c r="AP589" s="144"/>
      <c r="AQ589" s="144"/>
      <c r="AR589" s="145"/>
      <c r="AS589" s="142" t="str">
        <f>IF(原始数据!L589="","",原始数据!L589)</f>
        <v/>
      </c>
      <c r="AT589" s="142" t="str">
        <f>IF(原始数据!AV589="","",原始数据!AV589)</f>
        <v/>
      </c>
      <c r="AU589" s="154"/>
      <c r="AV589" s="154"/>
      <c r="AW589" s="154"/>
      <c r="AX589" s="154"/>
      <c r="AY589" s="155"/>
      <c r="AZ589" s="151"/>
      <c r="BA589" s="151"/>
    </row>
    <row r="590" spans="1:55">
      <c r="A590" s="1">
        <f>输入错误检查!B589</f>
        <v>0</v>
      </c>
      <c r="C590" s="8" t="str">
        <f>IF(原始数据!B590="","",原始数据!B590)</f>
        <v/>
      </c>
      <c r="D590" s="8" t="str">
        <f>IF(原始数据!C590="","",原始数据!C590)</f>
        <v/>
      </c>
      <c r="E590" s="8" t="str">
        <f>IF(原始数据!D590="","",原始数据!D590)</f>
        <v/>
      </c>
      <c r="F590" s="8" t="str">
        <f>IF(原始数据!E590="","",原始数据!E590)</f>
        <v/>
      </c>
      <c r="G590" s="8" t="str">
        <f>IF(原始数据!F590="","",原始数据!F590)</f>
        <v/>
      </c>
      <c r="H590" s="8">
        <f>IF(原始数据!G590="","",原始数据!G590)</f>
        <v>2</v>
      </c>
      <c r="I590" s="8" t="str">
        <f>IF(原始数据!H590="","",原始数据!H590)</f>
        <v>下</v>
      </c>
      <c r="J590" s="8" t="str">
        <f>原始数据!U590</f>
        <v/>
      </c>
      <c r="K590" s="8" t="str">
        <f t="shared" si="18"/>
        <v/>
      </c>
      <c r="L590" s="8">
        <f t="shared" si="19"/>
        <v>0</v>
      </c>
      <c r="M590" s="142"/>
      <c r="N590" s="142"/>
      <c r="O590" s="146"/>
      <c r="P590" s="147"/>
      <c r="Q590" s="147"/>
      <c r="R590" s="147"/>
      <c r="S590" s="147"/>
      <c r="T590" s="148"/>
      <c r="U590" s="142"/>
      <c r="V590" s="142"/>
      <c r="W590" s="143"/>
      <c r="X590" s="144"/>
      <c r="Y590" s="144"/>
      <c r="Z590" s="144"/>
      <c r="AA590" s="144"/>
      <c r="AB590" s="145"/>
      <c r="AC590" s="142"/>
      <c r="AD590" s="142"/>
      <c r="AE590" s="146"/>
      <c r="AF590" s="147"/>
      <c r="AG590" s="147"/>
      <c r="AH590" s="147"/>
      <c r="AI590" s="147"/>
      <c r="AJ590" s="148"/>
      <c r="AK590" s="142"/>
      <c r="AL590" s="142"/>
      <c r="AM590" s="143"/>
      <c r="AN590" s="144"/>
      <c r="AO590" s="144"/>
      <c r="AP590" s="144"/>
      <c r="AQ590" s="144"/>
      <c r="AR590" s="145"/>
      <c r="AS590" s="142" t="str">
        <f>IF(原始数据!L590="","",原始数据!L590)</f>
        <v/>
      </c>
      <c r="AT590" s="142" t="str">
        <f>IF(原始数据!AV590="","",原始数据!AV590)</f>
        <v/>
      </c>
      <c r="AU590" s="154"/>
      <c r="AV590" s="154"/>
      <c r="AW590" s="154"/>
      <c r="AX590" s="154"/>
      <c r="AY590" s="155"/>
      <c r="AZ590" s="151"/>
      <c r="BA590" s="151"/>
    </row>
    <row r="591" spans="1:55">
      <c r="A591" s="1">
        <f>输入错误检查!B590</f>
        <v>0</v>
      </c>
      <c r="C591" s="8" t="str">
        <f>IF(原始数据!B591="","",原始数据!B591)</f>
        <v/>
      </c>
      <c r="D591" s="8" t="str">
        <f>IF(原始数据!C591="","",原始数据!C591)</f>
        <v/>
      </c>
      <c r="E591" s="8" t="str">
        <f>IF(原始数据!D591="","",原始数据!D591)</f>
        <v/>
      </c>
      <c r="F591" s="8" t="str">
        <f>IF(原始数据!E591="","",原始数据!E591)</f>
        <v/>
      </c>
      <c r="G591" s="8" t="str">
        <f>IF(原始数据!F591="","",原始数据!F591)</f>
        <v/>
      </c>
      <c r="H591" s="8">
        <f>IF(原始数据!G591="","",原始数据!G591)</f>
        <v>3</v>
      </c>
      <c r="I591" s="8" t="str">
        <f>IF(原始数据!H591="","",原始数据!H591)</f>
        <v>上</v>
      </c>
      <c r="J591" s="8" t="str">
        <f>原始数据!U591</f>
        <v/>
      </c>
      <c r="K591" s="8" t="str">
        <f t="shared" si="18"/>
        <v/>
      </c>
      <c r="L591" s="8">
        <f t="shared" si="19"/>
        <v>0</v>
      </c>
      <c r="M591" s="142"/>
      <c r="N591" s="142"/>
      <c r="O591" s="146"/>
      <c r="P591" s="147"/>
      <c r="Q591" s="147"/>
      <c r="R591" s="147"/>
      <c r="S591" s="147"/>
      <c r="T591" s="148"/>
      <c r="U591" s="142"/>
      <c r="V591" s="142"/>
      <c r="W591" s="143"/>
      <c r="X591" s="144"/>
      <c r="Y591" s="144"/>
      <c r="Z591" s="144"/>
      <c r="AA591" s="144"/>
      <c r="AB591" s="145"/>
      <c r="AC591" s="142"/>
      <c r="AD591" s="142"/>
      <c r="AE591" s="146"/>
      <c r="AF591" s="147"/>
      <c r="AG591" s="147"/>
      <c r="AH591" s="147"/>
      <c r="AI591" s="147"/>
      <c r="AJ591" s="148"/>
      <c r="AK591" s="142"/>
      <c r="AL591" s="142"/>
      <c r="AM591" s="143"/>
      <c r="AN591" s="144"/>
      <c r="AO591" s="144"/>
      <c r="AP591" s="144"/>
      <c r="AQ591" s="144"/>
      <c r="AR591" s="145"/>
      <c r="AS591" s="142" t="str">
        <f>IF(原始数据!L591="","",原始数据!L591)</f>
        <v/>
      </c>
      <c r="AT591" s="142" t="str">
        <f>IF(原始数据!AV591="","",原始数据!AV591)</f>
        <v/>
      </c>
      <c r="AU591" s="154"/>
      <c r="AV591" s="154"/>
      <c r="AW591" s="154"/>
      <c r="AX591" s="154"/>
      <c r="AY591" s="155"/>
      <c r="AZ591" s="151"/>
      <c r="BA591" s="151"/>
    </row>
    <row r="592" spans="1:55">
      <c r="A592" s="1">
        <f>输入错误检查!B591</f>
        <v>0</v>
      </c>
      <c r="C592" s="8" t="str">
        <f>IF(原始数据!B592="","",原始数据!B592)</f>
        <v/>
      </c>
      <c r="D592" s="8" t="str">
        <f>IF(原始数据!C592="","",原始数据!C592)</f>
        <v/>
      </c>
      <c r="E592" s="8" t="str">
        <f>IF(原始数据!D592="","",原始数据!D592)</f>
        <v/>
      </c>
      <c r="F592" s="8" t="str">
        <f>IF(原始数据!E592="","",原始数据!E592)</f>
        <v/>
      </c>
      <c r="G592" s="8" t="str">
        <f>IF(原始数据!F592="","",原始数据!F592)</f>
        <v/>
      </c>
      <c r="H592" s="8">
        <f>IF(原始数据!G592="","",原始数据!G592)</f>
        <v>3</v>
      </c>
      <c r="I592" s="8" t="str">
        <f>IF(原始数据!H592="","",原始数据!H592)</f>
        <v>下</v>
      </c>
      <c r="J592" s="8" t="str">
        <f>原始数据!U592</f>
        <v/>
      </c>
      <c r="K592" s="8" t="str">
        <f t="shared" si="18"/>
        <v/>
      </c>
      <c r="L592" s="8">
        <f t="shared" si="19"/>
        <v>0</v>
      </c>
      <c r="M592" s="142"/>
      <c r="N592" s="142"/>
      <c r="O592" s="146"/>
      <c r="P592" s="147"/>
      <c r="Q592" s="147"/>
      <c r="R592" s="147"/>
      <c r="S592" s="147"/>
      <c r="T592" s="148"/>
      <c r="U592" s="142"/>
      <c r="V592" s="142"/>
      <c r="W592" s="143"/>
      <c r="X592" s="144"/>
      <c r="Y592" s="144"/>
      <c r="Z592" s="144"/>
      <c r="AA592" s="144"/>
      <c r="AB592" s="145"/>
      <c r="AC592" s="142"/>
      <c r="AD592" s="142"/>
      <c r="AE592" s="146"/>
      <c r="AF592" s="147"/>
      <c r="AG592" s="147"/>
      <c r="AH592" s="147"/>
      <c r="AI592" s="147"/>
      <c r="AJ592" s="148"/>
      <c r="AK592" s="142"/>
      <c r="AL592" s="142"/>
      <c r="AM592" s="143"/>
      <c r="AN592" s="144"/>
      <c r="AO592" s="144"/>
      <c r="AP592" s="144"/>
      <c r="AQ592" s="144"/>
      <c r="AR592" s="145"/>
      <c r="AS592" s="142" t="str">
        <f>IF(原始数据!L592="","",原始数据!L592)</f>
        <v/>
      </c>
      <c r="AT592" s="142" t="str">
        <f>IF(原始数据!AV592="","",原始数据!AV592)</f>
        <v/>
      </c>
      <c r="AU592" s="154"/>
      <c r="AV592" s="154"/>
      <c r="AW592" s="154"/>
      <c r="AX592" s="154"/>
      <c r="AY592" s="155"/>
      <c r="AZ592" s="151"/>
      <c r="BA592" s="151"/>
    </row>
    <row r="593" spans="1:55">
      <c r="A593" s="1">
        <f>输入错误检查!B592</f>
        <v>0</v>
      </c>
      <c r="C593" s="8" t="str">
        <f>IF(原始数据!B593="","",原始数据!B593)</f>
        <v/>
      </c>
      <c r="D593" s="8" t="str">
        <f>IF(原始数据!C593="","",原始数据!C593)</f>
        <v/>
      </c>
      <c r="E593" s="8" t="str">
        <f>IF(原始数据!D593="","",原始数据!D593)</f>
        <v/>
      </c>
      <c r="F593" s="8" t="str">
        <f>IF(原始数据!E593="","",原始数据!E593)</f>
        <v/>
      </c>
      <c r="G593" s="8" t="str">
        <f>IF(原始数据!F593="","",原始数据!F593)</f>
        <v/>
      </c>
      <c r="H593" s="8" t="str">
        <f>IF(原始数据!G593="","",原始数据!G593)</f>
        <v>加</v>
      </c>
      <c r="I593" s="8" t="str">
        <f>IF(原始数据!H593="","",原始数据!H593)</f>
        <v>上</v>
      </c>
      <c r="J593" s="8" t="str">
        <f>原始数据!U593</f>
        <v/>
      </c>
      <c r="K593" s="8" t="str">
        <f t="shared" si="18"/>
        <v/>
      </c>
      <c r="L593" s="8">
        <f t="shared" si="19"/>
        <v>0</v>
      </c>
      <c r="M593" s="142"/>
      <c r="N593" s="142"/>
      <c r="O593" s="146"/>
      <c r="P593" s="147"/>
      <c r="Q593" s="147"/>
      <c r="R593" s="147"/>
      <c r="S593" s="147"/>
      <c r="T593" s="148"/>
      <c r="U593" s="142"/>
      <c r="V593" s="142"/>
      <c r="W593" s="143"/>
      <c r="X593" s="144"/>
      <c r="Y593" s="144"/>
      <c r="Z593" s="144"/>
      <c r="AA593" s="144"/>
      <c r="AB593" s="145"/>
      <c r="AC593" s="142"/>
      <c r="AD593" s="142"/>
      <c r="AE593" s="146"/>
      <c r="AF593" s="147"/>
      <c r="AG593" s="147"/>
      <c r="AH593" s="147"/>
      <c r="AI593" s="147"/>
      <c r="AJ593" s="148"/>
      <c r="AK593" s="142"/>
      <c r="AL593" s="142"/>
      <c r="AM593" s="143"/>
      <c r="AN593" s="144"/>
      <c r="AO593" s="144"/>
      <c r="AP593" s="144"/>
      <c r="AQ593" s="144"/>
      <c r="AR593" s="145"/>
      <c r="AS593" s="142" t="str">
        <f>IF(原始数据!L593="","",原始数据!L593)</f>
        <v/>
      </c>
      <c r="AT593" s="142" t="str">
        <f>IF(原始数据!AV593="","",原始数据!AV593)</f>
        <v/>
      </c>
      <c r="AU593" s="154"/>
      <c r="AV593" s="154"/>
      <c r="AW593" s="154"/>
      <c r="AX593" s="154"/>
      <c r="AY593" s="155"/>
      <c r="AZ593" s="151"/>
      <c r="BA593" s="151"/>
    </row>
    <row r="594" spans="1:55">
      <c r="A594" s="1">
        <f>输入错误检查!B593</f>
        <v>0</v>
      </c>
      <c r="C594" s="8" t="str">
        <f>IF(原始数据!B594="","",原始数据!B594)</f>
        <v/>
      </c>
      <c r="D594" s="8" t="str">
        <f>IF(原始数据!C594="","",原始数据!C594)</f>
        <v/>
      </c>
      <c r="E594" s="8" t="str">
        <f>IF(原始数据!D594="","",原始数据!D594)</f>
        <v/>
      </c>
      <c r="F594" s="8" t="str">
        <f>IF(原始数据!E594="","",原始数据!E594)</f>
        <v/>
      </c>
      <c r="G594" s="8" t="str">
        <f>IF(原始数据!F594="","",原始数据!F594)</f>
        <v/>
      </c>
      <c r="H594" s="8" t="str">
        <f>IF(原始数据!G594="","",原始数据!G594)</f>
        <v>加</v>
      </c>
      <c r="I594" s="8" t="str">
        <f>IF(原始数据!H594="","",原始数据!H594)</f>
        <v>下</v>
      </c>
      <c r="J594" s="8" t="str">
        <f>原始数据!U594</f>
        <v/>
      </c>
      <c r="K594" s="8" t="str">
        <f t="shared" si="18"/>
        <v/>
      </c>
      <c r="L594" s="8">
        <f t="shared" si="19"/>
        <v>0</v>
      </c>
      <c r="M594" s="142"/>
      <c r="N594" s="142"/>
      <c r="O594" s="146"/>
      <c r="P594" s="147"/>
      <c r="Q594" s="147"/>
      <c r="R594" s="147"/>
      <c r="S594" s="147"/>
      <c r="T594" s="148"/>
      <c r="U594" s="142"/>
      <c r="V594" s="142"/>
      <c r="W594" s="143"/>
      <c r="X594" s="144"/>
      <c r="Y594" s="144"/>
      <c r="Z594" s="144"/>
      <c r="AA594" s="144"/>
      <c r="AB594" s="145"/>
      <c r="AC594" s="142"/>
      <c r="AD594" s="142"/>
      <c r="AE594" s="146"/>
      <c r="AF594" s="147"/>
      <c r="AG594" s="147"/>
      <c r="AH594" s="147"/>
      <c r="AI594" s="147"/>
      <c r="AJ594" s="148"/>
      <c r="AK594" s="142"/>
      <c r="AL594" s="142"/>
      <c r="AM594" s="143"/>
      <c r="AN594" s="144"/>
      <c r="AO594" s="144"/>
      <c r="AP594" s="144"/>
      <c r="AQ594" s="144"/>
      <c r="AR594" s="145"/>
      <c r="AS594" s="142" t="str">
        <f>IF(原始数据!L594="","",原始数据!L594)</f>
        <v/>
      </c>
      <c r="AT594" s="142" t="str">
        <f>IF(原始数据!AV594="","",原始数据!AV594)</f>
        <v/>
      </c>
      <c r="AU594" s="154"/>
      <c r="AV594" s="154"/>
      <c r="AW594" s="154"/>
      <c r="AX594" s="154"/>
      <c r="AY594" s="155"/>
      <c r="AZ594" s="151"/>
      <c r="BA594" s="151"/>
    </row>
    <row r="595" spans="1:55">
      <c r="A595" s="1">
        <f>输入错误检查!B594</f>
        <v>0</v>
      </c>
      <c r="C595" s="8" t="str">
        <f>IF(原始数据!B595="","",原始数据!B595)</f>
        <v/>
      </c>
      <c r="D595" s="8" t="str">
        <f>IF(原始数据!C595="","",原始数据!C595)</f>
        <v/>
      </c>
      <c r="E595" s="8" t="str">
        <f>IF(原始数据!D595="","",原始数据!D595)</f>
        <v/>
      </c>
      <c r="F595" s="8" t="str">
        <f>IF(原始数据!E595="","",原始数据!E595)</f>
        <v/>
      </c>
      <c r="G595" s="8" t="str">
        <f>IF(原始数据!F595="","",原始数据!F595)</f>
        <v/>
      </c>
      <c r="H595" s="8">
        <f>IF(原始数据!G595="","",原始数据!G595)</f>
        <v>1</v>
      </c>
      <c r="I595" s="8" t="str">
        <f>IF(原始数据!H595="","",原始数据!H595)</f>
        <v>上</v>
      </c>
      <c r="J595" s="8" t="str">
        <f>原始数据!U595</f>
        <v/>
      </c>
      <c r="K595" s="8" t="str">
        <f t="shared" si="18"/>
        <v/>
      </c>
      <c r="L595" s="8">
        <f t="shared" si="19"/>
        <v>0</v>
      </c>
      <c r="M595" s="142"/>
      <c r="N595" s="142"/>
      <c r="O595" s="143"/>
      <c r="P595" s="144"/>
      <c r="Q595" s="144"/>
      <c r="R595" s="144"/>
      <c r="S595" s="144"/>
      <c r="T595" s="145"/>
      <c r="U595" s="142"/>
      <c r="V595" s="142"/>
      <c r="W595" s="146"/>
      <c r="X595" s="147"/>
      <c r="Y595" s="147"/>
      <c r="Z595" s="147"/>
      <c r="AA595" s="147"/>
      <c r="AB595" s="148"/>
      <c r="AC595" s="142"/>
      <c r="AD595" s="142"/>
      <c r="AE595" s="143"/>
      <c r="AF595" s="144"/>
      <c r="AG595" s="144"/>
      <c r="AH595" s="144"/>
      <c r="AI595" s="144"/>
      <c r="AJ595" s="145"/>
      <c r="AK595" s="142"/>
      <c r="AL595" s="142"/>
      <c r="AM595" s="146"/>
      <c r="AN595" s="147"/>
      <c r="AO595" s="147"/>
      <c r="AP595" s="147"/>
      <c r="AQ595" s="147"/>
      <c r="AR595" s="148"/>
      <c r="AS595" s="142" t="str">
        <f>IF(原始数据!L595="","",原始数据!L595)</f>
        <v/>
      </c>
      <c r="AT595" s="142" t="str">
        <f>IF(原始数据!AV595="","",原始数据!AV595)</f>
        <v/>
      </c>
      <c r="AU595" s="149"/>
      <c r="AV595" s="149"/>
      <c r="AW595" s="149"/>
      <c r="AX595" s="149"/>
      <c r="AY595" s="150"/>
      <c r="AZ595" s="151"/>
      <c r="BA595" s="151"/>
      <c r="BB595" s="156"/>
      <c r="BC595" s="157"/>
    </row>
    <row r="596" spans="1:55">
      <c r="A596" s="1">
        <f>输入错误检查!B595</f>
        <v>0</v>
      </c>
      <c r="C596" s="8" t="str">
        <f>IF(原始数据!B596="","",原始数据!B596)</f>
        <v/>
      </c>
      <c r="D596" s="8" t="str">
        <f>IF(原始数据!C596="","",原始数据!C596)</f>
        <v/>
      </c>
      <c r="E596" s="8" t="str">
        <f>IF(原始数据!D596="","",原始数据!D596)</f>
        <v/>
      </c>
      <c r="F596" s="8" t="str">
        <f>IF(原始数据!E596="","",原始数据!E596)</f>
        <v/>
      </c>
      <c r="G596" s="8" t="str">
        <f>IF(原始数据!F596="","",原始数据!F596)</f>
        <v/>
      </c>
      <c r="H596" s="8">
        <f>IF(原始数据!G596="","",原始数据!G596)</f>
        <v>1</v>
      </c>
      <c r="I596" s="8" t="str">
        <f>IF(原始数据!H596="","",原始数据!H596)</f>
        <v>下</v>
      </c>
      <c r="J596" s="8" t="str">
        <f>原始数据!U596</f>
        <v/>
      </c>
      <c r="K596" s="8" t="str">
        <f t="shared" ref="K596:K659" si="20">IF(J596="","",IF(_xlfn.IFS(L596&gt;2,"人",L596=2,"平",L596&lt;2,"屠")=J596,0,1))</f>
        <v/>
      </c>
      <c r="L596" s="8">
        <f t="shared" ref="L596:L659" si="21">COUNTIF(T596,"出门")+COUNTIF(AB596,"出门")+COUNTIF(AJ596,"出门")+COUNTIF(AR596,"出门")</f>
        <v>0</v>
      </c>
      <c r="M596" s="142"/>
      <c r="N596" s="142"/>
      <c r="O596" s="143"/>
      <c r="P596" s="144"/>
      <c r="Q596" s="144"/>
      <c r="R596" s="144"/>
      <c r="S596" s="144"/>
      <c r="T596" s="145"/>
      <c r="U596" s="142"/>
      <c r="V596" s="142"/>
      <c r="W596" s="146"/>
      <c r="X596" s="147"/>
      <c r="Y596" s="147"/>
      <c r="Z596" s="147"/>
      <c r="AA596" s="147"/>
      <c r="AB596" s="148"/>
      <c r="AC596" s="142"/>
      <c r="AD596" s="142"/>
      <c r="AE596" s="143"/>
      <c r="AF596" s="144"/>
      <c r="AG596" s="144"/>
      <c r="AH596" s="144"/>
      <c r="AI596" s="144"/>
      <c r="AJ596" s="145"/>
      <c r="AK596" s="142"/>
      <c r="AL596" s="142"/>
      <c r="AM596" s="146"/>
      <c r="AN596" s="147"/>
      <c r="AO596" s="147"/>
      <c r="AP596" s="147"/>
      <c r="AQ596" s="147"/>
      <c r="AR596" s="148"/>
      <c r="AS596" s="142" t="str">
        <f>IF(原始数据!L596="","",原始数据!L596)</f>
        <v/>
      </c>
      <c r="AT596" s="142" t="str">
        <f>IF(原始数据!AV596="","",原始数据!AV596)</f>
        <v/>
      </c>
      <c r="AU596" s="149"/>
      <c r="AV596" s="149"/>
      <c r="AW596" s="149"/>
      <c r="AX596" s="149"/>
      <c r="AY596" s="150"/>
      <c r="AZ596" s="151"/>
      <c r="BA596" s="151"/>
    </row>
    <row r="597" spans="1:55">
      <c r="A597" s="1">
        <f>输入错误检查!B596</f>
        <v>0</v>
      </c>
      <c r="C597" s="8" t="str">
        <f>IF(原始数据!B597="","",原始数据!B597)</f>
        <v/>
      </c>
      <c r="D597" s="8" t="str">
        <f>IF(原始数据!C597="","",原始数据!C597)</f>
        <v/>
      </c>
      <c r="E597" s="8" t="str">
        <f>IF(原始数据!D597="","",原始数据!D597)</f>
        <v/>
      </c>
      <c r="F597" s="8" t="str">
        <f>IF(原始数据!E597="","",原始数据!E597)</f>
        <v/>
      </c>
      <c r="G597" s="8" t="str">
        <f>IF(原始数据!F597="","",原始数据!F597)</f>
        <v/>
      </c>
      <c r="H597" s="8">
        <f>IF(原始数据!G597="","",原始数据!G597)</f>
        <v>2</v>
      </c>
      <c r="I597" s="8" t="str">
        <f>IF(原始数据!H597="","",原始数据!H597)</f>
        <v>上</v>
      </c>
      <c r="J597" s="8" t="str">
        <f>原始数据!U597</f>
        <v/>
      </c>
      <c r="K597" s="8" t="str">
        <f t="shared" si="20"/>
        <v/>
      </c>
      <c r="L597" s="8">
        <f t="shared" si="21"/>
        <v>0</v>
      </c>
      <c r="M597" s="142"/>
      <c r="N597" s="142"/>
      <c r="O597" s="143"/>
      <c r="P597" s="144"/>
      <c r="Q597" s="144"/>
      <c r="R597" s="144"/>
      <c r="S597" s="144"/>
      <c r="T597" s="145"/>
      <c r="U597" s="142"/>
      <c r="V597" s="142"/>
      <c r="W597" s="146"/>
      <c r="X597" s="147"/>
      <c r="Y597" s="147"/>
      <c r="Z597" s="147"/>
      <c r="AA597" s="147"/>
      <c r="AB597" s="148"/>
      <c r="AC597" s="142"/>
      <c r="AD597" s="142"/>
      <c r="AE597" s="143"/>
      <c r="AF597" s="144"/>
      <c r="AG597" s="144"/>
      <c r="AH597" s="144"/>
      <c r="AI597" s="144"/>
      <c r="AJ597" s="145"/>
      <c r="AK597" s="142"/>
      <c r="AL597" s="142"/>
      <c r="AM597" s="146"/>
      <c r="AN597" s="147"/>
      <c r="AO597" s="147"/>
      <c r="AP597" s="147"/>
      <c r="AQ597" s="147"/>
      <c r="AR597" s="148"/>
      <c r="AS597" s="142" t="str">
        <f>IF(原始数据!L597="","",原始数据!L597)</f>
        <v/>
      </c>
      <c r="AT597" s="142" t="str">
        <f>IF(原始数据!AV597="","",原始数据!AV597)</f>
        <v/>
      </c>
      <c r="AU597" s="149"/>
      <c r="AV597" s="149"/>
      <c r="AW597" s="149"/>
      <c r="AX597" s="149"/>
      <c r="AY597" s="150"/>
      <c r="AZ597" s="151"/>
      <c r="BA597" s="151"/>
    </row>
    <row r="598" spans="1:55">
      <c r="A598" s="1">
        <f>输入错误检查!B597</f>
        <v>0</v>
      </c>
      <c r="C598" s="8" t="str">
        <f>IF(原始数据!B598="","",原始数据!B598)</f>
        <v/>
      </c>
      <c r="D598" s="8" t="str">
        <f>IF(原始数据!C598="","",原始数据!C598)</f>
        <v/>
      </c>
      <c r="E598" s="8" t="str">
        <f>IF(原始数据!D598="","",原始数据!D598)</f>
        <v/>
      </c>
      <c r="F598" s="8" t="str">
        <f>IF(原始数据!E598="","",原始数据!E598)</f>
        <v/>
      </c>
      <c r="G598" s="8" t="str">
        <f>IF(原始数据!F598="","",原始数据!F598)</f>
        <v/>
      </c>
      <c r="H598" s="8">
        <f>IF(原始数据!G598="","",原始数据!G598)</f>
        <v>2</v>
      </c>
      <c r="I598" s="8" t="str">
        <f>IF(原始数据!H598="","",原始数据!H598)</f>
        <v>下</v>
      </c>
      <c r="J598" s="8" t="str">
        <f>原始数据!U598</f>
        <v/>
      </c>
      <c r="K598" s="8" t="str">
        <f t="shared" si="20"/>
        <v/>
      </c>
      <c r="L598" s="8">
        <f t="shared" si="21"/>
        <v>0</v>
      </c>
      <c r="M598" s="142"/>
      <c r="N598" s="142"/>
      <c r="O598" s="143"/>
      <c r="P598" s="144"/>
      <c r="Q598" s="144"/>
      <c r="R598" s="144"/>
      <c r="S598" s="144"/>
      <c r="T598" s="145"/>
      <c r="U598" s="142"/>
      <c r="V598" s="142"/>
      <c r="W598" s="146"/>
      <c r="X598" s="147"/>
      <c r="Y598" s="147"/>
      <c r="Z598" s="147"/>
      <c r="AA598" s="147"/>
      <c r="AB598" s="148"/>
      <c r="AC598" s="142"/>
      <c r="AD598" s="142"/>
      <c r="AE598" s="143"/>
      <c r="AF598" s="144"/>
      <c r="AG598" s="144"/>
      <c r="AH598" s="144"/>
      <c r="AI598" s="144"/>
      <c r="AJ598" s="145"/>
      <c r="AK598" s="142"/>
      <c r="AL598" s="142"/>
      <c r="AM598" s="146"/>
      <c r="AN598" s="147"/>
      <c r="AO598" s="147"/>
      <c r="AP598" s="147"/>
      <c r="AQ598" s="147"/>
      <c r="AR598" s="148"/>
      <c r="AS598" s="142" t="str">
        <f>IF(原始数据!L598="","",原始数据!L598)</f>
        <v/>
      </c>
      <c r="AT598" s="142" t="str">
        <f>IF(原始数据!AV598="","",原始数据!AV598)</f>
        <v/>
      </c>
      <c r="AU598" s="149"/>
      <c r="AV598" s="149"/>
      <c r="AW598" s="149"/>
      <c r="AX598" s="149"/>
      <c r="AY598" s="150"/>
      <c r="AZ598" s="151"/>
      <c r="BA598" s="151"/>
    </row>
    <row r="599" spans="1:55">
      <c r="A599" s="1">
        <f>输入错误检查!B598</f>
        <v>0</v>
      </c>
      <c r="C599" s="8" t="str">
        <f>IF(原始数据!B599="","",原始数据!B599)</f>
        <v/>
      </c>
      <c r="D599" s="8" t="str">
        <f>IF(原始数据!C599="","",原始数据!C599)</f>
        <v/>
      </c>
      <c r="E599" s="8" t="str">
        <f>IF(原始数据!D599="","",原始数据!D599)</f>
        <v/>
      </c>
      <c r="F599" s="8" t="str">
        <f>IF(原始数据!E599="","",原始数据!E599)</f>
        <v/>
      </c>
      <c r="G599" s="8" t="str">
        <f>IF(原始数据!F599="","",原始数据!F599)</f>
        <v/>
      </c>
      <c r="H599" s="8">
        <f>IF(原始数据!G599="","",原始数据!G599)</f>
        <v>3</v>
      </c>
      <c r="I599" s="8" t="str">
        <f>IF(原始数据!H599="","",原始数据!H599)</f>
        <v>上</v>
      </c>
      <c r="J599" s="8" t="str">
        <f>原始数据!U599</f>
        <v/>
      </c>
      <c r="K599" s="8" t="str">
        <f t="shared" si="20"/>
        <v/>
      </c>
      <c r="L599" s="8">
        <f t="shared" si="21"/>
        <v>0</v>
      </c>
      <c r="M599" s="142"/>
      <c r="N599" s="142"/>
      <c r="O599" s="143"/>
      <c r="P599" s="144"/>
      <c r="Q599" s="144"/>
      <c r="R599" s="144"/>
      <c r="S599" s="144"/>
      <c r="T599" s="145"/>
      <c r="U599" s="142"/>
      <c r="V599" s="142"/>
      <c r="W599" s="146"/>
      <c r="X599" s="147"/>
      <c r="Y599" s="147"/>
      <c r="Z599" s="147"/>
      <c r="AA599" s="147"/>
      <c r="AB599" s="148"/>
      <c r="AC599" s="142"/>
      <c r="AD599" s="142"/>
      <c r="AE599" s="143"/>
      <c r="AF599" s="144"/>
      <c r="AG599" s="144"/>
      <c r="AH599" s="144"/>
      <c r="AI599" s="144"/>
      <c r="AJ599" s="145"/>
      <c r="AK599" s="142"/>
      <c r="AL599" s="142"/>
      <c r="AM599" s="146"/>
      <c r="AN599" s="147"/>
      <c r="AO599" s="147"/>
      <c r="AP599" s="147"/>
      <c r="AQ599" s="147"/>
      <c r="AR599" s="148"/>
      <c r="AS599" s="142" t="str">
        <f>IF(原始数据!L599="","",原始数据!L599)</f>
        <v/>
      </c>
      <c r="AT599" s="142" t="str">
        <f>IF(原始数据!AV599="","",原始数据!AV599)</f>
        <v/>
      </c>
      <c r="AU599" s="149"/>
      <c r="AV599" s="149"/>
      <c r="AW599" s="149"/>
      <c r="AX599" s="149"/>
      <c r="AY599" s="150"/>
      <c r="AZ599" s="151"/>
      <c r="BA599" s="151"/>
    </row>
    <row r="600" spans="1:55">
      <c r="A600" s="1">
        <f>输入错误检查!B599</f>
        <v>0</v>
      </c>
      <c r="C600" s="8" t="str">
        <f>IF(原始数据!B600="","",原始数据!B600)</f>
        <v/>
      </c>
      <c r="D600" s="8" t="str">
        <f>IF(原始数据!C600="","",原始数据!C600)</f>
        <v/>
      </c>
      <c r="E600" s="8" t="str">
        <f>IF(原始数据!D600="","",原始数据!D600)</f>
        <v/>
      </c>
      <c r="F600" s="8" t="str">
        <f>IF(原始数据!E600="","",原始数据!E600)</f>
        <v/>
      </c>
      <c r="G600" s="8" t="str">
        <f>IF(原始数据!F600="","",原始数据!F600)</f>
        <v/>
      </c>
      <c r="H600" s="8">
        <f>IF(原始数据!G600="","",原始数据!G600)</f>
        <v>3</v>
      </c>
      <c r="I600" s="8" t="str">
        <f>IF(原始数据!H600="","",原始数据!H600)</f>
        <v>下</v>
      </c>
      <c r="J600" s="8" t="str">
        <f>原始数据!U600</f>
        <v/>
      </c>
      <c r="K600" s="8" t="str">
        <f t="shared" si="20"/>
        <v/>
      </c>
      <c r="L600" s="8">
        <f t="shared" si="21"/>
        <v>0</v>
      </c>
      <c r="M600" s="142"/>
      <c r="N600" s="142"/>
      <c r="O600" s="143"/>
      <c r="P600" s="144"/>
      <c r="Q600" s="144"/>
      <c r="R600" s="144"/>
      <c r="S600" s="144"/>
      <c r="T600" s="145"/>
      <c r="U600" s="142"/>
      <c r="V600" s="142"/>
      <c r="W600" s="146"/>
      <c r="X600" s="147"/>
      <c r="Y600" s="147"/>
      <c r="Z600" s="147"/>
      <c r="AA600" s="147"/>
      <c r="AB600" s="148"/>
      <c r="AC600" s="142"/>
      <c r="AD600" s="142"/>
      <c r="AE600" s="143"/>
      <c r="AF600" s="144"/>
      <c r="AG600" s="144"/>
      <c r="AH600" s="144"/>
      <c r="AI600" s="144"/>
      <c r="AJ600" s="145"/>
      <c r="AK600" s="142"/>
      <c r="AL600" s="142"/>
      <c r="AM600" s="146"/>
      <c r="AN600" s="147"/>
      <c r="AO600" s="147"/>
      <c r="AP600" s="147"/>
      <c r="AQ600" s="147"/>
      <c r="AR600" s="148"/>
      <c r="AS600" s="142" t="str">
        <f>IF(原始数据!L600="","",原始数据!L600)</f>
        <v/>
      </c>
      <c r="AT600" s="142" t="str">
        <f>IF(原始数据!AV600="","",原始数据!AV600)</f>
        <v/>
      </c>
      <c r="AU600" s="149"/>
      <c r="AV600" s="149"/>
      <c r="AW600" s="149"/>
      <c r="AX600" s="149"/>
      <c r="AY600" s="150"/>
      <c r="AZ600" s="151"/>
      <c r="BA600" s="151"/>
    </row>
    <row r="601" spans="1:55">
      <c r="A601" s="1">
        <f>输入错误检查!B600</f>
        <v>0</v>
      </c>
      <c r="C601" s="8" t="str">
        <f>IF(原始数据!B601="","",原始数据!B601)</f>
        <v/>
      </c>
      <c r="D601" s="8" t="str">
        <f>IF(原始数据!C601="","",原始数据!C601)</f>
        <v/>
      </c>
      <c r="E601" s="8" t="str">
        <f>IF(原始数据!D601="","",原始数据!D601)</f>
        <v/>
      </c>
      <c r="F601" s="8" t="str">
        <f>IF(原始数据!E601="","",原始数据!E601)</f>
        <v/>
      </c>
      <c r="G601" s="8" t="str">
        <f>IF(原始数据!F601="","",原始数据!F601)</f>
        <v/>
      </c>
      <c r="H601" s="8" t="str">
        <f>IF(原始数据!G601="","",原始数据!G601)</f>
        <v>加</v>
      </c>
      <c r="I601" s="8" t="str">
        <f>IF(原始数据!H601="","",原始数据!H601)</f>
        <v>上</v>
      </c>
      <c r="J601" s="8" t="str">
        <f>原始数据!U601</f>
        <v/>
      </c>
      <c r="K601" s="8" t="str">
        <f t="shared" si="20"/>
        <v/>
      </c>
      <c r="L601" s="8">
        <f t="shared" si="21"/>
        <v>0</v>
      </c>
      <c r="M601" s="142"/>
      <c r="N601" s="142"/>
      <c r="O601" s="143"/>
      <c r="P601" s="144"/>
      <c r="Q601" s="144"/>
      <c r="R601" s="144"/>
      <c r="S601" s="144"/>
      <c r="T601" s="145"/>
      <c r="U601" s="142"/>
      <c r="V601" s="142"/>
      <c r="W601" s="146"/>
      <c r="X601" s="147"/>
      <c r="Y601" s="147"/>
      <c r="Z601" s="147"/>
      <c r="AA601" s="147"/>
      <c r="AB601" s="148"/>
      <c r="AC601" s="142"/>
      <c r="AD601" s="142"/>
      <c r="AE601" s="143"/>
      <c r="AF601" s="144"/>
      <c r="AG601" s="144"/>
      <c r="AH601" s="144"/>
      <c r="AI601" s="144"/>
      <c r="AJ601" s="145"/>
      <c r="AK601" s="142"/>
      <c r="AL601" s="142"/>
      <c r="AM601" s="146"/>
      <c r="AN601" s="147"/>
      <c r="AO601" s="147"/>
      <c r="AP601" s="147"/>
      <c r="AQ601" s="147"/>
      <c r="AR601" s="148"/>
      <c r="AS601" s="142" t="str">
        <f>IF(原始数据!L601="","",原始数据!L601)</f>
        <v/>
      </c>
      <c r="AT601" s="142" t="str">
        <f>IF(原始数据!AV601="","",原始数据!AV601)</f>
        <v/>
      </c>
      <c r="AU601" s="149"/>
      <c r="AV601" s="149"/>
      <c r="AW601" s="149"/>
      <c r="AX601" s="149"/>
      <c r="AY601" s="150"/>
      <c r="AZ601" s="151"/>
      <c r="BA601" s="151"/>
    </row>
    <row r="602" spans="1:55">
      <c r="A602" s="1">
        <f>输入错误检查!B601</f>
        <v>0</v>
      </c>
      <c r="C602" s="8" t="str">
        <f>IF(原始数据!B602="","",原始数据!B602)</f>
        <v/>
      </c>
      <c r="D602" s="8" t="str">
        <f>IF(原始数据!C602="","",原始数据!C602)</f>
        <v/>
      </c>
      <c r="E602" s="8" t="str">
        <f>IF(原始数据!D602="","",原始数据!D602)</f>
        <v/>
      </c>
      <c r="F602" s="8" t="str">
        <f>IF(原始数据!E602="","",原始数据!E602)</f>
        <v/>
      </c>
      <c r="G602" s="8" t="str">
        <f>IF(原始数据!F602="","",原始数据!F602)</f>
        <v/>
      </c>
      <c r="H602" s="8" t="str">
        <f>IF(原始数据!G602="","",原始数据!G602)</f>
        <v>加</v>
      </c>
      <c r="I602" s="8" t="str">
        <f>IF(原始数据!H602="","",原始数据!H602)</f>
        <v>下</v>
      </c>
      <c r="J602" s="8" t="str">
        <f>原始数据!U602</f>
        <v/>
      </c>
      <c r="K602" s="8" t="str">
        <f t="shared" si="20"/>
        <v/>
      </c>
      <c r="L602" s="8">
        <f t="shared" si="21"/>
        <v>0</v>
      </c>
      <c r="M602" s="142"/>
      <c r="N602" s="142"/>
      <c r="O602" s="143"/>
      <c r="P602" s="144"/>
      <c r="Q602" s="144"/>
      <c r="R602" s="144"/>
      <c r="S602" s="144"/>
      <c r="T602" s="145"/>
      <c r="U602" s="142"/>
      <c r="V602" s="142"/>
      <c r="W602" s="146"/>
      <c r="X602" s="147"/>
      <c r="Y602" s="147"/>
      <c r="Z602" s="147"/>
      <c r="AA602" s="147"/>
      <c r="AB602" s="148"/>
      <c r="AC602" s="142"/>
      <c r="AD602" s="142"/>
      <c r="AE602" s="143"/>
      <c r="AF602" s="144"/>
      <c r="AG602" s="144"/>
      <c r="AH602" s="144"/>
      <c r="AI602" s="144"/>
      <c r="AJ602" s="145"/>
      <c r="AK602" s="142"/>
      <c r="AL602" s="142"/>
      <c r="AM602" s="146"/>
      <c r="AN602" s="147"/>
      <c r="AO602" s="147"/>
      <c r="AP602" s="147"/>
      <c r="AQ602" s="147"/>
      <c r="AR602" s="148"/>
      <c r="AS602" s="142" t="str">
        <f>IF(原始数据!L602="","",原始数据!L602)</f>
        <v/>
      </c>
      <c r="AT602" s="142" t="str">
        <f>IF(原始数据!AV602="","",原始数据!AV602)</f>
        <v/>
      </c>
      <c r="AU602" s="149"/>
      <c r="AV602" s="149"/>
      <c r="AW602" s="149"/>
      <c r="AX602" s="149"/>
      <c r="AY602" s="150"/>
      <c r="AZ602" s="151"/>
      <c r="BA602" s="151"/>
    </row>
    <row r="603" spans="1:55">
      <c r="A603" s="1">
        <f>输入错误检查!B602</f>
        <v>0</v>
      </c>
      <c r="C603" s="8" t="str">
        <f>IF(原始数据!B603="","",原始数据!B603)</f>
        <v/>
      </c>
      <c r="D603" s="8" t="str">
        <f>IF(原始数据!C603="","",原始数据!C603)</f>
        <v/>
      </c>
      <c r="E603" s="8" t="str">
        <f>IF(原始数据!D603="","",原始数据!D603)</f>
        <v/>
      </c>
      <c r="F603" s="8" t="str">
        <f>IF(原始数据!E603="","",原始数据!E603)</f>
        <v/>
      </c>
      <c r="G603" s="8" t="str">
        <f>IF(原始数据!F603="","",原始数据!F603)</f>
        <v/>
      </c>
      <c r="H603" s="8">
        <f>IF(原始数据!G603="","",原始数据!G603)</f>
        <v>1</v>
      </c>
      <c r="I603" s="8" t="str">
        <f>IF(原始数据!H603="","",原始数据!H603)</f>
        <v>上</v>
      </c>
      <c r="J603" s="8" t="str">
        <f>原始数据!U603</f>
        <v/>
      </c>
      <c r="K603" s="8" t="str">
        <f t="shared" si="20"/>
        <v/>
      </c>
      <c r="L603" s="8">
        <f t="shared" si="21"/>
        <v>0</v>
      </c>
      <c r="M603" s="142"/>
      <c r="N603" s="142"/>
      <c r="O603" s="146"/>
      <c r="P603" s="147"/>
      <c r="Q603" s="147"/>
      <c r="R603" s="147"/>
      <c r="S603" s="147"/>
      <c r="T603" s="148"/>
      <c r="U603" s="142"/>
      <c r="V603" s="142"/>
      <c r="W603" s="143"/>
      <c r="X603" s="144"/>
      <c r="Y603" s="144"/>
      <c r="Z603" s="144"/>
      <c r="AA603" s="144"/>
      <c r="AB603" s="145"/>
      <c r="AC603" s="142"/>
      <c r="AD603" s="142"/>
      <c r="AE603" s="146"/>
      <c r="AF603" s="147"/>
      <c r="AG603" s="147"/>
      <c r="AH603" s="147"/>
      <c r="AI603" s="147"/>
      <c r="AJ603" s="148"/>
      <c r="AK603" s="142"/>
      <c r="AL603" s="142"/>
      <c r="AM603" s="143"/>
      <c r="AN603" s="144"/>
      <c r="AO603" s="144"/>
      <c r="AP603" s="144"/>
      <c r="AQ603" s="144"/>
      <c r="AR603" s="145"/>
      <c r="AS603" s="142" t="str">
        <f>IF(原始数据!L603="","",原始数据!L603)</f>
        <v/>
      </c>
      <c r="AT603" s="142" t="str">
        <f>IF(原始数据!AV603="","",原始数据!AV603)</f>
        <v/>
      </c>
      <c r="AU603" s="154"/>
      <c r="AV603" s="154"/>
      <c r="AW603" s="154"/>
      <c r="AX603" s="154"/>
      <c r="AY603" s="155"/>
      <c r="AZ603" s="151"/>
      <c r="BA603" s="151"/>
      <c r="BB603" s="156"/>
      <c r="BC603" s="157"/>
    </row>
    <row r="604" spans="1:55">
      <c r="A604" s="1">
        <f>输入错误检查!B603</f>
        <v>0</v>
      </c>
      <c r="C604" s="8" t="str">
        <f>IF(原始数据!B604="","",原始数据!B604)</f>
        <v/>
      </c>
      <c r="D604" s="8" t="str">
        <f>IF(原始数据!C604="","",原始数据!C604)</f>
        <v/>
      </c>
      <c r="E604" s="8" t="str">
        <f>IF(原始数据!D604="","",原始数据!D604)</f>
        <v/>
      </c>
      <c r="F604" s="8" t="str">
        <f>IF(原始数据!E604="","",原始数据!E604)</f>
        <v/>
      </c>
      <c r="G604" s="8" t="str">
        <f>IF(原始数据!F604="","",原始数据!F604)</f>
        <v/>
      </c>
      <c r="H604" s="8">
        <f>IF(原始数据!G604="","",原始数据!G604)</f>
        <v>1</v>
      </c>
      <c r="I604" s="8" t="str">
        <f>IF(原始数据!H604="","",原始数据!H604)</f>
        <v>下</v>
      </c>
      <c r="J604" s="8" t="str">
        <f>原始数据!U604</f>
        <v/>
      </c>
      <c r="K604" s="8" t="str">
        <f t="shared" si="20"/>
        <v/>
      </c>
      <c r="L604" s="8">
        <f t="shared" si="21"/>
        <v>0</v>
      </c>
      <c r="M604" s="142"/>
      <c r="N604" s="142"/>
      <c r="O604" s="146"/>
      <c r="P604" s="147"/>
      <c r="Q604" s="147"/>
      <c r="R604" s="147"/>
      <c r="S604" s="147"/>
      <c r="T604" s="148"/>
      <c r="U604" s="142"/>
      <c r="V604" s="142"/>
      <c r="W604" s="143"/>
      <c r="X604" s="144"/>
      <c r="Y604" s="144"/>
      <c r="Z604" s="144"/>
      <c r="AA604" s="144"/>
      <c r="AB604" s="145"/>
      <c r="AC604" s="142"/>
      <c r="AD604" s="142"/>
      <c r="AE604" s="146"/>
      <c r="AF604" s="147"/>
      <c r="AG604" s="147"/>
      <c r="AH604" s="147"/>
      <c r="AI604" s="147"/>
      <c r="AJ604" s="148"/>
      <c r="AK604" s="142"/>
      <c r="AL604" s="142"/>
      <c r="AM604" s="143"/>
      <c r="AN604" s="144"/>
      <c r="AO604" s="144"/>
      <c r="AP604" s="144"/>
      <c r="AQ604" s="144"/>
      <c r="AR604" s="145"/>
      <c r="AS604" s="142" t="str">
        <f>IF(原始数据!L604="","",原始数据!L604)</f>
        <v/>
      </c>
      <c r="AT604" s="142" t="str">
        <f>IF(原始数据!AV604="","",原始数据!AV604)</f>
        <v/>
      </c>
      <c r="AU604" s="154"/>
      <c r="AV604" s="154"/>
      <c r="AW604" s="154"/>
      <c r="AX604" s="154"/>
      <c r="AY604" s="155"/>
      <c r="AZ604" s="151"/>
      <c r="BA604" s="151"/>
    </row>
    <row r="605" spans="1:55">
      <c r="A605" s="1">
        <f>输入错误检查!B604</f>
        <v>0</v>
      </c>
      <c r="C605" s="8" t="str">
        <f>IF(原始数据!B605="","",原始数据!B605)</f>
        <v/>
      </c>
      <c r="D605" s="8" t="str">
        <f>IF(原始数据!C605="","",原始数据!C605)</f>
        <v/>
      </c>
      <c r="E605" s="8" t="str">
        <f>IF(原始数据!D605="","",原始数据!D605)</f>
        <v/>
      </c>
      <c r="F605" s="8" t="str">
        <f>IF(原始数据!E605="","",原始数据!E605)</f>
        <v/>
      </c>
      <c r="G605" s="8" t="str">
        <f>IF(原始数据!F605="","",原始数据!F605)</f>
        <v/>
      </c>
      <c r="H605" s="8">
        <f>IF(原始数据!G605="","",原始数据!G605)</f>
        <v>2</v>
      </c>
      <c r="I605" s="8" t="str">
        <f>IF(原始数据!H605="","",原始数据!H605)</f>
        <v>上</v>
      </c>
      <c r="J605" s="8" t="str">
        <f>原始数据!U605</f>
        <v/>
      </c>
      <c r="K605" s="8" t="str">
        <f t="shared" si="20"/>
        <v/>
      </c>
      <c r="L605" s="8">
        <f t="shared" si="21"/>
        <v>0</v>
      </c>
      <c r="M605" s="142"/>
      <c r="N605" s="142"/>
      <c r="O605" s="146"/>
      <c r="P605" s="147"/>
      <c r="Q605" s="147"/>
      <c r="R605" s="147"/>
      <c r="S605" s="147"/>
      <c r="T605" s="148"/>
      <c r="U605" s="142"/>
      <c r="V605" s="142"/>
      <c r="W605" s="143"/>
      <c r="X605" s="144"/>
      <c r="Y605" s="144"/>
      <c r="Z605" s="144"/>
      <c r="AA605" s="144"/>
      <c r="AB605" s="145"/>
      <c r="AC605" s="142"/>
      <c r="AD605" s="142"/>
      <c r="AE605" s="146"/>
      <c r="AF605" s="147"/>
      <c r="AG605" s="147"/>
      <c r="AH605" s="147"/>
      <c r="AI605" s="147"/>
      <c r="AJ605" s="148"/>
      <c r="AK605" s="142"/>
      <c r="AL605" s="142"/>
      <c r="AM605" s="143"/>
      <c r="AN605" s="144"/>
      <c r="AO605" s="144"/>
      <c r="AP605" s="144"/>
      <c r="AQ605" s="144"/>
      <c r="AR605" s="145"/>
      <c r="AS605" s="142" t="str">
        <f>IF(原始数据!L605="","",原始数据!L605)</f>
        <v/>
      </c>
      <c r="AT605" s="142" t="str">
        <f>IF(原始数据!AV605="","",原始数据!AV605)</f>
        <v/>
      </c>
      <c r="AU605" s="154"/>
      <c r="AV605" s="154"/>
      <c r="AW605" s="154"/>
      <c r="AX605" s="154"/>
      <c r="AY605" s="155"/>
      <c r="AZ605" s="151"/>
      <c r="BA605" s="151"/>
    </row>
    <row r="606" spans="1:55">
      <c r="A606" s="1">
        <f>输入错误检查!B605</f>
        <v>0</v>
      </c>
      <c r="C606" s="8" t="str">
        <f>IF(原始数据!B606="","",原始数据!B606)</f>
        <v/>
      </c>
      <c r="D606" s="8" t="str">
        <f>IF(原始数据!C606="","",原始数据!C606)</f>
        <v/>
      </c>
      <c r="E606" s="8" t="str">
        <f>IF(原始数据!D606="","",原始数据!D606)</f>
        <v/>
      </c>
      <c r="F606" s="8" t="str">
        <f>IF(原始数据!E606="","",原始数据!E606)</f>
        <v/>
      </c>
      <c r="G606" s="8" t="str">
        <f>IF(原始数据!F606="","",原始数据!F606)</f>
        <v/>
      </c>
      <c r="H606" s="8">
        <f>IF(原始数据!G606="","",原始数据!G606)</f>
        <v>2</v>
      </c>
      <c r="I606" s="8" t="str">
        <f>IF(原始数据!H606="","",原始数据!H606)</f>
        <v>下</v>
      </c>
      <c r="J606" s="8" t="str">
        <f>原始数据!U606</f>
        <v/>
      </c>
      <c r="K606" s="8" t="str">
        <f t="shared" si="20"/>
        <v/>
      </c>
      <c r="L606" s="8">
        <f t="shared" si="21"/>
        <v>0</v>
      </c>
      <c r="M606" s="142"/>
      <c r="N606" s="142"/>
      <c r="O606" s="146"/>
      <c r="P606" s="147"/>
      <c r="Q606" s="147"/>
      <c r="R606" s="147"/>
      <c r="S606" s="147"/>
      <c r="T606" s="148"/>
      <c r="U606" s="142"/>
      <c r="V606" s="142"/>
      <c r="W606" s="143"/>
      <c r="X606" s="144"/>
      <c r="Y606" s="144"/>
      <c r="Z606" s="144"/>
      <c r="AA606" s="144"/>
      <c r="AB606" s="145"/>
      <c r="AC606" s="142"/>
      <c r="AD606" s="142"/>
      <c r="AE606" s="146"/>
      <c r="AF606" s="147"/>
      <c r="AG606" s="147"/>
      <c r="AH606" s="147"/>
      <c r="AI606" s="147"/>
      <c r="AJ606" s="148"/>
      <c r="AK606" s="142"/>
      <c r="AL606" s="142"/>
      <c r="AM606" s="143"/>
      <c r="AN606" s="144"/>
      <c r="AO606" s="144"/>
      <c r="AP606" s="144"/>
      <c r="AQ606" s="144"/>
      <c r="AR606" s="145"/>
      <c r="AS606" s="142" t="str">
        <f>IF(原始数据!L606="","",原始数据!L606)</f>
        <v/>
      </c>
      <c r="AT606" s="142" t="str">
        <f>IF(原始数据!AV606="","",原始数据!AV606)</f>
        <v/>
      </c>
      <c r="AU606" s="154"/>
      <c r="AV606" s="154"/>
      <c r="AW606" s="154"/>
      <c r="AX606" s="154"/>
      <c r="AY606" s="155"/>
      <c r="AZ606" s="151"/>
      <c r="BA606" s="151"/>
    </row>
    <row r="607" spans="1:55">
      <c r="A607" s="1">
        <f>输入错误检查!B606</f>
        <v>0</v>
      </c>
      <c r="C607" s="8" t="str">
        <f>IF(原始数据!B607="","",原始数据!B607)</f>
        <v/>
      </c>
      <c r="D607" s="8" t="str">
        <f>IF(原始数据!C607="","",原始数据!C607)</f>
        <v/>
      </c>
      <c r="E607" s="8" t="str">
        <f>IF(原始数据!D607="","",原始数据!D607)</f>
        <v/>
      </c>
      <c r="F607" s="8" t="str">
        <f>IF(原始数据!E607="","",原始数据!E607)</f>
        <v/>
      </c>
      <c r="G607" s="8" t="str">
        <f>IF(原始数据!F607="","",原始数据!F607)</f>
        <v/>
      </c>
      <c r="H607" s="8">
        <f>IF(原始数据!G607="","",原始数据!G607)</f>
        <v>3</v>
      </c>
      <c r="I607" s="8" t="str">
        <f>IF(原始数据!H607="","",原始数据!H607)</f>
        <v>上</v>
      </c>
      <c r="J607" s="8" t="str">
        <f>原始数据!U607</f>
        <v/>
      </c>
      <c r="K607" s="8" t="str">
        <f t="shared" si="20"/>
        <v/>
      </c>
      <c r="L607" s="8">
        <f t="shared" si="21"/>
        <v>0</v>
      </c>
      <c r="M607" s="142"/>
      <c r="N607" s="142"/>
      <c r="O607" s="146"/>
      <c r="P607" s="147"/>
      <c r="Q607" s="147"/>
      <c r="R607" s="147"/>
      <c r="S607" s="147"/>
      <c r="T607" s="148"/>
      <c r="U607" s="142"/>
      <c r="V607" s="142"/>
      <c r="W607" s="143"/>
      <c r="X607" s="144"/>
      <c r="Y607" s="144"/>
      <c r="Z607" s="144"/>
      <c r="AA607" s="144"/>
      <c r="AB607" s="145"/>
      <c r="AC607" s="142"/>
      <c r="AD607" s="142"/>
      <c r="AE607" s="146"/>
      <c r="AF607" s="147"/>
      <c r="AG607" s="147"/>
      <c r="AH607" s="147"/>
      <c r="AI607" s="147"/>
      <c r="AJ607" s="148"/>
      <c r="AK607" s="142"/>
      <c r="AL607" s="142"/>
      <c r="AM607" s="143"/>
      <c r="AN607" s="144"/>
      <c r="AO607" s="144"/>
      <c r="AP607" s="144"/>
      <c r="AQ607" s="144"/>
      <c r="AR607" s="145"/>
      <c r="AS607" s="142" t="str">
        <f>IF(原始数据!L607="","",原始数据!L607)</f>
        <v/>
      </c>
      <c r="AT607" s="142" t="str">
        <f>IF(原始数据!AV607="","",原始数据!AV607)</f>
        <v/>
      </c>
      <c r="AU607" s="154"/>
      <c r="AV607" s="154"/>
      <c r="AW607" s="154"/>
      <c r="AX607" s="154"/>
      <c r="AY607" s="155"/>
      <c r="AZ607" s="151"/>
      <c r="BA607" s="151"/>
    </row>
    <row r="608" spans="1:55">
      <c r="A608" s="1">
        <f>输入错误检查!B607</f>
        <v>0</v>
      </c>
      <c r="C608" s="8" t="str">
        <f>IF(原始数据!B608="","",原始数据!B608)</f>
        <v/>
      </c>
      <c r="D608" s="8" t="str">
        <f>IF(原始数据!C608="","",原始数据!C608)</f>
        <v/>
      </c>
      <c r="E608" s="8" t="str">
        <f>IF(原始数据!D608="","",原始数据!D608)</f>
        <v/>
      </c>
      <c r="F608" s="8" t="str">
        <f>IF(原始数据!E608="","",原始数据!E608)</f>
        <v/>
      </c>
      <c r="G608" s="8" t="str">
        <f>IF(原始数据!F608="","",原始数据!F608)</f>
        <v/>
      </c>
      <c r="H608" s="8">
        <f>IF(原始数据!G608="","",原始数据!G608)</f>
        <v>3</v>
      </c>
      <c r="I608" s="8" t="str">
        <f>IF(原始数据!H608="","",原始数据!H608)</f>
        <v>下</v>
      </c>
      <c r="J608" s="8" t="str">
        <f>原始数据!U608</f>
        <v/>
      </c>
      <c r="K608" s="8" t="str">
        <f t="shared" si="20"/>
        <v/>
      </c>
      <c r="L608" s="8">
        <f t="shared" si="21"/>
        <v>0</v>
      </c>
      <c r="M608" s="142"/>
      <c r="N608" s="142"/>
      <c r="O608" s="146"/>
      <c r="P608" s="147"/>
      <c r="Q608" s="147"/>
      <c r="R608" s="147"/>
      <c r="S608" s="147"/>
      <c r="T608" s="148"/>
      <c r="U608" s="142"/>
      <c r="V608" s="142"/>
      <c r="W608" s="143"/>
      <c r="X608" s="144"/>
      <c r="Y608" s="144"/>
      <c r="Z608" s="144"/>
      <c r="AA608" s="144"/>
      <c r="AB608" s="145"/>
      <c r="AC608" s="142"/>
      <c r="AD608" s="142"/>
      <c r="AE608" s="146"/>
      <c r="AF608" s="147"/>
      <c r="AG608" s="147"/>
      <c r="AH608" s="147"/>
      <c r="AI608" s="147"/>
      <c r="AJ608" s="148"/>
      <c r="AK608" s="142"/>
      <c r="AL608" s="142"/>
      <c r="AM608" s="143"/>
      <c r="AN608" s="144"/>
      <c r="AO608" s="144"/>
      <c r="AP608" s="144"/>
      <c r="AQ608" s="144"/>
      <c r="AR608" s="145"/>
      <c r="AS608" s="142" t="str">
        <f>IF(原始数据!L608="","",原始数据!L608)</f>
        <v/>
      </c>
      <c r="AT608" s="142" t="str">
        <f>IF(原始数据!AV608="","",原始数据!AV608)</f>
        <v/>
      </c>
      <c r="AU608" s="154"/>
      <c r="AV608" s="154"/>
      <c r="AW608" s="154"/>
      <c r="AX608" s="154"/>
      <c r="AY608" s="155"/>
      <c r="AZ608" s="151"/>
      <c r="BA608" s="151"/>
    </row>
    <row r="609" spans="1:55">
      <c r="A609" s="1">
        <f>输入错误检查!B608</f>
        <v>0</v>
      </c>
      <c r="C609" s="8" t="str">
        <f>IF(原始数据!B609="","",原始数据!B609)</f>
        <v/>
      </c>
      <c r="D609" s="8" t="str">
        <f>IF(原始数据!C609="","",原始数据!C609)</f>
        <v/>
      </c>
      <c r="E609" s="8" t="str">
        <f>IF(原始数据!D609="","",原始数据!D609)</f>
        <v/>
      </c>
      <c r="F609" s="8" t="str">
        <f>IF(原始数据!E609="","",原始数据!E609)</f>
        <v/>
      </c>
      <c r="G609" s="8" t="str">
        <f>IF(原始数据!F609="","",原始数据!F609)</f>
        <v/>
      </c>
      <c r="H609" s="8" t="str">
        <f>IF(原始数据!G609="","",原始数据!G609)</f>
        <v>加</v>
      </c>
      <c r="I609" s="8" t="str">
        <f>IF(原始数据!H609="","",原始数据!H609)</f>
        <v>上</v>
      </c>
      <c r="J609" s="8" t="str">
        <f>原始数据!U609</f>
        <v/>
      </c>
      <c r="K609" s="8" t="str">
        <f t="shared" si="20"/>
        <v/>
      </c>
      <c r="L609" s="8">
        <f t="shared" si="21"/>
        <v>0</v>
      </c>
      <c r="M609" s="142"/>
      <c r="N609" s="142"/>
      <c r="O609" s="146"/>
      <c r="P609" s="147"/>
      <c r="Q609" s="147"/>
      <c r="R609" s="147"/>
      <c r="S609" s="147"/>
      <c r="T609" s="148"/>
      <c r="U609" s="142"/>
      <c r="V609" s="142"/>
      <c r="W609" s="143"/>
      <c r="X609" s="144"/>
      <c r="Y609" s="144"/>
      <c r="Z609" s="144"/>
      <c r="AA609" s="144"/>
      <c r="AB609" s="145"/>
      <c r="AC609" s="142"/>
      <c r="AD609" s="142"/>
      <c r="AE609" s="146"/>
      <c r="AF609" s="147"/>
      <c r="AG609" s="147"/>
      <c r="AH609" s="147"/>
      <c r="AI609" s="147"/>
      <c r="AJ609" s="148"/>
      <c r="AK609" s="142"/>
      <c r="AL609" s="142"/>
      <c r="AM609" s="143"/>
      <c r="AN609" s="144"/>
      <c r="AO609" s="144"/>
      <c r="AP609" s="144"/>
      <c r="AQ609" s="144"/>
      <c r="AR609" s="145"/>
      <c r="AS609" s="142" t="str">
        <f>IF(原始数据!L609="","",原始数据!L609)</f>
        <v/>
      </c>
      <c r="AT609" s="142" t="str">
        <f>IF(原始数据!AV609="","",原始数据!AV609)</f>
        <v/>
      </c>
      <c r="AU609" s="154"/>
      <c r="AV609" s="154"/>
      <c r="AW609" s="154"/>
      <c r="AX609" s="154"/>
      <c r="AY609" s="155"/>
      <c r="AZ609" s="151"/>
      <c r="BA609" s="151"/>
    </row>
    <row r="610" spans="1:55">
      <c r="A610" s="1">
        <f>输入错误检查!B609</f>
        <v>0</v>
      </c>
      <c r="C610" s="8" t="str">
        <f>IF(原始数据!B610="","",原始数据!B610)</f>
        <v/>
      </c>
      <c r="D610" s="8" t="str">
        <f>IF(原始数据!C610="","",原始数据!C610)</f>
        <v/>
      </c>
      <c r="E610" s="8" t="str">
        <f>IF(原始数据!D610="","",原始数据!D610)</f>
        <v/>
      </c>
      <c r="F610" s="8" t="str">
        <f>IF(原始数据!E610="","",原始数据!E610)</f>
        <v/>
      </c>
      <c r="G610" s="8" t="str">
        <f>IF(原始数据!F610="","",原始数据!F610)</f>
        <v/>
      </c>
      <c r="H610" s="8" t="str">
        <f>IF(原始数据!G610="","",原始数据!G610)</f>
        <v>加</v>
      </c>
      <c r="I610" s="8" t="str">
        <f>IF(原始数据!H610="","",原始数据!H610)</f>
        <v>下</v>
      </c>
      <c r="J610" s="8" t="str">
        <f>原始数据!U610</f>
        <v/>
      </c>
      <c r="K610" s="8" t="str">
        <f t="shared" si="20"/>
        <v/>
      </c>
      <c r="L610" s="8">
        <f t="shared" si="21"/>
        <v>0</v>
      </c>
      <c r="M610" s="142"/>
      <c r="N610" s="142"/>
      <c r="O610" s="146"/>
      <c r="P610" s="147"/>
      <c r="Q610" s="147"/>
      <c r="R610" s="147"/>
      <c r="S610" s="147"/>
      <c r="T610" s="148"/>
      <c r="U610" s="142"/>
      <c r="V610" s="142"/>
      <c r="W610" s="143"/>
      <c r="X610" s="144"/>
      <c r="Y610" s="144"/>
      <c r="Z610" s="144"/>
      <c r="AA610" s="144"/>
      <c r="AB610" s="145"/>
      <c r="AC610" s="142"/>
      <c r="AD610" s="142"/>
      <c r="AE610" s="146"/>
      <c r="AF610" s="147"/>
      <c r="AG610" s="147"/>
      <c r="AH610" s="147"/>
      <c r="AI610" s="147"/>
      <c r="AJ610" s="148"/>
      <c r="AK610" s="142"/>
      <c r="AL610" s="142"/>
      <c r="AM610" s="143"/>
      <c r="AN610" s="144"/>
      <c r="AO610" s="144"/>
      <c r="AP610" s="144"/>
      <c r="AQ610" s="144"/>
      <c r="AR610" s="145"/>
      <c r="AS610" s="142" t="str">
        <f>IF(原始数据!L610="","",原始数据!L610)</f>
        <v/>
      </c>
      <c r="AT610" s="142" t="str">
        <f>IF(原始数据!AV610="","",原始数据!AV610)</f>
        <v/>
      </c>
      <c r="AU610" s="154"/>
      <c r="AV610" s="154"/>
      <c r="AW610" s="154"/>
      <c r="AX610" s="154"/>
      <c r="AY610" s="155"/>
      <c r="AZ610" s="151"/>
      <c r="BA610" s="151"/>
    </row>
    <row r="611" spans="1:55">
      <c r="A611" s="1">
        <f>输入错误检查!B610</f>
        <v>0</v>
      </c>
      <c r="C611" s="8" t="str">
        <f>IF(原始数据!B611="","",原始数据!B611)</f>
        <v/>
      </c>
      <c r="D611" s="8" t="str">
        <f>IF(原始数据!C611="","",原始数据!C611)</f>
        <v/>
      </c>
      <c r="E611" s="8" t="str">
        <f>IF(原始数据!D611="","",原始数据!D611)</f>
        <v/>
      </c>
      <c r="F611" s="8" t="str">
        <f>IF(原始数据!E611="","",原始数据!E611)</f>
        <v/>
      </c>
      <c r="G611" s="8" t="str">
        <f>IF(原始数据!F611="","",原始数据!F611)</f>
        <v/>
      </c>
      <c r="H611" s="8">
        <f>IF(原始数据!G611="","",原始数据!G611)</f>
        <v>1</v>
      </c>
      <c r="I611" s="8" t="str">
        <f>IF(原始数据!H611="","",原始数据!H611)</f>
        <v>上</v>
      </c>
      <c r="J611" s="8" t="str">
        <f>原始数据!U611</f>
        <v/>
      </c>
      <c r="K611" s="8" t="str">
        <f t="shared" si="20"/>
        <v/>
      </c>
      <c r="L611" s="8">
        <f t="shared" si="21"/>
        <v>0</v>
      </c>
      <c r="M611" s="142"/>
      <c r="N611" s="142"/>
      <c r="O611" s="143"/>
      <c r="P611" s="144"/>
      <c r="Q611" s="144"/>
      <c r="R611" s="144"/>
      <c r="S611" s="144"/>
      <c r="T611" s="145"/>
      <c r="U611" s="142"/>
      <c r="V611" s="142"/>
      <c r="W611" s="146"/>
      <c r="X611" s="147"/>
      <c r="Y611" s="147"/>
      <c r="Z611" s="147"/>
      <c r="AA611" s="147"/>
      <c r="AB611" s="148"/>
      <c r="AC611" s="142"/>
      <c r="AD611" s="142"/>
      <c r="AE611" s="143"/>
      <c r="AF611" s="144"/>
      <c r="AG611" s="144"/>
      <c r="AH611" s="144"/>
      <c r="AI611" s="144"/>
      <c r="AJ611" s="145"/>
      <c r="AK611" s="142"/>
      <c r="AL611" s="142"/>
      <c r="AM611" s="146"/>
      <c r="AN611" s="147"/>
      <c r="AO611" s="147"/>
      <c r="AP611" s="147"/>
      <c r="AQ611" s="147"/>
      <c r="AR611" s="148"/>
      <c r="AS611" s="142" t="str">
        <f>IF(原始数据!L611="","",原始数据!L611)</f>
        <v/>
      </c>
      <c r="AT611" s="142" t="str">
        <f>IF(原始数据!AV611="","",原始数据!AV611)</f>
        <v/>
      </c>
      <c r="AU611" s="149"/>
      <c r="AV611" s="149"/>
      <c r="AW611" s="149"/>
      <c r="AX611" s="149"/>
      <c r="AY611" s="150"/>
      <c r="AZ611" s="151"/>
      <c r="BA611" s="151"/>
      <c r="BB611" s="156"/>
      <c r="BC611" s="157"/>
    </row>
    <row r="612" spans="1:55">
      <c r="A612" s="1">
        <f>输入错误检查!B611</f>
        <v>0</v>
      </c>
      <c r="C612" s="8" t="str">
        <f>IF(原始数据!B612="","",原始数据!B612)</f>
        <v/>
      </c>
      <c r="D612" s="8" t="str">
        <f>IF(原始数据!C612="","",原始数据!C612)</f>
        <v/>
      </c>
      <c r="E612" s="8" t="str">
        <f>IF(原始数据!D612="","",原始数据!D612)</f>
        <v/>
      </c>
      <c r="F612" s="8" t="str">
        <f>IF(原始数据!E612="","",原始数据!E612)</f>
        <v/>
      </c>
      <c r="G612" s="8" t="str">
        <f>IF(原始数据!F612="","",原始数据!F612)</f>
        <v/>
      </c>
      <c r="H612" s="8">
        <f>IF(原始数据!G612="","",原始数据!G612)</f>
        <v>1</v>
      </c>
      <c r="I612" s="8" t="str">
        <f>IF(原始数据!H612="","",原始数据!H612)</f>
        <v>下</v>
      </c>
      <c r="J612" s="8" t="str">
        <f>原始数据!U612</f>
        <v/>
      </c>
      <c r="K612" s="8" t="str">
        <f t="shared" si="20"/>
        <v/>
      </c>
      <c r="L612" s="8">
        <f t="shared" si="21"/>
        <v>0</v>
      </c>
      <c r="M612" s="142"/>
      <c r="N612" s="142"/>
      <c r="O612" s="143"/>
      <c r="P612" s="144"/>
      <c r="Q612" s="144"/>
      <c r="R612" s="144"/>
      <c r="S612" s="144"/>
      <c r="T612" s="145"/>
      <c r="U612" s="142"/>
      <c r="V612" s="142"/>
      <c r="W612" s="146"/>
      <c r="X612" s="147"/>
      <c r="Y612" s="147"/>
      <c r="Z612" s="147"/>
      <c r="AA612" s="147"/>
      <c r="AB612" s="148"/>
      <c r="AC612" s="142"/>
      <c r="AD612" s="142"/>
      <c r="AE612" s="143"/>
      <c r="AF612" s="144"/>
      <c r="AG612" s="144"/>
      <c r="AH612" s="144"/>
      <c r="AI612" s="144"/>
      <c r="AJ612" s="145"/>
      <c r="AK612" s="142"/>
      <c r="AL612" s="142"/>
      <c r="AM612" s="146"/>
      <c r="AN612" s="147"/>
      <c r="AO612" s="147"/>
      <c r="AP612" s="147"/>
      <c r="AQ612" s="147"/>
      <c r="AR612" s="148"/>
      <c r="AS612" s="142" t="str">
        <f>IF(原始数据!L612="","",原始数据!L612)</f>
        <v/>
      </c>
      <c r="AT612" s="142" t="str">
        <f>IF(原始数据!AV612="","",原始数据!AV612)</f>
        <v/>
      </c>
      <c r="AU612" s="149"/>
      <c r="AV612" s="149"/>
      <c r="AW612" s="149"/>
      <c r="AX612" s="149"/>
      <c r="AY612" s="150"/>
      <c r="AZ612" s="151"/>
      <c r="BA612" s="151"/>
    </row>
    <row r="613" spans="1:55">
      <c r="A613" s="1">
        <f>输入错误检查!B612</f>
        <v>0</v>
      </c>
      <c r="C613" s="8" t="str">
        <f>IF(原始数据!B613="","",原始数据!B613)</f>
        <v/>
      </c>
      <c r="D613" s="8" t="str">
        <f>IF(原始数据!C613="","",原始数据!C613)</f>
        <v/>
      </c>
      <c r="E613" s="8" t="str">
        <f>IF(原始数据!D613="","",原始数据!D613)</f>
        <v/>
      </c>
      <c r="F613" s="8" t="str">
        <f>IF(原始数据!E613="","",原始数据!E613)</f>
        <v/>
      </c>
      <c r="G613" s="8" t="str">
        <f>IF(原始数据!F613="","",原始数据!F613)</f>
        <v/>
      </c>
      <c r="H613" s="8">
        <f>IF(原始数据!G613="","",原始数据!G613)</f>
        <v>2</v>
      </c>
      <c r="I613" s="8" t="str">
        <f>IF(原始数据!H613="","",原始数据!H613)</f>
        <v>上</v>
      </c>
      <c r="J613" s="8" t="str">
        <f>原始数据!U613</f>
        <v/>
      </c>
      <c r="K613" s="8" t="str">
        <f t="shared" si="20"/>
        <v/>
      </c>
      <c r="L613" s="8">
        <f t="shared" si="21"/>
        <v>0</v>
      </c>
      <c r="M613" s="142"/>
      <c r="N613" s="142"/>
      <c r="O613" s="143"/>
      <c r="P613" s="144"/>
      <c r="Q613" s="144"/>
      <c r="R613" s="144"/>
      <c r="S613" s="144"/>
      <c r="T613" s="145"/>
      <c r="U613" s="142"/>
      <c r="V613" s="142"/>
      <c r="W613" s="146"/>
      <c r="X613" s="147"/>
      <c r="Y613" s="147"/>
      <c r="Z613" s="147"/>
      <c r="AA613" s="147"/>
      <c r="AB613" s="148"/>
      <c r="AC613" s="142"/>
      <c r="AD613" s="142"/>
      <c r="AE613" s="143"/>
      <c r="AF613" s="144"/>
      <c r="AG613" s="144"/>
      <c r="AH613" s="144"/>
      <c r="AI613" s="144"/>
      <c r="AJ613" s="145"/>
      <c r="AK613" s="142"/>
      <c r="AL613" s="142"/>
      <c r="AM613" s="146"/>
      <c r="AN613" s="147"/>
      <c r="AO613" s="147"/>
      <c r="AP613" s="147"/>
      <c r="AQ613" s="147"/>
      <c r="AR613" s="148"/>
      <c r="AS613" s="142" t="str">
        <f>IF(原始数据!L613="","",原始数据!L613)</f>
        <v/>
      </c>
      <c r="AT613" s="142" t="str">
        <f>IF(原始数据!AV613="","",原始数据!AV613)</f>
        <v/>
      </c>
      <c r="AU613" s="149"/>
      <c r="AV613" s="149"/>
      <c r="AW613" s="149"/>
      <c r="AX613" s="149"/>
      <c r="AY613" s="150"/>
      <c r="AZ613" s="151"/>
      <c r="BA613" s="151"/>
    </row>
    <row r="614" spans="1:55">
      <c r="A614" s="1">
        <f>输入错误检查!B613</f>
        <v>0</v>
      </c>
      <c r="C614" s="8" t="str">
        <f>IF(原始数据!B614="","",原始数据!B614)</f>
        <v/>
      </c>
      <c r="D614" s="8" t="str">
        <f>IF(原始数据!C614="","",原始数据!C614)</f>
        <v/>
      </c>
      <c r="E614" s="8" t="str">
        <f>IF(原始数据!D614="","",原始数据!D614)</f>
        <v/>
      </c>
      <c r="F614" s="8" t="str">
        <f>IF(原始数据!E614="","",原始数据!E614)</f>
        <v/>
      </c>
      <c r="G614" s="8" t="str">
        <f>IF(原始数据!F614="","",原始数据!F614)</f>
        <v/>
      </c>
      <c r="H614" s="8">
        <f>IF(原始数据!G614="","",原始数据!G614)</f>
        <v>2</v>
      </c>
      <c r="I614" s="8" t="str">
        <f>IF(原始数据!H614="","",原始数据!H614)</f>
        <v>下</v>
      </c>
      <c r="J614" s="8" t="str">
        <f>原始数据!U614</f>
        <v/>
      </c>
      <c r="K614" s="8" t="str">
        <f t="shared" si="20"/>
        <v/>
      </c>
      <c r="L614" s="8">
        <f t="shared" si="21"/>
        <v>0</v>
      </c>
      <c r="M614" s="142"/>
      <c r="N614" s="142"/>
      <c r="O614" s="143"/>
      <c r="P614" s="144"/>
      <c r="Q614" s="144"/>
      <c r="R614" s="144"/>
      <c r="S614" s="144"/>
      <c r="T614" s="145"/>
      <c r="U614" s="142"/>
      <c r="V614" s="142"/>
      <c r="W614" s="146"/>
      <c r="X614" s="147"/>
      <c r="Y614" s="147"/>
      <c r="Z614" s="147"/>
      <c r="AA614" s="147"/>
      <c r="AB614" s="148"/>
      <c r="AC614" s="142"/>
      <c r="AD614" s="142"/>
      <c r="AE614" s="143"/>
      <c r="AF614" s="144"/>
      <c r="AG614" s="144"/>
      <c r="AH614" s="144"/>
      <c r="AI614" s="144"/>
      <c r="AJ614" s="145"/>
      <c r="AK614" s="142"/>
      <c r="AL614" s="142"/>
      <c r="AM614" s="146"/>
      <c r="AN614" s="147"/>
      <c r="AO614" s="147"/>
      <c r="AP614" s="147"/>
      <c r="AQ614" s="147"/>
      <c r="AR614" s="148"/>
      <c r="AS614" s="142" t="str">
        <f>IF(原始数据!L614="","",原始数据!L614)</f>
        <v/>
      </c>
      <c r="AT614" s="142" t="str">
        <f>IF(原始数据!AV614="","",原始数据!AV614)</f>
        <v/>
      </c>
      <c r="AU614" s="149"/>
      <c r="AV614" s="149"/>
      <c r="AW614" s="149"/>
      <c r="AX614" s="149"/>
      <c r="AY614" s="150"/>
      <c r="AZ614" s="151"/>
      <c r="BA614" s="151"/>
    </row>
    <row r="615" spans="1:55">
      <c r="A615" s="1">
        <f>输入错误检查!B614</f>
        <v>0</v>
      </c>
      <c r="C615" s="8" t="str">
        <f>IF(原始数据!B615="","",原始数据!B615)</f>
        <v/>
      </c>
      <c r="D615" s="8" t="str">
        <f>IF(原始数据!C615="","",原始数据!C615)</f>
        <v/>
      </c>
      <c r="E615" s="8" t="str">
        <f>IF(原始数据!D615="","",原始数据!D615)</f>
        <v/>
      </c>
      <c r="F615" s="8" t="str">
        <f>IF(原始数据!E615="","",原始数据!E615)</f>
        <v/>
      </c>
      <c r="G615" s="8" t="str">
        <f>IF(原始数据!F615="","",原始数据!F615)</f>
        <v/>
      </c>
      <c r="H615" s="8">
        <f>IF(原始数据!G615="","",原始数据!G615)</f>
        <v>3</v>
      </c>
      <c r="I615" s="8" t="str">
        <f>IF(原始数据!H615="","",原始数据!H615)</f>
        <v>上</v>
      </c>
      <c r="J615" s="8" t="str">
        <f>原始数据!U615</f>
        <v/>
      </c>
      <c r="K615" s="8" t="str">
        <f t="shared" si="20"/>
        <v/>
      </c>
      <c r="L615" s="8">
        <f t="shared" si="21"/>
        <v>0</v>
      </c>
      <c r="M615" s="142"/>
      <c r="N615" s="142"/>
      <c r="O615" s="143"/>
      <c r="P615" s="144"/>
      <c r="Q615" s="144"/>
      <c r="R615" s="144"/>
      <c r="S615" s="144"/>
      <c r="T615" s="145"/>
      <c r="U615" s="142"/>
      <c r="V615" s="142"/>
      <c r="W615" s="146"/>
      <c r="X615" s="147"/>
      <c r="Y615" s="147"/>
      <c r="Z615" s="147"/>
      <c r="AA615" s="147"/>
      <c r="AB615" s="148"/>
      <c r="AC615" s="142"/>
      <c r="AD615" s="142"/>
      <c r="AE615" s="143"/>
      <c r="AF615" s="144"/>
      <c r="AG615" s="144"/>
      <c r="AH615" s="144"/>
      <c r="AI615" s="144"/>
      <c r="AJ615" s="145"/>
      <c r="AK615" s="142"/>
      <c r="AL615" s="142"/>
      <c r="AM615" s="146"/>
      <c r="AN615" s="147"/>
      <c r="AO615" s="147"/>
      <c r="AP615" s="147"/>
      <c r="AQ615" s="147"/>
      <c r="AR615" s="148"/>
      <c r="AS615" s="142" t="str">
        <f>IF(原始数据!L615="","",原始数据!L615)</f>
        <v/>
      </c>
      <c r="AT615" s="142" t="str">
        <f>IF(原始数据!AV615="","",原始数据!AV615)</f>
        <v/>
      </c>
      <c r="AU615" s="149"/>
      <c r="AV615" s="149"/>
      <c r="AW615" s="149"/>
      <c r="AX615" s="149"/>
      <c r="AY615" s="150"/>
      <c r="AZ615" s="151"/>
      <c r="BA615" s="151"/>
    </row>
    <row r="616" spans="1:55">
      <c r="A616" s="1">
        <f>输入错误检查!B615</f>
        <v>0</v>
      </c>
      <c r="C616" s="8" t="str">
        <f>IF(原始数据!B616="","",原始数据!B616)</f>
        <v/>
      </c>
      <c r="D616" s="8" t="str">
        <f>IF(原始数据!C616="","",原始数据!C616)</f>
        <v/>
      </c>
      <c r="E616" s="8" t="str">
        <f>IF(原始数据!D616="","",原始数据!D616)</f>
        <v/>
      </c>
      <c r="F616" s="8" t="str">
        <f>IF(原始数据!E616="","",原始数据!E616)</f>
        <v/>
      </c>
      <c r="G616" s="8" t="str">
        <f>IF(原始数据!F616="","",原始数据!F616)</f>
        <v/>
      </c>
      <c r="H616" s="8">
        <f>IF(原始数据!G616="","",原始数据!G616)</f>
        <v>3</v>
      </c>
      <c r="I616" s="8" t="str">
        <f>IF(原始数据!H616="","",原始数据!H616)</f>
        <v>下</v>
      </c>
      <c r="J616" s="8" t="str">
        <f>原始数据!U616</f>
        <v/>
      </c>
      <c r="K616" s="8" t="str">
        <f t="shared" si="20"/>
        <v/>
      </c>
      <c r="L616" s="8">
        <f t="shared" si="21"/>
        <v>0</v>
      </c>
      <c r="M616" s="142"/>
      <c r="N616" s="142"/>
      <c r="O616" s="143"/>
      <c r="P616" s="144"/>
      <c r="Q616" s="144"/>
      <c r="R616" s="144"/>
      <c r="S616" s="144"/>
      <c r="T616" s="145"/>
      <c r="U616" s="142"/>
      <c r="V616" s="142"/>
      <c r="W616" s="146"/>
      <c r="X616" s="147"/>
      <c r="Y616" s="147"/>
      <c r="Z616" s="147"/>
      <c r="AA616" s="147"/>
      <c r="AB616" s="148"/>
      <c r="AC616" s="142"/>
      <c r="AD616" s="142"/>
      <c r="AE616" s="143"/>
      <c r="AF616" s="144"/>
      <c r="AG616" s="144"/>
      <c r="AH616" s="144"/>
      <c r="AI616" s="144"/>
      <c r="AJ616" s="145"/>
      <c r="AK616" s="142"/>
      <c r="AL616" s="142"/>
      <c r="AM616" s="146"/>
      <c r="AN616" s="147"/>
      <c r="AO616" s="147"/>
      <c r="AP616" s="147"/>
      <c r="AQ616" s="147"/>
      <c r="AR616" s="148"/>
      <c r="AS616" s="142" t="str">
        <f>IF(原始数据!L616="","",原始数据!L616)</f>
        <v/>
      </c>
      <c r="AT616" s="142" t="str">
        <f>IF(原始数据!AV616="","",原始数据!AV616)</f>
        <v/>
      </c>
      <c r="AU616" s="149"/>
      <c r="AV616" s="149"/>
      <c r="AW616" s="149"/>
      <c r="AX616" s="149"/>
      <c r="AY616" s="150"/>
      <c r="AZ616" s="151"/>
      <c r="BA616" s="151"/>
    </row>
    <row r="617" spans="1:55">
      <c r="A617" s="1">
        <f>输入错误检查!B616</f>
        <v>0</v>
      </c>
      <c r="C617" s="8" t="str">
        <f>IF(原始数据!B617="","",原始数据!B617)</f>
        <v/>
      </c>
      <c r="D617" s="8" t="str">
        <f>IF(原始数据!C617="","",原始数据!C617)</f>
        <v/>
      </c>
      <c r="E617" s="8" t="str">
        <f>IF(原始数据!D617="","",原始数据!D617)</f>
        <v/>
      </c>
      <c r="F617" s="8" t="str">
        <f>IF(原始数据!E617="","",原始数据!E617)</f>
        <v/>
      </c>
      <c r="G617" s="8" t="str">
        <f>IF(原始数据!F617="","",原始数据!F617)</f>
        <v/>
      </c>
      <c r="H617" s="8" t="str">
        <f>IF(原始数据!G617="","",原始数据!G617)</f>
        <v>加</v>
      </c>
      <c r="I617" s="8" t="str">
        <f>IF(原始数据!H617="","",原始数据!H617)</f>
        <v>上</v>
      </c>
      <c r="J617" s="8" t="str">
        <f>原始数据!U617</f>
        <v/>
      </c>
      <c r="K617" s="8" t="str">
        <f t="shared" si="20"/>
        <v/>
      </c>
      <c r="L617" s="8">
        <f t="shared" si="21"/>
        <v>0</v>
      </c>
      <c r="M617" s="142"/>
      <c r="N617" s="142"/>
      <c r="O617" s="143"/>
      <c r="P617" s="144"/>
      <c r="Q617" s="144"/>
      <c r="R617" s="144"/>
      <c r="S617" s="144"/>
      <c r="T617" s="145"/>
      <c r="U617" s="142"/>
      <c r="V617" s="142"/>
      <c r="W617" s="146"/>
      <c r="X617" s="147"/>
      <c r="Y617" s="147"/>
      <c r="Z617" s="147"/>
      <c r="AA617" s="147"/>
      <c r="AB617" s="148"/>
      <c r="AC617" s="142"/>
      <c r="AD617" s="142"/>
      <c r="AE617" s="143"/>
      <c r="AF617" s="144"/>
      <c r="AG617" s="144"/>
      <c r="AH617" s="144"/>
      <c r="AI617" s="144"/>
      <c r="AJ617" s="145"/>
      <c r="AK617" s="142"/>
      <c r="AL617" s="142"/>
      <c r="AM617" s="146"/>
      <c r="AN617" s="147"/>
      <c r="AO617" s="147"/>
      <c r="AP617" s="147"/>
      <c r="AQ617" s="147"/>
      <c r="AR617" s="148"/>
      <c r="AS617" s="142" t="str">
        <f>IF(原始数据!L617="","",原始数据!L617)</f>
        <v/>
      </c>
      <c r="AT617" s="142" t="str">
        <f>IF(原始数据!AV617="","",原始数据!AV617)</f>
        <v/>
      </c>
      <c r="AU617" s="149"/>
      <c r="AV617" s="149"/>
      <c r="AW617" s="149"/>
      <c r="AX617" s="149"/>
      <c r="AY617" s="150"/>
      <c r="AZ617" s="151"/>
      <c r="BA617" s="151"/>
    </row>
    <row r="618" spans="1:55">
      <c r="A618" s="1">
        <f>输入错误检查!B617</f>
        <v>0</v>
      </c>
      <c r="C618" s="8" t="str">
        <f>IF(原始数据!B618="","",原始数据!B618)</f>
        <v/>
      </c>
      <c r="D618" s="8" t="str">
        <f>IF(原始数据!C618="","",原始数据!C618)</f>
        <v/>
      </c>
      <c r="E618" s="8" t="str">
        <f>IF(原始数据!D618="","",原始数据!D618)</f>
        <v/>
      </c>
      <c r="F618" s="8" t="str">
        <f>IF(原始数据!E618="","",原始数据!E618)</f>
        <v/>
      </c>
      <c r="G618" s="8" t="str">
        <f>IF(原始数据!F618="","",原始数据!F618)</f>
        <v/>
      </c>
      <c r="H618" s="8" t="str">
        <f>IF(原始数据!G618="","",原始数据!G618)</f>
        <v>加</v>
      </c>
      <c r="I618" s="8" t="str">
        <f>IF(原始数据!H618="","",原始数据!H618)</f>
        <v>下</v>
      </c>
      <c r="J618" s="8" t="str">
        <f>原始数据!U618</f>
        <v/>
      </c>
      <c r="K618" s="8" t="str">
        <f t="shared" si="20"/>
        <v/>
      </c>
      <c r="L618" s="8">
        <f t="shared" si="21"/>
        <v>0</v>
      </c>
      <c r="M618" s="142"/>
      <c r="N618" s="142"/>
      <c r="O618" s="143"/>
      <c r="P618" s="144"/>
      <c r="Q618" s="144"/>
      <c r="R618" s="144"/>
      <c r="S618" s="144"/>
      <c r="T618" s="145"/>
      <c r="U618" s="142"/>
      <c r="V618" s="142"/>
      <c r="W618" s="146"/>
      <c r="X618" s="147"/>
      <c r="Y618" s="147"/>
      <c r="Z618" s="147"/>
      <c r="AA618" s="147"/>
      <c r="AB618" s="148"/>
      <c r="AC618" s="142"/>
      <c r="AD618" s="142"/>
      <c r="AE618" s="143"/>
      <c r="AF618" s="144"/>
      <c r="AG618" s="144"/>
      <c r="AH618" s="144"/>
      <c r="AI618" s="144"/>
      <c r="AJ618" s="145"/>
      <c r="AK618" s="142"/>
      <c r="AL618" s="142"/>
      <c r="AM618" s="146"/>
      <c r="AN618" s="147"/>
      <c r="AO618" s="147"/>
      <c r="AP618" s="147"/>
      <c r="AQ618" s="147"/>
      <c r="AR618" s="148"/>
      <c r="AS618" s="142" t="str">
        <f>IF(原始数据!L618="","",原始数据!L618)</f>
        <v/>
      </c>
      <c r="AT618" s="142" t="str">
        <f>IF(原始数据!AV618="","",原始数据!AV618)</f>
        <v/>
      </c>
      <c r="AU618" s="149"/>
      <c r="AV618" s="149"/>
      <c r="AW618" s="149"/>
      <c r="AX618" s="149"/>
      <c r="AY618" s="150"/>
      <c r="AZ618" s="151"/>
      <c r="BA618" s="151"/>
    </row>
    <row r="619" spans="1:55">
      <c r="A619" s="1">
        <f>输入错误检查!B618</f>
        <v>0</v>
      </c>
      <c r="C619" s="8" t="str">
        <f>IF(原始数据!B619="","",原始数据!B619)</f>
        <v/>
      </c>
      <c r="D619" s="8" t="str">
        <f>IF(原始数据!C619="","",原始数据!C619)</f>
        <v/>
      </c>
      <c r="E619" s="8" t="str">
        <f>IF(原始数据!D619="","",原始数据!D619)</f>
        <v/>
      </c>
      <c r="F619" s="8" t="str">
        <f>IF(原始数据!E619="","",原始数据!E619)</f>
        <v/>
      </c>
      <c r="G619" s="8" t="str">
        <f>IF(原始数据!F619="","",原始数据!F619)</f>
        <v/>
      </c>
      <c r="H619" s="8">
        <f>IF(原始数据!G619="","",原始数据!G619)</f>
        <v>1</v>
      </c>
      <c r="I619" s="8" t="str">
        <f>IF(原始数据!H619="","",原始数据!H619)</f>
        <v>上</v>
      </c>
      <c r="J619" s="8" t="str">
        <f>原始数据!U619</f>
        <v/>
      </c>
      <c r="K619" s="8" t="str">
        <f t="shared" si="20"/>
        <v/>
      </c>
      <c r="L619" s="8">
        <f t="shared" si="21"/>
        <v>0</v>
      </c>
      <c r="M619" s="142"/>
      <c r="N619" s="142"/>
      <c r="O619" s="146"/>
      <c r="P619" s="147"/>
      <c r="Q619" s="147"/>
      <c r="R619" s="147"/>
      <c r="S619" s="147"/>
      <c r="T619" s="148"/>
      <c r="U619" s="142"/>
      <c r="V619" s="142"/>
      <c r="W619" s="143"/>
      <c r="X619" s="144"/>
      <c r="Y619" s="144"/>
      <c r="Z619" s="144"/>
      <c r="AA619" s="144"/>
      <c r="AB619" s="145"/>
      <c r="AC619" s="142"/>
      <c r="AD619" s="142"/>
      <c r="AE619" s="146"/>
      <c r="AF619" s="147"/>
      <c r="AG619" s="147"/>
      <c r="AH619" s="147"/>
      <c r="AI619" s="147"/>
      <c r="AJ619" s="148"/>
      <c r="AK619" s="142"/>
      <c r="AL619" s="142"/>
      <c r="AM619" s="143"/>
      <c r="AN619" s="144"/>
      <c r="AO619" s="144"/>
      <c r="AP619" s="144"/>
      <c r="AQ619" s="144"/>
      <c r="AR619" s="145"/>
      <c r="AS619" s="142" t="str">
        <f>IF(原始数据!L619="","",原始数据!L619)</f>
        <v/>
      </c>
      <c r="AT619" s="142" t="str">
        <f>IF(原始数据!AV619="","",原始数据!AV619)</f>
        <v/>
      </c>
      <c r="AU619" s="154"/>
      <c r="AV619" s="154"/>
      <c r="AW619" s="154"/>
      <c r="AX619" s="154"/>
      <c r="AY619" s="155"/>
      <c r="AZ619" s="151"/>
      <c r="BA619" s="151"/>
      <c r="BB619" s="156"/>
      <c r="BC619" s="157"/>
    </row>
    <row r="620" spans="1:55">
      <c r="A620" s="1">
        <f>输入错误检查!B619</f>
        <v>0</v>
      </c>
      <c r="C620" s="8" t="str">
        <f>IF(原始数据!B620="","",原始数据!B620)</f>
        <v/>
      </c>
      <c r="D620" s="8" t="str">
        <f>IF(原始数据!C620="","",原始数据!C620)</f>
        <v/>
      </c>
      <c r="E620" s="8" t="str">
        <f>IF(原始数据!D620="","",原始数据!D620)</f>
        <v/>
      </c>
      <c r="F620" s="8" t="str">
        <f>IF(原始数据!E620="","",原始数据!E620)</f>
        <v/>
      </c>
      <c r="G620" s="8" t="str">
        <f>IF(原始数据!F620="","",原始数据!F620)</f>
        <v/>
      </c>
      <c r="H620" s="8">
        <f>IF(原始数据!G620="","",原始数据!G620)</f>
        <v>1</v>
      </c>
      <c r="I620" s="8" t="str">
        <f>IF(原始数据!H620="","",原始数据!H620)</f>
        <v>下</v>
      </c>
      <c r="J620" s="8" t="str">
        <f>原始数据!U620</f>
        <v/>
      </c>
      <c r="K620" s="8" t="str">
        <f t="shared" si="20"/>
        <v/>
      </c>
      <c r="L620" s="8">
        <f t="shared" si="21"/>
        <v>0</v>
      </c>
      <c r="M620" s="142"/>
      <c r="N620" s="142"/>
      <c r="O620" s="146"/>
      <c r="P620" s="147"/>
      <c r="Q620" s="147"/>
      <c r="R620" s="147"/>
      <c r="S620" s="147"/>
      <c r="T620" s="148"/>
      <c r="U620" s="142"/>
      <c r="V620" s="142"/>
      <c r="W620" s="143"/>
      <c r="X620" s="144"/>
      <c r="Y620" s="144"/>
      <c r="Z620" s="144"/>
      <c r="AA620" s="144"/>
      <c r="AB620" s="145"/>
      <c r="AC620" s="142"/>
      <c r="AD620" s="142"/>
      <c r="AE620" s="146"/>
      <c r="AF620" s="147"/>
      <c r="AG620" s="147"/>
      <c r="AH620" s="147"/>
      <c r="AI620" s="147"/>
      <c r="AJ620" s="148"/>
      <c r="AK620" s="142"/>
      <c r="AL620" s="142"/>
      <c r="AM620" s="143"/>
      <c r="AN620" s="144"/>
      <c r="AO620" s="144"/>
      <c r="AP620" s="144"/>
      <c r="AQ620" s="144"/>
      <c r="AR620" s="145"/>
      <c r="AS620" s="142" t="str">
        <f>IF(原始数据!L620="","",原始数据!L620)</f>
        <v/>
      </c>
      <c r="AT620" s="142" t="str">
        <f>IF(原始数据!AV620="","",原始数据!AV620)</f>
        <v/>
      </c>
      <c r="AU620" s="154"/>
      <c r="AV620" s="154"/>
      <c r="AW620" s="154"/>
      <c r="AX620" s="154"/>
      <c r="AY620" s="155"/>
      <c r="AZ620" s="151"/>
      <c r="BA620" s="151"/>
    </row>
    <row r="621" spans="1:55">
      <c r="A621" s="1">
        <f>输入错误检查!B620</f>
        <v>0</v>
      </c>
      <c r="C621" s="8" t="str">
        <f>IF(原始数据!B621="","",原始数据!B621)</f>
        <v/>
      </c>
      <c r="D621" s="8" t="str">
        <f>IF(原始数据!C621="","",原始数据!C621)</f>
        <v/>
      </c>
      <c r="E621" s="8" t="str">
        <f>IF(原始数据!D621="","",原始数据!D621)</f>
        <v/>
      </c>
      <c r="F621" s="8" t="str">
        <f>IF(原始数据!E621="","",原始数据!E621)</f>
        <v/>
      </c>
      <c r="G621" s="8" t="str">
        <f>IF(原始数据!F621="","",原始数据!F621)</f>
        <v/>
      </c>
      <c r="H621" s="8">
        <f>IF(原始数据!G621="","",原始数据!G621)</f>
        <v>2</v>
      </c>
      <c r="I621" s="8" t="str">
        <f>IF(原始数据!H621="","",原始数据!H621)</f>
        <v>上</v>
      </c>
      <c r="J621" s="8" t="str">
        <f>原始数据!U621</f>
        <v/>
      </c>
      <c r="K621" s="8" t="str">
        <f t="shared" si="20"/>
        <v/>
      </c>
      <c r="L621" s="8">
        <f t="shared" si="21"/>
        <v>0</v>
      </c>
      <c r="M621" s="142"/>
      <c r="N621" s="142"/>
      <c r="O621" s="146"/>
      <c r="P621" s="147"/>
      <c r="Q621" s="147"/>
      <c r="R621" s="147"/>
      <c r="S621" s="147"/>
      <c r="T621" s="148"/>
      <c r="U621" s="142"/>
      <c r="V621" s="142"/>
      <c r="W621" s="143"/>
      <c r="X621" s="144"/>
      <c r="Y621" s="144"/>
      <c r="Z621" s="144"/>
      <c r="AA621" s="144"/>
      <c r="AB621" s="145"/>
      <c r="AC621" s="142"/>
      <c r="AD621" s="142"/>
      <c r="AE621" s="146"/>
      <c r="AF621" s="147"/>
      <c r="AG621" s="147"/>
      <c r="AH621" s="147"/>
      <c r="AI621" s="147"/>
      <c r="AJ621" s="148"/>
      <c r="AK621" s="142"/>
      <c r="AL621" s="142"/>
      <c r="AM621" s="143"/>
      <c r="AN621" s="144"/>
      <c r="AO621" s="144"/>
      <c r="AP621" s="144"/>
      <c r="AQ621" s="144"/>
      <c r="AR621" s="145"/>
      <c r="AS621" s="142" t="str">
        <f>IF(原始数据!L621="","",原始数据!L621)</f>
        <v/>
      </c>
      <c r="AT621" s="142" t="str">
        <f>IF(原始数据!AV621="","",原始数据!AV621)</f>
        <v/>
      </c>
      <c r="AU621" s="154"/>
      <c r="AV621" s="154"/>
      <c r="AW621" s="154"/>
      <c r="AX621" s="154"/>
      <c r="AY621" s="155"/>
      <c r="AZ621" s="151"/>
      <c r="BA621" s="151"/>
    </row>
    <row r="622" spans="1:55">
      <c r="A622" s="1">
        <f>输入错误检查!B621</f>
        <v>0</v>
      </c>
      <c r="C622" s="8" t="str">
        <f>IF(原始数据!B622="","",原始数据!B622)</f>
        <v/>
      </c>
      <c r="D622" s="8" t="str">
        <f>IF(原始数据!C622="","",原始数据!C622)</f>
        <v/>
      </c>
      <c r="E622" s="8" t="str">
        <f>IF(原始数据!D622="","",原始数据!D622)</f>
        <v/>
      </c>
      <c r="F622" s="8" t="str">
        <f>IF(原始数据!E622="","",原始数据!E622)</f>
        <v/>
      </c>
      <c r="G622" s="8" t="str">
        <f>IF(原始数据!F622="","",原始数据!F622)</f>
        <v/>
      </c>
      <c r="H622" s="8">
        <f>IF(原始数据!G622="","",原始数据!G622)</f>
        <v>2</v>
      </c>
      <c r="I622" s="8" t="str">
        <f>IF(原始数据!H622="","",原始数据!H622)</f>
        <v>下</v>
      </c>
      <c r="J622" s="8" t="str">
        <f>原始数据!U622</f>
        <v/>
      </c>
      <c r="K622" s="8" t="str">
        <f t="shared" si="20"/>
        <v/>
      </c>
      <c r="L622" s="8">
        <f t="shared" si="21"/>
        <v>0</v>
      </c>
      <c r="M622" s="142"/>
      <c r="N622" s="142"/>
      <c r="O622" s="146"/>
      <c r="P622" s="147"/>
      <c r="Q622" s="147"/>
      <c r="R622" s="147"/>
      <c r="S622" s="147"/>
      <c r="T622" s="148"/>
      <c r="U622" s="142"/>
      <c r="V622" s="142"/>
      <c r="W622" s="143"/>
      <c r="X622" s="144"/>
      <c r="Y622" s="144"/>
      <c r="Z622" s="144"/>
      <c r="AA622" s="144"/>
      <c r="AB622" s="145"/>
      <c r="AC622" s="142"/>
      <c r="AD622" s="142"/>
      <c r="AE622" s="146"/>
      <c r="AF622" s="147"/>
      <c r="AG622" s="147"/>
      <c r="AH622" s="147"/>
      <c r="AI622" s="147"/>
      <c r="AJ622" s="148"/>
      <c r="AK622" s="142"/>
      <c r="AL622" s="142"/>
      <c r="AM622" s="143"/>
      <c r="AN622" s="144"/>
      <c r="AO622" s="144"/>
      <c r="AP622" s="144"/>
      <c r="AQ622" s="144"/>
      <c r="AR622" s="145"/>
      <c r="AS622" s="142" t="str">
        <f>IF(原始数据!L622="","",原始数据!L622)</f>
        <v/>
      </c>
      <c r="AT622" s="142" t="str">
        <f>IF(原始数据!AV622="","",原始数据!AV622)</f>
        <v/>
      </c>
      <c r="AU622" s="154"/>
      <c r="AV622" s="154"/>
      <c r="AW622" s="154"/>
      <c r="AX622" s="154"/>
      <c r="AY622" s="155"/>
      <c r="AZ622" s="151"/>
      <c r="BA622" s="151"/>
    </row>
    <row r="623" spans="1:55">
      <c r="A623" s="1">
        <f>输入错误检查!B622</f>
        <v>0</v>
      </c>
      <c r="C623" s="8" t="str">
        <f>IF(原始数据!B623="","",原始数据!B623)</f>
        <v/>
      </c>
      <c r="D623" s="8" t="str">
        <f>IF(原始数据!C623="","",原始数据!C623)</f>
        <v/>
      </c>
      <c r="E623" s="8" t="str">
        <f>IF(原始数据!D623="","",原始数据!D623)</f>
        <v/>
      </c>
      <c r="F623" s="8" t="str">
        <f>IF(原始数据!E623="","",原始数据!E623)</f>
        <v/>
      </c>
      <c r="G623" s="8" t="str">
        <f>IF(原始数据!F623="","",原始数据!F623)</f>
        <v/>
      </c>
      <c r="H623" s="8">
        <f>IF(原始数据!G623="","",原始数据!G623)</f>
        <v>3</v>
      </c>
      <c r="I623" s="8" t="str">
        <f>IF(原始数据!H623="","",原始数据!H623)</f>
        <v>上</v>
      </c>
      <c r="J623" s="8" t="str">
        <f>原始数据!U623</f>
        <v/>
      </c>
      <c r="K623" s="8" t="str">
        <f t="shared" si="20"/>
        <v/>
      </c>
      <c r="L623" s="8">
        <f t="shared" si="21"/>
        <v>0</v>
      </c>
      <c r="M623" s="142"/>
      <c r="N623" s="142"/>
      <c r="O623" s="146"/>
      <c r="P623" s="147"/>
      <c r="Q623" s="147"/>
      <c r="R623" s="147"/>
      <c r="S623" s="147"/>
      <c r="T623" s="148"/>
      <c r="U623" s="142"/>
      <c r="V623" s="142"/>
      <c r="W623" s="143"/>
      <c r="X623" s="144"/>
      <c r="Y623" s="144"/>
      <c r="Z623" s="144"/>
      <c r="AA623" s="144"/>
      <c r="AB623" s="145"/>
      <c r="AC623" s="142"/>
      <c r="AD623" s="142"/>
      <c r="AE623" s="146"/>
      <c r="AF623" s="147"/>
      <c r="AG623" s="147"/>
      <c r="AH623" s="147"/>
      <c r="AI623" s="147"/>
      <c r="AJ623" s="148"/>
      <c r="AK623" s="142"/>
      <c r="AL623" s="142"/>
      <c r="AM623" s="143"/>
      <c r="AN623" s="144"/>
      <c r="AO623" s="144"/>
      <c r="AP623" s="144"/>
      <c r="AQ623" s="144"/>
      <c r="AR623" s="145"/>
      <c r="AS623" s="142" t="str">
        <f>IF(原始数据!L623="","",原始数据!L623)</f>
        <v/>
      </c>
      <c r="AT623" s="142" t="str">
        <f>IF(原始数据!AV623="","",原始数据!AV623)</f>
        <v/>
      </c>
      <c r="AU623" s="154"/>
      <c r="AV623" s="154"/>
      <c r="AW623" s="154"/>
      <c r="AX623" s="154"/>
      <c r="AY623" s="155"/>
      <c r="AZ623" s="151"/>
      <c r="BA623" s="151"/>
    </row>
    <row r="624" spans="1:55">
      <c r="A624" s="1">
        <f>输入错误检查!B623</f>
        <v>0</v>
      </c>
      <c r="C624" s="8" t="str">
        <f>IF(原始数据!B624="","",原始数据!B624)</f>
        <v/>
      </c>
      <c r="D624" s="8" t="str">
        <f>IF(原始数据!C624="","",原始数据!C624)</f>
        <v/>
      </c>
      <c r="E624" s="8" t="str">
        <f>IF(原始数据!D624="","",原始数据!D624)</f>
        <v/>
      </c>
      <c r="F624" s="8" t="str">
        <f>IF(原始数据!E624="","",原始数据!E624)</f>
        <v/>
      </c>
      <c r="G624" s="8" t="str">
        <f>IF(原始数据!F624="","",原始数据!F624)</f>
        <v/>
      </c>
      <c r="H624" s="8">
        <f>IF(原始数据!G624="","",原始数据!G624)</f>
        <v>3</v>
      </c>
      <c r="I624" s="8" t="str">
        <f>IF(原始数据!H624="","",原始数据!H624)</f>
        <v>下</v>
      </c>
      <c r="J624" s="8" t="str">
        <f>原始数据!U624</f>
        <v/>
      </c>
      <c r="K624" s="8" t="str">
        <f t="shared" si="20"/>
        <v/>
      </c>
      <c r="L624" s="8">
        <f t="shared" si="21"/>
        <v>0</v>
      </c>
      <c r="M624" s="142"/>
      <c r="N624" s="142"/>
      <c r="O624" s="146"/>
      <c r="P624" s="147"/>
      <c r="Q624" s="147"/>
      <c r="R624" s="147"/>
      <c r="S624" s="147"/>
      <c r="T624" s="148"/>
      <c r="U624" s="142"/>
      <c r="V624" s="142"/>
      <c r="W624" s="143"/>
      <c r="X624" s="144"/>
      <c r="Y624" s="144"/>
      <c r="Z624" s="144"/>
      <c r="AA624" s="144"/>
      <c r="AB624" s="145"/>
      <c r="AC624" s="142"/>
      <c r="AD624" s="142"/>
      <c r="AE624" s="146"/>
      <c r="AF624" s="147"/>
      <c r="AG624" s="147"/>
      <c r="AH624" s="147"/>
      <c r="AI624" s="147"/>
      <c r="AJ624" s="148"/>
      <c r="AK624" s="142"/>
      <c r="AL624" s="142"/>
      <c r="AM624" s="143"/>
      <c r="AN624" s="144"/>
      <c r="AO624" s="144"/>
      <c r="AP624" s="144"/>
      <c r="AQ624" s="144"/>
      <c r="AR624" s="145"/>
      <c r="AS624" s="142" t="str">
        <f>IF(原始数据!L624="","",原始数据!L624)</f>
        <v/>
      </c>
      <c r="AT624" s="142" t="str">
        <f>IF(原始数据!AV624="","",原始数据!AV624)</f>
        <v/>
      </c>
      <c r="AU624" s="154"/>
      <c r="AV624" s="154"/>
      <c r="AW624" s="154"/>
      <c r="AX624" s="154"/>
      <c r="AY624" s="155"/>
      <c r="AZ624" s="151"/>
      <c r="BA624" s="151"/>
    </row>
    <row r="625" spans="1:55">
      <c r="A625" s="1">
        <f>输入错误检查!B624</f>
        <v>0</v>
      </c>
      <c r="C625" s="8" t="str">
        <f>IF(原始数据!B625="","",原始数据!B625)</f>
        <v/>
      </c>
      <c r="D625" s="8" t="str">
        <f>IF(原始数据!C625="","",原始数据!C625)</f>
        <v/>
      </c>
      <c r="E625" s="8" t="str">
        <f>IF(原始数据!D625="","",原始数据!D625)</f>
        <v/>
      </c>
      <c r="F625" s="8" t="str">
        <f>IF(原始数据!E625="","",原始数据!E625)</f>
        <v/>
      </c>
      <c r="G625" s="8" t="str">
        <f>IF(原始数据!F625="","",原始数据!F625)</f>
        <v/>
      </c>
      <c r="H625" s="8" t="str">
        <f>IF(原始数据!G625="","",原始数据!G625)</f>
        <v>加</v>
      </c>
      <c r="I625" s="8" t="str">
        <f>IF(原始数据!H625="","",原始数据!H625)</f>
        <v>上</v>
      </c>
      <c r="J625" s="8" t="str">
        <f>原始数据!U625</f>
        <v/>
      </c>
      <c r="K625" s="8" t="str">
        <f t="shared" si="20"/>
        <v/>
      </c>
      <c r="L625" s="8">
        <f t="shared" si="21"/>
        <v>0</v>
      </c>
      <c r="M625" s="142"/>
      <c r="N625" s="142"/>
      <c r="O625" s="146"/>
      <c r="P625" s="147"/>
      <c r="Q625" s="147"/>
      <c r="R625" s="147"/>
      <c r="S625" s="147"/>
      <c r="T625" s="148"/>
      <c r="U625" s="142"/>
      <c r="V625" s="142"/>
      <c r="W625" s="143"/>
      <c r="X625" s="144"/>
      <c r="Y625" s="144"/>
      <c r="Z625" s="144"/>
      <c r="AA625" s="144"/>
      <c r="AB625" s="145"/>
      <c r="AC625" s="142"/>
      <c r="AD625" s="142"/>
      <c r="AE625" s="146"/>
      <c r="AF625" s="147"/>
      <c r="AG625" s="147"/>
      <c r="AH625" s="147"/>
      <c r="AI625" s="147"/>
      <c r="AJ625" s="148"/>
      <c r="AK625" s="142"/>
      <c r="AL625" s="142"/>
      <c r="AM625" s="143"/>
      <c r="AN625" s="144"/>
      <c r="AO625" s="144"/>
      <c r="AP625" s="144"/>
      <c r="AQ625" s="144"/>
      <c r="AR625" s="145"/>
      <c r="AS625" s="142" t="str">
        <f>IF(原始数据!L625="","",原始数据!L625)</f>
        <v/>
      </c>
      <c r="AT625" s="142" t="str">
        <f>IF(原始数据!AV625="","",原始数据!AV625)</f>
        <v/>
      </c>
      <c r="AU625" s="154"/>
      <c r="AV625" s="154"/>
      <c r="AW625" s="154"/>
      <c r="AX625" s="154"/>
      <c r="AY625" s="155"/>
      <c r="AZ625" s="151"/>
      <c r="BA625" s="151"/>
    </row>
    <row r="626" spans="1:55">
      <c r="A626" s="1">
        <f>输入错误检查!B625</f>
        <v>0</v>
      </c>
      <c r="C626" s="8" t="str">
        <f>IF(原始数据!B626="","",原始数据!B626)</f>
        <v/>
      </c>
      <c r="D626" s="8" t="str">
        <f>IF(原始数据!C626="","",原始数据!C626)</f>
        <v/>
      </c>
      <c r="E626" s="8" t="str">
        <f>IF(原始数据!D626="","",原始数据!D626)</f>
        <v/>
      </c>
      <c r="F626" s="8" t="str">
        <f>IF(原始数据!E626="","",原始数据!E626)</f>
        <v/>
      </c>
      <c r="G626" s="8" t="str">
        <f>IF(原始数据!F626="","",原始数据!F626)</f>
        <v/>
      </c>
      <c r="H626" s="8" t="str">
        <f>IF(原始数据!G626="","",原始数据!G626)</f>
        <v>加</v>
      </c>
      <c r="I626" s="8" t="str">
        <f>IF(原始数据!H626="","",原始数据!H626)</f>
        <v>下</v>
      </c>
      <c r="J626" s="8" t="str">
        <f>原始数据!U626</f>
        <v/>
      </c>
      <c r="K626" s="8" t="str">
        <f t="shared" si="20"/>
        <v/>
      </c>
      <c r="L626" s="8">
        <f t="shared" si="21"/>
        <v>0</v>
      </c>
      <c r="M626" s="142"/>
      <c r="N626" s="142"/>
      <c r="O626" s="146"/>
      <c r="P626" s="147"/>
      <c r="Q626" s="147"/>
      <c r="R626" s="147"/>
      <c r="S626" s="147"/>
      <c r="T626" s="148"/>
      <c r="U626" s="142"/>
      <c r="V626" s="142"/>
      <c r="W626" s="143"/>
      <c r="X626" s="144"/>
      <c r="Y626" s="144"/>
      <c r="Z626" s="144"/>
      <c r="AA626" s="144"/>
      <c r="AB626" s="145"/>
      <c r="AC626" s="142"/>
      <c r="AD626" s="142"/>
      <c r="AE626" s="146"/>
      <c r="AF626" s="147"/>
      <c r="AG626" s="147"/>
      <c r="AH626" s="147"/>
      <c r="AI626" s="147"/>
      <c r="AJ626" s="148"/>
      <c r="AK626" s="142"/>
      <c r="AL626" s="142"/>
      <c r="AM626" s="143"/>
      <c r="AN626" s="144"/>
      <c r="AO626" s="144"/>
      <c r="AP626" s="144"/>
      <c r="AQ626" s="144"/>
      <c r="AR626" s="145"/>
      <c r="AS626" s="142" t="str">
        <f>IF(原始数据!L626="","",原始数据!L626)</f>
        <v/>
      </c>
      <c r="AT626" s="142" t="str">
        <f>IF(原始数据!AV626="","",原始数据!AV626)</f>
        <v/>
      </c>
      <c r="AU626" s="154"/>
      <c r="AV626" s="154"/>
      <c r="AW626" s="154"/>
      <c r="AX626" s="154"/>
      <c r="AY626" s="155"/>
      <c r="AZ626" s="151"/>
      <c r="BA626" s="151"/>
    </row>
    <row r="627" spans="1:55">
      <c r="A627" s="1">
        <f>输入错误检查!B626</f>
        <v>0</v>
      </c>
      <c r="C627" s="8" t="str">
        <f>IF(原始数据!B627="","",原始数据!B627)</f>
        <v/>
      </c>
      <c r="D627" s="8" t="str">
        <f>IF(原始数据!C627="","",原始数据!C627)</f>
        <v/>
      </c>
      <c r="E627" s="8" t="str">
        <f>IF(原始数据!D627="","",原始数据!D627)</f>
        <v/>
      </c>
      <c r="F627" s="8" t="str">
        <f>IF(原始数据!E627="","",原始数据!E627)</f>
        <v/>
      </c>
      <c r="G627" s="8" t="str">
        <f>IF(原始数据!F627="","",原始数据!F627)</f>
        <v/>
      </c>
      <c r="H627" s="8">
        <f>IF(原始数据!G627="","",原始数据!G627)</f>
        <v>1</v>
      </c>
      <c r="I627" s="8" t="str">
        <f>IF(原始数据!H627="","",原始数据!H627)</f>
        <v>上</v>
      </c>
      <c r="J627" s="8" t="str">
        <f>原始数据!U627</f>
        <v/>
      </c>
      <c r="K627" s="8" t="str">
        <f t="shared" si="20"/>
        <v/>
      </c>
      <c r="L627" s="8">
        <f t="shared" si="21"/>
        <v>0</v>
      </c>
      <c r="M627" s="142"/>
      <c r="N627" s="142"/>
      <c r="O627" s="143"/>
      <c r="P627" s="144"/>
      <c r="Q627" s="144"/>
      <c r="R627" s="144"/>
      <c r="S627" s="144"/>
      <c r="T627" s="145"/>
      <c r="U627" s="142"/>
      <c r="V627" s="142"/>
      <c r="W627" s="146"/>
      <c r="X627" s="147"/>
      <c r="Y627" s="147"/>
      <c r="Z627" s="147"/>
      <c r="AA627" s="147"/>
      <c r="AB627" s="148"/>
      <c r="AC627" s="142"/>
      <c r="AD627" s="142"/>
      <c r="AE627" s="143"/>
      <c r="AF627" s="144"/>
      <c r="AG627" s="144"/>
      <c r="AH627" s="144"/>
      <c r="AI627" s="144"/>
      <c r="AJ627" s="145"/>
      <c r="AK627" s="142"/>
      <c r="AL627" s="142"/>
      <c r="AM627" s="146"/>
      <c r="AN627" s="147"/>
      <c r="AO627" s="147"/>
      <c r="AP627" s="147"/>
      <c r="AQ627" s="147"/>
      <c r="AR627" s="148"/>
      <c r="AS627" s="142" t="str">
        <f>IF(原始数据!L627="","",原始数据!L627)</f>
        <v/>
      </c>
      <c r="AT627" s="142" t="str">
        <f>IF(原始数据!AV627="","",原始数据!AV627)</f>
        <v/>
      </c>
      <c r="AU627" s="149"/>
      <c r="AV627" s="149"/>
      <c r="AW627" s="149"/>
      <c r="AX627" s="149"/>
      <c r="AY627" s="150"/>
      <c r="AZ627" s="151"/>
      <c r="BA627" s="151"/>
      <c r="BB627" s="156"/>
      <c r="BC627" s="157"/>
    </row>
    <row r="628" spans="1:55">
      <c r="A628" s="1">
        <f>输入错误检查!B627</f>
        <v>0</v>
      </c>
      <c r="C628" s="8" t="str">
        <f>IF(原始数据!B628="","",原始数据!B628)</f>
        <v/>
      </c>
      <c r="D628" s="8" t="str">
        <f>IF(原始数据!C628="","",原始数据!C628)</f>
        <v/>
      </c>
      <c r="E628" s="8" t="str">
        <f>IF(原始数据!D628="","",原始数据!D628)</f>
        <v/>
      </c>
      <c r="F628" s="8" t="str">
        <f>IF(原始数据!E628="","",原始数据!E628)</f>
        <v/>
      </c>
      <c r="G628" s="8" t="str">
        <f>IF(原始数据!F628="","",原始数据!F628)</f>
        <v/>
      </c>
      <c r="H628" s="8">
        <f>IF(原始数据!G628="","",原始数据!G628)</f>
        <v>1</v>
      </c>
      <c r="I628" s="8" t="str">
        <f>IF(原始数据!H628="","",原始数据!H628)</f>
        <v>下</v>
      </c>
      <c r="J628" s="8" t="str">
        <f>原始数据!U628</f>
        <v/>
      </c>
      <c r="K628" s="8" t="str">
        <f t="shared" si="20"/>
        <v/>
      </c>
      <c r="L628" s="8">
        <f t="shared" si="21"/>
        <v>0</v>
      </c>
      <c r="M628" s="142"/>
      <c r="N628" s="142"/>
      <c r="O628" s="143"/>
      <c r="P628" s="144"/>
      <c r="Q628" s="144"/>
      <c r="R628" s="144"/>
      <c r="S628" s="144"/>
      <c r="T628" s="145"/>
      <c r="U628" s="142"/>
      <c r="V628" s="142"/>
      <c r="W628" s="146"/>
      <c r="X628" s="147"/>
      <c r="Y628" s="147"/>
      <c r="Z628" s="147"/>
      <c r="AA628" s="147"/>
      <c r="AB628" s="148"/>
      <c r="AC628" s="142"/>
      <c r="AD628" s="142"/>
      <c r="AE628" s="143"/>
      <c r="AF628" s="144"/>
      <c r="AG628" s="144"/>
      <c r="AH628" s="144"/>
      <c r="AI628" s="144"/>
      <c r="AJ628" s="145"/>
      <c r="AK628" s="142"/>
      <c r="AL628" s="142"/>
      <c r="AM628" s="146"/>
      <c r="AN628" s="147"/>
      <c r="AO628" s="147"/>
      <c r="AP628" s="147"/>
      <c r="AQ628" s="147"/>
      <c r="AR628" s="148"/>
      <c r="AS628" s="142" t="str">
        <f>IF(原始数据!L628="","",原始数据!L628)</f>
        <v/>
      </c>
      <c r="AT628" s="142" t="str">
        <f>IF(原始数据!AV628="","",原始数据!AV628)</f>
        <v/>
      </c>
      <c r="AU628" s="149"/>
      <c r="AV628" s="149"/>
      <c r="AW628" s="149"/>
      <c r="AX628" s="149"/>
      <c r="AY628" s="150"/>
      <c r="AZ628" s="151"/>
      <c r="BA628" s="151"/>
    </row>
    <row r="629" spans="1:55">
      <c r="A629" s="1">
        <f>输入错误检查!B628</f>
        <v>0</v>
      </c>
      <c r="C629" s="8" t="str">
        <f>IF(原始数据!B629="","",原始数据!B629)</f>
        <v/>
      </c>
      <c r="D629" s="8" t="str">
        <f>IF(原始数据!C629="","",原始数据!C629)</f>
        <v/>
      </c>
      <c r="E629" s="8" t="str">
        <f>IF(原始数据!D629="","",原始数据!D629)</f>
        <v/>
      </c>
      <c r="F629" s="8" t="str">
        <f>IF(原始数据!E629="","",原始数据!E629)</f>
        <v/>
      </c>
      <c r="G629" s="8" t="str">
        <f>IF(原始数据!F629="","",原始数据!F629)</f>
        <v/>
      </c>
      <c r="H629" s="8">
        <f>IF(原始数据!G629="","",原始数据!G629)</f>
        <v>2</v>
      </c>
      <c r="I629" s="8" t="str">
        <f>IF(原始数据!H629="","",原始数据!H629)</f>
        <v>上</v>
      </c>
      <c r="J629" s="8" t="str">
        <f>原始数据!U629</f>
        <v/>
      </c>
      <c r="K629" s="8" t="str">
        <f t="shared" si="20"/>
        <v/>
      </c>
      <c r="L629" s="8">
        <f t="shared" si="21"/>
        <v>0</v>
      </c>
      <c r="M629" s="142"/>
      <c r="N629" s="142"/>
      <c r="O629" s="143"/>
      <c r="P629" s="144"/>
      <c r="Q629" s="144"/>
      <c r="R629" s="144"/>
      <c r="S629" s="144"/>
      <c r="T629" s="145"/>
      <c r="U629" s="142"/>
      <c r="V629" s="142"/>
      <c r="W629" s="146"/>
      <c r="X629" s="147"/>
      <c r="Y629" s="147"/>
      <c r="Z629" s="147"/>
      <c r="AA629" s="147"/>
      <c r="AB629" s="148"/>
      <c r="AC629" s="142"/>
      <c r="AD629" s="142"/>
      <c r="AE629" s="143"/>
      <c r="AF629" s="144"/>
      <c r="AG629" s="144"/>
      <c r="AH629" s="144"/>
      <c r="AI629" s="144"/>
      <c r="AJ629" s="145"/>
      <c r="AK629" s="142"/>
      <c r="AL629" s="142"/>
      <c r="AM629" s="146"/>
      <c r="AN629" s="147"/>
      <c r="AO629" s="147"/>
      <c r="AP629" s="147"/>
      <c r="AQ629" s="147"/>
      <c r="AR629" s="148"/>
      <c r="AS629" s="142" t="str">
        <f>IF(原始数据!L629="","",原始数据!L629)</f>
        <v/>
      </c>
      <c r="AT629" s="142" t="str">
        <f>IF(原始数据!AV629="","",原始数据!AV629)</f>
        <v/>
      </c>
      <c r="AU629" s="149"/>
      <c r="AV629" s="149"/>
      <c r="AW629" s="149"/>
      <c r="AX629" s="149"/>
      <c r="AY629" s="150"/>
      <c r="AZ629" s="151"/>
      <c r="BA629" s="151"/>
    </row>
    <row r="630" spans="1:55">
      <c r="A630" s="1">
        <f>输入错误检查!B629</f>
        <v>0</v>
      </c>
      <c r="C630" s="8" t="str">
        <f>IF(原始数据!B630="","",原始数据!B630)</f>
        <v/>
      </c>
      <c r="D630" s="8" t="str">
        <f>IF(原始数据!C630="","",原始数据!C630)</f>
        <v/>
      </c>
      <c r="E630" s="8" t="str">
        <f>IF(原始数据!D630="","",原始数据!D630)</f>
        <v/>
      </c>
      <c r="F630" s="8" t="str">
        <f>IF(原始数据!E630="","",原始数据!E630)</f>
        <v/>
      </c>
      <c r="G630" s="8" t="str">
        <f>IF(原始数据!F630="","",原始数据!F630)</f>
        <v/>
      </c>
      <c r="H630" s="8">
        <f>IF(原始数据!G630="","",原始数据!G630)</f>
        <v>2</v>
      </c>
      <c r="I630" s="8" t="str">
        <f>IF(原始数据!H630="","",原始数据!H630)</f>
        <v>下</v>
      </c>
      <c r="J630" s="8" t="str">
        <f>原始数据!U630</f>
        <v/>
      </c>
      <c r="K630" s="8" t="str">
        <f t="shared" si="20"/>
        <v/>
      </c>
      <c r="L630" s="8">
        <f t="shared" si="21"/>
        <v>0</v>
      </c>
      <c r="M630" s="142"/>
      <c r="N630" s="142"/>
      <c r="O630" s="143"/>
      <c r="P630" s="144"/>
      <c r="Q630" s="144"/>
      <c r="R630" s="144"/>
      <c r="S630" s="144"/>
      <c r="T630" s="145"/>
      <c r="U630" s="142"/>
      <c r="V630" s="142"/>
      <c r="W630" s="146"/>
      <c r="X630" s="147"/>
      <c r="Y630" s="147"/>
      <c r="Z630" s="147"/>
      <c r="AA630" s="147"/>
      <c r="AB630" s="148"/>
      <c r="AC630" s="142"/>
      <c r="AD630" s="142"/>
      <c r="AE630" s="143"/>
      <c r="AF630" s="144"/>
      <c r="AG630" s="144"/>
      <c r="AH630" s="144"/>
      <c r="AI630" s="144"/>
      <c r="AJ630" s="145"/>
      <c r="AK630" s="142"/>
      <c r="AL630" s="142"/>
      <c r="AM630" s="146"/>
      <c r="AN630" s="147"/>
      <c r="AO630" s="147"/>
      <c r="AP630" s="147"/>
      <c r="AQ630" s="147"/>
      <c r="AR630" s="148"/>
      <c r="AS630" s="142" t="str">
        <f>IF(原始数据!L630="","",原始数据!L630)</f>
        <v/>
      </c>
      <c r="AT630" s="142" t="str">
        <f>IF(原始数据!AV630="","",原始数据!AV630)</f>
        <v/>
      </c>
      <c r="AU630" s="149"/>
      <c r="AV630" s="149"/>
      <c r="AW630" s="149"/>
      <c r="AX630" s="149"/>
      <c r="AY630" s="150"/>
      <c r="AZ630" s="151"/>
      <c r="BA630" s="151"/>
    </row>
    <row r="631" spans="1:55">
      <c r="A631" s="1">
        <f>输入错误检查!B630</f>
        <v>0</v>
      </c>
      <c r="C631" s="8" t="str">
        <f>IF(原始数据!B631="","",原始数据!B631)</f>
        <v/>
      </c>
      <c r="D631" s="8" t="str">
        <f>IF(原始数据!C631="","",原始数据!C631)</f>
        <v/>
      </c>
      <c r="E631" s="8" t="str">
        <f>IF(原始数据!D631="","",原始数据!D631)</f>
        <v/>
      </c>
      <c r="F631" s="8" t="str">
        <f>IF(原始数据!E631="","",原始数据!E631)</f>
        <v/>
      </c>
      <c r="G631" s="8" t="str">
        <f>IF(原始数据!F631="","",原始数据!F631)</f>
        <v/>
      </c>
      <c r="H631" s="8">
        <f>IF(原始数据!G631="","",原始数据!G631)</f>
        <v>3</v>
      </c>
      <c r="I631" s="8" t="str">
        <f>IF(原始数据!H631="","",原始数据!H631)</f>
        <v>上</v>
      </c>
      <c r="J631" s="8" t="str">
        <f>原始数据!U631</f>
        <v/>
      </c>
      <c r="K631" s="8" t="str">
        <f t="shared" si="20"/>
        <v/>
      </c>
      <c r="L631" s="8">
        <f t="shared" si="21"/>
        <v>0</v>
      </c>
      <c r="M631" s="142"/>
      <c r="N631" s="142"/>
      <c r="O631" s="143"/>
      <c r="P631" s="144"/>
      <c r="Q631" s="144"/>
      <c r="R631" s="144"/>
      <c r="S631" s="144"/>
      <c r="T631" s="145"/>
      <c r="U631" s="142"/>
      <c r="V631" s="142"/>
      <c r="W631" s="146"/>
      <c r="X631" s="147"/>
      <c r="Y631" s="147"/>
      <c r="Z631" s="147"/>
      <c r="AA631" s="147"/>
      <c r="AB631" s="148"/>
      <c r="AC631" s="142"/>
      <c r="AD631" s="142"/>
      <c r="AE631" s="143"/>
      <c r="AF631" s="144"/>
      <c r="AG631" s="144"/>
      <c r="AH631" s="144"/>
      <c r="AI631" s="144"/>
      <c r="AJ631" s="145"/>
      <c r="AK631" s="142"/>
      <c r="AL631" s="142"/>
      <c r="AM631" s="146"/>
      <c r="AN631" s="147"/>
      <c r="AO631" s="147"/>
      <c r="AP631" s="147"/>
      <c r="AQ631" s="147"/>
      <c r="AR631" s="148"/>
      <c r="AS631" s="142" t="str">
        <f>IF(原始数据!L631="","",原始数据!L631)</f>
        <v/>
      </c>
      <c r="AT631" s="142" t="str">
        <f>IF(原始数据!AV631="","",原始数据!AV631)</f>
        <v/>
      </c>
      <c r="AU631" s="149"/>
      <c r="AV631" s="149"/>
      <c r="AW631" s="149"/>
      <c r="AX631" s="149"/>
      <c r="AY631" s="150"/>
      <c r="AZ631" s="151"/>
      <c r="BA631" s="151"/>
    </row>
    <row r="632" spans="1:55">
      <c r="A632" s="1">
        <f>输入错误检查!B631</f>
        <v>0</v>
      </c>
      <c r="C632" s="8" t="str">
        <f>IF(原始数据!B632="","",原始数据!B632)</f>
        <v/>
      </c>
      <c r="D632" s="8" t="str">
        <f>IF(原始数据!C632="","",原始数据!C632)</f>
        <v/>
      </c>
      <c r="E632" s="8" t="str">
        <f>IF(原始数据!D632="","",原始数据!D632)</f>
        <v/>
      </c>
      <c r="F632" s="8" t="str">
        <f>IF(原始数据!E632="","",原始数据!E632)</f>
        <v/>
      </c>
      <c r="G632" s="8" t="str">
        <f>IF(原始数据!F632="","",原始数据!F632)</f>
        <v/>
      </c>
      <c r="H632" s="8">
        <f>IF(原始数据!G632="","",原始数据!G632)</f>
        <v>3</v>
      </c>
      <c r="I632" s="8" t="str">
        <f>IF(原始数据!H632="","",原始数据!H632)</f>
        <v>下</v>
      </c>
      <c r="J632" s="8" t="str">
        <f>原始数据!U632</f>
        <v/>
      </c>
      <c r="K632" s="8" t="str">
        <f t="shared" si="20"/>
        <v/>
      </c>
      <c r="L632" s="8">
        <f t="shared" si="21"/>
        <v>0</v>
      </c>
      <c r="M632" s="142"/>
      <c r="N632" s="142"/>
      <c r="O632" s="143"/>
      <c r="P632" s="144"/>
      <c r="Q632" s="144"/>
      <c r="R632" s="144"/>
      <c r="S632" s="144"/>
      <c r="T632" s="145"/>
      <c r="U632" s="142"/>
      <c r="V632" s="142"/>
      <c r="W632" s="146"/>
      <c r="X632" s="147"/>
      <c r="Y632" s="147"/>
      <c r="Z632" s="147"/>
      <c r="AA632" s="147"/>
      <c r="AB632" s="148"/>
      <c r="AC632" s="142"/>
      <c r="AD632" s="142"/>
      <c r="AE632" s="143"/>
      <c r="AF632" s="144"/>
      <c r="AG632" s="144"/>
      <c r="AH632" s="144"/>
      <c r="AI632" s="144"/>
      <c r="AJ632" s="145"/>
      <c r="AK632" s="142"/>
      <c r="AL632" s="142"/>
      <c r="AM632" s="146"/>
      <c r="AN632" s="147"/>
      <c r="AO632" s="147"/>
      <c r="AP632" s="147"/>
      <c r="AQ632" s="147"/>
      <c r="AR632" s="148"/>
      <c r="AS632" s="142" t="str">
        <f>IF(原始数据!L632="","",原始数据!L632)</f>
        <v/>
      </c>
      <c r="AT632" s="142" t="str">
        <f>IF(原始数据!AV632="","",原始数据!AV632)</f>
        <v/>
      </c>
      <c r="AU632" s="149"/>
      <c r="AV632" s="149"/>
      <c r="AW632" s="149"/>
      <c r="AX632" s="149"/>
      <c r="AY632" s="150"/>
      <c r="AZ632" s="151"/>
      <c r="BA632" s="151"/>
    </row>
    <row r="633" spans="1:55">
      <c r="A633" s="1">
        <f>输入错误检查!B632</f>
        <v>0</v>
      </c>
      <c r="C633" s="8" t="str">
        <f>IF(原始数据!B633="","",原始数据!B633)</f>
        <v/>
      </c>
      <c r="D633" s="8" t="str">
        <f>IF(原始数据!C633="","",原始数据!C633)</f>
        <v/>
      </c>
      <c r="E633" s="8" t="str">
        <f>IF(原始数据!D633="","",原始数据!D633)</f>
        <v/>
      </c>
      <c r="F633" s="8" t="str">
        <f>IF(原始数据!E633="","",原始数据!E633)</f>
        <v/>
      </c>
      <c r="G633" s="8" t="str">
        <f>IF(原始数据!F633="","",原始数据!F633)</f>
        <v/>
      </c>
      <c r="H633" s="8" t="str">
        <f>IF(原始数据!G633="","",原始数据!G633)</f>
        <v>加</v>
      </c>
      <c r="I633" s="8" t="str">
        <f>IF(原始数据!H633="","",原始数据!H633)</f>
        <v>上</v>
      </c>
      <c r="J633" s="8" t="str">
        <f>原始数据!U633</f>
        <v/>
      </c>
      <c r="K633" s="8" t="str">
        <f t="shared" si="20"/>
        <v/>
      </c>
      <c r="L633" s="8">
        <f t="shared" si="21"/>
        <v>0</v>
      </c>
      <c r="M633" s="142"/>
      <c r="N633" s="142"/>
      <c r="O633" s="143"/>
      <c r="P633" s="144"/>
      <c r="Q633" s="144"/>
      <c r="R633" s="144"/>
      <c r="S633" s="144"/>
      <c r="T633" s="145"/>
      <c r="U633" s="142"/>
      <c r="V633" s="142"/>
      <c r="W633" s="146"/>
      <c r="X633" s="147"/>
      <c r="Y633" s="147"/>
      <c r="Z633" s="147"/>
      <c r="AA633" s="147"/>
      <c r="AB633" s="148"/>
      <c r="AC633" s="142"/>
      <c r="AD633" s="142"/>
      <c r="AE633" s="143"/>
      <c r="AF633" s="144"/>
      <c r="AG633" s="144"/>
      <c r="AH633" s="144"/>
      <c r="AI633" s="144"/>
      <c r="AJ633" s="145"/>
      <c r="AK633" s="142"/>
      <c r="AL633" s="142"/>
      <c r="AM633" s="146"/>
      <c r="AN633" s="147"/>
      <c r="AO633" s="147"/>
      <c r="AP633" s="147"/>
      <c r="AQ633" s="147"/>
      <c r="AR633" s="148"/>
      <c r="AS633" s="142" t="str">
        <f>IF(原始数据!L633="","",原始数据!L633)</f>
        <v/>
      </c>
      <c r="AT633" s="142" t="str">
        <f>IF(原始数据!AV633="","",原始数据!AV633)</f>
        <v/>
      </c>
      <c r="AU633" s="149"/>
      <c r="AV633" s="149"/>
      <c r="AW633" s="149"/>
      <c r="AX633" s="149"/>
      <c r="AY633" s="150"/>
      <c r="AZ633" s="151"/>
      <c r="BA633" s="151"/>
    </row>
    <row r="634" spans="1:55">
      <c r="A634" s="1">
        <f>输入错误检查!B633</f>
        <v>0</v>
      </c>
      <c r="C634" s="8" t="str">
        <f>IF(原始数据!B634="","",原始数据!B634)</f>
        <v/>
      </c>
      <c r="D634" s="8" t="str">
        <f>IF(原始数据!C634="","",原始数据!C634)</f>
        <v/>
      </c>
      <c r="E634" s="8" t="str">
        <f>IF(原始数据!D634="","",原始数据!D634)</f>
        <v/>
      </c>
      <c r="F634" s="8" t="str">
        <f>IF(原始数据!E634="","",原始数据!E634)</f>
        <v/>
      </c>
      <c r="G634" s="8" t="str">
        <f>IF(原始数据!F634="","",原始数据!F634)</f>
        <v/>
      </c>
      <c r="H634" s="8" t="str">
        <f>IF(原始数据!G634="","",原始数据!G634)</f>
        <v>加</v>
      </c>
      <c r="I634" s="8" t="str">
        <f>IF(原始数据!H634="","",原始数据!H634)</f>
        <v>下</v>
      </c>
      <c r="J634" s="8" t="str">
        <f>原始数据!U634</f>
        <v/>
      </c>
      <c r="K634" s="8" t="str">
        <f t="shared" si="20"/>
        <v/>
      </c>
      <c r="L634" s="8">
        <f t="shared" si="21"/>
        <v>0</v>
      </c>
      <c r="M634" s="142"/>
      <c r="N634" s="142"/>
      <c r="O634" s="143"/>
      <c r="P634" s="144"/>
      <c r="Q634" s="144"/>
      <c r="R634" s="144"/>
      <c r="S634" s="144"/>
      <c r="T634" s="145"/>
      <c r="U634" s="142"/>
      <c r="V634" s="142"/>
      <c r="W634" s="146"/>
      <c r="X634" s="147"/>
      <c r="Y634" s="147"/>
      <c r="Z634" s="147"/>
      <c r="AA634" s="147"/>
      <c r="AB634" s="148"/>
      <c r="AC634" s="142"/>
      <c r="AD634" s="142"/>
      <c r="AE634" s="143"/>
      <c r="AF634" s="144"/>
      <c r="AG634" s="144"/>
      <c r="AH634" s="144"/>
      <c r="AI634" s="144"/>
      <c r="AJ634" s="145"/>
      <c r="AK634" s="142"/>
      <c r="AL634" s="142"/>
      <c r="AM634" s="146"/>
      <c r="AN634" s="147"/>
      <c r="AO634" s="147"/>
      <c r="AP634" s="147"/>
      <c r="AQ634" s="147"/>
      <c r="AR634" s="148"/>
      <c r="AS634" s="142" t="str">
        <f>IF(原始数据!L634="","",原始数据!L634)</f>
        <v/>
      </c>
      <c r="AT634" s="142" t="str">
        <f>IF(原始数据!AV634="","",原始数据!AV634)</f>
        <v/>
      </c>
      <c r="AU634" s="149"/>
      <c r="AV634" s="149"/>
      <c r="AW634" s="149"/>
      <c r="AX634" s="149"/>
      <c r="AY634" s="150"/>
      <c r="AZ634" s="151"/>
      <c r="BA634" s="151"/>
    </row>
    <row r="635" spans="1:55">
      <c r="A635" s="1">
        <f>输入错误检查!B634</f>
        <v>0</v>
      </c>
      <c r="C635" s="8" t="str">
        <f>IF(原始数据!B635="","",原始数据!B635)</f>
        <v/>
      </c>
      <c r="D635" s="8" t="str">
        <f>IF(原始数据!C635="","",原始数据!C635)</f>
        <v/>
      </c>
      <c r="E635" s="8" t="str">
        <f>IF(原始数据!D635="","",原始数据!D635)</f>
        <v/>
      </c>
      <c r="F635" s="8" t="str">
        <f>IF(原始数据!E635="","",原始数据!E635)</f>
        <v/>
      </c>
      <c r="G635" s="8" t="str">
        <f>IF(原始数据!F635="","",原始数据!F635)</f>
        <v/>
      </c>
      <c r="H635" s="8">
        <f>IF(原始数据!G635="","",原始数据!G635)</f>
        <v>1</v>
      </c>
      <c r="I635" s="8" t="str">
        <f>IF(原始数据!H635="","",原始数据!H635)</f>
        <v>上</v>
      </c>
      <c r="J635" s="8" t="str">
        <f>原始数据!U635</f>
        <v/>
      </c>
      <c r="K635" s="8" t="str">
        <f t="shared" si="20"/>
        <v/>
      </c>
      <c r="L635" s="8">
        <f t="shared" si="21"/>
        <v>0</v>
      </c>
      <c r="M635" s="142"/>
      <c r="N635" s="142"/>
      <c r="O635" s="146"/>
      <c r="P635" s="147"/>
      <c r="Q635" s="147"/>
      <c r="R635" s="147"/>
      <c r="S635" s="147"/>
      <c r="T635" s="148"/>
      <c r="U635" s="142"/>
      <c r="V635" s="142"/>
      <c r="W635" s="143"/>
      <c r="X635" s="144"/>
      <c r="Y635" s="144"/>
      <c r="Z635" s="144"/>
      <c r="AA635" s="144"/>
      <c r="AB635" s="145"/>
      <c r="AC635" s="142"/>
      <c r="AD635" s="142"/>
      <c r="AE635" s="146"/>
      <c r="AF635" s="147"/>
      <c r="AG635" s="147"/>
      <c r="AH635" s="147"/>
      <c r="AI635" s="147"/>
      <c r="AJ635" s="148"/>
      <c r="AK635" s="142"/>
      <c r="AL635" s="142"/>
      <c r="AM635" s="143"/>
      <c r="AN635" s="144"/>
      <c r="AO635" s="144"/>
      <c r="AP635" s="144"/>
      <c r="AQ635" s="144"/>
      <c r="AR635" s="145"/>
      <c r="AS635" s="142" t="str">
        <f>IF(原始数据!L635="","",原始数据!L635)</f>
        <v/>
      </c>
      <c r="AT635" s="142" t="str">
        <f>IF(原始数据!AV635="","",原始数据!AV635)</f>
        <v/>
      </c>
      <c r="AU635" s="154"/>
      <c r="AV635" s="154"/>
      <c r="AW635" s="154"/>
      <c r="AX635" s="154"/>
      <c r="AY635" s="155"/>
      <c r="AZ635" s="151"/>
      <c r="BA635" s="151"/>
      <c r="BB635" s="156"/>
      <c r="BC635" s="157"/>
    </row>
    <row r="636" spans="1:55">
      <c r="A636" s="1">
        <f>输入错误检查!B635</f>
        <v>0</v>
      </c>
      <c r="C636" s="8" t="str">
        <f>IF(原始数据!B636="","",原始数据!B636)</f>
        <v/>
      </c>
      <c r="D636" s="8" t="str">
        <f>IF(原始数据!C636="","",原始数据!C636)</f>
        <v/>
      </c>
      <c r="E636" s="8" t="str">
        <f>IF(原始数据!D636="","",原始数据!D636)</f>
        <v/>
      </c>
      <c r="F636" s="8" t="str">
        <f>IF(原始数据!E636="","",原始数据!E636)</f>
        <v/>
      </c>
      <c r="G636" s="8" t="str">
        <f>IF(原始数据!F636="","",原始数据!F636)</f>
        <v/>
      </c>
      <c r="H636" s="8">
        <f>IF(原始数据!G636="","",原始数据!G636)</f>
        <v>1</v>
      </c>
      <c r="I636" s="8" t="str">
        <f>IF(原始数据!H636="","",原始数据!H636)</f>
        <v>下</v>
      </c>
      <c r="J636" s="8" t="str">
        <f>原始数据!U636</f>
        <v/>
      </c>
      <c r="K636" s="8" t="str">
        <f t="shared" si="20"/>
        <v/>
      </c>
      <c r="L636" s="8">
        <f t="shared" si="21"/>
        <v>0</v>
      </c>
      <c r="M636" s="142"/>
      <c r="N636" s="142"/>
      <c r="O636" s="146"/>
      <c r="P636" s="147"/>
      <c r="Q636" s="147"/>
      <c r="R636" s="147"/>
      <c r="S636" s="147"/>
      <c r="T636" s="148"/>
      <c r="U636" s="142"/>
      <c r="V636" s="142"/>
      <c r="W636" s="143"/>
      <c r="X636" s="144"/>
      <c r="Y636" s="144"/>
      <c r="Z636" s="144"/>
      <c r="AA636" s="144"/>
      <c r="AB636" s="145"/>
      <c r="AC636" s="142"/>
      <c r="AD636" s="142"/>
      <c r="AE636" s="146"/>
      <c r="AF636" s="147"/>
      <c r="AG636" s="147"/>
      <c r="AH636" s="147"/>
      <c r="AI636" s="147"/>
      <c r="AJ636" s="148"/>
      <c r="AK636" s="142"/>
      <c r="AL636" s="142"/>
      <c r="AM636" s="143"/>
      <c r="AN636" s="144"/>
      <c r="AO636" s="144"/>
      <c r="AP636" s="144"/>
      <c r="AQ636" s="144"/>
      <c r="AR636" s="145"/>
      <c r="AS636" s="142" t="str">
        <f>IF(原始数据!L636="","",原始数据!L636)</f>
        <v/>
      </c>
      <c r="AT636" s="142" t="str">
        <f>IF(原始数据!AV636="","",原始数据!AV636)</f>
        <v/>
      </c>
      <c r="AU636" s="154"/>
      <c r="AV636" s="154"/>
      <c r="AW636" s="154"/>
      <c r="AX636" s="154"/>
      <c r="AY636" s="155"/>
      <c r="AZ636" s="151"/>
      <c r="BA636" s="151"/>
    </row>
    <row r="637" spans="1:55">
      <c r="A637" s="1">
        <f>输入错误检查!B636</f>
        <v>0</v>
      </c>
      <c r="C637" s="8" t="str">
        <f>IF(原始数据!B637="","",原始数据!B637)</f>
        <v/>
      </c>
      <c r="D637" s="8" t="str">
        <f>IF(原始数据!C637="","",原始数据!C637)</f>
        <v/>
      </c>
      <c r="E637" s="8" t="str">
        <f>IF(原始数据!D637="","",原始数据!D637)</f>
        <v/>
      </c>
      <c r="F637" s="8" t="str">
        <f>IF(原始数据!E637="","",原始数据!E637)</f>
        <v/>
      </c>
      <c r="G637" s="8" t="str">
        <f>IF(原始数据!F637="","",原始数据!F637)</f>
        <v/>
      </c>
      <c r="H637" s="8">
        <f>IF(原始数据!G637="","",原始数据!G637)</f>
        <v>2</v>
      </c>
      <c r="I637" s="8" t="str">
        <f>IF(原始数据!H637="","",原始数据!H637)</f>
        <v>上</v>
      </c>
      <c r="J637" s="8" t="str">
        <f>原始数据!U637</f>
        <v/>
      </c>
      <c r="K637" s="8" t="str">
        <f t="shared" si="20"/>
        <v/>
      </c>
      <c r="L637" s="8">
        <f t="shared" si="21"/>
        <v>0</v>
      </c>
      <c r="M637" s="142"/>
      <c r="N637" s="142"/>
      <c r="O637" s="146"/>
      <c r="P637" s="147"/>
      <c r="Q637" s="147"/>
      <c r="R637" s="147"/>
      <c r="S637" s="147"/>
      <c r="T637" s="148"/>
      <c r="U637" s="142"/>
      <c r="V637" s="142"/>
      <c r="W637" s="143"/>
      <c r="X637" s="144"/>
      <c r="Y637" s="144"/>
      <c r="Z637" s="144"/>
      <c r="AA637" s="144"/>
      <c r="AB637" s="145"/>
      <c r="AC637" s="142"/>
      <c r="AD637" s="142"/>
      <c r="AE637" s="146"/>
      <c r="AF637" s="147"/>
      <c r="AG637" s="147"/>
      <c r="AH637" s="147"/>
      <c r="AI637" s="147"/>
      <c r="AJ637" s="148"/>
      <c r="AK637" s="142"/>
      <c r="AL637" s="142"/>
      <c r="AM637" s="143"/>
      <c r="AN637" s="144"/>
      <c r="AO637" s="144"/>
      <c r="AP637" s="144"/>
      <c r="AQ637" s="144"/>
      <c r="AR637" s="145"/>
      <c r="AS637" s="142" t="str">
        <f>IF(原始数据!L637="","",原始数据!L637)</f>
        <v/>
      </c>
      <c r="AT637" s="142" t="str">
        <f>IF(原始数据!AV637="","",原始数据!AV637)</f>
        <v/>
      </c>
      <c r="AU637" s="154"/>
      <c r="AV637" s="154"/>
      <c r="AW637" s="154"/>
      <c r="AX637" s="154"/>
      <c r="AY637" s="155"/>
      <c r="AZ637" s="151"/>
      <c r="BA637" s="151"/>
    </row>
    <row r="638" spans="1:55">
      <c r="A638" s="1">
        <f>输入错误检查!B637</f>
        <v>0</v>
      </c>
      <c r="C638" s="8" t="str">
        <f>IF(原始数据!B638="","",原始数据!B638)</f>
        <v/>
      </c>
      <c r="D638" s="8" t="str">
        <f>IF(原始数据!C638="","",原始数据!C638)</f>
        <v/>
      </c>
      <c r="E638" s="8" t="str">
        <f>IF(原始数据!D638="","",原始数据!D638)</f>
        <v/>
      </c>
      <c r="F638" s="8" t="str">
        <f>IF(原始数据!E638="","",原始数据!E638)</f>
        <v/>
      </c>
      <c r="G638" s="8" t="str">
        <f>IF(原始数据!F638="","",原始数据!F638)</f>
        <v/>
      </c>
      <c r="H638" s="8">
        <f>IF(原始数据!G638="","",原始数据!G638)</f>
        <v>2</v>
      </c>
      <c r="I638" s="8" t="str">
        <f>IF(原始数据!H638="","",原始数据!H638)</f>
        <v>下</v>
      </c>
      <c r="J638" s="8" t="str">
        <f>原始数据!U638</f>
        <v/>
      </c>
      <c r="K638" s="8" t="str">
        <f t="shared" si="20"/>
        <v/>
      </c>
      <c r="L638" s="8">
        <f t="shared" si="21"/>
        <v>0</v>
      </c>
      <c r="M638" s="142"/>
      <c r="N638" s="142"/>
      <c r="O638" s="146"/>
      <c r="P638" s="147"/>
      <c r="Q638" s="147"/>
      <c r="R638" s="147"/>
      <c r="S638" s="147"/>
      <c r="T638" s="148"/>
      <c r="U638" s="142"/>
      <c r="V638" s="142"/>
      <c r="W638" s="143"/>
      <c r="X638" s="144"/>
      <c r="Y638" s="144"/>
      <c r="Z638" s="144"/>
      <c r="AA638" s="144"/>
      <c r="AB638" s="145"/>
      <c r="AC638" s="142"/>
      <c r="AD638" s="142"/>
      <c r="AE638" s="146"/>
      <c r="AF638" s="147"/>
      <c r="AG638" s="147"/>
      <c r="AH638" s="147"/>
      <c r="AI638" s="147"/>
      <c r="AJ638" s="148"/>
      <c r="AK638" s="142"/>
      <c r="AL638" s="142"/>
      <c r="AM638" s="143"/>
      <c r="AN638" s="144"/>
      <c r="AO638" s="144"/>
      <c r="AP638" s="144"/>
      <c r="AQ638" s="144"/>
      <c r="AR638" s="145"/>
      <c r="AS638" s="142" t="str">
        <f>IF(原始数据!L638="","",原始数据!L638)</f>
        <v/>
      </c>
      <c r="AT638" s="142" t="str">
        <f>IF(原始数据!AV638="","",原始数据!AV638)</f>
        <v/>
      </c>
      <c r="AU638" s="154"/>
      <c r="AV638" s="154"/>
      <c r="AW638" s="154"/>
      <c r="AX638" s="154"/>
      <c r="AY638" s="155"/>
      <c r="AZ638" s="151"/>
      <c r="BA638" s="151"/>
    </row>
    <row r="639" spans="1:55">
      <c r="A639" s="1">
        <f>输入错误检查!B638</f>
        <v>0</v>
      </c>
      <c r="C639" s="8" t="str">
        <f>IF(原始数据!B639="","",原始数据!B639)</f>
        <v/>
      </c>
      <c r="D639" s="8" t="str">
        <f>IF(原始数据!C639="","",原始数据!C639)</f>
        <v/>
      </c>
      <c r="E639" s="8" t="str">
        <f>IF(原始数据!D639="","",原始数据!D639)</f>
        <v/>
      </c>
      <c r="F639" s="8" t="str">
        <f>IF(原始数据!E639="","",原始数据!E639)</f>
        <v/>
      </c>
      <c r="G639" s="8" t="str">
        <f>IF(原始数据!F639="","",原始数据!F639)</f>
        <v/>
      </c>
      <c r="H639" s="8">
        <f>IF(原始数据!G639="","",原始数据!G639)</f>
        <v>3</v>
      </c>
      <c r="I639" s="8" t="str">
        <f>IF(原始数据!H639="","",原始数据!H639)</f>
        <v>上</v>
      </c>
      <c r="J639" s="8" t="str">
        <f>原始数据!U639</f>
        <v/>
      </c>
      <c r="K639" s="8" t="str">
        <f t="shared" si="20"/>
        <v/>
      </c>
      <c r="L639" s="8">
        <f t="shared" si="21"/>
        <v>0</v>
      </c>
      <c r="M639" s="142"/>
      <c r="N639" s="142"/>
      <c r="O639" s="146"/>
      <c r="P639" s="147"/>
      <c r="Q639" s="147"/>
      <c r="R639" s="147"/>
      <c r="S639" s="147"/>
      <c r="T639" s="148"/>
      <c r="U639" s="142"/>
      <c r="V639" s="142"/>
      <c r="W639" s="143"/>
      <c r="X639" s="144"/>
      <c r="Y639" s="144"/>
      <c r="Z639" s="144"/>
      <c r="AA639" s="144"/>
      <c r="AB639" s="145"/>
      <c r="AC639" s="142"/>
      <c r="AD639" s="142"/>
      <c r="AE639" s="146"/>
      <c r="AF639" s="147"/>
      <c r="AG639" s="147"/>
      <c r="AH639" s="147"/>
      <c r="AI639" s="147"/>
      <c r="AJ639" s="148"/>
      <c r="AK639" s="142"/>
      <c r="AL639" s="142"/>
      <c r="AM639" s="143"/>
      <c r="AN639" s="144"/>
      <c r="AO639" s="144"/>
      <c r="AP639" s="144"/>
      <c r="AQ639" s="144"/>
      <c r="AR639" s="145"/>
      <c r="AS639" s="142" t="str">
        <f>IF(原始数据!L639="","",原始数据!L639)</f>
        <v/>
      </c>
      <c r="AT639" s="142" t="str">
        <f>IF(原始数据!AV639="","",原始数据!AV639)</f>
        <v/>
      </c>
      <c r="AU639" s="154"/>
      <c r="AV639" s="154"/>
      <c r="AW639" s="154"/>
      <c r="AX639" s="154"/>
      <c r="AY639" s="155"/>
      <c r="AZ639" s="151"/>
      <c r="BA639" s="151"/>
    </row>
    <row r="640" spans="1:55">
      <c r="A640" s="1">
        <f>输入错误检查!B639</f>
        <v>0</v>
      </c>
      <c r="C640" s="8" t="str">
        <f>IF(原始数据!B640="","",原始数据!B640)</f>
        <v/>
      </c>
      <c r="D640" s="8" t="str">
        <f>IF(原始数据!C640="","",原始数据!C640)</f>
        <v/>
      </c>
      <c r="E640" s="8" t="str">
        <f>IF(原始数据!D640="","",原始数据!D640)</f>
        <v/>
      </c>
      <c r="F640" s="8" t="str">
        <f>IF(原始数据!E640="","",原始数据!E640)</f>
        <v/>
      </c>
      <c r="G640" s="8" t="str">
        <f>IF(原始数据!F640="","",原始数据!F640)</f>
        <v/>
      </c>
      <c r="H640" s="8">
        <f>IF(原始数据!G640="","",原始数据!G640)</f>
        <v>3</v>
      </c>
      <c r="I640" s="8" t="str">
        <f>IF(原始数据!H640="","",原始数据!H640)</f>
        <v>下</v>
      </c>
      <c r="J640" s="8" t="str">
        <f>原始数据!U640</f>
        <v/>
      </c>
      <c r="K640" s="8" t="str">
        <f t="shared" si="20"/>
        <v/>
      </c>
      <c r="L640" s="8">
        <f t="shared" si="21"/>
        <v>0</v>
      </c>
      <c r="M640" s="142"/>
      <c r="N640" s="142"/>
      <c r="O640" s="146"/>
      <c r="P640" s="147"/>
      <c r="Q640" s="147"/>
      <c r="R640" s="147"/>
      <c r="S640" s="147"/>
      <c r="T640" s="148"/>
      <c r="U640" s="142"/>
      <c r="V640" s="142"/>
      <c r="W640" s="143"/>
      <c r="X640" s="144"/>
      <c r="Y640" s="144"/>
      <c r="Z640" s="144"/>
      <c r="AA640" s="144"/>
      <c r="AB640" s="145"/>
      <c r="AC640" s="142"/>
      <c r="AD640" s="142"/>
      <c r="AE640" s="146"/>
      <c r="AF640" s="147"/>
      <c r="AG640" s="147"/>
      <c r="AH640" s="147"/>
      <c r="AI640" s="147"/>
      <c r="AJ640" s="148"/>
      <c r="AK640" s="142"/>
      <c r="AL640" s="142"/>
      <c r="AM640" s="143"/>
      <c r="AN640" s="144"/>
      <c r="AO640" s="144"/>
      <c r="AP640" s="144"/>
      <c r="AQ640" s="144"/>
      <c r="AR640" s="145"/>
      <c r="AS640" s="142" t="str">
        <f>IF(原始数据!L640="","",原始数据!L640)</f>
        <v/>
      </c>
      <c r="AT640" s="142" t="str">
        <f>IF(原始数据!AV640="","",原始数据!AV640)</f>
        <v/>
      </c>
      <c r="AU640" s="154"/>
      <c r="AV640" s="154"/>
      <c r="AW640" s="154"/>
      <c r="AX640" s="154"/>
      <c r="AY640" s="155"/>
      <c r="AZ640" s="151"/>
      <c r="BA640" s="151"/>
    </row>
    <row r="641" spans="1:55">
      <c r="A641" s="1">
        <f>输入错误检查!B640</f>
        <v>0</v>
      </c>
      <c r="C641" s="8" t="str">
        <f>IF(原始数据!B641="","",原始数据!B641)</f>
        <v/>
      </c>
      <c r="D641" s="8" t="str">
        <f>IF(原始数据!C641="","",原始数据!C641)</f>
        <v/>
      </c>
      <c r="E641" s="8" t="str">
        <f>IF(原始数据!D641="","",原始数据!D641)</f>
        <v/>
      </c>
      <c r="F641" s="8" t="str">
        <f>IF(原始数据!E641="","",原始数据!E641)</f>
        <v/>
      </c>
      <c r="G641" s="8" t="str">
        <f>IF(原始数据!F641="","",原始数据!F641)</f>
        <v/>
      </c>
      <c r="H641" s="8" t="str">
        <f>IF(原始数据!G641="","",原始数据!G641)</f>
        <v>加</v>
      </c>
      <c r="I641" s="8" t="str">
        <f>IF(原始数据!H641="","",原始数据!H641)</f>
        <v>上</v>
      </c>
      <c r="J641" s="8" t="str">
        <f>原始数据!U641</f>
        <v/>
      </c>
      <c r="K641" s="8" t="str">
        <f t="shared" si="20"/>
        <v/>
      </c>
      <c r="L641" s="8">
        <f t="shared" si="21"/>
        <v>0</v>
      </c>
      <c r="M641" s="142"/>
      <c r="N641" s="142"/>
      <c r="O641" s="146"/>
      <c r="P641" s="147"/>
      <c r="Q641" s="147"/>
      <c r="R641" s="147"/>
      <c r="S641" s="147"/>
      <c r="T641" s="148"/>
      <c r="U641" s="142"/>
      <c r="V641" s="142"/>
      <c r="W641" s="143"/>
      <c r="X641" s="144"/>
      <c r="Y641" s="144"/>
      <c r="Z641" s="144"/>
      <c r="AA641" s="144"/>
      <c r="AB641" s="145"/>
      <c r="AC641" s="142"/>
      <c r="AD641" s="142"/>
      <c r="AE641" s="146"/>
      <c r="AF641" s="147"/>
      <c r="AG641" s="147"/>
      <c r="AH641" s="147"/>
      <c r="AI641" s="147"/>
      <c r="AJ641" s="148"/>
      <c r="AK641" s="142"/>
      <c r="AL641" s="142"/>
      <c r="AM641" s="143"/>
      <c r="AN641" s="144"/>
      <c r="AO641" s="144"/>
      <c r="AP641" s="144"/>
      <c r="AQ641" s="144"/>
      <c r="AR641" s="145"/>
      <c r="AS641" s="142" t="str">
        <f>IF(原始数据!L641="","",原始数据!L641)</f>
        <v/>
      </c>
      <c r="AT641" s="142" t="str">
        <f>IF(原始数据!AV641="","",原始数据!AV641)</f>
        <v/>
      </c>
      <c r="AU641" s="154"/>
      <c r="AV641" s="154"/>
      <c r="AW641" s="154"/>
      <c r="AX641" s="154"/>
      <c r="AY641" s="155"/>
      <c r="AZ641" s="151"/>
      <c r="BA641" s="151"/>
    </row>
    <row r="642" spans="1:55">
      <c r="A642" s="1">
        <f>输入错误检查!B641</f>
        <v>0</v>
      </c>
      <c r="C642" s="8" t="str">
        <f>IF(原始数据!B642="","",原始数据!B642)</f>
        <v/>
      </c>
      <c r="D642" s="8" t="str">
        <f>IF(原始数据!C642="","",原始数据!C642)</f>
        <v/>
      </c>
      <c r="E642" s="8" t="str">
        <f>IF(原始数据!D642="","",原始数据!D642)</f>
        <v/>
      </c>
      <c r="F642" s="8" t="str">
        <f>IF(原始数据!E642="","",原始数据!E642)</f>
        <v/>
      </c>
      <c r="G642" s="8" t="str">
        <f>IF(原始数据!F642="","",原始数据!F642)</f>
        <v/>
      </c>
      <c r="H642" s="8" t="str">
        <f>IF(原始数据!G642="","",原始数据!G642)</f>
        <v>加</v>
      </c>
      <c r="I642" s="8" t="str">
        <f>IF(原始数据!H642="","",原始数据!H642)</f>
        <v>下</v>
      </c>
      <c r="J642" s="8" t="str">
        <f>原始数据!U642</f>
        <v/>
      </c>
      <c r="K642" s="8" t="str">
        <f t="shared" si="20"/>
        <v/>
      </c>
      <c r="L642" s="8">
        <f t="shared" si="21"/>
        <v>0</v>
      </c>
      <c r="M642" s="142"/>
      <c r="N642" s="142"/>
      <c r="O642" s="146"/>
      <c r="P642" s="147"/>
      <c r="Q642" s="147"/>
      <c r="R642" s="147"/>
      <c r="S642" s="147"/>
      <c r="T642" s="148"/>
      <c r="U642" s="142"/>
      <c r="V642" s="142"/>
      <c r="W642" s="143"/>
      <c r="X642" s="144"/>
      <c r="Y642" s="144"/>
      <c r="Z642" s="144"/>
      <c r="AA642" s="144"/>
      <c r="AB642" s="145"/>
      <c r="AC642" s="142"/>
      <c r="AD642" s="142"/>
      <c r="AE642" s="146"/>
      <c r="AF642" s="147"/>
      <c r="AG642" s="147"/>
      <c r="AH642" s="147"/>
      <c r="AI642" s="147"/>
      <c r="AJ642" s="148"/>
      <c r="AK642" s="142"/>
      <c r="AL642" s="142"/>
      <c r="AM642" s="143"/>
      <c r="AN642" s="144"/>
      <c r="AO642" s="144"/>
      <c r="AP642" s="144"/>
      <c r="AQ642" s="144"/>
      <c r="AR642" s="145"/>
      <c r="AS642" s="142" t="str">
        <f>IF(原始数据!L642="","",原始数据!L642)</f>
        <v/>
      </c>
      <c r="AT642" s="142" t="str">
        <f>IF(原始数据!AV642="","",原始数据!AV642)</f>
        <v/>
      </c>
      <c r="AU642" s="154"/>
      <c r="AV642" s="154"/>
      <c r="AW642" s="154"/>
      <c r="AX642" s="154"/>
      <c r="AY642" s="155"/>
      <c r="AZ642" s="151"/>
      <c r="BA642" s="151"/>
    </row>
    <row r="643" spans="1:55">
      <c r="A643" s="1">
        <f>输入错误检查!B642</f>
        <v>0</v>
      </c>
      <c r="C643" s="8" t="str">
        <f>IF(原始数据!B643="","",原始数据!B643)</f>
        <v/>
      </c>
      <c r="D643" s="8" t="str">
        <f>IF(原始数据!C643="","",原始数据!C643)</f>
        <v/>
      </c>
      <c r="E643" s="8" t="str">
        <f>IF(原始数据!D643="","",原始数据!D643)</f>
        <v/>
      </c>
      <c r="F643" s="8" t="str">
        <f>IF(原始数据!E643="","",原始数据!E643)</f>
        <v/>
      </c>
      <c r="G643" s="8" t="str">
        <f>IF(原始数据!F643="","",原始数据!F643)</f>
        <v/>
      </c>
      <c r="H643" s="8">
        <f>IF(原始数据!G643="","",原始数据!G643)</f>
        <v>1</v>
      </c>
      <c r="I643" s="8" t="str">
        <f>IF(原始数据!H643="","",原始数据!H643)</f>
        <v>上</v>
      </c>
      <c r="J643" s="8" t="str">
        <f>原始数据!U643</f>
        <v/>
      </c>
      <c r="K643" s="8" t="str">
        <f t="shared" si="20"/>
        <v/>
      </c>
      <c r="L643" s="8">
        <f t="shared" si="21"/>
        <v>0</v>
      </c>
      <c r="M643" s="142"/>
      <c r="N643" s="142"/>
      <c r="O643" s="143"/>
      <c r="P643" s="144"/>
      <c r="Q643" s="144"/>
      <c r="R643" s="144"/>
      <c r="S643" s="144"/>
      <c r="T643" s="145"/>
      <c r="U643" s="142"/>
      <c r="V643" s="142"/>
      <c r="W643" s="146"/>
      <c r="X643" s="147"/>
      <c r="Y643" s="147"/>
      <c r="Z643" s="147"/>
      <c r="AA643" s="147"/>
      <c r="AB643" s="148"/>
      <c r="AC643" s="142"/>
      <c r="AD643" s="142"/>
      <c r="AE643" s="143"/>
      <c r="AF643" s="144"/>
      <c r="AG643" s="144"/>
      <c r="AH643" s="144"/>
      <c r="AI643" s="144"/>
      <c r="AJ643" s="145"/>
      <c r="AK643" s="142"/>
      <c r="AL643" s="142"/>
      <c r="AM643" s="146"/>
      <c r="AN643" s="147"/>
      <c r="AO643" s="147"/>
      <c r="AP643" s="147"/>
      <c r="AQ643" s="147"/>
      <c r="AR643" s="148"/>
      <c r="AS643" s="142" t="str">
        <f>IF(原始数据!L643="","",原始数据!L643)</f>
        <v/>
      </c>
      <c r="AT643" s="142" t="str">
        <f>IF(原始数据!AV643="","",原始数据!AV643)</f>
        <v/>
      </c>
      <c r="AU643" s="149"/>
      <c r="AV643" s="149"/>
      <c r="AW643" s="149"/>
      <c r="AX643" s="149"/>
      <c r="AY643" s="150"/>
      <c r="AZ643" s="151"/>
      <c r="BA643" s="151"/>
      <c r="BB643" s="156"/>
      <c r="BC643" s="157"/>
    </row>
    <row r="644" spans="1:55">
      <c r="A644" s="1">
        <f>输入错误检查!B643</f>
        <v>0</v>
      </c>
      <c r="C644" s="8" t="str">
        <f>IF(原始数据!B644="","",原始数据!B644)</f>
        <v/>
      </c>
      <c r="D644" s="8" t="str">
        <f>IF(原始数据!C644="","",原始数据!C644)</f>
        <v/>
      </c>
      <c r="E644" s="8" t="str">
        <f>IF(原始数据!D644="","",原始数据!D644)</f>
        <v/>
      </c>
      <c r="F644" s="8" t="str">
        <f>IF(原始数据!E644="","",原始数据!E644)</f>
        <v/>
      </c>
      <c r="G644" s="8" t="str">
        <f>IF(原始数据!F644="","",原始数据!F644)</f>
        <v/>
      </c>
      <c r="H644" s="8">
        <f>IF(原始数据!G644="","",原始数据!G644)</f>
        <v>1</v>
      </c>
      <c r="I644" s="8" t="str">
        <f>IF(原始数据!H644="","",原始数据!H644)</f>
        <v>下</v>
      </c>
      <c r="J644" s="8" t="str">
        <f>原始数据!U644</f>
        <v/>
      </c>
      <c r="K644" s="8" t="str">
        <f t="shared" si="20"/>
        <v/>
      </c>
      <c r="L644" s="8">
        <f t="shared" si="21"/>
        <v>0</v>
      </c>
      <c r="M644" s="142"/>
      <c r="N644" s="142"/>
      <c r="O644" s="143"/>
      <c r="P644" s="144"/>
      <c r="Q644" s="144"/>
      <c r="R644" s="144"/>
      <c r="S644" s="144"/>
      <c r="T644" s="145"/>
      <c r="U644" s="142"/>
      <c r="V644" s="142"/>
      <c r="W644" s="146"/>
      <c r="X644" s="147"/>
      <c r="Y644" s="147"/>
      <c r="Z644" s="147"/>
      <c r="AA644" s="147"/>
      <c r="AB644" s="148"/>
      <c r="AC644" s="142"/>
      <c r="AD644" s="142"/>
      <c r="AE644" s="143"/>
      <c r="AF644" s="144"/>
      <c r="AG644" s="144"/>
      <c r="AH644" s="144"/>
      <c r="AI644" s="144"/>
      <c r="AJ644" s="145"/>
      <c r="AK644" s="142"/>
      <c r="AL644" s="142"/>
      <c r="AM644" s="146"/>
      <c r="AN644" s="147"/>
      <c r="AO644" s="147"/>
      <c r="AP644" s="147"/>
      <c r="AQ644" s="147"/>
      <c r="AR644" s="148"/>
      <c r="AS644" s="142" t="str">
        <f>IF(原始数据!L644="","",原始数据!L644)</f>
        <v/>
      </c>
      <c r="AT644" s="142" t="str">
        <f>IF(原始数据!AV644="","",原始数据!AV644)</f>
        <v/>
      </c>
      <c r="AU644" s="149"/>
      <c r="AV644" s="149"/>
      <c r="AW644" s="149"/>
      <c r="AX644" s="149"/>
      <c r="AY644" s="150"/>
      <c r="AZ644" s="151"/>
      <c r="BA644" s="151"/>
    </row>
    <row r="645" spans="1:55">
      <c r="A645" s="1">
        <f>输入错误检查!B644</f>
        <v>0</v>
      </c>
      <c r="C645" s="8" t="str">
        <f>IF(原始数据!B645="","",原始数据!B645)</f>
        <v/>
      </c>
      <c r="D645" s="8" t="str">
        <f>IF(原始数据!C645="","",原始数据!C645)</f>
        <v/>
      </c>
      <c r="E645" s="8" t="str">
        <f>IF(原始数据!D645="","",原始数据!D645)</f>
        <v/>
      </c>
      <c r="F645" s="8" t="str">
        <f>IF(原始数据!E645="","",原始数据!E645)</f>
        <v/>
      </c>
      <c r="G645" s="8" t="str">
        <f>IF(原始数据!F645="","",原始数据!F645)</f>
        <v/>
      </c>
      <c r="H645" s="8">
        <f>IF(原始数据!G645="","",原始数据!G645)</f>
        <v>2</v>
      </c>
      <c r="I645" s="8" t="str">
        <f>IF(原始数据!H645="","",原始数据!H645)</f>
        <v>上</v>
      </c>
      <c r="J645" s="8" t="str">
        <f>原始数据!U645</f>
        <v/>
      </c>
      <c r="K645" s="8" t="str">
        <f t="shared" si="20"/>
        <v/>
      </c>
      <c r="L645" s="8">
        <f t="shared" si="21"/>
        <v>0</v>
      </c>
      <c r="M645" s="142"/>
      <c r="N645" s="142"/>
      <c r="O645" s="143"/>
      <c r="P645" s="144"/>
      <c r="Q645" s="144"/>
      <c r="R645" s="144"/>
      <c r="S645" s="144"/>
      <c r="T645" s="145"/>
      <c r="U645" s="142"/>
      <c r="V645" s="142"/>
      <c r="W645" s="146"/>
      <c r="X645" s="147"/>
      <c r="Y645" s="147"/>
      <c r="Z645" s="147"/>
      <c r="AA645" s="147"/>
      <c r="AB645" s="148"/>
      <c r="AC645" s="142"/>
      <c r="AD645" s="142"/>
      <c r="AE645" s="143"/>
      <c r="AF645" s="144"/>
      <c r="AG645" s="144"/>
      <c r="AH645" s="144"/>
      <c r="AI645" s="144"/>
      <c r="AJ645" s="145"/>
      <c r="AK645" s="142"/>
      <c r="AL645" s="142"/>
      <c r="AM645" s="146"/>
      <c r="AN645" s="147"/>
      <c r="AO645" s="147"/>
      <c r="AP645" s="147"/>
      <c r="AQ645" s="147"/>
      <c r="AR645" s="148"/>
      <c r="AS645" s="142" t="str">
        <f>IF(原始数据!L645="","",原始数据!L645)</f>
        <v/>
      </c>
      <c r="AT645" s="142" t="str">
        <f>IF(原始数据!AV645="","",原始数据!AV645)</f>
        <v/>
      </c>
      <c r="AU645" s="149"/>
      <c r="AV645" s="149"/>
      <c r="AW645" s="149"/>
      <c r="AX645" s="149"/>
      <c r="AY645" s="150"/>
      <c r="AZ645" s="151"/>
      <c r="BA645" s="151"/>
    </row>
    <row r="646" spans="1:55">
      <c r="A646" s="1">
        <f>输入错误检查!B645</f>
        <v>0</v>
      </c>
      <c r="C646" s="8" t="str">
        <f>IF(原始数据!B646="","",原始数据!B646)</f>
        <v/>
      </c>
      <c r="D646" s="8" t="str">
        <f>IF(原始数据!C646="","",原始数据!C646)</f>
        <v/>
      </c>
      <c r="E646" s="8" t="str">
        <f>IF(原始数据!D646="","",原始数据!D646)</f>
        <v/>
      </c>
      <c r="F646" s="8" t="str">
        <f>IF(原始数据!E646="","",原始数据!E646)</f>
        <v/>
      </c>
      <c r="G646" s="8" t="str">
        <f>IF(原始数据!F646="","",原始数据!F646)</f>
        <v/>
      </c>
      <c r="H646" s="8">
        <f>IF(原始数据!G646="","",原始数据!G646)</f>
        <v>2</v>
      </c>
      <c r="I646" s="8" t="str">
        <f>IF(原始数据!H646="","",原始数据!H646)</f>
        <v>下</v>
      </c>
      <c r="J646" s="8" t="str">
        <f>原始数据!U646</f>
        <v/>
      </c>
      <c r="K646" s="8" t="str">
        <f t="shared" si="20"/>
        <v/>
      </c>
      <c r="L646" s="8">
        <f t="shared" si="21"/>
        <v>0</v>
      </c>
      <c r="M646" s="142"/>
      <c r="N646" s="142"/>
      <c r="O646" s="143"/>
      <c r="P646" s="144"/>
      <c r="Q646" s="144"/>
      <c r="R646" s="144"/>
      <c r="S646" s="144"/>
      <c r="T646" s="145"/>
      <c r="U646" s="142"/>
      <c r="V646" s="142"/>
      <c r="W646" s="146"/>
      <c r="X646" s="147"/>
      <c r="Y646" s="147"/>
      <c r="Z646" s="147"/>
      <c r="AA646" s="147"/>
      <c r="AB646" s="148"/>
      <c r="AC646" s="142"/>
      <c r="AD646" s="142"/>
      <c r="AE646" s="143"/>
      <c r="AF646" s="144"/>
      <c r="AG646" s="144"/>
      <c r="AH646" s="144"/>
      <c r="AI646" s="144"/>
      <c r="AJ646" s="145"/>
      <c r="AK646" s="142"/>
      <c r="AL646" s="142"/>
      <c r="AM646" s="146"/>
      <c r="AN646" s="147"/>
      <c r="AO646" s="147"/>
      <c r="AP646" s="147"/>
      <c r="AQ646" s="147"/>
      <c r="AR646" s="148"/>
      <c r="AS646" s="142" t="str">
        <f>IF(原始数据!L646="","",原始数据!L646)</f>
        <v/>
      </c>
      <c r="AT646" s="142" t="str">
        <f>IF(原始数据!AV646="","",原始数据!AV646)</f>
        <v/>
      </c>
      <c r="AU646" s="149"/>
      <c r="AV646" s="149"/>
      <c r="AW646" s="149"/>
      <c r="AX646" s="149"/>
      <c r="AY646" s="150"/>
      <c r="AZ646" s="151"/>
      <c r="BA646" s="151"/>
    </row>
    <row r="647" spans="1:55">
      <c r="A647" s="1">
        <f>输入错误检查!B646</f>
        <v>0</v>
      </c>
      <c r="C647" s="8" t="str">
        <f>IF(原始数据!B647="","",原始数据!B647)</f>
        <v/>
      </c>
      <c r="D647" s="8" t="str">
        <f>IF(原始数据!C647="","",原始数据!C647)</f>
        <v/>
      </c>
      <c r="E647" s="8" t="str">
        <f>IF(原始数据!D647="","",原始数据!D647)</f>
        <v/>
      </c>
      <c r="F647" s="8" t="str">
        <f>IF(原始数据!E647="","",原始数据!E647)</f>
        <v/>
      </c>
      <c r="G647" s="8" t="str">
        <f>IF(原始数据!F647="","",原始数据!F647)</f>
        <v/>
      </c>
      <c r="H647" s="8">
        <f>IF(原始数据!G647="","",原始数据!G647)</f>
        <v>3</v>
      </c>
      <c r="I647" s="8" t="str">
        <f>IF(原始数据!H647="","",原始数据!H647)</f>
        <v>上</v>
      </c>
      <c r="J647" s="8" t="str">
        <f>原始数据!U647</f>
        <v/>
      </c>
      <c r="K647" s="8" t="str">
        <f t="shared" si="20"/>
        <v/>
      </c>
      <c r="L647" s="8">
        <f t="shared" si="21"/>
        <v>0</v>
      </c>
      <c r="M647" s="142"/>
      <c r="N647" s="142"/>
      <c r="O647" s="143"/>
      <c r="P647" s="144"/>
      <c r="Q647" s="144"/>
      <c r="R647" s="144"/>
      <c r="S647" s="144"/>
      <c r="T647" s="145"/>
      <c r="U647" s="142"/>
      <c r="V647" s="142"/>
      <c r="W647" s="146"/>
      <c r="X647" s="147"/>
      <c r="Y647" s="147"/>
      <c r="Z647" s="147"/>
      <c r="AA647" s="147"/>
      <c r="AB647" s="148"/>
      <c r="AC647" s="142"/>
      <c r="AD647" s="142"/>
      <c r="AE647" s="143"/>
      <c r="AF647" s="144"/>
      <c r="AG647" s="144"/>
      <c r="AH647" s="144"/>
      <c r="AI647" s="144"/>
      <c r="AJ647" s="145"/>
      <c r="AK647" s="142"/>
      <c r="AL647" s="142"/>
      <c r="AM647" s="146"/>
      <c r="AN647" s="147"/>
      <c r="AO647" s="147"/>
      <c r="AP647" s="147"/>
      <c r="AQ647" s="147"/>
      <c r="AR647" s="148"/>
      <c r="AS647" s="142" t="str">
        <f>IF(原始数据!L647="","",原始数据!L647)</f>
        <v/>
      </c>
      <c r="AT647" s="142" t="str">
        <f>IF(原始数据!AV647="","",原始数据!AV647)</f>
        <v/>
      </c>
      <c r="AU647" s="149"/>
      <c r="AV647" s="149"/>
      <c r="AW647" s="149"/>
      <c r="AX647" s="149"/>
      <c r="AY647" s="150"/>
      <c r="AZ647" s="151"/>
      <c r="BA647" s="151"/>
    </row>
    <row r="648" spans="1:55">
      <c r="A648" s="1">
        <f>输入错误检查!B647</f>
        <v>0</v>
      </c>
      <c r="C648" s="8" t="str">
        <f>IF(原始数据!B648="","",原始数据!B648)</f>
        <v/>
      </c>
      <c r="D648" s="8" t="str">
        <f>IF(原始数据!C648="","",原始数据!C648)</f>
        <v/>
      </c>
      <c r="E648" s="8" t="str">
        <f>IF(原始数据!D648="","",原始数据!D648)</f>
        <v/>
      </c>
      <c r="F648" s="8" t="str">
        <f>IF(原始数据!E648="","",原始数据!E648)</f>
        <v/>
      </c>
      <c r="G648" s="8" t="str">
        <f>IF(原始数据!F648="","",原始数据!F648)</f>
        <v/>
      </c>
      <c r="H648" s="8">
        <f>IF(原始数据!G648="","",原始数据!G648)</f>
        <v>3</v>
      </c>
      <c r="I648" s="8" t="str">
        <f>IF(原始数据!H648="","",原始数据!H648)</f>
        <v>下</v>
      </c>
      <c r="J648" s="8" t="str">
        <f>原始数据!U648</f>
        <v/>
      </c>
      <c r="K648" s="8" t="str">
        <f t="shared" si="20"/>
        <v/>
      </c>
      <c r="L648" s="8">
        <f t="shared" si="21"/>
        <v>0</v>
      </c>
      <c r="M648" s="142"/>
      <c r="N648" s="142"/>
      <c r="O648" s="143"/>
      <c r="P648" s="144"/>
      <c r="Q648" s="144"/>
      <c r="R648" s="144"/>
      <c r="S648" s="144"/>
      <c r="T648" s="145"/>
      <c r="U648" s="142"/>
      <c r="V648" s="142"/>
      <c r="W648" s="146"/>
      <c r="X648" s="147"/>
      <c r="Y648" s="147"/>
      <c r="Z648" s="147"/>
      <c r="AA648" s="147"/>
      <c r="AB648" s="148"/>
      <c r="AC648" s="142"/>
      <c r="AD648" s="142"/>
      <c r="AE648" s="143"/>
      <c r="AF648" s="144"/>
      <c r="AG648" s="144"/>
      <c r="AH648" s="144"/>
      <c r="AI648" s="144"/>
      <c r="AJ648" s="145"/>
      <c r="AK648" s="142"/>
      <c r="AL648" s="142"/>
      <c r="AM648" s="146"/>
      <c r="AN648" s="147"/>
      <c r="AO648" s="147"/>
      <c r="AP648" s="147"/>
      <c r="AQ648" s="147"/>
      <c r="AR648" s="148"/>
      <c r="AS648" s="142" t="str">
        <f>IF(原始数据!L648="","",原始数据!L648)</f>
        <v/>
      </c>
      <c r="AT648" s="142" t="str">
        <f>IF(原始数据!AV648="","",原始数据!AV648)</f>
        <v/>
      </c>
      <c r="AU648" s="149"/>
      <c r="AV648" s="149"/>
      <c r="AW648" s="149"/>
      <c r="AX648" s="149"/>
      <c r="AY648" s="150"/>
      <c r="AZ648" s="151"/>
      <c r="BA648" s="151"/>
    </row>
    <row r="649" spans="1:55">
      <c r="A649" s="1">
        <f>输入错误检查!B648</f>
        <v>0</v>
      </c>
      <c r="C649" s="8" t="str">
        <f>IF(原始数据!B649="","",原始数据!B649)</f>
        <v/>
      </c>
      <c r="D649" s="8" t="str">
        <f>IF(原始数据!C649="","",原始数据!C649)</f>
        <v/>
      </c>
      <c r="E649" s="8" t="str">
        <f>IF(原始数据!D649="","",原始数据!D649)</f>
        <v/>
      </c>
      <c r="F649" s="8" t="str">
        <f>IF(原始数据!E649="","",原始数据!E649)</f>
        <v/>
      </c>
      <c r="G649" s="8" t="str">
        <f>IF(原始数据!F649="","",原始数据!F649)</f>
        <v/>
      </c>
      <c r="H649" s="8" t="str">
        <f>IF(原始数据!G649="","",原始数据!G649)</f>
        <v>加</v>
      </c>
      <c r="I649" s="8" t="str">
        <f>IF(原始数据!H649="","",原始数据!H649)</f>
        <v>上</v>
      </c>
      <c r="J649" s="8" t="str">
        <f>原始数据!U649</f>
        <v/>
      </c>
      <c r="K649" s="8" t="str">
        <f t="shared" si="20"/>
        <v/>
      </c>
      <c r="L649" s="8">
        <f t="shared" si="21"/>
        <v>0</v>
      </c>
      <c r="M649" s="142"/>
      <c r="N649" s="142"/>
      <c r="O649" s="143"/>
      <c r="P649" s="144"/>
      <c r="Q649" s="144"/>
      <c r="R649" s="144"/>
      <c r="S649" s="144"/>
      <c r="T649" s="145"/>
      <c r="U649" s="142"/>
      <c r="V649" s="142"/>
      <c r="W649" s="146"/>
      <c r="X649" s="147"/>
      <c r="Y649" s="147"/>
      <c r="Z649" s="147"/>
      <c r="AA649" s="147"/>
      <c r="AB649" s="148"/>
      <c r="AC649" s="142"/>
      <c r="AD649" s="142"/>
      <c r="AE649" s="143"/>
      <c r="AF649" s="144"/>
      <c r="AG649" s="144"/>
      <c r="AH649" s="144"/>
      <c r="AI649" s="144"/>
      <c r="AJ649" s="145"/>
      <c r="AK649" s="142"/>
      <c r="AL649" s="142"/>
      <c r="AM649" s="146"/>
      <c r="AN649" s="147"/>
      <c r="AO649" s="147"/>
      <c r="AP649" s="147"/>
      <c r="AQ649" s="147"/>
      <c r="AR649" s="148"/>
      <c r="AS649" s="142" t="str">
        <f>IF(原始数据!L649="","",原始数据!L649)</f>
        <v/>
      </c>
      <c r="AT649" s="142" t="str">
        <f>IF(原始数据!AV649="","",原始数据!AV649)</f>
        <v/>
      </c>
      <c r="AU649" s="149"/>
      <c r="AV649" s="149"/>
      <c r="AW649" s="149"/>
      <c r="AX649" s="149"/>
      <c r="AY649" s="150"/>
      <c r="AZ649" s="151"/>
      <c r="BA649" s="151"/>
    </row>
    <row r="650" spans="1:55">
      <c r="A650" s="1">
        <f>输入错误检查!B649</f>
        <v>0</v>
      </c>
      <c r="C650" s="8" t="str">
        <f>IF(原始数据!B650="","",原始数据!B650)</f>
        <v/>
      </c>
      <c r="D650" s="8" t="str">
        <f>IF(原始数据!C650="","",原始数据!C650)</f>
        <v/>
      </c>
      <c r="E650" s="8" t="str">
        <f>IF(原始数据!D650="","",原始数据!D650)</f>
        <v/>
      </c>
      <c r="F650" s="8" t="str">
        <f>IF(原始数据!E650="","",原始数据!E650)</f>
        <v/>
      </c>
      <c r="G650" s="8" t="str">
        <f>IF(原始数据!F650="","",原始数据!F650)</f>
        <v/>
      </c>
      <c r="H650" s="8" t="str">
        <f>IF(原始数据!G650="","",原始数据!G650)</f>
        <v>加</v>
      </c>
      <c r="I650" s="8" t="str">
        <f>IF(原始数据!H650="","",原始数据!H650)</f>
        <v>下</v>
      </c>
      <c r="J650" s="8" t="str">
        <f>原始数据!U650</f>
        <v/>
      </c>
      <c r="K650" s="8" t="str">
        <f t="shared" si="20"/>
        <v/>
      </c>
      <c r="L650" s="8">
        <f t="shared" si="21"/>
        <v>0</v>
      </c>
      <c r="M650" s="142"/>
      <c r="N650" s="142"/>
      <c r="O650" s="143"/>
      <c r="P650" s="144"/>
      <c r="Q650" s="144"/>
      <c r="R650" s="144"/>
      <c r="S650" s="144"/>
      <c r="T650" s="145"/>
      <c r="U650" s="142"/>
      <c r="V650" s="142"/>
      <c r="W650" s="146"/>
      <c r="X650" s="147"/>
      <c r="Y650" s="147"/>
      <c r="Z650" s="147"/>
      <c r="AA650" s="147"/>
      <c r="AB650" s="148"/>
      <c r="AC650" s="142"/>
      <c r="AD650" s="142"/>
      <c r="AE650" s="143"/>
      <c r="AF650" s="144"/>
      <c r="AG650" s="144"/>
      <c r="AH650" s="144"/>
      <c r="AI650" s="144"/>
      <c r="AJ650" s="145"/>
      <c r="AK650" s="142"/>
      <c r="AL650" s="142"/>
      <c r="AM650" s="146"/>
      <c r="AN650" s="147"/>
      <c r="AO650" s="147"/>
      <c r="AP650" s="147"/>
      <c r="AQ650" s="147"/>
      <c r="AR650" s="148"/>
      <c r="AS650" s="142" t="str">
        <f>IF(原始数据!L650="","",原始数据!L650)</f>
        <v/>
      </c>
      <c r="AT650" s="142" t="str">
        <f>IF(原始数据!AV650="","",原始数据!AV650)</f>
        <v/>
      </c>
      <c r="AU650" s="149"/>
      <c r="AV650" s="149"/>
      <c r="AW650" s="149"/>
      <c r="AX650" s="149"/>
      <c r="AY650" s="150"/>
      <c r="AZ650" s="151"/>
      <c r="BA650" s="151"/>
    </row>
    <row r="651" spans="1:55">
      <c r="A651" s="1">
        <f>输入错误检查!B650</f>
        <v>0</v>
      </c>
      <c r="C651" s="8" t="str">
        <f>IF(原始数据!B651="","",原始数据!B651)</f>
        <v/>
      </c>
      <c r="D651" s="8" t="str">
        <f>IF(原始数据!C651="","",原始数据!C651)</f>
        <v/>
      </c>
      <c r="E651" s="8" t="str">
        <f>IF(原始数据!D651="","",原始数据!D651)</f>
        <v/>
      </c>
      <c r="F651" s="8" t="str">
        <f>IF(原始数据!E651="","",原始数据!E651)</f>
        <v/>
      </c>
      <c r="G651" s="8" t="str">
        <f>IF(原始数据!F651="","",原始数据!F651)</f>
        <v/>
      </c>
      <c r="H651" s="8">
        <f>IF(原始数据!G651="","",原始数据!G651)</f>
        <v>1</v>
      </c>
      <c r="I651" s="8" t="str">
        <f>IF(原始数据!H651="","",原始数据!H651)</f>
        <v>上</v>
      </c>
      <c r="J651" s="8" t="str">
        <f>原始数据!U651</f>
        <v/>
      </c>
      <c r="K651" s="8" t="str">
        <f t="shared" si="20"/>
        <v/>
      </c>
      <c r="L651" s="8">
        <f t="shared" si="21"/>
        <v>0</v>
      </c>
      <c r="M651" s="142"/>
      <c r="N651" s="142"/>
      <c r="O651" s="146"/>
      <c r="P651" s="147"/>
      <c r="Q651" s="147"/>
      <c r="R651" s="147"/>
      <c r="S651" s="147"/>
      <c r="T651" s="148"/>
      <c r="U651" s="142"/>
      <c r="V651" s="142"/>
      <c r="W651" s="143"/>
      <c r="X651" s="144"/>
      <c r="Y651" s="144"/>
      <c r="Z651" s="144"/>
      <c r="AA651" s="144"/>
      <c r="AB651" s="145"/>
      <c r="AC651" s="142"/>
      <c r="AD651" s="142"/>
      <c r="AE651" s="146"/>
      <c r="AF651" s="147"/>
      <c r="AG651" s="147"/>
      <c r="AH651" s="147"/>
      <c r="AI651" s="147"/>
      <c r="AJ651" s="148"/>
      <c r="AK651" s="142"/>
      <c r="AL651" s="142"/>
      <c r="AM651" s="143"/>
      <c r="AN651" s="144"/>
      <c r="AO651" s="144"/>
      <c r="AP651" s="144"/>
      <c r="AQ651" s="144"/>
      <c r="AR651" s="145"/>
      <c r="AS651" s="142" t="str">
        <f>IF(原始数据!L651="","",原始数据!L651)</f>
        <v/>
      </c>
      <c r="AT651" s="142" t="str">
        <f>IF(原始数据!AV651="","",原始数据!AV651)</f>
        <v/>
      </c>
      <c r="AU651" s="154"/>
      <c r="AV651" s="154"/>
      <c r="AW651" s="154"/>
      <c r="AX651" s="154"/>
      <c r="AY651" s="155"/>
      <c r="AZ651" s="151"/>
      <c r="BA651" s="151"/>
      <c r="BB651" s="156"/>
      <c r="BC651" s="157"/>
    </row>
    <row r="652" spans="1:55">
      <c r="A652" s="1">
        <f>输入错误检查!B651</f>
        <v>0</v>
      </c>
      <c r="C652" s="8" t="str">
        <f>IF(原始数据!B652="","",原始数据!B652)</f>
        <v/>
      </c>
      <c r="D652" s="8" t="str">
        <f>IF(原始数据!C652="","",原始数据!C652)</f>
        <v/>
      </c>
      <c r="E652" s="8" t="str">
        <f>IF(原始数据!D652="","",原始数据!D652)</f>
        <v/>
      </c>
      <c r="F652" s="8" t="str">
        <f>IF(原始数据!E652="","",原始数据!E652)</f>
        <v/>
      </c>
      <c r="G652" s="8" t="str">
        <f>IF(原始数据!F652="","",原始数据!F652)</f>
        <v/>
      </c>
      <c r="H652" s="8">
        <f>IF(原始数据!G652="","",原始数据!G652)</f>
        <v>1</v>
      </c>
      <c r="I652" s="8" t="str">
        <f>IF(原始数据!H652="","",原始数据!H652)</f>
        <v>下</v>
      </c>
      <c r="J652" s="8" t="str">
        <f>原始数据!U652</f>
        <v/>
      </c>
      <c r="K652" s="8" t="str">
        <f t="shared" si="20"/>
        <v/>
      </c>
      <c r="L652" s="8">
        <f t="shared" si="21"/>
        <v>0</v>
      </c>
      <c r="M652" s="142"/>
      <c r="N652" s="142"/>
      <c r="O652" s="146"/>
      <c r="P652" s="147"/>
      <c r="Q652" s="147"/>
      <c r="R652" s="147"/>
      <c r="S652" s="147"/>
      <c r="T652" s="148"/>
      <c r="U652" s="142"/>
      <c r="V652" s="142"/>
      <c r="W652" s="143"/>
      <c r="X652" s="144"/>
      <c r="Y652" s="144"/>
      <c r="Z652" s="144"/>
      <c r="AA652" s="144"/>
      <c r="AB652" s="145"/>
      <c r="AC652" s="142"/>
      <c r="AD652" s="142"/>
      <c r="AE652" s="146"/>
      <c r="AF652" s="147"/>
      <c r="AG652" s="147"/>
      <c r="AH652" s="147"/>
      <c r="AI652" s="147"/>
      <c r="AJ652" s="148"/>
      <c r="AK652" s="142"/>
      <c r="AL652" s="142"/>
      <c r="AM652" s="143"/>
      <c r="AN652" s="144"/>
      <c r="AO652" s="144"/>
      <c r="AP652" s="144"/>
      <c r="AQ652" s="144"/>
      <c r="AR652" s="145"/>
      <c r="AS652" s="142" t="str">
        <f>IF(原始数据!L652="","",原始数据!L652)</f>
        <v/>
      </c>
      <c r="AT652" s="142" t="str">
        <f>IF(原始数据!AV652="","",原始数据!AV652)</f>
        <v/>
      </c>
      <c r="AU652" s="154"/>
      <c r="AV652" s="154"/>
      <c r="AW652" s="154"/>
      <c r="AX652" s="154"/>
      <c r="AY652" s="155"/>
      <c r="AZ652" s="151"/>
      <c r="BA652" s="151"/>
    </row>
    <row r="653" spans="1:55">
      <c r="A653" s="1">
        <f>输入错误检查!B652</f>
        <v>0</v>
      </c>
      <c r="C653" s="8" t="str">
        <f>IF(原始数据!B653="","",原始数据!B653)</f>
        <v/>
      </c>
      <c r="D653" s="8" t="str">
        <f>IF(原始数据!C653="","",原始数据!C653)</f>
        <v/>
      </c>
      <c r="E653" s="8" t="str">
        <f>IF(原始数据!D653="","",原始数据!D653)</f>
        <v/>
      </c>
      <c r="F653" s="8" t="str">
        <f>IF(原始数据!E653="","",原始数据!E653)</f>
        <v/>
      </c>
      <c r="G653" s="8" t="str">
        <f>IF(原始数据!F653="","",原始数据!F653)</f>
        <v/>
      </c>
      <c r="H653" s="8">
        <f>IF(原始数据!G653="","",原始数据!G653)</f>
        <v>2</v>
      </c>
      <c r="I653" s="8" t="str">
        <f>IF(原始数据!H653="","",原始数据!H653)</f>
        <v>上</v>
      </c>
      <c r="J653" s="8" t="str">
        <f>原始数据!U653</f>
        <v/>
      </c>
      <c r="K653" s="8" t="str">
        <f t="shared" si="20"/>
        <v/>
      </c>
      <c r="L653" s="8">
        <f t="shared" si="21"/>
        <v>0</v>
      </c>
      <c r="M653" s="142"/>
      <c r="N653" s="142"/>
      <c r="O653" s="146"/>
      <c r="P653" s="147"/>
      <c r="Q653" s="147"/>
      <c r="R653" s="147"/>
      <c r="S653" s="147"/>
      <c r="T653" s="148"/>
      <c r="U653" s="142"/>
      <c r="V653" s="142"/>
      <c r="W653" s="143"/>
      <c r="X653" s="144"/>
      <c r="Y653" s="144"/>
      <c r="Z653" s="144"/>
      <c r="AA653" s="144"/>
      <c r="AB653" s="145"/>
      <c r="AC653" s="142"/>
      <c r="AD653" s="142"/>
      <c r="AE653" s="146"/>
      <c r="AF653" s="147"/>
      <c r="AG653" s="147"/>
      <c r="AH653" s="147"/>
      <c r="AI653" s="147"/>
      <c r="AJ653" s="148"/>
      <c r="AK653" s="142"/>
      <c r="AL653" s="142"/>
      <c r="AM653" s="143"/>
      <c r="AN653" s="144"/>
      <c r="AO653" s="144"/>
      <c r="AP653" s="144"/>
      <c r="AQ653" s="144"/>
      <c r="AR653" s="145"/>
      <c r="AS653" s="142" t="str">
        <f>IF(原始数据!L653="","",原始数据!L653)</f>
        <v/>
      </c>
      <c r="AT653" s="142" t="str">
        <f>IF(原始数据!AV653="","",原始数据!AV653)</f>
        <v/>
      </c>
      <c r="AU653" s="154"/>
      <c r="AV653" s="154"/>
      <c r="AW653" s="154"/>
      <c r="AX653" s="154"/>
      <c r="AY653" s="155"/>
      <c r="AZ653" s="151"/>
      <c r="BA653" s="151"/>
    </row>
    <row r="654" spans="1:55">
      <c r="A654" s="1">
        <f>输入错误检查!B653</f>
        <v>0</v>
      </c>
      <c r="C654" s="8" t="str">
        <f>IF(原始数据!B654="","",原始数据!B654)</f>
        <v/>
      </c>
      <c r="D654" s="8" t="str">
        <f>IF(原始数据!C654="","",原始数据!C654)</f>
        <v/>
      </c>
      <c r="E654" s="8" t="str">
        <f>IF(原始数据!D654="","",原始数据!D654)</f>
        <v/>
      </c>
      <c r="F654" s="8" t="str">
        <f>IF(原始数据!E654="","",原始数据!E654)</f>
        <v/>
      </c>
      <c r="G654" s="8" t="str">
        <f>IF(原始数据!F654="","",原始数据!F654)</f>
        <v/>
      </c>
      <c r="H654" s="8">
        <f>IF(原始数据!G654="","",原始数据!G654)</f>
        <v>2</v>
      </c>
      <c r="I654" s="8" t="str">
        <f>IF(原始数据!H654="","",原始数据!H654)</f>
        <v>下</v>
      </c>
      <c r="J654" s="8" t="str">
        <f>原始数据!U654</f>
        <v/>
      </c>
      <c r="K654" s="8" t="str">
        <f t="shared" si="20"/>
        <v/>
      </c>
      <c r="L654" s="8">
        <f t="shared" si="21"/>
        <v>0</v>
      </c>
      <c r="M654" s="142"/>
      <c r="N654" s="142"/>
      <c r="O654" s="146"/>
      <c r="P654" s="147"/>
      <c r="Q654" s="147"/>
      <c r="R654" s="147"/>
      <c r="S654" s="147"/>
      <c r="T654" s="148"/>
      <c r="U654" s="142"/>
      <c r="V654" s="142"/>
      <c r="W654" s="143"/>
      <c r="X654" s="144"/>
      <c r="Y654" s="144"/>
      <c r="Z654" s="144"/>
      <c r="AA654" s="144"/>
      <c r="AB654" s="145"/>
      <c r="AC654" s="142"/>
      <c r="AD654" s="142"/>
      <c r="AE654" s="146"/>
      <c r="AF654" s="147"/>
      <c r="AG654" s="147"/>
      <c r="AH654" s="147"/>
      <c r="AI654" s="147"/>
      <c r="AJ654" s="148"/>
      <c r="AK654" s="142"/>
      <c r="AL654" s="142"/>
      <c r="AM654" s="143"/>
      <c r="AN654" s="144"/>
      <c r="AO654" s="144"/>
      <c r="AP654" s="144"/>
      <c r="AQ654" s="144"/>
      <c r="AR654" s="145"/>
      <c r="AS654" s="142" t="str">
        <f>IF(原始数据!L654="","",原始数据!L654)</f>
        <v/>
      </c>
      <c r="AT654" s="142" t="str">
        <f>IF(原始数据!AV654="","",原始数据!AV654)</f>
        <v/>
      </c>
      <c r="AU654" s="154"/>
      <c r="AV654" s="154"/>
      <c r="AW654" s="154"/>
      <c r="AX654" s="154"/>
      <c r="AY654" s="155"/>
      <c r="AZ654" s="151"/>
      <c r="BA654" s="151"/>
    </row>
    <row r="655" spans="1:55">
      <c r="A655" s="1">
        <f>输入错误检查!B654</f>
        <v>0</v>
      </c>
      <c r="C655" s="8" t="str">
        <f>IF(原始数据!B655="","",原始数据!B655)</f>
        <v/>
      </c>
      <c r="D655" s="8" t="str">
        <f>IF(原始数据!C655="","",原始数据!C655)</f>
        <v/>
      </c>
      <c r="E655" s="8" t="str">
        <f>IF(原始数据!D655="","",原始数据!D655)</f>
        <v/>
      </c>
      <c r="F655" s="8" t="str">
        <f>IF(原始数据!E655="","",原始数据!E655)</f>
        <v/>
      </c>
      <c r="G655" s="8" t="str">
        <f>IF(原始数据!F655="","",原始数据!F655)</f>
        <v/>
      </c>
      <c r="H655" s="8">
        <f>IF(原始数据!G655="","",原始数据!G655)</f>
        <v>3</v>
      </c>
      <c r="I655" s="8" t="str">
        <f>IF(原始数据!H655="","",原始数据!H655)</f>
        <v>上</v>
      </c>
      <c r="J655" s="8" t="str">
        <f>原始数据!U655</f>
        <v/>
      </c>
      <c r="K655" s="8" t="str">
        <f t="shared" si="20"/>
        <v/>
      </c>
      <c r="L655" s="8">
        <f t="shared" si="21"/>
        <v>0</v>
      </c>
      <c r="M655" s="142"/>
      <c r="N655" s="142"/>
      <c r="O655" s="146"/>
      <c r="P655" s="147"/>
      <c r="Q655" s="147"/>
      <c r="R655" s="147"/>
      <c r="S655" s="147"/>
      <c r="T655" s="148"/>
      <c r="U655" s="142"/>
      <c r="V655" s="142"/>
      <c r="W655" s="143"/>
      <c r="X655" s="144"/>
      <c r="Y655" s="144"/>
      <c r="Z655" s="144"/>
      <c r="AA655" s="144"/>
      <c r="AB655" s="145"/>
      <c r="AC655" s="142"/>
      <c r="AD655" s="142"/>
      <c r="AE655" s="146"/>
      <c r="AF655" s="147"/>
      <c r="AG655" s="147"/>
      <c r="AH655" s="147"/>
      <c r="AI655" s="147"/>
      <c r="AJ655" s="148"/>
      <c r="AK655" s="142"/>
      <c r="AL655" s="142"/>
      <c r="AM655" s="143"/>
      <c r="AN655" s="144"/>
      <c r="AO655" s="144"/>
      <c r="AP655" s="144"/>
      <c r="AQ655" s="144"/>
      <c r="AR655" s="145"/>
      <c r="AS655" s="142" t="str">
        <f>IF(原始数据!L655="","",原始数据!L655)</f>
        <v/>
      </c>
      <c r="AT655" s="142" t="str">
        <f>IF(原始数据!AV655="","",原始数据!AV655)</f>
        <v/>
      </c>
      <c r="AU655" s="154"/>
      <c r="AV655" s="154"/>
      <c r="AW655" s="154"/>
      <c r="AX655" s="154"/>
      <c r="AY655" s="155"/>
      <c r="AZ655" s="151"/>
      <c r="BA655" s="151"/>
    </row>
    <row r="656" spans="1:55">
      <c r="A656" s="1">
        <f>输入错误检查!B655</f>
        <v>0</v>
      </c>
      <c r="C656" s="8" t="str">
        <f>IF(原始数据!B656="","",原始数据!B656)</f>
        <v/>
      </c>
      <c r="D656" s="8" t="str">
        <f>IF(原始数据!C656="","",原始数据!C656)</f>
        <v/>
      </c>
      <c r="E656" s="8" t="str">
        <f>IF(原始数据!D656="","",原始数据!D656)</f>
        <v/>
      </c>
      <c r="F656" s="8" t="str">
        <f>IF(原始数据!E656="","",原始数据!E656)</f>
        <v/>
      </c>
      <c r="G656" s="8" t="str">
        <f>IF(原始数据!F656="","",原始数据!F656)</f>
        <v/>
      </c>
      <c r="H656" s="8">
        <f>IF(原始数据!G656="","",原始数据!G656)</f>
        <v>3</v>
      </c>
      <c r="I656" s="8" t="str">
        <f>IF(原始数据!H656="","",原始数据!H656)</f>
        <v>下</v>
      </c>
      <c r="J656" s="8" t="str">
        <f>原始数据!U656</f>
        <v/>
      </c>
      <c r="K656" s="8" t="str">
        <f t="shared" si="20"/>
        <v/>
      </c>
      <c r="L656" s="8">
        <f t="shared" si="21"/>
        <v>0</v>
      </c>
      <c r="M656" s="142"/>
      <c r="N656" s="142"/>
      <c r="O656" s="146"/>
      <c r="P656" s="147"/>
      <c r="Q656" s="147"/>
      <c r="R656" s="147"/>
      <c r="S656" s="147"/>
      <c r="T656" s="148"/>
      <c r="U656" s="142"/>
      <c r="V656" s="142"/>
      <c r="W656" s="143"/>
      <c r="X656" s="144"/>
      <c r="Y656" s="144"/>
      <c r="Z656" s="144"/>
      <c r="AA656" s="144"/>
      <c r="AB656" s="145"/>
      <c r="AC656" s="142"/>
      <c r="AD656" s="142"/>
      <c r="AE656" s="146"/>
      <c r="AF656" s="147"/>
      <c r="AG656" s="147"/>
      <c r="AH656" s="147"/>
      <c r="AI656" s="147"/>
      <c r="AJ656" s="148"/>
      <c r="AK656" s="142"/>
      <c r="AL656" s="142"/>
      <c r="AM656" s="143"/>
      <c r="AN656" s="144"/>
      <c r="AO656" s="144"/>
      <c r="AP656" s="144"/>
      <c r="AQ656" s="144"/>
      <c r="AR656" s="145"/>
      <c r="AS656" s="142" t="str">
        <f>IF(原始数据!L656="","",原始数据!L656)</f>
        <v/>
      </c>
      <c r="AT656" s="142" t="str">
        <f>IF(原始数据!AV656="","",原始数据!AV656)</f>
        <v/>
      </c>
      <c r="AU656" s="154"/>
      <c r="AV656" s="154"/>
      <c r="AW656" s="154"/>
      <c r="AX656" s="154"/>
      <c r="AY656" s="155"/>
      <c r="AZ656" s="151"/>
      <c r="BA656" s="151"/>
    </row>
    <row r="657" spans="1:55">
      <c r="A657" s="1">
        <f>输入错误检查!B656</f>
        <v>0</v>
      </c>
      <c r="C657" s="8" t="str">
        <f>IF(原始数据!B657="","",原始数据!B657)</f>
        <v/>
      </c>
      <c r="D657" s="8" t="str">
        <f>IF(原始数据!C657="","",原始数据!C657)</f>
        <v/>
      </c>
      <c r="E657" s="8" t="str">
        <f>IF(原始数据!D657="","",原始数据!D657)</f>
        <v/>
      </c>
      <c r="F657" s="8" t="str">
        <f>IF(原始数据!E657="","",原始数据!E657)</f>
        <v/>
      </c>
      <c r="G657" s="8" t="str">
        <f>IF(原始数据!F657="","",原始数据!F657)</f>
        <v/>
      </c>
      <c r="H657" s="8" t="str">
        <f>IF(原始数据!G657="","",原始数据!G657)</f>
        <v>加</v>
      </c>
      <c r="I657" s="8" t="str">
        <f>IF(原始数据!H657="","",原始数据!H657)</f>
        <v>上</v>
      </c>
      <c r="J657" s="8" t="str">
        <f>原始数据!U657</f>
        <v/>
      </c>
      <c r="K657" s="8" t="str">
        <f t="shared" si="20"/>
        <v/>
      </c>
      <c r="L657" s="8">
        <f t="shared" si="21"/>
        <v>0</v>
      </c>
      <c r="M657" s="142"/>
      <c r="N657" s="142"/>
      <c r="O657" s="146"/>
      <c r="P657" s="147"/>
      <c r="Q657" s="147"/>
      <c r="R657" s="147"/>
      <c r="S657" s="147"/>
      <c r="T657" s="148"/>
      <c r="U657" s="142"/>
      <c r="V657" s="142"/>
      <c r="W657" s="143"/>
      <c r="X657" s="144"/>
      <c r="Y657" s="144"/>
      <c r="Z657" s="144"/>
      <c r="AA657" s="144"/>
      <c r="AB657" s="145"/>
      <c r="AC657" s="142"/>
      <c r="AD657" s="142"/>
      <c r="AE657" s="146"/>
      <c r="AF657" s="147"/>
      <c r="AG657" s="147"/>
      <c r="AH657" s="147"/>
      <c r="AI657" s="147"/>
      <c r="AJ657" s="148"/>
      <c r="AK657" s="142"/>
      <c r="AL657" s="142"/>
      <c r="AM657" s="143"/>
      <c r="AN657" s="144"/>
      <c r="AO657" s="144"/>
      <c r="AP657" s="144"/>
      <c r="AQ657" s="144"/>
      <c r="AR657" s="145"/>
      <c r="AS657" s="142" t="str">
        <f>IF(原始数据!L657="","",原始数据!L657)</f>
        <v/>
      </c>
      <c r="AT657" s="142" t="str">
        <f>IF(原始数据!AV657="","",原始数据!AV657)</f>
        <v/>
      </c>
      <c r="AU657" s="154"/>
      <c r="AV657" s="154"/>
      <c r="AW657" s="154"/>
      <c r="AX657" s="154"/>
      <c r="AY657" s="155"/>
      <c r="AZ657" s="151"/>
      <c r="BA657" s="151"/>
    </row>
    <row r="658" spans="1:55">
      <c r="A658" s="1">
        <f>输入错误检查!B657</f>
        <v>0</v>
      </c>
      <c r="C658" s="8" t="str">
        <f>IF(原始数据!B658="","",原始数据!B658)</f>
        <v/>
      </c>
      <c r="D658" s="8" t="str">
        <f>IF(原始数据!C658="","",原始数据!C658)</f>
        <v/>
      </c>
      <c r="E658" s="8" t="str">
        <f>IF(原始数据!D658="","",原始数据!D658)</f>
        <v/>
      </c>
      <c r="F658" s="8" t="str">
        <f>IF(原始数据!E658="","",原始数据!E658)</f>
        <v/>
      </c>
      <c r="G658" s="8" t="str">
        <f>IF(原始数据!F658="","",原始数据!F658)</f>
        <v/>
      </c>
      <c r="H658" s="8" t="str">
        <f>IF(原始数据!G658="","",原始数据!G658)</f>
        <v>加</v>
      </c>
      <c r="I658" s="8" t="str">
        <f>IF(原始数据!H658="","",原始数据!H658)</f>
        <v>下</v>
      </c>
      <c r="J658" s="8" t="str">
        <f>原始数据!U658</f>
        <v/>
      </c>
      <c r="K658" s="8" t="str">
        <f t="shared" si="20"/>
        <v/>
      </c>
      <c r="L658" s="8">
        <f t="shared" si="21"/>
        <v>0</v>
      </c>
      <c r="M658" s="142"/>
      <c r="N658" s="142"/>
      <c r="O658" s="146"/>
      <c r="P658" s="147"/>
      <c r="Q658" s="147"/>
      <c r="R658" s="147"/>
      <c r="S658" s="147"/>
      <c r="T658" s="148"/>
      <c r="U658" s="142"/>
      <c r="V658" s="142"/>
      <c r="W658" s="143"/>
      <c r="X658" s="144"/>
      <c r="Y658" s="144"/>
      <c r="Z658" s="144"/>
      <c r="AA658" s="144"/>
      <c r="AB658" s="145"/>
      <c r="AC658" s="142"/>
      <c r="AD658" s="142"/>
      <c r="AE658" s="146"/>
      <c r="AF658" s="147"/>
      <c r="AG658" s="147"/>
      <c r="AH658" s="147"/>
      <c r="AI658" s="147"/>
      <c r="AJ658" s="148"/>
      <c r="AK658" s="142"/>
      <c r="AL658" s="142"/>
      <c r="AM658" s="143"/>
      <c r="AN658" s="144"/>
      <c r="AO658" s="144"/>
      <c r="AP658" s="144"/>
      <c r="AQ658" s="144"/>
      <c r="AR658" s="145"/>
      <c r="AS658" s="142" t="str">
        <f>IF(原始数据!L658="","",原始数据!L658)</f>
        <v/>
      </c>
      <c r="AT658" s="142" t="str">
        <f>IF(原始数据!AV658="","",原始数据!AV658)</f>
        <v/>
      </c>
      <c r="AU658" s="154"/>
      <c r="AV658" s="154"/>
      <c r="AW658" s="154"/>
      <c r="AX658" s="154"/>
      <c r="AY658" s="155"/>
      <c r="AZ658" s="151"/>
      <c r="BA658" s="151"/>
    </row>
    <row r="659" spans="1:55">
      <c r="A659" s="1">
        <f>输入错误检查!B658</f>
        <v>0</v>
      </c>
      <c r="C659" s="8" t="str">
        <f>IF(原始数据!B659="","",原始数据!B659)</f>
        <v/>
      </c>
      <c r="D659" s="8" t="str">
        <f>IF(原始数据!C659="","",原始数据!C659)</f>
        <v/>
      </c>
      <c r="E659" s="8" t="str">
        <f>IF(原始数据!D659="","",原始数据!D659)</f>
        <v/>
      </c>
      <c r="F659" s="8" t="str">
        <f>IF(原始数据!E659="","",原始数据!E659)</f>
        <v/>
      </c>
      <c r="G659" s="8" t="str">
        <f>IF(原始数据!F659="","",原始数据!F659)</f>
        <v/>
      </c>
      <c r="H659" s="8">
        <f>IF(原始数据!G659="","",原始数据!G659)</f>
        <v>1</v>
      </c>
      <c r="I659" s="8" t="str">
        <f>IF(原始数据!H659="","",原始数据!H659)</f>
        <v>上</v>
      </c>
      <c r="J659" s="8" t="str">
        <f>原始数据!U659</f>
        <v/>
      </c>
      <c r="K659" s="8" t="str">
        <f t="shared" si="20"/>
        <v/>
      </c>
      <c r="L659" s="8">
        <f t="shared" si="21"/>
        <v>0</v>
      </c>
      <c r="M659" s="142"/>
      <c r="N659" s="142"/>
      <c r="O659" s="143"/>
      <c r="P659" s="144"/>
      <c r="Q659" s="144"/>
      <c r="R659" s="144"/>
      <c r="S659" s="144"/>
      <c r="T659" s="145"/>
      <c r="U659" s="142"/>
      <c r="V659" s="142"/>
      <c r="W659" s="146"/>
      <c r="X659" s="147"/>
      <c r="Y659" s="147"/>
      <c r="Z659" s="147"/>
      <c r="AA659" s="147"/>
      <c r="AB659" s="148"/>
      <c r="AC659" s="142"/>
      <c r="AD659" s="142"/>
      <c r="AE659" s="143"/>
      <c r="AF659" s="144"/>
      <c r="AG659" s="144"/>
      <c r="AH659" s="144"/>
      <c r="AI659" s="144"/>
      <c r="AJ659" s="145"/>
      <c r="AK659" s="142"/>
      <c r="AL659" s="142"/>
      <c r="AM659" s="146"/>
      <c r="AN659" s="147"/>
      <c r="AO659" s="147"/>
      <c r="AP659" s="147"/>
      <c r="AQ659" s="147"/>
      <c r="AR659" s="148"/>
      <c r="AS659" s="142" t="str">
        <f>IF(原始数据!L659="","",原始数据!L659)</f>
        <v/>
      </c>
      <c r="AT659" s="142" t="str">
        <f>IF(原始数据!AV659="","",原始数据!AV659)</f>
        <v/>
      </c>
      <c r="AU659" s="149"/>
      <c r="AV659" s="149"/>
      <c r="AW659" s="149"/>
      <c r="AX659" s="149"/>
      <c r="AY659" s="150"/>
      <c r="AZ659" s="151"/>
      <c r="BA659" s="151"/>
      <c r="BB659" s="156"/>
      <c r="BC659" s="157"/>
    </row>
    <row r="660" spans="1:55">
      <c r="A660" s="1">
        <f>输入错误检查!B659</f>
        <v>0</v>
      </c>
      <c r="C660" s="8" t="str">
        <f>IF(原始数据!B660="","",原始数据!B660)</f>
        <v/>
      </c>
      <c r="D660" s="8" t="str">
        <f>IF(原始数据!C660="","",原始数据!C660)</f>
        <v/>
      </c>
      <c r="E660" s="8" t="str">
        <f>IF(原始数据!D660="","",原始数据!D660)</f>
        <v/>
      </c>
      <c r="F660" s="8" t="str">
        <f>IF(原始数据!E660="","",原始数据!E660)</f>
        <v/>
      </c>
      <c r="G660" s="8" t="str">
        <f>IF(原始数据!F660="","",原始数据!F660)</f>
        <v/>
      </c>
      <c r="H660" s="8">
        <f>IF(原始数据!G660="","",原始数据!G660)</f>
        <v>1</v>
      </c>
      <c r="I660" s="8" t="str">
        <f>IF(原始数据!H660="","",原始数据!H660)</f>
        <v>下</v>
      </c>
      <c r="J660" s="8" t="str">
        <f>原始数据!U660</f>
        <v/>
      </c>
      <c r="K660" s="8" t="str">
        <f t="shared" ref="K660:K722" si="22">IF(J660="","",IF(_xlfn.IFS(L660&gt;2,"人",L660=2,"平",L660&lt;2,"屠")=J660,0,1))</f>
        <v/>
      </c>
      <c r="L660" s="8">
        <f t="shared" ref="L660:L722" si="23">COUNTIF(T660,"出门")+COUNTIF(AB660,"出门")+COUNTIF(AJ660,"出门")+COUNTIF(AR660,"出门")</f>
        <v>0</v>
      </c>
      <c r="M660" s="142"/>
      <c r="N660" s="142"/>
      <c r="O660" s="143"/>
      <c r="P660" s="144"/>
      <c r="Q660" s="144"/>
      <c r="R660" s="144"/>
      <c r="S660" s="144"/>
      <c r="T660" s="145"/>
      <c r="U660" s="142"/>
      <c r="V660" s="142"/>
      <c r="W660" s="146"/>
      <c r="X660" s="147"/>
      <c r="Y660" s="147"/>
      <c r="Z660" s="147"/>
      <c r="AA660" s="147"/>
      <c r="AB660" s="148"/>
      <c r="AC660" s="142"/>
      <c r="AD660" s="142"/>
      <c r="AE660" s="143"/>
      <c r="AF660" s="144"/>
      <c r="AG660" s="144"/>
      <c r="AH660" s="144"/>
      <c r="AI660" s="144"/>
      <c r="AJ660" s="145"/>
      <c r="AK660" s="142"/>
      <c r="AL660" s="142"/>
      <c r="AM660" s="146"/>
      <c r="AN660" s="147"/>
      <c r="AO660" s="147"/>
      <c r="AP660" s="147"/>
      <c r="AQ660" s="147"/>
      <c r="AR660" s="148"/>
      <c r="AS660" s="142" t="str">
        <f>IF(原始数据!L660="","",原始数据!L660)</f>
        <v/>
      </c>
      <c r="AT660" s="142" t="str">
        <f>IF(原始数据!AV660="","",原始数据!AV660)</f>
        <v/>
      </c>
      <c r="AU660" s="149"/>
      <c r="AV660" s="149"/>
      <c r="AW660" s="149"/>
      <c r="AX660" s="149"/>
      <c r="AY660" s="150"/>
      <c r="AZ660" s="151"/>
      <c r="BA660" s="151"/>
    </row>
    <row r="661" spans="1:55">
      <c r="A661" s="1">
        <f>输入错误检查!B660</f>
        <v>0</v>
      </c>
      <c r="C661" s="8" t="str">
        <f>IF(原始数据!B661="","",原始数据!B661)</f>
        <v/>
      </c>
      <c r="D661" s="8" t="str">
        <f>IF(原始数据!C661="","",原始数据!C661)</f>
        <v/>
      </c>
      <c r="E661" s="8" t="str">
        <f>IF(原始数据!D661="","",原始数据!D661)</f>
        <v/>
      </c>
      <c r="F661" s="8" t="str">
        <f>IF(原始数据!E661="","",原始数据!E661)</f>
        <v/>
      </c>
      <c r="G661" s="8" t="str">
        <f>IF(原始数据!F661="","",原始数据!F661)</f>
        <v/>
      </c>
      <c r="H661" s="8">
        <f>IF(原始数据!G661="","",原始数据!G661)</f>
        <v>2</v>
      </c>
      <c r="I661" s="8" t="str">
        <f>IF(原始数据!H661="","",原始数据!H661)</f>
        <v>上</v>
      </c>
      <c r="J661" s="8" t="str">
        <f>原始数据!U661</f>
        <v/>
      </c>
      <c r="K661" s="8" t="str">
        <f t="shared" si="22"/>
        <v/>
      </c>
      <c r="L661" s="8">
        <f t="shared" si="23"/>
        <v>0</v>
      </c>
      <c r="M661" s="142"/>
      <c r="N661" s="142"/>
      <c r="O661" s="143"/>
      <c r="P661" s="144"/>
      <c r="Q661" s="144"/>
      <c r="R661" s="144"/>
      <c r="S661" s="144"/>
      <c r="T661" s="145"/>
      <c r="U661" s="142"/>
      <c r="V661" s="142"/>
      <c r="W661" s="146"/>
      <c r="X661" s="147"/>
      <c r="Y661" s="147"/>
      <c r="Z661" s="147"/>
      <c r="AA661" s="147"/>
      <c r="AB661" s="148"/>
      <c r="AC661" s="142"/>
      <c r="AD661" s="142"/>
      <c r="AE661" s="143"/>
      <c r="AF661" s="144"/>
      <c r="AG661" s="144"/>
      <c r="AH661" s="144"/>
      <c r="AI661" s="144"/>
      <c r="AJ661" s="145"/>
      <c r="AK661" s="142"/>
      <c r="AL661" s="142"/>
      <c r="AM661" s="146"/>
      <c r="AN661" s="147"/>
      <c r="AO661" s="147"/>
      <c r="AP661" s="147"/>
      <c r="AQ661" s="147"/>
      <c r="AR661" s="148"/>
      <c r="AS661" s="142" t="str">
        <f>IF(原始数据!L661="","",原始数据!L661)</f>
        <v/>
      </c>
      <c r="AT661" s="142" t="str">
        <f>IF(原始数据!AV661="","",原始数据!AV661)</f>
        <v/>
      </c>
      <c r="AU661" s="149"/>
      <c r="AV661" s="149"/>
      <c r="AW661" s="149"/>
      <c r="AX661" s="149"/>
      <c r="AY661" s="150"/>
      <c r="AZ661" s="151"/>
      <c r="BA661" s="151"/>
    </row>
    <row r="662" spans="1:55">
      <c r="A662" s="1">
        <f>输入错误检查!B661</f>
        <v>0</v>
      </c>
      <c r="C662" s="8" t="str">
        <f>IF(原始数据!B662="","",原始数据!B662)</f>
        <v/>
      </c>
      <c r="D662" s="8" t="str">
        <f>IF(原始数据!C662="","",原始数据!C662)</f>
        <v/>
      </c>
      <c r="E662" s="8" t="str">
        <f>IF(原始数据!D662="","",原始数据!D662)</f>
        <v/>
      </c>
      <c r="F662" s="8" t="str">
        <f>IF(原始数据!E662="","",原始数据!E662)</f>
        <v/>
      </c>
      <c r="G662" s="8" t="str">
        <f>IF(原始数据!F662="","",原始数据!F662)</f>
        <v/>
      </c>
      <c r="H662" s="8">
        <f>IF(原始数据!G662="","",原始数据!G662)</f>
        <v>2</v>
      </c>
      <c r="I662" s="8" t="str">
        <f>IF(原始数据!H662="","",原始数据!H662)</f>
        <v>下</v>
      </c>
      <c r="J662" s="8" t="str">
        <f>原始数据!U662</f>
        <v/>
      </c>
      <c r="K662" s="8" t="str">
        <f t="shared" si="22"/>
        <v/>
      </c>
      <c r="L662" s="8">
        <f t="shared" si="23"/>
        <v>0</v>
      </c>
      <c r="M662" s="142"/>
      <c r="N662" s="142"/>
      <c r="O662" s="143"/>
      <c r="P662" s="144"/>
      <c r="Q662" s="144"/>
      <c r="R662" s="144"/>
      <c r="S662" s="144"/>
      <c r="T662" s="145"/>
      <c r="U662" s="142"/>
      <c r="V662" s="142"/>
      <c r="W662" s="146"/>
      <c r="X662" s="147"/>
      <c r="Y662" s="147"/>
      <c r="Z662" s="147"/>
      <c r="AA662" s="147"/>
      <c r="AB662" s="148"/>
      <c r="AC662" s="142"/>
      <c r="AD662" s="142"/>
      <c r="AE662" s="143"/>
      <c r="AF662" s="144"/>
      <c r="AG662" s="144"/>
      <c r="AH662" s="144"/>
      <c r="AI662" s="144"/>
      <c r="AJ662" s="145"/>
      <c r="AK662" s="142"/>
      <c r="AL662" s="142"/>
      <c r="AM662" s="146"/>
      <c r="AN662" s="147"/>
      <c r="AO662" s="147"/>
      <c r="AP662" s="147"/>
      <c r="AQ662" s="147"/>
      <c r="AR662" s="148"/>
      <c r="AS662" s="142" t="str">
        <f>IF(原始数据!L662="","",原始数据!L662)</f>
        <v/>
      </c>
      <c r="AT662" s="142" t="str">
        <f>IF(原始数据!AV662="","",原始数据!AV662)</f>
        <v/>
      </c>
      <c r="AU662" s="149"/>
      <c r="AV662" s="149"/>
      <c r="AW662" s="149"/>
      <c r="AX662" s="149"/>
      <c r="AY662" s="150"/>
      <c r="AZ662" s="151"/>
      <c r="BA662" s="151"/>
    </row>
    <row r="663" spans="1:55">
      <c r="A663" s="1">
        <f>输入错误检查!B662</f>
        <v>0</v>
      </c>
      <c r="C663" s="8" t="str">
        <f>IF(原始数据!B663="","",原始数据!B663)</f>
        <v/>
      </c>
      <c r="D663" s="8" t="str">
        <f>IF(原始数据!C663="","",原始数据!C663)</f>
        <v/>
      </c>
      <c r="E663" s="8" t="str">
        <f>IF(原始数据!D663="","",原始数据!D663)</f>
        <v/>
      </c>
      <c r="F663" s="8" t="str">
        <f>IF(原始数据!E663="","",原始数据!E663)</f>
        <v/>
      </c>
      <c r="G663" s="8" t="str">
        <f>IF(原始数据!F663="","",原始数据!F663)</f>
        <v/>
      </c>
      <c r="H663" s="8">
        <f>IF(原始数据!G663="","",原始数据!G663)</f>
        <v>3</v>
      </c>
      <c r="I663" s="8" t="str">
        <f>IF(原始数据!H663="","",原始数据!H663)</f>
        <v>上</v>
      </c>
      <c r="J663" s="8" t="str">
        <f>原始数据!U663</f>
        <v/>
      </c>
      <c r="K663" s="8" t="str">
        <f t="shared" si="22"/>
        <v/>
      </c>
      <c r="L663" s="8">
        <f t="shared" si="23"/>
        <v>0</v>
      </c>
      <c r="M663" s="142"/>
      <c r="N663" s="142"/>
      <c r="O663" s="143"/>
      <c r="P663" s="144"/>
      <c r="Q663" s="144"/>
      <c r="R663" s="144"/>
      <c r="S663" s="144"/>
      <c r="T663" s="145"/>
      <c r="U663" s="142"/>
      <c r="V663" s="142"/>
      <c r="W663" s="146"/>
      <c r="X663" s="147"/>
      <c r="Y663" s="147"/>
      <c r="Z663" s="147"/>
      <c r="AA663" s="147"/>
      <c r="AB663" s="148"/>
      <c r="AC663" s="142"/>
      <c r="AD663" s="142"/>
      <c r="AE663" s="143"/>
      <c r="AF663" s="144"/>
      <c r="AG663" s="144"/>
      <c r="AH663" s="144"/>
      <c r="AI663" s="144"/>
      <c r="AJ663" s="145"/>
      <c r="AK663" s="142"/>
      <c r="AL663" s="142"/>
      <c r="AM663" s="146"/>
      <c r="AN663" s="147"/>
      <c r="AO663" s="147"/>
      <c r="AP663" s="147"/>
      <c r="AQ663" s="147"/>
      <c r="AR663" s="148"/>
      <c r="AS663" s="142" t="str">
        <f>IF(原始数据!L663="","",原始数据!L663)</f>
        <v/>
      </c>
      <c r="AT663" s="142" t="str">
        <f>IF(原始数据!AV663="","",原始数据!AV663)</f>
        <v/>
      </c>
      <c r="AU663" s="149"/>
      <c r="AV663" s="149"/>
      <c r="AW663" s="149"/>
      <c r="AX663" s="149"/>
      <c r="AY663" s="150"/>
      <c r="AZ663" s="151"/>
      <c r="BA663" s="151"/>
    </row>
    <row r="664" spans="1:55">
      <c r="A664" s="1">
        <f>输入错误检查!B663</f>
        <v>0</v>
      </c>
      <c r="C664" s="8" t="str">
        <f>IF(原始数据!B664="","",原始数据!B664)</f>
        <v/>
      </c>
      <c r="D664" s="8" t="str">
        <f>IF(原始数据!C664="","",原始数据!C664)</f>
        <v/>
      </c>
      <c r="E664" s="8" t="str">
        <f>IF(原始数据!D664="","",原始数据!D664)</f>
        <v/>
      </c>
      <c r="F664" s="8" t="str">
        <f>IF(原始数据!E664="","",原始数据!E664)</f>
        <v/>
      </c>
      <c r="G664" s="8" t="str">
        <f>IF(原始数据!F664="","",原始数据!F664)</f>
        <v/>
      </c>
      <c r="H664" s="8">
        <f>IF(原始数据!G664="","",原始数据!G664)</f>
        <v>3</v>
      </c>
      <c r="I664" s="8" t="str">
        <f>IF(原始数据!H664="","",原始数据!H664)</f>
        <v>下</v>
      </c>
      <c r="J664" s="8" t="str">
        <f>原始数据!U664</f>
        <v/>
      </c>
      <c r="K664" s="8" t="str">
        <f t="shared" si="22"/>
        <v/>
      </c>
      <c r="L664" s="8">
        <f t="shared" si="23"/>
        <v>0</v>
      </c>
      <c r="M664" s="142"/>
      <c r="N664" s="142"/>
      <c r="O664" s="143"/>
      <c r="P664" s="144"/>
      <c r="Q664" s="144"/>
      <c r="R664" s="144"/>
      <c r="S664" s="144"/>
      <c r="T664" s="145"/>
      <c r="U664" s="142"/>
      <c r="V664" s="142"/>
      <c r="W664" s="146"/>
      <c r="X664" s="147"/>
      <c r="Y664" s="147"/>
      <c r="Z664" s="147"/>
      <c r="AA664" s="147"/>
      <c r="AB664" s="148"/>
      <c r="AC664" s="142"/>
      <c r="AD664" s="142"/>
      <c r="AE664" s="143"/>
      <c r="AF664" s="144"/>
      <c r="AG664" s="144"/>
      <c r="AH664" s="144"/>
      <c r="AI664" s="144"/>
      <c r="AJ664" s="145"/>
      <c r="AK664" s="142"/>
      <c r="AL664" s="142"/>
      <c r="AM664" s="146"/>
      <c r="AN664" s="147"/>
      <c r="AO664" s="147"/>
      <c r="AP664" s="147"/>
      <c r="AQ664" s="147"/>
      <c r="AR664" s="148"/>
      <c r="AS664" s="142" t="str">
        <f>IF(原始数据!L664="","",原始数据!L664)</f>
        <v/>
      </c>
      <c r="AT664" s="142" t="str">
        <f>IF(原始数据!AV664="","",原始数据!AV664)</f>
        <v/>
      </c>
      <c r="AU664" s="149"/>
      <c r="AV664" s="149"/>
      <c r="AW664" s="149"/>
      <c r="AX664" s="149"/>
      <c r="AY664" s="150"/>
      <c r="AZ664" s="151"/>
      <c r="BA664" s="151"/>
    </row>
    <row r="665" spans="1:55">
      <c r="A665" s="1">
        <f>输入错误检查!B664</f>
        <v>0</v>
      </c>
      <c r="C665" s="8" t="str">
        <f>IF(原始数据!B665="","",原始数据!B665)</f>
        <v/>
      </c>
      <c r="D665" s="8" t="str">
        <f>IF(原始数据!C665="","",原始数据!C665)</f>
        <v/>
      </c>
      <c r="E665" s="8" t="str">
        <f>IF(原始数据!D665="","",原始数据!D665)</f>
        <v/>
      </c>
      <c r="F665" s="8" t="str">
        <f>IF(原始数据!E665="","",原始数据!E665)</f>
        <v/>
      </c>
      <c r="G665" s="8" t="str">
        <f>IF(原始数据!F665="","",原始数据!F665)</f>
        <v/>
      </c>
      <c r="H665" s="8" t="str">
        <f>IF(原始数据!G665="","",原始数据!G665)</f>
        <v>加</v>
      </c>
      <c r="I665" s="8" t="str">
        <f>IF(原始数据!H665="","",原始数据!H665)</f>
        <v>上</v>
      </c>
      <c r="J665" s="8" t="str">
        <f>原始数据!U665</f>
        <v/>
      </c>
      <c r="K665" s="8" t="str">
        <f t="shared" si="22"/>
        <v/>
      </c>
      <c r="L665" s="8">
        <f t="shared" si="23"/>
        <v>0</v>
      </c>
      <c r="M665" s="142"/>
      <c r="N665" s="142"/>
      <c r="O665" s="143"/>
      <c r="P665" s="144"/>
      <c r="Q665" s="144"/>
      <c r="R665" s="144"/>
      <c r="S665" s="144"/>
      <c r="T665" s="145"/>
      <c r="U665" s="142"/>
      <c r="V665" s="142"/>
      <c r="W665" s="146"/>
      <c r="X665" s="147"/>
      <c r="Y665" s="147"/>
      <c r="Z665" s="147"/>
      <c r="AA665" s="147"/>
      <c r="AB665" s="148"/>
      <c r="AC665" s="142"/>
      <c r="AD665" s="142"/>
      <c r="AE665" s="143"/>
      <c r="AF665" s="144"/>
      <c r="AG665" s="144"/>
      <c r="AH665" s="144"/>
      <c r="AI665" s="144"/>
      <c r="AJ665" s="145"/>
      <c r="AK665" s="142"/>
      <c r="AL665" s="142"/>
      <c r="AM665" s="146"/>
      <c r="AN665" s="147"/>
      <c r="AO665" s="147"/>
      <c r="AP665" s="147"/>
      <c r="AQ665" s="147"/>
      <c r="AR665" s="148"/>
      <c r="AS665" s="142" t="str">
        <f>IF(原始数据!L665="","",原始数据!L665)</f>
        <v/>
      </c>
      <c r="AT665" s="142" t="str">
        <f>IF(原始数据!AV665="","",原始数据!AV665)</f>
        <v/>
      </c>
      <c r="AU665" s="149"/>
      <c r="AV665" s="149"/>
      <c r="AW665" s="149"/>
      <c r="AX665" s="149"/>
      <c r="AY665" s="150"/>
      <c r="AZ665" s="151"/>
      <c r="BA665" s="151"/>
    </row>
    <row r="666" spans="1:55">
      <c r="A666" s="1">
        <f>输入错误检查!B665</f>
        <v>0</v>
      </c>
      <c r="C666" s="8" t="str">
        <f>IF(原始数据!B666="","",原始数据!B666)</f>
        <v/>
      </c>
      <c r="D666" s="8" t="str">
        <f>IF(原始数据!C666="","",原始数据!C666)</f>
        <v/>
      </c>
      <c r="E666" s="8" t="str">
        <f>IF(原始数据!D666="","",原始数据!D666)</f>
        <v/>
      </c>
      <c r="F666" s="8" t="str">
        <f>IF(原始数据!E666="","",原始数据!E666)</f>
        <v/>
      </c>
      <c r="G666" s="8" t="str">
        <f>IF(原始数据!F666="","",原始数据!F666)</f>
        <v/>
      </c>
      <c r="H666" s="8" t="str">
        <f>IF(原始数据!G666="","",原始数据!G666)</f>
        <v>加</v>
      </c>
      <c r="I666" s="8" t="str">
        <f>IF(原始数据!H666="","",原始数据!H666)</f>
        <v>下</v>
      </c>
      <c r="J666" s="8" t="str">
        <f>原始数据!U666</f>
        <v/>
      </c>
      <c r="K666" s="8" t="str">
        <f t="shared" si="22"/>
        <v/>
      </c>
      <c r="L666" s="8">
        <f t="shared" si="23"/>
        <v>0</v>
      </c>
      <c r="M666" s="142"/>
      <c r="N666" s="142"/>
      <c r="O666" s="143"/>
      <c r="P666" s="144"/>
      <c r="Q666" s="144"/>
      <c r="R666" s="144"/>
      <c r="S666" s="144"/>
      <c r="T666" s="145"/>
      <c r="U666" s="142"/>
      <c r="V666" s="142"/>
      <c r="W666" s="146"/>
      <c r="X666" s="147"/>
      <c r="Y666" s="147"/>
      <c r="Z666" s="147"/>
      <c r="AA666" s="147"/>
      <c r="AB666" s="148"/>
      <c r="AC666" s="142"/>
      <c r="AD666" s="142"/>
      <c r="AE666" s="143"/>
      <c r="AF666" s="144"/>
      <c r="AG666" s="144"/>
      <c r="AH666" s="144"/>
      <c r="AI666" s="144"/>
      <c r="AJ666" s="145"/>
      <c r="AK666" s="142"/>
      <c r="AL666" s="142"/>
      <c r="AM666" s="146"/>
      <c r="AN666" s="147"/>
      <c r="AO666" s="147"/>
      <c r="AP666" s="147"/>
      <c r="AQ666" s="147"/>
      <c r="AR666" s="148"/>
      <c r="AS666" s="142" t="str">
        <f>IF(原始数据!L666="","",原始数据!L666)</f>
        <v/>
      </c>
      <c r="AT666" s="142" t="str">
        <f>IF(原始数据!AV666="","",原始数据!AV666)</f>
        <v/>
      </c>
      <c r="AU666" s="149"/>
      <c r="AV666" s="149"/>
      <c r="AW666" s="149"/>
      <c r="AX666" s="149"/>
      <c r="AY666" s="150"/>
      <c r="AZ666" s="151"/>
      <c r="BA666" s="151"/>
    </row>
    <row r="667" spans="1:55">
      <c r="A667" s="1">
        <f>输入错误检查!B666</f>
        <v>0</v>
      </c>
      <c r="C667" s="8" t="str">
        <f>IF(原始数据!B667="","",原始数据!B667)</f>
        <v/>
      </c>
      <c r="D667" s="8" t="str">
        <f>IF(原始数据!C667="","",原始数据!C667)</f>
        <v/>
      </c>
      <c r="E667" s="8" t="str">
        <f>IF(原始数据!D667="","",原始数据!D667)</f>
        <v/>
      </c>
      <c r="F667" s="8" t="str">
        <f>IF(原始数据!E667="","",原始数据!E667)</f>
        <v/>
      </c>
      <c r="G667" s="8" t="str">
        <f>IF(原始数据!F667="","",原始数据!F667)</f>
        <v/>
      </c>
      <c r="H667" s="8">
        <f>IF(原始数据!G667="","",原始数据!G667)</f>
        <v>1</v>
      </c>
      <c r="I667" s="8" t="str">
        <f>IF(原始数据!H667="","",原始数据!H667)</f>
        <v>上</v>
      </c>
      <c r="J667" s="8" t="str">
        <f>原始数据!U667</f>
        <v/>
      </c>
      <c r="K667" s="8" t="str">
        <f t="shared" si="22"/>
        <v/>
      </c>
      <c r="L667" s="8">
        <f t="shared" si="23"/>
        <v>0</v>
      </c>
      <c r="M667" s="142"/>
      <c r="N667" s="142"/>
      <c r="O667" s="146"/>
      <c r="P667" s="147"/>
      <c r="Q667" s="147"/>
      <c r="R667" s="147"/>
      <c r="S667" s="147"/>
      <c r="T667" s="148"/>
      <c r="U667" s="142"/>
      <c r="V667" s="142"/>
      <c r="W667" s="143"/>
      <c r="X667" s="144"/>
      <c r="Y667" s="144"/>
      <c r="Z667" s="144"/>
      <c r="AA667" s="144"/>
      <c r="AB667" s="145"/>
      <c r="AC667" s="142"/>
      <c r="AD667" s="142"/>
      <c r="AE667" s="146"/>
      <c r="AF667" s="147"/>
      <c r="AG667" s="147"/>
      <c r="AH667" s="147"/>
      <c r="AI667" s="147"/>
      <c r="AJ667" s="148"/>
      <c r="AK667" s="142"/>
      <c r="AL667" s="142"/>
      <c r="AM667" s="143"/>
      <c r="AN667" s="144"/>
      <c r="AO667" s="144"/>
      <c r="AP667" s="144"/>
      <c r="AQ667" s="144"/>
      <c r="AR667" s="145"/>
      <c r="AS667" s="142" t="str">
        <f>IF(原始数据!L667="","",原始数据!L667)</f>
        <v/>
      </c>
      <c r="AT667" s="142" t="str">
        <f>IF(原始数据!AV667="","",原始数据!AV667)</f>
        <v/>
      </c>
      <c r="AU667" s="154"/>
      <c r="AV667" s="154"/>
      <c r="AW667" s="154"/>
      <c r="AX667" s="154"/>
      <c r="AY667" s="155"/>
      <c r="AZ667" s="151"/>
      <c r="BA667" s="151"/>
      <c r="BB667" s="156"/>
      <c r="BC667" s="157"/>
    </row>
    <row r="668" spans="1:55">
      <c r="A668" s="1">
        <f>输入错误检查!B667</f>
        <v>0</v>
      </c>
      <c r="C668" s="8" t="str">
        <f>IF(原始数据!B668="","",原始数据!B668)</f>
        <v/>
      </c>
      <c r="D668" s="8" t="str">
        <f>IF(原始数据!C668="","",原始数据!C668)</f>
        <v/>
      </c>
      <c r="E668" s="8" t="str">
        <f>IF(原始数据!D668="","",原始数据!D668)</f>
        <v/>
      </c>
      <c r="F668" s="8" t="str">
        <f>IF(原始数据!E668="","",原始数据!E668)</f>
        <v/>
      </c>
      <c r="G668" s="8" t="str">
        <f>IF(原始数据!F668="","",原始数据!F668)</f>
        <v/>
      </c>
      <c r="H668" s="8">
        <f>IF(原始数据!G668="","",原始数据!G668)</f>
        <v>1</v>
      </c>
      <c r="I668" s="8" t="str">
        <f>IF(原始数据!H668="","",原始数据!H668)</f>
        <v>下</v>
      </c>
      <c r="J668" s="8" t="str">
        <f>原始数据!U668</f>
        <v/>
      </c>
      <c r="K668" s="8" t="str">
        <f t="shared" si="22"/>
        <v/>
      </c>
      <c r="L668" s="8">
        <f t="shared" si="23"/>
        <v>0</v>
      </c>
      <c r="M668" s="142"/>
      <c r="N668" s="142"/>
      <c r="O668" s="146"/>
      <c r="P668" s="147"/>
      <c r="Q668" s="147"/>
      <c r="R668" s="147"/>
      <c r="S668" s="147"/>
      <c r="T668" s="148"/>
      <c r="U668" s="142"/>
      <c r="V668" s="142"/>
      <c r="W668" s="143"/>
      <c r="X668" s="144"/>
      <c r="Y668" s="144"/>
      <c r="Z668" s="144"/>
      <c r="AA668" s="144"/>
      <c r="AB668" s="145"/>
      <c r="AC668" s="142"/>
      <c r="AD668" s="142"/>
      <c r="AE668" s="146"/>
      <c r="AF668" s="147"/>
      <c r="AG668" s="147"/>
      <c r="AH668" s="147"/>
      <c r="AI668" s="147"/>
      <c r="AJ668" s="148"/>
      <c r="AK668" s="142"/>
      <c r="AL668" s="142"/>
      <c r="AM668" s="143"/>
      <c r="AN668" s="144"/>
      <c r="AO668" s="144"/>
      <c r="AP668" s="144"/>
      <c r="AQ668" s="144"/>
      <c r="AR668" s="145"/>
      <c r="AS668" s="142" t="str">
        <f>IF(原始数据!L668="","",原始数据!L668)</f>
        <v/>
      </c>
      <c r="AT668" s="142" t="str">
        <f>IF(原始数据!AV668="","",原始数据!AV668)</f>
        <v/>
      </c>
      <c r="AU668" s="154"/>
      <c r="AV668" s="154"/>
      <c r="AW668" s="154"/>
      <c r="AX668" s="154"/>
      <c r="AY668" s="155"/>
      <c r="AZ668" s="151"/>
      <c r="BA668" s="151"/>
    </row>
    <row r="669" spans="1:55">
      <c r="A669" s="1">
        <f>输入错误检查!B668</f>
        <v>0</v>
      </c>
      <c r="C669" s="8" t="str">
        <f>IF(原始数据!B669="","",原始数据!B669)</f>
        <v/>
      </c>
      <c r="D669" s="8" t="str">
        <f>IF(原始数据!C669="","",原始数据!C669)</f>
        <v/>
      </c>
      <c r="E669" s="8" t="str">
        <f>IF(原始数据!D669="","",原始数据!D669)</f>
        <v/>
      </c>
      <c r="F669" s="8" t="str">
        <f>IF(原始数据!E669="","",原始数据!E669)</f>
        <v/>
      </c>
      <c r="G669" s="8" t="str">
        <f>IF(原始数据!F669="","",原始数据!F669)</f>
        <v/>
      </c>
      <c r="H669" s="8">
        <f>IF(原始数据!G669="","",原始数据!G669)</f>
        <v>2</v>
      </c>
      <c r="I669" s="8" t="str">
        <f>IF(原始数据!H669="","",原始数据!H669)</f>
        <v>上</v>
      </c>
      <c r="J669" s="8" t="str">
        <f>原始数据!U669</f>
        <v/>
      </c>
      <c r="K669" s="8" t="str">
        <f t="shared" si="22"/>
        <v/>
      </c>
      <c r="L669" s="8">
        <f t="shared" si="23"/>
        <v>0</v>
      </c>
      <c r="M669" s="142"/>
      <c r="N669" s="142"/>
      <c r="O669" s="146"/>
      <c r="P669" s="147"/>
      <c r="Q669" s="147"/>
      <c r="R669" s="147"/>
      <c r="S669" s="147"/>
      <c r="T669" s="148"/>
      <c r="U669" s="142"/>
      <c r="V669" s="142"/>
      <c r="W669" s="143"/>
      <c r="X669" s="144"/>
      <c r="Y669" s="144"/>
      <c r="Z669" s="144"/>
      <c r="AA669" s="144"/>
      <c r="AB669" s="145"/>
      <c r="AC669" s="142"/>
      <c r="AD669" s="142"/>
      <c r="AE669" s="146"/>
      <c r="AF669" s="147"/>
      <c r="AG669" s="147"/>
      <c r="AH669" s="147"/>
      <c r="AI669" s="147"/>
      <c r="AJ669" s="148"/>
      <c r="AK669" s="142"/>
      <c r="AL669" s="142"/>
      <c r="AM669" s="143"/>
      <c r="AN669" s="144"/>
      <c r="AO669" s="144"/>
      <c r="AP669" s="144"/>
      <c r="AQ669" s="144"/>
      <c r="AR669" s="145"/>
      <c r="AS669" s="142" t="str">
        <f>IF(原始数据!L669="","",原始数据!L669)</f>
        <v/>
      </c>
      <c r="AT669" s="142" t="str">
        <f>IF(原始数据!AV669="","",原始数据!AV669)</f>
        <v/>
      </c>
      <c r="AU669" s="154"/>
      <c r="AV669" s="154"/>
      <c r="AW669" s="154"/>
      <c r="AX669" s="154"/>
      <c r="AY669" s="155"/>
      <c r="AZ669" s="151"/>
      <c r="BA669" s="151"/>
    </row>
    <row r="670" spans="1:55">
      <c r="A670" s="1">
        <f>输入错误检查!B669</f>
        <v>0</v>
      </c>
      <c r="C670" s="8" t="str">
        <f>IF(原始数据!B670="","",原始数据!B670)</f>
        <v/>
      </c>
      <c r="D670" s="8" t="str">
        <f>IF(原始数据!C670="","",原始数据!C670)</f>
        <v/>
      </c>
      <c r="E670" s="8" t="str">
        <f>IF(原始数据!D670="","",原始数据!D670)</f>
        <v/>
      </c>
      <c r="F670" s="8" t="str">
        <f>IF(原始数据!E670="","",原始数据!E670)</f>
        <v/>
      </c>
      <c r="G670" s="8" t="str">
        <f>IF(原始数据!F670="","",原始数据!F670)</f>
        <v/>
      </c>
      <c r="H670" s="8">
        <f>IF(原始数据!G670="","",原始数据!G670)</f>
        <v>2</v>
      </c>
      <c r="I670" s="8" t="str">
        <f>IF(原始数据!H670="","",原始数据!H670)</f>
        <v>下</v>
      </c>
      <c r="J670" s="8" t="str">
        <f>原始数据!U670</f>
        <v/>
      </c>
      <c r="K670" s="8" t="str">
        <f t="shared" si="22"/>
        <v/>
      </c>
      <c r="L670" s="8">
        <f t="shared" si="23"/>
        <v>0</v>
      </c>
      <c r="M670" s="142"/>
      <c r="N670" s="142"/>
      <c r="O670" s="146"/>
      <c r="P670" s="147"/>
      <c r="Q670" s="147"/>
      <c r="R670" s="147"/>
      <c r="S670" s="147"/>
      <c r="T670" s="148"/>
      <c r="U670" s="142"/>
      <c r="V670" s="142"/>
      <c r="W670" s="143"/>
      <c r="X670" s="144"/>
      <c r="Y670" s="144"/>
      <c r="Z670" s="144"/>
      <c r="AA670" s="144"/>
      <c r="AB670" s="145"/>
      <c r="AC670" s="142"/>
      <c r="AD670" s="142"/>
      <c r="AE670" s="146"/>
      <c r="AF670" s="147"/>
      <c r="AG670" s="147"/>
      <c r="AH670" s="147"/>
      <c r="AI670" s="147"/>
      <c r="AJ670" s="148"/>
      <c r="AK670" s="142"/>
      <c r="AL670" s="142"/>
      <c r="AM670" s="143"/>
      <c r="AN670" s="144"/>
      <c r="AO670" s="144"/>
      <c r="AP670" s="144"/>
      <c r="AQ670" s="144"/>
      <c r="AR670" s="145"/>
      <c r="AS670" s="142" t="str">
        <f>IF(原始数据!L670="","",原始数据!L670)</f>
        <v/>
      </c>
      <c r="AT670" s="142" t="str">
        <f>IF(原始数据!AV670="","",原始数据!AV670)</f>
        <v/>
      </c>
      <c r="AU670" s="154"/>
      <c r="AV670" s="154"/>
      <c r="AW670" s="154"/>
      <c r="AX670" s="154"/>
      <c r="AY670" s="155"/>
      <c r="AZ670" s="151"/>
      <c r="BA670" s="151"/>
    </row>
    <row r="671" spans="1:55">
      <c r="A671" s="1">
        <f>输入错误检查!B670</f>
        <v>0</v>
      </c>
      <c r="C671" s="8" t="str">
        <f>IF(原始数据!B671="","",原始数据!B671)</f>
        <v/>
      </c>
      <c r="D671" s="8" t="str">
        <f>IF(原始数据!C671="","",原始数据!C671)</f>
        <v/>
      </c>
      <c r="E671" s="8" t="str">
        <f>IF(原始数据!D671="","",原始数据!D671)</f>
        <v/>
      </c>
      <c r="F671" s="8" t="str">
        <f>IF(原始数据!E671="","",原始数据!E671)</f>
        <v/>
      </c>
      <c r="G671" s="8" t="str">
        <f>IF(原始数据!F671="","",原始数据!F671)</f>
        <v/>
      </c>
      <c r="H671" s="8">
        <f>IF(原始数据!G671="","",原始数据!G671)</f>
        <v>3</v>
      </c>
      <c r="I671" s="8" t="str">
        <f>IF(原始数据!H671="","",原始数据!H671)</f>
        <v>上</v>
      </c>
      <c r="J671" s="8" t="str">
        <f>原始数据!U671</f>
        <v/>
      </c>
      <c r="K671" s="8" t="str">
        <f t="shared" si="22"/>
        <v/>
      </c>
      <c r="L671" s="8">
        <f t="shared" si="23"/>
        <v>0</v>
      </c>
      <c r="M671" s="142"/>
      <c r="N671" s="142"/>
      <c r="O671" s="146"/>
      <c r="P671" s="147"/>
      <c r="Q671" s="147"/>
      <c r="R671" s="147"/>
      <c r="S671" s="147"/>
      <c r="T671" s="148"/>
      <c r="U671" s="142"/>
      <c r="V671" s="142"/>
      <c r="W671" s="143"/>
      <c r="X671" s="144"/>
      <c r="Y671" s="144"/>
      <c r="Z671" s="144"/>
      <c r="AA671" s="144"/>
      <c r="AB671" s="145"/>
      <c r="AC671" s="142"/>
      <c r="AD671" s="142"/>
      <c r="AE671" s="146"/>
      <c r="AF671" s="147"/>
      <c r="AG671" s="147"/>
      <c r="AH671" s="147"/>
      <c r="AI671" s="147"/>
      <c r="AJ671" s="148"/>
      <c r="AK671" s="142"/>
      <c r="AL671" s="142"/>
      <c r="AM671" s="143"/>
      <c r="AN671" s="144"/>
      <c r="AO671" s="144"/>
      <c r="AP671" s="144"/>
      <c r="AQ671" s="144"/>
      <c r="AR671" s="145"/>
      <c r="AS671" s="142" t="str">
        <f>IF(原始数据!L671="","",原始数据!L671)</f>
        <v/>
      </c>
      <c r="AT671" s="142" t="str">
        <f>IF(原始数据!AV671="","",原始数据!AV671)</f>
        <v/>
      </c>
      <c r="AU671" s="154"/>
      <c r="AV671" s="154"/>
      <c r="AW671" s="154"/>
      <c r="AX671" s="154"/>
      <c r="AY671" s="155"/>
      <c r="AZ671" s="151"/>
      <c r="BA671" s="151"/>
    </row>
    <row r="672" spans="1:55">
      <c r="A672" s="1">
        <f>输入错误检查!B671</f>
        <v>0</v>
      </c>
      <c r="C672" s="8" t="str">
        <f>IF(原始数据!B672="","",原始数据!B672)</f>
        <v/>
      </c>
      <c r="D672" s="8" t="str">
        <f>IF(原始数据!C672="","",原始数据!C672)</f>
        <v/>
      </c>
      <c r="E672" s="8" t="str">
        <f>IF(原始数据!D672="","",原始数据!D672)</f>
        <v/>
      </c>
      <c r="F672" s="8" t="str">
        <f>IF(原始数据!E672="","",原始数据!E672)</f>
        <v/>
      </c>
      <c r="G672" s="8" t="str">
        <f>IF(原始数据!F672="","",原始数据!F672)</f>
        <v/>
      </c>
      <c r="H672" s="8">
        <f>IF(原始数据!G672="","",原始数据!G672)</f>
        <v>3</v>
      </c>
      <c r="I672" s="8" t="str">
        <f>IF(原始数据!H672="","",原始数据!H672)</f>
        <v>下</v>
      </c>
      <c r="J672" s="8" t="str">
        <f>原始数据!U672</f>
        <v/>
      </c>
      <c r="K672" s="8" t="str">
        <f t="shared" si="22"/>
        <v/>
      </c>
      <c r="L672" s="8">
        <f t="shared" si="23"/>
        <v>0</v>
      </c>
      <c r="M672" s="142"/>
      <c r="N672" s="142"/>
      <c r="O672" s="146"/>
      <c r="P672" s="147"/>
      <c r="Q672" s="147"/>
      <c r="R672" s="147"/>
      <c r="S672" s="147"/>
      <c r="T672" s="148"/>
      <c r="U672" s="142"/>
      <c r="V672" s="142"/>
      <c r="W672" s="143"/>
      <c r="X672" s="144"/>
      <c r="Y672" s="144"/>
      <c r="Z672" s="144"/>
      <c r="AA672" s="144"/>
      <c r="AB672" s="145"/>
      <c r="AC672" s="142"/>
      <c r="AD672" s="142"/>
      <c r="AE672" s="146"/>
      <c r="AF672" s="147"/>
      <c r="AG672" s="147"/>
      <c r="AH672" s="147"/>
      <c r="AI672" s="147"/>
      <c r="AJ672" s="148"/>
      <c r="AK672" s="142"/>
      <c r="AL672" s="142"/>
      <c r="AM672" s="143"/>
      <c r="AN672" s="144"/>
      <c r="AO672" s="144"/>
      <c r="AP672" s="144"/>
      <c r="AQ672" s="144"/>
      <c r="AR672" s="145"/>
      <c r="AS672" s="142" t="str">
        <f>IF(原始数据!L672="","",原始数据!L672)</f>
        <v/>
      </c>
      <c r="AT672" s="142" t="str">
        <f>IF(原始数据!AV672="","",原始数据!AV672)</f>
        <v/>
      </c>
      <c r="AU672" s="154"/>
      <c r="AV672" s="154"/>
      <c r="AW672" s="154"/>
      <c r="AX672" s="154"/>
      <c r="AY672" s="155"/>
      <c r="AZ672" s="151"/>
      <c r="BA672" s="151"/>
    </row>
    <row r="673" spans="1:55">
      <c r="A673" s="1">
        <f>输入错误检查!B672</f>
        <v>0</v>
      </c>
      <c r="C673" s="8" t="str">
        <f>IF(原始数据!B673="","",原始数据!B673)</f>
        <v/>
      </c>
      <c r="D673" s="8" t="str">
        <f>IF(原始数据!C673="","",原始数据!C673)</f>
        <v/>
      </c>
      <c r="E673" s="8" t="str">
        <f>IF(原始数据!D673="","",原始数据!D673)</f>
        <v/>
      </c>
      <c r="F673" s="8" t="str">
        <f>IF(原始数据!E673="","",原始数据!E673)</f>
        <v/>
      </c>
      <c r="G673" s="8" t="str">
        <f>IF(原始数据!F673="","",原始数据!F673)</f>
        <v/>
      </c>
      <c r="H673" s="8" t="str">
        <f>IF(原始数据!G673="","",原始数据!G673)</f>
        <v>加</v>
      </c>
      <c r="I673" s="8" t="str">
        <f>IF(原始数据!H673="","",原始数据!H673)</f>
        <v>上</v>
      </c>
      <c r="J673" s="8" t="str">
        <f>原始数据!U673</f>
        <v/>
      </c>
      <c r="K673" s="8" t="str">
        <f t="shared" si="22"/>
        <v/>
      </c>
      <c r="L673" s="8">
        <f t="shared" si="23"/>
        <v>0</v>
      </c>
      <c r="M673" s="142"/>
      <c r="N673" s="142"/>
      <c r="O673" s="146"/>
      <c r="P673" s="147"/>
      <c r="Q673" s="147"/>
      <c r="R673" s="147"/>
      <c r="S673" s="147"/>
      <c r="T673" s="148"/>
      <c r="U673" s="142"/>
      <c r="V673" s="142"/>
      <c r="W673" s="143"/>
      <c r="X673" s="144"/>
      <c r="Y673" s="144"/>
      <c r="Z673" s="144"/>
      <c r="AA673" s="144"/>
      <c r="AB673" s="145"/>
      <c r="AC673" s="142"/>
      <c r="AD673" s="142"/>
      <c r="AE673" s="146"/>
      <c r="AF673" s="147"/>
      <c r="AG673" s="147"/>
      <c r="AH673" s="147"/>
      <c r="AI673" s="147"/>
      <c r="AJ673" s="148"/>
      <c r="AK673" s="142"/>
      <c r="AL673" s="142"/>
      <c r="AM673" s="143"/>
      <c r="AN673" s="144"/>
      <c r="AO673" s="144"/>
      <c r="AP673" s="144"/>
      <c r="AQ673" s="144"/>
      <c r="AR673" s="145"/>
      <c r="AS673" s="142" t="str">
        <f>IF(原始数据!L673="","",原始数据!L673)</f>
        <v/>
      </c>
      <c r="AT673" s="142" t="str">
        <f>IF(原始数据!AV673="","",原始数据!AV673)</f>
        <v/>
      </c>
      <c r="AU673" s="154"/>
      <c r="AV673" s="154"/>
      <c r="AW673" s="154"/>
      <c r="AX673" s="154"/>
      <c r="AY673" s="155"/>
      <c r="AZ673" s="151"/>
      <c r="BA673" s="151"/>
    </row>
    <row r="674" spans="1:55">
      <c r="A674" s="1">
        <f>输入错误检查!B673</f>
        <v>0</v>
      </c>
      <c r="C674" s="8" t="str">
        <f>IF(原始数据!B674="","",原始数据!B674)</f>
        <v/>
      </c>
      <c r="D674" s="8" t="str">
        <f>IF(原始数据!C674="","",原始数据!C674)</f>
        <v/>
      </c>
      <c r="E674" s="8" t="str">
        <f>IF(原始数据!D674="","",原始数据!D674)</f>
        <v/>
      </c>
      <c r="F674" s="8" t="str">
        <f>IF(原始数据!E674="","",原始数据!E674)</f>
        <v/>
      </c>
      <c r="G674" s="8" t="str">
        <f>IF(原始数据!F674="","",原始数据!F674)</f>
        <v/>
      </c>
      <c r="H674" s="8" t="str">
        <f>IF(原始数据!G674="","",原始数据!G674)</f>
        <v>加</v>
      </c>
      <c r="I674" s="8" t="str">
        <f>IF(原始数据!H674="","",原始数据!H674)</f>
        <v>下</v>
      </c>
      <c r="J674" s="8" t="str">
        <f>原始数据!U674</f>
        <v/>
      </c>
      <c r="K674" s="8" t="str">
        <f t="shared" si="22"/>
        <v/>
      </c>
      <c r="L674" s="8">
        <f t="shared" si="23"/>
        <v>0</v>
      </c>
      <c r="M674" s="142"/>
      <c r="N674" s="142"/>
      <c r="O674" s="146"/>
      <c r="P674" s="147"/>
      <c r="Q674" s="147"/>
      <c r="R674" s="147"/>
      <c r="S674" s="147"/>
      <c r="T674" s="148"/>
      <c r="U674" s="142"/>
      <c r="V674" s="142"/>
      <c r="W674" s="143"/>
      <c r="X674" s="144"/>
      <c r="Y674" s="144"/>
      <c r="Z674" s="144"/>
      <c r="AA674" s="144"/>
      <c r="AB674" s="145"/>
      <c r="AC674" s="142"/>
      <c r="AD674" s="142"/>
      <c r="AE674" s="146"/>
      <c r="AF674" s="147"/>
      <c r="AG674" s="147"/>
      <c r="AH674" s="147"/>
      <c r="AI674" s="147"/>
      <c r="AJ674" s="148"/>
      <c r="AK674" s="142"/>
      <c r="AL674" s="142"/>
      <c r="AM674" s="143"/>
      <c r="AN674" s="144"/>
      <c r="AO674" s="144"/>
      <c r="AP674" s="144"/>
      <c r="AQ674" s="144"/>
      <c r="AR674" s="145"/>
      <c r="AS674" s="142" t="str">
        <f>IF(原始数据!L674="","",原始数据!L674)</f>
        <v/>
      </c>
      <c r="AT674" s="142" t="str">
        <f>IF(原始数据!AV674="","",原始数据!AV674)</f>
        <v/>
      </c>
      <c r="AU674" s="154"/>
      <c r="AV674" s="154"/>
      <c r="AW674" s="154"/>
      <c r="AX674" s="154"/>
      <c r="AY674" s="155"/>
      <c r="AZ674" s="151"/>
      <c r="BA674" s="151"/>
    </row>
    <row r="675" spans="1:55">
      <c r="A675" s="1">
        <f>输入错误检查!B674</f>
        <v>0</v>
      </c>
      <c r="C675" s="8" t="str">
        <f>IF(原始数据!B675="","",原始数据!B675)</f>
        <v/>
      </c>
      <c r="D675" s="8" t="str">
        <f>IF(原始数据!C675="","",原始数据!C675)</f>
        <v/>
      </c>
      <c r="E675" s="8" t="str">
        <f>IF(原始数据!D675="","",原始数据!D675)</f>
        <v/>
      </c>
      <c r="F675" s="8" t="str">
        <f>IF(原始数据!E675="","",原始数据!E675)</f>
        <v/>
      </c>
      <c r="G675" s="8" t="str">
        <f>IF(原始数据!F675="","",原始数据!F675)</f>
        <v/>
      </c>
      <c r="H675" s="8">
        <f>IF(原始数据!G675="","",原始数据!G675)</f>
        <v>1</v>
      </c>
      <c r="I675" s="8" t="str">
        <f>IF(原始数据!H675="","",原始数据!H675)</f>
        <v>上</v>
      </c>
      <c r="J675" s="8" t="str">
        <f>原始数据!U675</f>
        <v/>
      </c>
      <c r="K675" s="8" t="str">
        <f t="shared" si="22"/>
        <v/>
      </c>
      <c r="L675" s="8">
        <f t="shared" si="23"/>
        <v>0</v>
      </c>
      <c r="M675" s="142"/>
      <c r="N675" s="142"/>
      <c r="O675" s="143"/>
      <c r="P675" s="144"/>
      <c r="Q675" s="144"/>
      <c r="R675" s="144"/>
      <c r="S675" s="144"/>
      <c r="T675" s="145"/>
      <c r="U675" s="142"/>
      <c r="V675" s="142"/>
      <c r="W675" s="146"/>
      <c r="X675" s="147"/>
      <c r="Y675" s="147"/>
      <c r="Z675" s="147"/>
      <c r="AA675" s="147"/>
      <c r="AB675" s="148"/>
      <c r="AC675" s="142"/>
      <c r="AD675" s="142"/>
      <c r="AE675" s="143"/>
      <c r="AF675" s="144"/>
      <c r="AG675" s="144"/>
      <c r="AH675" s="144"/>
      <c r="AI675" s="144"/>
      <c r="AJ675" s="145"/>
      <c r="AK675" s="142"/>
      <c r="AL675" s="142"/>
      <c r="AM675" s="146"/>
      <c r="AN675" s="147"/>
      <c r="AO675" s="147"/>
      <c r="AP675" s="147"/>
      <c r="AQ675" s="147"/>
      <c r="AR675" s="148"/>
      <c r="AS675" s="142" t="str">
        <f>IF(原始数据!L675="","",原始数据!L675)</f>
        <v/>
      </c>
      <c r="AT675" s="142" t="str">
        <f>IF(原始数据!AV675="","",原始数据!AV675)</f>
        <v/>
      </c>
      <c r="AU675" s="149"/>
      <c r="AV675" s="149"/>
      <c r="AW675" s="149"/>
      <c r="AX675" s="149"/>
      <c r="AY675" s="150"/>
      <c r="AZ675" s="151"/>
      <c r="BA675" s="151"/>
      <c r="BB675" s="156"/>
      <c r="BC675" s="157"/>
    </row>
    <row r="676" spans="1:55">
      <c r="A676" s="1">
        <f>输入错误检查!B675</f>
        <v>0</v>
      </c>
      <c r="C676" s="8" t="str">
        <f>IF(原始数据!B676="","",原始数据!B676)</f>
        <v/>
      </c>
      <c r="D676" s="8" t="str">
        <f>IF(原始数据!C676="","",原始数据!C676)</f>
        <v/>
      </c>
      <c r="E676" s="8" t="str">
        <f>IF(原始数据!D676="","",原始数据!D676)</f>
        <v/>
      </c>
      <c r="F676" s="8" t="str">
        <f>IF(原始数据!E676="","",原始数据!E676)</f>
        <v/>
      </c>
      <c r="G676" s="8" t="str">
        <f>IF(原始数据!F676="","",原始数据!F676)</f>
        <v/>
      </c>
      <c r="H676" s="8">
        <f>IF(原始数据!G676="","",原始数据!G676)</f>
        <v>1</v>
      </c>
      <c r="I676" s="8" t="str">
        <f>IF(原始数据!H676="","",原始数据!H676)</f>
        <v>下</v>
      </c>
      <c r="J676" s="8" t="str">
        <f>原始数据!U676</f>
        <v/>
      </c>
      <c r="K676" s="8" t="str">
        <f t="shared" si="22"/>
        <v/>
      </c>
      <c r="L676" s="8">
        <f t="shared" si="23"/>
        <v>0</v>
      </c>
      <c r="M676" s="142"/>
      <c r="N676" s="142"/>
      <c r="O676" s="143"/>
      <c r="P676" s="144"/>
      <c r="Q676" s="144"/>
      <c r="R676" s="144"/>
      <c r="S676" s="144"/>
      <c r="T676" s="145"/>
      <c r="U676" s="142"/>
      <c r="V676" s="142"/>
      <c r="W676" s="146"/>
      <c r="X676" s="147"/>
      <c r="Y676" s="147"/>
      <c r="Z676" s="147"/>
      <c r="AA676" s="147"/>
      <c r="AB676" s="148"/>
      <c r="AC676" s="142"/>
      <c r="AD676" s="142"/>
      <c r="AE676" s="143"/>
      <c r="AF676" s="144"/>
      <c r="AG676" s="144"/>
      <c r="AH676" s="144"/>
      <c r="AI676" s="144"/>
      <c r="AJ676" s="145"/>
      <c r="AK676" s="142"/>
      <c r="AL676" s="142"/>
      <c r="AM676" s="146"/>
      <c r="AN676" s="147"/>
      <c r="AO676" s="147"/>
      <c r="AP676" s="147"/>
      <c r="AQ676" s="147"/>
      <c r="AR676" s="148"/>
      <c r="AS676" s="142" t="str">
        <f>IF(原始数据!L676="","",原始数据!L676)</f>
        <v/>
      </c>
      <c r="AT676" s="142" t="str">
        <f>IF(原始数据!AV676="","",原始数据!AV676)</f>
        <v/>
      </c>
      <c r="AU676" s="149"/>
      <c r="AV676" s="149"/>
      <c r="AW676" s="149"/>
      <c r="AX676" s="149"/>
      <c r="AY676" s="150"/>
      <c r="AZ676" s="151"/>
      <c r="BA676" s="151"/>
    </row>
    <row r="677" spans="1:55">
      <c r="A677" s="1">
        <f>输入错误检查!B676</f>
        <v>0</v>
      </c>
      <c r="C677" s="8" t="str">
        <f>IF(原始数据!B677="","",原始数据!B677)</f>
        <v/>
      </c>
      <c r="D677" s="8" t="str">
        <f>IF(原始数据!C677="","",原始数据!C677)</f>
        <v/>
      </c>
      <c r="E677" s="8" t="str">
        <f>IF(原始数据!D677="","",原始数据!D677)</f>
        <v/>
      </c>
      <c r="F677" s="8" t="str">
        <f>IF(原始数据!E677="","",原始数据!E677)</f>
        <v/>
      </c>
      <c r="G677" s="8" t="str">
        <f>IF(原始数据!F677="","",原始数据!F677)</f>
        <v/>
      </c>
      <c r="H677" s="8">
        <f>IF(原始数据!G677="","",原始数据!G677)</f>
        <v>2</v>
      </c>
      <c r="I677" s="8" t="str">
        <f>IF(原始数据!H677="","",原始数据!H677)</f>
        <v>上</v>
      </c>
      <c r="J677" s="8" t="str">
        <f>原始数据!U677</f>
        <v/>
      </c>
      <c r="K677" s="8" t="str">
        <f t="shared" si="22"/>
        <v/>
      </c>
      <c r="L677" s="8">
        <f t="shared" si="23"/>
        <v>0</v>
      </c>
      <c r="M677" s="142"/>
      <c r="N677" s="142"/>
      <c r="O677" s="143"/>
      <c r="P677" s="144"/>
      <c r="Q677" s="144"/>
      <c r="R677" s="144"/>
      <c r="S677" s="144"/>
      <c r="T677" s="145"/>
      <c r="U677" s="142"/>
      <c r="V677" s="142"/>
      <c r="W677" s="146"/>
      <c r="X677" s="147"/>
      <c r="Y677" s="147"/>
      <c r="Z677" s="147"/>
      <c r="AA677" s="147"/>
      <c r="AB677" s="148"/>
      <c r="AC677" s="142"/>
      <c r="AD677" s="142"/>
      <c r="AE677" s="143"/>
      <c r="AF677" s="144"/>
      <c r="AG677" s="144"/>
      <c r="AH677" s="144"/>
      <c r="AI677" s="144"/>
      <c r="AJ677" s="145"/>
      <c r="AK677" s="142"/>
      <c r="AL677" s="142"/>
      <c r="AM677" s="146"/>
      <c r="AN677" s="147"/>
      <c r="AO677" s="147"/>
      <c r="AP677" s="147"/>
      <c r="AQ677" s="147"/>
      <c r="AR677" s="148"/>
      <c r="AS677" s="142" t="str">
        <f>IF(原始数据!L677="","",原始数据!L677)</f>
        <v/>
      </c>
      <c r="AT677" s="142" t="str">
        <f>IF(原始数据!AV677="","",原始数据!AV677)</f>
        <v/>
      </c>
      <c r="AU677" s="149"/>
      <c r="AV677" s="149"/>
      <c r="AW677" s="149"/>
      <c r="AX677" s="149"/>
      <c r="AY677" s="150"/>
      <c r="AZ677" s="151"/>
      <c r="BA677" s="151"/>
    </row>
    <row r="678" spans="1:55">
      <c r="A678" s="1">
        <f>输入错误检查!B677</f>
        <v>0</v>
      </c>
      <c r="C678" s="8" t="str">
        <f>IF(原始数据!B678="","",原始数据!B678)</f>
        <v/>
      </c>
      <c r="D678" s="8" t="str">
        <f>IF(原始数据!C678="","",原始数据!C678)</f>
        <v/>
      </c>
      <c r="E678" s="8" t="str">
        <f>IF(原始数据!D678="","",原始数据!D678)</f>
        <v/>
      </c>
      <c r="F678" s="8" t="str">
        <f>IF(原始数据!E678="","",原始数据!E678)</f>
        <v/>
      </c>
      <c r="G678" s="8" t="str">
        <f>IF(原始数据!F678="","",原始数据!F678)</f>
        <v/>
      </c>
      <c r="H678" s="8">
        <f>IF(原始数据!G678="","",原始数据!G678)</f>
        <v>2</v>
      </c>
      <c r="I678" s="8" t="str">
        <f>IF(原始数据!H678="","",原始数据!H678)</f>
        <v>下</v>
      </c>
      <c r="J678" s="8" t="str">
        <f>原始数据!U678</f>
        <v/>
      </c>
      <c r="K678" s="8" t="str">
        <f t="shared" si="22"/>
        <v/>
      </c>
      <c r="L678" s="8">
        <f t="shared" si="23"/>
        <v>0</v>
      </c>
      <c r="M678" s="142"/>
      <c r="N678" s="142"/>
      <c r="O678" s="143"/>
      <c r="P678" s="144"/>
      <c r="Q678" s="144"/>
      <c r="R678" s="144"/>
      <c r="S678" s="144"/>
      <c r="T678" s="145"/>
      <c r="U678" s="142"/>
      <c r="V678" s="142"/>
      <c r="W678" s="146"/>
      <c r="X678" s="147"/>
      <c r="Y678" s="147"/>
      <c r="Z678" s="147"/>
      <c r="AA678" s="147"/>
      <c r="AB678" s="148"/>
      <c r="AC678" s="142"/>
      <c r="AD678" s="142"/>
      <c r="AE678" s="143"/>
      <c r="AF678" s="144"/>
      <c r="AG678" s="144"/>
      <c r="AH678" s="144"/>
      <c r="AI678" s="144"/>
      <c r="AJ678" s="145"/>
      <c r="AK678" s="142"/>
      <c r="AL678" s="142"/>
      <c r="AM678" s="146"/>
      <c r="AN678" s="147"/>
      <c r="AO678" s="147"/>
      <c r="AP678" s="147"/>
      <c r="AQ678" s="147"/>
      <c r="AR678" s="148"/>
      <c r="AS678" s="142" t="str">
        <f>IF(原始数据!L678="","",原始数据!L678)</f>
        <v/>
      </c>
      <c r="AT678" s="142" t="str">
        <f>IF(原始数据!AV678="","",原始数据!AV678)</f>
        <v/>
      </c>
      <c r="AU678" s="149"/>
      <c r="AV678" s="149"/>
      <c r="AW678" s="149"/>
      <c r="AX678" s="149"/>
      <c r="AY678" s="150"/>
      <c r="AZ678" s="151"/>
      <c r="BA678" s="151"/>
    </row>
    <row r="679" spans="1:55">
      <c r="A679" s="1">
        <f>输入错误检查!B678</f>
        <v>0</v>
      </c>
      <c r="C679" s="8" t="str">
        <f>IF(原始数据!B679="","",原始数据!B679)</f>
        <v/>
      </c>
      <c r="D679" s="8" t="str">
        <f>IF(原始数据!C679="","",原始数据!C679)</f>
        <v/>
      </c>
      <c r="E679" s="8" t="str">
        <f>IF(原始数据!D679="","",原始数据!D679)</f>
        <v/>
      </c>
      <c r="F679" s="8" t="str">
        <f>IF(原始数据!E679="","",原始数据!E679)</f>
        <v/>
      </c>
      <c r="G679" s="8" t="str">
        <f>IF(原始数据!F679="","",原始数据!F679)</f>
        <v/>
      </c>
      <c r="H679" s="8">
        <f>IF(原始数据!G679="","",原始数据!G679)</f>
        <v>3</v>
      </c>
      <c r="I679" s="8" t="str">
        <f>IF(原始数据!H679="","",原始数据!H679)</f>
        <v>上</v>
      </c>
      <c r="J679" s="8" t="str">
        <f>原始数据!U679</f>
        <v/>
      </c>
      <c r="K679" s="8" t="str">
        <f t="shared" si="22"/>
        <v/>
      </c>
      <c r="L679" s="8">
        <f t="shared" si="23"/>
        <v>0</v>
      </c>
      <c r="M679" s="142"/>
      <c r="N679" s="142"/>
      <c r="O679" s="143"/>
      <c r="P679" s="144"/>
      <c r="Q679" s="144"/>
      <c r="R679" s="144"/>
      <c r="S679" s="144"/>
      <c r="T679" s="145"/>
      <c r="U679" s="142"/>
      <c r="V679" s="142"/>
      <c r="W679" s="146"/>
      <c r="X679" s="147"/>
      <c r="Y679" s="147"/>
      <c r="Z679" s="147"/>
      <c r="AA679" s="147"/>
      <c r="AB679" s="148"/>
      <c r="AC679" s="142"/>
      <c r="AD679" s="142"/>
      <c r="AE679" s="143"/>
      <c r="AF679" s="144"/>
      <c r="AG679" s="144"/>
      <c r="AH679" s="144"/>
      <c r="AI679" s="144"/>
      <c r="AJ679" s="145"/>
      <c r="AK679" s="142"/>
      <c r="AL679" s="142"/>
      <c r="AM679" s="146"/>
      <c r="AN679" s="147"/>
      <c r="AO679" s="147"/>
      <c r="AP679" s="147"/>
      <c r="AQ679" s="147"/>
      <c r="AR679" s="148"/>
      <c r="AS679" s="142" t="str">
        <f>IF(原始数据!L679="","",原始数据!L679)</f>
        <v/>
      </c>
      <c r="AT679" s="142" t="str">
        <f>IF(原始数据!AV679="","",原始数据!AV679)</f>
        <v/>
      </c>
      <c r="AU679" s="149"/>
      <c r="AV679" s="149"/>
      <c r="AW679" s="149"/>
      <c r="AX679" s="149"/>
      <c r="AY679" s="150"/>
      <c r="AZ679" s="151"/>
      <c r="BA679" s="151"/>
    </row>
    <row r="680" spans="1:55">
      <c r="A680" s="1">
        <f>输入错误检查!B679</f>
        <v>0</v>
      </c>
      <c r="C680" s="8" t="str">
        <f>IF(原始数据!B680="","",原始数据!B680)</f>
        <v/>
      </c>
      <c r="D680" s="8" t="str">
        <f>IF(原始数据!C680="","",原始数据!C680)</f>
        <v/>
      </c>
      <c r="E680" s="8" t="str">
        <f>IF(原始数据!D680="","",原始数据!D680)</f>
        <v/>
      </c>
      <c r="F680" s="8" t="str">
        <f>IF(原始数据!E680="","",原始数据!E680)</f>
        <v/>
      </c>
      <c r="G680" s="8" t="str">
        <f>IF(原始数据!F680="","",原始数据!F680)</f>
        <v/>
      </c>
      <c r="H680" s="8">
        <f>IF(原始数据!G680="","",原始数据!G680)</f>
        <v>3</v>
      </c>
      <c r="I680" s="8" t="str">
        <f>IF(原始数据!H680="","",原始数据!H680)</f>
        <v>下</v>
      </c>
      <c r="J680" s="8" t="str">
        <f>原始数据!U680</f>
        <v/>
      </c>
      <c r="K680" s="8" t="str">
        <f t="shared" si="22"/>
        <v/>
      </c>
      <c r="L680" s="8">
        <f t="shared" si="23"/>
        <v>0</v>
      </c>
      <c r="M680" s="142"/>
      <c r="N680" s="142"/>
      <c r="O680" s="143"/>
      <c r="P680" s="144"/>
      <c r="Q680" s="144"/>
      <c r="R680" s="144"/>
      <c r="S680" s="144"/>
      <c r="T680" s="145"/>
      <c r="U680" s="142"/>
      <c r="V680" s="142"/>
      <c r="W680" s="146"/>
      <c r="X680" s="147"/>
      <c r="Y680" s="147"/>
      <c r="Z680" s="147"/>
      <c r="AA680" s="147"/>
      <c r="AB680" s="148"/>
      <c r="AC680" s="142"/>
      <c r="AD680" s="142"/>
      <c r="AE680" s="143"/>
      <c r="AF680" s="144"/>
      <c r="AG680" s="144"/>
      <c r="AH680" s="144"/>
      <c r="AI680" s="144"/>
      <c r="AJ680" s="145"/>
      <c r="AK680" s="142"/>
      <c r="AL680" s="142"/>
      <c r="AM680" s="146"/>
      <c r="AN680" s="147"/>
      <c r="AO680" s="147"/>
      <c r="AP680" s="147"/>
      <c r="AQ680" s="147"/>
      <c r="AR680" s="148"/>
      <c r="AS680" s="142" t="str">
        <f>IF(原始数据!L680="","",原始数据!L680)</f>
        <v/>
      </c>
      <c r="AT680" s="142" t="str">
        <f>IF(原始数据!AV680="","",原始数据!AV680)</f>
        <v/>
      </c>
      <c r="AU680" s="149"/>
      <c r="AV680" s="149"/>
      <c r="AW680" s="149"/>
      <c r="AX680" s="149"/>
      <c r="AY680" s="150"/>
      <c r="AZ680" s="151"/>
      <c r="BA680" s="151"/>
    </row>
    <row r="681" spans="1:55">
      <c r="A681" s="1">
        <f>输入错误检查!B680</f>
        <v>0</v>
      </c>
      <c r="C681" s="8" t="str">
        <f>IF(原始数据!B681="","",原始数据!B681)</f>
        <v/>
      </c>
      <c r="D681" s="8" t="str">
        <f>IF(原始数据!C681="","",原始数据!C681)</f>
        <v/>
      </c>
      <c r="E681" s="8" t="str">
        <f>IF(原始数据!D681="","",原始数据!D681)</f>
        <v/>
      </c>
      <c r="F681" s="8" t="str">
        <f>IF(原始数据!E681="","",原始数据!E681)</f>
        <v/>
      </c>
      <c r="G681" s="8" t="str">
        <f>IF(原始数据!F681="","",原始数据!F681)</f>
        <v/>
      </c>
      <c r="H681" s="8" t="str">
        <f>IF(原始数据!G681="","",原始数据!G681)</f>
        <v>加</v>
      </c>
      <c r="I681" s="8" t="str">
        <f>IF(原始数据!H681="","",原始数据!H681)</f>
        <v>上</v>
      </c>
      <c r="J681" s="8" t="str">
        <f>原始数据!U681</f>
        <v/>
      </c>
      <c r="K681" s="8" t="str">
        <f t="shared" si="22"/>
        <v/>
      </c>
      <c r="L681" s="8">
        <f t="shared" si="23"/>
        <v>0</v>
      </c>
      <c r="M681" s="142"/>
      <c r="N681" s="142"/>
      <c r="O681" s="143"/>
      <c r="P681" s="144"/>
      <c r="Q681" s="144"/>
      <c r="R681" s="144"/>
      <c r="S681" s="144"/>
      <c r="T681" s="145"/>
      <c r="U681" s="142"/>
      <c r="V681" s="142"/>
      <c r="W681" s="146"/>
      <c r="X681" s="147"/>
      <c r="Y681" s="147"/>
      <c r="Z681" s="147"/>
      <c r="AA681" s="147"/>
      <c r="AB681" s="148"/>
      <c r="AC681" s="142"/>
      <c r="AD681" s="142"/>
      <c r="AE681" s="143"/>
      <c r="AF681" s="144"/>
      <c r="AG681" s="144"/>
      <c r="AH681" s="144"/>
      <c r="AI681" s="144"/>
      <c r="AJ681" s="145"/>
      <c r="AK681" s="142"/>
      <c r="AL681" s="142"/>
      <c r="AM681" s="146"/>
      <c r="AN681" s="147"/>
      <c r="AO681" s="147"/>
      <c r="AP681" s="147"/>
      <c r="AQ681" s="147"/>
      <c r="AR681" s="148"/>
      <c r="AS681" s="142" t="str">
        <f>IF(原始数据!L681="","",原始数据!L681)</f>
        <v/>
      </c>
      <c r="AT681" s="142" t="str">
        <f>IF(原始数据!AV681="","",原始数据!AV681)</f>
        <v/>
      </c>
      <c r="AU681" s="149"/>
      <c r="AV681" s="149"/>
      <c r="AW681" s="149"/>
      <c r="AX681" s="149"/>
      <c r="AY681" s="150"/>
      <c r="AZ681" s="151"/>
      <c r="BA681" s="151"/>
    </row>
    <row r="682" spans="1:55">
      <c r="A682" s="1">
        <f>输入错误检查!B681</f>
        <v>0</v>
      </c>
      <c r="C682" s="8" t="str">
        <f>IF(原始数据!B682="","",原始数据!B682)</f>
        <v/>
      </c>
      <c r="D682" s="8" t="str">
        <f>IF(原始数据!C682="","",原始数据!C682)</f>
        <v/>
      </c>
      <c r="E682" s="8" t="str">
        <f>IF(原始数据!D682="","",原始数据!D682)</f>
        <v/>
      </c>
      <c r="F682" s="8" t="str">
        <f>IF(原始数据!E682="","",原始数据!E682)</f>
        <v/>
      </c>
      <c r="G682" s="8" t="str">
        <f>IF(原始数据!F682="","",原始数据!F682)</f>
        <v/>
      </c>
      <c r="H682" s="8" t="str">
        <f>IF(原始数据!G682="","",原始数据!G682)</f>
        <v>加</v>
      </c>
      <c r="I682" s="8" t="str">
        <f>IF(原始数据!H682="","",原始数据!H682)</f>
        <v>下</v>
      </c>
      <c r="J682" s="8" t="str">
        <f>原始数据!U682</f>
        <v/>
      </c>
      <c r="K682" s="8" t="str">
        <f t="shared" si="22"/>
        <v/>
      </c>
      <c r="L682" s="8">
        <f t="shared" si="23"/>
        <v>0</v>
      </c>
      <c r="M682" s="142"/>
      <c r="N682" s="142"/>
      <c r="O682" s="143"/>
      <c r="P682" s="144"/>
      <c r="Q682" s="144"/>
      <c r="R682" s="144"/>
      <c r="S682" s="144"/>
      <c r="T682" s="145"/>
      <c r="U682" s="142"/>
      <c r="V682" s="142"/>
      <c r="W682" s="146"/>
      <c r="X682" s="147"/>
      <c r="Y682" s="147"/>
      <c r="Z682" s="147"/>
      <c r="AA682" s="147"/>
      <c r="AB682" s="148"/>
      <c r="AC682" s="142"/>
      <c r="AD682" s="142"/>
      <c r="AE682" s="143"/>
      <c r="AF682" s="144"/>
      <c r="AG682" s="144"/>
      <c r="AH682" s="144"/>
      <c r="AI682" s="144"/>
      <c r="AJ682" s="145"/>
      <c r="AK682" s="142"/>
      <c r="AL682" s="142"/>
      <c r="AM682" s="146"/>
      <c r="AN682" s="147"/>
      <c r="AO682" s="147"/>
      <c r="AP682" s="147"/>
      <c r="AQ682" s="147"/>
      <c r="AR682" s="148"/>
      <c r="AS682" s="142" t="str">
        <f>IF(原始数据!L682="","",原始数据!L682)</f>
        <v/>
      </c>
      <c r="AT682" s="142" t="str">
        <f>IF(原始数据!AV682="","",原始数据!AV682)</f>
        <v/>
      </c>
      <c r="AU682" s="149"/>
      <c r="AV682" s="149"/>
      <c r="AW682" s="149"/>
      <c r="AX682" s="149"/>
      <c r="AY682" s="150"/>
      <c r="AZ682" s="151"/>
      <c r="BA682" s="151"/>
    </row>
    <row r="683" spans="1:55">
      <c r="A683" s="1">
        <f>输入错误检查!B682</f>
        <v>0</v>
      </c>
      <c r="C683" s="8" t="str">
        <f>IF(原始数据!B683="","",原始数据!B683)</f>
        <v/>
      </c>
      <c r="D683" s="8" t="str">
        <f>IF(原始数据!C683="","",原始数据!C683)</f>
        <v/>
      </c>
      <c r="E683" s="8" t="str">
        <f>IF(原始数据!D683="","",原始数据!D683)</f>
        <v/>
      </c>
      <c r="F683" s="8" t="str">
        <f>IF(原始数据!E683="","",原始数据!E683)</f>
        <v/>
      </c>
      <c r="G683" s="8" t="str">
        <f>IF(原始数据!F683="","",原始数据!F683)</f>
        <v/>
      </c>
      <c r="H683" s="8">
        <f>IF(原始数据!G683="","",原始数据!G683)</f>
        <v>1</v>
      </c>
      <c r="I683" s="8" t="str">
        <f>IF(原始数据!H683="","",原始数据!H683)</f>
        <v>上</v>
      </c>
      <c r="J683" s="8" t="str">
        <f>原始数据!U683</f>
        <v/>
      </c>
      <c r="K683" s="8" t="str">
        <f t="shared" si="22"/>
        <v/>
      </c>
      <c r="L683" s="8">
        <f t="shared" si="23"/>
        <v>0</v>
      </c>
      <c r="M683" s="142"/>
      <c r="N683" s="142"/>
      <c r="O683" s="146"/>
      <c r="P683" s="147"/>
      <c r="Q683" s="147"/>
      <c r="R683" s="147"/>
      <c r="S683" s="147"/>
      <c r="T683" s="148"/>
      <c r="U683" s="142"/>
      <c r="V683" s="142"/>
      <c r="W683" s="143"/>
      <c r="X683" s="144"/>
      <c r="Y683" s="144"/>
      <c r="Z683" s="144"/>
      <c r="AA683" s="144"/>
      <c r="AB683" s="145"/>
      <c r="AC683" s="142"/>
      <c r="AD683" s="142"/>
      <c r="AE683" s="146"/>
      <c r="AF683" s="147"/>
      <c r="AG683" s="147"/>
      <c r="AH683" s="147"/>
      <c r="AI683" s="147"/>
      <c r="AJ683" s="148"/>
      <c r="AK683" s="142"/>
      <c r="AL683" s="142"/>
      <c r="AM683" s="143"/>
      <c r="AN683" s="144"/>
      <c r="AO683" s="144"/>
      <c r="AP683" s="144"/>
      <c r="AQ683" s="144"/>
      <c r="AR683" s="145"/>
      <c r="AS683" s="142" t="str">
        <f>IF(原始数据!L683="","",原始数据!L683)</f>
        <v/>
      </c>
      <c r="AT683" s="142" t="str">
        <f>IF(原始数据!AV683="","",原始数据!AV683)</f>
        <v/>
      </c>
      <c r="AU683" s="154"/>
      <c r="AV683" s="154"/>
      <c r="AW683" s="154"/>
      <c r="AX683" s="154"/>
      <c r="AY683" s="155"/>
      <c r="AZ683" s="151"/>
      <c r="BA683" s="151"/>
      <c r="BB683" s="156"/>
      <c r="BC683" s="157"/>
    </row>
    <row r="684" spans="1:55">
      <c r="A684" s="1">
        <f>输入错误检查!B683</f>
        <v>0</v>
      </c>
      <c r="C684" s="8" t="str">
        <f>IF(原始数据!B684="","",原始数据!B684)</f>
        <v/>
      </c>
      <c r="D684" s="8" t="str">
        <f>IF(原始数据!C684="","",原始数据!C684)</f>
        <v/>
      </c>
      <c r="E684" s="8" t="str">
        <f>IF(原始数据!D684="","",原始数据!D684)</f>
        <v/>
      </c>
      <c r="F684" s="8" t="str">
        <f>IF(原始数据!E684="","",原始数据!E684)</f>
        <v/>
      </c>
      <c r="G684" s="8" t="str">
        <f>IF(原始数据!F684="","",原始数据!F684)</f>
        <v/>
      </c>
      <c r="H684" s="8">
        <f>IF(原始数据!G684="","",原始数据!G684)</f>
        <v>1</v>
      </c>
      <c r="I684" s="8" t="str">
        <f>IF(原始数据!H684="","",原始数据!H684)</f>
        <v>下</v>
      </c>
      <c r="J684" s="8" t="str">
        <f>原始数据!U684</f>
        <v/>
      </c>
      <c r="K684" s="8" t="str">
        <f t="shared" si="22"/>
        <v/>
      </c>
      <c r="L684" s="8">
        <f t="shared" si="23"/>
        <v>0</v>
      </c>
      <c r="M684" s="142"/>
      <c r="N684" s="142"/>
      <c r="O684" s="146"/>
      <c r="P684" s="147"/>
      <c r="Q684" s="147"/>
      <c r="R684" s="147"/>
      <c r="S684" s="147"/>
      <c r="T684" s="148"/>
      <c r="U684" s="142"/>
      <c r="V684" s="142"/>
      <c r="W684" s="143"/>
      <c r="X684" s="144"/>
      <c r="Y684" s="144"/>
      <c r="Z684" s="144"/>
      <c r="AA684" s="144"/>
      <c r="AB684" s="145"/>
      <c r="AC684" s="142"/>
      <c r="AD684" s="142"/>
      <c r="AE684" s="146"/>
      <c r="AF684" s="147"/>
      <c r="AG684" s="147"/>
      <c r="AH684" s="147"/>
      <c r="AI684" s="147"/>
      <c r="AJ684" s="148"/>
      <c r="AK684" s="142"/>
      <c r="AL684" s="142"/>
      <c r="AM684" s="143"/>
      <c r="AN684" s="144"/>
      <c r="AO684" s="144"/>
      <c r="AP684" s="144"/>
      <c r="AQ684" s="144"/>
      <c r="AR684" s="145"/>
      <c r="AS684" s="142" t="str">
        <f>IF(原始数据!L684="","",原始数据!L684)</f>
        <v/>
      </c>
      <c r="AT684" s="142" t="str">
        <f>IF(原始数据!AV684="","",原始数据!AV684)</f>
        <v/>
      </c>
      <c r="AU684" s="154"/>
      <c r="AV684" s="154"/>
      <c r="AW684" s="154"/>
      <c r="AX684" s="154"/>
      <c r="AY684" s="155"/>
      <c r="AZ684" s="151"/>
      <c r="BA684" s="151"/>
    </row>
    <row r="685" spans="1:55">
      <c r="A685" s="1">
        <f>输入错误检查!B684</f>
        <v>0</v>
      </c>
      <c r="C685" s="8" t="str">
        <f>IF(原始数据!B685="","",原始数据!B685)</f>
        <v/>
      </c>
      <c r="D685" s="8" t="str">
        <f>IF(原始数据!C685="","",原始数据!C685)</f>
        <v/>
      </c>
      <c r="E685" s="8" t="str">
        <f>IF(原始数据!D685="","",原始数据!D685)</f>
        <v/>
      </c>
      <c r="F685" s="8" t="str">
        <f>IF(原始数据!E685="","",原始数据!E685)</f>
        <v/>
      </c>
      <c r="G685" s="8" t="str">
        <f>IF(原始数据!F685="","",原始数据!F685)</f>
        <v/>
      </c>
      <c r="H685" s="8">
        <f>IF(原始数据!G685="","",原始数据!G685)</f>
        <v>2</v>
      </c>
      <c r="I685" s="8" t="str">
        <f>IF(原始数据!H685="","",原始数据!H685)</f>
        <v>上</v>
      </c>
      <c r="J685" s="8" t="str">
        <f>原始数据!U685</f>
        <v/>
      </c>
      <c r="K685" s="8" t="str">
        <f t="shared" si="22"/>
        <v/>
      </c>
      <c r="L685" s="8">
        <f t="shared" si="23"/>
        <v>0</v>
      </c>
      <c r="M685" s="142"/>
      <c r="N685" s="142"/>
      <c r="O685" s="146"/>
      <c r="P685" s="147"/>
      <c r="Q685" s="147"/>
      <c r="R685" s="147"/>
      <c r="S685" s="147"/>
      <c r="T685" s="148"/>
      <c r="U685" s="142"/>
      <c r="V685" s="142"/>
      <c r="W685" s="143"/>
      <c r="X685" s="144"/>
      <c r="Y685" s="144"/>
      <c r="Z685" s="144"/>
      <c r="AA685" s="144"/>
      <c r="AB685" s="145"/>
      <c r="AC685" s="142"/>
      <c r="AD685" s="142"/>
      <c r="AE685" s="146"/>
      <c r="AF685" s="147"/>
      <c r="AG685" s="147"/>
      <c r="AH685" s="147"/>
      <c r="AI685" s="147"/>
      <c r="AJ685" s="148"/>
      <c r="AK685" s="142"/>
      <c r="AL685" s="142"/>
      <c r="AM685" s="143"/>
      <c r="AN685" s="144"/>
      <c r="AO685" s="144"/>
      <c r="AP685" s="144"/>
      <c r="AQ685" s="144"/>
      <c r="AR685" s="145"/>
      <c r="AS685" s="142" t="str">
        <f>IF(原始数据!L685="","",原始数据!L685)</f>
        <v/>
      </c>
      <c r="AT685" s="142" t="str">
        <f>IF(原始数据!AV685="","",原始数据!AV685)</f>
        <v/>
      </c>
      <c r="AU685" s="154"/>
      <c r="AV685" s="154"/>
      <c r="AW685" s="154"/>
      <c r="AX685" s="154"/>
      <c r="AY685" s="155"/>
      <c r="AZ685" s="151"/>
      <c r="BA685" s="151"/>
    </row>
    <row r="686" spans="1:55">
      <c r="A686" s="1">
        <f>输入错误检查!B685</f>
        <v>0</v>
      </c>
      <c r="C686" s="8" t="str">
        <f>IF(原始数据!B686="","",原始数据!B686)</f>
        <v/>
      </c>
      <c r="D686" s="8" t="str">
        <f>IF(原始数据!C686="","",原始数据!C686)</f>
        <v/>
      </c>
      <c r="E686" s="8" t="str">
        <f>IF(原始数据!D686="","",原始数据!D686)</f>
        <v/>
      </c>
      <c r="F686" s="8" t="str">
        <f>IF(原始数据!E686="","",原始数据!E686)</f>
        <v/>
      </c>
      <c r="G686" s="8" t="str">
        <f>IF(原始数据!F686="","",原始数据!F686)</f>
        <v/>
      </c>
      <c r="H686" s="8">
        <f>IF(原始数据!G686="","",原始数据!G686)</f>
        <v>2</v>
      </c>
      <c r="I686" s="8" t="str">
        <f>IF(原始数据!H686="","",原始数据!H686)</f>
        <v>下</v>
      </c>
      <c r="J686" s="8" t="str">
        <f>原始数据!U686</f>
        <v/>
      </c>
      <c r="K686" s="8" t="str">
        <f t="shared" si="22"/>
        <v/>
      </c>
      <c r="L686" s="8">
        <f t="shared" si="23"/>
        <v>0</v>
      </c>
      <c r="M686" s="142"/>
      <c r="N686" s="142"/>
      <c r="O686" s="146"/>
      <c r="P686" s="147"/>
      <c r="Q686" s="147"/>
      <c r="R686" s="147"/>
      <c r="S686" s="147"/>
      <c r="T686" s="148"/>
      <c r="U686" s="142"/>
      <c r="V686" s="142"/>
      <c r="W686" s="143"/>
      <c r="X686" s="144"/>
      <c r="Y686" s="144"/>
      <c r="Z686" s="144"/>
      <c r="AA686" s="144"/>
      <c r="AB686" s="145"/>
      <c r="AC686" s="142"/>
      <c r="AD686" s="142"/>
      <c r="AE686" s="146"/>
      <c r="AF686" s="147"/>
      <c r="AG686" s="147"/>
      <c r="AH686" s="147"/>
      <c r="AI686" s="147"/>
      <c r="AJ686" s="148"/>
      <c r="AK686" s="142"/>
      <c r="AL686" s="142"/>
      <c r="AM686" s="143"/>
      <c r="AN686" s="144"/>
      <c r="AO686" s="144"/>
      <c r="AP686" s="144"/>
      <c r="AQ686" s="144"/>
      <c r="AR686" s="145"/>
      <c r="AS686" s="142" t="str">
        <f>IF(原始数据!L686="","",原始数据!L686)</f>
        <v/>
      </c>
      <c r="AT686" s="142" t="str">
        <f>IF(原始数据!AV686="","",原始数据!AV686)</f>
        <v/>
      </c>
      <c r="AU686" s="154"/>
      <c r="AV686" s="154"/>
      <c r="AW686" s="154"/>
      <c r="AX686" s="154"/>
      <c r="AY686" s="155"/>
      <c r="AZ686" s="151"/>
      <c r="BA686" s="151"/>
    </row>
    <row r="687" spans="1:55">
      <c r="A687" s="1">
        <f>输入错误检查!B686</f>
        <v>0</v>
      </c>
      <c r="C687" s="8" t="str">
        <f>IF(原始数据!B687="","",原始数据!B687)</f>
        <v/>
      </c>
      <c r="D687" s="8" t="str">
        <f>IF(原始数据!C687="","",原始数据!C687)</f>
        <v/>
      </c>
      <c r="E687" s="8" t="str">
        <f>IF(原始数据!D687="","",原始数据!D687)</f>
        <v/>
      </c>
      <c r="F687" s="8" t="str">
        <f>IF(原始数据!E687="","",原始数据!E687)</f>
        <v/>
      </c>
      <c r="G687" s="8" t="str">
        <f>IF(原始数据!F687="","",原始数据!F687)</f>
        <v/>
      </c>
      <c r="H687" s="8">
        <f>IF(原始数据!G687="","",原始数据!G687)</f>
        <v>3</v>
      </c>
      <c r="I687" s="8" t="str">
        <f>IF(原始数据!H687="","",原始数据!H687)</f>
        <v>上</v>
      </c>
      <c r="J687" s="8" t="str">
        <f>原始数据!U687</f>
        <v/>
      </c>
      <c r="K687" s="8" t="str">
        <f t="shared" si="22"/>
        <v/>
      </c>
      <c r="L687" s="8">
        <f t="shared" si="23"/>
        <v>0</v>
      </c>
      <c r="M687" s="142"/>
      <c r="N687" s="142"/>
      <c r="O687" s="146"/>
      <c r="P687" s="147"/>
      <c r="Q687" s="147"/>
      <c r="R687" s="147"/>
      <c r="S687" s="147"/>
      <c r="T687" s="148"/>
      <c r="U687" s="142"/>
      <c r="V687" s="142"/>
      <c r="W687" s="143"/>
      <c r="X687" s="144"/>
      <c r="Y687" s="144"/>
      <c r="Z687" s="144"/>
      <c r="AA687" s="144"/>
      <c r="AB687" s="145"/>
      <c r="AC687" s="142"/>
      <c r="AD687" s="142"/>
      <c r="AE687" s="146"/>
      <c r="AF687" s="147"/>
      <c r="AG687" s="147"/>
      <c r="AH687" s="147"/>
      <c r="AI687" s="147"/>
      <c r="AJ687" s="148"/>
      <c r="AK687" s="142"/>
      <c r="AL687" s="142"/>
      <c r="AM687" s="143"/>
      <c r="AN687" s="144"/>
      <c r="AO687" s="144"/>
      <c r="AP687" s="144"/>
      <c r="AQ687" s="144"/>
      <c r="AR687" s="145"/>
      <c r="AS687" s="142" t="str">
        <f>IF(原始数据!L687="","",原始数据!L687)</f>
        <v/>
      </c>
      <c r="AT687" s="142" t="str">
        <f>IF(原始数据!AV687="","",原始数据!AV687)</f>
        <v/>
      </c>
      <c r="AU687" s="154"/>
      <c r="AV687" s="154"/>
      <c r="AW687" s="154"/>
      <c r="AX687" s="154"/>
      <c r="AY687" s="155"/>
      <c r="AZ687" s="151"/>
      <c r="BA687" s="151"/>
    </row>
    <row r="688" spans="1:55">
      <c r="A688" s="1">
        <f>输入错误检查!B687</f>
        <v>0</v>
      </c>
      <c r="C688" s="8" t="str">
        <f>IF(原始数据!B688="","",原始数据!B688)</f>
        <v/>
      </c>
      <c r="D688" s="8" t="str">
        <f>IF(原始数据!C688="","",原始数据!C688)</f>
        <v/>
      </c>
      <c r="E688" s="8" t="str">
        <f>IF(原始数据!D688="","",原始数据!D688)</f>
        <v/>
      </c>
      <c r="F688" s="8" t="str">
        <f>IF(原始数据!E688="","",原始数据!E688)</f>
        <v/>
      </c>
      <c r="G688" s="8" t="str">
        <f>IF(原始数据!F688="","",原始数据!F688)</f>
        <v/>
      </c>
      <c r="H688" s="8">
        <f>IF(原始数据!G688="","",原始数据!G688)</f>
        <v>3</v>
      </c>
      <c r="I688" s="8" t="str">
        <f>IF(原始数据!H688="","",原始数据!H688)</f>
        <v>下</v>
      </c>
      <c r="J688" s="8" t="str">
        <f>原始数据!U688</f>
        <v/>
      </c>
      <c r="K688" s="8" t="str">
        <f t="shared" si="22"/>
        <v/>
      </c>
      <c r="L688" s="8">
        <f t="shared" si="23"/>
        <v>0</v>
      </c>
      <c r="M688" s="142"/>
      <c r="N688" s="142"/>
      <c r="O688" s="146"/>
      <c r="P688" s="147"/>
      <c r="Q688" s="147"/>
      <c r="R688" s="147"/>
      <c r="S688" s="147"/>
      <c r="T688" s="148"/>
      <c r="U688" s="142"/>
      <c r="V688" s="142"/>
      <c r="W688" s="143"/>
      <c r="X688" s="144"/>
      <c r="Y688" s="144"/>
      <c r="Z688" s="144"/>
      <c r="AA688" s="144"/>
      <c r="AB688" s="145"/>
      <c r="AC688" s="142"/>
      <c r="AD688" s="142"/>
      <c r="AE688" s="146"/>
      <c r="AF688" s="147"/>
      <c r="AG688" s="147"/>
      <c r="AH688" s="147"/>
      <c r="AI688" s="147"/>
      <c r="AJ688" s="148"/>
      <c r="AK688" s="142"/>
      <c r="AL688" s="142"/>
      <c r="AM688" s="143"/>
      <c r="AN688" s="144"/>
      <c r="AO688" s="144"/>
      <c r="AP688" s="144"/>
      <c r="AQ688" s="144"/>
      <c r="AR688" s="145"/>
      <c r="AS688" s="142" t="str">
        <f>IF(原始数据!L688="","",原始数据!L688)</f>
        <v/>
      </c>
      <c r="AT688" s="142" t="str">
        <f>IF(原始数据!AV688="","",原始数据!AV688)</f>
        <v/>
      </c>
      <c r="AU688" s="154"/>
      <c r="AV688" s="154"/>
      <c r="AW688" s="154"/>
      <c r="AX688" s="154"/>
      <c r="AY688" s="155"/>
      <c r="AZ688" s="151"/>
      <c r="BA688" s="151"/>
    </row>
    <row r="689" spans="1:55">
      <c r="A689" s="1">
        <f>输入错误检查!B688</f>
        <v>0</v>
      </c>
      <c r="C689" s="8" t="str">
        <f>IF(原始数据!B689="","",原始数据!B689)</f>
        <v/>
      </c>
      <c r="D689" s="8" t="str">
        <f>IF(原始数据!C689="","",原始数据!C689)</f>
        <v/>
      </c>
      <c r="E689" s="8" t="str">
        <f>IF(原始数据!D689="","",原始数据!D689)</f>
        <v/>
      </c>
      <c r="F689" s="8" t="str">
        <f>IF(原始数据!E689="","",原始数据!E689)</f>
        <v/>
      </c>
      <c r="G689" s="8" t="str">
        <f>IF(原始数据!F689="","",原始数据!F689)</f>
        <v/>
      </c>
      <c r="H689" s="8" t="str">
        <f>IF(原始数据!G689="","",原始数据!G689)</f>
        <v>加</v>
      </c>
      <c r="I689" s="8" t="str">
        <f>IF(原始数据!H689="","",原始数据!H689)</f>
        <v>上</v>
      </c>
      <c r="J689" s="8" t="str">
        <f>原始数据!U689</f>
        <v/>
      </c>
      <c r="K689" s="8" t="str">
        <f t="shared" si="22"/>
        <v/>
      </c>
      <c r="L689" s="8">
        <f t="shared" si="23"/>
        <v>0</v>
      </c>
      <c r="M689" s="142"/>
      <c r="N689" s="142"/>
      <c r="O689" s="146"/>
      <c r="P689" s="147"/>
      <c r="Q689" s="147"/>
      <c r="R689" s="147"/>
      <c r="S689" s="147"/>
      <c r="T689" s="148"/>
      <c r="U689" s="142"/>
      <c r="V689" s="142"/>
      <c r="W689" s="143"/>
      <c r="X689" s="144"/>
      <c r="Y689" s="144"/>
      <c r="Z689" s="144"/>
      <c r="AA689" s="144"/>
      <c r="AB689" s="145"/>
      <c r="AC689" s="142"/>
      <c r="AD689" s="142"/>
      <c r="AE689" s="146"/>
      <c r="AF689" s="147"/>
      <c r="AG689" s="147"/>
      <c r="AH689" s="147"/>
      <c r="AI689" s="147"/>
      <c r="AJ689" s="148"/>
      <c r="AK689" s="142"/>
      <c r="AL689" s="142"/>
      <c r="AM689" s="143"/>
      <c r="AN689" s="144"/>
      <c r="AO689" s="144"/>
      <c r="AP689" s="144"/>
      <c r="AQ689" s="144"/>
      <c r="AR689" s="145"/>
      <c r="AS689" s="142" t="str">
        <f>IF(原始数据!L689="","",原始数据!L689)</f>
        <v/>
      </c>
      <c r="AT689" s="142" t="str">
        <f>IF(原始数据!AV689="","",原始数据!AV689)</f>
        <v/>
      </c>
      <c r="AU689" s="154"/>
      <c r="AV689" s="154"/>
      <c r="AW689" s="154"/>
      <c r="AX689" s="154"/>
      <c r="AY689" s="155"/>
      <c r="AZ689" s="151"/>
      <c r="BA689" s="151"/>
    </row>
    <row r="690" spans="1:55">
      <c r="A690" s="1">
        <f>输入错误检查!B689</f>
        <v>0</v>
      </c>
      <c r="C690" s="8" t="str">
        <f>IF(原始数据!B690="","",原始数据!B690)</f>
        <v/>
      </c>
      <c r="D690" s="8" t="str">
        <f>IF(原始数据!C690="","",原始数据!C690)</f>
        <v/>
      </c>
      <c r="E690" s="8" t="str">
        <f>IF(原始数据!D690="","",原始数据!D690)</f>
        <v/>
      </c>
      <c r="F690" s="8" t="str">
        <f>IF(原始数据!E690="","",原始数据!E690)</f>
        <v/>
      </c>
      <c r="G690" s="8" t="str">
        <f>IF(原始数据!F690="","",原始数据!F690)</f>
        <v/>
      </c>
      <c r="H690" s="8" t="str">
        <f>IF(原始数据!G690="","",原始数据!G690)</f>
        <v>加</v>
      </c>
      <c r="I690" s="8" t="str">
        <f>IF(原始数据!H690="","",原始数据!H690)</f>
        <v>下</v>
      </c>
      <c r="J690" s="8" t="str">
        <f>原始数据!U690</f>
        <v/>
      </c>
      <c r="K690" s="8" t="str">
        <f t="shared" si="22"/>
        <v/>
      </c>
      <c r="L690" s="8">
        <f t="shared" si="23"/>
        <v>0</v>
      </c>
      <c r="M690" s="142"/>
      <c r="N690" s="142"/>
      <c r="O690" s="146"/>
      <c r="P690" s="147"/>
      <c r="Q690" s="147"/>
      <c r="R690" s="147"/>
      <c r="S690" s="147"/>
      <c r="T690" s="148"/>
      <c r="U690" s="142"/>
      <c r="V690" s="142"/>
      <c r="W690" s="143"/>
      <c r="X690" s="144"/>
      <c r="Y690" s="144"/>
      <c r="Z690" s="144"/>
      <c r="AA690" s="144"/>
      <c r="AB690" s="145"/>
      <c r="AC690" s="142"/>
      <c r="AD690" s="142"/>
      <c r="AE690" s="146"/>
      <c r="AF690" s="147"/>
      <c r="AG690" s="147"/>
      <c r="AH690" s="147"/>
      <c r="AI690" s="147"/>
      <c r="AJ690" s="148"/>
      <c r="AK690" s="142"/>
      <c r="AL690" s="142"/>
      <c r="AM690" s="143"/>
      <c r="AN690" s="144"/>
      <c r="AO690" s="144"/>
      <c r="AP690" s="144"/>
      <c r="AQ690" s="144"/>
      <c r="AR690" s="145"/>
      <c r="AS690" s="142" t="str">
        <f>IF(原始数据!L690="","",原始数据!L690)</f>
        <v/>
      </c>
      <c r="AT690" s="142" t="str">
        <f>IF(原始数据!AV690="","",原始数据!AV690)</f>
        <v/>
      </c>
      <c r="AU690" s="154"/>
      <c r="AV690" s="154"/>
      <c r="AW690" s="154"/>
      <c r="AX690" s="154"/>
      <c r="AY690" s="155"/>
      <c r="AZ690" s="151"/>
      <c r="BA690" s="151"/>
    </row>
    <row r="691" spans="1:55">
      <c r="A691" s="1">
        <f>输入错误检查!B690</f>
        <v>0</v>
      </c>
      <c r="C691" s="8" t="str">
        <f>IF(原始数据!B691="","",原始数据!B691)</f>
        <v/>
      </c>
      <c r="D691" s="8" t="str">
        <f>IF(原始数据!C691="","",原始数据!C691)</f>
        <v/>
      </c>
      <c r="E691" s="8" t="str">
        <f>IF(原始数据!D691="","",原始数据!D691)</f>
        <v/>
      </c>
      <c r="F691" s="8" t="str">
        <f>IF(原始数据!E691="","",原始数据!E691)</f>
        <v/>
      </c>
      <c r="G691" s="8" t="str">
        <f>IF(原始数据!F691="","",原始数据!F691)</f>
        <v/>
      </c>
      <c r="H691" s="8">
        <f>IF(原始数据!G691="","",原始数据!G691)</f>
        <v>1</v>
      </c>
      <c r="I691" s="8" t="str">
        <f>IF(原始数据!H691="","",原始数据!H691)</f>
        <v>上</v>
      </c>
      <c r="J691" s="8" t="str">
        <f>原始数据!U691</f>
        <v/>
      </c>
      <c r="K691" s="8" t="str">
        <f t="shared" si="22"/>
        <v/>
      </c>
      <c r="L691" s="8">
        <f t="shared" si="23"/>
        <v>0</v>
      </c>
      <c r="M691" s="142"/>
      <c r="N691" s="142"/>
      <c r="O691" s="143"/>
      <c r="P691" s="144"/>
      <c r="Q691" s="144"/>
      <c r="R691" s="144"/>
      <c r="S691" s="144"/>
      <c r="T691" s="145"/>
      <c r="U691" s="142"/>
      <c r="V691" s="142"/>
      <c r="W691" s="146"/>
      <c r="X691" s="147"/>
      <c r="Y691" s="147"/>
      <c r="Z691" s="147"/>
      <c r="AA691" s="147"/>
      <c r="AB691" s="148"/>
      <c r="AC691" s="142"/>
      <c r="AD691" s="142"/>
      <c r="AE691" s="143"/>
      <c r="AF691" s="144"/>
      <c r="AG691" s="144"/>
      <c r="AH691" s="144"/>
      <c r="AI691" s="144"/>
      <c r="AJ691" s="145"/>
      <c r="AK691" s="142"/>
      <c r="AL691" s="142"/>
      <c r="AM691" s="146"/>
      <c r="AN691" s="147"/>
      <c r="AO691" s="147"/>
      <c r="AP691" s="147"/>
      <c r="AQ691" s="147"/>
      <c r="AR691" s="148"/>
      <c r="AS691" s="142" t="str">
        <f>IF(原始数据!L691="","",原始数据!L691)</f>
        <v/>
      </c>
      <c r="AT691" s="142" t="str">
        <f>IF(原始数据!AV691="","",原始数据!AV691)</f>
        <v/>
      </c>
      <c r="AU691" s="149"/>
      <c r="AV691" s="149"/>
      <c r="AW691" s="149"/>
      <c r="AX691" s="149"/>
      <c r="AY691" s="150"/>
      <c r="AZ691" s="151"/>
      <c r="BA691" s="151"/>
      <c r="BB691" s="156"/>
      <c r="BC691" s="157"/>
    </row>
    <row r="692" spans="1:55">
      <c r="A692" s="1">
        <f>输入错误检查!B691</f>
        <v>0</v>
      </c>
      <c r="C692" s="8" t="str">
        <f>IF(原始数据!B692="","",原始数据!B692)</f>
        <v/>
      </c>
      <c r="D692" s="8" t="str">
        <f>IF(原始数据!C692="","",原始数据!C692)</f>
        <v/>
      </c>
      <c r="E692" s="8" t="str">
        <f>IF(原始数据!D692="","",原始数据!D692)</f>
        <v/>
      </c>
      <c r="F692" s="8" t="str">
        <f>IF(原始数据!E692="","",原始数据!E692)</f>
        <v/>
      </c>
      <c r="G692" s="8" t="str">
        <f>IF(原始数据!F692="","",原始数据!F692)</f>
        <v/>
      </c>
      <c r="H692" s="8">
        <f>IF(原始数据!G692="","",原始数据!G692)</f>
        <v>1</v>
      </c>
      <c r="I692" s="8" t="str">
        <f>IF(原始数据!H692="","",原始数据!H692)</f>
        <v>下</v>
      </c>
      <c r="J692" s="8" t="str">
        <f>原始数据!U692</f>
        <v/>
      </c>
      <c r="K692" s="8" t="str">
        <f t="shared" si="22"/>
        <v/>
      </c>
      <c r="L692" s="8">
        <f t="shared" si="23"/>
        <v>0</v>
      </c>
      <c r="M692" s="142"/>
      <c r="N692" s="142"/>
      <c r="O692" s="143"/>
      <c r="P692" s="144"/>
      <c r="Q692" s="144"/>
      <c r="R692" s="144"/>
      <c r="S692" s="144"/>
      <c r="T692" s="145"/>
      <c r="U692" s="142"/>
      <c r="V692" s="142"/>
      <c r="W692" s="146"/>
      <c r="X692" s="147"/>
      <c r="Y692" s="147"/>
      <c r="Z692" s="147"/>
      <c r="AA692" s="147"/>
      <c r="AB692" s="148"/>
      <c r="AC692" s="142"/>
      <c r="AD692" s="142"/>
      <c r="AE692" s="143"/>
      <c r="AF692" s="144"/>
      <c r="AG692" s="144"/>
      <c r="AH692" s="144"/>
      <c r="AI692" s="144"/>
      <c r="AJ692" s="145"/>
      <c r="AK692" s="142"/>
      <c r="AL692" s="142"/>
      <c r="AM692" s="146"/>
      <c r="AN692" s="147"/>
      <c r="AO692" s="147"/>
      <c r="AP692" s="147"/>
      <c r="AQ692" s="147"/>
      <c r="AR692" s="148"/>
      <c r="AS692" s="142" t="str">
        <f>IF(原始数据!L692="","",原始数据!L692)</f>
        <v/>
      </c>
      <c r="AT692" s="142" t="str">
        <f>IF(原始数据!AV692="","",原始数据!AV692)</f>
        <v/>
      </c>
      <c r="AU692" s="149"/>
      <c r="AV692" s="149"/>
      <c r="AW692" s="149"/>
      <c r="AX692" s="149"/>
      <c r="AY692" s="150"/>
      <c r="AZ692" s="151"/>
      <c r="BA692" s="151"/>
    </row>
    <row r="693" spans="1:55">
      <c r="A693" s="1">
        <f>输入错误检查!B692</f>
        <v>0</v>
      </c>
      <c r="C693" s="8" t="str">
        <f>IF(原始数据!B693="","",原始数据!B693)</f>
        <v/>
      </c>
      <c r="D693" s="8" t="str">
        <f>IF(原始数据!C693="","",原始数据!C693)</f>
        <v/>
      </c>
      <c r="E693" s="8" t="str">
        <f>IF(原始数据!D693="","",原始数据!D693)</f>
        <v/>
      </c>
      <c r="F693" s="8" t="str">
        <f>IF(原始数据!E693="","",原始数据!E693)</f>
        <v/>
      </c>
      <c r="G693" s="8" t="str">
        <f>IF(原始数据!F693="","",原始数据!F693)</f>
        <v/>
      </c>
      <c r="H693" s="8">
        <f>IF(原始数据!G693="","",原始数据!G693)</f>
        <v>2</v>
      </c>
      <c r="I693" s="8" t="str">
        <f>IF(原始数据!H693="","",原始数据!H693)</f>
        <v>上</v>
      </c>
      <c r="J693" s="8" t="str">
        <f>原始数据!U693</f>
        <v/>
      </c>
      <c r="K693" s="8" t="str">
        <f t="shared" si="22"/>
        <v/>
      </c>
      <c r="L693" s="8">
        <f t="shared" si="23"/>
        <v>0</v>
      </c>
      <c r="M693" s="142"/>
      <c r="N693" s="142"/>
      <c r="O693" s="143"/>
      <c r="P693" s="144"/>
      <c r="Q693" s="144"/>
      <c r="R693" s="144"/>
      <c r="S693" s="144"/>
      <c r="T693" s="145"/>
      <c r="U693" s="142"/>
      <c r="V693" s="142"/>
      <c r="W693" s="146"/>
      <c r="X693" s="147"/>
      <c r="Y693" s="147"/>
      <c r="Z693" s="147"/>
      <c r="AA693" s="147"/>
      <c r="AB693" s="148"/>
      <c r="AC693" s="142"/>
      <c r="AD693" s="142"/>
      <c r="AE693" s="143"/>
      <c r="AF693" s="144"/>
      <c r="AG693" s="144"/>
      <c r="AH693" s="144"/>
      <c r="AI693" s="144"/>
      <c r="AJ693" s="145"/>
      <c r="AK693" s="142"/>
      <c r="AL693" s="142"/>
      <c r="AM693" s="146"/>
      <c r="AN693" s="147"/>
      <c r="AO693" s="147"/>
      <c r="AP693" s="147"/>
      <c r="AQ693" s="147"/>
      <c r="AR693" s="148"/>
      <c r="AS693" s="142" t="str">
        <f>IF(原始数据!L693="","",原始数据!L693)</f>
        <v/>
      </c>
      <c r="AT693" s="142" t="str">
        <f>IF(原始数据!AV693="","",原始数据!AV693)</f>
        <v/>
      </c>
      <c r="AU693" s="149"/>
      <c r="AV693" s="149"/>
      <c r="AW693" s="149"/>
      <c r="AX693" s="149"/>
      <c r="AY693" s="150"/>
      <c r="AZ693" s="151"/>
      <c r="BA693" s="151"/>
    </row>
    <row r="694" spans="1:55">
      <c r="A694" s="1">
        <f>输入错误检查!B693</f>
        <v>0</v>
      </c>
      <c r="C694" s="8" t="str">
        <f>IF(原始数据!B694="","",原始数据!B694)</f>
        <v/>
      </c>
      <c r="D694" s="8" t="str">
        <f>IF(原始数据!C694="","",原始数据!C694)</f>
        <v/>
      </c>
      <c r="E694" s="8" t="str">
        <f>IF(原始数据!D694="","",原始数据!D694)</f>
        <v/>
      </c>
      <c r="F694" s="8" t="str">
        <f>IF(原始数据!E694="","",原始数据!E694)</f>
        <v/>
      </c>
      <c r="G694" s="8" t="str">
        <f>IF(原始数据!F694="","",原始数据!F694)</f>
        <v/>
      </c>
      <c r="H694" s="8">
        <f>IF(原始数据!G694="","",原始数据!G694)</f>
        <v>2</v>
      </c>
      <c r="I694" s="8" t="str">
        <f>IF(原始数据!H694="","",原始数据!H694)</f>
        <v>下</v>
      </c>
      <c r="J694" s="8" t="str">
        <f>原始数据!U694</f>
        <v/>
      </c>
      <c r="K694" s="8" t="str">
        <f t="shared" si="22"/>
        <v/>
      </c>
      <c r="L694" s="8">
        <f t="shared" si="23"/>
        <v>0</v>
      </c>
      <c r="M694" s="142"/>
      <c r="N694" s="142"/>
      <c r="O694" s="143"/>
      <c r="P694" s="144"/>
      <c r="Q694" s="144"/>
      <c r="R694" s="144"/>
      <c r="S694" s="144"/>
      <c r="T694" s="145"/>
      <c r="U694" s="142"/>
      <c r="V694" s="142"/>
      <c r="W694" s="146"/>
      <c r="X694" s="147"/>
      <c r="Y694" s="147"/>
      <c r="Z694" s="147"/>
      <c r="AA694" s="147"/>
      <c r="AB694" s="148"/>
      <c r="AC694" s="142"/>
      <c r="AD694" s="142"/>
      <c r="AE694" s="143"/>
      <c r="AF694" s="144"/>
      <c r="AG694" s="144"/>
      <c r="AH694" s="144"/>
      <c r="AI694" s="144"/>
      <c r="AJ694" s="145"/>
      <c r="AK694" s="142"/>
      <c r="AL694" s="142"/>
      <c r="AM694" s="146"/>
      <c r="AN694" s="147"/>
      <c r="AO694" s="147"/>
      <c r="AP694" s="147"/>
      <c r="AQ694" s="147"/>
      <c r="AR694" s="148"/>
      <c r="AS694" s="142" t="str">
        <f>IF(原始数据!L694="","",原始数据!L694)</f>
        <v/>
      </c>
      <c r="AT694" s="142" t="str">
        <f>IF(原始数据!AV694="","",原始数据!AV694)</f>
        <v/>
      </c>
      <c r="AU694" s="149"/>
      <c r="AV694" s="149"/>
      <c r="AW694" s="149"/>
      <c r="AX694" s="149"/>
      <c r="AY694" s="150"/>
      <c r="AZ694" s="151"/>
      <c r="BA694" s="151"/>
    </row>
    <row r="695" spans="1:55">
      <c r="A695" s="1">
        <f>输入错误检查!B694</f>
        <v>0</v>
      </c>
      <c r="C695" s="8" t="str">
        <f>IF(原始数据!B695="","",原始数据!B695)</f>
        <v/>
      </c>
      <c r="D695" s="8" t="str">
        <f>IF(原始数据!C695="","",原始数据!C695)</f>
        <v/>
      </c>
      <c r="E695" s="8" t="str">
        <f>IF(原始数据!D695="","",原始数据!D695)</f>
        <v/>
      </c>
      <c r="F695" s="8" t="str">
        <f>IF(原始数据!E695="","",原始数据!E695)</f>
        <v/>
      </c>
      <c r="G695" s="8" t="str">
        <f>IF(原始数据!F695="","",原始数据!F695)</f>
        <v/>
      </c>
      <c r="H695" s="8">
        <f>IF(原始数据!G695="","",原始数据!G695)</f>
        <v>3</v>
      </c>
      <c r="I695" s="8" t="str">
        <f>IF(原始数据!H695="","",原始数据!H695)</f>
        <v>上</v>
      </c>
      <c r="J695" s="8" t="str">
        <f>原始数据!U695</f>
        <v/>
      </c>
      <c r="K695" s="8" t="str">
        <f t="shared" si="22"/>
        <v/>
      </c>
      <c r="L695" s="8">
        <f t="shared" si="23"/>
        <v>0</v>
      </c>
      <c r="M695" s="142"/>
      <c r="N695" s="142"/>
      <c r="O695" s="143"/>
      <c r="P695" s="144"/>
      <c r="Q695" s="144"/>
      <c r="R695" s="144"/>
      <c r="S695" s="144"/>
      <c r="T695" s="145"/>
      <c r="U695" s="142"/>
      <c r="V695" s="142"/>
      <c r="W695" s="146"/>
      <c r="X695" s="147"/>
      <c r="Y695" s="147"/>
      <c r="Z695" s="147"/>
      <c r="AA695" s="147"/>
      <c r="AB695" s="148"/>
      <c r="AC695" s="142"/>
      <c r="AD695" s="142"/>
      <c r="AE695" s="143"/>
      <c r="AF695" s="144"/>
      <c r="AG695" s="144"/>
      <c r="AH695" s="144"/>
      <c r="AI695" s="144"/>
      <c r="AJ695" s="145"/>
      <c r="AK695" s="142"/>
      <c r="AL695" s="142"/>
      <c r="AM695" s="146"/>
      <c r="AN695" s="147"/>
      <c r="AO695" s="147"/>
      <c r="AP695" s="147"/>
      <c r="AQ695" s="147"/>
      <c r="AR695" s="148"/>
      <c r="AS695" s="142" t="str">
        <f>IF(原始数据!L695="","",原始数据!L695)</f>
        <v/>
      </c>
      <c r="AT695" s="142" t="str">
        <f>IF(原始数据!AV695="","",原始数据!AV695)</f>
        <v/>
      </c>
      <c r="AU695" s="149"/>
      <c r="AV695" s="149"/>
      <c r="AW695" s="149"/>
      <c r="AX695" s="149"/>
      <c r="AY695" s="150"/>
      <c r="AZ695" s="151"/>
      <c r="BA695" s="151"/>
    </row>
    <row r="696" spans="1:55">
      <c r="A696" s="1">
        <f>输入错误检查!B695</f>
        <v>0</v>
      </c>
      <c r="C696" s="8" t="str">
        <f>IF(原始数据!B696="","",原始数据!B696)</f>
        <v/>
      </c>
      <c r="D696" s="8" t="str">
        <f>IF(原始数据!C696="","",原始数据!C696)</f>
        <v/>
      </c>
      <c r="E696" s="8" t="str">
        <f>IF(原始数据!D696="","",原始数据!D696)</f>
        <v/>
      </c>
      <c r="F696" s="8" t="str">
        <f>IF(原始数据!E696="","",原始数据!E696)</f>
        <v/>
      </c>
      <c r="G696" s="8" t="str">
        <f>IF(原始数据!F696="","",原始数据!F696)</f>
        <v/>
      </c>
      <c r="H696" s="8">
        <f>IF(原始数据!G696="","",原始数据!G696)</f>
        <v>3</v>
      </c>
      <c r="I696" s="8" t="str">
        <f>IF(原始数据!H696="","",原始数据!H696)</f>
        <v>下</v>
      </c>
      <c r="J696" s="8" t="str">
        <f>原始数据!U696</f>
        <v/>
      </c>
      <c r="K696" s="8" t="str">
        <f t="shared" si="22"/>
        <v/>
      </c>
      <c r="L696" s="8">
        <f t="shared" si="23"/>
        <v>0</v>
      </c>
      <c r="M696" s="142"/>
      <c r="N696" s="142"/>
      <c r="O696" s="143"/>
      <c r="P696" s="144"/>
      <c r="Q696" s="144"/>
      <c r="R696" s="144"/>
      <c r="S696" s="144"/>
      <c r="T696" s="145"/>
      <c r="U696" s="142"/>
      <c r="V696" s="142"/>
      <c r="W696" s="146"/>
      <c r="X696" s="147"/>
      <c r="Y696" s="147"/>
      <c r="Z696" s="147"/>
      <c r="AA696" s="147"/>
      <c r="AB696" s="148"/>
      <c r="AC696" s="142"/>
      <c r="AD696" s="142"/>
      <c r="AE696" s="143"/>
      <c r="AF696" s="144"/>
      <c r="AG696" s="144"/>
      <c r="AH696" s="144"/>
      <c r="AI696" s="144"/>
      <c r="AJ696" s="145"/>
      <c r="AK696" s="142"/>
      <c r="AL696" s="142"/>
      <c r="AM696" s="146"/>
      <c r="AN696" s="147"/>
      <c r="AO696" s="147"/>
      <c r="AP696" s="147"/>
      <c r="AQ696" s="147"/>
      <c r="AR696" s="148"/>
      <c r="AS696" s="142" t="str">
        <f>IF(原始数据!L696="","",原始数据!L696)</f>
        <v/>
      </c>
      <c r="AT696" s="142" t="str">
        <f>IF(原始数据!AV696="","",原始数据!AV696)</f>
        <v/>
      </c>
      <c r="AU696" s="149"/>
      <c r="AV696" s="149"/>
      <c r="AW696" s="149"/>
      <c r="AX696" s="149"/>
      <c r="AY696" s="150"/>
      <c r="AZ696" s="151"/>
      <c r="BA696" s="151"/>
    </row>
    <row r="697" spans="1:55">
      <c r="A697" s="1">
        <f>输入错误检查!B696</f>
        <v>0</v>
      </c>
      <c r="C697" s="8" t="str">
        <f>IF(原始数据!B697="","",原始数据!B697)</f>
        <v/>
      </c>
      <c r="D697" s="8" t="str">
        <f>IF(原始数据!C697="","",原始数据!C697)</f>
        <v/>
      </c>
      <c r="E697" s="8" t="str">
        <f>IF(原始数据!D697="","",原始数据!D697)</f>
        <v/>
      </c>
      <c r="F697" s="8" t="str">
        <f>IF(原始数据!E697="","",原始数据!E697)</f>
        <v/>
      </c>
      <c r="G697" s="8" t="str">
        <f>IF(原始数据!F697="","",原始数据!F697)</f>
        <v/>
      </c>
      <c r="H697" s="8" t="str">
        <f>IF(原始数据!G697="","",原始数据!G697)</f>
        <v>加</v>
      </c>
      <c r="I697" s="8" t="str">
        <f>IF(原始数据!H697="","",原始数据!H697)</f>
        <v>上</v>
      </c>
      <c r="J697" s="8" t="str">
        <f>原始数据!U697</f>
        <v/>
      </c>
      <c r="K697" s="8" t="str">
        <f t="shared" si="22"/>
        <v/>
      </c>
      <c r="L697" s="8">
        <f t="shared" si="23"/>
        <v>0</v>
      </c>
      <c r="M697" s="142"/>
      <c r="N697" s="142"/>
      <c r="O697" s="143"/>
      <c r="P697" s="144"/>
      <c r="Q697" s="144"/>
      <c r="R697" s="144"/>
      <c r="S697" s="144"/>
      <c r="T697" s="145"/>
      <c r="U697" s="142"/>
      <c r="V697" s="142"/>
      <c r="W697" s="146"/>
      <c r="X697" s="147"/>
      <c r="Y697" s="147"/>
      <c r="Z697" s="147"/>
      <c r="AA697" s="147"/>
      <c r="AB697" s="148"/>
      <c r="AC697" s="142"/>
      <c r="AD697" s="142"/>
      <c r="AE697" s="143"/>
      <c r="AF697" s="144"/>
      <c r="AG697" s="144"/>
      <c r="AH697" s="144"/>
      <c r="AI697" s="144"/>
      <c r="AJ697" s="145"/>
      <c r="AK697" s="142"/>
      <c r="AL697" s="142"/>
      <c r="AM697" s="146"/>
      <c r="AN697" s="147"/>
      <c r="AO697" s="147"/>
      <c r="AP697" s="147"/>
      <c r="AQ697" s="147"/>
      <c r="AR697" s="148"/>
      <c r="AS697" s="142" t="str">
        <f>IF(原始数据!L697="","",原始数据!L697)</f>
        <v/>
      </c>
      <c r="AT697" s="142" t="str">
        <f>IF(原始数据!AV697="","",原始数据!AV697)</f>
        <v/>
      </c>
      <c r="AU697" s="149"/>
      <c r="AV697" s="149"/>
      <c r="AW697" s="149"/>
      <c r="AX697" s="149"/>
      <c r="AY697" s="150"/>
      <c r="AZ697" s="151"/>
      <c r="BA697" s="151"/>
    </row>
    <row r="698" spans="1:55">
      <c r="A698" s="1">
        <f>输入错误检查!B697</f>
        <v>0</v>
      </c>
      <c r="C698" s="8" t="str">
        <f>IF(原始数据!B698="","",原始数据!B698)</f>
        <v/>
      </c>
      <c r="D698" s="8" t="str">
        <f>IF(原始数据!C698="","",原始数据!C698)</f>
        <v/>
      </c>
      <c r="E698" s="8" t="str">
        <f>IF(原始数据!D698="","",原始数据!D698)</f>
        <v/>
      </c>
      <c r="F698" s="8" t="str">
        <f>IF(原始数据!E698="","",原始数据!E698)</f>
        <v/>
      </c>
      <c r="G698" s="8" t="str">
        <f>IF(原始数据!F698="","",原始数据!F698)</f>
        <v/>
      </c>
      <c r="H698" s="8" t="str">
        <f>IF(原始数据!G698="","",原始数据!G698)</f>
        <v>加</v>
      </c>
      <c r="I698" s="8" t="str">
        <f>IF(原始数据!H698="","",原始数据!H698)</f>
        <v>下</v>
      </c>
      <c r="J698" s="8" t="str">
        <f>原始数据!U698</f>
        <v/>
      </c>
      <c r="K698" s="8" t="str">
        <f t="shared" si="22"/>
        <v/>
      </c>
      <c r="L698" s="8">
        <f t="shared" si="23"/>
        <v>0</v>
      </c>
      <c r="M698" s="142"/>
      <c r="N698" s="142"/>
      <c r="O698" s="143"/>
      <c r="P698" s="144"/>
      <c r="Q698" s="144"/>
      <c r="R698" s="144"/>
      <c r="S698" s="144"/>
      <c r="T698" s="145"/>
      <c r="U698" s="142"/>
      <c r="V698" s="142"/>
      <c r="W698" s="146"/>
      <c r="X698" s="147"/>
      <c r="Y698" s="147"/>
      <c r="Z698" s="147"/>
      <c r="AA698" s="147"/>
      <c r="AB698" s="148"/>
      <c r="AC698" s="142"/>
      <c r="AD698" s="142"/>
      <c r="AE698" s="143"/>
      <c r="AF698" s="144"/>
      <c r="AG698" s="144"/>
      <c r="AH698" s="144"/>
      <c r="AI698" s="144"/>
      <c r="AJ698" s="145"/>
      <c r="AK698" s="142"/>
      <c r="AL698" s="142"/>
      <c r="AM698" s="146"/>
      <c r="AN698" s="147"/>
      <c r="AO698" s="147"/>
      <c r="AP698" s="147"/>
      <c r="AQ698" s="147"/>
      <c r="AR698" s="148"/>
      <c r="AS698" s="142" t="str">
        <f>IF(原始数据!L698="","",原始数据!L698)</f>
        <v/>
      </c>
      <c r="AT698" s="142" t="str">
        <f>IF(原始数据!AV698="","",原始数据!AV698)</f>
        <v/>
      </c>
      <c r="AU698" s="149"/>
      <c r="AV698" s="149"/>
      <c r="AW698" s="149"/>
      <c r="AX698" s="149"/>
      <c r="AY698" s="150"/>
      <c r="AZ698" s="151"/>
      <c r="BA698" s="151"/>
    </row>
    <row r="699" spans="1:55">
      <c r="A699" s="1">
        <f>输入错误检查!B698</f>
        <v>0</v>
      </c>
      <c r="C699" s="8" t="str">
        <f>IF(原始数据!B699="","",原始数据!B699)</f>
        <v/>
      </c>
      <c r="D699" s="8" t="str">
        <f>IF(原始数据!C699="","",原始数据!C699)</f>
        <v/>
      </c>
      <c r="E699" s="8" t="str">
        <f>IF(原始数据!D699="","",原始数据!D699)</f>
        <v/>
      </c>
      <c r="F699" s="8" t="str">
        <f>IF(原始数据!E699="","",原始数据!E699)</f>
        <v/>
      </c>
      <c r="G699" s="8" t="str">
        <f>IF(原始数据!F699="","",原始数据!F699)</f>
        <v/>
      </c>
      <c r="H699" s="8">
        <f>IF(原始数据!G699="","",原始数据!G699)</f>
        <v>1</v>
      </c>
      <c r="I699" s="8" t="str">
        <f>IF(原始数据!H699="","",原始数据!H699)</f>
        <v>上</v>
      </c>
      <c r="J699" s="8" t="str">
        <f>原始数据!U699</f>
        <v/>
      </c>
      <c r="K699" s="8" t="str">
        <f t="shared" si="22"/>
        <v/>
      </c>
      <c r="L699" s="8">
        <f t="shared" si="23"/>
        <v>0</v>
      </c>
      <c r="M699" s="142"/>
      <c r="N699" s="142"/>
      <c r="O699" s="146"/>
      <c r="P699" s="147"/>
      <c r="Q699" s="147"/>
      <c r="R699" s="147"/>
      <c r="S699" s="147"/>
      <c r="T699" s="148"/>
      <c r="U699" s="142"/>
      <c r="V699" s="142"/>
      <c r="W699" s="143"/>
      <c r="X699" s="144"/>
      <c r="Y699" s="144"/>
      <c r="Z699" s="144"/>
      <c r="AA699" s="144"/>
      <c r="AB699" s="145"/>
      <c r="AC699" s="142"/>
      <c r="AD699" s="142"/>
      <c r="AE699" s="146"/>
      <c r="AF699" s="147"/>
      <c r="AG699" s="147"/>
      <c r="AH699" s="147"/>
      <c r="AI699" s="147"/>
      <c r="AJ699" s="148"/>
      <c r="AK699" s="142"/>
      <c r="AL699" s="142"/>
      <c r="AM699" s="143"/>
      <c r="AN699" s="144"/>
      <c r="AO699" s="144"/>
      <c r="AP699" s="144"/>
      <c r="AQ699" s="144"/>
      <c r="AR699" s="145"/>
      <c r="AS699" s="142" t="str">
        <f>IF(原始数据!L699="","",原始数据!L699)</f>
        <v/>
      </c>
      <c r="AT699" s="142" t="str">
        <f>IF(原始数据!AV699="","",原始数据!AV699)</f>
        <v/>
      </c>
      <c r="AU699" s="154"/>
      <c r="AV699" s="154"/>
      <c r="AW699" s="154"/>
      <c r="AX699" s="154"/>
      <c r="AY699" s="155"/>
      <c r="AZ699" s="151"/>
      <c r="BA699" s="151"/>
      <c r="BB699" s="156"/>
      <c r="BC699" s="157"/>
    </row>
    <row r="700" spans="1:55">
      <c r="A700" s="1">
        <f>输入错误检查!B699</f>
        <v>0</v>
      </c>
      <c r="C700" s="8" t="str">
        <f>IF(原始数据!B700="","",原始数据!B700)</f>
        <v/>
      </c>
      <c r="D700" s="8" t="str">
        <f>IF(原始数据!C700="","",原始数据!C700)</f>
        <v/>
      </c>
      <c r="E700" s="8" t="str">
        <f>IF(原始数据!D700="","",原始数据!D700)</f>
        <v/>
      </c>
      <c r="F700" s="8" t="str">
        <f>IF(原始数据!E700="","",原始数据!E700)</f>
        <v/>
      </c>
      <c r="G700" s="8" t="str">
        <f>IF(原始数据!F700="","",原始数据!F700)</f>
        <v/>
      </c>
      <c r="H700" s="8">
        <f>IF(原始数据!G700="","",原始数据!G700)</f>
        <v>1</v>
      </c>
      <c r="I700" s="8" t="str">
        <f>IF(原始数据!H700="","",原始数据!H700)</f>
        <v>下</v>
      </c>
      <c r="J700" s="8" t="str">
        <f>原始数据!U700</f>
        <v/>
      </c>
      <c r="K700" s="8" t="str">
        <f t="shared" si="22"/>
        <v/>
      </c>
      <c r="L700" s="8">
        <f t="shared" si="23"/>
        <v>0</v>
      </c>
      <c r="M700" s="142"/>
      <c r="N700" s="142"/>
      <c r="O700" s="146"/>
      <c r="P700" s="147"/>
      <c r="Q700" s="147"/>
      <c r="R700" s="147"/>
      <c r="S700" s="147"/>
      <c r="T700" s="148"/>
      <c r="U700" s="142"/>
      <c r="V700" s="142"/>
      <c r="W700" s="143"/>
      <c r="X700" s="144"/>
      <c r="Y700" s="144"/>
      <c r="Z700" s="144"/>
      <c r="AA700" s="144"/>
      <c r="AB700" s="145"/>
      <c r="AC700" s="142"/>
      <c r="AD700" s="142"/>
      <c r="AE700" s="146"/>
      <c r="AF700" s="147"/>
      <c r="AG700" s="147"/>
      <c r="AH700" s="147"/>
      <c r="AI700" s="147"/>
      <c r="AJ700" s="148"/>
      <c r="AK700" s="142"/>
      <c r="AL700" s="142"/>
      <c r="AM700" s="143"/>
      <c r="AN700" s="144"/>
      <c r="AO700" s="144"/>
      <c r="AP700" s="144"/>
      <c r="AQ700" s="144"/>
      <c r="AR700" s="145"/>
      <c r="AS700" s="142" t="str">
        <f>IF(原始数据!L700="","",原始数据!L700)</f>
        <v/>
      </c>
      <c r="AT700" s="142" t="str">
        <f>IF(原始数据!AV700="","",原始数据!AV700)</f>
        <v/>
      </c>
      <c r="AU700" s="154"/>
      <c r="AV700" s="154"/>
      <c r="AW700" s="154"/>
      <c r="AX700" s="154"/>
      <c r="AY700" s="155"/>
      <c r="AZ700" s="151"/>
      <c r="BA700" s="151"/>
    </row>
    <row r="701" spans="1:55">
      <c r="A701" s="1">
        <f>输入错误检查!B700</f>
        <v>0</v>
      </c>
      <c r="C701" s="8" t="str">
        <f>IF(原始数据!B701="","",原始数据!B701)</f>
        <v/>
      </c>
      <c r="D701" s="8" t="str">
        <f>IF(原始数据!C701="","",原始数据!C701)</f>
        <v/>
      </c>
      <c r="E701" s="8" t="str">
        <f>IF(原始数据!D701="","",原始数据!D701)</f>
        <v/>
      </c>
      <c r="F701" s="8" t="str">
        <f>IF(原始数据!E701="","",原始数据!E701)</f>
        <v/>
      </c>
      <c r="G701" s="8" t="str">
        <f>IF(原始数据!F701="","",原始数据!F701)</f>
        <v/>
      </c>
      <c r="H701" s="8">
        <f>IF(原始数据!G701="","",原始数据!G701)</f>
        <v>2</v>
      </c>
      <c r="I701" s="8" t="str">
        <f>IF(原始数据!H701="","",原始数据!H701)</f>
        <v>上</v>
      </c>
      <c r="J701" s="8" t="str">
        <f>原始数据!U701</f>
        <v/>
      </c>
      <c r="K701" s="8" t="str">
        <f t="shared" si="22"/>
        <v/>
      </c>
      <c r="L701" s="8">
        <f t="shared" si="23"/>
        <v>0</v>
      </c>
      <c r="M701" s="142"/>
      <c r="N701" s="142"/>
      <c r="O701" s="146"/>
      <c r="P701" s="147"/>
      <c r="Q701" s="147"/>
      <c r="R701" s="147"/>
      <c r="S701" s="147"/>
      <c r="T701" s="148"/>
      <c r="U701" s="142"/>
      <c r="V701" s="142"/>
      <c r="W701" s="143"/>
      <c r="X701" s="144"/>
      <c r="Y701" s="144"/>
      <c r="Z701" s="144"/>
      <c r="AA701" s="144"/>
      <c r="AB701" s="145"/>
      <c r="AC701" s="142"/>
      <c r="AD701" s="142"/>
      <c r="AE701" s="146"/>
      <c r="AF701" s="147"/>
      <c r="AG701" s="147"/>
      <c r="AH701" s="147"/>
      <c r="AI701" s="147"/>
      <c r="AJ701" s="148"/>
      <c r="AK701" s="142"/>
      <c r="AL701" s="142"/>
      <c r="AM701" s="143"/>
      <c r="AN701" s="144"/>
      <c r="AO701" s="144"/>
      <c r="AP701" s="144"/>
      <c r="AQ701" s="144"/>
      <c r="AR701" s="145"/>
      <c r="AS701" s="142" t="str">
        <f>IF(原始数据!L701="","",原始数据!L701)</f>
        <v/>
      </c>
      <c r="AT701" s="142" t="str">
        <f>IF(原始数据!AV701="","",原始数据!AV701)</f>
        <v/>
      </c>
      <c r="AU701" s="154"/>
      <c r="AV701" s="154"/>
      <c r="AW701" s="154"/>
      <c r="AX701" s="154"/>
      <c r="AY701" s="155"/>
      <c r="AZ701" s="151"/>
      <c r="BA701" s="151"/>
    </row>
    <row r="702" spans="1:55">
      <c r="A702" s="1">
        <f>输入错误检查!B701</f>
        <v>0</v>
      </c>
      <c r="C702" s="8" t="str">
        <f>IF(原始数据!B702="","",原始数据!B702)</f>
        <v/>
      </c>
      <c r="D702" s="8" t="str">
        <f>IF(原始数据!C702="","",原始数据!C702)</f>
        <v/>
      </c>
      <c r="E702" s="8" t="str">
        <f>IF(原始数据!D702="","",原始数据!D702)</f>
        <v/>
      </c>
      <c r="F702" s="8" t="str">
        <f>IF(原始数据!E702="","",原始数据!E702)</f>
        <v/>
      </c>
      <c r="G702" s="8" t="str">
        <f>IF(原始数据!F702="","",原始数据!F702)</f>
        <v/>
      </c>
      <c r="H702" s="8">
        <f>IF(原始数据!G702="","",原始数据!G702)</f>
        <v>2</v>
      </c>
      <c r="I702" s="8" t="str">
        <f>IF(原始数据!H702="","",原始数据!H702)</f>
        <v>下</v>
      </c>
      <c r="J702" s="8" t="str">
        <f>原始数据!U702</f>
        <v/>
      </c>
      <c r="K702" s="8" t="str">
        <f t="shared" si="22"/>
        <v/>
      </c>
      <c r="L702" s="8">
        <f t="shared" si="23"/>
        <v>0</v>
      </c>
      <c r="M702" s="142"/>
      <c r="N702" s="142"/>
      <c r="O702" s="146"/>
      <c r="P702" s="147"/>
      <c r="Q702" s="147"/>
      <c r="R702" s="147"/>
      <c r="S702" s="147"/>
      <c r="T702" s="148"/>
      <c r="U702" s="142"/>
      <c r="V702" s="142"/>
      <c r="W702" s="143"/>
      <c r="X702" s="144"/>
      <c r="Y702" s="144"/>
      <c r="Z702" s="144"/>
      <c r="AA702" s="144"/>
      <c r="AB702" s="145"/>
      <c r="AC702" s="142"/>
      <c r="AD702" s="142"/>
      <c r="AE702" s="146"/>
      <c r="AF702" s="147"/>
      <c r="AG702" s="147"/>
      <c r="AH702" s="147"/>
      <c r="AI702" s="147"/>
      <c r="AJ702" s="148"/>
      <c r="AK702" s="142"/>
      <c r="AL702" s="142"/>
      <c r="AM702" s="143"/>
      <c r="AN702" s="144"/>
      <c r="AO702" s="144"/>
      <c r="AP702" s="144"/>
      <c r="AQ702" s="144"/>
      <c r="AR702" s="145"/>
      <c r="AS702" s="142" t="str">
        <f>IF(原始数据!L702="","",原始数据!L702)</f>
        <v/>
      </c>
      <c r="AT702" s="142" t="str">
        <f>IF(原始数据!AV702="","",原始数据!AV702)</f>
        <v/>
      </c>
      <c r="AU702" s="154"/>
      <c r="AV702" s="154"/>
      <c r="AW702" s="154"/>
      <c r="AX702" s="154"/>
      <c r="AY702" s="155"/>
      <c r="AZ702" s="151"/>
      <c r="BA702" s="151"/>
    </row>
    <row r="703" spans="1:55">
      <c r="A703" s="1">
        <f>输入错误检查!B702</f>
        <v>0</v>
      </c>
      <c r="C703" s="8" t="str">
        <f>IF(原始数据!B703="","",原始数据!B703)</f>
        <v/>
      </c>
      <c r="D703" s="8" t="str">
        <f>IF(原始数据!C703="","",原始数据!C703)</f>
        <v/>
      </c>
      <c r="E703" s="8" t="str">
        <f>IF(原始数据!D703="","",原始数据!D703)</f>
        <v/>
      </c>
      <c r="F703" s="8" t="str">
        <f>IF(原始数据!E703="","",原始数据!E703)</f>
        <v/>
      </c>
      <c r="G703" s="8" t="str">
        <f>IF(原始数据!F703="","",原始数据!F703)</f>
        <v/>
      </c>
      <c r="H703" s="8">
        <f>IF(原始数据!G703="","",原始数据!G703)</f>
        <v>3</v>
      </c>
      <c r="I703" s="8" t="str">
        <f>IF(原始数据!H703="","",原始数据!H703)</f>
        <v>上</v>
      </c>
      <c r="J703" s="8" t="str">
        <f>原始数据!U703</f>
        <v/>
      </c>
      <c r="K703" s="8" t="str">
        <f t="shared" si="22"/>
        <v/>
      </c>
      <c r="L703" s="8">
        <f t="shared" si="23"/>
        <v>0</v>
      </c>
      <c r="M703" s="142"/>
      <c r="N703" s="142"/>
      <c r="O703" s="146"/>
      <c r="P703" s="147"/>
      <c r="Q703" s="147"/>
      <c r="R703" s="147"/>
      <c r="S703" s="147"/>
      <c r="T703" s="148"/>
      <c r="U703" s="142"/>
      <c r="V703" s="142"/>
      <c r="W703" s="143"/>
      <c r="X703" s="144"/>
      <c r="Y703" s="144"/>
      <c r="Z703" s="144"/>
      <c r="AA703" s="144"/>
      <c r="AB703" s="145"/>
      <c r="AC703" s="142"/>
      <c r="AD703" s="142"/>
      <c r="AE703" s="146"/>
      <c r="AF703" s="147"/>
      <c r="AG703" s="147"/>
      <c r="AH703" s="147"/>
      <c r="AI703" s="147"/>
      <c r="AJ703" s="148"/>
      <c r="AK703" s="142"/>
      <c r="AL703" s="142"/>
      <c r="AM703" s="143"/>
      <c r="AN703" s="144"/>
      <c r="AO703" s="144"/>
      <c r="AP703" s="144"/>
      <c r="AQ703" s="144"/>
      <c r="AR703" s="145"/>
      <c r="AS703" s="142" t="str">
        <f>IF(原始数据!L703="","",原始数据!L703)</f>
        <v/>
      </c>
      <c r="AT703" s="142" t="str">
        <f>IF(原始数据!AV703="","",原始数据!AV703)</f>
        <v/>
      </c>
      <c r="AU703" s="154"/>
      <c r="AV703" s="154"/>
      <c r="AW703" s="154"/>
      <c r="AX703" s="154"/>
      <c r="AY703" s="155"/>
      <c r="AZ703" s="151"/>
      <c r="BA703" s="151"/>
    </row>
    <row r="704" spans="1:55">
      <c r="A704" s="1">
        <f>输入错误检查!B703</f>
        <v>0</v>
      </c>
      <c r="C704" s="8" t="str">
        <f>IF(原始数据!B704="","",原始数据!B704)</f>
        <v/>
      </c>
      <c r="D704" s="8" t="str">
        <f>IF(原始数据!C704="","",原始数据!C704)</f>
        <v/>
      </c>
      <c r="E704" s="8" t="str">
        <f>IF(原始数据!D704="","",原始数据!D704)</f>
        <v/>
      </c>
      <c r="F704" s="8" t="str">
        <f>IF(原始数据!E704="","",原始数据!E704)</f>
        <v/>
      </c>
      <c r="G704" s="8" t="str">
        <f>IF(原始数据!F704="","",原始数据!F704)</f>
        <v/>
      </c>
      <c r="H704" s="8">
        <f>IF(原始数据!G704="","",原始数据!G704)</f>
        <v>3</v>
      </c>
      <c r="I704" s="8" t="str">
        <f>IF(原始数据!H704="","",原始数据!H704)</f>
        <v>下</v>
      </c>
      <c r="J704" s="8" t="str">
        <f>原始数据!U704</f>
        <v/>
      </c>
      <c r="K704" s="8" t="str">
        <f t="shared" si="22"/>
        <v/>
      </c>
      <c r="L704" s="8">
        <f t="shared" si="23"/>
        <v>0</v>
      </c>
      <c r="M704" s="142"/>
      <c r="N704" s="142"/>
      <c r="O704" s="146"/>
      <c r="P704" s="147"/>
      <c r="Q704" s="147"/>
      <c r="R704" s="147"/>
      <c r="S704" s="147"/>
      <c r="T704" s="148"/>
      <c r="U704" s="142"/>
      <c r="V704" s="142"/>
      <c r="W704" s="143"/>
      <c r="X704" s="144"/>
      <c r="Y704" s="144"/>
      <c r="Z704" s="144"/>
      <c r="AA704" s="144"/>
      <c r="AB704" s="145"/>
      <c r="AC704" s="142"/>
      <c r="AD704" s="142"/>
      <c r="AE704" s="146"/>
      <c r="AF704" s="147"/>
      <c r="AG704" s="147"/>
      <c r="AH704" s="147"/>
      <c r="AI704" s="147"/>
      <c r="AJ704" s="148"/>
      <c r="AK704" s="142"/>
      <c r="AL704" s="142"/>
      <c r="AM704" s="143"/>
      <c r="AN704" s="144"/>
      <c r="AO704" s="144"/>
      <c r="AP704" s="144"/>
      <c r="AQ704" s="144"/>
      <c r="AR704" s="145"/>
      <c r="AS704" s="142" t="str">
        <f>IF(原始数据!L704="","",原始数据!L704)</f>
        <v/>
      </c>
      <c r="AT704" s="142" t="str">
        <f>IF(原始数据!AV704="","",原始数据!AV704)</f>
        <v/>
      </c>
      <c r="AU704" s="154"/>
      <c r="AV704" s="154"/>
      <c r="AW704" s="154"/>
      <c r="AX704" s="154"/>
      <c r="AY704" s="155"/>
      <c r="AZ704" s="151"/>
      <c r="BA704" s="151"/>
    </row>
    <row r="705" spans="1:55">
      <c r="A705" s="1">
        <f>输入错误检查!B704</f>
        <v>0</v>
      </c>
      <c r="C705" s="8" t="str">
        <f>IF(原始数据!B705="","",原始数据!B705)</f>
        <v/>
      </c>
      <c r="D705" s="8" t="str">
        <f>IF(原始数据!C705="","",原始数据!C705)</f>
        <v/>
      </c>
      <c r="E705" s="8" t="str">
        <f>IF(原始数据!D705="","",原始数据!D705)</f>
        <v/>
      </c>
      <c r="F705" s="8" t="str">
        <f>IF(原始数据!E705="","",原始数据!E705)</f>
        <v/>
      </c>
      <c r="G705" s="8" t="str">
        <f>IF(原始数据!F705="","",原始数据!F705)</f>
        <v/>
      </c>
      <c r="H705" s="8" t="str">
        <f>IF(原始数据!G705="","",原始数据!G705)</f>
        <v>加</v>
      </c>
      <c r="I705" s="8" t="str">
        <f>IF(原始数据!H705="","",原始数据!H705)</f>
        <v>上</v>
      </c>
      <c r="J705" s="8" t="str">
        <f>原始数据!U705</f>
        <v/>
      </c>
      <c r="K705" s="8" t="str">
        <f t="shared" si="22"/>
        <v/>
      </c>
      <c r="L705" s="8">
        <f t="shared" si="23"/>
        <v>0</v>
      </c>
      <c r="M705" s="142"/>
      <c r="N705" s="142"/>
      <c r="O705" s="146"/>
      <c r="P705" s="147"/>
      <c r="Q705" s="147"/>
      <c r="R705" s="147"/>
      <c r="S705" s="147"/>
      <c r="T705" s="148"/>
      <c r="U705" s="142"/>
      <c r="V705" s="142"/>
      <c r="W705" s="143"/>
      <c r="X705" s="144"/>
      <c r="Y705" s="144"/>
      <c r="Z705" s="144"/>
      <c r="AA705" s="144"/>
      <c r="AB705" s="145"/>
      <c r="AC705" s="142"/>
      <c r="AD705" s="142"/>
      <c r="AE705" s="146"/>
      <c r="AF705" s="147"/>
      <c r="AG705" s="147"/>
      <c r="AH705" s="147"/>
      <c r="AI705" s="147"/>
      <c r="AJ705" s="148"/>
      <c r="AK705" s="142"/>
      <c r="AL705" s="142"/>
      <c r="AM705" s="143"/>
      <c r="AN705" s="144"/>
      <c r="AO705" s="144"/>
      <c r="AP705" s="144"/>
      <c r="AQ705" s="144"/>
      <c r="AR705" s="145"/>
      <c r="AS705" s="142" t="str">
        <f>IF(原始数据!L705="","",原始数据!L705)</f>
        <v/>
      </c>
      <c r="AT705" s="142" t="str">
        <f>IF(原始数据!AV705="","",原始数据!AV705)</f>
        <v/>
      </c>
      <c r="AU705" s="154"/>
      <c r="AV705" s="154"/>
      <c r="AW705" s="154"/>
      <c r="AX705" s="154"/>
      <c r="AY705" s="155"/>
      <c r="AZ705" s="151"/>
      <c r="BA705" s="151"/>
    </row>
    <row r="706" spans="1:55">
      <c r="A706" s="1">
        <f>输入错误检查!B705</f>
        <v>0</v>
      </c>
      <c r="C706" s="8" t="str">
        <f>IF(原始数据!B706="","",原始数据!B706)</f>
        <v/>
      </c>
      <c r="D706" s="8" t="str">
        <f>IF(原始数据!C706="","",原始数据!C706)</f>
        <v/>
      </c>
      <c r="E706" s="8" t="str">
        <f>IF(原始数据!D706="","",原始数据!D706)</f>
        <v/>
      </c>
      <c r="F706" s="8" t="str">
        <f>IF(原始数据!E706="","",原始数据!E706)</f>
        <v/>
      </c>
      <c r="G706" s="8" t="str">
        <f>IF(原始数据!F706="","",原始数据!F706)</f>
        <v/>
      </c>
      <c r="H706" s="8" t="str">
        <f>IF(原始数据!G706="","",原始数据!G706)</f>
        <v>加</v>
      </c>
      <c r="I706" s="8" t="str">
        <f>IF(原始数据!H706="","",原始数据!H706)</f>
        <v>下</v>
      </c>
      <c r="J706" s="8" t="str">
        <f>原始数据!U706</f>
        <v/>
      </c>
      <c r="K706" s="8" t="str">
        <f t="shared" si="22"/>
        <v/>
      </c>
      <c r="L706" s="8">
        <f t="shared" si="23"/>
        <v>0</v>
      </c>
      <c r="M706" s="142"/>
      <c r="N706" s="142"/>
      <c r="O706" s="146"/>
      <c r="P706" s="147"/>
      <c r="Q706" s="147"/>
      <c r="R706" s="147"/>
      <c r="S706" s="147"/>
      <c r="T706" s="148"/>
      <c r="U706" s="142"/>
      <c r="V706" s="142"/>
      <c r="W706" s="143"/>
      <c r="X706" s="144"/>
      <c r="Y706" s="144"/>
      <c r="Z706" s="144"/>
      <c r="AA706" s="144"/>
      <c r="AB706" s="145"/>
      <c r="AC706" s="142"/>
      <c r="AD706" s="142"/>
      <c r="AE706" s="146"/>
      <c r="AF706" s="147"/>
      <c r="AG706" s="147"/>
      <c r="AH706" s="147"/>
      <c r="AI706" s="147"/>
      <c r="AJ706" s="148"/>
      <c r="AK706" s="142"/>
      <c r="AL706" s="142"/>
      <c r="AM706" s="143"/>
      <c r="AN706" s="144"/>
      <c r="AO706" s="144"/>
      <c r="AP706" s="144"/>
      <c r="AQ706" s="144"/>
      <c r="AR706" s="145"/>
      <c r="AS706" s="142" t="str">
        <f>IF(原始数据!L706="","",原始数据!L706)</f>
        <v/>
      </c>
      <c r="AT706" s="142" t="str">
        <f>IF(原始数据!AV706="","",原始数据!AV706)</f>
        <v/>
      </c>
      <c r="AU706" s="154"/>
      <c r="AV706" s="154"/>
      <c r="AW706" s="154"/>
      <c r="AX706" s="154"/>
      <c r="AY706" s="155"/>
      <c r="AZ706" s="151"/>
      <c r="BA706" s="151"/>
    </row>
    <row r="707" spans="1:55">
      <c r="A707" s="1">
        <f>输入错误检查!B706</f>
        <v>0</v>
      </c>
      <c r="C707" s="8" t="str">
        <f>IF(原始数据!B707="","",原始数据!B707)</f>
        <v/>
      </c>
      <c r="D707" s="8" t="str">
        <f>IF(原始数据!C707="","",原始数据!C707)</f>
        <v/>
      </c>
      <c r="E707" s="8" t="str">
        <f>IF(原始数据!D707="","",原始数据!D707)</f>
        <v/>
      </c>
      <c r="F707" s="8" t="str">
        <f>IF(原始数据!E707="","",原始数据!E707)</f>
        <v/>
      </c>
      <c r="G707" s="8" t="str">
        <f>IF(原始数据!F707="","",原始数据!F707)</f>
        <v/>
      </c>
      <c r="H707" s="8">
        <f>IF(原始数据!G707="","",原始数据!G707)</f>
        <v>1</v>
      </c>
      <c r="I707" s="8" t="str">
        <f>IF(原始数据!H707="","",原始数据!H707)</f>
        <v>上</v>
      </c>
      <c r="J707" s="8" t="str">
        <f>原始数据!U707</f>
        <v/>
      </c>
      <c r="K707" s="8" t="str">
        <f t="shared" si="22"/>
        <v/>
      </c>
      <c r="L707" s="8">
        <f t="shared" si="23"/>
        <v>0</v>
      </c>
      <c r="M707" s="142"/>
      <c r="N707" s="142"/>
      <c r="O707" s="143"/>
      <c r="P707" s="144"/>
      <c r="Q707" s="144"/>
      <c r="R707" s="144"/>
      <c r="S707" s="144"/>
      <c r="T707" s="145"/>
      <c r="U707" s="142"/>
      <c r="V707" s="142"/>
      <c r="W707" s="146"/>
      <c r="X707" s="147"/>
      <c r="Y707" s="147"/>
      <c r="Z707" s="147"/>
      <c r="AA707" s="147"/>
      <c r="AB707" s="148"/>
      <c r="AC707" s="142"/>
      <c r="AD707" s="142"/>
      <c r="AE707" s="143"/>
      <c r="AF707" s="144"/>
      <c r="AG707" s="144"/>
      <c r="AH707" s="144"/>
      <c r="AI707" s="144"/>
      <c r="AJ707" s="145"/>
      <c r="AK707" s="142"/>
      <c r="AL707" s="142"/>
      <c r="AM707" s="146"/>
      <c r="AN707" s="147"/>
      <c r="AO707" s="147"/>
      <c r="AP707" s="147"/>
      <c r="AQ707" s="147"/>
      <c r="AR707" s="148"/>
      <c r="AS707" s="142" t="str">
        <f>IF(原始数据!L707="","",原始数据!L707)</f>
        <v/>
      </c>
      <c r="AT707" s="142" t="str">
        <f>IF(原始数据!AV707="","",原始数据!AV707)</f>
        <v/>
      </c>
      <c r="AU707" s="149"/>
      <c r="AV707" s="149"/>
      <c r="AW707" s="149"/>
      <c r="AX707" s="149"/>
      <c r="AY707" s="150"/>
      <c r="AZ707" s="151"/>
      <c r="BA707" s="151"/>
      <c r="BB707" s="156"/>
      <c r="BC707" s="157"/>
    </row>
    <row r="708" spans="1:55">
      <c r="A708" s="1">
        <f>输入错误检查!B707</f>
        <v>0</v>
      </c>
      <c r="C708" s="8" t="str">
        <f>IF(原始数据!B708="","",原始数据!B708)</f>
        <v/>
      </c>
      <c r="D708" s="8" t="str">
        <f>IF(原始数据!C708="","",原始数据!C708)</f>
        <v/>
      </c>
      <c r="E708" s="8" t="str">
        <f>IF(原始数据!D708="","",原始数据!D708)</f>
        <v/>
      </c>
      <c r="F708" s="8" t="str">
        <f>IF(原始数据!E708="","",原始数据!E708)</f>
        <v/>
      </c>
      <c r="G708" s="8" t="str">
        <f>IF(原始数据!F708="","",原始数据!F708)</f>
        <v/>
      </c>
      <c r="H708" s="8">
        <f>IF(原始数据!G708="","",原始数据!G708)</f>
        <v>1</v>
      </c>
      <c r="I708" s="8" t="str">
        <f>IF(原始数据!H708="","",原始数据!H708)</f>
        <v>下</v>
      </c>
      <c r="J708" s="8" t="str">
        <f>原始数据!U708</f>
        <v/>
      </c>
      <c r="K708" s="8" t="str">
        <f t="shared" si="22"/>
        <v/>
      </c>
      <c r="L708" s="8">
        <f t="shared" si="23"/>
        <v>0</v>
      </c>
      <c r="M708" s="142"/>
      <c r="N708" s="142"/>
      <c r="O708" s="143"/>
      <c r="P708" s="144"/>
      <c r="Q708" s="144"/>
      <c r="R708" s="144"/>
      <c r="S708" s="144"/>
      <c r="T708" s="145"/>
      <c r="U708" s="142"/>
      <c r="V708" s="142"/>
      <c r="W708" s="146"/>
      <c r="X708" s="147"/>
      <c r="Y708" s="147"/>
      <c r="Z708" s="147"/>
      <c r="AA708" s="147"/>
      <c r="AB708" s="148"/>
      <c r="AC708" s="142"/>
      <c r="AD708" s="142"/>
      <c r="AE708" s="143"/>
      <c r="AF708" s="144"/>
      <c r="AG708" s="144"/>
      <c r="AH708" s="144"/>
      <c r="AI708" s="144"/>
      <c r="AJ708" s="145"/>
      <c r="AK708" s="142"/>
      <c r="AL708" s="142"/>
      <c r="AM708" s="146"/>
      <c r="AN708" s="147"/>
      <c r="AO708" s="147"/>
      <c r="AP708" s="147"/>
      <c r="AQ708" s="147"/>
      <c r="AR708" s="148"/>
      <c r="AS708" s="142" t="str">
        <f>IF(原始数据!L708="","",原始数据!L708)</f>
        <v/>
      </c>
      <c r="AT708" s="142" t="str">
        <f>IF(原始数据!AV708="","",原始数据!AV708)</f>
        <v/>
      </c>
      <c r="AU708" s="149"/>
      <c r="AV708" s="149"/>
      <c r="AW708" s="149"/>
      <c r="AX708" s="149"/>
      <c r="AY708" s="150"/>
      <c r="AZ708" s="151"/>
      <c r="BA708" s="151"/>
    </row>
    <row r="709" spans="1:55">
      <c r="A709" s="1">
        <f>输入错误检查!B708</f>
        <v>0</v>
      </c>
      <c r="C709" s="8" t="str">
        <f>IF(原始数据!B709="","",原始数据!B709)</f>
        <v/>
      </c>
      <c r="D709" s="8" t="str">
        <f>IF(原始数据!C709="","",原始数据!C709)</f>
        <v/>
      </c>
      <c r="E709" s="8" t="str">
        <f>IF(原始数据!D709="","",原始数据!D709)</f>
        <v/>
      </c>
      <c r="F709" s="8" t="str">
        <f>IF(原始数据!E709="","",原始数据!E709)</f>
        <v/>
      </c>
      <c r="G709" s="8" t="str">
        <f>IF(原始数据!F709="","",原始数据!F709)</f>
        <v/>
      </c>
      <c r="H709" s="8">
        <f>IF(原始数据!G709="","",原始数据!G709)</f>
        <v>2</v>
      </c>
      <c r="I709" s="8" t="str">
        <f>IF(原始数据!H709="","",原始数据!H709)</f>
        <v>上</v>
      </c>
      <c r="J709" s="8" t="str">
        <f>原始数据!U709</f>
        <v/>
      </c>
      <c r="K709" s="8" t="str">
        <f t="shared" si="22"/>
        <v/>
      </c>
      <c r="L709" s="8">
        <f t="shared" si="23"/>
        <v>0</v>
      </c>
      <c r="M709" s="142"/>
      <c r="N709" s="142"/>
      <c r="O709" s="143"/>
      <c r="P709" s="144"/>
      <c r="Q709" s="144"/>
      <c r="R709" s="144"/>
      <c r="S709" s="144"/>
      <c r="T709" s="145"/>
      <c r="U709" s="142"/>
      <c r="V709" s="142"/>
      <c r="W709" s="146"/>
      <c r="X709" s="147"/>
      <c r="Y709" s="147"/>
      <c r="Z709" s="147"/>
      <c r="AA709" s="147"/>
      <c r="AB709" s="148"/>
      <c r="AC709" s="142"/>
      <c r="AD709" s="142"/>
      <c r="AE709" s="143"/>
      <c r="AF709" s="144"/>
      <c r="AG709" s="144"/>
      <c r="AH709" s="144"/>
      <c r="AI709" s="144"/>
      <c r="AJ709" s="145"/>
      <c r="AK709" s="142"/>
      <c r="AL709" s="142"/>
      <c r="AM709" s="146"/>
      <c r="AN709" s="147"/>
      <c r="AO709" s="147"/>
      <c r="AP709" s="147"/>
      <c r="AQ709" s="147"/>
      <c r="AR709" s="148"/>
      <c r="AS709" s="142" t="str">
        <f>IF(原始数据!L709="","",原始数据!L709)</f>
        <v/>
      </c>
      <c r="AT709" s="142" t="str">
        <f>IF(原始数据!AV709="","",原始数据!AV709)</f>
        <v/>
      </c>
      <c r="AU709" s="149"/>
      <c r="AV709" s="149"/>
      <c r="AW709" s="149"/>
      <c r="AX709" s="149"/>
      <c r="AY709" s="150"/>
      <c r="AZ709" s="151"/>
      <c r="BA709" s="151"/>
    </row>
    <row r="710" spans="1:55">
      <c r="A710" s="1">
        <f>输入错误检查!B709</f>
        <v>0</v>
      </c>
      <c r="C710" s="8" t="str">
        <f>IF(原始数据!B710="","",原始数据!B710)</f>
        <v/>
      </c>
      <c r="D710" s="8" t="str">
        <f>IF(原始数据!C710="","",原始数据!C710)</f>
        <v/>
      </c>
      <c r="E710" s="8" t="str">
        <f>IF(原始数据!D710="","",原始数据!D710)</f>
        <v/>
      </c>
      <c r="F710" s="8" t="str">
        <f>IF(原始数据!E710="","",原始数据!E710)</f>
        <v/>
      </c>
      <c r="G710" s="8" t="str">
        <f>IF(原始数据!F710="","",原始数据!F710)</f>
        <v/>
      </c>
      <c r="H710" s="8">
        <f>IF(原始数据!G710="","",原始数据!G710)</f>
        <v>2</v>
      </c>
      <c r="I710" s="8" t="str">
        <f>IF(原始数据!H710="","",原始数据!H710)</f>
        <v>下</v>
      </c>
      <c r="J710" s="8" t="str">
        <f>原始数据!U710</f>
        <v/>
      </c>
      <c r="K710" s="8" t="str">
        <f t="shared" si="22"/>
        <v/>
      </c>
      <c r="L710" s="8">
        <f t="shared" si="23"/>
        <v>0</v>
      </c>
      <c r="M710" s="142"/>
      <c r="N710" s="142"/>
      <c r="O710" s="143"/>
      <c r="P710" s="144"/>
      <c r="Q710" s="144"/>
      <c r="R710" s="144"/>
      <c r="S710" s="144"/>
      <c r="T710" s="145"/>
      <c r="U710" s="142"/>
      <c r="V710" s="142"/>
      <c r="W710" s="146"/>
      <c r="X710" s="147"/>
      <c r="Y710" s="147"/>
      <c r="Z710" s="147"/>
      <c r="AA710" s="147"/>
      <c r="AB710" s="148"/>
      <c r="AC710" s="142"/>
      <c r="AD710" s="142"/>
      <c r="AE710" s="143"/>
      <c r="AF710" s="144"/>
      <c r="AG710" s="144"/>
      <c r="AH710" s="144"/>
      <c r="AI710" s="144"/>
      <c r="AJ710" s="145"/>
      <c r="AK710" s="142"/>
      <c r="AL710" s="142"/>
      <c r="AM710" s="146"/>
      <c r="AN710" s="147"/>
      <c r="AO710" s="147"/>
      <c r="AP710" s="147"/>
      <c r="AQ710" s="147"/>
      <c r="AR710" s="148"/>
      <c r="AS710" s="142" t="str">
        <f>IF(原始数据!L710="","",原始数据!L710)</f>
        <v/>
      </c>
      <c r="AT710" s="142" t="str">
        <f>IF(原始数据!AV710="","",原始数据!AV710)</f>
        <v/>
      </c>
      <c r="AU710" s="149"/>
      <c r="AV710" s="149"/>
      <c r="AW710" s="149"/>
      <c r="AX710" s="149"/>
      <c r="AY710" s="150"/>
      <c r="AZ710" s="151"/>
      <c r="BA710" s="151"/>
    </row>
    <row r="711" spans="1:55">
      <c r="A711" s="1">
        <f>输入错误检查!B710</f>
        <v>0</v>
      </c>
      <c r="C711" s="8" t="str">
        <f>IF(原始数据!B711="","",原始数据!B711)</f>
        <v/>
      </c>
      <c r="D711" s="8" t="str">
        <f>IF(原始数据!C711="","",原始数据!C711)</f>
        <v/>
      </c>
      <c r="E711" s="8" t="str">
        <f>IF(原始数据!D711="","",原始数据!D711)</f>
        <v/>
      </c>
      <c r="F711" s="8" t="str">
        <f>IF(原始数据!E711="","",原始数据!E711)</f>
        <v/>
      </c>
      <c r="G711" s="8" t="str">
        <f>IF(原始数据!F711="","",原始数据!F711)</f>
        <v/>
      </c>
      <c r="H711" s="8">
        <f>IF(原始数据!G711="","",原始数据!G711)</f>
        <v>3</v>
      </c>
      <c r="I711" s="8" t="str">
        <f>IF(原始数据!H711="","",原始数据!H711)</f>
        <v>上</v>
      </c>
      <c r="J711" s="8" t="str">
        <f>原始数据!U711</f>
        <v/>
      </c>
      <c r="K711" s="8" t="str">
        <f t="shared" si="22"/>
        <v/>
      </c>
      <c r="L711" s="8">
        <f t="shared" si="23"/>
        <v>0</v>
      </c>
      <c r="M711" s="142"/>
      <c r="N711" s="142"/>
      <c r="O711" s="143"/>
      <c r="P711" s="144"/>
      <c r="Q711" s="144"/>
      <c r="R711" s="144"/>
      <c r="S711" s="144"/>
      <c r="T711" s="145"/>
      <c r="U711" s="142"/>
      <c r="V711" s="142"/>
      <c r="W711" s="146"/>
      <c r="X711" s="147"/>
      <c r="Y711" s="147"/>
      <c r="Z711" s="147"/>
      <c r="AA711" s="147"/>
      <c r="AB711" s="148"/>
      <c r="AC711" s="142"/>
      <c r="AD711" s="142"/>
      <c r="AE711" s="143"/>
      <c r="AF711" s="144"/>
      <c r="AG711" s="144"/>
      <c r="AH711" s="144"/>
      <c r="AI711" s="144"/>
      <c r="AJ711" s="145"/>
      <c r="AK711" s="142"/>
      <c r="AL711" s="142"/>
      <c r="AM711" s="146"/>
      <c r="AN711" s="147"/>
      <c r="AO711" s="147"/>
      <c r="AP711" s="147"/>
      <c r="AQ711" s="147"/>
      <c r="AR711" s="148"/>
      <c r="AS711" s="142" t="str">
        <f>IF(原始数据!L711="","",原始数据!L711)</f>
        <v/>
      </c>
      <c r="AT711" s="142" t="str">
        <f>IF(原始数据!AV711="","",原始数据!AV711)</f>
        <v/>
      </c>
      <c r="AU711" s="149"/>
      <c r="AV711" s="149"/>
      <c r="AW711" s="149"/>
      <c r="AX711" s="149"/>
      <c r="AY711" s="150"/>
      <c r="AZ711" s="151"/>
      <c r="BA711" s="151"/>
    </row>
    <row r="712" spans="1:55">
      <c r="A712" s="1">
        <f>输入错误检查!B711</f>
        <v>0</v>
      </c>
      <c r="C712" s="8" t="str">
        <f>IF(原始数据!B712="","",原始数据!B712)</f>
        <v/>
      </c>
      <c r="D712" s="8" t="str">
        <f>IF(原始数据!C712="","",原始数据!C712)</f>
        <v/>
      </c>
      <c r="E712" s="8" t="str">
        <f>IF(原始数据!D712="","",原始数据!D712)</f>
        <v/>
      </c>
      <c r="F712" s="8" t="str">
        <f>IF(原始数据!E712="","",原始数据!E712)</f>
        <v/>
      </c>
      <c r="G712" s="8" t="str">
        <f>IF(原始数据!F712="","",原始数据!F712)</f>
        <v/>
      </c>
      <c r="H712" s="8">
        <f>IF(原始数据!G712="","",原始数据!G712)</f>
        <v>3</v>
      </c>
      <c r="I712" s="8" t="str">
        <f>IF(原始数据!H712="","",原始数据!H712)</f>
        <v>下</v>
      </c>
      <c r="J712" s="8" t="str">
        <f>原始数据!U712</f>
        <v/>
      </c>
      <c r="K712" s="8" t="str">
        <f t="shared" si="22"/>
        <v/>
      </c>
      <c r="L712" s="8">
        <f t="shared" si="23"/>
        <v>0</v>
      </c>
      <c r="M712" s="142"/>
      <c r="N712" s="142"/>
      <c r="O712" s="143"/>
      <c r="P712" s="144"/>
      <c r="Q712" s="144"/>
      <c r="R712" s="144"/>
      <c r="S712" s="144"/>
      <c r="T712" s="145"/>
      <c r="U712" s="142"/>
      <c r="V712" s="142"/>
      <c r="W712" s="146"/>
      <c r="X712" s="147"/>
      <c r="Y712" s="147"/>
      <c r="Z712" s="147"/>
      <c r="AA712" s="147"/>
      <c r="AB712" s="148"/>
      <c r="AC712" s="142"/>
      <c r="AD712" s="142"/>
      <c r="AE712" s="143"/>
      <c r="AF712" s="144"/>
      <c r="AG712" s="144"/>
      <c r="AH712" s="144"/>
      <c r="AI712" s="144"/>
      <c r="AJ712" s="145"/>
      <c r="AK712" s="142"/>
      <c r="AL712" s="142"/>
      <c r="AM712" s="146"/>
      <c r="AN712" s="147"/>
      <c r="AO712" s="147"/>
      <c r="AP712" s="147"/>
      <c r="AQ712" s="147"/>
      <c r="AR712" s="148"/>
      <c r="AS712" s="142" t="str">
        <f>IF(原始数据!L712="","",原始数据!L712)</f>
        <v/>
      </c>
      <c r="AT712" s="142" t="str">
        <f>IF(原始数据!AV712="","",原始数据!AV712)</f>
        <v/>
      </c>
      <c r="AU712" s="149"/>
      <c r="AV712" s="149"/>
      <c r="AW712" s="149"/>
      <c r="AX712" s="149"/>
      <c r="AY712" s="150"/>
      <c r="AZ712" s="151"/>
      <c r="BA712" s="151"/>
    </row>
    <row r="713" spans="1:55">
      <c r="A713" s="1">
        <f>输入错误检查!B712</f>
        <v>0</v>
      </c>
      <c r="C713" s="8" t="str">
        <f>IF(原始数据!B713="","",原始数据!B713)</f>
        <v/>
      </c>
      <c r="D713" s="8" t="str">
        <f>IF(原始数据!C713="","",原始数据!C713)</f>
        <v/>
      </c>
      <c r="E713" s="8" t="str">
        <f>IF(原始数据!D713="","",原始数据!D713)</f>
        <v/>
      </c>
      <c r="F713" s="8" t="str">
        <f>IF(原始数据!E713="","",原始数据!E713)</f>
        <v/>
      </c>
      <c r="G713" s="8" t="str">
        <f>IF(原始数据!F713="","",原始数据!F713)</f>
        <v/>
      </c>
      <c r="H713" s="8" t="str">
        <f>IF(原始数据!G713="","",原始数据!G713)</f>
        <v>加</v>
      </c>
      <c r="I713" s="8" t="str">
        <f>IF(原始数据!H713="","",原始数据!H713)</f>
        <v>上</v>
      </c>
      <c r="J713" s="8" t="str">
        <f>原始数据!U713</f>
        <v/>
      </c>
      <c r="K713" s="8" t="str">
        <f t="shared" si="22"/>
        <v/>
      </c>
      <c r="L713" s="8">
        <f t="shared" si="23"/>
        <v>0</v>
      </c>
      <c r="M713" s="142"/>
      <c r="N713" s="142"/>
      <c r="O713" s="143"/>
      <c r="P713" s="144"/>
      <c r="Q713" s="144"/>
      <c r="R713" s="144"/>
      <c r="S713" s="144"/>
      <c r="T713" s="145"/>
      <c r="U713" s="142"/>
      <c r="V713" s="142"/>
      <c r="W713" s="146"/>
      <c r="X713" s="147"/>
      <c r="Y713" s="147"/>
      <c r="Z713" s="147"/>
      <c r="AA713" s="147"/>
      <c r="AB713" s="148"/>
      <c r="AC713" s="142"/>
      <c r="AD713" s="142"/>
      <c r="AE713" s="143"/>
      <c r="AF713" s="144"/>
      <c r="AG713" s="144"/>
      <c r="AH713" s="144"/>
      <c r="AI713" s="144"/>
      <c r="AJ713" s="145"/>
      <c r="AK713" s="142"/>
      <c r="AL713" s="142"/>
      <c r="AM713" s="146"/>
      <c r="AN713" s="147"/>
      <c r="AO713" s="147"/>
      <c r="AP713" s="147"/>
      <c r="AQ713" s="147"/>
      <c r="AR713" s="148"/>
      <c r="AS713" s="142" t="str">
        <f>IF(原始数据!L713="","",原始数据!L713)</f>
        <v/>
      </c>
      <c r="AT713" s="142" t="str">
        <f>IF(原始数据!AV713="","",原始数据!AV713)</f>
        <v/>
      </c>
      <c r="AU713" s="149"/>
      <c r="AV713" s="149"/>
      <c r="AW713" s="149"/>
      <c r="AX713" s="149"/>
      <c r="AY713" s="150"/>
      <c r="AZ713" s="151"/>
      <c r="BA713" s="151"/>
    </row>
    <row r="714" spans="1:55">
      <c r="A714" s="1">
        <f>输入错误检查!B713</f>
        <v>0</v>
      </c>
      <c r="C714" s="8" t="str">
        <f>IF(原始数据!B714="","",原始数据!B714)</f>
        <v/>
      </c>
      <c r="D714" s="8" t="str">
        <f>IF(原始数据!C714="","",原始数据!C714)</f>
        <v/>
      </c>
      <c r="E714" s="8" t="str">
        <f>IF(原始数据!D714="","",原始数据!D714)</f>
        <v/>
      </c>
      <c r="F714" s="8" t="str">
        <f>IF(原始数据!E714="","",原始数据!E714)</f>
        <v/>
      </c>
      <c r="G714" s="8" t="str">
        <f>IF(原始数据!F714="","",原始数据!F714)</f>
        <v/>
      </c>
      <c r="H714" s="8" t="str">
        <f>IF(原始数据!G714="","",原始数据!G714)</f>
        <v>加</v>
      </c>
      <c r="I714" s="8" t="str">
        <f>IF(原始数据!H714="","",原始数据!H714)</f>
        <v>下</v>
      </c>
      <c r="J714" s="8" t="str">
        <f>原始数据!U714</f>
        <v/>
      </c>
      <c r="K714" s="8" t="str">
        <f t="shared" si="22"/>
        <v/>
      </c>
      <c r="L714" s="8">
        <f t="shared" si="23"/>
        <v>0</v>
      </c>
      <c r="M714" s="142"/>
      <c r="N714" s="142"/>
      <c r="O714" s="143"/>
      <c r="P714" s="144"/>
      <c r="Q714" s="144"/>
      <c r="R714" s="144"/>
      <c r="S714" s="144"/>
      <c r="T714" s="145"/>
      <c r="U714" s="142"/>
      <c r="V714" s="142"/>
      <c r="W714" s="146"/>
      <c r="X714" s="147"/>
      <c r="Y714" s="147"/>
      <c r="Z714" s="147"/>
      <c r="AA714" s="147"/>
      <c r="AB714" s="148"/>
      <c r="AC714" s="142"/>
      <c r="AD714" s="142"/>
      <c r="AE714" s="143"/>
      <c r="AF714" s="144"/>
      <c r="AG714" s="144"/>
      <c r="AH714" s="144"/>
      <c r="AI714" s="144"/>
      <c r="AJ714" s="145"/>
      <c r="AK714" s="142"/>
      <c r="AL714" s="142"/>
      <c r="AM714" s="146"/>
      <c r="AN714" s="147"/>
      <c r="AO714" s="147"/>
      <c r="AP714" s="147"/>
      <c r="AQ714" s="147"/>
      <c r="AR714" s="148"/>
      <c r="AS714" s="142" t="str">
        <f>IF(原始数据!L714="","",原始数据!L714)</f>
        <v/>
      </c>
      <c r="AT714" s="142" t="str">
        <f>IF(原始数据!AV714="","",原始数据!AV714)</f>
        <v/>
      </c>
      <c r="AU714" s="149"/>
      <c r="AV714" s="149"/>
      <c r="AW714" s="149"/>
      <c r="AX714" s="149"/>
      <c r="AY714" s="150"/>
      <c r="AZ714" s="151"/>
      <c r="BA714" s="151"/>
    </row>
    <row r="715" spans="1:55">
      <c r="A715" s="1">
        <f>输入错误检查!B714</f>
        <v>0</v>
      </c>
      <c r="C715" s="8" t="str">
        <f>IF(原始数据!B715="","",原始数据!B715)</f>
        <v/>
      </c>
      <c r="D715" s="8" t="str">
        <f>IF(原始数据!C715="","",原始数据!C715)</f>
        <v/>
      </c>
      <c r="E715" s="8" t="str">
        <f>IF(原始数据!D715="","",原始数据!D715)</f>
        <v/>
      </c>
      <c r="F715" s="8" t="str">
        <f>IF(原始数据!E715="","",原始数据!E715)</f>
        <v/>
      </c>
      <c r="G715" s="8" t="str">
        <f>IF(原始数据!F715="","",原始数据!F715)</f>
        <v/>
      </c>
      <c r="H715" s="8">
        <f>IF(原始数据!G715="","",原始数据!G715)</f>
        <v>1</v>
      </c>
      <c r="I715" s="8" t="str">
        <f>IF(原始数据!H715="","",原始数据!H715)</f>
        <v>上</v>
      </c>
      <c r="J715" s="8" t="str">
        <f>原始数据!U715</f>
        <v/>
      </c>
      <c r="K715" s="8" t="str">
        <f t="shared" si="22"/>
        <v/>
      </c>
      <c r="L715" s="8">
        <f t="shared" si="23"/>
        <v>0</v>
      </c>
      <c r="M715" s="142"/>
      <c r="N715" s="142"/>
      <c r="O715" s="146"/>
      <c r="P715" s="147"/>
      <c r="Q715" s="147"/>
      <c r="R715" s="147"/>
      <c r="S715" s="147"/>
      <c r="T715" s="148"/>
      <c r="U715" s="142"/>
      <c r="V715" s="142"/>
      <c r="W715" s="143"/>
      <c r="X715" s="144"/>
      <c r="Y715" s="144"/>
      <c r="Z715" s="144"/>
      <c r="AA715" s="144"/>
      <c r="AB715" s="145"/>
      <c r="AC715" s="142"/>
      <c r="AD715" s="142"/>
      <c r="AE715" s="146"/>
      <c r="AF715" s="147"/>
      <c r="AG715" s="147"/>
      <c r="AH715" s="147"/>
      <c r="AI715" s="147"/>
      <c r="AJ715" s="148"/>
      <c r="AK715" s="142"/>
      <c r="AL715" s="142"/>
      <c r="AM715" s="143"/>
      <c r="AN715" s="144"/>
      <c r="AO715" s="144"/>
      <c r="AP715" s="144"/>
      <c r="AQ715" s="144"/>
      <c r="AR715" s="145"/>
      <c r="AS715" s="142" t="str">
        <f>IF(原始数据!L715="","",原始数据!L715)</f>
        <v/>
      </c>
      <c r="AT715" s="142" t="str">
        <f>IF(原始数据!AV715="","",原始数据!AV715)</f>
        <v/>
      </c>
      <c r="AU715" s="154"/>
      <c r="AV715" s="154"/>
      <c r="AW715" s="154"/>
      <c r="AX715" s="154"/>
      <c r="AY715" s="155"/>
      <c r="AZ715" s="151"/>
      <c r="BA715" s="151"/>
      <c r="BB715" s="156"/>
      <c r="BC715" s="157"/>
    </row>
    <row r="716" spans="1:55">
      <c r="A716" s="1">
        <f>输入错误检查!B715</f>
        <v>0</v>
      </c>
      <c r="C716" s="8" t="str">
        <f>IF(原始数据!B716="","",原始数据!B716)</f>
        <v/>
      </c>
      <c r="D716" s="8" t="str">
        <f>IF(原始数据!C716="","",原始数据!C716)</f>
        <v/>
      </c>
      <c r="E716" s="8" t="str">
        <f>IF(原始数据!D716="","",原始数据!D716)</f>
        <v/>
      </c>
      <c r="F716" s="8" t="str">
        <f>IF(原始数据!E716="","",原始数据!E716)</f>
        <v/>
      </c>
      <c r="G716" s="8" t="str">
        <f>IF(原始数据!F716="","",原始数据!F716)</f>
        <v/>
      </c>
      <c r="H716" s="8">
        <f>IF(原始数据!G716="","",原始数据!G716)</f>
        <v>1</v>
      </c>
      <c r="I716" s="8" t="str">
        <f>IF(原始数据!H716="","",原始数据!H716)</f>
        <v>下</v>
      </c>
      <c r="J716" s="8" t="str">
        <f>原始数据!U716</f>
        <v/>
      </c>
      <c r="K716" s="8" t="str">
        <f t="shared" si="22"/>
        <v/>
      </c>
      <c r="L716" s="8">
        <f t="shared" si="23"/>
        <v>0</v>
      </c>
      <c r="M716" s="142"/>
      <c r="N716" s="142"/>
      <c r="O716" s="146"/>
      <c r="P716" s="147"/>
      <c r="Q716" s="147"/>
      <c r="R716" s="147"/>
      <c r="S716" s="147"/>
      <c r="T716" s="148"/>
      <c r="U716" s="142"/>
      <c r="V716" s="142"/>
      <c r="W716" s="143"/>
      <c r="X716" s="144"/>
      <c r="Y716" s="144"/>
      <c r="Z716" s="144"/>
      <c r="AA716" s="144"/>
      <c r="AB716" s="145"/>
      <c r="AC716" s="142"/>
      <c r="AD716" s="142"/>
      <c r="AE716" s="146"/>
      <c r="AF716" s="147"/>
      <c r="AG716" s="147"/>
      <c r="AH716" s="147"/>
      <c r="AI716" s="147"/>
      <c r="AJ716" s="148"/>
      <c r="AK716" s="142"/>
      <c r="AL716" s="142"/>
      <c r="AM716" s="143"/>
      <c r="AN716" s="144"/>
      <c r="AO716" s="144"/>
      <c r="AP716" s="144"/>
      <c r="AQ716" s="144"/>
      <c r="AR716" s="145"/>
      <c r="AS716" s="142" t="str">
        <f>IF(原始数据!L716="","",原始数据!L716)</f>
        <v/>
      </c>
      <c r="AT716" s="142" t="str">
        <f>IF(原始数据!AV716="","",原始数据!AV716)</f>
        <v/>
      </c>
      <c r="AU716" s="154"/>
      <c r="AV716" s="154"/>
      <c r="AW716" s="154"/>
      <c r="AX716" s="154"/>
      <c r="AY716" s="155"/>
      <c r="AZ716" s="151"/>
      <c r="BA716" s="151"/>
    </row>
    <row r="717" spans="1:55">
      <c r="A717" s="1">
        <f>输入错误检查!B716</f>
        <v>0</v>
      </c>
      <c r="C717" s="8" t="str">
        <f>IF(原始数据!B717="","",原始数据!B717)</f>
        <v/>
      </c>
      <c r="D717" s="8" t="str">
        <f>IF(原始数据!C717="","",原始数据!C717)</f>
        <v/>
      </c>
      <c r="E717" s="8" t="str">
        <f>IF(原始数据!D717="","",原始数据!D717)</f>
        <v/>
      </c>
      <c r="F717" s="8" t="str">
        <f>IF(原始数据!E717="","",原始数据!E717)</f>
        <v/>
      </c>
      <c r="G717" s="8" t="str">
        <f>IF(原始数据!F717="","",原始数据!F717)</f>
        <v/>
      </c>
      <c r="H717" s="8">
        <f>IF(原始数据!G717="","",原始数据!G717)</f>
        <v>2</v>
      </c>
      <c r="I717" s="8" t="str">
        <f>IF(原始数据!H717="","",原始数据!H717)</f>
        <v>上</v>
      </c>
      <c r="J717" s="8" t="str">
        <f>原始数据!U717</f>
        <v/>
      </c>
      <c r="K717" s="8" t="str">
        <f t="shared" si="22"/>
        <v/>
      </c>
      <c r="L717" s="8">
        <f t="shared" si="23"/>
        <v>0</v>
      </c>
      <c r="M717" s="142"/>
      <c r="N717" s="142"/>
      <c r="O717" s="146"/>
      <c r="P717" s="147"/>
      <c r="Q717" s="147"/>
      <c r="R717" s="147"/>
      <c r="S717" s="147"/>
      <c r="T717" s="148"/>
      <c r="U717" s="142"/>
      <c r="V717" s="142"/>
      <c r="W717" s="143"/>
      <c r="X717" s="144"/>
      <c r="Y717" s="144"/>
      <c r="Z717" s="144"/>
      <c r="AA717" s="144"/>
      <c r="AB717" s="145"/>
      <c r="AC717" s="142"/>
      <c r="AD717" s="142"/>
      <c r="AE717" s="146"/>
      <c r="AF717" s="147"/>
      <c r="AG717" s="147"/>
      <c r="AH717" s="147"/>
      <c r="AI717" s="147"/>
      <c r="AJ717" s="148"/>
      <c r="AK717" s="142"/>
      <c r="AL717" s="142"/>
      <c r="AM717" s="143"/>
      <c r="AN717" s="144"/>
      <c r="AO717" s="144"/>
      <c r="AP717" s="144"/>
      <c r="AQ717" s="144"/>
      <c r="AR717" s="145"/>
      <c r="AS717" s="142" t="str">
        <f>IF(原始数据!L717="","",原始数据!L717)</f>
        <v/>
      </c>
      <c r="AT717" s="142" t="str">
        <f>IF(原始数据!AV717="","",原始数据!AV717)</f>
        <v/>
      </c>
      <c r="AU717" s="154"/>
      <c r="AV717" s="154"/>
      <c r="AW717" s="154"/>
      <c r="AX717" s="154"/>
      <c r="AY717" s="155"/>
      <c r="AZ717" s="151"/>
      <c r="BA717" s="151"/>
    </row>
    <row r="718" spans="1:55">
      <c r="A718" s="1">
        <f>输入错误检查!B717</f>
        <v>0</v>
      </c>
      <c r="C718" s="8" t="str">
        <f>IF(原始数据!B718="","",原始数据!B718)</f>
        <v/>
      </c>
      <c r="D718" s="8" t="str">
        <f>IF(原始数据!C718="","",原始数据!C718)</f>
        <v/>
      </c>
      <c r="E718" s="8" t="str">
        <f>IF(原始数据!D718="","",原始数据!D718)</f>
        <v/>
      </c>
      <c r="F718" s="8" t="str">
        <f>IF(原始数据!E718="","",原始数据!E718)</f>
        <v/>
      </c>
      <c r="G718" s="8" t="str">
        <f>IF(原始数据!F718="","",原始数据!F718)</f>
        <v/>
      </c>
      <c r="H718" s="8">
        <f>IF(原始数据!G718="","",原始数据!G718)</f>
        <v>2</v>
      </c>
      <c r="I718" s="8" t="str">
        <f>IF(原始数据!H718="","",原始数据!H718)</f>
        <v>下</v>
      </c>
      <c r="J718" s="8" t="str">
        <f>原始数据!U718</f>
        <v/>
      </c>
      <c r="K718" s="8" t="str">
        <f t="shared" si="22"/>
        <v/>
      </c>
      <c r="L718" s="8">
        <f t="shared" si="23"/>
        <v>0</v>
      </c>
      <c r="M718" s="142"/>
      <c r="N718" s="142"/>
      <c r="O718" s="146"/>
      <c r="P718" s="147"/>
      <c r="Q718" s="147"/>
      <c r="R718" s="147"/>
      <c r="S718" s="147"/>
      <c r="T718" s="148"/>
      <c r="U718" s="142"/>
      <c r="V718" s="142"/>
      <c r="W718" s="143"/>
      <c r="X718" s="144"/>
      <c r="Y718" s="144"/>
      <c r="Z718" s="144"/>
      <c r="AA718" s="144"/>
      <c r="AB718" s="145"/>
      <c r="AC718" s="142"/>
      <c r="AD718" s="142"/>
      <c r="AE718" s="146"/>
      <c r="AF718" s="147"/>
      <c r="AG718" s="147"/>
      <c r="AH718" s="147"/>
      <c r="AI718" s="147"/>
      <c r="AJ718" s="148"/>
      <c r="AK718" s="142"/>
      <c r="AL718" s="142"/>
      <c r="AM718" s="143"/>
      <c r="AN718" s="144"/>
      <c r="AO718" s="144"/>
      <c r="AP718" s="144"/>
      <c r="AQ718" s="144"/>
      <c r="AR718" s="145"/>
      <c r="AS718" s="142" t="str">
        <f>IF(原始数据!L718="","",原始数据!L718)</f>
        <v/>
      </c>
      <c r="AT718" s="142" t="str">
        <f>IF(原始数据!AV718="","",原始数据!AV718)</f>
        <v/>
      </c>
      <c r="AU718" s="154"/>
      <c r="AV718" s="154"/>
      <c r="AW718" s="154"/>
      <c r="AX718" s="154"/>
      <c r="AY718" s="155"/>
      <c r="AZ718" s="151"/>
      <c r="BA718" s="151"/>
    </row>
    <row r="719" spans="1:55">
      <c r="A719" s="1">
        <f>输入错误检查!B718</f>
        <v>0</v>
      </c>
      <c r="C719" s="8" t="str">
        <f>IF(原始数据!B719="","",原始数据!B719)</f>
        <v/>
      </c>
      <c r="D719" s="8" t="str">
        <f>IF(原始数据!C719="","",原始数据!C719)</f>
        <v/>
      </c>
      <c r="E719" s="8" t="str">
        <f>IF(原始数据!D719="","",原始数据!D719)</f>
        <v/>
      </c>
      <c r="F719" s="8" t="str">
        <f>IF(原始数据!E719="","",原始数据!E719)</f>
        <v/>
      </c>
      <c r="G719" s="8" t="str">
        <f>IF(原始数据!F719="","",原始数据!F719)</f>
        <v/>
      </c>
      <c r="H719" s="8">
        <f>IF(原始数据!G719="","",原始数据!G719)</f>
        <v>3</v>
      </c>
      <c r="I719" s="8" t="str">
        <f>IF(原始数据!H719="","",原始数据!H719)</f>
        <v>上</v>
      </c>
      <c r="J719" s="8" t="str">
        <f>原始数据!U719</f>
        <v/>
      </c>
      <c r="K719" s="8" t="str">
        <f t="shared" si="22"/>
        <v/>
      </c>
      <c r="L719" s="8">
        <f t="shared" si="23"/>
        <v>0</v>
      </c>
      <c r="M719" s="142"/>
      <c r="N719" s="142"/>
      <c r="O719" s="146"/>
      <c r="P719" s="147"/>
      <c r="Q719" s="147"/>
      <c r="R719" s="147"/>
      <c r="S719" s="147"/>
      <c r="T719" s="148"/>
      <c r="U719" s="142"/>
      <c r="V719" s="142"/>
      <c r="W719" s="143"/>
      <c r="X719" s="144"/>
      <c r="Y719" s="144"/>
      <c r="Z719" s="144"/>
      <c r="AA719" s="144"/>
      <c r="AB719" s="145"/>
      <c r="AC719" s="142"/>
      <c r="AD719" s="142"/>
      <c r="AE719" s="146"/>
      <c r="AF719" s="147"/>
      <c r="AG719" s="147"/>
      <c r="AH719" s="147"/>
      <c r="AI719" s="147"/>
      <c r="AJ719" s="148"/>
      <c r="AK719" s="142"/>
      <c r="AL719" s="142"/>
      <c r="AM719" s="143"/>
      <c r="AN719" s="144"/>
      <c r="AO719" s="144"/>
      <c r="AP719" s="144"/>
      <c r="AQ719" s="144"/>
      <c r="AR719" s="145"/>
      <c r="AS719" s="142" t="str">
        <f>IF(原始数据!L719="","",原始数据!L719)</f>
        <v/>
      </c>
      <c r="AT719" s="142" t="str">
        <f>IF(原始数据!AV719="","",原始数据!AV719)</f>
        <v/>
      </c>
      <c r="AU719" s="154"/>
      <c r="AV719" s="154"/>
      <c r="AW719" s="154"/>
      <c r="AX719" s="154"/>
      <c r="AY719" s="155"/>
      <c r="AZ719" s="151"/>
      <c r="BA719" s="151"/>
    </row>
    <row r="720" spans="1:55">
      <c r="A720" s="1">
        <f>输入错误检查!B719</f>
        <v>0</v>
      </c>
      <c r="C720" s="8" t="str">
        <f>IF(原始数据!B720="","",原始数据!B720)</f>
        <v/>
      </c>
      <c r="D720" s="8" t="str">
        <f>IF(原始数据!C720="","",原始数据!C720)</f>
        <v/>
      </c>
      <c r="E720" s="8" t="str">
        <f>IF(原始数据!D720="","",原始数据!D720)</f>
        <v/>
      </c>
      <c r="F720" s="8" t="str">
        <f>IF(原始数据!E720="","",原始数据!E720)</f>
        <v/>
      </c>
      <c r="G720" s="8" t="str">
        <f>IF(原始数据!F720="","",原始数据!F720)</f>
        <v/>
      </c>
      <c r="H720" s="8">
        <f>IF(原始数据!G720="","",原始数据!G720)</f>
        <v>3</v>
      </c>
      <c r="I720" s="8" t="str">
        <f>IF(原始数据!H720="","",原始数据!H720)</f>
        <v>下</v>
      </c>
      <c r="J720" s="8" t="str">
        <f>原始数据!U720</f>
        <v/>
      </c>
      <c r="K720" s="8" t="str">
        <f t="shared" si="22"/>
        <v/>
      </c>
      <c r="L720" s="8">
        <f t="shared" si="23"/>
        <v>0</v>
      </c>
      <c r="M720" s="142"/>
      <c r="N720" s="142"/>
      <c r="O720" s="146"/>
      <c r="P720" s="147"/>
      <c r="Q720" s="147"/>
      <c r="R720" s="147"/>
      <c r="S720" s="147"/>
      <c r="T720" s="148"/>
      <c r="U720" s="142"/>
      <c r="V720" s="142"/>
      <c r="W720" s="143"/>
      <c r="X720" s="144"/>
      <c r="Y720" s="144"/>
      <c r="Z720" s="144"/>
      <c r="AA720" s="144"/>
      <c r="AB720" s="145"/>
      <c r="AC720" s="142"/>
      <c r="AD720" s="142"/>
      <c r="AE720" s="146"/>
      <c r="AF720" s="147"/>
      <c r="AG720" s="147"/>
      <c r="AH720" s="147"/>
      <c r="AI720" s="147"/>
      <c r="AJ720" s="148"/>
      <c r="AK720" s="142"/>
      <c r="AL720" s="142"/>
      <c r="AM720" s="143"/>
      <c r="AN720" s="144"/>
      <c r="AO720" s="144"/>
      <c r="AP720" s="144"/>
      <c r="AQ720" s="144"/>
      <c r="AR720" s="145"/>
      <c r="AS720" s="142" t="str">
        <f>IF(原始数据!L720="","",原始数据!L720)</f>
        <v/>
      </c>
      <c r="AT720" s="142" t="str">
        <f>IF(原始数据!AV720="","",原始数据!AV720)</f>
        <v/>
      </c>
      <c r="AU720" s="154"/>
      <c r="AV720" s="154"/>
      <c r="AW720" s="154"/>
      <c r="AX720" s="154"/>
      <c r="AY720" s="155"/>
      <c r="AZ720" s="151"/>
      <c r="BA720" s="151"/>
    </row>
    <row r="721" spans="1:53">
      <c r="A721" s="1">
        <f>输入错误检查!B720</f>
        <v>0</v>
      </c>
      <c r="C721" s="8" t="str">
        <f>IF(原始数据!B721="","",原始数据!B721)</f>
        <v/>
      </c>
      <c r="D721" s="8" t="str">
        <f>IF(原始数据!C721="","",原始数据!C721)</f>
        <v/>
      </c>
      <c r="E721" s="8" t="str">
        <f>IF(原始数据!D721="","",原始数据!D721)</f>
        <v/>
      </c>
      <c r="F721" s="8" t="str">
        <f>IF(原始数据!E721="","",原始数据!E721)</f>
        <v/>
      </c>
      <c r="G721" s="8" t="str">
        <f>IF(原始数据!F721="","",原始数据!F721)</f>
        <v/>
      </c>
      <c r="H721" s="8" t="str">
        <f>IF(原始数据!G721="","",原始数据!G721)</f>
        <v>加</v>
      </c>
      <c r="I721" s="8" t="str">
        <f>IF(原始数据!H721="","",原始数据!H721)</f>
        <v>上</v>
      </c>
      <c r="J721" s="8" t="str">
        <f>原始数据!U721</f>
        <v/>
      </c>
      <c r="K721" s="8" t="str">
        <f t="shared" si="22"/>
        <v/>
      </c>
      <c r="L721" s="8">
        <f t="shared" si="23"/>
        <v>0</v>
      </c>
      <c r="M721" s="142"/>
      <c r="N721" s="142"/>
      <c r="O721" s="146"/>
      <c r="P721" s="147"/>
      <c r="Q721" s="147"/>
      <c r="R721" s="147"/>
      <c r="S721" s="147"/>
      <c r="T721" s="148"/>
      <c r="U721" s="142"/>
      <c r="V721" s="142"/>
      <c r="W721" s="143"/>
      <c r="X721" s="144"/>
      <c r="Y721" s="144"/>
      <c r="Z721" s="144"/>
      <c r="AA721" s="144"/>
      <c r="AB721" s="145"/>
      <c r="AC721" s="142"/>
      <c r="AD721" s="142"/>
      <c r="AE721" s="146"/>
      <c r="AF721" s="147"/>
      <c r="AG721" s="147"/>
      <c r="AH721" s="147"/>
      <c r="AI721" s="147"/>
      <c r="AJ721" s="148"/>
      <c r="AK721" s="142"/>
      <c r="AL721" s="142"/>
      <c r="AM721" s="143"/>
      <c r="AN721" s="144"/>
      <c r="AO721" s="144"/>
      <c r="AP721" s="144"/>
      <c r="AQ721" s="144"/>
      <c r="AR721" s="145"/>
      <c r="AS721" s="142" t="str">
        <f>IF(原始数据!L721="","",原始数据!L721)</f>
        <v/>
      </c>
      <c r="AT721" s="142" t="str">
        <f>IF(原始数据!AV721="","",原始数据!AV721)</f>
        <v/>
      </c>
      <c r="AU721" s="154"/>
      <c r="AV721" s="154"/>
      <c r="AW721" s="154"/>
      <c r="AX721" s="154"/>
      <c r="AY721" s="155"/>
      <c r="AZ721" s="151"/>
      <c r="BA721" s="151"/>
    </row>
    <row r="722" spans="1:53">
      <c r="A722" s="1">
        <f>输入错误检查!B721</f>
        <v>0</v>
      </c>
      <c r="C722" s="8" t="str">
        <f>IF(原始数据!B722="","",原始数据!B722)</f>
        <v/>
      </c>
      <c r="D722" s="8" t="str">
        <f>IF(原始数据!C722="","",原始数据!C722)</f>
        <v/>
      </c>
      <c r="E722" s="8" t="str">
        <f>IF(原始数据!D722="","",原始数据!D722)</f>
        <v/>
      </c>
      <c r="F722" s="8" t="str">
        <f>IF(原始数据!E722="","",原始数据!E722)</f>
        <v/>
      </c>
      <c r="G722" s="8" t="str">
        <f>IF(原始数据!F722="","",原始数据!F722)</f>
        <v/>
      </c>
      <c r="H722" s="8" t="str">
        <f>IF(原始数据!G722="","",原始数据!G722)</f>
        <v>加</v>
      </c>
      <c r="I722" s="8" t="str">
        <f>IF(原始数据!H722="","",原始数据!H722)</f>
        <v>下</v>
      </c>
      <c r="J722" s="8" t="str">
        <f>原始数据!U722</f>
        <v/>
      </c>
      <c r="K722" s="8" t="str">
        <f t="shared" si="22"/>
        <v/>
      </c>
      <c r="L722" s="8">
        <f t="shared" si="23"/>
        <v>0</v>
      </c>
      <c r="M722" s="142"/>
      <c r="N722" s="142"/>
      <c r="O722" s="146"/>
      <c r="P722" s="147"/>
      <c r="Q722" s="147"/>
      <c r="R722" s="147"/>
      <c r="S722" s="147"/>
      <c r="T722" s="148"/>
      <c r="U722" s="142"/>
      <c r="V722" s="142"/>
      <c r="W722" s="143"/>
      <c r="X722" s="144"/>
      <c r="Y722" s="144"/>
      <c r="Z722" s="144"/>
      <c r="AA722" s="144"/>
      <c r="AB722" s="145"/>
      <c r="AC722" s="142"/>
      <c r="AD722" s="142"/>
      <c r="AE722" s="146"/>
      <c r="AF722" s="147"/>
      <c r="AG722" s="147"/>
      <c r="AH722" s="147"/>
      <c r="AI722" s="147"/>
      <c r="AJ722" s="148"/>
      <c r="AK722" s="142"/>
      <c r="AL722" s="142"/>
      <c r="AM722" s="143"/>
      <c r="AN722" s="144"/>
      <c r="AO722" s="144"/>
      <c r="AP722" s="144"/>
      <c r="AQ722" s="144"/>
      <c r="AR722" s="145"/>
      <c r="AS722" s="142" t="str">
        <f>IF(原始数据!L722="","",原始数据!L722)</f>
        <v/>
      </c>
      <c r="AT722" s="142" t="str">
        <f>IF(原始数据!AV722="","",原始数据!AV722)</f>
        <v/>
      </c>
      <c r="AU722" s="154"/>
      <c r="AV722" s="154"/>
      <c r="AW722" s="154"/>
      <c r="AX722" s="154"/>
      <c r="AY722" s="155"/>
      <c r="AZ722" s="151"/>
      <c r="BA722" s="151"/>
    </row>
  </sheetData>
  <sheetProtection formatCells="0" insertHyperlinks="0" autoFilter="0"/>
  <protectedRanges>
    <protectedRange sqref="AM3:AY722" name="区域5"/>
    <protectedRange sqref="AE3:AJ722" name="区域4"/>
    <protectedRange sqref="W3:AB722" name="区域3"/>
    <protectedRange sqref="O3:T722" name="区域2"/>
  </protectedRange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3"/>
  <sheetViews>
    <sheetView tabSelected="1" zoomScale="38" zoomScaleNormal="38" topLeftCell="O1" workbookViewId="0">
      <selection activeCell="O1" sqref="O1:S1"/>
    </sheetView>
  </sheetViews>
  <sheetFormatPr defaultColWidth="9" defaultRowHeight="13.5"/>
  <cols>
    <col min="1" max="2" width="5.625" style="120" customWidth="1"/>
    <col min="3" max="3" width="5.625" customWidth="1"/>
    <col min="6" max="10" width="5.625" customWidth="1"/>
    <col min="15" max="15" width="4.625" customWidth="1"/>
    <col min="16" max="17" width="8.625" customWidth="1"/>
    <col min="20" max="20" width="9" style="20"/>
  </cols>
  <sheetData>
    <row r="1" ht="14.25" customHeight="1" spans="1:20">
      <c r="A1" s="121" t="s">
        <v>414</v>
      </c>
      <c r="B1" s="122"/>
      <c r="C1" s="123" t="s">
        <v>415</v>
      </c>
      <c r="D1" s="123" t="s">
        <v>416</v>
      </c>
      <c r="E1" s="123" t="s">
        <v>417</v>
      </c>
      <c r="F1" s="123" t="s">
        <v>418</v>
      </c>
      <c r="G1" s="123"/>
      <c r="H1" s="123" t="s">
        <v>419</v>
      </c>
      <c r="I1" s="123"/>
      <c r="J1" s="123"/>
      <c r="K1" s="123" t="s">
        <v>420</v>
      </c>
      <c r="L1" s="123" t="s">
        <v>421</v>
      </c>
      <c r="M1" s="123" t="s">
        <v>422</v>
      </c>
      <c r="N1" s="123" t="s">
        <v>423</v>
      </c>
      <c r="O1" s="22" t="s">
        <v>424</v>
      </c>
      <c r="P1" s="124" t="s">
        <v>425</v>
      </c>
      <c r="Q1" s="124"/>
      <c r="R1" s="22" t="s">
        <v>426</v>
      </c>
      <c r="S1" s="22" t="s">
        <v>427</v>
      </c>
      <c r="T1" s="21" t="s">
        <v>428</v>
      </c>
    </row>
    <row r="2" ht="14.25" spans="1:20">
      <c r="A2" s="125">
        <v>4</v>
      </c>
      <c r="B2" s="125">
        <v>11</v>
      </c>
      <c r="C2" s="126">
        <v>1200</v>
      </c>
      <c r="D2" s="127" t="s">
        <v>73</v>
      </c>
      <c r="E2" s="127" t="s">
        <v>74</v>
      </c>
      <c r="F2" s="128">
        <f>SUM(原始数据!M3:M10)</f>
        <v>15</v>
      </c>
      <c r="G2" s="128">
        <f>SUM(原始数据!N3:N10)</f>
        <v>10</v>
      </c>
      <c r="H2" s="129">
        <f>SUM(原始数据!P3:P10)</f>
        <v>1</v>
      </c>
      <c r="I2" s="130">
        <f>SUM(原始数据!Q3:Q10)</f>
        <v>2</v>
      </c>
      <c r="J2" s="131">
        <f>SUM(原始数据!R3:R10)</f>
        <v>0</v>
      </c>
      <c r="K2" s="17" t="str">
        <f t="array" ref="K2">_xlfn.IFS(H2&gt;J2,"主队胜",J2&gt;H2,"客队胜",F2&gt;G2,"主队胜",G2&gt;F2,"客队胜",F2=0,"",F2=G2,"时长")</f>
        <v>主队胜</v>
      </c>
      <c r="L2" s="132"/>
      <c r="M2" s="17" t="str">
        <f t="array" ref="M2">_xlfn.IFS(L2="主队胜",D2,L2="客队胜",E2,K2="主队胜",D2,K2="客队胜",E2,K2="","")</f>
        <v>AXIZ</v>
      </c>
      <c r="N2" s="17" t="str">
        <f t="array" ref="N2">_xlfn.IFS(L2="主队胜",E2,L2="客队胜",D2,K2="主队胜",E2,K2="客队胜",D2,K2="","")</f>
        <v>TE</v>
      </c>
      <c r="O2" s="22">
        <v>3</v>
      </c>
      <c r="P2" s="22"/>
      <c r="Q2" s="22"/>
      <c r="R2" s="20"/>
      <c r="S2" s="133"/>
    </row>
    <row r="3" ht="14.25" spans="1:20">
      <c r="A3" s="125">
        <v>4</v>
      </c>
      <c r="B3" s="125">
        <v>11</v>
      </c>
      <c r="C3" s="126">
        <v>1400</v>
      </c>
      <c r="D3" s="127" t="s">
        <v>115</v>
      </c>
      <c r="E3" s="127" t="s">
        <v>116</v>
      </c>
      <c r="F3" s="128">
        <f>SUM(原始数据!M11:M18)</f>
        <v>11</v>
      </c>
      <c r="G3" s="128">
        <f>SUM(原始数据!N11:N18)</f>
        <v>15</v>
      </c>
      <c r="H3" s="129">
        <f>SUM(原始数据!P11:P18)</f>
        <v>1</v>
      </c>
      <c r="I3" s="130">
        <f>SUM(原始数据!Q11:Q18)</f>
        <v>0</v>
      </c>
      <c r="J3" s="131">
        <f>SUM(原始数据!R11:R18)</f>
        <v>2</v>
      </c>
      <c r="K3" s="17" t="str">
        <f t="array" ref="K3">_xlfn.IFS(H3&gt;J3,"主队胜",J3&gt;H3,"客队胜",F3&gt;G3,"主队胜",G3&gt;F3,"客队胜",F3=0,"",F3=G3,"时长")</f>
        <v>客队胜</v>
      </c>
      <c r="L3" s="132"/>
      <c r="M3" s="17" t="str">
        <f t="array" ref="M3">_xlfn.IFS(L3="主队胜",D3,L3="客队胜",E3,K3="主队胜",D3,K3="客队胜",E3,K3="","")</f>
        <v>FT</v>
      </c>
      <c r="N3" s="17" t="str">
        <f t="array" ref="N3">_xlfn.IFS(L3="主队胜",E3,L3="客队胜",D3,K3="主队胜",E3,K3="客队胜",D3,K3="","")</f>
        <v>RVL</v>
      </c>
      <c r="O3" s="22">
        <v>3</v>
      </c>
      <c r="P3" s="22"/>
      <c r="Q3" s="22"/>
      <c r="R3" s="21" t="s">
        <v>429</v>
      </c>
      <c r="S3" s="134" t="s">
        <v>430</v>
      </c>
    </row>
    <row r="4" ht="14.25" spans="1:20">
      <c r="A4" s="125">
        <v>4</v>
      </c>
      <c r="B4" s="125">
        <v>11</v>
      </c>
      <c r="C4" s="126">
        <v>1600</v>
      </c>
      <c r="D4" s="127" t="s">
        <v>126</v>
      </c>
      <c r="E4" s="127" t="s">
        <v>127</v>
      </c>
      <c r="F4" s="128">
        <f>SUM(原始数据!M19:M26)</f>
        <v>3</v>
      </c>
      <c r="G4" s="128">
        <f>SUM(原始数据!N19:N26)</f>
        <v>14</v>
      </c>
      <c r="H4" s="129">
        <f>SUM(原始数据!P19:P26)</f>
        <v>0</v>
      </c>
      <c r="I4" s="130">
        <f>SUM(原始数据!Q19:Q26)</f>
        <v>0</v>
      </c>
      <c r="J4" s="131">
        <f>SUM(原始数据!R19:R26)</f>
        <v>2</v>
      </c>
      <c r="K4" s="17" t="str">
        <f t="array" ref="K4">_xlfn.IFS(H4&gt;J4,"主队胜",J4&gt;H4,"客队胜",F4&gt;G4,"主队胜",G4&gt;F4,"客队胜",F4=0,"",F4=G4,"时长")</f>
        <v>客队胜</v>
      </c>
      <c r="L4" s="132"/>
      <c r="M4" s="17" t="str">
        <f t="array" ref="M4">_xlfn.IFS(L4="主队胜",D4,L4="客队胜",E4,K4="主队胜",D4,K4="客队胜",E4,K4="","")</f>
        <v>RD</v>
      </c>
      <c r="N4" s="17" t="str">
        <f t="array" ref="N4">_xlfn.IFS(L4="主队胜",E4,L4="客队胜",D4,K4="主队胜",E4,K4="客队胜",D4,K4="","")</f>
        <v>ZZZ</v>
      </c>
      <c r="O4" s="22">
        <v>3</v>
      </c>
      <c r="P4" s="22"/>
      <c r="Q4" s="22"/>
      <c r="R4" s="21" t="s">
        <v>429</v>
      </c>
      <c r="S4" s="133"/>
    </row>
    <row r="5" ht="14.25" spans="1:20">
      <c r="A5" s="125">
        <v>4</v>
      </c>
      <c r="B5" s="125">
        <v>11</v>
      </c>
      <c r="C5" s="126">
        <v>1800</v>
      </c>
      <c r="D5" s="127" t="s">
        <v>137</v>
      </c>
      <c r="E5" s="127" t="s">
        <v>138</v>
      </c>
      <c r="F5" s="128">
        <f>SUM(原始数据!M27:M34)</f>
        <v>18</v>
      </c>
      <c r="G5" s="128">
        <f>SUM(原始数据!N27:N34)</f>
        <v>16</v>
      </c>
      <c r="H5" s="129">
        <f>SUM(原始数据!P27:P34)</f>
        <v>2</v>
      </c>
      <c r="I5" s="130">
        <f>SUM(原始数据!Q27:Q34)</f>
        <v>1</v>
      </c>
      <c r="J5" s="131">
        <f>SUM(原始数据!R27:R34)</f>
        <v>1</v>
      </c>
      <c r="K5" s="17" t="str">
        <f t="array" ref="K5">_xlfn.IFS(H5&gt;J5,"主队胜",J5&gt;H5,"客队胜",F5&gt;G5,"主队胜",G5&gt;F5,"客队胜",F5=0,"",F5=G5,"时长")</f>
        <v>主队胜</v>
      </c>
      <c r="L5" s="132"/>
      <c r="M5" s="17" t="str">
        <f t="array" ref="M5">_xlfn.IFS(L5="主队胜",D5,L5="客队胜",E5,K5="主队胜",D5,K5="客队胜",E5,K5="","")</f>
        <v>GG</v>
      </c>
      <c r="N5" s="17" t="str">
        <f t="array" ref="N5">_xlfn.IFS(L5="主队胜",E5,L5="客队胜",D5,K5="主队胜",E5,K5="客队胜",D5,K5="","")</f>
        <v>RC</v>
      </c>
      <c r="O5" s="22">
        <v>3</v>
      </c>
      <c r="P5" s="22"/>
      <c r="Q5" s="22"/>
      <c r="R5" s="21" t="s">
        <v>429</v>
      </c>
      <c r="S5" s="133"/>
    </row>
    <row r="6" ht="14.25" spans="1:20">
      <c r="A6" s="125">
        <v>4</v>
      </c>
      <c r="B6" s="125">
        <v>12</v>
      </c>
      <c r="C6" s="126">
        <v>1200</v>
      </c>
      <c r="D6" s="127" t="s">
        <v>148</v>
      </c>
      <c r="E6" s="127" t="s">
        <v>149</v>
      </c>
      <c r="F6" s="128">
        <f>SUM(原始数据!M35:M42)</f>
        <v>5</v>
      </c>
      <c r="G6" s="128">
        <f>SUM(原始数据!N35:N42)</f>
        <v>12</v>
      </c>
      <c r="H6" s="129">
        <f>SUM(原始数据!P35:P42)</f>
        <v>0</v>
      </c>
      <c r="I6" s="130">
        <f>SUM(原始数据!Q35:Q42)</f>
        <v>0</v>
      </c>
      <c r="J6" s="131">
        <f>SUM(原始数据!R35:R42)</f>
        <v>2</v>
      </c>
      <c r="K6" s="17" t="str">
        <f t="array" ref="K6">_xlfn.IFS(H6&gt;J6,"主队胜",J6&gt;H6,"客队胜",F6&gt;G6,"主队胜",G6&gt;F6,"客队胜",F6=0,"",F6=G6,"时长")</f>
        <v>客队胜</v>
      </c>
      <c r="L6" s="132"/>
      <c r="M6" s="17" t="str">
        <f t="array" ref="M6">_xlfn.IFS(L6="主队胜",D6,L6="客队胜",E6,K6="主队胜",D6,K6="客队胜",E6,K6="","")</f>
        <v>AWG</v>
      </c>
      <c r="N6" s="17" t="str">
        <f t="array" ref="N6">_xlfn.IFS(L6="主队胜",E6,L6="客队胜",D6,K6="主队胜",E6,K6="客队胜",D6,K6="","")</f>
        <v>DOU5</v>
      </c>
      <c r="O6" s="22">
        <v>3</v>
      </c>
      <c r="P6" s="22"/>
      <c r="Q6" s="22"/>
      <c r="R6" s="21" t="s">
        <v>429</v>
      </c>
      <c r="S6" s="133" t="s">
        <v>431</v>
      </c>
    </row>
    <row r="7" ht="14.25" spans="1:20">
      <c r="A7" s="125">
        <v>4</v>
      </c>
      <c r="B7" s="125">
        <v>12</v>
      </c>
      <c r="C7" s="126">
        <v>1400</v>
      </c>
      <c r="D7" s="127" t="s">
        <v>153</v>
      </c>
      <c r="E7" s="127" t="s">
        <v>154</v>
      </c>
      <c r="F7" s="128">
        <f>SUM(原始数据!M43:M50)</f>
        <v>14</v>
      </c>
      <c r="G7" s="128">
        <f>SUM(原始数据!N43:N50)</f>
        <v>4</v>
      </c>
      <c r="H7" s="129">
        <f>SUM(原始数据!P43:P50)</f>
        <v>2</v>
      </c>
      <c r="I7" s="130">
        <f>SUM(原始数据!Q43:Q50)</f>
        <v>0</v>
      </c>
      <c r="J7" s="131">
        <f>SUM(原始数据!R43:R50)</f>
        <v>0</v>
      </c>
      <c r="K7" s="17" t="str">
        <f t="array" ref="K7">_xlfn.IFS(H7&gt;J7,"主队胜",J7&gt;H7,"客队胜",F7&gt;G7,"主队胜",G7&gt;F7,"客队胜",F7=0,"",F7=G7,"时长")</f>
        <v>主队胜</v>
      </c>
      <c r="L7" s="132"/>
      <c r="M7" s="17" t="str">
        <f t="array" ref="M7">_xlfn.IFS(L7="主队胜",D7,L7="客队胜",E7,K7="主队胜",D7,K7="客队胜",E7,K7="","")</f>
        <v>WOLVES</v>
      </c>
      <c r="N7" s="17" t="str">
        <f t="array" ref="N7">_xlfn.IFS(L7="主队胜",E7,L7="客队胜",D7,K7="主队胜",E7,K7="客队胜",D7,K7="","")</f>
        <v>OMNI</v>
      </c>
      <c r="O7" s="22">
        <v>3</v>
      </c>
      <c r="P7" s="22"/>
      <c r="Q7" s="22"/>
      <c r="R7" s="21" t="s">
        <v>429</v>
      </c>
      <c r="S7" s="133"/>
    </row>
    <row r="8" ht="14.25" spans="1:20">
      <c r="A8" s="125">
        <v>4</v>
      </c>
      <c r="B8" s="125">
        <v>12</v>
      </c>
      <c r="C8" s="126">
        <v>1600</v>
      </c>
      <c r="D8" s="127" t="s">
        <v>157</v>
      </c>
      <c r="E8" s="127" t="s">
        <v>158</v>
      </c>
      <c r="F8" s="128">
        <f>SUM(原始数据!M51:M58)</f>
        <v>3</v>
      </c>
      <c r="G8" s="128">
        <f>SUM(原始数据!N51:N58)</f>
        <v>15</v>
      </c>
      <c r="H8" s="129">
        <f>SUM(原始数据!P51:P58)</f>
        <v>0</v>
      </c>
      <c r="I8" s="130">
        <f>SUM(原始数据!Q51:Q58)</f>
        <v>0</v>
      </c>
      <c r="J8" s="131">
        <f>SUM(原始数据!R51:R58)</f>
        <v>2</v>
      </c>
      <c r="K8" s="17" t="str">
        <f t="array" ref="K8">_xlfn.IFS(H8&gt;J8,"主队胜",J8&gt;H8,"客队胜",F8&gt;G8,"主队胜",G8&gt;F8,"客队胜",F8=0,"",F8=G8,"时长")</f>
        <v>客队胜</v>
      </c>
      <c r="L8" s="132"/>
      <c r="M8" s="17" t="str">
        <f t="array" ref="M8">_xlfn.IFS(L8="主队胜",D8,L8="客队胜",E8,K8="主队胜",D8,K8="客队胜",E8,K8="","")</f>
        <v>ZETA</v>
      </c>
      <c r="N8" s="17" t="str">
        <f t="array" ref="N8">_xlfn.IFS(L8="主队胜",E8,L8="客队胜",D8,K8="主队胜",E8,K8="客队胜",D8,K8="","")</f>
        <v>ACT</v>
      </c>
      <c r="O8" s="22">
        <v>3</v>
      </c>
      <c r="P8" s="22"/>
      <c r="Q8" s="22"/>
      <c r="R8" s="20"/>
      <c r="S8" s="133"/>
    </row>
    <row r="9" ht="14.25" spans="1:20">
      <c r="A9" s="125">
        <v>4</v>
      </c>
      <c r="B9" s="125">
        <v>12</v>
      </c>
      <c r="C9" s="126">
        <v>1800</v>
      </c>
      <c r="D9" s="127" t="s">
        <v>162</v>
      </c>
      <c r="E9" s="127" t="s">
        <v>163</v>
      </c>
      <c r="F9" s="128">
        <f>SUM(原始数据!M59:M66)</f>
        <v>5</v>
      </c>
      <c r="G9" s="128">
        <f>SUM(原始数据!N59:N66)</f>
        <v>13</v>
      </c>
      <c r="H9" s="129">
        <f>SUM(原始数据!P59:P66)</f>
        <v>0</v>
      </c>
      <c r="I9" s="130">
        <f>SUM(原始数据!Q59:Q66)</f>
        <v>0</v>
      </c>
      <c r="J9" s="131">
        <f>SUM(原始数据!R59:R66)</f>
        <v>2</v>
      </c>
      <c r="K9" s="17" t="str">
        <f t="array" ref="K9">_xlfn.IFS(H9&gt;J9,"主队胜",J9&gt;H9,"客队胜",F9&gt;G9,"主队胜",G9&gt;F9,"客队胜",F9=0,"",F9=G9,"时长")</f>
        <v>客队胜</v>
      </c>
      <c r="L9" s="132"/>
      <c r="M9" s="17" t="str">
        <f t="array" ref="M9">_xlfn.IFS(L9="主队胜",D9,L9="客队胜",E9,K9="主队胜",D9,K9="客队胜",E9,K9="","")</f>
        <v>WBG</v>
      </c>
      <c r="N9" s="17" t="str">
        <f t="array" ref="N9">_xlfn.IFS(L9="主队胜",E9,L9="客队胜",D9,K9="主队胜",E9,K9="客队胜",D9,K9="","")</f>
        <v>FL</v>
      </c>
      <c r="O9" s="22">
        <v>3</v>
      </c>
      <c r="P9" s="22"/>
      <c r="Q9" s="22"/>
      <c r="R9" s="21" t="s">
        <v>429</v>
      </c>
      <c r="S9" s="133"/>
    </row>
    <row r="10" ht="14.25" spans="1:20">
      <c r="A10" s="125">
        <v>4</v>
      </c>
      <c r="B10" s="125">
        <v>13</v>
      </c>
      <c r="C10" s="126">
        <v>1200</v>
      </c>
      <c r="D10" s="127" t="s">
        <v>166</v>
      </c>
      <c r="E10" s="127" t="s">
        <v>73</v>
      </c>
      <c r="F10" s="128">
        <f>SUM(原始数据!M67:M74)</f>
        <v>10</v>
      </c>
      <c r="G10" s="128">
        <f>SUM(原始数据!N67:N74)</f>
        <v>15</v>
      </c>
      <c r="H10" s="129">
        <f>SUM(原始数据!P67:P74)</f>
        <v>0</v>
      </c>
      <c r="I10" s="130">
        <f>SUM(原始数据!Q67:Q74)</f>
        <v>2</v>
      </c>
      <c r="J10" s="131">
        <f>SUM(原始数据!R67:R74)</f>
        <v>1</v>
      </c>
      <c r="K10" s="17" t="str">
        <f t="array" ref="K10">_xlfn.IFS(H10&gt;J10,"主队胜",J10&gt;H10,"客队胜",F10&gt;G10,"主队胜",G10&gt;F10,"客队胜",F10=0,"",F10=G10,"时长")</f>
        <v>客队胜</v>
      </c>
      <c r="L10" s="132"/>
      <c r="M10" s="17" t="str">
        <f t="array" ref="M10">_xlfn.IFS(L10="主队胜",D10,L10="客队胜",E10,K10="主队胜",D10,K10="客队胜",E10,K10="","")</f>
        <v>AXIZ</v>
      </c>
      <c r="N10" s="17" t="str">
        <f t="array" ref="N10">_xlfn.IFS(L10="主队胜",E10,L10="客队胜",D10,K10="主队胜",E10,K10="客队胜",D10,K10="","")</f>
        <v>ITZY</v>
      </c>
      <c r="O10" s="22">
        <v>3</v>
      </c>
      <c r="P10" s="22"/>
      <c r="Q10" s="22"/>
      <c r="R10" s="21" t="s">
        <v>429</v>
      </c>
      <c r="S10" s="133"/>
    </row>
    <row r="11" ht="14.25" spans="1:20">
      <c r="A11" s="125">
        <v>4</v>
      </c>
      <c r="B11" s="125">
        <v>13</v>
      </c>
      <c r="C11" s="126">
        <v>1400</v>
      </c>
      <c r="D11" s="127" t="s">
        <v>138</v>
      </c>
      <c r="E11" s="127" t="s">
        <v>170</v>
      </c>
      <c r="F11" s="128">
        <f>SUM(原始数据!M75:M82)</f>
        <v>19</v>
      </c>
      <c r="G11" s="128">
        <f>SUM(原始数据!N75:N82)</f>
        <v>7</v>
      </c>
      <c r="H11" s="129">
        <f>SUM(原始数据!P75:P82)</f>
        <v>2</v>
      </c>
      <c r="I11" s="130">
        <f>SUM(原始数据!Q75:Q82)</f>
        <v>1</v>
      </c>
      <c r="J11" s="131">
        <f>SUM(原始数据!R75:R82)</f>
        <v>0</v>
      </c>
      <c r="K11" s="17" t="str">
        <f t="array" ref="K11">_xlfn.IFS(H11&gt;J11,"主队胜",J11&gt;H11,"客队胜",F11&gt;G11,"主队胜",G11&gt;F11,"客队胜",F11=0,"",F11=G11,"时长")</f>
        <v>主队胜</v>
      </c>
      <c r="L11" s="132"/>
      <c r="M11" s="17" t="str">
        <f t="array" ref="M11">_xlfn.IFS(L11="主队胜",D11,L11="客队胜",E11,K11="主队胜",D11,K11="客队胜",E11,K11="","")</f>
        <v>RC</v>
      </c>
      <c r="N11" s="17" t="str">
        <f t="array" ref="N11">_xlfn.IFS(L11="主队胜",E11,L11="客队胜",D11,K11="主队胜",E11,K11="客队胜",D11,K11="","")</f>
        <v>SKY</v>
      </c>
      <c r="O11" s="22">
        <v>3</v>
      </c>
      <c r="P11" s="22"/>
      <c r="Q11" s="22"/>
      <c r="R11" s="21" t="s">
        <v>429</v>
      </c>
      <c r="S11" s="133"/>
    </row>
    <row r="12" ht="14.25" spans="1:20">
      <c r="A12" s="125">
        <v>4</v>
      </c>
      <c r="B12" s="125">
        <v>13</v>
      </c>
      <c r="C12" s="126">
        <v>1600</v>
      </c>
      <c r="D12" s="127" t="s">
        <v>115</v>
      </c>
      <c r="E12" s="127" t="s">
        <v>173</v>
      </c>
      <c r="F12" s="128">
        <f>SUM(原始数据!M83:M90)</f>
        <v>10</v>
      </c>
      <c r="G12" s="128">
        <f>SUM(原始数据!N83:N90)</f>
        <v>18</v>
      </c>
      <c r="H12" s="129">
        <f>SUM(原始数据!P83:P90)</f>
        <v>0</v>
      </c>
      <c r="I12" s="130">
        <f>SUM(原始数据!Q83:Q90)</f>
        <v>1</v>
      </c>
      <c r="J12" s="131">
        <f>SUM(原始数据!R83:R90)</f>
        <v>2</v>
      </c>
      <c r="K12" s="17" t="str">
        <f t="array" ref="K12">_xlfn.IFS(H12&gt;J12,"主队胜",J12&gt;H12,"客队胜",F12&gt;G12,"主队胜",G12&gt;F12,"客队胜",F12=0,"",F12=G12,"时长")</f>
        <v>客队胜</v>
      </c>
      <c r="L12" s="132"/>
      <c r="M12" s="17" t="str">
        <f t="array" ref="M12">_xlfn.IFS(L12="主队胜",D12,L12="客队胜",E12,K12="主队胜",D12,K12="客队胜",E12,K12="","")</f>
        <v>GR</v>
      </c>
      <c r="N12" s="17" t="str">
        <f t="array" ref="N12">_xlfn.IFS(L12="主队胜",E12,L12="客队胜",D12,K12="主队胜",E12,K12="客队胜",D12,K12="","")</f>
        <v>RVL</v>
      </c>
      <c r="O12" s="22">
        <v>3</v>
      </c>
      <c r="P12" s="22"/>
      <c r="Q12" s="22"/>
      <c r="R12" s="20"/>
      <c r="S12" s="133"/>
    </row>
    <row r="13" ht="14.25" spans="1:20">
      <c r="A13" s="125">
        <v>4</v>
      </c>
      <c r="B13" s="125">
        <v>13</v>
      </c>
      <c r="C13" s="126">
        <v>1800</v>
      </c>
      <c r="D13" s="127" t="s">
        <v>127</v>
      </c>
      <c r="E13" s="127" t="s">
        <v>176</v>
      </c>
      <c r="F13" s="128">
        <f>SUM(原始数据!M91:M98)</f>
        <v>11</v>
      </c>
      <c r="G13" s="128">
        <f>SUM(原始数据!N91:N98)</f>
        <v>13</v>
      </c>
      <c r="H13" s="129">
        <f>SUM(原始数据!P91:P98)</f>
        <v>0</v>
      </c>
      <c r="I13" s="130">
        <f>SUM(原始数据!Q91:Q98)</f>
        <v>2</v>
      </c>
      <c r="J13" s="131">
        <f>SUM(原始数据!R91:R98)</f>
        <v>1</v>
      </c>
      <c r="K13" s="17" t="str">
        <f t="array" ref="K13">_xlfn.IFS(H13&gt;J13,"主队胜",J13&gt;H13,"客队胜",F13&gt;G13,"主队胜",G13&gt;F13,"客队胜",F13=0,"",F13=G13,"时长")</f>
        <v>客队胜</v>
      </c>
      <c r="L13" s="132"/>
      <c r="M13" s="17" t="str">
        <f t="array" ref="M13">_xlfn.IFS(L13="主队胜",D13,L13="客队胜",E13,K13="主队胜",D13,K13="客队胜",E13,K13="","")</f>
        <v>MRC</v>
      </c>
      <c r="N13" s="17" t="str">
        <f t="array" ref="N13">_xlfn.IFS(L13="主队胜",E13,L13="客队胜",D13,K13="主队胜",E13,K13="客队胜",D13,K13="","")</f>
        <v>RD</v>
      </c>
      <c r="O13" s="22">
        <v>3</v>
      </c>
      <c r="P13" s="22"/>
      <c r="Q13" s="22"/>
      <c r="R13" s="20"/>
      <c r="S13" s="133"/>
    </row>
    <row r="14" ht="14.25" spans="1:20">
      <c r="A14" s="125">
        <v>4</v>
      </c>
      <c r="B14" s="125">
        <v>14</v>
      </c>
      <c r="C14" s="126">
        <v>1200</v>
      </c>
      <c r="D14" s="127" t="s">
        <v>149</v>
      </c>
      <c r="E14" s="127" t="s">
        <v>74</v>
      </c>
      <c r="F14" s="128">
        <f>SUM(原始数据!M99:M106)</f>
        <v>9</v>
      </c>
      <c r="G14" s="128">
        <f>SUM(原始数据!N99:N106)</f>
        <v>16</v>
      </c>
      <c r="H14" s="129">
        <f>SUM(原始数据!P99:P106)</f>
        <v>0</v>
      </c>
      <c r="I14" s="130">
        <f>SUM(原始数据!Q99:Q106)</f>
        <v>1</v>
      </c>
      <c r="J14" s="131">
        <f>SUM(原始数据!R99:R106)</f>
        <v>2</v>
      </c>
      <c r="K14" s="17" t="str">
        <f t="array" ref="K14">_xlfn.IFS(H14&gt;J14,"主队胜",J14&gt;H14,"客队胜",F14&gt;G14,"主队胜",G14&gt;F14,"客队胜",F14=0,"",F14=G14,"时长")</f>
        <v>客队胜</v>
      </c>
      <c r="L14" s="132"/>
      <c r="M14" s="17" t="str">
        <f t="array" ref="M14">_xlfn.IFS(L14="主队胜",D14,L14="客队胜",E14,K14="主队胜",D14,K14="客队胜",E14,K14="","")</f>
        <v>TE</v>
      </c>
      <c r="N14" s="17" t="str">
        <f t="array" ref="N14">_xlfn.IFS(L14="主队胜",E14,L14="客队胜",D14,K14="主队胜",E14,K14="客队胜",D14,K14="","")</f>
        <v>AWG</v>
      </c>
      <c r="O14" s="22">
        <v>3</v>
      </c>
      <c r="P14" s="22"/>
      <c r="Q14" s="22"/>
      <c r="R14" s="20"/>
      <c r="S14" s="133"/>
    </row>
    <row r="15" ht="14.25" spans="1:20">
      <c r="A15" s="125">
        <v>4</v>
      </c>
      <c r="B15" s="125">
        <v>14</v>
      </c>
      <c r="C15" s="126">
        <v>1400</v>
      </c>
      <c r="D15" s="127" t="s">
        <v>116</v>
      </c>
      <c r="E15" s="127" t="s">
        <v>162</v>
      </c>
      <c r="F15" s="128">
        <f>SUM(原始数据!M107:M114)</f>
        <v>15</v>
      </c>
      <c r="G15" s="128">
        <f>SUM(原始数据!N107:N114)</f>
        <v>11</v>
      </c>
      <c r="H15" s="129">
        <f>SUM(原始数据!P107:P114)</f>
        <v>2</v>
      </c>
      <c r="I15" s="130">
        <f>SUM(原始数据!Q107:Q114)</f>
        <v>1</v>
      </c>
      <c r="J15" s="131">
        <f>SUM(原始数据!R107:R114)</f>
        <v>0</v>
      </c>
      <c r="K15" s="17" t="str">
        <f t="array" ref="K15">_xlfn.IFS(H15&gt;J15,"主队胜",J15&gt;H15,"客队胜",F15&gt;G15,"主队胜",G15&gt;F15,"客队胜",F15=0,"",F15=G15,"时长")</f>
        <v>主队胜</v>
      </c>
      <c r="L15" s="132"/>
      <c r="M15" s="17" t="str">
        <f t="array" ref="M15">_xlfn.IFS(L15="主队胜",D15,L15="客队胜",E15,K15="主队胜",D15,K15="客队胜",E15,K15="","")</f>
        <v>FT</v>
      </c>
      <c r="N15" s="17" t="str">
        <f t="array" ref="N15">_xlfn.IFS(L15="主队胜",E15,L15="客队胜",D15,K15="主队胜",E15,K15="客队胜",D15,K15="","")</f>
        <v>FL</v>
      </c>
      <c r="O15" s="22">
        <v>3</v>
      </c>
      <c r="P15" s="22"/>
      <c r="Q15" s="22"/>
      <c r="R15" s="20"/>
      <c r="S15" s="133"/>
    </row>
    <row r="16" ht="14.25" spans="1:20">
      <c r="A16" s="125">
        <v>4</v>
      </c>
      <c r="B16" s="125">
        <v>14</v>
      </c>
      <c r="C16" s="126">
        <v>1600</v>
      </c>
      <c r="D16" s="127" t="s">
        <v>126</v>
      </c>
      <c r="E16" s="127" t="s">
        <v>158</v>
      </c>
      <c r="F16" s="128">
        <f>SUM(原始数据!M115:M122)</f>
        <v>3</v>
      </c>
      <c r="G16" s="128">
        <f>SUM(原始数据!N115:N122)</f>
        <v>15</v>
      </c>
      <c r="H16" s="129">
        <f>SUM(原始数据!P115:P122)</f>
        <v>0</v>
      </c>
      <c r="I16" s="130">
        <f>SUM(原始数据!Q115:Q122)</f>
        <v>0</v>
      </c>
      <c r="J16" s="131">
        <f>SUM(原始数据!R115:R122)</f>
        <v>2</v>
      </c>
      <c r="K16" s="17" t="str">
        <f t="array" ref="K16">_xlfn.IFS(H16&gt;J16,"主队胜",J16&gt;H16,"客队胜",F16&gt;G16,"主队胜",G16&gt;F16,"客队胜",F16=0,"",F16=G16,"时长")</f>
        <v>客队胜</v>
      </c>
      <c r="L16" s="132"/>
      <c r="M16" s="17" t="str">
        <f t="array" ref="M16">_xlfn.IFS(L16="主队胜",D16,L16="客队胜",E16,K16="主队胜",D16,K16="客队胜",E16,K16="","")</f>
        <v>ZETA</v>
      </c>
      <c r="N16" s="17" t="str">
        <f t="array" ref="N16">_xlfn.IFS(L16="主队胜",E16,L16="客队胜",D16,K16="主队胜",E16,K16="客队胜",D16,K16="","")</f>
        <v>ZZZ</v>
      </c>
      <c r="O16" s="22">
        <v>3</v>
      </c>
      <c r="P16" s="22"/>
      <c r="Q16" s="22"/>
      <c r="R16" s="20"/>
      <c r="S16" s="133"/>
    </row>
    <row r="17" ht="14.25" spans="1:19">
      <c r="A17" s="125">
        <v>4</v>
      </c>
      <c r="B17" s="125">
        <v>14</v>
      </c>
      <c r="C17" s="126">
        <v>1800</v>
      </c>
      <c r="D17" s="127" t="s">
        <v>137</v>
      </c>
      <c r="E17" s="127" t="s">
        <v>154</v>
      </c>
      <c r="F17" s="128">
        <f>SUM(原始数据!M123:M130)</f>
        <v>14</v>
      </c>
      <c r="G17" s="128">
        <f>SUM(原始数据!N123:N130)</f>
        <v>4</v>
      </c>
      <c r="H17" s="129">
        <f>SUM(原始数据!P123:P130)</f>
        <v>2</v>
      </c>
      <c r="I17" s="130">
        <f>SUM(原始数据!Q123:Q130)</f>
        <v>0</v>
      </c>
      <c r="J17" s="131">
        <f>SUM(原始数据!R123:R130)</f>
        <v>0</v>
      </c>
      <c r="K17" s="17" t="str">
        <f t="array" ref="K17">_xlfn.IFS(H17&gt;J17,"主队胜",J17&gt;H17,"客队胜",F17&gt;G17,"主队胜",G17&gt;F17,"客队胜",F17=0,"",F17=G17,"时长")</f>
        <v>主队胜</v>
      </c>
      <c r="L17" s="132"/>
      <c r="M17" s="17" t="str">
        <f t="array" ref="M17">_xlfn.IFS(L17="主队胜",D17,L17="客队胜",E17,K17="主队胜",D17,K17="客队胜",E17,K17="","")</f>
        <v>GG</v>
      </c>
      <c r="N17" s="17" t="str">
        <f t="array" ref="N17">_xlfn.IFS(L17="主队胜",E17,L17="客队胜",D17,K17="主队胜",E17,K17="客队胜",D17,K17="","")</f>
        <v>OMNI</v>
      </c>
      <c r="O17" s="22">
        <v>3</v>
      </c>
      <c r="P17" s="22"/>
      <c r="Q17" s="22"/>
      <c r="R17" s="20"/>
      <c r="S17" s="133"/>
    </row>
    <row r="18" ht="14.25" spans="1:19">
      <c r="A18" s="125">
        <v>4</v>
      </c>
      <c r="B18" s="125">
        <v>15</v>
      </c>
      <c r="C18" s="126">
        <v>1200</v>
      </c>
      <c r="D18" s="127" t="s">
        <v>157</v>
      </c>
      <c r="E18" s="127" t="s">
        <v>176</v>
      </c>
      <c r="F18" s="128">
        <f>SUM(原始数据!M131:M138)</f>
        <v>12</v>
      </c>
      <c r="G18" s="128">
        <f>SUM(原始数据!N131:N138)</f>
        <v>4</v>
      </c>
      <c r="H18" s="129">
        <f>SUM(原始数据!P131:P138)</f>
        <v>2</v>
      </c>
      <c r="I18" s="130">
        <f>SUM(原始数据!Q131:Q138)</f>
        <v>0</v>
      </c>
      <c r="J18" s="131">
        <f>SUM(原始数据!R131:R138)</f>
        <v>0</v>
      </c>
      <c r="K18" s="17" t="str">
        <f t="array" ref="K18">_xlfn.IFS(H18&gt;J18,"主队胜",J18&gt;H18,"客队胜",F18&gt;G18,"主队胜",G18&gt;F18,"客队胜",F18=0,"",F18=G18,"时长")</f>
        <v>主队胜</v>
      </c>
      <c r="L18" s="132"/>
      <c r="M18" s="17" t="str">
        <f t="array" ref="M18">_xlfn.IFS(L18="主队胜",D18,L18="客队胜",E18,K18="主队胜",D18,K18="客队胜",E18,K18="","")</f>
        <v>ACT</v>
      </c>
      <c r="N18" s="17" t="str">
        <f t="array" ref="N18">_xlfn.IFS(L18="主队胜",E18,L18="客队胜",D18,K18="主队胜",E18,K18="客队胜",D18,K18="","")</f>
        <v>MRC</v>
      </c>
      <c r="O18" s="22">
        <v>3</v>
      </c>
      <c r="P18" s="22"/>
      <c r="Q18" s="22"/>
      <c r="R18" s="20" t="s">
        <v>429</v>
      </c>
      <c r="S18" s="133"/>
    </row>
    <row r="19" ht="14.25" spans="1:19">
      <c r="A19" s="125">
        <v>4</v>
      </c>
      <c r="B19" s="125">
        <v>15</v>
      </c>
      <c r="C19" s="126">
        <v>1400</v>
      </c>
      <c r="D19" s="127" t="s">
        <v>153</v>
      </c>
      <c r="E19" s="127" t="s">
        <v>170</v>
      </c>
      <c r="F19" s="128">
        <f>SUM(原始数据!M139:M146)</f>
        <v>15</v>
      </c>
      <c r="G19" s="128">
        <f>SUM(原始数据!N139:N146)</f>
        <v>3</v>
      </c>
      <c r="H19" s="129">
        <f>SUM(原始数据!P139:P146)</f>
        <v>2</v>
      </c>
      <c r="I19" s="130">
        <f>SUM(原始数据!Q139:Q146)</f>
        <v>0</v>
      </c>
      <c r="J19" s="131">
        <f>SUM(原始数据!R139:R146)</f>
        <v>0</v>
      </c>
      <c r="K19" s="17" t="str">
        <f t="array" ref="K19">_xlfn.IFS(H19&gt;J19,"主队胜",J19&gt;H19,"客队胜",F19&gt;G19,"主队胜",G19&gt;F19,"客队胜",F19=0,"",F19=G19,"时长")</f>
        <v>主队胜</v>
      </c>
      <c r="L19" s="132"/>
      <c r="M19" s="17" t="str">
        <f t="array" ref="M19">_xlfn.IFS(L19="主队胜",D19,L19="客队胜",E19,K19="主队胜",D19,K19="客队胜",E19,K19="","")</f>
        <v>WOLVES</v>
      </c>
      <c r="N19" s="17" t="str">
        <f t="array" ref="N19">_xlfn.IFS(L19="主队胜",E19,L19="客队胜",D19,K19="主队胜",E19,K19="客队胜",D19,K19="","")</f>
        <v>SKY</v>
      </c>
      <c r="O19" s="22">
        <v>3</v>
      </c>
      <c r="P19" s="22"/>
      <c r="Q19" s="22"/>
      <c r="R19" s="21" t="s">
        <v>429</v>
      </c>
      <c r="S19" s="133"/>
    </row>
    <row r="20" ht="14.25" spans="1:19">
      <c r="A20" s="125">
        <v>4</v>
      </c>
      <c r="B20" s="125">
        <v>15</v>
      </c>
      <c r="C20" s="126">
        <v>1600</v>
      </c>
      <c r="D20" s="127" t="s">
        <v>148</v>
      </c>
      <c r="E20" s="127" t="s">
        <v>166</v>
      </c>
      <c r="F20" s="128">
        <f>SUM(原始数据!M147:M154)</f>
        <v>13</v>
      </c>
      <c r="G20" s="128">
        <f>SUM(原始数据!N147:N154)</f>
        <v>12</v>
      </c>
      <c r="H20" s="129">
        <f>SUM(原始数据!P147:P154)</f>
        <v>1</v>
      </c>
      <c r="I20" s="130">
        <f>SUM(原始数据!Q147:Q154)</f>
        <v>0</v>
      </c>
      <c r="J20" s="131">
        <f>SUM(原始数据!R147:R154)</f>
        <v>2</v>
      </c>
      <c r="K20" s="17" t="str">
        <f t="array" ref="K20">_xlfn.IFS(H20&gt;J20,"主队胜",J20&gt;H20,"客队胜",F20&gt;G20,"主队胜",G20&gt;F20,"客队胜",F20=0,"",F20=G20,"时长")</f>
        <v>客队胜</v>
      </c>
      <c r="L20" s="132"/>
      <c r="M20" s="17" t="str">
        <f t="array" ref="M20">_xlfn.IFS(L20="主队胜",D20,L20="客队胜",E20,K20="主队胜",D20,K20="客队胜",E20,K20="","")</f>
        <v>ITZY</v>
      </c>
      <c r="N20" s="17" t="str">
        <f t="array" ref="N20">_xlfn.IFS(L20="主队胜",E20,L20="客队胜",D20,K20="主队胜",E20,K20="客队胜",D20,K20="","")</f>
        <v>DOU5</v>
      </c>
      <c r="O20" s="22">
        <v>3</v>
      </c>
      <c r="P20" s="22"/>
      <c r="Q20" s="22"/>
      <c r="R20" s="21" t="s">
        <v>429</v>
      </c>
      <c r="S20" s="133"/>
    </row>
    <row r="21" ht="14.25" spans="1:19">
      <c r="A21" s="125">
        <v>4</v>
      </c>
      <c r="B21" s="125">
        <v>15</v>
      </c>
      <c r="C21" s="126">
        <v>1800</v>
      </c>
      <c r="D21" s="127" t="s">
        <v>173</v>
      </c>
      <c r="E21" s="127" t="s">
        <v>163</v>
      </c>
      <c r="F21" s="128">
        <f>SUM(原始数据!M155:M162)</f>
        <v>16</v>
      </c>
      <c r="G21" s="128">
        <f>SUM(原始数据!N155:N162)</f>
        <v>11</v>
      </c>
      <c r="H21" s="129">
        <f>SUM(原始数据!P155:P162)</f>
        <v>2</v>
      </c>
      <c r="I21" s="130">
        <f>SUM(原始数据!Q155:Q162)</f>
        <v>1</v>
      </c>
      <c r="J21" s="131">
        <f>SUM(原始数据!R155:R162)</f>
        <v>0</v>
      </c>
      <c r="K21" s="17" t="str">
        <f t="array" ref="K21">_xlfn.IFS(H21&gt;J21,"主队胜",J21&gt;H21,"客队胜",F21&gt;G21,"主队胜",G21&gt;F21,"客队胜",F21=0,"",F21=G21,"时长")</f>
        <v>主队胜</v>
      </c>
      <c r="L21" s="132"/>
      <c r="M21" s="17" t="str">
        <f t="array" ref="M21">_xlfn.IFS(L21="主队胜",D21,L21="客队胜",E21,K21="主队胜",D21,K21="客队胜",E21,K21="","")</f>
        <v>GR</v>
      </c>
      <c r="N21" s="17" t="str">
        <f t="array" ref="N21">_xlfn.IFS(L21="主队胜",E21,L21="客队胜",D21,K21="主队胜",E21,K21="客队胜",D21,K21="","")</f>
        <v>WBG</v>
      </c>
      <c r="O21" s="22">
        <v>3</v>
      </c>
      <c r="P21" s="22"/>
      <c r="Q21" s="22"/>
      <c r="R21" s="20" t="s">
        <v>429</v>
      </c>
      <c r="S21" s="133" t="s">
        <v>432</v>
      </c>
    </row>
    <row r="22" ht="14.25" spans="1:19">
      <c r="A22" s="125">
        <v>4</v>
      </c>
      <c r="B22" s="125">
        <v>16</v>
      </c>
      <c r="C22" s="126">
        <v>1200</v>
      </c>
      <c r="D22" s="126" t="s">
        <v>149</v>
      </c>
      <c r="E22" s="126" t="s">
        <v>73</v>
      </c>
      <c r="F22" s="128">
        <f>SUM(原始数据!M163:M170)</f>
        <v>4</v>
      </c>
      <c r="G22" s="128">
        <f>SUM(原始数据!N163:N170)</f>
        <v>14</v>
      </c>
      <c r="H22" s="129">
        <f>SUM(原始数据!P163:P170)</f>
        <v>0</v>
      </c>
      <c r="I22" s="130">
        <f>SUM(原始数据!Q163:Q170)</f>
        <v>0</v>
      </c>
      <c r="J22" s="131">
        <f>SUM(原始数据!R163:R170)</f>
        <v>2</v>
      </c>
      <c r="K22" s="17" t="str">
        <f t="array" ref="K22">_xlfn.IFS(H22&gt;J22,"主队胜",J22&gt;H22,"客队胜",F22&gt;G22,"主队胜",G22&gt;F22,"客队胜",F22=0,"",F22=G22,"时长")</f>
        <v>客队胜</v>
      </c>
      <c r="L22" s="132"/>
      <c r="M22" s="17" t="str">
        <f t="array" ref="M22">_xlfn.IFS(L22="主队胜",D22,L22="客队胜",E22,K22="主队胜",D22,K22="客队胜",E22,K22="","")</f>
        <v>AXIZ</v>
      </c>
      <c r="N22" s="17" t="str">
        <f t="array" ref="N22">_xlfn.IFS(L22="主队胜",E22,L22="客队胜",D22,K22="主队胜",E22,K22="客队胜",D22,K22="","")</f>
        <v>AWG</v>
      </c>
      <c r="O22" s="22">
        <v>3</v>
      </c>
      <c r="P22" s="22"/>
      <c r="Q22" s="22"/>
      <c r="R22" s="20" t="s">
        <v>429</v>
      </c>
      <c r="S22" s="133"/>
    </row>
    <row r="23" ht="14.25" spans="1:19">
      <c r="A23" s="125">
        <v>4</v>
      </c>
      <c r="B23" s="125">
        <v>16</v>
      </c>
      <c r="C23" s="126">
        <v>1400</v>
      </c>
      <c r="D23" s="126" t="s">
        <v>138</v>
      </c>
      <c r="E23" s="126" t="s">
        <v>154</v>
      </c>
      <c r="F23" s="128">
        <f>SUM(原始数据!M171:M178)</f>
        <v>14</v>
      </c>
      <c r="G23" s="128">
        <f>SUM(原始数据!N171:N178)</f>
        <v>4</v>
      </c>
      <c r="H23" s="129">
        <f>SUM(原始数据!P171:P178)</f>
        <v>2</v>
      </c>
      <c r="I23" s="130">
        <f>SUM(原始数据!Q171:Q178)</f>
        <v>0</v>
      </c>
      <c r="J23" s="131">
        <f>SUM(原始数据!R171:R178)</f>
        <v>0</v>
      </c>
      <c r="K23" s="17" t="str">
        <f t="array" ref="K23">_xlfn.IFS(H23&gt;J23,"主队胜",J23&gt;H23,"客队胜",F23&gt;G23,"主队胜",G23&gt;F23,"客队胜",F23=0,"",F23=G23,"时长")</f>
        <v>主队胜</v>
      </c>
      <c r="L23" s="132"/>
      <c r="M23" s="17" t="str">
        <f t="array" ref="M23">_xlfn.IFS(L23="主队胜",D23,L23="客队胜",E23,K23="主队胜",D23,K23="客队胜",E23,K23="","")</f>
        <v>RC</v>
      </c>
      <c r="N23" s="17" t="str">
        <f t="array" ref="N23">_xlfn.IFS(L23="主队胜",E23,L23="客队胜",D23,K23="主队胜",E23,K23="客队胜",D23,K23="","")</f>
        <v>OMNI</v>
      </c>
      <c r="O23" s="22">
        <v>3</v>
      </c>
      <c r="P23" s="22"/>
      <c r="Q23" s="22"/>
      <c r="R23" s="20" t="s">
        <v>429</v>
      </c>
      <c r="S23" s="133"/>
    </row>
    <row r="24" ht="14.25" spans="1:19">
      <c r="A24" s="125">
        <v>4</v>
      </c>
      <c r="B24" s="125">
        <v>16</v>
      </c>
      <c r="C24" s="126">
        <v>1600</v>
      </c>
      <c r="D24" s="126" t="s">
        <v>127</v>
      </c>
      <c r="E24" s="126" t="s">
        <v>158</v>
      </c>
      <c r="F24" s="128">
        <f>SUM(原始数据!M179:M186)</f>
        <v>8</v>
      </c>
      <c r="G24" s="128">
        <f>SUM(原始数据!N179:N186)</f>
        <v>18</v>
      </c>
      <c r="H24" s="129">
        <f>SUM(原始数据!P179:P186)</f>
        <v>0</v>
      </c>
      <c r="I24" s="130">
        <f>SUM(原始数据!Q179:Q186)</f>
        <v>1</v>
      </c>
      <c r="J24" s="131">
        <f>SUM(原始数据!R179:R186)</f>
        <v>2</v>
      </c>
      <c r="K24" s="17" t="str">
        <f t="array" ref="K24">_xlfn.IFS(H24&gt;J24,"主队胜",J24&gt;H24,"客队胜",F24&gt;G24,"主队胜",G24&gt;F24,"客队胜",F24=0,"",F24=G24,"时长")</f>
        <v>客队胜</v>
      </c>
      <c r="L24" s="132"/>
      <c r="M24" s="17" t="str">
        <f t="array" ref="M24">_xlfn.IFS(L24="主队胜",D24,L24="客队胜",E24,K24="主队胜",D24,K24="客队胜",E24,K24="","")</f>
        <v>ZETA</v>
      </c>
      <c r="N24" s="17" t="str">
        <f t="array" ref="N24">_xlfn.IFS(L24="主队胜",E24,L24="客队胜",D24,K24="主队胜",E24,K24="客队胜",D24,K24="","")</f>
        <v>RD</v>
      </c>
      <c r="O24" s="22">
        <v>3</v>
      </c>
      <c r="P24" s="22"/>
      <c r="Q24" s="22"/>
      <c r="R24" s="21" t="s">
        <v>429</v>
      </c>
      <c r="S24" s="133"/>
    </row>
    <row r="25" ht="14.25" spans="1:19">
      <c r="A25" s="125">
        <v>4</v>
      </c>
      <c r="B25" s="125">
        <v>16</v>
      </c>
      <c r="C25" s="126">
        <v>1800</v>
      </c>
      <c r="D25" s="126" t="s">
        <v>115</v>
      </c>
      <c r="E25" s="126" t="s">
        <v>162</v>
      </c>
      <c r="F25" s="128">
        <f>SUM(原始数据!M187:M194)</f>
        <v>5</v>
      </c>
      <c r="G25" s="128">
        <f>SUM(原始数据!N187:N194)</f>
        <v>12</v>
      </c>
      <c r="H25" s="129">
        <f>SUM(原始数据!P187:P194)</f>
        <v>0</v>
      </c>
      <c r="I25" s="130">
        <f>SUM(原始数据!Q187:Q194)</f>
        <v>0</v>
      </c>
      <c r="J25" s="131">
        <f>SUM(原始数据!R187:R194)</f>
        <v>2</v>
      </c>
      <c r="K25" s="17" t="str">
        <f t="array" ref="K25">_xlfn.IFS(H25&gt;J25,"主队胜",J25&gt;H25,"客队胜",F25&gt;G25,"主队胜",G25&gt;F25,"客队胜",F25=0,"",F25=G25,"时长")</f>
        <v>客队胜</v>
      </c>
      <c r="L25" s="132"/>
      <c r="M25" s="17" t="str">
        <f t="array" ref="M25">_xlfn.IFS(L25="主队胜",D25,L25="客队胜",E25,K25="主队胜",D25,K25="客队胜",E25,K25="","")</f>
        <v>FL</v>
      </c>
      <c r="N25" s="17" t="str">
        <f t="array" ref="N25">_xlfn.IFS(L25="主队胜",E25,L25="客队胜",D25,K25="主队胜",E25,K25="客队胜",D25,K25="","")</f>
        <v>RVL</v>
      </c>
      <c r="O25" s="22">
        <v>3</v>
      </c>
      <c r="P25" s="22"/>
      <c r="Q25" s="22"/>
      <c r="R25" s="21" t="s">
        <v>429</v>
      </c>
      <c r="S25" s="133"/>
    </row>
    <row r="26" ht="14.25" spans="1:19">
      <c r="A26" s="125">
        <v>4</v>
      </c>
      <c r="B26" s="125">
        <v>17</v>
      </c>
      <c r="C26" s="126">
        <v>1200</v>
      </c>
      <c r="D26" s="126" t="s">
        <v>74</v>
      </c>
      <c r="E26" s="126" t="s">
        <v>166</v>
      </c>
      <c r="F26" s="128">
        <f>SUM(原始数据!M195:M202)</f>
        <v>12</v>
      </c>
      <c r="G26" s="128">
        <f>SUM(原始数据!N195:N202)</f>
        <v>14</v>
      </c>
      <c r="H26" s="129">
        <f>SUM(原始数据!P195:P202)</f>
        <v>1</v>
      </c>
      <c r="I26" s="130">
        <f>SUM(原始数据!Q195:Q202)</f>
        <v>1</v>
      </c>
      <c r="J26" s="131">
        <f>SUM(原始数据!R195:R202)</f>
        <v>1</v>
      </c>
      <c r="K26" s="17" t="str">
        <f t="array" ref="K26">_xlfn.IFS(H26&gt;J26,"主队胜",J26&gt;H26,"客队胜",F26&gt;G26,"主队胜",G26&gt;F26,"客队胜",F26=0,"",F26=G26,"时长")</f>
        <v>客队胜</v>
      </c>
      <c r="L26" s="132"/>
      <c r="M26" s="17" t="str">
        <f t="array" ref="M26">_xlfn.IFS(L26="主队胜",D26,L26="客队胜",E26,K26="主队胜",D26,K26="客队胜",E26,K26="","")</f>
        <v>ITZY</v>
      </c>
      <c r="N26" s="17" t="str">
        <f t="array" ref="N26">_xlfn.IFS(L26="主队胜",E26,L26="客队胜",D26,K26="主队胜",E26,K26="客队胜",D26,K26="","")</f>
        <v>TE</v>
      </c>
      <c r="O26" s="22">
        <v>3</v>
      </c>
      <c r="P26" s="22"/>
      <c r="Q26" s="22"/>
      <c r="R26" s="21" t="s">
        <v>429</v>
      </c>
      <c r="S26" s="133"/>
    </row>
    <row r="27" ht="14.25" spans="1:19">
      <c r="A27" s="125">
        <v>4</v>
      </c>
      <c r="B27" s="125">
        <v>17</v>
      </c>
      <c r="C27" s="126">
        <v>1400</v>
      </c>
      <c r="D27" s="126" t="s">
        <v>137</v>
      </c>
      <c r="E27" s="126" t="s">
        <v>170</v>
      </c>
      <c r="F27" s="128">
        <f>SUM(原始数据!M203:M210)</f>
        <v>12</v>
      </c>
      <c r="G27" s="128">
        <f>SUM(原始数据!N203:N210)</f>
        <v>5</v>
      </c>
      <c r="H27" s="129">
        <f>SUM(原始数据!P203:P210)</f>
        <v>2</v>
      </c>
      <c r="I27" s="130">
        <f>SUM(原始数据!Q203:Q210)</f>
        <v>0</v>
      </c>
      <c r="J27" s="131">
        <f>SUM(原始数据!R203:R210)</f>
        <v>0</v>
      </c>
      <c r="K27" s="17" t="str">
        <f t="array" ref="K27">_xlfn.IFS(H27&gt;J27,"主队胜",J27&gt;H27,"客队胜",F27&gt;G27,"主队胜",G27&gt;F27,"客队胜",F27=0,"",F27=G27,"时长")</f>
        <v>主队胜</v>
      </c>
      <c r="L27" s="132"/>
      <c r="M27" s="17" t="str">
        <f t="array" ref="M27">_xlfn.IFS(L27="主队胜",D27,L27="客队胜",E27,K27="主队胜",D27,K27="客队胜",E27,K27="","")</f>
        <v>GG</v>
      </c>
      <c r="N27" s="17" t="str">
        <f t="array" ref="N27">_xlfn.IFS(L27="主队胜",E27,L27="客队胜",D27,K27="主队胜",E27,K27="客队胜",D27,K27="","")</f>
        <v>SKY</v>
      </c>
      <c r="O27" s="22">
        <v>3</v>
      </c>
      <c r="P27" s="22"/>
      <c r="Q27" s="22"/>
      <c r="R27" s="21" t="s">
        <v>429</v>
      </c>
      <c r="S27" s="133"/>
    </row>
    <row r="28" ht="14.25" spans="1:19">
      <c r="A28" s="125">
        <v>4</v>
      </c>
      <c r="B28" s="125">
        <v>17</v>
      </c>
      <c r="C28" s="126">
        <v>1600</v>
      </c>
      <c r="D28" s="127" t="s">
        <v>126</v>
      </c>
      <c r="E28" s="127" t="s">
        <v>176</v>
      </c>
      <c r="F28" s="128">
        <f>SUM(原始数据!M211:M218)</f>
        <v>1</v>
      </c>
      <c r="G28" s="128">
        <f>SUM(原始数据!N211:N218)</f>
        <v>18</v>
      </c>
      <c r="H28" s="129">
        <f>SUM(原始数据!P211:P218)</f>
        <v>0</v>
      </c>
      <c r="I28" s="130">
        <f>SUM(原始数据!Q211:Q218)</f>
        <v>0</v>
      </c>
      <c r="J28" s="131">
        <f>SUM(原始数据!R211:R218)</f>
        <v>2</v>
      </c>
      <c r="K28" s="17" t="str">
        <f t="array" ref="K28">_xlfn.IFS(H28&gt;J28,"主队胜",J28&gt;H28,"客队胜",F28&gt;G28,"主队胜",G28&gt;F28,"客队胜",F28=0,"",F28=G28,"时长")</f>
        <v>客队胜</v>
      </c>
      <c r="L28" s="132"/>
      <c r="M28" s="17" t="str">
        <f t="array" ref="M28">_xlfn.IFS(L28="主队胜",D28,L28="客队胜",E28,K28="主队胜",D28,K28="客队胜",E28,K28="","")</f>
        <v>MRC</v>
      </c>
      <c r="N28" s="17" t="str">
        <f t="array" ref="N28">_xlfn.IFS(L28="主队胜",E28,L28="客队胜",D28,K28="主队胜",E28,K28="客队胜",D28,K28="","")</f>
        <v>ZZZ</v>
      </c>
      <c r="O28" s="22">
        <v>3</v>
      </c>
      <c r="P28" s="22"/>
      <c r="Q28" s="22"/>
      <c r="R28" s="21" t="s">
        <v>429</v>
      </c>
      <c r="S28" s="133"/>
    </row>
    <row r="29" ht="14.25" spans="1:19">
      <c r="A29" s="125">
        <v>4</v>
      </c>
      <c r="B29" s="125">
        <v>17</v>
      </c>
      <c r="C29" s="126">
        <v>1800</v>
      </c>
      <c r="D29" s="126" t="s">
        <v>173</v>
      </c>
      <c r="E29" s="126" t="s">
        <v>116</v>
      </c>
      <c r="F29" s="128">
        <f>SUM(原始数据!M219:M226)</f>
        <v>13</v>
      </c>
      <c r="G29" s="128">
        <f>SUM(原始数据!N219:N226)</f>
        <v>4</v>
      </c>
      <c r="H29" s="129">
        <f>SUM(原始数据!P219:P226)</f>
        <v>2</v>
      </c>
      <c r="I29" s="130">
        <f>SUM(原始数据!Q219:Q226)</f>
        <v>0</v>
      </c>
      <c r="J29" s="131">
        <f>SUM(原始数据!R219:R226)</f>
        <v>0</v>
      </c>
      <c r="K29" s="17" t="str">
        <f t="array" ref="K29">_xlfn.IFS(H29&gt;J29,"主队胜",J29&gt;H29,"客队胜",F29&gt;G29,"主队胜",G29&gt;F29,"客队胜",F29=0,"",F29=G29,"时长")</f>
        <v>主队胜</v>
      </c>
      <c r="L29" s="132"/>
      <c r="M29" s="17" t="str">
        <f t="array" ref="M29">_xlfn.IFS(L29="主队胜",D29,L29="客队胜",E29,K29="主队胜",D29,K29="客队胜",E29,K29="","")</f>
        <v>GR</v>
      </c>
      <c r="N29" s="17" t="str">
        <f t="array" ref="N29">_xlfn.IFS(L29="主队胜",E29,L29="客队胜",D29,K29="主队胜",E29,K29="客队胜",D29,K29="","")</f>
        <v>FT</v>
      </c>
      <c r="O29" s="22">
        <v>3</v>
      </c>
      <c r="P29" s="22"/>
      <c r="Q29" s="22"/>
      <c r="R29" s="21" t="s">
        <v>429</v>
      </c>
      <c r="S29" s="133"/>
    </row>
    <row r="30" ht="14.25" spans="1:19">
      <c r="A30" s="125">
        <v>4</v>
      </c>
      <c r="B30" s="125">
        <v>18</v>
      </c>
      <c r="C30" s="126">
        <v>1200</v>
      </c>
      <c r="D30" s="126" t="s">
        <v>148</v>
      </c>
      <c r="E30" s="126" t="s">
        <v>73</v>
      </c>
      <c r="F30" s="128">
        <f>SUM(原始数据!M227:M234)</f>
        <v>16</v>
      </c>
      <c r="G30" s="128">
        <f>SUM(原始数据!N227:N234)</f>
        <v>9</v>
      </c>
      <c r="H30" s="129">
        <f>SUM(原始数据!P227:P234)</f>
        <v>2</v>
      </c>
      <c r="I30" s="130">
        <f>SUM(原始数据!Q227:Q234)</f>
        <v>1</v>
      </c>
      <c r="J30" s="131">
        <f>SUM(原始数据!R227:R234)</f>
        <v>0</v>
      </c>
      <c r="K30" s="17" t="str">
        <f t="array" ref="K30">_xlfn.IFS(H30&gt;J30,"主队胜",J30&gt;H30,"客队胜",F30&gt;G30,"主队胜",G30&gt;F30,"客队胜",F30=0,"",F30=G30,"时长")</f>
        <v>主队胜</v>
      </c>
      <c r="L30" s="132"/>
      <c r="M30" s="17" t="str">
        <f t="array" ref="M30">_xlfn.IFS(L30="主队胜",D30,L30="客队胜",E30,K30="主队胜",D30,K30="客队胜",E30,K30="","")</f>
        <v>DOU5</v>
      </c>
      <c r="N30" s="17" t="str">
        <f t="array" ref="N30">_xlfn.IFS(L30="主队胜",E30,L30="客队胜",D30,K30="主队胜",E30,K30="客队胜",D30,K30="","")</f>
        <v>AXIZ</v>
      </c>
      <c r="O30" s="22">
        <v>3</v>
      </c>
      <c r="P30" s="22"/>
      <c r="Q30" s="22"/>
      <c r="R30" s="21" t="s">
        <v>429</v>
      </c>
      <c r="S30" s="133"/>
    </row>
    <row r="31" ht="14.25" spans="1:19">
      <c r="A31" s="125">
        <v>4</v>
      </c>
      <c r="B31" s="125">
        <v>18</v>
      </c>
      <c r="C31" s="126">
        <v>1400</v>
      </c>
      <c r="D31" s="126" t="s">
        <v>163</v>
      </c>
      <c r="E31" s="126" t="s">
        <v>115</v>
      </c>
      <c r="F31" s="128">
        <f>SUM(原始数据!M235:M242)</f>
        <v>16</v>
      </c>
      <c r="G31" s="128">
        <f>SUM(原始数据!N235:N242)</f>
        <v>10</v>
      </c>
      <c r="H31" s="129">
        <f>SUM(原始数据!P235:P242)</f>
        <v>2</v>
      </c>
      <c r="I31" s="130">
        <f>SUM(原始数据!Q235:Q242)</f>
        <v>1</v>
      </c>
      <c r="J31" s="131">
        <f>SUM(原始数据!R235:R242)</f>
        <v>0</v>
      </c>
      <c r="K31" s="17" t="str">
        <f t="array" ref="K31">_xlfn.IFS(H31&gt;J31,"主队胜",J31&gt;H31,"客队胜",F31&gt;G31,"主队胜",G31&gt;F31,"客队胜",F31=0,"",F31=G31,"时长")</f>
        <v>主队胜</v>
      </c>
      <c r="L31" s="132"/>
      <c r="M31" s="17" t="str">
        <f t="array" ref="M31">_xlfn.IFS(L31="主队胜",D31,L31="客队胜",E31,K31="主队胜",D31,K31="客队胜",E31,K31="","")</f>
        <v>WBG</v>
      </c>
      <c r="N31" s="17" t="str">
        <f t="array" ref="N31">_xlfn.IFS(L31="主队胜",E31,L31="客队胜",D31,K31="主队胜",E31,K31="客队胜",D31,K31="","")</f>
        <v>RVL</v>
      </c>
      <c r="O31" s="22">
        <v>3</v>
      </c>
      <c r="P31" s="22"/>
      <c r="Q31" s="22"/>
      <c r="R31" s="20"/>
      <c r="S31" s="133"/>
    </row>
    <row r="32" ht="14.25" spans="1:19">
      <c r="A32" s="125">
        <v>4</v>
      </c>
      <c r="B32" s="125">
        <v>18</v>
      </c>
      <c r="C32" s="126">
        <v>1600</v>
      </c>
      <c r="D32" s="126" t="s">
        <v>157</v>
      </c>
      <c r="E32" s="126" t="s">
        <v>127</v>
      </c>
      <c r="F32" s="128">
        <f>SUM(原始数据!M243:M250)</f>
        <v>17</v>
      </c>
      <c r="G32" s="128">
        <f>SUM(原始数据!N243:N250)</f>
        <v>17</v>
      </c>
      <c r="H32" s="129">
        <f>SUM(原始数据!P243:P250)</f>
        <v>1</v>
      </c>
      <c r="I32" s="130">
        <f>SUM(原始数据!Q243:Q250)</f>
        <v>2</v>
      </c>
      <c r="J32" s="131">
        <f>SUM(原始数据!R243:R250)</f>
        <v>1</v>
      </c>
      <c r="K32" s="17" t="str">
        <f t="array" ref="K32">_xlfn.IFS(H32&gt;J32,"主队胜",J32&gt;H32,"客队胜",F32&gt;G32,"主队胜",G32&gt;F32,"客队胜",F32=0,"",F32=G32,"时长")</f>
        <v>时长</v>
      </c>
      <c r="L32" s="132" t="s">
        <v>433</v>
      </c>
      <c r="M32" s="17" t="str">
        <f t="array" ref="M32">_xlfn.IFS(L32="主队胜",D32,L32="客队胜",E32,K32="主队胜",D32,K32="客队胜",E32,K32="","")</f>
        <v>RD</v>
      </c>
      <c r="N32" s="17" t="str">
        <f t="array" ref="N32">_xlfn.IFS(L32="主队胜",E32,L32="客队胜",D32,K32="主队胜",E32,K32="客队胜",D32,K32="","")</f>
        <v>ACT</v>
      </c>
      <c r="O32" s="22">
        <v>3</v>
      </c>
      <c r="P32" s="22"/>
      <c r="Q32" s="22"/>
      <c r="R32" s="20"/>
      <c r="S32" s="133"/>
    </row>
    <row r="33" ht="14.25" spans="1:20">
      <c r="A33" s="125">
        <v>4</v>
      </c>
      <c r="B33" s="125">
        <v>18</v>
      </c>
      <c r="C33" s="126">
        <v>1800</v>
      </c>
      <c r="D33" s="126" t="s">
        <v>153</v>
      </c>
      <c r="E33" s="126" t="s">
        <v>138</v>
      </c>
      <c r="F33" s="128">
        <f>SUM(原始数据!M251:M258)</f>
        <v>14</v>
      </c>
      <c r="G33" s="128">
        <f>SUM(原始数据!N251:N258)</f>
        <v>4</v>
      </c>
      <c r="H33" s="129">
        <f>SUM(原始数据!P251:P258)</f>
        <v>2</v>
      </c>
      <c r="I33" s="130">
        <f>SUM(原始数据!Q251:Q258)</f>
        <v>0</v>
      </c>
      <c r="J33" s="131">
        <f>SUM(原始数据!R251:R258)</f>
        <v>0</v>
      </c>
      <c r="K33" s="17" t="str">
        <f t="array" ref="K33">_xlfn.IFS(H33&gt;J33,"主队胜",J33&gt;H33,"客队胜",F33&gt;G33,"主队胜",G33&gt;F33,"客队胜",F33=0,"",F33=G33,"时长")</f>
        <v>主队胜</v>
      </c>
      <c r="L33" s="132"/>
      <c r="M33" s="17" t="str">
        <f t="array" ref="M33">_xlfn.IFS(L33="主队胜",D33,L33="客队胜",E33,K33="主队胜",D33,K33="客队胜",E33,K33="","")</f>
        <v>WOLVES</v>
      </c>
      <c r="N33" s="17" t="str">
        <f t="array" ref="N33">_xlfn.IFS(L33="主队胜",E33,L33="客队胜",D33,K33="主队胜",E33,K33="客队胜",D33,K33="","")</f>
        <v>RC</v>
      </c>
      <c r="O33" s="22">
        <v>3</v>
      </c>
      <c r="P33" s="22"/>
      <c r="Q33" s="22"/>
      <c r="R33" s="20"/>
      <c r="S33" s="133"/>
    </row>
    <row r="34" ht="14.25" spans="1:20">
      <c r="A34" s="125">
        <v>4</v>
      </c>
      <c r="B34" s="125">
        <v>19</v>
      </c>
      <c r="C34" s="126">
        <v>1200</v>
      </c>
      <c r="D34" s="126" t="s">
        <v>158</v>
      </c>
      <c r="E34" s="126" t="s">
        <v>176</v>
      </c>
      <c r="F34" s="128">
        <f>SUM(原始数据!M259:M266)</f>
        <v>17</v>
      </c>
      <c r="G34" s="128">
        <f>SUM(原始数据!N259:N266)</f>
        <v>17</v>
      </c>
      <c r="H34" s="129">
        <f>SUM(原始数据!P259:P266)</f>
        <v>0</v>
      </c>
      <c r="I34" s="130">
        <f>SUM(原始数据!Q259:Q266)</f>
        <v>4</v>
      </c>
      <c r="J34" s="131">
        <f>SUM(原始数据!R259:R266)</f>
        <v>0</v>
      </c>
      <c r="K34" s="17" t="str">
        <f t="array" ref="K34">_xlfn.IFS(H34&gt;J34,"主队胜",J34&gt;H34,"客队胜",F34&gt;G34,"主队胜",G34&gt;F34,"客队胜",F34=0,"",F34=G34,"时长")</f>
        <v>时长</v>
      </c>
      <c r="L34" s="132" t="s">
        <v>434</v>
      </c>
      <c r="M34" s="17" t="str">
        <f t="array" ref="M34">_xlfn.IFS(L34="主队胜",D34,L34="客队胜",E34,K34="主队胜",D34,K34="客队胜",E34,K34="","")</f>
        <v>ZETA</v>
      </c>
      <c r="N34" s="17" t="str">
        <f t="array" ref="N34">_xlfn.IFS(L34="主队胜",E34,L34="客队胜",D34,K34="主队胜",E34,K34="客队胜",D34,K34="","")</f>
        <v>MRC</v>
      </c>
      <c r="O34" s="22">
        <v>3</v>
      </c>
      <c r="P34" s="22" t="s">
        <v>435</v>
      </c>
      <c r="Q34" s="22" t="s">
        <v>436</v>
      </c>
      <c r="R34" s="21" t="s">
        <v>429</v>
      </c>
      <c r="S34" s="133"/>
      <c r="T34" s="20">
        <v>1</v>
      </c>
    </row>
    <row r="35" ht="14.25" spans="1:20">
      <c r="A35" s="125">
        <v>4</v>
      </c>
      <c r="B35" s="125">
        <v>19</v>
      </c>
      <c r="C35" s="126">
        <v>1400</v>
      </c>
      <c r="D35" s="126" t="s">
        <v>170</v>
      </c>
      <c r="E35" s="126" t="s">
        <v>154</v>
      </c>
      <c r="F35" s="128">
        <f>SUM(原始数据!M267:M274)</f>
        <v>14</v>
      </c>
      <c r="G35" s="128">
        <f>SUM(原始数据!N267:N274)</f>
        <v>4</v>
      </c>
      <c r="H35" s="129">
        <f>SUM(原始数据!P267:P274)</f>
        <v>2</v>
      </c>
      <c r="I35" s="130">
        <f>SUM(原始数据!Q267:Q274)</f>
        <v>0</v>
      </c>
      <c r="J35" s="131">
        <f>SUM(原始数据!R267:R274)</f>
        <v>0</v>
      </c>
      <c r="K35" s="17" t="str">
        <f t="array" ref="K35">_xlfn.IFS(H35&gt;J35,"主队胜",J35&gt;H35,"客队胜",F35&gt;G35,"主队胜",G35&gt;F35,"客队胜",F35=0,"",F35=G35,"时长")</f>
        <v>主队胜</v>
      </c>
      <c r="L35" s="132"/>
      <c r="M35" s="17" t="str">
        <f t="array" ref="M35">_xlfn.IFS(L35="主队胜",D35,L35="客队胜",E35,K35="主队胜",D35,K35="客队胜",E35,K35="","")</f>
        <v>SKY</v>
      </c>
      <c r="N35" s="17" t="str">
        <f t="array" ref="N35">_xlfn.IFS(L35="主队胜",E35,L35="客队胜",D35,K35="主队胜",E35,K35="客队胜",D35,K35="","")</f>
        <v>OMNI</v>
      </c>
      <c r="O35" s="22">
        <v>3</v>
      </c>
      <c r="P35" s="22" t="s">
        <v>435</v>
      </c>
      <c r="Q35" s="22" t="s">
        <v>437</v>
      </c>
      <c r="R35" s="20" t="s">
        <v>429</v>
      </c>
      <c r="S35" s="133"/>
      <c r="T35" s="20">
        <v>1</v>
      </c>
    </row>
    <row r="36" ht="14.25" spans="1:20">
      <c r="A36" s="125">
        <v>4</v>
      </c>
      <c r="B36" s="125">
        <v>19</v>
      </c>
      <c r="C36" s="126">
        <v>1600</v>
      </c>
      <c r="D36" s="126" t="s">
        <v>149</v>
      </c>
      <c r="E36" s="126" t="s">
        <v>166</v>
      </c>
      <c r="F36" s="128">
        <f>SUM(原始数据!M275:M282)</f>
        <v>16</v>
      </c>
      <c r="G36" s="128">
        <f>SUM(原始数据!N275:N282)</f>
        <v>11</v>
      </c>
      <c r="H36" s="129">
        <f>SUM(原始数据!P275:P282)</f>
        <v>1</v>
      </c>
      <c r="I36" s="130">
        <f>SUM(原始数据!Q275:Q282)</f>
        <v>1</v>
      </c>
      <c r="J36" s="131">
        <f>SUM(原始数据!R275:R282)</f>
        <v>1</v>
      </c>
      <c r="K36" s="17" t="str">
        <f t="array" ref="K36">_xlfn.IFS(H36&gt;J36,"主队胜",J36&gt;H36,"客队胜",F36&gt;G36,"主队胜",G36&gt;F36,"客队胜",F36=0,"",F36=G36,"时长")</f>
        <v>主队胜</v>
      </c>
      <c r="L36" s="132"/>
      <c r="M36" s="17" t="str">
        <f t="array" ref="M36">_xlfn.IFS(L36="主队胜",D36,L36="客队胜",E36,K36="主队胜",D36,K36="客队胜",E36,K36="","")</f>
        <v>AWG</v>
      </c>
      <c r="N36" s="17" t="str">
        <f t="array" ref="N36">_xlfn.IFS(L36="主队胜",E36,L36="客队胜",D36,K36="主队胜",E36,K36="客队胜",D36,K36="","")</f>
        <v>ITZY</v>
      </c>
      <c r="O36" s="22">
        <v>3</v>
      </c>
      <c r="P36" s="22" t="s">
        <v>438</v>
      </c>
      <c r="Q36" s="22" t="s">
        <v>439</v>
      </c>
      <c r="R36" s="20" t="s">
        <v>429</v>
      </c>
      <c r="S36" s="133" t="s">
        <v>440</v>
      </c>
      <c r="T36" s="20">
        <v>1</v>
      </c>
    </row>
    <row r="37" ht="14.25" spans="1:20">
      <c r="A37" s="125">
        <v>4</v>
      </c>
      <c r="B37" s="125">
        <v>19</v>
      </c>
      <c r="C37" s="126">
        <v>1800</v>
      </c>
      <c r="D37" s="126" t="s">
        <v>173</v>
      </c>
      <c r="E37" s="126" t="s">
        <v>162</v>
      </c>
      <c r="F37" s="128">
        <f>SUM(原始数据!M283:M290)</f>
        <v>18</v>
      </c>
      <c r="G37" s="128">
        <f>SUM(原始数据!N283:N290)</f>
        <v>1</v>
      </c>
      <c r="H37" s="129">
        <f>SUM(原始数据!P283:P290)</f>
        <v>2</v>
      </c>
      <c r="I37" s="130">
        <f>SUM(原始数据!Q283:Q290)</f>
        <v>0</v>
      </c>
      <c r="J37" s="131">
        <f>SUM(原始数据!R283:R290)</f>
        <v>0</v>
      </c>
      <c r="K37" s="17" t="str">
        <f t="array" ref="K37">_xlfn.IFS(H37&gt;J37,"主队胜",J37&gt;H37,"客队胜",F37&gt;G37,"主队胜",G37&gt;F37,"客队胜",F37=0,"",F37=G37,"时长")</f>
        <v>主队胜</v>
      </c>
      <c r="L37" s="132"/>
      <c r="M37" s="17" t="str">
        <f t="array" ref="M37">_xlfn.IFS(L37="主队胜",D37,L37="客队胜",E37,K37="主队胜",D37,K37="客队胜",E37,K37="","")</f>
        <v>GR</v>
      </c>
      <c r="N37" s="17" t="str">
        <f t="array" ref="N37">_xlfn.IFS(L37="主队胜",E37,L37="客队胜",D37,K37="主队胜",E37,K37="客队胜",D37,K37="","")</f>
        <v>FL</v>
      </c>
      <c r="O37" s="22">
        <v>3</v>
      </c>
      <c r="P37" s="22" t="s">
        <v>441</v>
      </c>
      <c r="Q37" s="22" t="s">
        <v>442</v>
      </c>
      <c r="R37" s="20"/>
      <c r="S37" s="133"/>
      <c r="T37" s="20">
        <v>1</v>
      </c>
    </row>
    <row r="38" ht="14.25" spans="1:20">
      <c r="A38" s="125">
        <v>4</v>
      </c>
      <c r="B38" s="125">
        <v>20</v>
      </c>
      <c r="C38" s="126">
        <v>1200</v>
      </c>
      <c r="D38" s="126" t="s">
        <v>74</v>
      </c>
      <c r="E38" s="126" t="s">
        <v>148</v>
      </c>
      <c r="F38" s="128">
        <f>SUM(原始数据!M291:M298)</f>
        <v>13</v>
      </c>
      <c r="G38" s="128">
        <f>SUM(原始数据!N291:N298)</f>
        <v>11</v>
      </c>
      <c r="H38" s="129">
        <f>SUM(原始数据!P291:P298)</f>
        <v>1</v>
      </c>
      <c r="I38" s="130">
        <f>SUM(原始数据!Q291:Q298)</f>
        <v>2</v>
      </c>
      <c r="J38" s="131">
        <f>SUM(原始数据!R291:R298)</f>
        <v>0</v>
      </c>
      <c r="K38" s="17" t="str">
        <f t="array" ref="K38">_xlfn.IFS(H38&gt;J38,"主队胜",J38&gt;H38,"客队胜",F38&gt;G38,"主队胜",G38&gt;F38,"客队胜",F38=0,"",F38=G38,"时长")</f>
        <v>主队胜</v>
      </c>
      <c r="L38" s="132"/>
      <c r="M38" s="17" t="str">
        <f t="array" ref="M38">_xlfn.IFS(L38="主队胜",D38,L38="客队胜",E38,K38="主队胜",D38,K38="客队胜",E38,K38="","")</f>
        <v>TE</v>
      </c>
      <c r="N38" s="17" t="str">
        <f t="array" ref="N38">_xlfn.IFS(L38="主队胜",E38,L38="客队胜",D38,K38="主队胜",E38,K38="客队胜",D38,K38="","")</f>
        <v>DOU5</v>
      </c>
      <c r="O38" s="22">
        <v>3</v>
      </c>
      <c r="P38" s="22" t="s">
        <v>435</v>
      </c>
      <c r="Q38" s="22" t="s">
        <v>439</v>
      </c>
      <c r="R38" s="20"/>
      <c r="S38" s="133"/>
      <c r="T38" s="20">
        <v>1</v>
      </c>
    </row>
    <row r="39" ht="14.25" spans="1:20">
      <c r="A39" s="125">
        <v>4</v>
      </c>
      <c r="B39" s="125">
        <v>20</v>
      </c>
      <c r="C39" s="126">
        <v>1400</v>
      </c>
      <c r="D39" s="126" t="s">
        <v>163</v>
      </c>
      <c r="E39" s="126" t="s">
        <v>116</v>
      </c>
      <c r="F39" s="128">
        <f>SUM(原始数据!M299:M306)</f>
        <v>12</v>
      </c>
      <c r="G39" s="128">
        <f>SUM(原始数据!N299:N306)</f>
        <v>5</v>
      </c>
      <c r="H39" s="129">
        <f>SUM(原始数据!P299:P306)</f>
        <v>2</v>
      </c>
      <c r="I39" s="130">
        <f>SUM(原始数据!Q299:Q306)</f>
        <v>0</v>
      </c>
      <c r="J39" s="131">
        <f>SUM(原始数据!R299:R306)</f>
        <v>0</v>
      </c>
      <c r="K39" s="17" t="str">
        <f t="array" ref="K39">_xlfn.IFS(H39&gt;J39,"主队胜",J39&gt;H39,"客队胜",F39&gt;G39,"主队胜",G39&gt;F39,"客队胜",F39=0,"",F39=G39,"时长")</f>
        <v>主队胜</v>
      </c>
      <c r="L39" s="132"/>
      <c r="M39" s="17" t="str">
        <f t="array" ref="M39">_xlfn.IFS(L39="主队胜",D39,L39="客队胜",E39,K39="主队胜",D39,K39="客队胜",E39,K39="","")</f>
        <v>WBG</v>
      </c>
      <c r="N39" s="17" t="str">
        <f t="array" ref="N39">_xlfn.IFS(L39="主队胜",E39,L39="客队胜",D39,K39="主队胜",E39,K39="客队胜",D39,K39="","")</f>
        <v>FT</v>
      </c>
      <c r="O39" s="22">
        <v>3</v>
      </c>
      <c r="P39" s="22" t="s">
        <v>443</v>
      </c>
      <c r="Q39" s="22" t="s">
        <v>442</v>
      </c>
      <c r="R39" s="21" t="s">
        <v>429</v>
      </c>
      <c r="S39" s="133"/>
      <c r="T39" s="20">
        <v>1</v>
      </c>
    </row>
    <row r="40" ht="14.25" spans="1:20">
      <c r="A40" s="125">
        <v>4</v>
      </c>
      <c r="B40" s="125">
        <v>20</v>
      </c>
      <c r="C40" s="126">
        <v>1600</v>
      </c>
      <c r="D40" s="126" t="s">
        <v>157</v>
      </c>
      <c r="E40" s="126" t="s">
        <v>126</v>
      </c>
      <c r="F40" s="128">
        <f>SUM(原始数据!M307:M314)</f>
        <v>16</v>
      </c>
      <c r="G40" s="128">
        <f>SUM(原始数据!N307:N314)</f>
        <v>2</v>
      </c>
      <c r="H40" s="129">
        <f>SUM(原始数据!P307:P314)</f>
        <v>2</v>
      </c>
      <c r="I40" s="130">
        <f>SUM(原始数据!Q307:Q314)</f>
        <v>0</v>
      </c>
      <c r="J40" s="131">
        <f>SUM(原始数据!R307:R314)</f>
        <v>0</v>
      </c>
      <c r="K40" s="17" t="str">
        <f t="array" ref="K40">_xlfn.IFS(H40&gt;J40,"主队胜",J40&gt;H40,"客队胜",F40&gt;G40,"主队胜",G40&gt;F40,"客队胜",F40=0,"",F40=G40,"时长")</f>
        <v>主队胜</v>
      </c>
      <c r="L40" s="132"/>
      <c r="M40" s="17" t="str">
        <f t="array" ref="M40">_xlfn.IFS(L40="主队胜",D40,L40="客队胜",E40,K40="主队胜",D40,K40="客队胜",E40,K40="","")</f>
        <v>ACT</v>
      </c>
      <c r="N40" s="17" t="str">
        <f t="array" ref="N40">_xlfn.IFS(L40="主队胜",E40,L40="客队胜",D40,K40="主队胜",E40,K40="客队胜",D40,K40="","")</f>
        <v>ZZZ</v>
      </c>
      <c r="O40" s="22">
        <v>3</v>
      </c>
      <c r="P40" s="22" t="s">
        <v>438</v>
      </c>
      <c r="Q40" s="22" t="s">
        <v>444</v>
      </c>
      <c r="R40" s="21" t="s">
        <v>429</v>
      </c>
      <c r="S40" s="133"/>
      <c r="T40" s="20">
        <v>1</v>
      </c>
    </row>
    <row r="41" ht="28.5" spans="1:20">
      <c r="A41" s="125">
        <v>4</v>
      </c>
      <c r="B41" s="125">
        <v>20</v>
      </c>
      <c r="C41" s="126">
        <v>1800</v>
      </c>
      <c r="D41" s="126" t="s">
        <v>137</v>
      </c>
      <c r="E41" s="126" t="s">
        <v>153</v>
      </c>
      <c r="F41" s="128">
        <f>SUM(原始数据!M315:M322)</f>
        <v>10</v>
      </c>
      <c r="G41" s="128">
        <f>SUM(原始数据!N315:N322)</f>
        <v>16</v>
      </c>
      <c r="H41" s="129">
        <f>SUM(原始数据!P315:P322)</f>
        <v>1</v>
      </c>
      <c r="I41" s="130">
        <f>SUM(原始数据!Q315:Q322)</f>
        <v>0</v>
      </c>
      <c r="J41" s="131">
        <f>SUM(原始数据!R315:R322)</f>
        <v>2</v>
      </c>
      <c r="K41" s="17" t="str">
        <f t="array" ref="K41">_xlfn.IFS(H41&gt;J41,"主队胜",J41&gt;H41,"客队胜",F41&gt;G41,"主队胜",G41&gt;F41,"客队胜",F41=0,"",F41=G41,"时长")</f>
        <v>客队胜</v>
      </c>
      <c r="L41" s="132"/>
      <c r="M41" s="17" t="str">
        <f t="array" ref="M41">_xlfn.IFS(L41="主队胜",D41,L41="客队胜",E41,K41="主队胜",D41,K41="客队胜",E41,K41="","")</f>
        <v>WOLVES</v>
      </c>
      <c r="N41" s="17" t="str">
        <f t="array" ref="N41">_xlfn.IFS(L41="主队胜",E41,L41="客队胜",D41,K41="主队胜",E41,K41="客队胜",D41,K41="","")</f>
        <v>GG</v>
      </c>
      <c r="O41" s="22">
        <v>3</v>
      </c>
      <c r="P41" s="22" t="s">
        <v>445</v>
      </c>
      <c r="Q41" s="22" t="s">
        <v>446</v>
      </c>
      <c r="R41" s="20" t="s">
        <v>429</v>
      </c>
      <c r="S41" s="133" t="s">
        <v>447</v>
      </c>
      <c r="T41" s="20">
        <v>1</v>
      </c>
    </row>
    <row r="42" ht="14.25" spans="1:20">
      <c r="A42" s="125"/>
      <c r="B42" s="125"/>
      <c r="C42" s="126"/>
      <c r="D42" s="126"/>
      <c r="E42" s="126"/>
      <c r="F42" s="128">
        <f>SUM(原始数据!M323:M330)</f>
        <v>0</v>
      </c>
      <c r="G42" s="128">
        <f>SUM(原始数据!N323:N330)</f>
        <v>0</v>
      </c>
      <c r="H42" s="129">
        <f>SUM(原始数据!P323:P330)</f>
        <v>0</v>
      </c>
      <c r="I42" s="130">
        <f>SUM(原始数据!Q323:Q330)</f>
        <v>0</v>
      </c>
      <c r="J42" s="131">
        <f>SUM(原始数据!R323:R330)</f>
        <v>0</v>
      </c>
      <c r="K42" s="17" t="str">
        <f t="array" ref="K42">_xlfn.IFS(H42&gt;J42,"主队胜",J42&gt;H42,"客队胜",F42&gt;G42,"主队胜",G42&gt;F42,"客队胜",F42=0,"",F42=G42,"时长")</f>
        <v/>
      </c>
      <c r="L42" s="132"/>
      <c r="M42" s="17" t="str">
        <f t="array" ref="M42">_xlfn.IFS(L42="主队胜",D42,L42="客队胜",E42,K42="主队胜",D42,K42="客队胜",E42,K42="","")</f>
        <v/>
      </c>
      <c r="N42" s="17" t="str">
        <f t="array" ref="N42">_xlfn.IFS(L42="主队胜",E42,L42="客队胜",D42,K42="主队胜",E42,K42="客队胜",D42,K42="","")</f>
        <v/>
      </c>
      <c r="O42" s="22"/>
      <c r="P42" s="22"/>
      <c r="Q42" s="22"/>
      <c r="R42" s="20"/>
      <c r="S42" s="133"/>
    </row>
    <row r="43" ht="14.25" spans="1:20">
      <c r="A43" s="125"/>
      <c r="B43" s="125"/>
      <c r="C43" s="126"/>
      <c r="D43" s="126"/>
      <c r="E43" s="126"/>
      <c r="F43" s="128">
        <f>SUM(原始数据!M331:M338)</f>
        <v>0</v>
      </c>
      <c r="G43" s="128">
        <f>SUM(原始数据!N331:N338)</f>
        <v>0</v>
      </c>
      <c r="H43" s="129">
        <f>SUM(原始数据!P331:P338)</f>
        <v>0</v>
      </c>
      <c r="I43" s="130">
        <f>SUM(原始数据!Q331:Q338)</f>
        <v>0</v>
      </c>
      <c r="J43" s="131">
        <f>SUM(原始数据!R331:R338)</f>
        <v>0</v>
      </c>
      <c r="K43" s="17" t="str">
        <f t="array" ref="K43">_xlfn.IFS(H43&gt;J43,"主队胜",J43&gt;H43,"客队胜",F43&gt;G43,"主队胜",G43&gt;F43,"客队胜",F43=0,"",F43=G43,"时长")</f>
        <v/>
      </c>
      <c r="L43" s="132"/>
      <c r="M43" s="17" t="str">
        <f t="array" ref="M43">_xlfn.IFS(L43="主队胜",D43,L43="客队胜",E43,K43="主队胜",D43,K43="客队胜",E43,K43="","")</f>
        <v/>
      </c>
      <c r="N43" s="17" t="str">
        <f t="array" ref="N43">_xlfn.IFS(L43="主队胜",E43,L43="客队胜",D43,K43="主队胜",E43,K43="客队胜",D43,K43="","")</f>
        <v/>
      </c>
      <c r="O43" s="22"/>
      <c r="P43" s="22"/>
      <c r="Q43" s="22"/>
      <c r="R43" s="20"/>
      <c r="S43" s="133"/>
    </row>
    <row r="44" ht="14.25" spans="1:20">
      <c r="A44" s="125"/>
      <c r="B44" s="125"/>
      <c r="C44" s="126"/>
      <c r="D44" s="126"/>
      <c r="E44" s="126"/>
      <c r="F44" s="128">
        <f>SUM(原始数据!M339:M346)</f>
        <v>0</v>
      </c>
      <c r="G44" s="128">
        <f>SUM(原始数据!N339:N346)</f>
        <v>0</v>
      </c>
      <c r="H44" s="129">
        <f>SUM(原始数据!P339:P346)</f>
        <v>0</v>
      </c>
      <c r="I44" s="130">
        <f>SUM(原始数据!Q339:Q346)</f>
        <v>0</v>
      </c>
      <c r="J44" s="131">
        <f>SUM(原始数据!R339:R346)</f>
        <v>0</v>
      </c>
      <c r="K44" s="17" t="str">
        <f t="array" ref="K44">_xlfn.IFS(H44&gt;J44,"主队胜",J44&gt;H44,"客队胜",F44&gt;G44,"主队胜",G44&gt;F44,"客队胜",F44=0,"",F44=G44,"时长")</f>
        <v/>
      </c>
      <c r="L44" s="132"/>
      <c r="M44" s="17" t="str">
        <f t="array" ref="M44">_xlfn.IFS(L44="主队胜",D44,L44="客队胜",E44,K44="主队胜",D44,K44="客队胜",E44,K44="","")</f>
        <v/>
      </c>
      <c r="N44" s="17" t="str">
        <f t="array" ref="N44">_xlfn.IFS(L44="主队胜",E44,L44="客队胜",D44,K44="主队胜",E44,K44="客队胜",D44,K44="","")</f>
        <v/>
      </c>
      <c r="O44" s="22"/>
      <c r="P44" s="22"/>
      <c r="Q44" s="22"/>
      <c r="R44" s="20"/>
      <c r="S44" s="133"/>
    </row>
    <row r="45" ht="14.25" spans="1:20">
      <c r="A45" s="125"/>
      <c r="B45" s="125"/>
      <c r="C45" s="126"/>
      <c r="D45" s="126"/>
      <c r="E45" s="126"/>
      <c r="F45" s="128">
        <f>SUM(原始数据!M347:M354)</f>
        <v>0</v>
      </c>
      <c r="G45" s="128">
        <f>SUM(原始数据!N347:N354)</f>
        <v>0</v>
      </c>
      <c r="H45" s="129">
        <f>SUM(原始数据!P347:P354)</f>
        <v>0</v>
      </c>
      <c r="I45" s="130">
        <f>SUM(原始数据!Q347:Q354)</f>
        <v>0</v>
      </c>
      <c r="J45" s="131">
        <f>SUM(原始数据!R347:R354)</f>
        <v>0</v>
      </c>
      <c r="K45" s="17" t="str">
        <f t="array" ref="K45">_xlfn.IFS(H45&gt;J45,"主队胜",J45&gt;H45,"客队胜",F45&gt;G45,"主队胜",G45&gt;F45,"客队胜",F45=0,"",F45=G45,"时长")</f>
        <v/>
      </c>
      <c r="L45" s="132"/>
      <c r="M45" s="17" t="str">
        <f t="array" ref="M45">_xlfn.IFS(L45="主队胜",D45,L45="客队胜",E45,K45="主队胜",D45,K45="客队胜",E45,K45="","")</f>
        <v/>
      </c>
      <c r="N45" s="17" t="str">
        <f t="array" ref="N45">_xlfn.IFS(L45="主队胜",E45,L45="客队胜",D45,K45="主队胜",E45,K45="客队胜",D45,K45="","")</f>
        <v/>
      </c>
      <c r="O45" s="22"/>
      <c r="P45" s="22"/>
      <c r="Q45" s="22"/>
      <c r="R45" s="20"/>
      <c r="S45" s="133"/>
    </row>
    <row r="46" ht="14.25" spans="1:20">
      <c r="A46" s="125"/>
      <c r="B46" s="125"/>
      <c r="C46" s="126"/>
      <c r="D46" s="126"/>
      <c r="E46" s="126"/>
      <c r="F46" s="128">
        <f>SUM(原始数据!M355:M362)</f>
        <v>0</v>
      </c>
      <c r="G46" s="128">
        <f>SUM(原始数据!N355:N362)</f>
        <v>0</v>
      </c>
      <c r="H46" s="129">
        <f>SUM(原始数据!P355:P362)</f>
        <v>0</v>
      </c>
      <c r="I46" s="130">
        <f>SUM(原始数据!Q355:Q362)</f>
        <v>0</v>
      </c>
      <c r="J46" s="131">
        <f>SUM(原始数据!R355:R362)</f>
        <v>0</v>
      </c>
      <c r="K46" s="17" t="str">
        <f t="array" ref="K46">_xlfn.IFS(H46&gt;J46,"主队胜",J46&gt;H46,"客队胜",F46&gt;G46,"主队胜",G46&gt;F46,"客队胜",F46=0,"",F46=G46,"时长")</f>
        <v/>
      </c>
      <c r="L46" s="132"/>
      <c r="M46" s="17" t="str">
        <f t="array" ref="M46">_xlfn.IFS(L46="主队胜",D46,L46="客队胜",E46,K46="主队胜",D46,K46="客队胜",E46,K46="","")</f>
        <v/>
      </c>
      <c r="N46" s="17" t="str">
        <f t="array" ref="N46">_xlfn.IFS(L46="主队胜",E46,L46="客队胜",D46,K46="主队胜",E46,K46="客队胜",D46,K46="","")</f>
        <v/>
      </c>
      <c r="O46" s="22"/>
      <c r="P46" s="22"/>
      <c r="Q46" s="22"/>
      <c r="R46" s="20"/>
      <c r="S46" s="133"/>
    </row>
    <row r="47" ht="14.25" spans="1:20">
      <c r="A47" s="125"/>
      <c r="B47" s="125"/>
      <c r="C47" s="126"/>
      <c r="D47" s="126"/>
      <c r="E47" s="126"/>
      <c r="F47" s="128">
        <f>SUM(原始数据!M363:M370)</f>
        <v>0</v>
      </c>
      <c r="G47" s="128">
        <f>SUM(原始数据!N363:N370)</f>
        <v>0</v>
      </c>
      <c r="H47" s="129">
        <f>SUM(原始数据!P363:P370)</f>
        <v>0</v>
      </c>
      <c r="I47" s="130">
        <f>SUM(原始数据!Q363:Q370)</f>
        <v>0</v>
      </c>
      <c r="J47" s="131">
        <f>SUM(原始数据!R363:R370)</f>
        <v>0</v>
      </c>
      <c r="K47" s="17" t="str">
        <f t="array" ref="K47">_xlfn.IFS(H47&gt;J47,"主队胜",J47&gt;H47,"客队胜",F47&gt;G47,"主队胜",G47&gt;F47,"客队胜",F47=0,"",F47=G47,"时长")</f>
        <v/>
      </c>
      <c r="L47" s="132"/>
      <c r="M47" s="17" t="str">
        <f t="array" ref="M47">_xlfn.IFS(L47="主队胜",D47,L47="客队胜",E47,K47="主队胜",D47,K47="客队胜",E47,K47="","")</f>
        <v/>
      </c>
      <c r="N47" s="17" t="str">
        <f t="array" ref="N47">_xlfn.IFS(L47="主队胜",E47,L47="客队胜",D47,K47="主队胜",E47,K47="客队胜",D47,K47="","")</f>
        <v/>
      </c>
      <c r="O47" s="22"/>
      <c r="P47" s="22"/>
      <c r="Q47" s="22"/>
      <c r="R47" s="20"/>
      <c r="S47" s="133"/>
    </row>
    <row r="48" ht="14.25" spans="1:20">
      <c r="A48" s="125"/>
      <c r="B48" s="125"/>
      <c r="C48" s="126"/>
      <c r="D48" s="126"/>
      <c r="E48" s="126"/>
      <c r="F48" s="128">
        <f>SUM(原始数据!M371:M378)</f>
        <v>0</v>
      </c>
      <c r="G48" s="128">
        <f>SUM(原始数据!N371:N378)</f>
        <v>0</v>
      </c>
      <c r="H48" s="129">
        <f>SUM(原始数据!P371:P378)</f>
        <v>0</v>
      </c>
      <c r="I48" s="130">
        <f>SUM(原始数据!Q371:Q378)</f>
        <v>0</v>
      </c>
      <c r="J48" s="131">
        <f>SUM(原始数据!R371:R378)</f>
        <v>0</v>
      </c>
      <c r="K48" s="17" t="str">
        <f t="array" ref="K48">_xlfn.IFS(H48&gt;J48,"主队胜",J48&gt;H48,"客队胜",F48&gt;G48,"主队胜",G48&gt;F48,"客队胜",F48=0,"",F48=G48,"时长")</f>
        <v/>
      </c>
      <c r="L48" s="132"/>
      <c r="M48" s="17" t="str">
        <f t="array" ref="M48">_xlfn.IFS(L48="主队胜",D48,L48="客队胜",E48,K48="主队胜",D48,K48="客队胜",E48,K48="","")</f>
        <v/>
      </c>
      <c r="N48" s="17" t="str">
        <f t="array" ref="N48">_xlfn.IFS(L48="主队胜",E48,L48="客队胜",D48,K48="主队胜",E48,K48="客队胜",D48,K48="","")</f>
        <v/>
      </c>
      <c r="O48" s="22"/>
      <c r="P48" s="22"/>
      <c r="Q48" s="22"/>
      <c r="R48" s="20"/>
      <c r="S48" s="133"/>
    </row>
    <row r="49" ht="14.25" spans="1:19">
      <c r="A49" s="125"/>
      <c r="B49" s="125"/>
      <c r="C49" s="126"/>
      <c r="D49" s="126"/>
      <c r="E49" s="126"/>
      <c r="F49" s="128">
        <f>SUM(原始数据!M379:M386)</f>
        <v>0</v>
      </c>
      <c r="G49" s="128">
        <f>SUM(原始数据!N379:N386)</f>
        <v>0</v>
      </c>
      <c r="H49" s="129">
        <f>SUM(原始数据!P379:P386)</f>
        <v>0</v>
      </c>
      <c r="I49" s="130">
        <f>SUM(原始数据!Q379:Q386)</f>
        <v>0</v>
      </c>
      <c r="J49" s="131">
        <f>SUM(原始数据!R379:R386)</f>
        <v>0</v>
      </c>
      <c r="K49" s="17" t="str">
        <f t="array" ref="K49">_xlfn.IFS(H49&gt;J49,"主队胜",J49&gt;H49,"客队胜",F49&gt;G49,"主队胜",G49&gt;F49,"客队胜",F49=0,"",F49=G49,"时长")</f>
        <v/>
      </c>
      <c r="L49" s="132"/>
      <c r="M49" s="17" t="str">
        <f t="array" ref="M49">_xlfn.IFS(L49="主队胜",D49,L49="客队胜",E49,K49="主队胜",D49,K49="客队胜",E49,K49="","")</f>
        <v/>
      </c>
      <c r="N49" s="17" t="str">
        <f t="array" ref="N49">_xlfn.IFS(L49="主队胜",E49,L49="客队胜",D49,K49="主队胜",E49,K49="客队胜",D49,K49="","")</f>
        <v/>
      </c>
      <c r="O49" s="22"/>
      <c r="P49" s="22"/>
      <c r="Q49" s="22"/>
      <c r="R49" s="20"/>
      <c r="S49" s="133"/>
    </row>
    <row r="50" ht="14.25" spans="1:19">
      <c r="A50" s="125"/>
      <c r="B50" s="125"/>
      <c r="C50" s="126"/>
      <c r="D50" s="126"/>
      <c r="E50" s="126"/>
      <c r="F50" s="128">
        <f>SUM(原始数据!M387:M394)</f>
        <v>0</v>
      </c>
      <c r="G50" s="128">
        <f>SUM(原始数据!N387:N394)</f>
        <v>0</v>
      </c>
      <c r="H50" s="129">
        <f>SUM(原始数据!P387:P394)</f>
        <v>0</v>
      </c>
      <c r="I50" s="130">
        <f>SUM(原始数据!Q387:Q394)</f>
        <v>0</v>
      </c>
      <c r="J50" s="131">
        <f>SUM(原始数据!R387:R394)</f>
        <v>0</v>
      </c>
      <c r="K50" s="17" t="str">
        <f t="array" ref="K50">_xlfn.IFS(H50&gt;J50,"主队胜",J50&gt;H50,"客队胜",F50&gt;G50,"主队胜",G50&gt;F50,"客队胜",F50=0,"",F50=G50,"时长")</f>
        <v/>
      </c>
      <c r="L50" s="132"/>
      <c r="M50" s="17" t="str">
        <f t="array" ref="M50">_xlfn.IFS(L50="主队胜",D50,L50="客队胜",E50,K50="主队胜",D50,K50="客队胜",E50,K50="","")</f>
        <v/>
      </c>
      <c r="N50" s="17" t="str">
        <f t="array" ref="N50">_xlfn.IFS(L50="主队胜",E50,L50="客队胜",D50,K50="主队胜",E50,K50="客队胜",D50,K50="","")</f>
        <v/>
      </c>
      <c r="O50" s="22"/>
      <c r="P50" s="22"/>
      <c r="Q50" s="22"/>
      <c r="R50" s="20"/>
      <c r="S50" s="133"/>
    </row>
    <row r="51" ht="14.25" spans="1:19">
      <c r="A51" s="125"/>
      <c r="B51" s="125"/>
      <c r="C51" s="126"/>
      <c r="D51" s="126"/>
      <c r="E51" s="126"/>
      <c r="F51" s="128">
        <f>SUM(原始数据!M395:M402)</f>
        <v>0</v>
      </c>
      <c r="G51" s="128">
        <f>SUM(原始数据!N395:N402)</f>
        <v>0</v>
      </c>
      <c r="H51" s="129">
        <f>SUM(原始数据!P395:P402)</f>
        <v>0</v>
      </c>
      <c r="I51" s="130">
        <f>SUM(原始数据!Q395:Q402)</f>
        <v>0</v>
      </c>
      <c r="J51" s="131">
        <f>SUM(原始数据!R395:R402)</f>
        <v>0</v>
      </c>
      <c r="K51" s="17" t="str">
        <f t="array" ref="K51">_xlfn.IFS(H51&gt;J51,"主队胜",J51&gt;H51,"客队胜",F51&gt;G51,"主队胜",G51&gt;F51,"客队胜",F51=0,"",F51=G51,"时长")</f>
        <v/>
      </c>
      <c r="L51" s="132"/>
      <c r="M51" s="17" t="str">
        <f t="array" ref="M51">_xlfn.IFS(L51="主队胜",D51,L51="客队胜",E51,K51="主队胜",D51,K51="客队胜",E51,K51="","")</f>
        <v/>
      </c>
      <c r="N51" s="17" t="str">
        <f t="array" ref="N51">_xlfn.IFS(L51="主队胜",E51,L51="客队胜",D51,K51="主队胜",E51,K51="客队胜",D51,K51="","")</f>
        <v/>
      </c>
      <c r="O51" s="22"/>
      <c r="P51" s="22"/>
      <c r="Q51" s="22"/>
      <c r="R51" s="20"/>
      <c r="S51" s="133"/>
    </row>
    <row r="52" ht="14.25" spans="1:19">
      <c r="A52" s="125"/>
      <c r="B52" s="125"/>
      <c r="C52" s="126"/>
      <c r="D52" s="126"/>
      <c r="E52" s="126"/>
      <c r="F52" s="128">
        <f>SUM(原始数据!M403:M410)</f>
        <v>0</v>
      </c>
      <c r="G52" s="128">
        <f>SUM(原始数据!N403:N410)</f>
        <v>0</v>
      </c>
      <c r="H52" s="129">
        <f>SUM(原始数据!P403:P410)</f>
        <v>0</v>
      </c>
      <c r="I52" s="130">
        <f>SUM(原始数据!Q403:Q410)</f>
        <v>0</v>
      </c>
      <c r="J52" s="131">
        <f>SUM(原始数据!R403:R410)</f>
        <v>0</v>
      </c>
      <c r="K52" s="17" t="str">
        <f t="array" ref="K52">_xlfn.IFS(H52&gt;J52,"主队胜",J52&gt;H52,"客队胜",F52&gt;G52,"主队胜",G52&gt;F52,"客队胜",F52=0,"",F52=G52,"时长")</f>
        <v/>
      </c>
      <c r="L52" s="132"/>
      <c r="M52" s="17" t="str">
        <f t="array" ref="M52">_xlfn.IFS(L52="主队胜",D52,L52="客队胜",E52,K52="主队胜",D52,K52="客队胜",E52,K52="","")</f>
        <v/>
      </c>
      <c r="N52" s="17" t="str">
        <f t="array" ref="N52">_xlfn.IFS(L52="主队胜",E52,L52="客队胜",D52,K52="主队胜",E52,K52="客队胜",D52,K52="","")</f>
        <v/>
      </c>
      <c r="O52" s="22"/>
      <c r="P52" s="22"/>
      <c r="Q52" s="22"/>
      <c r="R52" s="20"/>
      <c r="S52" s="133"/>
    </row>
    <row r="53" ht="14.25" spans="1:19">
      <c r="A53" s="125"/>
      <c r="B53" s="125"/>
      <c r="C53" s="126"/>
      <c r="D53" s="126"/>
      <c r="E53" s="126"/>
      <c r="F53" s="128">
        <f>SUM(原始数据!M411:M418)</f>
        <v>0</v>
      </c>
      <c r="G53" s="128">
        <f>SUM(原始数据!N411:N418)</f>
        <v>0</v>
      </c>
      <c r="H53" s="129">
        <f>SUM(原始数据!P411:P418)</f>
        <v>0</v>
      </c>
      <c r="I53" s="130">
        <f>SUM(原始数据!Q411:Q418)</f>
        <v>0</v>
      </c>
      <c r="J53" s="131">
        <f>SUM(原始数据!R411:R418)</f>
        <v>0</v>
      </c>
      <c r="K53" s="17" t="str">
        <f t="array" ref="K53">_xlfn.IFS(H53&gt;J53,"主队胜",J53&gt;H53,"客队胜",F53&gt;G53,"主队胜",G53&gt;F53,"客队胜",F53=0,"",F53=G53,"时长")</f>
        <v/>
      </c>
      <c r="L53" s="132"/>
      <c r="M53" s="17" t="str">
        <f t="array" ref="M53">_xlfn.IFS(L53="主队胜",D53,L53="客队胜",E53,K53="主队胜",D53,K53="客队胜",E53,K53="","")</f>
        <v/>
      </c>
      <c r="N53" s="17" t="str">
        <f t="array" ref="N53">_xlfn.IFS(L53="主队胜",E53,L53="客队胜",D53,K53="主队胜",E53,K53="客队胜",D53,K53="","")</f>
        <v/>
      </c>
      <c r="O53" s="22"/>
      <c r="P53" s="22"/>
      <c r="Q53" s="22"/>
      <c r="R53" s="20"/>
      <c r="S53" s="133"/>
    </row>
    <row r="54" ht="14.25" spans="1:19">
      <c r="A54" s="125"/>
      <c r="B54" s="125"/>
      <c r="C54" s="126"/>
      <c r="D54" s="126"/>
      <c r="E54" s="126"/>
      <c r="F54" s="128">
        <f>SUM(原始数据!M419:M426)</f>
        <v>0</v>
      </c>
      <c r="G54" s="128">
        <f>SUM(原始数据!N419:N426)</f>
        <v>0</v>
      </c>
      <c r="H54" s="129">
        <f>SUM(原始数据!P419:P426)</f>
        <v>0</v>
      </c>
      <c r="I54" s="130">
        <f>SUM(原始数据!Q419:Q426)</f>
        <v>0</v>
      </c>
      <c r="J54" s="131">
        <f>SUM(原始数据!R419:R426)</f>
        <v>0</v>
      </c>
      <c r="K54" s="17" t="str">
        <f t="array" ref="K54">_xlfn.IFS(H54&gt;J54,"主队胜",J54&gt;H54,"客队胜",F54&gt;G54,"主队胜",G54&gt;F54,"客队胜",F54=0,"",F54=G54,"时长")</f>
        <v/>
      </c>
      <c r="L54" s="132"/>
      <c r="M54" s="17" t="str">
        <f t="array" ref="M54">_xlfn.IFS(L54="主队胜",D54,L54="客队胜",E54,K54="主队胜",D54,K54="客队胜",E54,K54="","")</f>
        <v/>
      </c>
      <c r="N54" s="17" t="str">
        <f t="array" ref="N54">_xlfn.IFS(L54="主队胜",E54,L54="客队胜",D54,K54="主队胜",E54,K54="客队胜",D54,K54="","")</f>
        <v/>
      </c>
      <c r="O54" s="22"/>
      <c r="P54" s="22"/>
      <c r="Q54" s="22"/>
      <c r="R54" s="20"/>
      <c r="S54" s="133"/>
    </row>
    <row r="55" ht="14.25" spans="1:19">
      <c r="A55" s="125"/>
      <c r="B55" s="125"/>
      <c r="C55" s="126"/>
      <c r="D55" s="126"/>
      <c r="E55" s="126"/>
      <c r="F55" s="128">
        <f>SUM(原始数据!M427:M434)</f>
        <v>0</v>
      </c>
      <c r="G55" s="128">
        <f>SUM(原始数据!N427:N434)</f>
        <v>0</v>
      </c>
      <c r="H55" s="129">
        <f>SUM(原始数据!P427:P434)</f>
        <v>0</v>
      </c>
      <c r="I55" s="130">
        <f>SUM(原始数据!Q427:Q434)</f>
        <v>0</v>
      </c>
      <c r="J55" s="131">
        <f>SUM(原始数据!R427:R434)</f>
        <v>0</v>
      </c>
      <c r="K55" s="17" t="str">
        <f t="array" ref="K55">_xlfn.IFS(H55&gt;J55,"主队胜",J55&gt;H55,"客队胜",F55&gt;G55,"主队胜",G55&gt;F55,"客队胜",F55=0,"",F55=G55,"时长")</f>
        <v/>
      </c>
      <c r="L55" s="132"/>
      <c r="M55" s="17" t="str">
        <f t="array" ref="M55">_xlfn.IFS(L55="主队胜",D55,L55="客队胜",E55,K55="主队胜",D55,K55="客队胜",E55,K55="","")</f>
        <v/>
      </c>
      <c r="N55" s="17" t="str">
        <f t="array" ref="N55">_xlfn.IFS(L55="主队胜",E55,L55="客队胜",D55,K55="主队胜",E55,K55="客队胜",D55,K55="","")</f>
        <v/>
      </c>
      <c r="O55" s="22"/>
      <c r="P55" s="22"/>
      <c r="Q55" s="22"/>
      <c r="R55" s="20"/>
      <c r="S55" s="133"/>
    </row>
    <row r="56" ht="14.25" spans="1:19">
      <c r="A56" s="125"/>
      <c r="B56" s="125"/>
      <c r="C56" s="126"/>
      <c r="D56" s="126"/>
      <c r="E56" s="126"/>
      <c r="F56" s="128">
        <f>SUM(原始数据!M435:M442)</f>
        <v>0</v>
      </c>
      <c r="G56" s="128">
        <f>SUM(原始数据!N435:N442)</f>
        <v>0</v>
      </c>
      <c r="H56" s="129">
        <f>SUM(原始数据!P435:P442)</f>
        <v>0</v>
      </c>
      <c r="I56" s="130">
        <f>SUM(原始数据!Q435:Q442)</f>
        <v>0</v>
      </c>
      <c r="J56" s="131">
        <f>SUM(原始数据!R435:R442)</f>
        <v>0</v>
      </c>
      <c r="K56" s="17" t="str">
        <f t="array" ref="K56">_xlfn.IFS(H56&gt;J56,"主队胜",J56&gt;H56,"客队胜",F56&gt;G56,"主队胜",G56&gt;F56,"客队胜",F56=0,"",F56=G56,"时长")</f>
        <v/>
      </c>
      <c r="L56" s="132"/>
      <c r="M56" s="17" t="str">
        <f t="array" ref="M56">_xlfn.IFS(L56="主队胜",D56,L56="客队胜",E56,K56="主队胜",D56,K56="客队胜",E56,K56="","")</f>
        <v/>
      </c>
      <c r="N56" s="17" t="str">
        <f t="array" ref="N56">_xlfn.IFS(L56="主队胜",E56,L56="客队胜",D56,K56="主队胜",E56,K56="客队胜",D56,K56="","")</f>
        <v/>
      </c>
      <c r="O56" s="22"/>
      <c r="P56" s="22"/>
      <c r="Q56" s="22"/>
      <c r="R56" s="20"/>
      <c r="S56" s="133"/>
    </row>
    <row r="57" ht="14.25" spans="1:19">
      <c r="A57" s="125"/>
      <c r="B57" s="125"/>
      <c r="C57" s="126"/>
      <c r="D57" s="126"/>
      <c r="E57" s="126"/>
      <c r="F57" s="128">
        <f>SUM(原始数据!M443:M450)</f>
        <v>0</v>
      </c>
      <c r="G57" s="128">
        <f>SUM(原始数据!N443:N450)</f>
        <v>0</v>
      </c>
      <c r="H57" s="129">
        <f>SUM(原始数据!P443:P450)</f>
        <v>0</v>
      </c>
      <c r="I57" s="130">
        <f>SUM(原始数据!Q443:Q450)</f>
        <v>0</v>
      </c>
      <c r="J57" s="131">
        <f>SUM(原始数据!R443:R450)</f>
        <v>0</v>
      </c>
      <c r="K57" s="17" t="str">
        <f t="array" ref="K57">_xlfn.IFS(H57&gt;J57,"主队胜",J57&gt;H57,"客队胜",F57&gt;G57,"主队胜",G57&gt;F57,"客队胜",F57=0,"",F57=G57,"时长")</f>
        <v/>
      </c>
      <c r="L57" s="132"/>
      <c r="M57" s="17" t="str">
        <f t="array" ref="M57">_xlfn.IFS(L57="主队胜",D57,L57="客队胜",E57,K57="主队胜",D57,K57="客队胜",E57,K57="","")</f>
        <v/>
      </c>
      <c r="N57" s="17" t="str">
        <f t="array" ref="N57">_xlfn.IFS(L57="主队胜",E57,L57="客队胜",D57,K57="主队胜",E57,K57="客队胜",D57,K57="","")</f>
        <v/>
      </c>
      <c r="O57" s="22"/>
      <c r="P57" s="22"/>
      <c r="Q57" s="22"/>
      <c r="R57" s="20"/>
      <c r="S57" s="133"/>
    </row>
    <row r="58" ht="14.25" spans="1:19">
      <c r="A58" s="125"/>
      <c r="B58" s="125"/>
      <c r="C58" s="126"/>
      <c r="D58" s="126"/>
      <c r="E58" s="126"/>
      <c r="F58" s="128">
        <f>SUM(原始数据!M451:M458)</f>
        <v>0</v>
      </c>
      <c r="G58" s="128">
        <f>SUM(原始数据!N451:N458)</f>
        <v>0</v>
      </c>
      <c r="H58" s="129">
        <f>SUM(原始数据!P451:P458)</f>
        <v>0</v>
      </c>
      <c r="I58" s="130">
        <f>SUM(原始数据!Q451:Q458)</f>
        <v>0</v>
      </c>
      <c r="J58" s="131">
        <f>SUM(原始数据!R451:R458)</f>
        <v>0</v>
      </c>
      <c r="K58" s="17" t="str">
        <f t="array" ref="K58">_xlfn.IFS(H58&gt;J58,"主队胜",J58&gt;H58,"客队胜",F58&gt;G58,"主队胜",G58&gt;F58,"客队胜",F58=0,"",F58=G58,"时长")</f>
        <v/>
      </c>
      <c r="L58" s="132"/>
      <c r="M58" s="17" t="str">
        <f t="array" ref="M58">_xlfn.IFS(L58="主队胜",D58,L58="客队胜",E58,K58="主队胜",D58,K58="客队胜",E58,K58="","")</f>
        <v/>
      </c>
      <c r="N58" s="17" t="str">
        <f t="array" ref="N58">_xlfn.IFS(L58="主队胜",E58,L58="客队胜",D58,K58="主队胜",E58,K58="客队胜",D58,K58="","")</f>
        <v/>
      </c>
      <c r="O58" s="22"/>
      <c r="P58" s="22"/>
      <c r="Q58" s="22"/>
      <c r="R58" s="20"/>
      <c r="S58" s="133"/>
    </row>
    <row r="59" ht="14.25" spans="1:19">
      <c r="A59" s="125"/>
      <c r="B59" s="125"/>
      <c r="C59" s="126"/>
      <c r="D59" s="126"/>
      <c r="E59" s="126"/>
      <c r="F59" s="128">
        <f>SUM(原始数据!M459:M466)</f>
        <v>0</v>
      </c>
      <c r="G59" s="128">
        <f>SUM(原始数据!N459:N466)</f>
        <v>0</v>
      </c>
      <c r="H59" s="129">
        <f>SUM(原始数据!P459:P466)</f>
        <v>0</v>
      </c>
      <c r="I59" s="130">
        <f>SUM(原始数据!Q459:Q466)</f>
        <v>0</v>
      </c>
      <c r="J59" s="131">
        <f>SUM(原始数据!R459:R466)</f>
        <v>0</v>
      </c>
      <c r="K59" s="17" t="str">
        <f t="array" ref="K59">_xlfn.IFS(H59&gt;J59,"主队胜",J59&gt;H59,"客队胜",F59&gt;G59,"主队胜",G59&gt;F59,"客队胜",F59=0,"",F59=G59,"时长")</f>
        <v/>
      </c>
      <c r="L59" s="132"/>
      <c r="M59" s="17" t="str">
        <f t="array" ref="M59">_xlfn.IFS(L59="主队胜",D59,L59="客队胜",E59,K59="主队胜",D59,K59="客队胜",E59,K59="","")</f>
        <v/>
      </c>
      <c r="N59" s="17" t="str">
        <f t="array" ref="N59">_xlfn.IFS(L59="主队胜",E59,L59="客队胜",D59,K59="主队胜",E59,K59="客队胜",D59,K59="","")</f>
        <v/>
      </c>
      <c r="O59" s="22"/>
      <c r="P59" s="22"/>
      <c r="Q59" s="22"/>
      <c r="R59" s="20"/>
      <c r="S59" s="133"/>
    </row>
    <row r="60" ht="14.25" spans="1:19">
      <c r="A60" s="125"/>
      <c r="B60" s="125"/>
      <c r="C60" s="126"/>
      <c r="D60" s="126"/>
      <c r="E60" s="126"/>
      <c r="F60" s="128">
        <f>SUM(原始数据!M467:M474)</f>
        <v>0</v>
      </c>
      <c r="G60" s="128">
        <f>SUM(原始数据!N467:N474)</f>
        <v>0</v>
      </c>
      <c r="H60" s="129">
        <f>SUM(原始数据!P467:P474)</f>
        <v>0</v>
      </c>
      <c r="I60" s="130">
        <f>SUM(原始数据!Q467:Q474)</f>
        <v>0</v>
      </c>
      <c r="J60" s="131">
        <f>SUM(原始数据!R467:R474)</f>
        <v>0</v>
      </c>
      <c r="K60" s="17" t="str">
        <f t="array" ref="K60">_xlfn.IFS(H60&gt;J60,"主队胜",J60&gt;H60,"客队胜",F60&gt;G60,"主队胜",G60&gt;F60,"客队胜",F60=0,"",F60=G60,"时长")</f>
        <v/>
      </c>
      <c r="L60" s="132"/>
      <c r="M60" s="17" t="str">
        <f t="array" ref="M60">_xlfn.IFS(L60="主队胜",D60,L60="客队胜",E60,K60="主队胜",D60,K60="客队胜",E60,K60="","")</f>
        <v/>
      </c>
      <c r="N60" s="17" t="str">
        <f t="array" ref="N60">_xlfn.IFS(L60="主队胜",E60,L60="客队胜",D60,K60="主队胜",E60,K60="客队胜",D60,K60="","")</f>
        <v/>
      </c>
      <c r="O60" s="22"/>
      <c r="P60" s="22"/>
      <c r="Q60" s="22"/>
      <c r="R60" s="20"/>
      <c r="S60" s="133"/>
    </row>
    <row r="61" ht="14.25" spans="1:19">
      <c r="A61" s="125"/>
      <c r="B61" s="125"/>
      <c r="C61" s="126"/>
      <c r="D61" s="126"/>
      <c r="E61" s="126"/>
      <c r="F61" s="128">
        <f>SUM(原始数据!M475:M482)</f>
        <v>0</v>
      </c>
      <c r="G61" s="128">
        <f>SUM(原始数据!N475:N482)</f>
        <v>0</v>
      </c>
      <c r="H61" s="129">
        <f>SUM(原始数据!P475:P482)</f>
        <v>0</v>
      </c>
      <c r="I61" s="130">
        <f>SUM(原始数据!Q475:Q482)</f>
        <v>0</v>
      </c>
      <c r="J61" s="131">
        <f>SUM(原始数据!R475:R482)</f>
        <v>0</v>
      </c>
      <c r="K61" s="17" t="str">
        <f t="array" ref="K61">_xlfn.IFS(H61&gt;J61,"主队胜",J61&gt;H61,"客队胜",F61&gt;G61,"主队胜",G61&gt;F61,"客队胜",F61=0,"",F61=G61,"时长")</f>
        <v/>
      </c>
      <c r="L61" s="132"/>
      <c r="M61" s="17" t="str">
        <f t="array" ref="M61">_xlfn.IFS(L61="主队胜",D61,L61="客队胜",E61,K61="主队胜",D61,K61="客队胜",E61,K61="","")</f>
        <v/>
      </c>
      <c r="N61" s="17" t="str">
        <f t="array" ref="N61">_xlfn.IFS(L61="主队胜",E61,L61="客队胜",D61,K61="主队胜",E61,K61="客队胜",D61,K61="","")</f>
        <v/>
      </c>
      <c r="O61" s="22"/>
      <c r="P61" s="22"/>
      <c r="Q61" s="22"/>
      <c r="R61" s="20"/>
      <c r="S61" s="133"/>
    </row>
    <row r="62" ht="14.25" spans="1:19">
      <c r="A62" s="125"/>
      <c r="B62" s="125"/>
      <c r="C62" s="126"/>
      <c r="D62" s="126"/>
      <c r="E62" s="126"/>
      <c r="F62" s="128">
        <f>SUM(原始数据!M483:M490)</f>
        <v>0</v>
      </c>
      <c r="G62" s="128">
        <f>SUM(原始数据!N483:N490)</f>
        <v>0</v>
      </c>
      <c r="H62" s="129">
        <f>SUM(原始数据!P483:P490)</f>
        <v>0</v>
      </c>
      <c r="I62" s="130">
        <f>SUM(原始数据!Q483:Q490)</f>
        <v>0</v>
      </c>
      <c r="J62" s="131">
        <f>SUM(原始数据!R483:R490)</f>
        <v>0</v>
      </c>
      <c r="K62" s="17" t="str">
        <f t="array" ref="K62">_xlfn.IFS(H62&gt;J62,"主队胜",J62&gt;H62,"客队胜",F62&gt;G62,"主队胜",G62&gt;F62,"客队胜",F62=0,"",F62=G62,"时长")</f>
        <v/>
      </c>
      <c r="L62" s="132"/>
      <c r="M62" s="17" t="str">
        <f t="array" ref="M62">_xlfn.IFS(L62="主队胜",D62,L62="客队胜",E62,K62="主队胜",D62,K62="客队胜",E62,K62="","")</f>
        <v/>
      </c>
      <c r="N62" s="17" t="str">
        <f t="array" ref="N62">_xlfn.IFS(L62="主队胜",E62,L62="客队胜",D62,K62="主队胜",E62,K62="客队胜",D62,K62="","")</f>
        <v/>
      </c>
      <c r="O62" s="22"/>
      <c r="P62" s="22"/>
      <c r="Q62" s="22"/>
      <c r="R62" s="20"/>
      <c r="S62" s="133"/>
    </row>
    <row r="63" ht="14.25" spans="1:19">
      <c r="A63" s="125"/>
      <c r="B63" s="125"/>
      <c r="C63" s="126"/>
      <c r="D63" s="126"/>
      <c r="E63" s="126"/>
      <c r="F63" s="128">
        <f>SUM(原始数据!M491:M498)</f>
        <v>0</v>
      </c>
      <c r="G63" s="128">
        <f>SUM(原始数据!N491:N498)</f>
        <v>0</v>
      </c>
      <c r="H63" s="129">
        <f>SUM(原始数据!P491:P498)</f>
        <v>0</v>
      </c>
      <c r="I63" s="130">
        <f>SUM(原始数据!Q491:Q498)</f>
        <v>0</v>
      </c>
      <c r="J63" s="131">
        <f>SUM(原始数据!R491:R498)</f>
        <v>0</v>
      </c>
      <c r="K63" s="17" t="str">
        <f t="array" ref="K63">_xlfn.IFS(H63&gt;J63,"主队胜",J63&gt;H63,"客队胜",F63&gt;G63,"主队胜",G63&gt;F63,"客队胜",F63=0,"",F63=G63,"时长")</f>
        <v/>
      </c>
      <c r="L63" s="132"/>
      <c r="M63" s="17" t="str">
        <f t="array" ref="M63">_xlfn.IFS(L63="主队胜",D63,L63="客队胜",E63,K63="主队胜",D63,K63="客队胜",E63,K63="","")</f>
        <v/>
      </c>
      <c r="N63" s="17" t="str">
        <f t="array" ref="N63">_xlfn.IFS(L63="主队胜",E63,L63="客队胜",D63,K63="主队胜",E63,K63="客队胜",D63,K63="","")</f>
        <v/>
      </c>
      <c r="O63" s="22"/>
      <c r="P63" s="22"/>
      <c r="Q63" s="22"/>
      <c r="R63" s="20"/>
      <c r="S63" s="133"/>
    </row>
    <row r="64" ht="14.25" spans="1:19">
      <c r="A64" s="125"/>
      <c r="B64" s="125"/>
      <c r="C64" s="126"/>
      <c r="D64" s="126"/>
      <c r="E64" s="126"/>
      <c r="F64" s="128">
        <f>SUM(原始数据!M499:M506)</f>
        <v>0</v>
      </c>
      <c r="G64" s="128">
        <f>SUM(原始数据!N499:N506)</f>
        <v>0</v>
      </c>
      <c r="H64" s="129">
        <f>SUM(原始数据!P499:P506)</f>
        <v>0</v>
      </c>
      <c r="I64" s="130">
        <f>SUM(原始数据!Q499:Q506)</f>
        <v>0</v>
      </c>
      <c r="J64" s="131">
        <f>SUM(原始数据!R499:R506)</f>
        <v>0</v>
      </c>
      <c r="K64" s="17" t="str">
        <f t="array" ref="K64">_xlfn.IFS(H64&gt;J64,"主队胜",J64&gt;H64,"客队胜",F64&gt;G64,"主队胜",G64&gt;F64,"客队胜",F64=0,"",F64=G64,"时长")</f>
        <v/>
      </c>
      <c r="L64" s="132"/>
      <c r="M64" s="17" t="str">
        <f t="array" ref="M64">_xlfn.IFS(L64="主队胜",D64,L64="客队胜",E64,K64="主队胜",D64,K64="客队胜",E64,K64="","")</f>
        <v/>
      </c>
      <c r="N64" s="17" t="str">
        <f t="array" ref="N64">_xlfn.IFS(L64="主队胜",E64,L64="客队胜",D64,K64="主队胜",E64,K64="客队胜",D64,K64="","")</f>
        <v/>
      </c>
      <c r="O64" s="22"/>
      <c r="P64" s="22"/>
      <c r="Q64" s="22"/>
      <c r="R64" s="20"/>
      <c r="S64" s="133"/>
    </row>
    <row r="65" ht="14.25" spans="1:19">
      <c r="A65" s="125"/>
      <c r="B65" s="125"/>
      <c r="C65" s="126"/>
      <c r="D65" s="126"/>
      <c r="E65" s="126"/>
      <c r="F65" s="128">
        <f>SUM(原始数据!M507:M514)</f>
        <v>0</v>
      </c>
      <c r="G65" s="128">
        <f>SUM(原始数据!N507:N514)</f>
        <v>0</v>
      </c>
      <c r="H65" s="129">
        <f>SUM(原始数据!P507:P514)</f>
        <v>0</v>
      </c>
      <c r="I65" s="130">
        <f>SUM(原始数据!Q507:Q514)</f>
        <v>0</v>
      </c>
      <c r="J65" s="131">
        <f>SUM(原始数据!R507:R514)</f>
        <v>0</v>
      </c>
      <c r="K65" s="17" t="str">
        <f t="array" ref="K65">_xlfn.IFS(H65&gt;J65,"主队胜",J65&gt;H65,"客队胜",F65&gt;G65,"主队胜",G65&gt;F65,"客队胜",F65=0,"",F65=G65,"时长")</f>
        <v/>
      </c>
      <c r="L65" s="132"/>
      <c r="M65" s="17" t="str">
        <f t="array" ref="M65">_xlfn.IFS(L65="主队胜",D65,L65="客队胜",E65,K65="主队胜",D65,K65="客队胜",E65,K65="","")</f>
        <v/>
      </c>
      <c r="N65" s="17" t="str">
        <f t="array" ref="N65">_xlfn.IFS(L65="主队胜",E65,L65="客队胜",D65,K65="主队胜",E65,K65="客队胜",D65,K65="","")</f>
        <v/>
      </c>
      <c r="O65" s="22"/>
      <c r="P65" s="22"/>
      <c r="Q65" s="22"/>
      <c r="R65" s="20"/>
      <c r="S65" s="133"/>
    </row>
    <row r="66" ht="14.25" spans="1:19">
      <c r="A66" s="125"/>
      <c r="B66" s="125"/>
      <c r="C66" s="126"/>
      <c r="D66" s="126"/>
      <c r="E66" s="126"/>
      <c r="F66" s="128">
        <f>SUM(原始数据!M515:M522)</f>
        <v>0</v>
      </c>
      <c r="G66" s="128">
        <f>SUM(原始数据!N515:N522)</f>
        <v>0</v>
      </c>
      <c r="H66" s="129">
        <f>SUM(原始数据!P515:P522)</f>
        <v>0</v>
      </c>
      <c r="I66" s="130">
        <f>SUM(原始数据!Q515:Q522)</f>
        <v>0</v>
      </c>
      <c r="J66" s="131">
        <f>SUM(原始数据!R515:R522)</f>
        <v>0</v>
      </c>
      <c r="K66" s="17" t="str">
        <f t="array" ref="K66">_xlfn.IFS(H66&gt;J66,"主队胜",J66&gt;H66,"客队胜",F66&gt;G66,"主队胜",G66&gt;F66,"客队胜",F66=0,"",F66=G66,"时长")</f>
        <v/>
      </c>
      <c r="L66" s="132"/>
      <c r="M66" s="17" t="str">
        <f t="array" ref="M66">_xlfn.IFS(L66="主队胜",D66,L66="客队胜",E66,K66="主队胜",D66,K66="客队胜",E66,K66="","")</f>
        <v/>
      </c>
      <c r="N66" s="17" t="str">
        <f t="array" ref="N66">_xlfn.IFS(L66="主队胜",E66,L66="客队胜",D66,K66="主队胜",E66,K66="客队胜",D66,K66="","")</f>
        <v/>
      </c>
      <c r="O66" s="22"/>
      <c r="P66" s="22"/>
      <c r="Q66" s="22"/>
      <c r="R66" s="20"/>
      <c r="S66" s="133"/>
    </row>
    <row r="67" ht="14.25" spans="1:19">
      <c r="A67" s="125"/>
      <c r="B67" s="125"/>
      <c r="C67" s="126"/>
      <c r="D67" s="126"/>
      <c r="E67" s="126"/>
      <c r="F67" s="128">
        <f>SUM(原始数据!M523:M530)</f>
        <v>0</v>
      </c>
      <c r="G67" s="128">
        <f>SUM(原始数据!N523:N530)</f>
        <v>0</v>
      </c>
      <c r="H67" s="129">
        <f>SUM(原始数据!P523:P530)</f>
        <v>0</v>
      </c>
      <c r="I67" s="130">
        <f>SUM(原始数据!Q523:Q530)</f>
        <v>0</v>
      </c>
      <c r="J67" s="131">
        <f>SUM(原始数据!R523:R530)</f>
        <v>0</v>
      </c>
      <c r="K67" s="17" t="str">
        <f t="array" ref="K67">_xlfn.IFS(H67&gt;J67,"主队胜",J67&gt;H67,"客队胜",F67&gt;G67,"主队胜",G67&gt;F67,"客队胜",F67=0,"",F67=G67,"时长")</f>
        <v/>
      </c>
      <c r="L67" s="132"/>
      <c r="M67" s="17" t="str">
        <f t="array" ref="M67">_xlfn.IFS(L67="主队胜",D67,L67="客队胜",E67,K67="主队胜",D67,K67="客队胜",E67,K67="","")</f>
        <v/>
      </c>
      <c r="N67" s="17" t="str">
        <f t="array" ref="N67">_xlfn.IFS(L67="主队胜",E67,L67="客队胜",D67,K67="主队胜",E67,K67="客队胜",D67,K67="","")</f>
        <v/>
      </c>
      <c r="O67" s="22"/>
      <c r="P67" s="22"/>
      <c r="Q67" s="22"/>
      <c r="R67" s="20"/>
      <c r="S67" s="133"/>
    </row>
    <row r="68" ht="14.25" spans="1:19">
      <c r="A68" s="125"/>
      <c r="B68" s="125"/>
      <c r="C68" s="126"/>
      <c r="D68" s="126"/>
      <c r="E68" s="126"/>
      <c r="F68" s="128">
        <f>SUM(原始数据!M531:M538)</f>
        <v>0</v>
      </c>
      <c r="G68" s="128">
        <f>SUM(原始数据!N531:N538)</f>
        <v>0</v>
      </c>
      <c r="H68" s="129">
        <f>SUM(原始数据!P531:P538)</f>
        <v>0</v>
      </c>
      <c r="I68" s="130">
        <f>SUM(原始数据!Q531:Q538)</f>
        <v>0</v>
      </c>
      <c r="J68" s="131">
        <f>SUM(原始数据!R531:R538)</f>
        <v>0</v>
      </c>
      <c r="K68" s="17" t="str">
        <f t="array" ref="K68">_xlfn.IFS(H68&gt;J68,"主队胜",J68&gt;H68,"客队胜",F68&gt;G68,"主队胜",G68&gt;F68,"客队胜",F68=0,"",F68=G68,"时长")</f>
        <v/>
      </c>
      <c r="L68" s="132"/>
      <c r="M68" s="17" t="str">
        <f t="array" ref="M68">_xlfn.IFS(L68="主队胜",D68,L68="客队胜",E68,K68="主队胜",D68,K68="客队胜",E68,K68="","")</f>
        <v/>
      </c>
      <c r="N68" s="17" t="str">
        <f t="array" ref="N68">_xlfn.IFS(L68="主队胜",E68,L68="客队胜",D68,K68="主队胜",E68,K68="客队胜",D68,K68="","")</f>
        <v/>
      </c>
      <c r="O68" s="22"/>
      <c r="P68" s="22"/>
      <c r="Q68" s="22"/>
      <c r="R68" s="20"/>
      <c r="S68" s="133"/>
    </row>
    <row r="69" ht="14.25" spans="1:19">
      <c r="A69" s="125"/>
      <c r="B69" s="125"/>
      <c r="C69" s="126"/>
      <c r="D69" s="126"/>
      <c r="E69" s="126"/>
      <c r="F69" s="128">
        <f>SUM(原始数据!M539:M546)</f>
        <v>0</v>
      </c>
      <c r="G69" s="128">
        <f>SUM(原始数据!N539:N546)</f>
        <v>0</v>
      </c>
      <c r="H69" s="129">
        <f>SUM(原始数据!P539:P546)</f>
        <v>0</v>
      </c>
      <c r="I69" s="130">
        <f>SUM(原始数据!Q539:Q546)</f>
        <v>0</v>
      </c>
      <c r="J69" s="131">
        <f>SUM(原始数据!R539:R546)</f>
        <v>0</v>
      </c>
      <c r="K69" s="17" t="str">
        <f t="array" ref="K69">_xlfn.IFS(H69&gt;J69,"主队胜",J69&gt;H69,"客队胜",F69&gt;G69,"主队胜",G69&gt;F69,"客队胜",F69=0,"",F69=G69,"时长")</f>
        <v/>
      </c>
      <c r="L69" s="132"/>
      <c r="M69" s="17" t="str">
        <f t="array" ref="M69">_xlfn.IFS(L69="主队胜",D69,L69="客队胜",E69,K69="主队胜",D69,K69="客队胜",E69,K69="","")</f>
        <v/>
      </c>
      <c r="N69" s="17" t="str">
        <f t="array" ref="N69">_xlfn.IFS(L69="主队胜",E69,L69="客队胜",D69,K69="主队胜",E69,K69="客队胜",D69,K69="","")</f>
        <v/>
      </c>
      <c r="O69" s="22"/>
      <c r="P69" s="22"/>
      <c r="Q69" s="22"/>
      <c r="R69" s="20"/>
      <c r="S69" s="133"/>
    </row>
    <row r="70" ht="14.25" spans="1:19">
      <c r="A70" s="125"/>
      <c r="B70" s="125"/>
      <c r="C70" s="126"/>
      <c r="D70" s="126"/>
      <c r="E70" s="126"/>
      <c r="F70" s="128">
        <f>SUM(原始数据!M547:M554)</f>
        <v>0</v>
      </c>
      <c r="G70" s="128">
        <f>SUM(原始数据!N547:N554)</f>
        <v>0</v>
      </c>
      <c r="H70" s="129">
        <f>SUM(原始数据!P547:P554)</f>
        <v>0</v>
      </c>
      <c r="I70" s="130">
        <f>SUM(原始数据!Q547:Q554)</f>
        <v>0</v>
      </c>
      <c r="J70" s="131">
        <f>SUM(原始数据!R547:R554)</f>
        <v>0</v>
      </c>
      <c r="K70" s="17" t="str">
        <f t="array" ref="K70">_xlfn.IFS(H70&gt;J70,"主队胜",J70&gt;H70,"客队胜",F70&gt;G70,"主队胜",G70&gt;F70,"客队胜",F70=0,"",F70=G70,"时长")</f>
        <v/>
      </c>
      <c r="L70" s="132"/>
      <c r="M70" s="17" t="str">
        <f t="array" ref="M70">_xlfn.IFS(L70="主队胜",D70,L70="客队胜",E70,K70="主队胜",D70,K70="客队胜",E70,K70="","")</f>
        <v/>
      </c>
      <c r="N70" s="17" t="str">
        <f t="array" ref="N70">_xlfn.IFS(L70="主队胜",E70,L70="客队胜",D70,K70="主队胜",E70,K70="客队胜",D70,K70="","")</f>
        <v/>
      </c>
      <c r="O70" s="22"/>
      <c r="P70" s="22"/>
      <c r="Q70" s="22"/>
      <c r="R70" s="20"/>
      <c r="S70" s="133"/>
    </row>
    <row r="71" ht="14.25" spans="1:19">
      <c r="A71" s="125"/>
      <c r="B71" s="125"/>
      <c r="C71" s="126"/>
      <c r="D71" s="126"/>
      <c r="E71" s="126"/>
      <c r="F71" s="128">
        <f>SUM(原始数据!M555:M562)</f>
        <v>0</v>
      </c>
      <c r="G71" s="128">
        <f>SUM(原始数据!N555:N562)</f>
        <v>0</v>
      </c>
      <c r="H71" s="129">
        <f>SUM(原始数据!P555:P562)</f>
        <v>0</v>
      </c>
      <c r="I71" s="130">
        <f>SUM(原始数据!Q555:Q562)</f>
        <v>0</v>
      </c>
      <c r="J71" s="131">
        <f>SUM(原始数据!R555:R562)</f>
        <v>0</v>
      </c>
      <c r="K71" s="17" t="str">
        <f t="array" ref="K71">_xlfn.IFS(H71&gt;J71,"主队胜",J71&gt;H71,"客队胜",F71&gt;G71,"主队胜",G71&gt;F71,"客队胜",F71=0,"",F71=G71,"时长")</f>
        <v/>
      </c>
      <c r="L71" s="132"/>
      <c r="M71" s="17" t="str">
        <f t="array" ref="M71">_xlfn.IFS(L71="主队胜",D71,L71="客队胜",E71,K71="主队胜",D71,K71="客队胜",E71,K71="","")</f>
        <v/>
      </c>
      <c r="N71" s="17" t="str">
        <f t="array" ref="N71">_xlfn.IFS(L71="主队胜",E71,L71="客队胜",D71,K71="主队胜",E71,K71="客队胜",D71,K71="","")</f>
        <v/>
      </c>
      <c r="O71" s="22"/>
      <c r="P71" s="22"/>
      <c r="Q71" s="22"/>
      <c r="R71" s="20"/>
      <c r="S71" s="133"/>
    </row>
    <row r="72" ht="14.25" spans="1:19">
      <c r="A72" s="125"/>
      <c r="B72" s="125"/>
      <c r="C72" s="126"/>
      <c r="D72" s="126"/>
      <c r="E72" s="126"/>
      <c r="F72" s="128">
        <f>SUM(原始数据!M563:M570)</f>
        <v>0</v>
      </c>
      <c r="G72" s="128">
        <f>SUM(原始数据!N563:N570)</f>
        <v>0</v>
      </c>
      <c r="H72" s="129">
        <f>SUM(原始数据!P563:P570)</f>
        <v>0</v>
      </c>
      <c r="I72" s="130">
        <f>SUM(原始数据!Q563:Q570)</f>
        <v>0</v>
      </c>
      <c r="J72" s="131">
        <f>SUM(原始数据!R563:R570)</f>
        <v>0</v>
      </c>
      <c r="K72" s="17" t="str">
        <f t="array" ref="K72">_xlfn.IFS(H72&gt;J72,"主队胜",J72&gt;H72,"客队胜",F72&gt;G72,"主队胜",G72&gt;F72,"客队胜",F72=0,"",F72=G72,"时长")</f>
        <v/>
      </c>
      <c r="L72" s="132"/>
      <c r="M72" s="17" t="str">
        <f t="array" ref="M72">_xlfn.IFS(L72="主队胜",D72,L72="客队胜",E72,K72="主队胜",D72,K72="客队胜",E72,K72="","")</f>
        <v/>
      </c>
      <c r="N72" s="17" t="str">
        <f t="array" ref="N72">_xlfn.IFS(L72="主队胜",E72,L72="客队胜",D72,K72="主队胜",E72,K72="客队胜",D72,K72="","")</f>
        <v/>
      </c>
      <c r="O72" s="22"/>
      <c r="P72" s="22"/>
      <c r="Q72" s="22"/>
      <c r="R72" s="20"/>
      <c r="S72" s="133"/>
    </row>
    <row r="73" ht="14.25" spans="1:19">
      <c r="A73" s="125"/>
      <c r="B73" s="125"/>
      <c r="C73" s="126"/>
      <c r="D73" s="126"/>
      <c r="E73" s="126"/>
      <c r="F73" s="128">
        <f>SUM(原始数据!M571:M578)</f>
        <v>0</v>
      </c>
      <c r="G73" s="128">
        <f>SUM(原始数据!N571:N578)</f>
        <v>0</v>
      </c>
      <c r="H73" s="129">
        <f>SUM(原始数据!P571:P578)</f>
        <v>0</v>
      </c>
      <c r="I73" s="130">
        <f>SUM(原始数据!Q571:Q578)</f>
        <v>0</v>
      </c>
      <c r="J73" s="131">
        <f>SUM(原始数据!R571:R578)</f>
        <v>0</v>
      </c>
      <c r="K73" s="17" t="str">
        <f t="array" ref="K73">_xlfn.IFS(H73&gt;J73,"主队胜",J73&gt;H73,"客队胜",F73&gt;G73,"主队胜",G73&gt;F73,"客队胜",F73=0,"",F73=G73,"时长")</f>
        <v/>
      </c>
      <c r="L73" s="132"/>
      <c r="M73" s="17" t="str">
        <f t="array" ref="M73">_xlfn.IFS(L73="主队胜",D73,L73="客队胜",E73,K73="主队胜",D73,K73="客队胜",E73,K73="","")</f>
        <v/>
      </c>
      <c r="N73" s="17" t="str">
        <f t="array" ref="N73">_xlfn.IFS(L73="主队胜",E73,L73="客队胜",D73,K73="主队胜",E73,K73="客队胜",D73,K73="","")</f>
        <v/>
      </c>
      <c r="O73" s="22"/>
      <c r="P73" s="22"/>
      <c r="Q73" s="22"/>
      <c r="R73" s="20"/>
      <c r="S73" s="133"/>
    </row>
    <row r="74" ht="14.25" spans="1:19">
      <c r="A74" s="125"/>
      <c r="B74" s="125"/>
      <c r="C74" s="126"/>
      <c r="D74" s="126"/>
      <c r="E74" s="126"/>
      <c r="F74" s="128">
        <f>SUM(原始数据!M579:M586)</f>
        <v>0</v>
      </c>
      <c r="G74" s="128">
        <f>SUM(原始数据!N579:N586)</f>
        <v>0</v>
      </c>
      <c r="H74" s="129">
        <f>SUM(原始数据!P579:P586)</f>
        <v>0</v>
      </c>
      <c r="I74" s="130">
        <f>SUM(原始数据!Q579:Q586)</f>
        <v>0</v>
      </c>
      <c r="J74" s="131">
        <f>SUM(原始数据!R579:R586)</f>
        <v>0</v>
      </c>
      <c r="K74" s="17" t="str">
        <f t="array" ref="K74">_xlfn.IFS(H74&gt;J74,"主队胜",J74&gt;H74,"客队胜",F74&gt;G74,"主队胜",G74&gt;F74,"客队胜",F74=0,"",F74=G74,"时长")</f>
        <v/>
      </c>
      <c r="L74" s="132"/>
      <c r="M74" s="17" t="str">
        <f t="array" ref="M74">_xlfn.IFS(L74="主队胜",D74,L74="客队胜",E74,K74="主队胜",D74,K74="客队胜",E74,K74="","")</f>
        <v/>
      </c>
      <c r="N74" s="17" t="str">
        <f t="array" ref="N74">_xlfn.IFS(L74="主队胜",E74,L74="客队胜",D74,K74="主队胜",E74,K74="客队胜",D74,K74="","")</f>
        <v/>
      </c>
      <c r="O74" s="22"/>
      <c r="P74" s="22"/>
      <c r="Q74" s="22"/>
      <c r="R74" s="20"/>
      <c r="S74" s="133"/>
    </row>
    <row r="75" ht="14.25" spans="1:19">
      <c r="A75" s="125"/>
      <c r="B75" s="125"/>
      <c r="C75" s="126"/>
      <c r="D75" s="126"/>
      <c r="E75" s="126"/>
      <c r="F75" s="128">
        <f>SUM(原始数据!M587:M594)</f>
        <v>0</v>
      </c>
      <c r="G75" s="128">
        <f>SUM(原始数据!N587:N594)</f>
        <v>0</v>
      </c>
      <c r="H75" s="129">
        <f>SUM(原始数据!P587:P594)</f>
        <v>0</v>
      </c>
      <c r="I75" s="130">
        <f>SUM(原始数据!Q587:Q594)</f>
        <v>0</v>
      </c>
      <c r="J75" s="131">
        <f>SUM(原始数据!R587:R594)</f>
        <v>0</v>
      </c>
      <c r="K75" s="17" t="str">
        <f t="array" ref="K75">_xlfn.IFS(H75&gt;J75,"主队胜",J75&gt;H75,"客队胜",F75&gt;G75,"主队胜",G75&gt;F75,"客队胜",F75=0,"",F75=G75,"时长")</f>
        <v/>
      </c>
      <c r="L75" s="132"/>
      <c r="M75" s="17" t="str">
        <f t="array" ref="M75">_xlfn.IFS(L75="主队胜",D75,L75="客队胜",E75,K75="主队胜",D75,K75="客队胜",E75,K75="","")</f>
        <v/>
      </c>
      <c r="N75" s="17" t="str">
        <f t="array" ref="N75">_xlfn.IFS(L75="主队胜",E75,L75="客队胜",D75,K75="主队胜",E75,K75="客队胜",D75,K75="","")</f>
        <v/>
      </c>
      <c r="O75" s="22"/>
      <c r="P75" s="22"/>
      <c r="Q75" s="22"/>
      <c r="R75" s="20"/>
      <c r="S75" s="133"/>
    </row>
    <row r="76" ht="14.25" spans="1:19">
      <c r="A76" s="125"/>
      <c r="B76" s="125"/>
      <c r="C76" s="126"/>
      <c r="D76" s="126"/>
      <c r="E76" s="126"/>
      <c r="F76" s="128">
        <f>SUM(原始数据!M595:M602)</f>
        <v>0</v>
      </c>
      <c r="G76" s="128">
        <f>SUM(原始数据!N595:N602)</f>
        <v>0</v>
      </c>
      <c r="H76" s="129">
        <f>SUM(原始数据!P595:P602)</f>
        <v>0</v>
      </c>
      <c r="I76" s="130">
        <f>SUM(原始数据!Q595:Q602)</f>
        <v>0</v>
      </c>
      <c r="J76" s="131">
        <f>SUM(原始数据!R595:R602)</f>
        <v>0</v>
      </c>
      <c r="K76" s="17" t="str">
        <f t="array" ref="K76">_xlfn.IFS(H76&gt;J76,"主队胜",J76&gt;H76,"客队胜",F76&gt;G76,"主队胜",G76&gt;F76,"客队胜",F76=0,"",F76=G76,"时长")</f>
        <v/>
      </c>
      <c r="L76" s="132"/>
      <c r="M76" s="17" t="str">
        <f t="array" ref="M76">_xlfn.IFS(L76="主队胜",D76,L76="客队胜",E76,K76="主队胜",D76,K76="客队胜",E76,K76="","")</f>
        <v/>
      </c>
      <c r="N76" s="17" t="str">
        <f t="array" ref="N76">_xlfn.IFS(L76="主队胜",E76,L76="客队胜",D76,K76="主队胜",E76,K76="客队胜",D76,K76="","")</f>
        <v/>
      </c>
      <c r="O76" s="22"/>
      <c r="P76" s="22"/>
      <c r="Q76" s="22"/>
      <c r="R76" s="20"/>
      <c r="S76" s="133"/>
    </row>
    <row r="77" ht="14.25" spans="1:19">
      <c r="A77" s="125"/>
      <c r="B77" s="125"/>
      <c r="C77" s="126"/>
      <c r="D77" s="126"/>
      <c r="E77" s="126"/>
      <c r="F77" s="128">
        <f>SUM(原始数据!M603:M610)</f>
        <v>0</v>
      </c>
      <c r="G77" s="128">
        <f>SUM(原始数据!N603:N610)</f>
        <v>0</v>
      </c>
      <c r="H77" s="129">
        <f>SUM(原始数据!P603:P610)</f>
        <v>0</v>
      </c>
      <c r="I77" s="130">
        <f>SUM(原始数据!Q603:Q610)</f>
        <v>0</v>
      </c>
      <c r="J77" s="131">
        <f>SUM(原始数据!R603:R610)</f>
        <v>0</v>
      </c>
      <c r="K77" s="17" t="str">
        <f t="array" ref="K77">_xlfn.IFS(H77&gt;J77,"主队胜",J77&gt;H77,"客队胜",F77&gt;G77,"主队胜",G77&gt;F77,"客队胜",F77=0,"",F77=G77,"时长")</f>
        <v/>
      </c>
      <c r="L77" s="132"/>
      <c r="M77" s="17" t="str">
        <f t="array" ref="M77">_xlfn.IFS(L77="主队胜",D77,L77="客队胜",E77,K77="主队胜",D77,K77="客队胜",E77,K77="","")</f>
        <v/>
      </c>
      <c r="N77" s="17" t="str">
        <f t="array" ref="N77">_xlfn.IFS(L77="主队胜",E77,L77="客队胜",D77,K77="主队胜",E77,K77="客队胜",D77,K77="","")</f>
        <v/>
      </c>
      <c r="O77" s="22"/>
      <c r="P77" s="22"/>
      <c r="Q77" s="22"/>
      <c r="R77" s="20"/>
      <c r="S77" s="133"/>
    </row>
    <row r="78" ht="14.25" spans="1:19">
      <c r="A78" s="125"/>
      <c r="B78" s="125"/>
      <c r="C78" s="126"/>
      <c r="D78" s="126"/>
      <c r="E78" s="126"/>
      <c r="F78" s="128">
        <f>SUM(原始数据!M611:M618)</f>
        <v>0</v>
      </c>
      <c r="G78" s="128">
        <f>SUM(原始数据!N611:N618)</f>
        <v>0</v>
      </c>
      <c r="H78" s="129">
        <f>SUM(原始数据!P611:P618)</f>
        <v>0</v>
      </c>
      <c r="I78" s="130">
        <f>SUM(原始数据!Q611:Q618)</f>
        <v>0</v>
      </c>
      <c r="J78" s="131">
        <f>SUM(原始数据!R611:R618)</f>
        <v>0</v>
      </c>
      <c r="K78" s="17" t="str">
        <f t="array" ref="K78">_xlfn.IFS(H78&gt;J78,"主队胜",J78&gt;H78,"客队胜",F78&gt;G78,"主队胜",G78&gt;F78,"客队胜",F78=0,"",F78=G78,"时长")</f>
        <v/>
      </c>
      <c r="L78" s="132"/>
      <c r="M78" s="17" t="str">
        <f t="array" ref="M78">_xlfn.IFS(L78="主队胜",D78,L78="客队胜",E78,K78="主队胜",D78,K78="客队胜",E78,K78="","")</f>
        <v/>
      </c>
      <c r="N78" s="17" t="str">
        <f t="array" ref="N78">_xlfn.IFS(L78="主队胜",E78,L78="客队胜",D78,K78="主队胜",E78,K78="客队胜",D78,K78="","")</f>
        <v/>
      </c>
      <c r="O78" s="22"/>
      <c r="P78" s="22"/>
      <c r="Q78" s="22"/>
      <c r="R78" s="20"/>
      <c r="S78" s="133"/>
    </row>
    <row r="79" ht="14.25" spans="1:19">
      <c r="A79" s="125"/>
      <c r="B79" s="125"/>
      <c r="C79" s="126"/>
      <c r="D79" s="126"/>
      <c r="E79" s="126"/>
      <c r="F79" s="128">
        <f>SUM(原始数据!M619:M626)</f>
        <v>0</v>
      </c>
      <c r="G79" s="128">
        <f>SUM(原始数据!N619:N626)</f>
        <v>0</v>
      </c>
      <c r="H79" s="129">
        <f>SUM(原始数据!P619:P626)</f>
        <v>0</v>
      </c>
      <c r="I79" s="130">
        <f>SUM(原始数据!Q619:Q626)</f>
        <v>0</v>
      </c>
      <c r="J79" s="131">
        <f>SUM(原始数据!R619:R626)</f>
        <v>0</v>
      </c>
      <c r="K79" s="17" t="str">
        <f t="array" ref="K79">_xlfn.IFS(H79&gt;J79,"主队胜",J79&gt;H79,"客队胜",F79&gt;G79,"主队胜",G79&gt;F79,"客队胜",F79=0,"",F79=G79,"时长")</f>
        <v/>
      </c>
      <c r="L79" s="132"/>
      <c r="M79" s="17" t="str">
        <f t="array" ref="M79">_xlfn.IFS(L79="主队胜",D79,L79="客队胜",E79,K79="主队胜",D79,K79="客队胜",E79,K79="","")</f>
        <v/>
      </c>
      <c r="N79" s="17" t="str">
        <f t="array" ref="N79">_xlfn.IFS(L79="主队胜",E79,L79="客队胜",D79,K79="主队胜",E79,K79="客队胜",D79,K79="","")</f>
        <v/>
      </c>
      <c r="O79" s="22"/>
      <c r="P79" s="22"/>
      <c r="Q79" s="22"/>
      <c r="R79" s="20"/>
      <c r="S79" s="133"/>
    </row>
    <row r="80" ht="14.25" spans="1:19">
      <c r="A80" s="125"/>
      <c r="B80" s="125"/>
      <c r="C80" s="126"/>
      <c r="D80" s="126"/>
      <c r="E80" s="126"/>
      <c r="F80" s="128">
        <f>SUM(原始数据!M627:M634)</f>
        <v>0</v>
      </c>
      <c r="G80" s="128">
        <f>SUM(原始数据!N627:N634)</f>
        <v>0</v>
      </c>
      <c r="H80" s="129">
        <f>SUM(原始数据!P627:P634)</f>
        <v>0</v>
      </c>
      <c r="I80" s="130">
        <f>SUM(原始数据!Q627:Q634)</f>
        <v>0</v>
      </c>
      <c r="J80" s="131">
        <f>SUM(原始数据!R627:R634)</f>
        <v>0</v>
      </c>
      <c r="K80" s="17" t="str">
        <f t="array" ref="K80">_xlfn.IFS(H80&gt;J80,"主队胜",J80&gt;H80,"客队胜",F80&gt;G80,"主队胜",G80&gt;F80,"客队胜",F80=0,"",F80=G80,"时长")</f>
        <v/>
      </c>
      <c r="L80" s="132"/>
      <c r="M80" s="17" t="str">
        <f t="array" ref="M80">_xlfn.IFS(L80="主队胜",D80,L80="客队胜",E80,K80="主队胜",D80,K80="客队胜",E80,K80="","")</f>
        <v/>
      </c>
      <c r="N80" s="17" t="str">
        <f t="array" ref="N80">_xlfn.IFS(L80="主队胜",E80,L80="客队胜",D80,K80="主队胜",E80,K80="客队胜",D80,K80="","")</f>
        <v/>
      </c>
      <c r="O80" s="22"/>
      <c r="P80" s="22"/>
      <c r="Q80" s="22"/>
      <c r="R80" s="20"/>
      <c r="S80" s="133"/>
    </row>
    <row r="81" ht="14.25" spans="1:19">
      <c r="A81" s="125"/>
      <c r="B81" s="125"/>
      <c r="C81" s="126"/>
      <c r="D81" s="126"/>
      <c r="E81" s="126"/>
      <c r="F81" s="128">
        <f>SUM(原始数据!M635:M642)</f>
        <v>0</v>
      </c>
      <c r="G81" s="128">
        <f>SUM(原始数据!N635:N642)</f>
        <v>0</v>
      </c>
      <c r="H81" s="129">
        <f>SUM(原始数据!P635:P642)</f>
        <v>0</v>
      </c>
      <c r="I81" s="130">
        <f>SUM(原始数据!Q635:Q642)</f>
        <v>0</v>
      </c>
      <c r="J81" s="131">
        <f>SUM(原始数据!R635:R642)</f>
        <v>0</v>
      </c>
      <c r="K81" s="17" t="str">
        <f t="array" ref="K81">_xlfn.IFS(H81&gt;J81,"主队胜",J81&gt;H81,"客队胜",F81&gt;G81,"主队胜",G81&gt;F81,"客队胜",F81=0,"",F81=G81,"时长")</f>
        <v/>
      </c>
      <c r="L81" s="132"/>
      <c r="M81" s="17" t="str">
        <f t="array" ref="M81">_xlfn.IFS(L81="主队胜",D81,L81="客队胜",E81,K81="主队胜",D81,K81="客队胜",E81,K81="","")</f>
        <v/>
      </c>
      <c r="N81" s="17" t="str">
        <f t="array" ref="N81">_xlfn.IFS(L81="主队胜",E81,L81="客队胜",D81,K81="主队胜",E81,K81="客队胜",D81,K81="","")</f>
        <v/>
      </c>
      <c r="O81" s="22"/>
      <c r="P81" s="22"/>
      <c r="Q81" s="22"/>
      <c r="R81" s="20"/>
      <c r="S81" s="133"/>
    </row>
    <row r="82" ht="14.25" spans="1:19">
      <c r="A82" s="125"/>
      <c r="B82" s="125"/>
      <c r="C82" s="126"/>
      <c r="D82" s="126"/>
      <c r="E82" s="126"/>
      <c r="F82" s="128">
        <f>SUM(原始数据!M643:M650)</f>
        <v>0</v>
      </c>
      <c r="G82" s="128">
        <f>SUM(原始数据!N643:N650)</f>
        <v>0</v>
      </c>
      <c r="H82" s="129">
        <f>SUM(原始数据!P643:P650)</f>
        <v>0</v>
      </c>
      <c r="I82" s="130">
        <f>SUM(原始数据!Q643:Q650)</f>
        <v>0</v>
      </c>
      <c r="J82" s="131">
        <f>SUM(原始数据!R643:R650)</f>
        <v>0</v>
      </c>
      <c r="K82" s="17" t="str">
        <f t="array" ref="K82">_xlfn.IFS(H82&gt;J82,"主队胜",J82&gt;H82,"客队胜",F82&gt;G82,"主队胜",G82&gt;F82,"客队胜",F82=0,"",F82=G82,"时长")</f>
        <v/>
      </c>
      <c r="L82" s="132"/>
      <c r="M82" s="17" t="str">
        <f t="array" ref="M82">_xlfn.IFS(L82="主队胜",D82,L82="客队胜",E82,K82="主队胜",D82,K82="客队胜",E82,K82="","")</f>
        <v/>
      </c>
      <c r="N82" s="17" t="str">
        <f t="array" ref="N82">_xlfn.IFS(L82="主队胜",E82,L82="客队胜",D82,K82="主队胜",E82,K82="客队胜",D82,K82="","")</f>
        <v/>
      </c>
      <c r="O82" s="22"/>
      <c r="P82" s="22"/>
      <c r="Q82" s="22"/>
      <c r="R82" s="20"/>
      <c r="S82" s="133"/>
    </row>
    <row r="83" ht="14.25" spans="1:19">
      <c r="A83" s="125"/>
      <c r="B83" s="125"/>
      <c r="C83" s="126"/>
      <c r="D83" s="126"/>
      <c r="E83" s="126"/>
      <c r="F83" s="128">
        <f>SUM(原始数据!M651:M658)</f>
        <v>0</v>
      </c>
      <c r="G83" s="128">
        <f>SUM(原始数据!N651:N658)</f>
        <v>0</v>
      </c>
      <c r="H83" s="129">
        <f>SUM(原始数据!P651:P658)</f>
        <v>0</v>
      </c>
      <c r="I83" s="130">
        <f>SUM(原始数据!Q651:Q658)</f>
        <v>0</v>
      </c>
      <c r="J83" s="131">
        <f>SUM(原始数据!R651:R658)</f>
        <v>0</v>
      </c>
      <c r="K83" s="17" t="str">
        <f t="array" ref="K83">_xlfn.IFS(H83&gt;J83,"主队胜",J83&gt;H83,"客队胜",F83&gt;G83,"主队胜",G83&gt;F83,"客队胜",F83=0,"",F83=G83,"时长")</f>
        <v/>
      </c>
      <c r="L83" s="132"/>
      <c r="M83" s="17" t="str">
        <f t="array" ref="M83">_xlfn.IFS(L83="主队胜",D83,L83="客队胜",E83,K83="主队胜",D83,K83="客队胜",E83,K83="","")</f>
        <v/>
      </c>
      <c r="N83" s="17" t="str">
        <f t="array" ref="N83">_xlfn.IFS(L83="主队胜",E83,L83="客队胜",D83,K83="主队胜",E83,K83="客队胜",D83,K83="","")</f>
        <v/>
      </c>
      <c r="O83" s="22"/>
      <c r="P83" s="22"/>
      <c r="Q83" s="22"/>
      <c r="R83" s="20"/>
      <c r="S83" s="133"/>
    </row>
    <row r="84" ht="14.25" spans="1:19">
      <c r="A84" s="125"/>
      <c r="B84" s="125"/>
      <c r="C84" s="126"/>
      <c r="D84" s="126"/>
      <c r="E84" s="126"/>
      <c r="F84" s="128">
        <f>SUM(原始数据!M659:M666)</f>
        <v>0</v>
      </c>
      <c r="G84" s="128">
        <f>SUM(原始数据!N659:N666)</f>
        <v>0</v>
      </c>
      <c r="H84" s="129">
        <f>SUM(原始数据!P659:P666)</f>
        <v>0</v>
      </c>
      <c r="I84" s="130">
        <f>SUM(原始数据!Q659:Q666)</f>
        <v>0</v>
      </c>
      <c r="J84" s="131">
        <f>SUM(原始数据!R659:R666)</f>
        <v>0</v>
      </c>
      <c r="K84" s="17" t="str">
        <f t="array" ref="K84">_xlfn.IFS(H84&gt;J84,"主队胜",J84&gt;H84,"客队胜",F84&gt;G84,"主队胜",G84&gt;F84,"客队胜",F84=0,"",F84=G84,"时长")</f>
        <v/>
      </c>
      <c r="L84" s="132"/>
      <c r="M84" s="17" t="str">
        <f t="array" ref="M84">_xlfn.IFS(L84="主队胜",D84,L84="客队胜",E84,K84="主队胜",D84,K84="客队胜",E84,K84="","")</f>
        <v/>
      </c>
      <c r="N84" s="17" t="str">
        <f t="array" ref="N84">_xlfn.IFS(L84="主队胜",E84,L84="客队胜",D84,K84="主队胜",E84,K84="客队胜",D84,K84="","")</f>
        <v/>
      </c>
      <c r="O84" s="22"/>
      <c r="P84" s="22"/>
      <c r="Q84" s="22"/>
      <c r="R84" s="20"/>
      <c r="S84" s="133"/>
    </row>
    <row r="85" ht="14.25" spans="1:19">
      <c r="A85" s="125"/>
      <c r="B85" s="125"/>
      <c r="C85" s="126"/>
      <c r="D85" s="126"/>
      <c r="E85" s="126"/>
      <c r="F85" s="128">
        <f>SUM(原始数据!M667:M674)</f>
        <v>0</v>
      </c>
      <c r="G85" s="128">
        <f>SUM(原始数据!N667:N674)</f>
        <v>0</v>
      </c>
      <c r="H85" s="129">
        <f>SUM(原始数据!P667:P674)</f>
        <v>0</v>
      </c>
      <c r="I85" s="130">
        <f>SUM(原始数据!Q667:Q674)</f>
        <v>0</v>
      </c>
      <c r="J85" s="131">
        <f>SUM(原始数据!R667:R674)</f>
        <v>0</v>
      </c>
      <c r="K85" s="17" t="str">
        <f t="array" ref="K85">_xlfn.IFS(H85&gt;J85,"主队胜",J85&gt;H85,"客队胜",F85&gt;G85,"主队胜",G85&gt;F85,"客队胜",F85=0,"",F85=G85,"时长")</f>
        <v/>
      </c>
      <c r="L85" s="132"/>
      <c r="M85" s="17" t="str">
        <f t="array" ref="M85">_xlfn.IFS(L85="主队胜",D85,L85="客队胜",E85,K85="主队胜",D85,K85="客队胜",E85,K85="","")</f>
        <v/>
      </c>
      <c r="N85" s="17" t="str">
        <f t="array" ref="N85">_xlfn.IFS(L85="主队胜",E85,L85="客队胜",D85,K85="主队胜",E85,K85="客队胜",D85,K85="","")</f>
        <v/>
      </c>
      <c r="O85" s="22"/>
      <c r="P85" s="22"/>
      <c r="Q85" s="22"/>
      <c r="R85" s="20"/>
      <c r="S85" s="133"/>
    </row>
    <row r="86" ht="14.25" spans="1:19">
      <c r="A86" s="125"/>
      <c r="B86" s="125"/>
      <c r="C86" s="126"/>
      <c r="D86" s="126"/>
      <c r="E86" s="126"/>
      <c r="F86" s="128">
        <f>SUM(原始数据!M675:M682)</f>
        <v>0</v>
      </c>
      <c r="G86" s="128">
        <f>SUM(原始数据!N675:N682)</f>
        <v>0</v>
      </c>
      <c r="H86" s="129">
        <f>SUM(原始数据!P675:P682)</f>
        <v>0</v>
      </c>
      <c r="I86" s="130">
        <f>SUM(原始数据!Q675:Q682)</f>
        <v>0</v>
      </c>
      <c r="J86" s="131">
        <f>SUM(原始数据!R675:R682)</f>
        <v>0</v>
      </c>
      <c r="K86" s="17" t="str">
        <f t="array" ref="K86">_xlfn.IFS(H86&gt;J86,"主队胜",J86&gt;H86,"客队胜",F86&gt;G86,"主队胜",G86&gt;F86,"客队胜",F86=0,"",F86=G86,"时长")</f>
        <v/>
      </c>
      <c r="L86" s="132"/>
      <c r="M86" s="17" t="str">
        <f t="array" ref="M86">_xlfn.IFS(L86="主队胜",D86,L86="客队胜",E86,K86="主队胜",D86,K86="客队胜",E86,K86="","")</f>
        <v/>
      </c>
      <c r="N86" s="17" t="str">
        <f t="array" ref="N86">_xlfn.IFS(L86="主队胜",E86,L86="客队胜",D86,K86="主队胜",E86,K86="客队胜",D86,K86="","")</f>
        <v/>
      </c>
      <c r="O86" s="22"/>
      <c r="P86" s="22"/>
      <c r="Q86" s="22"/>
      <c r="R86" s="20"/>
      <c r="S86" s="133"/>
    </row>
    <row r="87" ht="14.25" spans="1:19">
      <c r="A87" s="125"/>
      <c r="B87" s="125"/>
      <c r="C87" s="126"/>
      <c r="D87" s="126"/>
      <c r="E87" s="126"/>
      <c r="F87" s="128">
        <f>SUM(原始数据!M683:M690)</f>
        <v>0</v>
      </c>
      <c r="G87" s="128">
        <f>SUM(原始数据!N683:N690)</f>
        <v>0</v>
      </c>
      <c r="H87" s="129">
        <f>SUM(原始数据!P683:P690)</f>
        <v>0</v>
      </c>
      <c r="I87" s="130">
        <f>SUM(原始数据!Q683:Q690)</f>
        <v>0</v>
      </c>
      <c r="J87" s="131">
        <f>SUM(原始数据!R683:R690)</f>
        <v>0</v>
      </c>
      <c r="K87" s="17" t="str">
        <f t="array" ref="K87">_xlfn.IFS(H87&gt;J87,"主队胜",J87&gt;H87,"客队胜",F87&gt;G87,"主队胜",G87&gt;F87,"客队胜",F87=0,"",F87=G87,"时长")</f>
        <v/>
      </c>
      <c r="L87" s="132"/>
      <c r="M87" s="17" t="str">
        <f t="array" ref="M87">_xlfn.IFS(L87="主队胜",D87,L87="客队胜",E87,K87="主队胜",D87,K87="客队胜",E87,K87="","")</f>
        <v/>
      </c>
      <c r="N87" s="17" t="str">
        <f t="array" ref="N87">_xlfn.IFS(L87="主队胜",E87,L87="客队胜",D87,K87="主队胜",E87,K87="客队胜",D87,K87="","")</f>
        <v/>
      </c>
      <c r="O87" s="22"/>
      <c r="P87" s="22"/>
      <c r="Q87" s="22"/>
      <c r="R87" s="20"/>
      <c r="S87" s="133"/>
    </row>
    <row r="88" ht="14.25" spans="1:19">
      <c r="A88" s="125"/>
      <c r="B88" s="125"/>
      <c r="C88" s="126"/>
      <c r="D88" s="126"/>
      <c r="E88" s="126"/>
      <c r="F88" s="128">
        <f>SUM(原始数据!M691:M698)</f>
        <v>0</v>
      </c>
      <c r="G88" s="128">
        <f>SUM(原始数据!N691:N698)</f>
        <v>0</v>
      </c>
      <c r="H88" s="129">
        <f>SUM(原始数据!P691:P698)</f>
        <v>0</v>
      </c>
      <c r="I88" s="130">
        <f>SUM(原始数据!Q691:Q698)</f>
        <v>0</v>
      </c>
      <c r="J88" s="131">
        <f>SUM(原始数据!R691:R698)</f>
        <v>0</v>
      </c>
      <c r="K88" s="17" t="str">
        <f t="array" ref="K88">_xlfn.IFS(H88&gt;J88,"主队胜",J88&gt;H88,"客队胜",F88&gt;G88,"主队胜",G88&gt;F88,"客队胜",F88=0,"",F88=G88,"时长")</f>
        <v/>
      </c>
      <c r="L88" s="132"/>
      <c r="M88" s="17" t="str">
        <f t="array" ref="M88">_xlfn.IFS(L88="主队胜",D88,L88="客队胜",E88,K88="主队胜",D88,K88="客队胜",E88,K88="","")</f>
        <v/>
      </c>
      <c r="N88" s="17" t="str">
        <f t="array" ref="N88">_xlfn.IFS(L88="主队胜",E88,L88="客队胜",D88,K88="主队胜",E88,K88="客队胜",D88,K88="","")</f>
        <v/>
      </c>
      <c r="O88" s="22"/>
      <c r="P88" s="22"/>
      <c r="Q88" s="22"/>
      <c r="R88" s="20"/>
      <c r="S88" s="133"/>
    </row>
    <row r="89" ht="14.25" spans="1:19">
      <c r="A89" s="125"/>
      <c r="B89" s="125"/>
      <c r="C89" s="126"/>
      <c r="D89" s="126"/>
      <c r="E89" s="126"/>
      <c r="F89" s="128">
        <f>SUM(原始数据!M699:M706)</f>
        <v>0</v>
      </c>
      <c r="G89" s="128">
        <f>SUM(原始数据!N699:N706)</f>
        <v>0</v>
      </c>
      <c r="H89" s="129">
        <f>SUM(原始数据!P699:P706)</f>
        <v>0</v>
      </c>
      <c r="I89" s="130">
        <f>SUM(原始数据!Q699:Q706)</f>
        <v>0</v>
      </c>
      <c r="J89" s="131">
        <f>SUM(原始数据!R699:R706)</f>
        <v>0</v>
      </c>
      <c r="K89" s="17" t="str">
        <f t="array" ref="K89">_xlfn.IFS(H89&gt;J89,"主队胜",J89&gt;H89,"客队胜",F89&gt;G89,"主队胜",G89&gt;F89,"客队胜",F89=0,"",F89=G89,"时长")</f>
        <v/>
      </c>
      <c r="L89" s="132"/>
      <c r="M89" s="17" t="str">
        <f t="array" ref="M89">_xlfn.IFS(L89="主队胜",D89,L89="客队胜",E89,K89="主队胜",D89,K89="客队胜",E89,K89="","")</f>
        <v/>
      </c>
      <c r="N89" s="17" t="str">
        <f t="array" ref="N89">_xlfn.IFS(L89="主队胜",E89,L89="客队胜",D89,K89="主队胜",E89,K89="客队胜",D89,K89="","")</f>
        <v/>
      </c>
      <c r="O89" s="22"/>
      <c r="P89" s="22"/>
      <c r="Q89" s="22"/>
      <c r="R89" s="20"/>
      <c r="S89" s="133"/>
    </row>
    <row r="90" ht="14.25" spans="1:19">
      <c r="A90" s="125"/>
      <c r="B90" s="125"/>
      <c r="C90" s="126"/>
      <c r="D90" s="126"/>
      <c r="E90" s="126"/>
      <c r="F90" s="128">
        <f>SUM(原始数据!M707:M714)</f>
        <v>0</v>
      </c>
      <c r="G90" s="128">
        <f>SUM(原始数据!N707:N714)</f>
        <v>0</v>
      </c>
      <c r="H90" s="129">
        <f>SUM(原始数据!P707:P714)</f>
        <v>0</v>
      </c>
      <c r="I90" s="130">
        <f>SUM(原始数据!Q707:Q714)</f>
        <v>0</v>
      </c>
      <c r="J90" s="131">
        <f>SUM(原始数据!R707:R714)</f>
        <v>0</v>
      </c>
      <c r="K90" s="17" t="str">
        <f t="array" ref="K90">_xlfn.IFS(H90&gt;J90,"主队胜",J90&gt;H90,"客队胜",F90&gt;G90,"主队胜",G90&gt;F90,"客队胜",F90=0,"",F90=G90,"时长")</f>
        <v/>
      </c>
      <c r="L90" s="132"/>
      <c r="M90" s="17" t="str">
        <f t="array" ref="M90">_xlfn.IFS(L90="主队胜",D90,L90="客队胜",E90,K90="主队胜",D90,K90="客队胜",E90,K90="","")</f>
        <v/>
      </c>
      <c r="N90" s="17" t="str">
        <f t="array" ref="N90">_xlfn.IFS(L90="主队胜",E90,L90="客队胜",D90,K90="主队胜",E90,K90="客队胜",D90,K90="","")</f>
        <v/>
      </c>
      <c r="O90" s="22"/>
      <c r="P90" s="22"/>
      <c r="Q90" s="22"/>
      <c r="R90" s="20"/>
      <c r="S90" s="133"/>
    </row>
    <row r="91" ht="14.25" spans="1:19">
      <c r="A91" s="125"/>
      <c r="B91" s="125"/>
      <c r="C91" s="126"/>
      <c r="D91" s="126"/>
      <c r="E91" s="126"/>
      <c r="F91" s="128">
        <f>SUM(原始数据!M715:M722)</f>
        <v>0</v>
      </c>
      <c r="G91" s="128">
        <f>SUM(原始数据!N715:N722)</f>
        <v>0</v>
      </c>
      <c r="H91" s="129">
        <f>SUM(原始数据!P715:P722)</f>
        <v>0</v>
      </c>
      <c r="I91" s="130">
        <f>SUM(原始数据!Q715:Q722)</f>
        <v>0</v>
      </c>
      <c r="J91" s="131">
        <f>SUM(原始数据!R715:R722)</f>
        <v>0</v>
      </c>
      <c r="K91" s="17" t="str">
        <f t="array" ref="K91">_xlfn.IFS(H91&gt;J91,"主队胜",J91&gt;H91,"客队胜",F91&gt;G91,"主队胜",G91&gt;F91,"客队胜",F91=0,"",F91=G91,"时长")</f>
        <v/>
      </c>
      <c r="L91" s="132"/>
      <c r="M91" s="17" t="str">
        <f t="array" ref="M91">_xlfn.IFS(L91="主队胜",D91,L91="客队胜",E91,K91="主队胜",D91,K91="客队胜",E91,K91="","")</f>
        <v/>
      </c>
      <c r="N91" s="17" t="str">
        <f t="array" ref="N91">_xlfn.IFS(L91="主队胜",E91,L91="客队胜",D91,K91="主队胜",E91,K91="客队胜",D91,K91="","")</f>
        <v/>
      </c>
      <c r="O91" s="22"/>
      <c r="P91" s="22"/>
      <c r="Q91" s="22"/>
      <c r="R91" s="20"/>
      <c r="S91" s="133"/>
    </row>
    <row r="92" ht="14.25" spans="1:19">
      <c r="A92" s="135"/>
      <c r="B92" s="135"/>
      <c r="C92" s="136"/>
      <c r="D92" s="136"/>
      <c r="E92" s="136"/>
      <c r="F92" s="136"/>
      <c r="G92" s="136"/>
      <c r="H92" s="136"/>
      <c r="I92" s="136"/>
      <c r="J92" s="136"/>
      <c r="K92" s="24" t="s">
        <v>448</v>
      </c>
      <c r="L92" s="24" t="s">
        <v>449</v>
      </c>
      <c r="M92" s="24" t="s">
        <v>450</v>
      </c>
      <c r="N92" s="24"/>
      <c r="O92" s="137"/>
      <c r="P92" s="137"/>
      <c r="Q92" s="137"/>
      <c r="R92" s="137"/>
      <c r="S92" s="137"/>
    </row>
    <row r="93" ht="14.25" spans="1:19">
      <c r="A93" s="135"/>
      <c r="B93" s="135"/>
      <c r="C93" s="136"/>
      <c r="D93" s="136"/>
      <c r="E93" s="136"/>
      <c r="F93" s="136"/>
      <c r="G93" s="136"/>
      <c r="H93" s="136"/>
      <c r="I93" s="136"/>
      <c r="J93" s="136"/>
      <c r="K93" s="138">
        <f>COUNTIF(K2:K91,"主队胜")/M93</f>
        <v>0.525</v>
      </c>
      <c r="L93" s="138">
        <f>COUNTIF(K2:K91,"客队胜")/M93</f>
        <v>0.425</v>
      </c>
      <c r="M93" s="24">
        <f>90-COUNTIF(K2:K91,"")</f>
        <v>40</v>
      </c>
      <c r="N93" s="24"/>
      <c r="O93" s="137"/>
      <c r="P93" s="137"/>
      <c r="Q93" s="137"/>
      <c r="R93" s="137"/>
      <c r="S93" s="137"/>
    </row>
  </sheetData>
  <sheetProtection formatCells="0" insertHyperlinks="0" autoFilter="0"/>
  <protectedRanges>
    <protectedRange sqref="L2:L91" name="区域2"/>
    <protectedRange password="C71F" sqref="A2:E91" name="区域1"/>
    <protectedRange sqref="O2:U91" name="区域3"/>
  </protectedRanges>
  <autoFilter xmlns:etc="http://www.wps.cn/officeDocument/2017/etCustomData" ref="A1:T93" etc:filterBottomFollowUsedRange="1">
    <extLst/>
  </autoFilter>
  <mergeCells count="4">
    <mergeCell ref="A1:B1"/>
    <mergeCell ref="F1:G1"/>
    <mergeCell ref="H1:J1"/>
    <mergeCell ref="P1:Q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K104" workbookViewId="0">
      <selection activeCell="J30" sqref="J30"/>
    </sheetView>
  </sheetViews>
  <sheetFormatPr defaultColWidth="9" defaultRowHeight="14.25"/>
  <cols>
    <col min="1" max="1" width="5.625" style="25" customWidth="1"/>
    <col min="2" max="2" width="9" style="25"/>
    <col min="3" max="3" width="10.875" style="25" customWidth="1"/>
    <col min="4" max="7" width="5.625" style="25" customWidth="1"/>
    <col min="8" max="9" width="7.875" style="25" customWidth="1"/>
    <col min="10" max="15" width="8.625" style="25" customWidth="1"/>
    <col min="16" max="16" width="5.625" style="25" customWidth="1"/>
    <col min="17" max="20" width="9" style="25" customWidth="1"/>
    <col min="21" max="22" width="10.875" style="25" customWidth="1"/>
    <col min="23" max="24" width="10.5" style="25" customWidth="1"/>
    <col min="25" max="26" width="9" style="25" customWidth="1"/>
    <col min="27" max="27" width="10" style="25" customWidth="1"/>
    <col min="28" max="28" width="9.375" style="25" customWidth="1"/>
    <col min="29" max="29" width="9.875" style="25" customWidth="1"/>
    <col min="30" max="34" width="9" style="25" customWidth="1"/>
    <col min="35" max="16384" width="9" style="25"/>
  </cols>
  <sheetData>
    <row r="1" s="25" customFormat="1" ht="19" customHeight="1" spans="1:28">
      <c r="A1" s="26"/>
      <c r="B1" s="27"/>
      <c r="C1" s="27"/>
      <c r="D1" s="27"/>
      <c r="E1" s="26"/>
      <c r="F1" s="28"/>
      <c r="G1" s="28" t="str">
        <f>说明!E3&amp;""&amp;说明!F3</f>
        <v>2025COA全球总决赛小组赛</v>
      </c>
      <c r="H1" s="28"/>
      <c r="I1" s="28"/>
      <c r="J1" s="28"/>
      <c r="K1" s="28"/>
      <c r="L1" s="28"/>
      <c r="M1" s="27"/>
      <c r="N1" s="27"/>
      <c r="O1" s="27"/>
      <c r="P1" s="26"/>
    </row>
    <row r="2" s="25" customFormat="1" ht="19" customHeight="1" spans="1:28">
      <c r="A2" s="26"/>
      <c r="B2" s="27"/>
      <c r="C2" s="27"/>
      <c r="D2" s="27"/>
      <c r="E2" s="26"/>
      <c r="F2" s="28"/>
      <c r="G2" s="28" t="s">
        <v>451</v>
      </c>
      <c r="H2" s="28"/>
      <c r="I2" s="28"/>
      <c r="J2" s="28"/>
      <c r="K2" s="28"/>
      <c r="L2" s="28"/>
      <c r="M2" s="27"/>
      <c r="N2" s="27"/>
      <c r="O2" s="27"/>
      <c r="P2" s="26"/>
    </row>
    <row r="3" s="25" customFormat="1" ht="19" customHeight="1" spans="1:28">
      <c r="A3" s="26"/>
      <c r="B3" s="29" t="s">
        <v>452</v>
      </c>
      <c r="C3" s="29" t="s">
        <v>379</v>
      </c>
      <c r="D3" s="29" t="s">
        <v>453</v>
      </c>
      <c r="E3" s="29" t="s">
        <v>454</v>
      </c>
      <c r="F3" s="29" t="s">
        <v>455</v>
      </c>
      <c r="G3" s="29" t="s">
        <v>456</v>
      </c>
      <c r="H3" s="29" t="s">
        <v>457</v>
      </c>
      <c r="I3" s="29" t="s">
        <v>458</v>
      </c>
      <c r="J3" s="29" t="s">
        <v>459</v>
      </c>
      <c r="K3" s="29" t="s">
        <v>460</v>
      </c>
      <c r="L3" s="29" t="s">
        <v>461</v>
      </c>
      <c r="M3" s="29" t="s">
        <v>462</v>
      </c>
      <c r="N3" s="29" t="s">
        <v>463</v>
      </c>
      <c r="O3" s="29" t="s">
        <v>464</v>
      </c>
      <c r="P3" s="26"/>
      <c r="Q3" s="30" t="s">
        <v>465</v>
      </c>
      <c r="R3" s="31" t="s">
        <v>452</v>
      </c>
      <c r="S3" s="31" t="s">
        <v>453</v>
      </c>
      <c r="T3" s="31" t="s">
        <v>457</v>
      </c>
      <c r="U3" s="31" t="s">
        <v>466</v>
      </c>
      <c r="V3" s="31" t="s">
        <v>467</v>
      </c>
      <c r="W3" s="31" t="s">
        <v>460</v>
      </c>
      <c r="X3" s="31" t="s">
        <v>463</v>
      </c>
      <c r="Y3" s="31" t="s">
        <v>468</v>
      </c>
      <c r="Z3" s="31" t="s">
        <v>469</v>
      </c>
      <c r="AA3" s="31" t="s">
        <v>470</v>
      </c>
      <c r="AB3" s="31" t="s">
        <v>471</v>
      </c>
    </row>
    <row r="4" s="25" customFormat="1" ht="19" customHeight="1" spans="1:28">
      <c r="A4" s="26"/>
      <c r="B4" s="32" t="s">
        <v>148</v>
      </c>
      <c r="C4" s="33">
        <f>D4+E4</f>
        <v>4</v>
      </c>
      <c r="D4" s="34">
        <f>COUNTIF(赛果!M$2:M$91,B4)</f>
        <v>1</v>
      </c>
      <c r="E4" s="33">
        <f>COUNTIF(赛果!N$2:N$91,B4)</f>
        <v>3</v>
      </c>
      <c r="F4" s="34">
        <f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3</v>
      </c>
      <c r="G4" s="35">
        <f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5</v>
      </c>
      <c r="H4" s="35">
        <f>F4-G4</f>
        <v>-2</v>
      </c>
      <c r="I4" s="34">
        <f>SUMIF(赛果!N$2:N$91,B4,赛果!I$2:I$91)-(COUNTIFS(赛果!D$2:D$91,B4,赛果!L$2:L$91,"客队胜")+COUNTIFS(赛果!E$2:E$91,B4,赛果!L$2:L$91,"主队胜"))</f>
        <v>2</v>
      </c>
      <c r="J4" s="35">
        <f>SUMIF(赛果!M$2:M$91,B4,赛果!I$2:I$91)-(COUNTIFS(赛果!D$2:D$91,B4,赛果!L$2:L$91,"主队胜")+COUNTIFS(赛果!E$2:E$91,B4,赛果!L$2:L$91,"客队胜"))</f>
        <v>1</v>
      </c>
      <c r="K4" s="35">
        <f>I4-J4</f>
        <v>1</v>
      </c>
      <c r="L4" s="34">
        <f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45</v>
      </c>
      <c r="M4" s="35">
        <f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46</v>
      </c>
      <c r="N4" s="35">
        <f>L4-M4</f>
        <v>-1</v>
      </c>
      <c r="O4" s="36">
        <f>IF($C4=0,0,IFERROR($L4/$M4,"MAX"))</f>
        <v>0.978260869565217</v>
      </c>
      <c r="P4" s="26"/>
      <c r="Q4" s="30">
        <v>1</v>
      </c>
      <c r="R4" s="31" t="str">
        <f>各类选项!F2</f>
        <v>DOU5</v>
      </c>
      <c r="S4" s="31">
        <f>COUNTIF(赛果!M$2:M$91,R4)</f>
        <v>1</v>
      </c>
      <c r="T4" s="31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-2</v>
      </c>
      <c r="U4" s="31">
        <f>SUMIF(赛果!N$2:N$91,R4,赛果!I$2:I$91)-(COUNTIFS(赛果!D$2:D$91,R4,赛果!L$2:L$91,"客队胜")+COUNTIFS(赛果!E$2:E$91,R4,赛果!L$2:L$91,"主队胜"))</f>
        <v>2</v>
      </c>
      <c r="V4" s="31">
        <f>SUMIF(赛果!M$2:M$91,R4,赛果!I$2:I$91)-(COUNTIFS(赛果!D$2:D$91,R4,赛果!L$2:L$91,"主队胜")+COUNTIFS(赛果!E$2:E$91,R4,赛果!L$2:L$91,"客队胜"))</f>
        <v>1</v>
      </c>
      <c r="W4" s="31">
        <f>U4-V4</f>
        <v>1</v>
      </c>
      <c r="X4" s="37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-1</v>
      </c>
      <c r="Y4" s="31">
        <f t="array" ref="Y4">10-(RANK(S4,S$4:S$23)+SUMPRODUCT((S$4:S$23=S4)*(T$4:T$23&gt;T4)))</f>
        <v>-5</v>
      </c>
      <c r="Z4" s="31">
        <f t="array" ref="Z4">10-(RANK(Y4,Y$4:Y$23)+SUMPRODUCT((Y$4:Y$23=Y4)*(W$4:W$23&gt;W4)))</f>
        <v>-5</v>
      </c>
      <c r="AA4" s="31">
        <v>20</v>
      </c>
      <c r="AB4" s="31">
        <f t="array" ref="AB4">RANK(Z4,Z$4:Z$23)+SUMPRODUCT((Z$4:Z$23=Z4)*(AA$4:AA$23&gt;AA4))</f>
        <v>15</v>
      </c>
    </row>
    <row r="5" s="25" customFormat="1" ht="19" customHeight="1" spans="1:28">
      <c r="A5" s="26"/>
      <c r="B5" s="38" t="s">
        <v>73</v>
      </c>
      <c r="C5" s="39">
        <f>D5+E5</f>
        <v>4</v>
      </c>
      <c r="D5" s="40">
        <f>COUNTIF(赛果!M$2:M$91,B5)</f>
        <v>3</v>
      </c>
      <c r="E5" s="41">
        <f>COUNTIF(赛果!N$2:N$91,B5)</f>
        <v>1</v>
      </c>
      <c r="F5" s="40">
        <f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4</v>
      </c>
      <c r="G5" s="42">
        <f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2</v>
      </c>
      <c r="H5" s="42">
        <f t="shared" ref="H5:H23" si="0">F5-G5</f>
        <v>2</v>
      </c>
      <c r="I5" s="40">
        <f>SUMIF(赛果!N$2:N$91,B5,赛果!I$2:I$91)-(COUNTIFS(赛果!D$2:D$91,B5,赛果!L$2:L$91,"客队胜")+COUNTIFS(赛果!E$2:E$91,B5,赛果!L$2:L$91,"主队胜"))</f>
        <v>1</v>
      </c>
      <c r="J5" s="42">
        <f>SUMIF(赛果!M$2:M$91,B5,赛果!I$2:I$91)-(COUNTIFS(赛果!D$2:D$91,B5,赛果!L$2:L$91,"主队胜")+COUNTIFS(赛果!E$2:E$91,B5,赛果!L$2:L$91,"客队胜"))</f>
        <v>4</v>
      </c>
      <c r="K5" s="42">
        <f t="shared" ref="K5:K23" si="1">I5-J5</f>
        <v>-3</v>
      </c>
      <c r="L5" s="40">
        <f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53</v>
      </c>
      <c r="M5" s="42">
        <f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40</v>
      </c>
      <c r="N5" s="42">
        <f t="shared" ref="N5:N23" si="2">L5-M5</f>
        <v>13</v>
      </c>
      <c r="O5" s="43">
        <f t="shared" ref="O5:O23" si="3">IF($C5=0,0,IFERROR($L5/$M5,"MAX"))</f>
        <v>1.325</v>
      </c>
      <c r="P5" s="26"/>
      <c r="Q5" s="30">
        <v>2</v>
      </c>
      <c r="R5" s="31" t="str">
        <f>各类选项!F3</f>
        <v>AXIZ</v>
      </c>
      <c r="S5" s="31">
        <f>COUNTIF(赛果!M$2:M$91,R5)</f>
        <v>3</v>
      </c>
      <c r="T5" s="31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2</v>
      </c>
      <c r="U5" s="31">
        <f>SUMIF(赛果!N$2:N$91,R5,赛果!I$2:I$91)-(COUNTIFS(赛果!D$2:D$91,R5,赛果!L$2:L$91,"客队胜")+COUNTIFS(赛果!E$2:E$91,R5,赛果!L$2:L$91,"主队胜"))</f>
        <v>1</v>
      </c>
      <c r="V5" s="31">
        <f>SUMIF(赛果!M$2:M$91,R5,赛果!I$2:I$91)-(COUNTIFS(赛果!D$2:D$91,R5,赛果!L$2:L$91,"主队胜")+COUNTIFS(赛果!E$2:E$91,R5,赛果!L$2:L$91,"客队胜"))</f>
        <v>4</v>
      </c>
      <c r="W5" s="31">
        <f t="shared" ref="W5:W23" si="4">U5-V5</f>
        <v>-3</v>
      </c>
      <c r="X5" s="37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13</v>
      </c>
      <c r="Y5" s="31">
        <f t="array" ref="Y5">10-(RANK(S5,S$4:S$23)+SUMPRODUCT((S$4:S$23=S5)*(T$4:T$23&gt;T5)))</f>
        <v>4</v>
      </c>
      <c r="Z5" s="31">
        <f t="array" ref="Z5">10-(RANK(Y5,Y$4:Y$23)+SUMPRODUCT((Y$4:Y$23=Y5)*(W$4:W$23&gt;W5)))</f>
        <v>4</v>
      </c>
      <c r="AA5" s="31">
        <v>19</v>
      </c>
      <c r="AB5" s="31">
        <f t="array" ref="AB5">RANK(Z5,Z$4:Z$23)+SUMPRODUCT((Z$4:Z$23=Z5)*(AA$4:AA$23&gt;AA5))</f>
        <v>6</v>
      </c>
    </row>
    <row r="6" s="25" customFormat="1" ht="19" customHeight="1" spans="1:28">
      <c r="A6" s="26"/>
      <c r="B6" s="32" t="s">
        <v>74</v>
      </c>
      <c r="C6" s="33">
        <f t="shared" ref="C6:C23" si="5">D6+E6</f>
        <v>4</v>
      </c>
      <c r="D6" s="34">
        <f>COUNTIF(赛果!M$2:M$91,B6)</f>
        <v>2</v>
      </c>
      <c r="E6" s="33">
        <f>COUNTIF(赛果!N$2:N$91,B6)</f>
        <v>2</v>
      </c>
      <c r="F6" s="34">
        <f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4</v>
      </c>
      <c r="G6" s="35">
        <f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2</v>
      </c>
      <c r="H6" s="35">
        <f t="shared" si="0"/>
        <v>2</v>
      </c>
      <c r="I6" s="34">
        <f>SUMIF(赛果!N$2:N$91,B6,赛果!I$2:I$91)-(COUNTIFS(赛果!D$2:D$91,B6,赛果!L$2:L$91,"客队胜")+COUNTIFS(赛果!E$2:E$91,B6,赛果!L$2:L$91,"主队胜"))</f>
        <v>3</v>
      </c>
      <c r="J6" s="35">
        <f>SUMIF(赛果!M$2:M$91,B6,赛果!I$2:I$91)-(COUNTIFS(赛果!D$2:D$91,B6,赛果!L$2:L$91,"主队胜")+COUNTIFS(赛果!E$2:E$91,B6,赛果!L$2:L$91,"客队胜"))</f>
        <v>3</v>
      </c>
      <c r="K6" s="35">
        <f t="shared" si="1"/>
        <v>0</v>
      </c>
      <c r="L6" s="34">
        <f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51</v>
      </c>
      <c r="M6" s="35">
        <f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49</v>
      </c>
      <c r="N6" s="35">
        <f t="shared" si="2"/>
        <v>2</v>
      </c>
      <c r="O6" s="36">
        <f t="shared" si="3"/>
        <v>1.04081632653061</v>
      </c>
      <c r="P6" s="26"/>
      <c r="Q6" s="30">
        <v>3</v>
      </c>
      <c r="R6" s="31" t="str">
        <f>各类选项!F4</f>
        <v>TE</v>
      </c>
      <c r="S6" s="31">
        <f>COUNTIF(赛果!M$2:M$91,R6)</f>
        <v>2</v>
      </c>
      <c r="T6" s="31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2</v>
      </c>
      <c r="U6" s="31">
        <f>SUMIF(赛果!N$2:N$91,R6,赛果!I$2:I$91)-(COUNTIFS(赛果!D$2:D$91,R6,赛果!L$2:L$91,"客队胜")+COUNTIFS(赛果!E$2:E$91,R6,赛果!L$2:L$91,"主队胜"))</f>
        <v>3</v>
      </c>
      <c r="V6" s="31">
        <f>SUMIF(赛果!M$2:M$91,R6,赛果!I$2:I$91)-(COUNTIFS(赛果!D$2:D$91,R6,赛果!L$2:L$91,"主队胜")+COUNTIFS(赛果!E$2:E$91,R6,赛果!L$2:L$91,"客队胜"))</f>
        <v>3</v>
      </c>
      <c r="W6" s="31">
        <f t="shared" si="4"/>
        <v>0</v>
      </c>
      <c r="X6" s="37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2</v>
      </c>
      <c r="Y6" s="31">
        <f t="array" ref="Y6">10-(RANK(S6,S$4:S$23)+SUMPRODUCT((S$4:S$23=S6)*(T$4:T$23&gt;T6)))</f>
        <v>3</v>
      </c>
      <c r="Z6" s="31">
        <f t="array" ref="Z6">10-(RANK(Y6,Y$4:Y$23)+SUMPRODUCT((Y$4:Y$23=Y6)*(W$4:W$23&gt;W6)))</f>
        <v>2</v>
      </c>
      <c r="AA6" s="31">
        <v>18</v>
      </c>
      <c r="AB6" s="31">
        <f t="array" ref="AB6">RANK(Z6,Z$4:Z$23)+SUMPRODUCT((Z$4:Z$23=Z6)*(AA$4:AA$23&gt;AA6))</f>
        <v>8</v>
      </c>
    </row>
    <row r="7" s="25" customFormat="1" ht="19" customHeight="1" spans="1:28">
      <c r="A7" s="26"/>
      <c r="B7" s="38" t="s">
        <v>149</v>
      </c>
      <c r="C7" s="39">
        <f t="shared" si="5"/>
        <v>4</v>
      </c>
      <c r="D7" s="40">
        <f>COUNTIF(赛果!M$2:M$91,B7)</f>
        <v>2</v>
      </c>
      <c r="E7" s="41">
        <f>COUNTIF(赛果!N$2:N$91,B7)</f>
        <v>2</v>
      </c>
      <c r="F7" s="40">
        <f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3</v>
      </c>
      <c r="G7" s="42">
        <f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5</v>
      </c>
      <c r="H7" s="42">
        <f t="shared" si="0"/>
        <v>-2</v>
      </c>
      <c r="I7" s="40">
        <f>SUMIF(赛果!N$2:N$91,B7,赛果!I$2:I$91)-(COUNTIFS(赛果!D$2:D$91,B7,赛果!L$2:L$91,"客队胜")+COUNTIFS(赛果!E$2:E$91,B7,赛果!L$2:L$91,"主队胜"))</f>
        <v>1</v>
      </c>
      <c r="J7" s="42">
        <f>SUMIF(赛果!M$2:M$91,B7,赛果!I$2:I$91)-(COUNTIFS(赛果!D$2:D$91,B7,赛果!L$2:L$91,"主队胜")+COUNTIFS(赛果!E$2:E$91,B7,赛果!L$2:L$91,"客队胜"))</f>
        <v>1</v>
      </c>
      <c r="K7" s="42">
        <f t="shared" si="1"/>
        <v>0</v>
      </c>
      <c r="L7" s="40">
        <f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41</v>
      </c>
      <c r="M7" s="42">
        <f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46</v>
      </c>
      <c r="N7" s="42">
        <f t="shared" si="2"/>
        <v>-5</v>
      </c>
      <c r="O7" s="43">
        <f t="shared" si="3"/>
        <v>0.891304347826087</v>
      </c>
      <c r="P7" s="26"/>
      <c r="Q7" s="30">
        <v>4</v>
      </c>
      <c r="R7" s="31" t="str">
        <f>各类选项!F5</f>
        <v>AWG</v>
      </c>
      <c r="S7" s="31">
        <f>COUNTIF(赛果!M$2:M$91,R7)</f>
        <v>2</v>
      </c>
      <c r="T7" s="31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-2</v>
      </c>
      <c r="U7" s="31">
        <f>SUMIF(赛果!N$2:N$91,R7,赛果!I$2:I$91)-(COUNTIFS(赛果!D$2:D$91,R7,赛果!L$2:L$91,"客队胜")+COUNTIFS(赛果!E$2:E$91,R7,赛果!L$2:L$91,"主队胜"))</f>
        <v>1</v>
      </c>
      <c r="V7" s="31">
        <f>SUMIF(赛果!M$2:M$91,R7,赛果!I$2:I$91)-(COUNTIFS(赛果!D$2:D$91,R7,赛果!L$2:L$91,"主队胜")+COUNTIFS(赛果!E$2:E$91,R7,赛果!L$2:L$91,"客队胜"))</f>
        <v>1</v>
      </c>
      <c r="W7" s="31">
        <f t="shared" si="4"/>
        <v>0</v>
      </c>
      <c r="X7" s="37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-5</v>
      </c>
      <c r="Y7" s="31">
        <f t="array" ref="Y7">10-(RANK(S7,S$4:S$23)+SUMPRODUCT((S$4:S$23=S7)*(T$4:T$23&gt;T7)))</f>
        <v>-4</v>
      </c>
      <c r="Z7" s="31">
        <f t="array" ref="Z7">10-(RANK(Y7,Y$4:Y$23)+SUMPRODUCT((Y$4:Y$23=Y7)*(W$4:W$23&gt;W7)))</f>
        <v>-4</v>
      </c>
      <c r="AA7" s="31">
        <v>17</v>
      </c>
      <c r="AB7" s="31">
        <f t="array" ref="AB7">RANK(Z7,Z$4:Z$23)+SUMPRODUCT((Z$4:Z$23=Z7)*(AA$4:AA$23&gt;AA7))</f>
        <v>14</v>
      </c>
    </row>
    <row r="8" s="25" customFormat="1" ht="19" customHeight="1" spans="1:28">
      <c r="A8" s="26"/>
      <c r="B8" s="32" t="s">
        <v>166</v>
      </c>
      <c r="C8" s="33">
        <f t="shared" si="5"/>
        <v>4</v>
      </c>
      <c r="D8" s="34">
        <f>COUNTIF(赛果!M$2:M$91,B8)</f>
        <v>2</v>
      </c>
      <c r="E8" s="33">
        <f>COUNTIF(赛果!N$2:N$91,B8)</f>
        <v>2</v>
      </c>
      <c r="F8" s="34">
        <f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4</v>
      </c>
      <c r="G8" s="35">
        <f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4</v>
      </c>
      <c r="H8" s="35">
        <f t="shared" si="0"/>
        <v>0</v>
      </c>
      <c r="I8" s="34">
        <f>SUMIF(赛果!N$2:N$91,B8,赛果!I$2:I$91)-(COUNTIFS(赛果!D$2:D$91,B8,赛果!L$2:L$91,"客队胜")+COUNTIFS(赛果!E$2:E$91,B8,赛果!L$2:L$91,"主队胜"))</f>
        <v>3</v>
      </c>
      <c r="J8" s="35">
        <f>SUMIF(赛果!M$2:M$91,B8,赛果!I$2:I$91)-(COUNTIFS(赛果!D$2:D$91,B8,赛果!L$2:L$91,"主队胜")+COUNTIFS(赛果!E$2:E$91,B8,赛果!L$2:L$91,"客队胜"))</f>
        <v>1</v>
      </c>
      <c r="K8" s="35">
        <f t="shared" si="1"/>
        <v>2</v>
      </c>
      <c r="L8" s="34">
        <f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47</v>
      </c>
      <c r="M8" s="35">
        <f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56</v>
      </c>
      <c r="N8" s="35">
        <f t="shared" si="2"/>
        <v>-9</v>
      </c>
      <c r="O8" s="36">
        <f t="shared" si="3"/>
        <v>0.839285714285714</v>
      </c>
      <c r="P8" s="26"/>
      <c r="Q8" s="30">
        <v>5</v>
      </c>
      <c r="R8" s="31" t="str">
        <f>各类选项!F6</f>
        <v>ITZY</v>
      </c>
      <c r="S8" s="31">
        <f>COUNTIF(赛果!M$2:M$91,R8)</f>
        <v>2</v>
      </c>
      <c r="T8" s="31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0</v>
      </c>
      <c r="U8" s="31">
        <f>SUMIF(赛果!N$2:N$91,R8,赛果!I$2:I$91)-(COUNTIFS(赛果!D$2:D$91,R8,赛果!L$2:L$91,"客队胜")+COUNTIFS(赛果!E$2:E$91,R8,赛果!L$2:L$91,"主队胜"))</f>
        <v>3</v>
      </c>
      <c r="V8" s="31">
        <f>SUMIF(赛果!M$2:M$91,R8,赛果!I$2:I$91)-(COUNTIFS(赛果!D$2:D$91,R8,赛果!L$2:L$91,"主队胜")+COUNTIFS(赛果!E$2:E$91,R8,赛果!L$2:L$91,"客队胜"))</f>
        <v>1</v>
      </c>
      <c r="W8" s="31">
        <f t="shared" si="4"/>
        <v>2</v>
      </c>
      <c r="X8" s="37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-9</v>
      </c>
      <c r="Y8" s="31">
        <f t="array" ref="Y8">10-(RANK(S8,S$4:S$23)+SUMPRODUCT((S$4:S$23=S8)*(T$4:T$23&gt;T8)))</f>
        <v>-1</v>
      </c>
      <c r="Z8" s="31">
        <f t="array" ref="Z8">10-(RANK(Y8,Y$4:Y$23)+SUMPRODUCT((Y$4:Y$23=Y8)*(W$4:W$23&gt;W8)))</f>
        <v>-1</v>
      </c>
      <c r="AA8" s="31">
        <v>16</v>
      </c>
      <c r="AB8" s="31">
        <f t="array" ref="AB8">RANK(Z8,Z$4:Z$23)+SUMPRODUCT((Z$4:Z$23=Z8)*(AA$4:AA$23&gt;AA8))</f>
        <v>11</v>
      </c>
    </row>
    <row r="9" s="25" customFormat="1" ht="19" customHeight="1" spans="1:28">
      <c r="A9" s="26"/>
      <c r="B9" s="38" t="s">
        <v>472</v>
      </c>
      <c r="C9" s="39">
        <f t="shared" si="5"/>
        <v>4</v>
      </c>
      <c r="D9" s="40">
        <f>COUNTIF(赛果!M$2:M$91,B9)</f>
        <v>4</v>
      </c>
      <c r="E9" s="41">
        <f>COUNTIF(赛果!N$2:N$91,B9)</f>
        <v>0</v>
      </c>
      <c r="F9" s="40">
        <f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8</v>
      </c>
      <c r="G9" s="42">
        <f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1</v>
      </c>
      <c r="H9" s="42">
        <f t="shared" si="0"/>
        <v>7</v>
      </c>
      <c r="I9" s="40">
        <f>SUMIF(赛果!N$2:N$91,B9,赛果!I$2:I$91)-(COUNTIFS(赛果!D$2:D$91,B9,赛果!L$2:L$91,"客队胜")+COUNTIFS(赛果!E$2:E$91,B9,赛果!L$2:L$91,"主队胜"))</f>
        <v>0</v>
      </c>
      <c r="J9" s="42">
        <f>SUMIF(赛果!M$2:M$91,B9,赛果!I$2:I$91)-(COUNTIFS(赛果!D$2:D$91,B9,赛果!L$2:L$91,"主队胜")+COUNTIFS(赛果!E$2:E$91,B9,赛果!L$2:L$91,"客队胜"))</f>
        <v>0</v>
      </c>
      <c r="K9" s="42">
        <f t="shared" si="1"/>
        <v>0</v>
      </c>
      <c r="L9" s="40">
        <f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59</v>
      </c>
      <c r="M9" s="42">
        <f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21</v>
      </c>
      <c r="N9" s="42">
        <f t="shared" si="2"/>
        <v>38</v>
      </c>
      <c r="O9" s="43">
        <f t="shared" si="3"/>
        <v>2.80952380952381</v>
      </c>
      <c r="P9" s="26"/>
      <c r="Q9" s="30">
        <v>6</v>
      </c>
      <c r="R9" s="31" t="str">
        <f>各类选项!F7</f>
        <v>Wolves</v>
      </c>
      <c r="S9" s="31">
        <f>COUNTIF(赛果!M$2:M$91,R9)</f>
        <v>4</v>
      </c>
      <c r="T9" s="31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7</v>
      </c>
      <c r="U9" s="31">
        <f>SUMIF(赛果!N$2:N$91,R9,赛果!I$2:I$91)-(COUNTIFS(赛果!D$2:D$91,R9,赛果!L$2:L$91,"客队胜")+COUNTIFS(赛果!E$2:E$91,R9,赛果!L$2:L$91,"主队胜"))</f>
        <v>0</v>
      </c>
      <c r="V9" s="31">
        <f>SUMIF(赛果!M$2:M$91,R9,赛果!I$2:I$91)-(COUNTIFS(赛果!D$2:D$91,R9,赛果!L$2:L$91,"主队胜")+COUNTIFS(赛果!E$2:E$91,R9,赛果!L$2:L$91,"客队胜"))</f>
        <v>0</v>
      </c>
      <c r="W9" s="31">
        <f t="shared" si="4"/>
        <v>0</v>
      </c>
      <c r="X9" s="37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38</v>
      </c>
      <c r="Y9" s="31">
        <f t="array" ref="Y9">10-(RANK(S9,S$4:S$23)+SUMPRODUCT((S$4:S$23=S9)*(T$4:T$23&gt;T9)))</f>
        <v>8</v>
      </c>
      <c r="Z9" s="31">
        <f t="array" ref="Z9">10-(RANK(Y9,Y$4:Y$23)+SUMPRODUCT((Y$4:Y$23=Y9)*(W$4:W$23&gt;W9)))</f>
        <v>8</v>
      </c>
      <c r="AA9" s="31">
        <v>15</v>
      </c>
      <c r="AB9" s="31">
        <f t="array" ref="AB9">RANK(Z9,Z$4:Z$23)+SUMPRODUCT((Z$4:Z$23=Z9)*(AA$4:AA$23&gt;AA9))</f>
        <v>2</v>
      </c>
    </row>
    <row r="10" s="25" customFormat="1" ht="19" customHeight="1" spans="1:28">
      <c r="A10" s="26"/>
      <c r="B10" s="32" t="s">
        <v>138</v>
      </c>
      <c r="C10" s="33">
        <f t="shared" si="5"/>
        <v>4</v>
      </c>
      <c r="D10" s="34">
        <f>COUNTIF(赛果!M$2:M$91,B10)</f>
        <v>2</v>
      </c>
      <c r="E10" s="33">
        <f>COUNTIF(赛果!N$2:N$91,B10)</f>
        <v>2</v>
      </c>
      <c r="F10" s="34">
        <f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5</v>
      </c>
      <c r="G10" s="35">
        <f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3</v>
      </c>
      <c r="H10" s="35">
        <f t="shared" si="0"/>
        <v>2</v>
      </c>
      <c r="I10" s="34">
        <f>SUMIF(赛果!N$2:N$91,B10,赛果!I$2:I$91)-(COUNTIFS(赛果!D$2:D$91,B10,赛果!L$2:L$91,"客队胜")+COUNTIFS(赛果!E$2:E$91,B10,赛果!L$2:L$91,"主队胜"))</f>
        <v>1</v>
      </c>
      <c r="J10" s="35">
        <f>SUMIF(赛果!M$2:M$91,B10,赛果!I$2:I$91)-(COUNTIFS(赛果!D$2:D$91,B10,赛果!L$2:L$91,"主队胜")+COUNTIFS(赛果!E$2:E$91,B10,赛果!L$2:L$91,"客队胜"))</f>
        <v>1</v>
      </c>
      <c r="K10" s="35">
        <f t="shared" si="1"/>
        <v>0</v>
      </c>
      <c r="L10" s="34">
        <f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50</v>
      </c>
      <c r="M10" s="35">
        <f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38</v>
      </c>
      <c r="N10" s="35">
        <f t="shared" si="2"/>
        <v>12</v>
      </c>
      <c r="O10" s="36">
        <f t="shared" si="3"/>
        <v>1.31578947368421</v>
      </c>
      <c r="P10" s="26"/>
      <c r="Q10" s="30">
        <v>7</v>
      </c>
      <c r="R10" s="31" t="str">
        <f>各类选项!F8</f>
        <v>RC</v>
      </c>
      <c r="S10" s="31">
        <f>COUNTIF(赛果!M$2:M$91,R10)</f>
        <v>2</v>
      </c>
      <c r="T10" s="31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2</v>
      </c>
      <c r="U10" s="31">
        <f>SUMIF(赛果!N$2:N$91,R10,赛果!I$2:I$91)-(COUNTIFS(赛果!D$2:D$91,R10,赛果!L$2:L$91,"客队胜")+COUNTIFS(赛果!E$2:E$91,R10,赛果!L$2:L$91,"主队胜"))</f>
        <v>1</v>
      </c>
      <c r="V10" s="31">
        <f>SUMIF(赛果!M$2:M$91,R10,赛果!I$2:I$91)-(COUNTIFS(赛果!D$2:D$91,R10,赛果!L$2:L$91,"主队胜")+COUNTIFS(赛果!E$2:E$91,R10,赛果!L$2:L$91,"客队胜"))</f>
        <v>1</v>
      </c>
      <c r="W10" s="31">
        <f t="shared" si="4"/>
        <v>0</v>
      </c>
      <c r="X10" s="37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12</v>
      </c>
      <c r="Y10" s="31">
        <f t="array" ref="Y10">10-(RANK(S10,S$4:S$23)+SUMPRODUCT((S$4:S$23=S10)*(T$4:T$23&gt;T10)))</f>
        <v>3</v>
      </c>
      <c r="Z10" s="31">
        <f t="array" ref="Z10">10-(RANK(Y10,Y$4:Y$23)+SUMPRODUCT((Y$4:Y$23=Y10)*(W$4:W$23&gt;W10)))</f>
        <v>2</v>
      </c>
      <c r="AA10" s="31">
        <v>14</v>
      </c>
      <c r="AB10" s="31">
        <f t="array" ref="AB10">RANK(Z10,Z$4:Z$23)+SUMPRODUCT((Z$4:Z$23=Z10)*(AA$4:AA$23&gt;AA10))</f>
        <v>9</v>
      </c>
    </row>
    <row r="11" s="25" customFormat="1" ht="19" customHeight="1" spans="1:28">
      <c r="A11" s="26"/>
      <c r="B11" s="38" t="s">
        <v>137</v>
      </c>
      <c r="C11" s="39">
        <f t="shared" si="5"/>
        <v>4</v>
      </c>
      <c r="D11" s="40">
        <f>COUNTIF(赛果!M$2:M$91,B11)</f>
        <v>3</v>
      </c>
      <c r="E11" s="41">
        <f>COUNTIF(赛果!N$2:N$91,B11)</f>
        <v>1</v>
      </c>
      <c r="F11" s="40">
        <f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6</v>
      </c>
      <c r="G11" s="42">
        <f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3</v>
      </c>
      <c r="H11" s="42">
        <f t="shared" si="0"/>
        <v>3</v>
      </c>
      <c r="I11" s="40">
        <f>SUMIF(赛果!N$2:N$91,B11,赛果!I$2:I$91)-(COUNTIFS(赛果!D$2:D$91,B11,赛果!L$2:L$91,"客队胜")+COUNTIFS(赛果!E$2:E$91,B11,赛果!L$2:L$91,"主队胜"))</f>
        <v>0</v>
      </c>
      <c r="J11" s="42">
        <f>SUMIF(赛果!M$2:M$91,B11,赛果!I$2:I$91)-(COUNTIFS(赛果!D$2:D$91,B11,赛果!L$2:L$91,"主队胜")+COUNTIFS(赛果!E$2:E$91,B11,赛果!L$2:L$91,"客队胜"))</f>
        <v>1</v>
      </c>
      <c r="K11" s="42">
        <f t="shared" si="1"/>
        <v>-1</v>
      </c>
      <c r="L11" s="40">
        <f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49</v>
      </c>
      <c r="M11" s="42">
        <f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38</v>
      </c>
      <c r="N11" s="42">
        <f t="shared" si="2"/>
        <v>11</v>
      </c>
      <c r="O11" s="43">
        <f t="shared" si="3"/>
        <v>1.28947368421053</v>
      </c>
      <c r="P11" s="26"/>
      <c r="Q11" s="30">
        <v>8</v>
      </c>
      <c r="R11" s="31" t="str">
        <f>各类选项!F9</f>
        <v>GG</v>
      </c>
      <c r="S11" s="31">
        <f>COUNTIF(赛果!M$2:M$91,R11)</f>
        <v>3</v>
      </c>
      <c r="T11" s="31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3</v>
      </c>
      <c r="U11" s="31">
        <f>SUMIF(赛果!N$2:N$91,R11,赛果!I$2:I$91)-(COUNTIFS(赛果!D$2:D$91,R11,赛果!L$2:L$91,"客队胜")+COUNTIFS(赛果!E$2:E$91,R11,赛果!L$2:L$91,"主队胜"))</f>
        <v>0</v>
      </c>
      <c r="V11" s="31">
        <f>SUMIF(赛果!M$2:M$91,R11,赛果!I$2:I$91)-(COUNTIFS(赛果!D$2:D$91,R11,赛果!L$2:L$91,"主队胜")+COUNTIFS(赛果!E$2:E$91,R11,赛果!L$2:L$91,"客队胜"))</f>
        <v>1</v>
      </c>
      <c r="W11" s="31">
        <f t="shared" si="4"/>
        <v>-1</v>
      </c>
      <c r="X11" s="37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11</v>
      </c>
      <c r="Y11" s="31">
        <f t="array" ref="Y11">10-(RANK(S11,S$4:S$23)+SUMPRODUCT((S$4:S$23=S11)*(T$4:T$23&gt;T11)))</f>
        <v>5</v>
      </c>
      <c r="Z11" s="31">
        <f t="array" ref="Z11">10-(RANK(Y11,Y$4:Y$23)+SUMPRODUCT((Y$4:Y$23=Y11)*(W$4:W$23&gt;W11)))</f>
        <v>5</v>
      </c>
      <c r="AA11" s="31">
        <v>13</v>
      </c>
      <c r="AB11" s="31">
        <f t="array" ref="AB11">RANK(Z11,Z$4:Z$23)+SUMPRODUCT((Z$4:Z$23=Z11)*(AA$4:AA$23&gt;AA11))</f>
        <v>5</v>
      </c>
    </row>
    <row r="12" s="25" customFormat="1" ht="19" customHeight="1" spans="1:28">
      <c r="A12" s="26"/>
      <c r="B12" s="32" t="s">
        <v>187</v>
      </c>
      <c r="C12" s="33">
        <f t="shared" si="5"/>
        <v>4</v>
      </c>
      <c r="D12" s="34">
        <f>COUNTIF(赛果!M$2:M$91,B12)</f>
        <v>0</v>
      </c>
      <c r="E12" s="33">
        <f>COUNTIF(赛果!N$2:N$91,B12)</f>
        <v>4</v>
      </c>
      <c r="F12" s="34">
        <f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35">
        <f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8</v>
      </c>
      <c r="H12" s="35">
        <f t="shared" si="0"/>
        <v>-8</v>
      </c>
      <c r="I12" s="34">
        <f>SUMIF(赛果!N$2:N$91,B12,赛果!I$2:I$91)-(COUNTIFS(赛果!D$2:D$91,B12,赛果!L$2:L$91,"客队胜")+COUNTIFS(赛果!E$2:E$91,B12,赛果!L$2:L$91,"主队胜"))</f>
        <v>0</v>
      </c>
      <c r="J12" s="35">
        <f>SUMIF(赛果!M$2:M$91,B12,赛果!I$2:I$91)-(COUNTIFS(赛果!D$2:D$91,B12,赛果!L$2:L$91,"主队胜")+COUNTIFS(赛果!E$2:E$91,B12,赛果!L$2:L$91,"客队胜"))</f>
        <v>0</v>
      </c>
      <c r="K12" s="35">
        <f t="shared" si="1"/>
        <v>0</v>
      </c>
      <c r="L12" s="34">
        <f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16</v>
      </c>
      <c r="M12" s="35">
        <f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56</v>
      </c>
      <c r="N12" s="35">
        <f t="shared" si="2"/>
        <v>-40</v>
      </c>
      <c r="O12" s="36">
        <f t="shared" si="3"/>
        <v>0.285714285714286</v>
      </c>
      <c r="P12" s="26"/>
      <c r="Q12" s="30">
        <v>9</v>
      </c>
      <c r="R12" s="31" t="str">
        <f>各类选项!F10</f>
        <v>Omni</v>
      </c>
      <c r="S12" s="31">
        <f>COUNTIF(赛果!M$2:M$91,R12)</f>
        <v>0</v>
      </c>
      <c r="T12" s="31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-8</v>
      </c>
      <c r="U12" s="31">
        <f>SUMIF(赛果!N$2:N$91,R12,赛果!I$2:I$91)-(COUNTIFS(赛果!D$2:D$91,R12,赛果!L$2:L$91,"客队胜")+COUNTIFS(赛果!E$2:E$91,R12,赛果!L$2:L$91,"主队胜"))</f>
        <v>0</v>
      </c>
      <c r="V12" s="31">
        <f>SUMIF(赛果!M$2:M$91,R12,赛果!I$2:I$91)-(COUNTIFS(赛果!D$2:D$91,R12,赛果!L$2:L$91,"主队胜")+COUNTIFS(赛果!E$2:E$91,R12,赛果!L$2:L$91,"客队胜"))</f>
        <v>0</v>
      </c>
      <c r="W12" s="31">
        <f t="shared" si="4"/>
        <v>0</v>
      </c>
      <c r="X12" s="37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-40</v>
      </c>
      <c r="Y12" s="31">
        <f t="array" ref="Y12">10-(RANK(S12,S$4:S$23)+SUMPRODUCT((S$4:S$23=S12)*(T$4:T$23&gt;T12)))</f>
        <v>-9</v>
      </c>
      <c r="Z12" s="31">
        <f t="array" ref="Z12">10-(RANK(Y12,Y$4:Y$23)+SUMPRODUCT((Y$4:Y$23=Y12)*(W$4:W$23&gt;W12)))</f>
        <v>-9</v>
      </c>
      <c r="AA12" s="31">
        <v>12</v>
      </c>
      <c r="AB12" s="31">
        <f t="array" ref="AB12">RANK(Z12,Z$4:Z$23)+SUMPRODUCT((Z$4:Z$23=Z12)*(AA$4:AA$23&gt;AA12))</f>
        <v>19</v>
      </c>
    </row>
    <row r="13" s="25" customFormat="1" ht="19" customHeight="1" spans="1:28">
      <c r="A13" s="26"/>
      <c r="B13" s="38" t="s">
        <v>170</v>
      </c>
      <c r="C13" s="39">
        <f t="shared" si="5"/>
        <v>4</v>
      </c>
      <c r="D13" s="40">
        <f>COUNTIF(赛果!M$2:M$91,B13)</f>
        <v>1</v>
      </c>
      <c r="E13" s="41">
        <f>COUNTIF(赛果!N$2:N$91,B13)</f>
        <v>3</v>
      </c>
      <c r="F13" s="40">
        <f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2</v>
      </c>
      <c r="G13" s="42">
        <f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6</v>
      </c>
      <c r="H13" s="42">
        <f t="shared" si="0"/>
        <v>-4</v>
      </c>
      <c r="I13" s="40">
        <f>SUMIF(赛果!N$2:N$91,B13,赛果!I$2:I$91)-(COUNTIFS(赛果!D$2:D$91,B13,赛果!L$2:L$91,"客队胜")+COUNTIFS(赛果!E$2:E$91,B13,赛果!L$2:L$91,"主队胜"))</f>
        <v>1</v>
      </c>
      <c r="J13" s="42">
        <f>SUMIF(赛果!M$2:M$91,B13,赛果!I$2:I$91)-(COUNTIFS(赛果!D$2:D$91,B13,赛果!L$2:L$91,"主队胜")+COUNTIFS(赛果!E$2:E$91,B13,赛果!L$2:L$91,"客队胜"))</f>
        <v>0</v>
      </c>
      <c r="K13" s="42">
        <f t="shared" si="1"/>
        <v>1</v>
      </c>
      <c r="L13" s="40">
        <f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29</v>
      </c>
      <c r="M13" s="42">
        <f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50</v>
      </c>
      <c r="N13" s="42">
        <f t="shared" si="2"/>
        <v>-21</v>
      </c>
      <c r="O13" s="43">
        <f t="shared" si="3"/>
        <v>0.58</v>
      </c>
      <c r="P13" s="26"/>
      <c r="Q13" s="30">
        <v>10</v>
      </c>
      <c r="R13" s="31" t="str">
        <f>各类选项!F11</f>
        <v>SKY</v>
      </c>
      <c r="S13" s="31">
        <f>COUNTIF(赛果!M$2:M$91,R13)</f>
        <v>1</v>
      </c>
      <c r="T13" s="31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-4</v>
      </c>
      <c r="U13" s="31">
        <f>SUMIF(赛果!N$2:N$91,R13,赛果!I$2:I$91)-(COUNTIFS(赛果!D$2:D$91,R13,赛果!L$2:L$91,"客队胜")+COUNTIFS(赛果!E$2:E$91,R13,赛果!L$2:L$91,"主队胜"))</f>
        <v>1</v>
      </c>
      <c r="V13" s="31">
        <f>SUMIF(赛果!M$2:M$91,R13,赛果!I$2:I$91)-(COUNTIFS(赛果!D$2:D$91,R13,赛果!L$2:L$91,"主队胜")+COUNTIFS(赛果!E$2:E$91,R13,赛果!L$2:L$91,"客队胜"))</f>
        <v>0</v>
      </c>
      <c r="W13" s="31">
        <f t="shared" si="4"/>
        <v>1</v>
      </c>
      <c r="X13" s="37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-21</v>
      </c>
      <c r="Y13" s="31">
        <f t="array" ref="Y13">10-(RANK(S13,S$4:S$23)+SUMPRODUCT((S$4:S$23=S13)*(T$4:T$23&gt;T13)))</f>
        <v>-6</v>
      </c>
      <c r="Z13" s="31">
        <f t="array" ref="Z13">10-(RANK(Y13,Y$4:Y$23)+SUMPRODUCT((Y$4:Y$23=Y13)*(W$4:W$23&gt;W13)))</f>
        <v>-6</v>
      </c>
      <c r="AA13" s="31">
        <v>11</v>
      </c>
      <c r="AB13" s="31">
        <f t="array" ref="AB13">RANK(Z13,Z$4:Z$23)+SUMPRODUCT((Z$4:Z$23=Z13)*(AA$4:AA$23&gt;AA13))</f>
        <v>16</v>
      </c>
    </row>
    <row r="14" s="25" customFormat="1" ht="19" customHeight="1" spans="1:28">
      <c r="A14" s="26"/>
      <c r="B14" s="32" t="s">
        <v>157</v>
      </c>
      <c r="C14" s="33">
        <f t="shared" si="5"/>
        <v>4</v>
      </c>
      <c r="D14" s="34">
        <f>COUNTIF(赛果!M$2:M$91,B14)</f>
        <v>2</v>
      </c>
      <c r="E14" s="33">
        <f>COUNTIF(赛果!N$2:N$91,B14)</f>
        <v>2</v>
      </c>
      <c r="F14" s="34">
        <f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5</v>
      </c>
      <c r="G14" s="35">
        <f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3</v>
      </c>
      <c r="H14" s="35">
        <f t="shared" si="0"/>
        <v>2</v>
      </c>
      <c r="I14" s="34">
        <f>SUMIF(赛果!N$2:N$91,B14,赛果!I$2:I$91)-(COUNTIFS(赛果!D$2:D$91,B14,赛果!L$2:L$91,"客队胜")+COUNTIFS(赛果!E$2:E$91,B14,赛果!L$2:L$91,"主队胜"))</f>
        <v>1</v>
      </c>
      <c r="J14" s="35">
        <f>SUMIF(赛果!M$2:M$91,B14,赛果!I$2:I$91)-(COUNTIFS(赛果!D$2:D$91,B14,赛果!L$2:L$91,"主队胜")+COUNTIFS(赛果!E$2:E$91,B14,赛果!L$2:L$91,"客队胜"))</f>
        <v>0</v>
      </c>
      <c r="K14" s="35">
        <f t="shared" si="1"/>
        <v>1</v>
      </c>
      <c r="L14" s="34">
        <f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44</v>
      </c>
      <c r="M14" s="35">
        <f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34</v>
      </c>
      <c r="N14" s="35">
        <f t="shared" si="2"/>
        <v>10</v>
      </c>
      <c r="O14" s="36">
        <f t="shared" si="3"/>
        <v>1.29411764705882</v>
      </c>
      <c r="P14" s="26"/>
      <c r="Q14" s="30">
        <v>11</v>
      </c>
      <c r="R14" s="31" t="str">
        <f>各类选项!F12</f>
        <v>ACT</v>
      </c>
      <c r="S14" s="31">
        <f>COUNTIF(赛果!M$2:M$91,R14)</f>
        <v>2</v>
      </c>
      <c r="T14" s="31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2</v>
      </c>
      <c r="U14" s="31">
        <f>SUMIF(赛果!N$2:N$91,R14,赛果!I$2:I$91)-(COUNTIFS(赛果!D$2:D$91,R14,赛果!L$2:L$91,"客队胜")+COUNTIFS(赛果!E$2:E$91,R14,赛果!L$2:L$91,"主队胜"))</f>
        <v>1</v>
      </c>
      <c r="V14" s="31">
        <f>SUMIF(赛果!M$2:M$91,R14,赛果!I$2:I$91)-(COUNTIFS(赛果!D$2:D$91,R14,赛果!L$2:L$91,"主队胜")+COUNTIFS(赛果!E$2:E$91,R14,赛果!L$2:L$91,"客队胜"))</f>
        <v>0</v>
      </c>
      <c r="W14" s="31">
        <f t="shared" si="4"/>
        <v>1</v>
      </c>
      <c r="X14" s="37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10</v>
      </c>
      <c r="Y14" s="31">
        <f t="array" ref="Y14">10-(RANK(S14,S$4:S$23)+SUMPRODUCT((S$4:S$23=S14)*(T$4:T$23&gt;T14)))</f>
        <v>3</v>
      </c>
      <c r="Z14" s="31">
        <f t="array" ref="Z14">10-(RANK(Y14,Y$4:Y$23)+SUMPRODUCT((Y$4:Y$23=Y14)*(W$4:W$23&gt;W14)))</f>
        <v>3</v>
      </c>
      <c r="AA14" s="31">
        <v>10</v>
      </c>
      <c r="AB14" s="31">
        <f t="array" ref="AB14">RANK(Z14,Z$4:Z$23)+SUMPRODUCT((Z$4:Z$23=Z14)*(AA$4:AA$23&gt;AA14))</f>
        <v>7</v>
      </c>
    </row>
    <row r="15" s="25" customFormat="1" ht="19" customHeight="1" spans="1:28">
      <c r="A15" s="26"/>
      <c r="B15" s="38" t="s">
        <v>127</v>
      </c>
      <c r="C15" s="39">
        <f t="shared" si="5"/>
        <v>4</v>
      </c>
      <c r="D15" s="40">
        <f>COUNTIF(赛果!M$2:M$91,B15)</f>
        <v>2</v>
      </c>
      <c r="E15" s="41">
        <f>COUNTIF(赛果!N$2:N$91,B15)</f>
        <v>2</v>
      </c>
      <c r="F15" s="40">
        <f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3</v>
      </c>
      <c r="G15" s="42">
        <f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4</v>
      </c>
      <c r="H15" s="42">
        <f t="shared" si="0"/>
        <v>-1</v>
      </c>
      <c r="I15" s="40">
        <f>SUMIF(赛果!N$2:N$91,B15,赛果!I$2:I$91)-(COUNTIFS(赛果!D$2:D$91,B15,赛果!L$2:L$91,"客队胜")+COUNTIFS(赛果!E$2:E$91,B15,赛果!L$2:L$91,"主队胜"))</f>
        <v>3</v>
      </c>
      <c r="J15" s="42">
        <f>SUMIF(赛果!M$2:M$91,B15,赛果!I$2:I$91)-(COUNTIFS(赛果!D$2:D$91,B15,赛果!L$2:L$91,"主队胜")+COUNTIFS(赛果!E$2:E$91,B15,赛果!L$2:L$91,"客队胜"))</f>
        <v>1</v>
      </c>
      <c r="K15" s="42">
        <f t="shared" si="1"/>
        <v>2</v>
      </c>
      <c r="L15" s="40">
        <f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46</v>
      </c>
      <c r="M15" s="42">
        <f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47</v>
      </c>
      <c r="N15" s="42">
        <f t="shared" si="2"/>
        <v>-1</v>
      </c>
      <c r="O15" s="43">
        <f t="shared" si="3"/>
        <v>0.978723404255319</v>
      </c>
      <c r="P15" s="26"/>
      <c r="Q15" s="30">
        <v>12</v>
      </c>
      <c r="R15" s="31" t="str">
        <f>各类选项!F13</f>
        <v>RD</v>
      </c>
      <c r="S15" s="31">
        <f>COUNTIF(赛果!M$2:M$91,R15)</f>
        <v>2</v>
      </c>
      <c r="T15" s="31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-1</v>
      </c>
      <c r="U15" s="31">
        <f>SUMIF(赛果!N$2:N$91,R15,赛果!I$2:I$91)-(COUNTIFS(赛果!D$2:D$91,R15,赛果!L$2:L$91,"客队胜")+COUNTIFS(赛果!E$2:E$91,R15,赛果!L$2:L$91,"主队胜"))</f>
        <v>3</v>
      </c>
      <c r="V15" s="31">
        <f>SUMIF(赛果!M$2:M$91,R15,赛果!I$2:I$91)-(COUNTIFS(赛果!D$2:D$91,R15,赛果!L$2:L$91,"主队胜")+COUNTIFS(赛果!E$2:E$91,R15,赛果!L$2:L$91,"客队胜"))</f>
        <v>1</v>
      </c>
      <c r="W15" s="31">
        <f t="shared" si="4"/>
        <v>2</v>
      </c>
      <c r="X15" s="37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-1</v>
      </c>
      <c r="Y15" s="31">
        <f t="array" ref="Y15">10-(RANK(S15,S$4:S$23)+SUMPRODUCT((S$4:S$23=S15)*(T$4:T$23&gt;T15)))</f>
        <v>-2</v>
      </c>
      <c r="Z15" s="31">
        <f t="array" ref="Z15">10-(RANK(Y15,Y$4:Y$23)+SUMPRODUCT((Y$4:Y$23=Y15)*(W$4:W$23&gt;W15)))</f>
        <v>-2</v>
      </c>
      <c r="AA15" s="31">
        <v>9</v>
      </c>
      <c r="AB15" s="31">
        <f t="array" ref="AB15">RANK(Z15,Z$4:Z$23)+SUMPRODUCT((Z$4:Z$23=Z15)*(AA$4:AA$23&gt;AA15))</f>
        <v>12</v>
      </c>
    </row>
    <row r="16" s="25" customFormat="1" ht="19" customHeight="1" spans="1:28">
      <c r="A16" s="26"/>
      <c r="B16" s="32" t="s">
        <v>126</v>
      </c>
      <c r="C16" s="33">
        <f t="shared" si="5"/>
        <v>4</v>
      </c>
      <c r="D16" s="34">
        <f>COUNTIF(赛果!M$2:M$91,B16)</f>
        <v>0</v>
      </c>
      <c r="E16" s="33">
        <f>COUNTIF(赛果!N$2:N$91,B16)</f>
        <v>4</v>
      </c>
      <c r="F16" s="34">
        <f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35">
        <f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8</v>
      </c>
      <c r="H16" s="35">
        <f t="shared" si="0"/>
        <v>-8</v>
      </c>
      <c r="I16" s="34">
        <f>SUMIF(赛果!N$2:N$91,B16,赛果!I$2:I$91)-(COUNTIFS(赛果!D$2:D$91,B16,赛果!L$2:L$91,"客队胜")+COUNTIFS(赛果!E$2:E$91,B16,赛果!L$2:L$91,"主队胜"))</f>
        <v>0</v>
      </c>
      <c r="J16" s="35">
        <f>SUMIF(赛果!M$2:M$91,B16,赛果!I$2:I$91)-(COUNTIFS(赛果!D$2:D$91,B16,赛果!L$2:L$91,"主队胜")+COUNTIFS(赛果!E$2:E$91,B16,赛果!L$2:L$91,"客队胜"))</f>
        <v>0</v>
      </c>
      <c r="K16" s="35">
        <f t="shared" si="1"/>
        <v>0</v>
      </c>
      <c r="L16" s="34">
        <f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9</v>
      </c>
      <c r="M16" s="35">
        <f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63</v>
      </c>
      <c r="N16" s="35">
        <f t="shared" si="2"/>
        <v>-54</v>
      </c>
      <c r="O16" s="36">
        <f t="shared" si="3"/>
        <v>0.142857142857143</v>
      </c>
      <c r="P16" s="26"/>
      <c r="Q16" s="30">
        <v>13</v>
      </c>
      <c r="R16" s="31" t="str">
        <f>各类选项!F14</f>
        <v>ZZZ</v>
      </c>
      <c r="S16" s="31">
        <f>COUNTIF(赛果!M$2:M$91,R16)</f>
        <v>0</v>
      </c>
      <c r="T16" s="31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-8</v>
      </c>
      <c r="U16" s="31">
        <f>SUMIF(赛果!N$2:N$91,R16,赛果!I$2:I$91)-(COUNTIFS(赛果!D$2:D$91,R16,赛果!L$2:L$91,"客队胜")+COUNTIFS(赛果!E$2:E$91,R16,赛果!L$2:L$91,"主队胜"))</f>
        <v>0</v>
      </c>
      <c r="V16" s="31">
        <f>SUMIF(赛果!M$2:M$91,R16,赛果!I$2:I$91)-(COUNTIFS(赛果!D$2:D$91,R16,赛果!L$2:L$91,"主队胜")+COUNTIFS(赛果!E$2:E$91,R16,赛果!L$2:L$91,"客队胜"))</f>
        <v>0</v>
      </c>
      <c r="W16" s="31">
        <f t="shared" si="4"/>
        <v>0</v>
      </c>
      <c r="X16" s="37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-54</v>
      </c>
      <c r="Y16" s="31">
        <f t="array" ref="Y16">10-(RANK(S16,S$4:S$23)+SUMPRODUCT((S$4:S$23=S16)*(T$4:T$23&gt;T16)))</f>
        <v>-9</v>
      </c>
      <c r="Z16" s="31">
        <f t="array" ref="Z16">10-(RANK(Y16,Y$4:Y$23)+SUMPRODUCT((Y$4:Y$23=Y16)*(W$4:W$23&gt;W16)))</f>
        <v>-9</v>
      </c>
      <c r="AA16" s="31">
        <v>8</v>
      </c>
      <c r="AB16" s="31">
        <f t="array" ref="AB16">RANK(Z16,Z$4:Z$23)+SUMPRODUCT((Z$4:Z$23=Z16)*(AA$4:AA$23&gt;AA16))</f>
        <v>20</v>
      </c>
    </row>
    <row r="17" s="25" customFormat="1" ht="19" customHeight="1" spans="1:34">
      <c r="A17" s="26"/>
      <c r="B17" s="38" t="s">
        <v>158</v>
      </c>
      <c r="C17" s="39">
        <f t="shared" si="5"/>
        <v>4</v>
      </c>
      <c r="D17" s="40">
        <f>COUNTIF(赛果!M$2:M$91,B17)</f>
        <v>4</v>
      </c>
      <c r="E17" s="41">
        <f>COUNTIF(赛果!N$2:N$91,B17)</f>
        <v>0</v>
      </c>
      <c r="F17" s="40">
        <f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6</v>
      </c>
      <c r="G17" s="42">
        <f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42">
        <f t="shared" si="0"/>
        <v>6</v>
      </c>
      <c r="I17" s="40">
        <f>SUMIF(赛果!N$2:N$91,B17,赛果!I$2:I$91)-(COUNTIFS(赛果!D$2:D$91,B17,赛果!L$2:L$91,"客队胜")+COUNTIFS(赛果!E$2:E$91,B17,赛果!L$2:L$91,"主队胜"))</f>
        <v>0</v>
      </c>
      <c r="J17" s="42">
        <f>SUMIF(赛果!M$2:M$91,B17,赛果!I$2:I$91)-(COUNTIFS(赛果!D$2:D$91,B17,赛果!L$2:L$91,"主队胜")+COUNTIFS(赛果!E$2:E$91,B17,赛果!L$2:L$91,"客队胜"))</f>
        <v>4</v>
      </c>
      <c r="K17" s="42">
        <f t="shared" si="1"/>
        <v>-4</v>
      </c>
      <c r="L17" s="40">
        <f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61</v>
      </c>
      <c r="M17" s="42">
        <f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27</v>
      </c>
      <c r="N17" s="42">
        <f t="shared" si="2"/>
        <v>34</v>
      </c>
      <c r="O17" s="43">
        <f t="shared" si="3"/>
        <v>2.25925925925926</v>
      </c>
      <c r="P17" s="26"/>
      <c r="Q17" s="30">
        <v>14</v>
      </c>
      <c r="R17" s="31" t="str">
        <f>各类选项!F15</f>
        <v>ZETA</v>
      </c>
      <c r="S17" s="31">
        <f>COUNTIF(赛果!M$2:M$91,R17)</f>
        <v>4</v>
      </c>
      <c r="T17" s="31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6</v>
      </c>
      <c r="U17" s="31">
        <f>SUMIF(赛果!N$2:N$91,R17,赛果!I$2:I$91)-(COUNTIFS(赛果!D$2:D$91,R17,赛果!L$2:L$91,"客队胜")+COUNTIFS(赛果!E$2:E$91,R17,赛果!L$2:L$91,"主队胜"))</f>
        <v>0</v>
      </c>
      <c r="V17" s="31">
        <f>SUMIF(赛果!M$2:M$91,R17,赛果!I$2:I$91)-(COUNTIFS(赛果!D$2:D$91,R17,赛果!L$2:L$91,"主队胜")+COUNTIFS(赛果!E$2:E$91,R17,赛果!L$2:L$91,"客队胜"))</f>
        <v>4</v>
      </c>
      <c r="W17" s="31">
        <f t="shared" si="4"/>
        <v>-4</v>
      </c>
      <c r="X17" s="37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34</v>
      </c>
      <c r="Y17" s="31">
        <f t="array" ref="Y17">10-(RANK(S17,S$4:S$23)+SUMPRODUCT((S$4:S$23=S17)*(T$4:T$23&gt;T17)))</f>
        <v>7</v>
      </c>
      <c r="Z17" s="31">
        <f t="array" ref="Z17">10-(RANK(Y17,Y$4:Y$23)+SUMPRODUCT((Y$4:Y$23=Y17)*(W$4:W$23&gt;W17)))</f>
        <v>7</v>
      </c>
      <c r="AA17" s="31">
        <v>7</v>
      </c>
      <c r="AB17" s="31">
        <f t="array" ref="AB17">RANK(Z17,Z$4:Z$23)+SUMPRODUCT((Z$4:Z$23=Z17)*(AA$4:AA$23&gt;AA17))</f>
        <v>3</v>
      </c>
    </row>
    <row r="18" s="25" customFormat="1" ht="19" customHeight="1" spans="1:34">
      <c r="A18" s="26"/>
      <c r="B18" s="32" t="s">
        <v>176</v>
      </c>
      <c r="C18" s="33">
        <f t="shared" si="5"/>
        <v>4</v>
      </c>
      <c r="D18" s="34">
        <f>COUNTIF(赛果!M$2:M$91,B18)</f>
        <v>2</v>
      </c>
      <c r="E18" s="33">
        <f>COUNTIF(赛果!N$2:N$91,B18)</f>
        <v>2</v>
      </c>
      <c r="F18" s="34">
        <f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3</v>
      </c>
      <c r="G18" s="35">
        <f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2</v>
      </c>
      <c r="H18" s="35">
        <f t="shared" si="0"/>
        <v>1</v>
      </c>
      <c r="I18" s="34">
        <f>SUMIF(赛果!N$2:N$91,B18,赛果!I$2:I$91)-(COUNTIFS(赛果!D$2:D$91,B18,赛果!L$2:L$91,"客队胜")+COUNTIFS(赛果!E$2:E$91,B18,赛果!L$2:L$91,"主队胜"))</f>
        <v>3</v>
      </c>
      <c r="J18" s="35">
        <f>SUMIF(赛果!M$2:M$91,B18,赛果!I$2:I$91)-(COUNTIFS(赛果!D$2:D$91,B18,赛果!L$2:L$91,"主队胜")+COUNTIFS(赛果!E$2:E$91,B18,赛果!L$2:L$91,"客队胜"))</f>
        <v>2</v>
      </c>
      <c r="K18" s="35">
        <f t="shared" si="1"/>
        <v>1</v>
      </c>
      <c r="L18" s="34">
        <f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48</v>
      </c>
      <c r="M18" s="35">
        <f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37</v>
      </c>
      <c r="N18" s="35">
        <f t="shared" si="2"/>
        <v>11</v>
      </c>
      <c r="O18" s="36">
        <f t="shared" si="3"/>
        <v>1.2972972972973</v>
      </c>
      <c r="P18" s="26"/>
      <c r="Q18" s="30">
        <v>15</v>
      </c>
      <c r="R18" s="31" t="str">
        <f>各类选项!F16</f>
        <v>MRC</v>
      </c>
      <c r="S18" s="31">
        <f>COUNTIF(赛果!M$2:M$91,R18)</f>
        <v>2</v>
      </c>
      <c r="T18" s="31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1</v>
      </c>
      <c r="U18" s="31">
        <f>SUMIF(赛果!N$2:N$91,R18,赛果!I$2:I$91)-(COUNTIFS(赛果!D$2:D$91,R18,赛果!L$2:L$91,"客队胜")+COUNTIFS(赛果!E$2:E$91,R18,赛果!L$2:L$91,"主队胜"))</f>
        <v>3</v>
      </c>
      <c r="V18" s="31">
        <f>SUMIF(赛果!M$2:M$91,R18,赛果!I$2:I$91)-(COUNTIFS(赛果!D$2:D$91,R18,赛果!L$2:L$91,"主队胜")+COUNTIFS(赛果!E$2:E$91,R18,赛果!L$2:L$91,"客队胜"))</f>
        <v>2</v>
      </c>
      <c r="W18" s="31">
        <f t="shared" si="4"/>
        <v>1</v>
      </c>
      <c r="X18" s="37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11</v>
      </c>
      <c r="Y18" s="31">
        <f t="array" ref="Y18">10-(RANK(S18,S$4:S$23)+SUMPRODUCT((S$4:S$23=S18)*(T$4:T$23&gt;T18)))</f>
        <v>0</v>
      </c>
      <c r="Z18" s="31">
        <f t="array" ref="Z18">10-(RANK(Y18,Y$4:Y$23)+SUMPRODUCT((Y$4:Y$23=Y18)*(W$4:W$23&gt;W18)))</f>
        <v>0</v>
      </c>
      <c r="AA18" s="31">
        <v>6</v>
      </c>
      <c r="AB18" s="31">
        <f t="array" ref="AB18">RANK(Z18,Z$4:Z$23)+SUMPRODUCT((Z$4:Z$23=Z18)*(AA$4:AA$23&gt;AA18))</f>
        <v>10</v>
      </c>
    </row>
    <row r="19" s="25" customFormat="1" ht="19" customHeight="1" spans="1:34">
      <c r="A19" s="26"/>
      <c r="B19" s="38" t="s">
        <v>163</v>
      </c>
      <c r="C19" s="39">
        <f t="shared" si="5"/>
        <v>4</v>
      </c>
      <c r="D19" s="40">
        <f>COUNTIF(赛果!M$2:M$91,B19)</f>
        <v>3</v>
      </c>
      <c r="E19" s="41">
        <f>COUNTIF(赛果!N$2:N$91,B19)</f>
        <v>1</v>
      </c>
      <c r="F19" s="40">
        <f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6</v>
      </c>
      <c r="G19" s="42">
        <f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2</v>
      </c>
      <c r="H19" s="42">
        <f t="shared" si="0"/>
        <v>4</v>
      </c>
      <c r="I19" s="40">
        <f>SUMIF(赛果!N$2:N$91,B19,赛果!I$2:I$91)-(COUNTIFS(赛果!D$2:D$91,B19,赛果!L$2:L$91,"客队胜")+COUNTIFS(赛果!E$2:E$91,B19,赛果!L$2:L$91,"主队胜"))</f>
        <v>1</v>
      </c>
      <c r="J19" s="42">
        <f>SUMIF(赛果!M$2:M$91,B19,赛果!I$2:I$91)-(COUNTIFS(赛果!D$2:D$91,B19,赛果!L$2:L$91,"主队胜")+COUNTIFS(赛果!E$2:E$91,B19,赛果!L$2:L$91,"客队胜"))</f>
        <v>1</v>
      </c>
      <c r="K19" s="42">
        <f t="shared" si="1"/>
        <v>0</v>
      </c>
      <c r="L19" s="40">
        <f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52</v>
      </c>
      <c r="M19" s="42">
        <f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36</v>
      </c>
      <c r="N19" s="42">
        <f t="shared" si="2"/>
        <v>16</v>
      </c>
      <c r="O19" s="43">
        <f t="shared" si="3"/>
        <v>1.44444444444444</v>
      </c>
      <c r="P19" s="26"/>
      <c r="Q19" s="30">
        <v>16</v>
      </c>
      <c r="R19" s="31" t="str">
        <f>各类选项!F17</f>
        <v>WBG</v>
      </c>
      <c r="S19" s="31">
        <f>COUNTIF(赛果!M$2:M$91,R19)</f>
        <v>3</v>
      </c>
      <c r="T19" s="31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4</v>
      </c>
      <c r="U19" s="31">
        <f>SUMIF(赛果!N$2:N$91,R19,赛果!I$2:I$91)-(COUNTIFS(赛果!D$2:D$91,R19,赛果!L$2:L$91,"客队胜")+COUNTIFS(赛果!E$2:E$91,R19,赛果!L$2:L$91,"主队胜"))</f>
        <v>1</v>
      </c>
      <c r="V19" s="31">
        <f>SUMIF(赛果!M$2:M$91,R19,赛果!I$2:I$91)-(COUNTIFS(赛果!D$2:D$91,R19,赛果!L$2:L$91,"主队胜")+COUNTIFS(赛果!E$2:E$91,R19,赛果!L$2:L$91,"客队胜"))</f>
        <v>1</v>
      </c>
      <c r="W19" s="31">
        <f t="shared" si="4"/>
        <v>0</v>
      </c>
      <c r="X19" s="37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16</v>
      </c>
      <c r="Y19" s="31">
        <f t="array" ref="Y19">10-(RANK(S19,S$4:S$23)+SUMPRODUCT((S$4:S$23=S19)*(T$4:T$23&gt;T19)))</f>
        <v>6</v>
      </c>
      <c r="Z19" s="31">
        <f t="array" ref="Z19">10-(RANK(Y19,Y$4:Y$23)+SUMPRODUCT((Y$4:Y$23=Y19)*(W$4:W$23&gt;W19)))</f>
        <v>6</v>
      </c>
      <c r="AA19" s="31">
        <v>5</v>
      </c>
      <c r="AB19" s="31">
        <f t="array" ref="AB19">RANK(Z19,Z$4:Z$23)+SUMPRODUCT((Z$4:Z$23=Z19)*(AA$4:AA$23&gt;AA19))</f>
        <v>4</v>
      </c>
    </row>
    <row r="20" s="25" customFormat="1" ht="19" customHeight="1" spans="1:34">
      <c r="A20" s="26"/>
      <c r="B20" s="32" t="s">
        <v>115</v>
      </c>
      <c r="C20" s="33">
        <f t="shared" si="5"/>
        <v>4</v>
      </c>
      <c r="D20" s="34">
        <f>COUNTIF(赛果!M$2:M$91,B20)</f>
        <v>0</v>
      </c>
      <c r="E20" s="33">
        <f>COUNTIF(赛果!N$2:N$91,B20)</f>
        <v>4</v>
      </c>
      <c r="F20" s="34">
        <f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1</v>
      </c>
      <c r="G20" s="35">
        <f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8</v>
      </c>
      <c r="H20" s="35">
        <f t="shared" si="0"/>
        <v>-7</v>
      </c>
      <c r="I20" s="34">
        <f>SUMIF(赛果!N$2:N$91,B20,赛果!I$2:I$91)-(COUNTIFS(赛果!D$2:D$91,B20,赛果!L$2:L$91,"客队胜")+COUNTIFS(赛果!E$2:E$91,B20,赛果!L$2:L$91,"主队胜"))</f>
        <v>2</v>
      </c>
      <c r="J20" s="35">
        <f>SUMIF(赛果!M$2:M$91,B20,赛果!I$2:I$91)-(COUNTIFS(赛果!D$2:D$91,B20,赛果!L$2:L$91,"主队胜")+COUNTIFS(赛果!E$2:E$91,B20,赛果!L$2:L$91,"客队胜"))</f>
        <v>0</v>
      </c>
      <c r="K20" s="35">
        <f t="shared" si="1"/>
        <v>2</v>
      </c>
      <c r="L20" s="34">
        <f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36</v>
      </c>
      <c r="M20" s="35">
        <f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61</v>
      </c>
      <c r="N20" s="35">
        <f t="shared" si="2"/>
        <v>-25</v>
      </c>
      <c r="O20" s="36">
        <f t="shared" si="3"/>
        <v>0.590163934426229</v>
      </c>
      <c r="P20" s="26"/>
      <c r="Q20" s="30">
        <v>17</v>
      </c>
      <c r="R20" s="31" t="str">
        <f>各类选项!F18</f>
        <v>RVL</v>
      </c>
      <c r="S20" s="31">
        <f>COUNTIF(赛果!M$2:M$91,R20)</f>
        <v>0</v>
      </c>
      <c r="T20" s="31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-7</v>
      </c>
      <c r="U20" s="31">
        <f>SUMIF(赛果!N$2:N$91,R20,赛果!I$2:I$91)-(COUNTIFS(赛果!D$2:D$91,R20,赛果!L$2:L$91,"客队胜")+COUNTIFS(赛果!E$2:E$91,R20,赛果!L$2:L$91,"主队胜"))</f>
        <v>2</v>
      </c>
      <c r="V20" s="31">
        <f>SUMIF(赛果!M$2:M$91,R20,赛果!I$2:I$91)-(COUNTIFS(赛果!D$2:D$91,R20,赛果!L$2:L$91,"主队胜")+COUNTIFS(赛果!E$2:E$91,R20,赛果!L$2:L$91,"客队胜"))</f>
        <v>0</v>
      </c>
      <c r="W20" s="31">
        <f t="shared" si="4"/>
        <v>2</v>
      </c>
      <c r="X20" s="37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-25</v>
      </c>
      <c r="Y20" s="31">
        <f t="array" ref="Y20">10-(RANK(S20,S$4:S$23)+SUMPRODUCT((S$4:S$23=S20)*(T$4:T$23&gt;T20)))</f>
        <v>-8</v>
      </c>
      <c r="Z20" s="31">
        <f t="array" ref="Z20">10-(RANK(Y20,Y$4:Y$23)+SUMPRODUCT((Y$4:Y$23=Y20)*(W$4:W$23&gt;W20)))</f>
        <v>-8</v>
      </c>
      <c r="AA20" s="31">
        <v>4</v>
      </c>
      <c r="AB20" s="31">
        <f t="array" ref="AB20">RANK(Z20,Z$4:Z$23)+SUMPRODUCT((Z$4:Z$23=Z20)*(AA$4:AA$23&gt;AA20))</f>
        <v>18</v>
      </c>
    </row>
    <row r="21" s="25" customFormat="1" ht="19" customHeight="1" spans="1:34">
      <c r="A21" s="26"/>
      <c r="B21" s="38" t="s">
        <v>116</v>
      </c>
      <c r="C21" s="39">
        <f t="shared" si="5"/>
        <v>4</v>
      </c>
      <c r="D21" s="40">
        <f>COUNTIF(赛果!M$2:M$91,B21)</f>
        <v>2</v>
      </c>
      <c r="E21" s="41">
        <f>COUNTIF(赛果!N$2:N$91,B21)</f>
        <v>2</v>
      </c>
      <c r="F21" s="40">
        <f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4</v>
      </c>
      <c r="G21" s="42">
        <f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5</v>
      </c>
      <c r="H21" s="42">
        <f t="shared" si="0"/>
        <v>-1</v>
      </c>
      <c r="I21" s="40">
        <f>SUMIF(赛果!N$2:N$91,B21,赛果!I$2:I$91)-(COUNTIFS(赛果!D$2:D$91,B21,赛果!L$2:L$91,"客队胜")+COUNTIFS(赛果!E$2:E$91,B21,赛果!L$2:L$91,"主队胜"))</f>
        <v>0</v>
      </c>
      <c r="J21" s="42">
        <f>SUMIF(赛果!M$2:M$91,B21,赛果!I$2:I$91)-(COUNTIFS(赛果!D$2:D$91,B21,赛果!L$2:L$91,"主队胜")+COUNTIFS(赛果!E$2:E$91,B21,赛果!L$2:L$91,"客队胜"))</f>
        <v>1</v>
      </c>
      <c r="K21" s="42">
        <f t="shared" si="1"/>
        <v>-1</v>
      </c>
      <c r="L21" s="40">
        <f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39</v>
      </c>
      <c r="M21" s="42">
        <f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47</v>
      </c>
      <c r="N21" s="42">
        <f t="shared" si="2"/>
        <v>-8</v>
      </c>
      <c r="O21" s="43">
        <f t="shared" si="3"/>
        <v>0.829787234042553</v>
      </c>
      <c r="P21" s="26"/>
      <c r="Q21" s="30">
        <v>18</v>
      </c>
      <c r="R21" s="31" t="str">
        <f>各类选项!F19</f>
        <v>FT</v>
      </c>
      <c r="S21" s="31">
        <f>COUNTIF(赛果!M$2:M$91,R21)</f>
        <v>2</v>
      </c>
      <c r="T21" s="31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-1</v>
      </c>
      <c r="U21" s="31">
        <f>SUMIF(赛果!N$2:N$91,R21,赛果!I$2:I$91)-(COUNTIFS(赛果!D$2:D$91,R21,赛果!L$2:L$91,"客队胜")+COUNTIFS(赛果!E$2:E$91,R21,赛果!L$2:L$91,"主队胜"))</f>
        <v>0</v>
      </c>
      <c r="V21" s="31">
        <f>SUMIF(赛果!M$2:M$91,R21,赛果!I$2:I$91)-(COUNTIFS(赛果!D$2:D$91,R21,赛果!L$2:L$91,"主队胜")+COUNTIFS(赛果!E$2:E$91,R21,赛果!L$2:L$91,"客队胜"))</f>
        <v>1</v>
      </c>
      <c r="W21" s="31">
        <f t="shared" si="4"/>
        <v>-1</v>
      </c>
      <c r="X21" s="37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-8</v>
      </c>
      <c r="Y21" s="31">
        <f t="array" ref="Y21">10-(RANK(S21,S$4:S$23)+SUMPRODUCT((S$4:S$23=S21)*(T$4:T$23&gt;T21)))</f>
        <v>-2</v>
      </c>
      <c r="Z21" s="31">
        <f t="array" ref="Z21">10-(RANK(Y21,Y$4:Y$23)+SUMPRODUCT((Y$4:Y$23=Y21)*(W$4:W$23&gt;W21)))</f>
        <v>-3</v>
      </c>
      <c r="AA21" s="31">
        <v>3</v>
      </c>
      <c r="AB21" s="31">
        <f t="array" ref="AB21">RANK(Z21,Z$4:Z$23)+SUMPRODUCT((Z$4:Z$23=Z21)*(AA$4:AA$23&gt;AA21))</f>
        <v>13</v>
      </c>
    </row>
    <row r="22" s="25" customFormat="1" ht="19" customHeight="1" spans="1:34">
      <c r="A22" s="26"/>
      <c r="B22" s="32" t="s">
        <v>162</v>
      </c>
      <c r="C22" s="33">
        <f t="shared" si="5"/>
        <v>4</v>
      </c>
      <c r="D22" s="34">
        <f>COUNTIF(赛果!M$2:M$91,B22)</f>
        <v>1</v>
      </c>
      <c r="E22" s="33">
        <f>COUNTIF(赛果!N$2:N$91,B22)</f>
        <v>3</v>
      </c>
      <c r="F22" s="34">
        <f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2</v>
      </c>
      <c r="G22" s="35">
        <f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6</v>
      </c>
      <c r="H22" s="35">
        <f t="shared" si="0"/>
        <v>-4</v>
      </c>
      <c r="I22" s="34">
        <f>SUMIF(赛果!N$2:N$91,B22,赛果!I$2:I$91)-(COUNTIFS(赛果!D$2:D$91,B22,赛果!L$2:L$91,"客队胜")+COUNTIFS(赛果!E$2:E$91,B22,赛果!L$2:L$91,"主队胜"))</f>
        <v>1</v>
      </c>
      <c r="J22" s="35">
        <f>SUMIF(赛果!M$2:M$91,B22,赛果!I$2:I$91)-(COUNTIFS(赛果!D$2:D$91,B22,赛果!L$2:L$91,"主队胜")+COUNTIFS(赛果!E$2:E$91,B22,赛果!L$2:L$91,"客队胜"))</f>
        <v>0</v>
      </c>
      <c r="K22" s="35">
        <f t="shared" si="1"/>
        <v>1</v>
      </c>
      <c r="L22" s="34">
        <f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29</v>
      </c>
      <c r="M22" s="35">
        <f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51</v>
      </c>
      <c r="N22" s="35">
        <f t="shared" si="2"/>
        <v>-22</v>
      </c>
      <c r="O22" s="36">
        <f t="shared" si="3"/>
        <v>0.568627450980392</v>
      </c>
      <c r="P22" s="26"/>
      <c r="Q22" s="30">
        <v>19</v>
      </c>
      <c r="R22" s="31" t="str">
        <f>各类选项!F20</f>
        <v>FL</v>
      </c>
      <c r="S22" s="31">
        <f>COUNTIF(赛果!M$2:M$91,R22)</f>
        <v>1</v>
      </c>
      <c r="T22" s="31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-4</v>
      </c>
      <c r="U22" s="31">
        <f>SUMIF(赛果!N$2:N$91,R22,赛果!I$2:I$91)-(COUNTIFS(赛果!D$2:D$91,R22,赛果!L$2:L$91,"客队胜")+COUNTIFS(赛果!E$2:E$91,R22,赛果!L$2:L$91,"主队胜"))</f>
        <v>1</v>
      </c>
      <c r="V22" s="31">
        <f>SUMIF(赛果!M$2:M$91,R22,赛果!I$2:I$91)-(COUNTIFS(赛果!D$2:D$91,R22,赛果!L$2:L$91,"主队胜")+COUNTIFS(赛果!E$2:E$91,R22,赛果!L$2:L$91,"客队胜"))</f>
        <v>0</v>
      </c>
      <c r="W22" s="31">
        <f t="shared" si="4"/>
        <v>1</v>
      </c>
      <c r="X22" s="37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-22</v>
      </c>
      <c r="Y22" s="31">
        <f t="array" ref="Y22">10-(RANK(S22,S$4:S$23)+SUMPRODUCT((S$4:S$23=S22)*(T$4:T$23&gt;T22)))</f>
        <v>-6</v>
      </c>
      <c r="Z22" s="31">
        <f t="array" ref="Z22">10-(RANK(Y22,Y$4:Y$23)+SUMPRODUCT((Y$4:Y$23=Y22)*(W$4:W$23&gt;W22)))</f>
        <v>-6</v>
      </c>
      <c r="AA22" s="31">
        <v>2</v>
      </c>
      <c r="AB22" s="31">
        <f t="array" ref="AB22">RANK(Z22,Z$4:Z$23)+SUMPRODUCT((Z$4:Z$23=Z22)*(AA$4:AA$23&gt;AA22))</f>
        <v>17</v>
      </c>
    </row>
    <row r="23" s="25" customFormat="1" ht="19" customHeight="1" spans="1:34">
      <c r="A23" s="26"/>
      <c r="B23" s="38" t="s">
        <v>473</v>
      </c>
      <c r="C23" s="39">
        <f t="shared" si="5"/>
        <v>4</v>
      </c>
      <c r="D23" s="40">
        <f>COUNTIF(赛果!M$2:M$91,B23)</f>
        <v>4</v>
      </c>
      <c r="E23" s="41">
        <f>COUNTIF(赛果!N$2:N$91,B23)</f>
        <v>0</v>
      </c>
      <c r="F23" s="40">
        <f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8</v>
      </c>
      <c r="G23" s="42">
        <f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0</v>
      </c>
      <c r="H23" s="42">
        <f t="shared" si="0"/>
        <v>8</v>
      </c>
      <c r="I23" s="40">
        <f>SUMIF(赛果!N$2:N$91,B23,赛果!I$2:I$91)-(COUNTIFS(赛果!D$2:D$91,B23,赛果!L$2:L$91,"客队胜")+COUNTIFS(赛果!E$2:E$91,B23,赛果!L$2:L$91,"主队胜"))</f>
        <v>0</v>
      </c>
      <c r="J23" s="42">
        <f>SUMIF(赛果!M$2:M$91,B23,赛果!I$2:I$91)-(COUNTIFS(赛果!D$2:D$91,B23,赛果!L$2:L$91,"主队胜")+COUNTIFS(赛果!E$2:E$91,B23,赛果!L$2:L$91,"客队胜"))</f>
        <v>2</v>
      </c>
      <c r="K23" s="42">
        <f t="shared" si="1"/>
        <v>-2</v>
      </c>
      <c r="L23" s="40">
        <f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65</v>
      </c>
      <c r="M23" s="42">
        <f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26</v>
      </c>
      <c r="N23" s="42">
        <f t="shared" si="2"/>
        <v>39</v>
      </c>
      <c r="O23" s="43">
        <f t="shared" si="3"/>
        <v>2.5</v>
      </c>
      <c r="P23" s="26"/>
      <c r="Q23" s="30">
        <v>20</v>
      </c>
      <c r="R23" s="31" t="str">
        <f>各类选项!F21</f>
        <v>Gr</v>
      </c>
      <c r="S23" s="31">
        <f>COUNTIF(赛果!M$2:M$91,R23)</f>
        <v>4</v>
      </c>
      <c r="T23" s="31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8</v>
      </c>
      <c r="U23" s="31">
        <f>SUMIF(赛果!N$2:N$91,R23,赛果!I$2:I$91)-(COUNTIFS(赛果!D$2:D$91,R23,赛果!L$2:L$91,"客队胜")+COUNTIFS(赛果!E$2:E$91,R23,赛果!L$2:L$91,"主队胜"))</f>
        <v>0</v>
      </c>
      <c r="V23" s="31">
        <f>SUMIF(赛果!M$2:M$91,R23,赛果!I$2:I$91)-(COUNTIFS(赛果!D$2:D$91,R23,赛果!L$2:L$91,"主队胜")+COUNTIFS(赛果!E$2:E$91,R23,赛果!L$2:L$91,"客队胜"))</f>
        <v>2</v>
      </c>
      <c r="W23" s="31">
        <f t="shared" si="4"/>
        <v>-2</v>
      </c>
      <c r="X23" s="37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39</v>
      </c>
      <c r="Y23" s="31">
        <f t="array" ref="Y23">10-(RANK(S23,S$4:S$23)+SUMPRODUCT((S$4:S$23=S23)*(T$4:T$23&gt;T23)))</f>
        <v>9</v>
      </c>
      <c r="Z23" s="31">
        <f t="array" ref="Z23">10-(RANK(Y23,Y$4:Y$23)+SUMPRODUCT((Y$4:Y$23=Y23)*(W$4:W$23&gt;W23)))</f>
        <v>9</v>
      </c>
      <c r="AA23" s="31">
        <v>1</v>
      </c>
      <c r="AB23" s="31">
        <f t="array" ref="AB23">RANK(Z23,Z$4:Z$23)+SUMPRODUCT((Z$4:Z$23=Z23)*(AA$4:AA$23&gt;AA23))</f>
        <v>1</v>
      </c>
    </row>
    <row r="24" s="25" customFormat="1" ht="19.75" customHeight="1" spans="1:34">
      <c r="A24" s="26"/>
      <c r="B24" s="44" t="s">
        <v>474</v>
      </c>
      <c r="C24" s="44"/>
      <c r="D24" s="44"/>
      <c r="E24" s="44"/>
      <c r="F24" s="45"/>
      <c r="G24" s="45" t="s">
        <v>475</v>
      </c>
      <c r="H24" s="45"/>
      <c r="I24" s="45"/>
      <c r="J24" s="45"/>
      <c r="K24" s="45"/>
      <c r="L24" s="46"/>
      <c r="M24" s="47">
        <v>45347</v>
      </c>
      <c r="N24" s="47"/>
      <c r="O24" s="47"/>
      <c r="P24" s="26"/>
    </row>
    <row r="25" s="25" customFormat="1" ht="19" customHeight="1" spans="1:34">
      <c r="A25" s="26"/>
      <c r="B25" s="44"/>
      <c r="C25" s="44"/>
      <c r="D25" s="44"/>
      <c r="E25" s="44"/>
      <c r="F25" s="28"/>
      <c r="G25" s="28" t="s">
        <v>476</v>
      </c>
      <c r="H25" s="28"/>
      <c r="I25" s="28"/>
      <c r="J25" s="28"/>
      <c r="K25" s="28"/>
      <c r="L25" s="26"/>
      <c r="M25" s="47"/>
      <c r="N25" s="47"/>
      <c r="O25" s="47"/>
      <c r="P25" s="26"/>
    </row>
    <row r="26" ht="19" customHeight="1"/>
    <row r="27" ht="19" customHeight="1"/>
    <row r="28" ht="19" customHeight="1" spans="1:34">
      <c r="A28" s="48"/>
      <c r="B28" s="49"/>
      <c r="C28" s="49"/>
      <c r="D28" s="49"/>
      <c r="E28" s="50"/>
      <c r="F28" s="48"/>
      <c r="G28" s="50" t="str">
        <f>说明!E3&amp;""&amp;说明!F3</f>
        <v>2025COA全球总决赛小组赛</v>
      </c>
      <c r="H28" s="50"/>
      <c r="I28" s="50"/>
      <c r="J28" s="50"/>
      <c r="K28" s="50"/>
      <c r="L28" s="48"/>
      <c r="M28" s="49"/>
      <c r="N28" s="49"/>
      <c r="O28" s="49"/>
      <c r="P28" s="48"/>
    </row>
    <row r="29" ht="19" customHeight="1" spans="1:34">
      <c r="A29" s="48"/>
      <c r="B29" s="49"/>
      <c r="C29" s="49"/>
      <c r="D29" s="49"/>
      <c r="E29" s="50"/>
      <c r="F29" s="48"/>
      <c r="G29" s="50" t="s">
        <v>477</v>
      </c>
      <c r="H29" s="50"/>
      <c r="I29" s="50"/>
      <c r="J29" s="50"/>
      <c r="K29" s="50"/>
      <c r="L29" s="48"/>
      <c r="M29" s="49"/>
      <c r="N29" s="49"/>
      <c r="O29" s="49"/>
      <c r="P29" s="48"/>
    </row>
    <row r="30" ht="19" customHeight="1" spans="1:34">
      <c r="A30" s="51"/>
      <c r="B30" s="52" t="s">
        <v>452</v>
      </c>
      <c r="C30" s="52" t="s">
        <v>379</v>
      </c>
      <c r="D30" s="52" t="s">
        <v>478</v>
      </c>
      <c r="E30" s="52" t="s">
        <v>453</v>
      </c>
      <c r="F30" s="52" t="s">
        <v>479</v>
      </c>
      <c r="G30" s="52" t="s">
        <v>454</v>
      </c>
      <c r="H30" s="52" t="s">
        <v>480</v>
      </c>
      <c r="I30" s="52" t="s">
        <v>481</v>
      </c>
      <c r="J30" s="52" t="s">
        <v>482</v>
      </c>
      <c r="K30" s="52" t="s">
        <v>483</v>
      </c>
      <c r="L30" s="52" t="s">
        <v>461</v>
      </c>
      <c r="M30" s="52" t="s">
        <v>462</v>
      </c>
      <c r="N30" s="52" t="s">
        <v>484</v>
      </c>
      <c r="O30" s="52" t="s">
        <v>464</v>
      </c>
      <c r="P30" s="51"/>
      <c r="Q30" s="30" t="s">
        <v>465</v>
      </c>
      <c r="R30" s="31" t="s">
        <v>485</v>
      </c>
      <c r="S30" s="31" t="s">
        <v>379</v>
      </c>
      <c r="T30" s="31" t="s">
        <v>478</v>
      </c>
      <c r="U30" s="31" t="s">
        <v>453</v>
      </c>
      <c r="V30" s="31" t="s">
        <v>482</v>
      </c>
      <c r="W30" s="31" t="s">
        <v>483</v>
      </c>
      <c r="X30" s="31" t="s">
        <v>461</v>
      </c>
      <c r="Y30" s="31" t="s">
        <v>462</v>
      </c>
      <c r="Z30" s="31" t="s">
        <v>484</v>
      </c>
      <c r="AA30" s="31" t="s">
        <v>464</v>
      </c>
      <c r="AB30" s="31" t="s">
        <v>471</v>
      </c>
      <c r="AC30" s="31" t="s">
        <v>471</v>
      </c>
      <c r="AD30" s="31" t="s">
        <v>471</v>
      </c>
      <c r="AE30" s="31" t="s">
        <v>470</v>
      </c>
      <c r="AF30" s="31"/>
      <c r="AG30" s="31"/>
      <c r="AH30" s="31"/>
    </row>
    <row r="31" ht="19" customHeight="1" spans="1:34">
      <c r="A31" s="53"/>
      <c r="B31" s="54" t="s">
        <v>148</v>
      </c>
      <c r="C31" s="54">
        <f>COUNTIF(赛果!M$2:M$91,B31)+COUNTIF(赛果!N$2:N$91,B31)</f>
        <v>4</v>
      </c>
      <c r="D31" s="55">
        <f>COUNTIFS(原始数据!K$3:K$722,B31)</f>
        <v>11</v>
      </c>
      <c r="E31" s="56">
        <f>COUNTIFS(原始数据!K$3:K$722,B31,原始数据!I$3:I$722,"主",原始数据!S$3:S$722,"&gt;2")+COUNTIFS(原始数据!K$3:K$722,B31,原始数据!I$3:I$722,"客",原始数据!S$3:S$722,"&lt;2")</f>
        <v>3</v>
      </c>
      <c r="F31" s="56">
        <f>COUNTIFS(原始数据!K$3:K$722,B31,原始数据!I$3:I$722,"主",原始数据!S$3:S$722,"=2")+COUNTIFS(原始数据!K$3:K$722,B31,原始数据!I$3:I$722,"客",原始数据!S$3:S$722,"=2")</f>
        <v>6</v>
      </c>
      <c r="G31" s="57">
        <f>COUNTIFS(原始数据!K$3:K$722,B31,原始数据!I$3:I$722,"主",原始数据!S$3:S$722,"&lt;2")+COUNTIFS(原始数据!K$3:K$722,B31,原始数据!I$3:I$722,"客",原始数据!S$3:S$722,"&gt;2")</f>
        <v>2</v>
      </c>
      <c r="H31" s="55">
        <f>COUNTIFS(原始数据!K$3:K$722,B31,原始数据!I$3:I$722,"主",原始数据!S$3:S$722,"5")+COUNTIFS(原始数据!K$3:K$722,B31,原始数据!I$3:I$722,"客",原始数据!S$3:S$722,"0")</f>
        <v>2</v>
      </c>
      <c r="I31" s="57">
        <f>COUNTIFS(原始数据!K$3:K$722,B31,原始数据!I$3:I$722,"主",原始数据!S$3:S$722,"0")+COUNTIFS(原始数据!K$3:K$722,B31,原始数据!I$3:I$722,"客",原始数据!S$3:S$722,"5")</f>
        <v>0</v>
      </c>
      <c r="J31" s="55">
        <f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25</v>
      </c>
      <c r="K31" s="58">
        <f>IF(D31=0,0,J31/D31)</f>
        <v>2.27272727272727</v>
      </c>
      <c r="L31" s="55">
        <f>SUMIFS(原始数据!S$3:S$722,原始数据!K$3:K$722,B31,原始数据!I$3:I$722,"主")+SUMIFS(原始数据!T$3:T$722,原始数据!K$3:K$722,B31,原始数据!I$3:I$722,"客")</f>
        <v>27</v>
      </c>
      <c r="M31" s="56">
        <f>SUMIFS(原始数据!S$3:S$722,原始数据!K$3:K$722,B31,原始数据!I$3:I$722,"客")+SUMIFS(原始数据!T$3:T$722,原始数据!K$3:K$722,B31,原始数据!I$3:I$722,"主")</f>
        <v>19</v>
      </c>
      <c r="N31" s="58">
        <f>IF(D31=0,0,L31/D31)</f>
        <v>2.45454545454545</v>
      </c>
      <c r="O31" s="58">
        <f>IF($D31=0,0,IFERROR($L31/$M31,"MAX"))</f>
        <v>1.42105263157895</v>
      </c>
      <c r="P31" s="51"/>
      <c r="Q31" s="30">
        <v>1</v>
      </c>
      <c r="R31" s="31" t="str">
        <f>各类选项!F2</f>
        <v>DOU5</v>
      </c>
      <c r="S31" s="31">
        <f>COUNTIF(赛果!M$2:M$91,R31)+COUNTIF(赛果!N$2:N$91,R31)</f>
        <v>4</v>
      </c>
      <c r="T31" s="31">
        <f>COUNTIFS(原始数据!K$3:K$722,R31)</f>
        <v>11</v>
      </c>
      <c r="U31" s="31">
        <f>COUNTIFS(原始数据!K$3:K$722,R31,原始数据!I$3:I$722,"主",原始数据!S$3:S$722,"&gt;2")+COUNTIFS(原始数据!K$3:K$722,R31,原始数据!I$3:I$722,"客",原始数据!S$3:S$722,"&lt;2")</f>
        <v>3</v>
      </c>
      <c r="V31" s="37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25</v>
      </c>
      <c r="W31" s="59">
        <f>IF(T31=0,0,V31/T31)</f>
        <v>2.27272727272727</v>
      </c>
      <c r="X31" s="31">
        <f>SUMIFS(原始数据!S$3:S$722,原始数据!K$3:K$722,R31,原始数据!I$3:I$722,"主")+SUMIFS(原始数据!T$3:T$722,原始数据!K$3:K$722,R31,原始数据!I$3:I$722,"客")</f>
        <v>27</v>
      </c>
      <c r="Y31" s="31">
        <f>SUMIFS(原始数据!S$3:S$722,原始数据!K$3:K$722,R31,原始数据!I$3:I$722,"客")+SUMIFS(原始数据!T$3:T$722,原始数据!K$3:K$722,R31,原始数据!I$3:I$722,"主")</f>
        <v>19</v>
      </c>
      <c r="Z31" s="59">
        <f>IF(T31=0,0,X31/T31)</f>
        <v>2.45454545454545</v>
      </c>
      <c r="AA31" s="59">
        <f>IF($S31=0,0,IFERROR($X31/$Y31,"MAX"))</f>
        <v>1.42105263157895</v>
      </c>
      <c r="AB31" s="31">
        <f t="array" ref="AB31">AD31+SUMPRODUCT((AD$31:AD$50=AD31)*(AE$31:AE$50&gt;AE31))</f>
        <v>16</v>
      </c>
      <c r="AC31" s="31">
        <f t="array" ref="AC31">RANK(Z31,Z$31:Z$50)+(SUMPRODUCT((Z$31:Z$50=Z31)*(AA$31:AA$50&gt;AA31)))</f>
        <v>16</v>
      </c>
      <c r="AD31" s="31">
        <f t="array" ref="AD31">AC31+(SUMPRODUCT((AC$31:AC$50=AC31)*(W$31:W$50&gt;W31)))</f>
        <v>16</v>
      </c>
      <c r="AE31" s="31">
        <v>20</v>
      </c>
    </row>
    <row r="32" ht="19" customHeight="1" spans="1:34">
      <c r="A32" s="53"/>
      <c r="B32" s="60" t="s">
        <v>73</v>
      </c>
      <c r="C32" s="60">
        <f>COUNTIF(赛果!M$2:M$91,B32)+COUNTIF(赛果!N$2:N$91,B32)</f>
        <v>4</v>
      </c>
      <c r="D32" s="61">
        <f>COUNTIFS(原始数据!K$3:K$722,B32)</f>
        <v>11</v>
      </c>
      <c r="E32" s="62">
        <f>COUNTIFS(原始数据!K$3:K$722,B32,原始数据!I$3:I$722,"主",原始数据!S$3:S$722,"&gt;2")+COUNTIFS(原始数据!K$3:K$722,B32,原始数据!I$3:I$722,"客",原始数据!S$3:S$722,"&lt;2")</f>
        <v>8</v>
      </c>
      <c r="F32" s="62">
        <f>COUNTIFS(原始数据!K$3:K$722,B32,原始数据!I$3:I$722,"主",原始数据!S$3:S$722,"=2")+COUNTIFS(原始数据!K$3:K$722,B32,原始数据!I$3:I$722,"客",原始数据!S$3:S$722,"=2")</f>
        <v>3</v>
      </c>
      <c r="G32" s="63">
        <f>COUNTIFS(原始数据!K$3:K$722,B32,原始数据!I$3:I$722,"主",原始数据!S$3:S$722,"&lt;2")+COUNTIFS(原始数据!K$3:K$722,B32,原始数据!I$3:I$722,"客",原始数据!S$3:S$722,"&gt;2")</f>
        <v>0</v>
      </c>
      <c r="H32" s="61">
        <f>COUNTIFS(原始数据!K$3:K$722,B32,原始数据!I$3:I$722,"主",原始数据!S$3:S$722,"5")+COUNTIFS(原始数据!K$3:K$722,B32,原始数据!I$3:I$722,"客",原始数据!S$3:S$722,"0")</f>
        <v>4</v>
      </c>
      <c r="I32" s="63">
        <f>COUNTIFS(原始数据!K$3:K$722,B32,原始数据!I$3:I$722,"主",原始数据!S$3:S$722,"0")+COUNTIFS(原始数据!K$3:K$722,B32,原始数据!I$3:I$722,"客",原始数据!S$3:S$722,"5")</f>
        <v>0</v>
      </c>
      <c r="J32" s="61">
        <f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34</v>
      </c>
      <c r="K32" s="64">
        <f t="shared" ref="K32:K50" si="6">IF(D32=0,0,J32/D32)</f>
        <v>3.09090909090909</v>
      </c>
      <c r="L32" s="61">
        <f>SUMIFS(原始数据!S$3:S$722,原始数据!K$3:K$722,B32,原始数据!I$3:I$722,"主")+SUMIFS(原始数据!T$3:T$722,原始数据!K$3:K$722,B32,原始数据!I$3:I$722,"客")</f>
        <v>38</v>
      </c>
      <c r="M32" s="62">
        <f>SUMIFS(原始数据!S$3:S$722,原始数据!K$3:K$722,B32,原始数据!I$3:I$722,"客")+SUMIFS(原始数据!T$3:T$722,原始数据!K$3:K$722,B32,原始数据!I$3:I$722,"主")</f>
        <v>10</v>
      </c>
      <c r="N32" s="64">
        <f t="shared" ref="N32:N50" si="7">IF(D32=0,0,L32/D32)</f>
        <v>3.45454545454545</v>
      </c>
      <c r="O32" s="64">
        <f t="shared" ref="O32:O50" si="8">IF($D32=0,0,IFERROR($L32/$M32,"MAX"))</f>
        <v>3.8</v>
      </c>
      <c r="P32" s="51"/>
      <c r="Q32" s="30">
        <v>2</v>
      </c>
      <c r="R32" s="31" t="str">
        <f>各类选项!F3</f>
        <v>AXIZ</v>
      </c>
      <c r="S32" s="31">
        <f>COUNTIF(赛果!M$2:M$91,R32)+COUNTIF(赛果!N$2:N$91,R32)</f>
        <v>4</v>
      </c>
      <c r="T32" s="31">
        <f>COUNTIFS(原始数据!K$3:K$722,R32)</f>
        <v>11</v>
      </c>
      <c r="U32" s="31">
        <f>COUNTIFS(原始数据!K$3:K$722,R32,原始数据!I$3:I$722,"主",原始数据!S$3:S$722,"&gt;2")+COUNTIFS(原始数据!K$3:K$722,R32,原始数据!I$3:I$722,"客",原始数据!S$3:S$722,"&lt;2")</f>
        <v>8</v>
      </c>
      <c r="V32" s="37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34</v>
      </c>
      <c r="W32" s="59">
        <f t="shared" ref="W32:W50" si="9">IF(T32=0,0,V32/T32)</f>
        <v>3.09090909090909</v>
      </c>
      <c r="X32" s="31">
        <f>SUMIFS(原始数据!S$3:S$722,原始数据!K$3:K$722,R32,原始数据!I$3:I$722,"主")+SUMIFS(原始数据!T$3:T$722,原始数据!K$3:K$722,R32,原始数据!I$3:I$722,"客")</f>
        <v>38</v>
      </c>
      <c r="Y32" s="31">
        <f>SUMIFS(原始数据!S$3:S$722,原始数据!K$3:K$722,R32,原始数据!I$3:I$722,"客")+SUMIFS(原始数据!T$3:T$722,原始数据!K$3:K$722,R32,原始数据!I$3:I$722,"主")</f>
        <v>10</v>
      </c>
      <c r="Z32" s="59">
        <f t="shared" ref="Z32:Z50" si="10">IF(T32=0,0,X32/T32)</f>
        <v>3.45454545454545</v>
      </c>
      <c r="AA32" s="59">
        <f t="shared" ref="AA32:AA50" si="11">IF($S32=0,0,IFERROR($X32/$Y32,"MAX"))</f>
        <v>3.8</v>
      </c>
      <c r="AB32" s="31">
        <f t="array" ref="AB32">AD32+SUMPRODUCT((AD$31:AD$50=AD32)*(AE$31:AE$50&gt;AE32))</f>
        <v>5</v>
      </c>
      <c r="AC32" s="31">
        <f t="array" ref="AC32">RANK(Z32,Z$31:Z$50)+(SUMPRODUCT((Z$31:Z$50=Z32)*(AA$31:AA$50&gt;AA32)))</f>
        <v>5</v>
      </c>
      <c r="AD32" s="31">
        <f t="array" ref="AD32">AC32+(SUMPRODUCT((AC$31:AC$50=AC32)*(W$31:W$50&gt;W32)))</f>
        <v>5</v>
      </c>
      <c r="AE32" s="31">
        <v>19</v>
      </c>
    </row>
    <row r="33" ht="19" customHeight="1" spans="1:31">
      <c r="A33" s="53"/>
      <c r="B33" s="54" t="s">
        <v>74</v>
      </c>
      <c r="C33" s="54">
        <f>COUNTIF(赛果!M$2:M$91,B33)+COUNTIF(赛果!N$2:N$91,B33)</f>
        <v>4</v>
      </c>
      <c r="D33" s="55">
        <f>COUNTIFS(原始数据!K$3:K$722,B33)</f>
        <v>12</v>
      </c>
      <c r="E33" s="56">
        <f>COUNTIFS(原始数据!K$3:K$722,B33,原始数据!I$3:I$722,"主",原始数据!S$3:S$722,"&gt;2")+COUNTIFS(原始数据!K$3:K$722,B33,原始数据!I$3:I$722,"客",原始数据!S$3:S$722,"&lt;2")</f>
        <v>8</v>
      </c>
      <c r="F33" s="56">
        <f>COUNTIFS(原始数据!K$3:K$722,B33,原始数据!I$3:I$722,"主",原始数据!S$3:S$722,"=2")+COUNTIFS(原始数据!K$3:K$722,B33,原始数据!I$3:I$722,"客",原始数据!S$3:S$722,"=2")</f>
        <v>3</v>
      </c>
      <c r="G33" s="57">
        <f>COUNTIFS(原始数据!K$3:K$722,B33,原始数据!I$3:I$722,"主",原始数据!S$3:S$722,"&lt;2")+COUNTIFS(原始数据!K$3:K$722,B33,原始数据!I$3:I$722,"客",原始数据!S$3:S$722,"&gt;2")</f>
        <v>1</v>
      </c>
      <c r="H33" s="55">
        <f>COUNTIFS(原始数据!K$3:K$722,B33,原始数据!I$3:I$722,"主",原始数据!S$3:S$722,"5")+COUNTIFS(原始数据!K$3:K$722,B33,原始数据!I$3:I$722,"客",原始数据!S$3:S$722,"0")</f>
        <v>2</v>
      </c>
      <c r="I33" s="57">
        <f>COUNTIFS(原始数据!K$3:K$722,B33,原始数据!I$3:I$722,"主",原始数据!S$3:S$722,"0")+COUNTIFS(原始数据!K$3:K$722,B33,原始数据!I$3:I$722,"客",原始数据!S$3:S$722,"5")</f>
        <v>0</v>
      </c>
      <c r="J33" s="55">
        <f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33</v>
      </c>
      <c r="K33" s="58">
        <f t="shared" si="6"/>
        <v>2.75</v>
      </c>
      <c r="L33" s="55">
        <f>SUMIFS(原始数据!S$3:S$722,原始数据!K$3:K$722,B33,原始数据!I$3:I$722,"主")+SUMIFS(原始数据!T$3:T$722,原始数据!K$3:K$722,B33,原始数据!I$3:I$722,"客")</f>
        <v>35</v>
      </c>
      <c r="M33" s="56">
        <f>SUMIFS(原始数据!S$3:S$722,原始数据!K$3:K$722,B33,原始数据!I$3:I$722,"客")+SUMIFS(原始数据!T$3:T$722,原始数据!K$3:K$722,B33,原始数据!I$3:I$722,"主")</f>
        <v>15</v>
      </c>
      <c r="N33" s="58">
        <f t="shared" si="7"/>
        <v>2.91666666666667</v>
      </c>
      <c r="O33" s="58">
        <f t="shared" si="8"/>
        <v>2.33333333333333</v>
      </c>
      <c r="P33" s="51"/>
      <c r="Q33" s="30">
        <v>3</v>
      </c>
      <c r="R33" s="31" t="str">
        <f>各类选项!F4</f>
        <v>TE</v>
      </c>
      <c r="S33" s="31">
        <f>COUNTIF(赛果!M$2:M$91,R33)+COUNTIF(赛果!N$2:N$91,R33)</f>
        <v>4</v>
      </c>
      <c r="T33" s="31">
        <f>COUNTIFS(原始数据!K$3:K$722,R33)</f>
        <v>12</v>
      </c>
      <c r="U33" s="31">
        <f>COUNTIFS(原始数据!K$3:K$722,R33,原始数据!I$3:I$722,"主",原始数据!S$3:S$722,"&gt;2")+COUNTIFS(原始数据!K$3:K$722,R33,原始数据!I$3:I$722,"客",原始数据!S$3:S$722,"&lt;2")</f>
        <v>8</v>
      </c>
      <c r="V33" s="37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33</v>
      </c>
      <c r="W33" s="59">
        <f t="shared" si="9"/>
        <v>2.75</v>
      </c>
      <c r="X33" s="31">
        <f>SUMIFS(原始数据!S$3:S$722,原始数据!K$3:K$722,R33,原始数据!I$3:I$722,"主")+SUMIFS(原始数据!T$3:T$722,原始数据!K$3:K$722,R33,原始数据!I$3:I$722,"客")</f>
        <v>35</v>
      </c>
      <c r="Y33" s="31">
        <f>SUMIFS(原始数据!S$3:S$722,原始数据!K$3:K$722,R33,原始数据!I$3:I$722,"客")+SUMIFS(原始数据!T$3:T$722,原始数据!K$3:K$722,R33,原始数据!I$3:I$722,"主")</f>
        <v>15</v>
      </c>
      <c r="Z33" s="59">
        <f t="shared" si="10"/>
        <v>2.91666666666667</v>
      </c>
      <c r="AA33" s="59">
        <f t="shared" si="11"/>
        <v>2.33333333333333</v>
      </c>
      <c r="AB33" s="31">
        <f t="array" ref="AB33">AD33+SUMPRODUCT((AD$31:AD$50=AD33)*(AE$31:AE$50&gt;AE33))</f>
        <v>9</v>
      </c>
      <c r="AC33" s="31">
        <f t="array" ref="AC33">RANK(Z33,Z$31:Z$50)+(SUMPRODUCT((Z$31:Z$50=Z33)*(AA$31:AA$50&gt;AA33)))</f>
        <v>9</v>
      </c>
      <c r="AD33" s="31">
        <f t="array" ref="AD33">AC33+(SUMPRODUCT((AC$31:AC$50=AC33)*(W$31:W$50&gt;W33)))</f>
        <v>9</v>
      </c>
      <c r="AE33" s="31">
        <v>18</v>
      </c>
    </row>
    <row r="34" ht="19" customHeight="1" spans="1:31">
      <c r="A34" s="51"/>
      <c r="B34" s="60" t="s">
        <v>149</v>
      </c>
      <c r="C34" s="60">
        <f>COUNTIF(赛果!M$2:M$91,B34)+COUNTIF(赛果!N$2:N$91,B34)</f>
        <v>4</v>
      </c>
      <c r="D34" s="61">
        <f>COUNTIFS(原始数据!K$3:K$722,B34)</f>
        <v>10</v>
      </c>
      <c r="E34" s="62">
        <f>COUNTIFS(原始数据!K$3:K$722,B34,原始数据!I$3:I$722,"主",原始数据!S$3:S$722,"&gt;2")+COUNTIFS(原始数据!K$3:K$722,B34,原始数据!I$3:I$722,"客",原始数据!S$3:S$722,"&lt;2")</f>
        <v>3</v>
      </c>
      <c r="F34" s="62">
        <f>COUNTIFS(原始数据!K$3:K$722,B34,原始数据!I$3:I$722,"主",原始数据!S$3:S$722,"=2")+COUNTIFS(原始数据!K$3:K$722,B34,原始数据!I$3:I$722,"客",原始数据!S$3:S$722,"=2")</f>
        <v>7</v>
      </c>
      <c r="G34" s="63">
        <f>COUNTIFS(原始数据!K$3:K$722,B34,原始数据!I$3:I$722,"主",原始数据!S$3:S$722,"&lt;2")+COUNTIFS(原始数据!K$3:K$722,B34,原始数据!I$3:I$722,"客",原始数据!S$3:S$722,"&gt;2")</f>
        <v>0</v>
      </c>
      <c r="H34" s="61">
        <f>COUNTIFS(原始数据!K$3:K$722,B34,原始数据!I$3:I$722,"主",原始数据!S$3:S$722,"5")+COUNTIFS(原始数据!K$3:K$722,B34,原始数据!I$3:I$722,"客",原始数据!S$3:S$722,"0")</f>
        <v>2</v>
      </c>
      <c r="I34" s="63">
        <f>COUNTIFS(原始数据!K$3:K$722,B34,原始数据!I$3:I$722,"主",原始数据!S$3:S$722,"0")+COUNTIFS(原始数据!K$3:K$722,B34,原始数据!I$3:I$722,"客",原始数据!S$3:S$722,"5")</f>
        <v>0</v>
      </c>
      <c r="J34" s="61">
        <f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25</v>
      </c>
      <c r="K34" s="64">
        <f t="shared" si="6"/>
        <v>2.5</v>
      </c>
      <c r="L34" s="61">
        <f>SUMIFS(原始数据!S$3:S$722,原始数据!K$3:K$722,B34,原始数据!I$3:I$722,"主")+SUMIFS(原始数据!T$3:T$722,原始数据!K$3:K$722,B34,原始数据!I$3:I$722,"客")</f>
        <v>27</v>
      </c>
      <c r="M34" s="62">
        <f>SUMIFS(原始数据!S$3:S$722,原始数据!K$3:K$722,B34,原始数据!I$3:I$722,"客")+SUMIFS(原始数据!T$3:T$722,原始数据!K$3:K$722,B34,原始数据!I$3:I$722,"主")</f>
        <v>15</v>
      </c>
      <c r="N34" s="64">
        <f t="shared" si="7"/>
        <v>2.7</v>
      </c>
      <c r="O34" s="64">
        <f t="shared" si="8"/>
        <v>1.8</v>
      </c>
      <c r="P34" s="51"/>
      <c r="Q34" s="30">
        <v>4</v>
      </c>
      <c r="R34" s="31" t="str">
        <f>各类选项!F5</f>
        <v>AWG</v>
      </c>
      <c r="S34" s="31">
        <f>COUNTIF(赛果!M$2:M$91,R34)+COUNTIF(赛果!N$2:N$91,R34)</f>
        <v>4</v>
      </c>
      <c r="T34" s="31">
        <f>COUNTIFS(原始数据!K$3:K$722,R34)</f>
        <v>10</v>
      </c>
      <c r="U34" s="31">
        <f>COUNTIFS(原始数据!K$3:K$722,R34,原始数据!I$3:I$722,"主",原始数据!S$3:S$722,"&gt;2")+COUNTIFS(原始数据!K$3:K$722,R34,原始数据!I$3:I$722,"客",原始数据!S$3:S$722,"&lt;2")</f>
        <v>3</v>
      </c>
      <c r="V34" s="37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25</v>
      </c>
      <c r="W34" s="59">
        <f t="shared" si="9"/>
        <v>2.5</v>
      </c>
      <c r="X34" s="31">
        <f>SUMIFS(原始数据!S$3:S$722,原始数据!K$3:K$722,R34,原始数据!I$3:I$722,"主")+SUMIFS(原始数据!T$3:T$722,原始数据!K$3:K$722,R34,原始数据!I$3:I$722,"客")</f>
        <v>27</v>
      </c>
      <c r="Y34" s="31">
        <f>SUMIFS(原始数据!S$3:S$722,原始数据!K$3:K$722,R34,原始数据!I$3:I$722,"客")+SUMIFS(原始数据!T$3:T$722,原始数据!K$3:K$722,R34,原始数据!I$3:I$722,"主")</f>
        <v>15</v>
      </c>
      <c r="Z34" s="59">
        <f t="shared" si="10"/>
        <v>2.7</v>
      </c>
      <c r="AA34" s="59">
        <f t="shared" si="11"/>
        <v>1.8</v>
      </c>
      <c r="AB34" s="31">
        <f t="array" ref="AB34">AD34+SUMPRODUCT((AD$31:AD$50=AD34)*(AE$31:AE$50&gt;AE34))</f>
        <v>11</v>
      </c>
      <c r="AC34" s="31">
        <f t="array" ref="AC34">RANK(Z34,Z$31:Z$50)+(SUMPRODUCT((Z$31:Z$50=Z34)*(AA$31:AA$50&gt;AA34)))</f>
        <v>11</v>
      </c>
      <c r="AD34" s="31">
        <f t="array" ref="AD34">AC34+(SUMPRODUCT((AC$31:AC$50=AC34)*(W$31:W$50&gt;W34)))</f>
        <v>11</v>
      </c>
      <c r="AE34" s="31">
        <v>17</v>
      </c>
    </row>
    <row r="35" ht="19" customHeight="1" spans="1:31">
      <c r="A35" s="51"/>
      <c r="B35" s="54" t="s">
        <v>166</v>
      </c>
      <c r="C35" s="54">
        <f>COUNTIF(赛果!M$2:M$91,B35)+COUNTIF(赛果!N$2:N$91,B35)</f>
        <v>4</v>
      </c>
      <c r="D35" s="55">
        <f>COUNTIFS(原始数据!K$3:K$722,B35)</f>
        <v>12</v>
      </c>
      <c r="E35" s="56">
        <f>COUNTIFS(原始数据!K$3:K$722,B35,原始数据!I$3:I$722,"主",原始数据!S$3:S$722,"&gt;2")+COUNTIFS(原始数据!K$3:K$722,B35,原始数据!I$3:I$722,"客",原始数据!S$3:S$722,"&lt;2")</f>
        <v>6</v>
      </c>
      <c r="F35" s="56">
        <f>COUNTIFS(原始数据!K$3:K$722,B35,原始数据!I$3:I$722,"主",原始数据!S$3:S$722,"=2")+COUNTIFS(原始数据!K$3:K$722,B35,原始数据!I$3:I$722,"客",原始数据!S$3:S$722,"=2")</f>
        <v>5</v>
      </c>
      <c r="G35" s="57">
        <f>COUNTIFS(原始数据!K$3:K$722,B35,原始数据!I$3:I$722,"主",原始数据!S$3:S$722,"&lt;2")+COUNTIFS(原始数据!K$3:K$722,B35,原始数据!I$3:I$722,"客",原始数据!S$3:S$722,"&gt;2")</f>
        <v>1</v>
      </c>
      <c r="H35" s="55">
        <f>COUNTIFS(原始数据!K$3:K$722,B35,原始数据!I$3:I$722,"主",原始数据!S$3:S$722,"5")+COUNTIFS(原始数据!K$3:K$722,B35,原始数据!I$3:I$722,"客",原始数据!S$3:S$722,"0")</f>
        <v>2</v>
      </c>
      <c r="I35" s="57">
        <f>COUNTIFS(原始数据!K$3:K$722,B35,原始数据!I$3:I$722,"主",原始数据!S$3:S$722,"0")+COUNTIFS(原始数据!K$3:K$722,B35,原始数据!I$3:I$722,"客",原始数据!S$3:S$722,"5")</f>
        <v>1</v>
      </c>
      <c r="J35" s="55">
        <f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30</v>
      </c>
      <c r="K35" s="58">
        <f t="shared" si="6"/>
        <v>2.5</v>
      </c>
      <c r="L35" s="55">
        <f>SUMIFS(原始数据!S$3:S$722,原始数据!K$3:K$722,B35,原始数据!I$3:I$722,"主")+SUMIFS(原始数据!T$3:T$722,原始数据!K$3:K$722,B35,原始数据!I$3:I$722,"客")</f>
        <v>32</v>
      </c>
      <c r="M35" s="56">
        <f>SUMIFS(原始数据!S$3:S$722,原始数据!K$3:K$722,B35,原始数据!I$3:I$722,"客")+SUMIFS(原始数据!T$3:T$722,原始数据!K$3:K$722,B35,原始数据!I$3:I$722,"主")</f>
        <v>19</v>
      </c>
      <c r="N35" s="58">
        <f t="shared" si="7"/>
        <v>2.66666666666667</v>
      </c>
      <c r="O35" s="58">
        <f t="shared" si="8"/>
        <v>1.68421052631579</v>
      </c>
      <c r="P35" s="51"/>
      <c r="Q35" s="30">
        <v>5</v>
      </c>
      <c r="R35" s="31" t="str">
        <f>各类选项!F6</f>
        <v>ITZY</v>
      </c>
      <c r="S35" s="31">
        <f>COUNTIF(赛果!M$2:M$91,R35)+COUNTIF(赛果!N$2:N$91,R35)</f>
        <v>4</v>
      </c>
      <c r="T35" s="31">
        <f>COUNTIFS(原始数据!K$3:K$722,R35)</f>
        <v>12</v>
      </c>
      <c r="U35" s="31">
        <f>COUNTIFS(原始数据!K$3:K$722,R35,原始数据!I$3:I$722,"主",原始数据!S$3:S$722,"&gt;2")+COUNTIFS(原始数据!K$3:K$722,R35,原始数据!I$3:I$722,"客",原始数据!S$3:S$722,"&lt;2")</f>
        <v>6</v>
      </c>
      <c r="V35" s="37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30</v>
      </c>
      <c r="W35" s="59">
        <f t="shared" si="9"/>
        <v>2.5</v>
      </c>
      <c r="X35" s="31">
        <f>SUMIFS(原始数据!S$3:S$722,原始数据!K$3:K$722,R35,原始数据!I$3:I$722,"主")+SUMIFS(原始数据!T$3:T$722,原始数据!K$3:K$722,R35,原始数据!I$3:I$722,"客")</f>
        <v>32</v>
      </c>
      <c r="Y35" s="31">
        <f>SUMIFS(原始数据!S$3:S$722,原始数据!K$3:K$722,R35,原始数据!I$3:I$722,"客")+SUMIFS(原始数据!T$3:T$722,原始数据!K$3:K$722,R35,原始数据!I$3:I$722,"主")</f>
        <v>19</v>
      </c>
      <c r="Z35" s="59">
        <f t="shared" si="10"/>
        <v>2.66666666666667</v>
      </c>
      <c r="AA35" s="59">
        <f t="shared" si="11"/>
        <v>1.68421052631579</v>
      </c>
      <c r="AB35" s="31">
        <f t="array" ref="AB35">AD35+SUMPRODUCT((AD$31:AD$50=AD35)*(AE$31:AE$50&gt;AE35))</f>
        <v>13</v>
      </c>
      <c r="AC35" s="31">
        <f t="array" ref="AC35">RANK(Z35,Z$31:Z$50)+(SUMPRODUCT((Z$31:Z$50=Z35)*(AA$31:AA$50&gt;AA35)))</f>
        <v>13</v>
      </c>
      <c r="AD35" s="31">
        <f t="array" ref="AD35">AC35+(SUMPRODUCT((AC$31:AC$50=AC35)*(W$31:W$50&gt;W35)))</f>
        <v>13</v>
      </c>
      <c r="AE35" s="31">
        <v>16</v>
      </c>
    </row>
    <row r="36" ht="19" customHeight="1" spans="1:31">
      <c r="A36" s="51"/>
      <c r="B36" s="60" t="s">
        <v>472</v>
      </c>
      <c r="C36" s="60">
        <f>COUNTIF(赛果!M$2:M$91,B36)+COUNTIF(赛果!N$2:N$91,B36)</f>
        <v>4</v>
      </c>
      <c r="D36" s="61">
        <f>COUNTIFS(原始数据!K$3:K$722,B36)</f>
        <v>9</v>
      </c>
      <c r="E36" s="62">
        <f>COUNTIFS(原始数据!K$3:K$722,B36,原始数据!I$3:I$722,"主",原始数据!S$3:S$722,"&gt;2")+COUNTIFS(原始数据!K$3:K$722,B36,原始数据!I$3:I$722,"客",原始数据!S$3:S$722,"&lt;2")</f>
        <v>9</v>
      </c>
      <c r="F36" s="62">
        <f>COUNTIFS(原始数据!K$3:K$722,B36,原始数据!I$3:I$722,"主",原始数据!S$3:S$722,"=2")+COUNTIFS(原始数据!K$3:K$722,B36,原始数据!I$3:I$722,"客",原始数据!S$3:S$722,"=2")</f>
        <v>0</v>
      </c>
      <c r="G36" s="63">
        <f>COUNTIFS(原始数据!K$3:K$722,B36,原始数据!I$3:I$722,"主",原始数据!S$3:S$722,"&lt;2")+COUNTIFS(原始数据!K$3:K$722,B36,原始数据!I$3:I$722,"客",原始数据!S$3:S$722,"&gt;2")</f>
        <v>0</v>
      </c>
      <c r="H36" s="61">
        <f>COUNTIFS(原始数据!K$3:K$722,B36,原始数据!I$3:I$722,"主",原始数据!S$3:S$722,"5")+COUNTIFS(原始数据!K$3:K$722,B36,原始数据!I$3:I$722,"客",原始数据!S$3:S$722,"0")</f>
        <v>7</v>
      </c>
      <c r="I36" s="63">
        <f>COUNTIFS(原始数据!K$3:K$722,B36,原始数据!I$3:I$722,"主",原始数据!S$3:S$722,"0")+COUNTIFS(原始数据!K$3:K$722,B36,原始数据!I$3:I$722,"客",原始数据!S$3:S$722,"5")</f>
        <v>0</v>
      </c>
      <c r="J36" s="61">
        <f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34</v>
      </c>
      <c r="K36" s="64">
        <f t="shared" si="6"/>
        <v>3.77777777777778</v>
      </c>
      <c r="L36" s="61">
        <f>SUMIFS(原始数据!S$3:S$722,原始数据!K$3:K$722,B36,原始数据!I$3:I$722,"主")+SUMIFS(原始数据!T$3:T$722,原始数据!K$3:K$722,B36,原始数据!I$3:I$722,"客")</f>
        <v>41</v>
      </c>
      <c r="M36" s="62">
        <f>SUMIFS(原始数据!S$3:S$722,原始数据!K$3:K$722,B36,原始数据!I$3:I$722,"客")+SUMIFS(原始数据!T$3:T$722,原始数据!K$3:K$722,B36,原始数据!I$3:I$722,"主")</f>
        <v>2</v>
      </c>
      <c r="N36" s="64">
        <f t="shared" si="7"/>
        <v>4.55555555555556</v>
      </c>
      <c r="O36" s="64">
        <f t="shared" si="8"/>
        <v>20.5</v>
      </c>
      <c r="P36" s="51"/>
      <c r="Q36" s="30">
        <v>6</v>
      </c>
      <c r="R36" s="31" t="str">
        <f>各类选项!F7</f>
        <v>Wolves</v>
      </c>
      <c r="S36" s="31">
        <f>COUNTIF(赛果!M$2:M$91,R36)+COUNTIF(赛果!N$2:N$91,R36)</f>
        <v>4</v>
      </c>
      <c r="T36" s="31">
        <f>COUNTIFS(原始数据!K$3:K$722,R36)</f>
        <v>9</v>
      </c>
      <c r="U36" s="31">
        <f>COUNTIFS(原始数据!K$3:K$722,R36,原始数据!I$3:I$722,"主",原始数据!S$3:S$722,"&gt;2")+COUNTIFS(原始数据!K$3:K$722,R36,原始数据!I$3:I$722,"客",原始数据!S$3:S$722,"&lt;2")</f>
        <v>9</v>
      </c>
      <c r="V36" s="37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34</v>
      </c>
      <c r="W36" s="59">
        <f t="shared" si="9"/>
        <v>3.77777777777778</v>
      </c>
      <c r="X36" s="31">
        <f>SUMIFS(原始数据!S$3:S$722,原始数据!K$3:K$722,R36,原始数据!I$3:I$722,"主")+SUMIFS(原始数据!T$3:T$722,原始数据!K$3:K$722,R36,原始数据!I$3:I$722,"客")</f>
        <v>41</v>
      </c>
      <c r="Y36" s="31">
        <f>SUMIFS(原始数据!S$3:S$722,原始数据!K$3:K$722,R36,原始数据!I$3:I$722,"客")+SUMIFS(原始数据!T$3:T$722,原始数据!K$3:K$722,R36,原始数据!I$3:I$722,"主")</f>
        <v>2</v>
      </c>
      <c r="Z36" s="59">
        <f t="shared" si="10"/>
        <v>4.55555555555556</v>
      </c>
      <c r="AA36" s="59">
        <f t="shared" si="11"/>
        <v>20.5</v>
      </c>
      <c r="AB36" s="31">
        <f t="array" ref="AB36">AD36+SUMPRODUCT((AD$31:AD$50=AD36)*(AE$31:AE$50&gt;AE36))</f>
        <v>1</v>
      </c>
      <c r="AC36" s="31">
        <f t="array" ref="AC36">RANK(Z36,Z$31:Z$50)+(SUMPRODUCT((Z$31:Z$50=Z36)*(AA$31:AA$50&gt;AA36)))</f>
        <v>1</v>
      </c>
      <c r="AD36" s="31">
        <f t="array" ref="AD36">AC36+(SUMPRODUCT((AC$31:AC$50=AC36)*(W$31:W$50&gt;W36)))</f>
        <v>1</v>
      </c>
      <c r="AE36" s="31">
        <v>15</v>
      </c>
    </row>
    <row r="37" ht="19" customHeight="1" spans="1:31">
      <c r="A37" s="51"/>
      <c r="B37" s="54" t="s">
        <v>138</v>
      </c>
      <c r="C37" s="54">
        <f>COUNTIF(赛果!M$2:M$91,B37)+COUNTIF(赛果!N$2:N$91,B37)</f>
        <v>4</v>
      </c>
      <c r="D37" s="55">
        <f>COUNTIFS(原始数据!K$3:K$722,B37)</f>
        <v>11</v>
      </c>
      <c r="E37" s="56">
        <f>COUNTIFS(原始数据!K$3:K$722,B37,原始数据!I$3:I$722,"主",原始数据!S$3:S$722,"&gt;2")+COUNTIFS(原始数据!K$3:K$722,B37,原始数据!I$3:I$722,"客",原始数据!S$3:S$722,"&lt;2")</f>
        <v>6</v>
      </c>
      <c r="F37" s="56">
        <f>COUNTIFS(原始数据!K$3:K$722,B37,原始数据!I$3:I$722,"主",原始数据!S$3:S$722,"=2")+COUNTIFS(原始数据!K$3:K$722,B37,原始数据!I$3:I$722,"客",原始数据!S$3:S$722,"=2")</f>
        <v>4</v>
      </c>
      <c r="G37" s="57">
        <f>COUNTIFS(原始数据!K$3:K$722,B37,原始数据!I$3:I$722,"主",原始数据!S$3:S$722,"&lt;2")+COUNTIFS(原始数据!K$3:K$722,B37,原始数据!I$3:I$722,"客",原始数据!S$3:S$722,"&gt;2")</f>
        <v>1</v>
      </c>
      <c r="H37" s="55">
        <f>COUNTIFS(原始数据!K$3:K$722,B37,原始数据!I$3:I$722,"主",原始数据!S$3:S$722,"5")+COUNTIFS(原始数据!K$3:K$722,B37,原始数据!I$3:I$722,"客",原始数据!S$3:S$722,"0")</f>
        <v>5</v>
      </c>
      <c r="I37" s="57">
        <f>COUNTIFS(原始数据!K$3:K$722,B37,原始数据!I$3:I$722,"主",原始数据!S$3:S$722,"0")+COUNTIFS(原始数据!K$3:K$722,B37,原始数据!I$3:I$722,"客",原始数据!S$3:S$722,"5")</f>
        <v>0</v>
      </c>
      <c r="J37" s="55">
        <f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32</v>
      </c>
      <c r="K37" s="58">
        <f t="shared" si="6"/>
        <v>2.90909090909091</v>
      </c>
      <c r="L37" s="55">
        <f>SUMIFS(原始数据!S$3:S$722,原始数据!K$3:K$722,B37,原始数据!I$3:I$722,"主")+SUMIFS(原始数据!T$3:T$722,原始数据!K$3:K$722,B37,原始数据!I$3:I$722,"客")</f>
        <v>37</v>
      </c>
      <c r="M37" s="56">
        <f>SUMIFS(原始数据!S$3:S$722,原始数据!K$3:K$722,B37,原始数据!I$3:I$722,"客")+SUMIFS(原始数据!T$3:T$722,原始数据!K$3:K$722,B37,原始数据!I$3:I$722,"主")</f>
        <v>12</v>
      </c>
      <c r="N37" s="58">
        <f t="shared" si="7"/>
        <v>3.36363636363636</v>
      </c>
      <c r="O37" s="58">
        <f t="shared" si="8"/>
        <v>3.08333333333333</v>
      </c>
      <c r="P37" s="51"/>
      <c r="Q37" s="30">
        <v>7</v>
      </c>
      <c r="R37" s="31" t="str">
        <f>各类选项!F8</f>
        <v>RC</v>
      </c>
      <c r="S37" s="31">
        <f>COUNTIF(赛果!M$2:M$91,R37)+COUNTIF(赛果!N$2:N$91,R37)</f>
        <v>4</v>
      </c>
      <c r="T37" s="31">
        <f>COUNTIFS(原始数据!K$3:K$722,R37)</f>
        <v>11</v>
      </c>
      <c r="U37" s="31">
        <f>COUNTIFS(原始数据!K$3:K$722,R37,原始数据!I$3:I$722,"主",原始数据!S$3:S$722,"&gt;2")+COUNTIFS(原始数据!K$3:K$722,R37,原始数据!I$3:I$722,"客",原始数据!S$3:S$722,"&lt;2")</f>
        <v>6</v>
      </c>
      <c r="V37" s="37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32</v>
      </c>
      <c r="W37" s="59">
        <f t="shared" si="9"/>
        <v>2.90909090909091</v>
      </c>
      <c r="X37" s="31">
        <f>SUMIFS(原始数据!S$3:S$722,原始数据!K$3:K$722,R37,原始数据!I$3:I$722,"主")+SUMIFS(原始数据!T$3:T$722,原始数据!K$3:K$722,R37,原始数据!I$3:I$722,"客")</f>
        <v>37</v>
      </c>
      <c r="Y37" s="31">
        <f>SUMIFS(原始数据!S$3:S$722,原始数据!K$3:K$722,R37,原始数据!I$3:I$722,"客")+SUMIFS(原始数据!T$3:T$722,原始数据!K$3:K$722,R37,原始数据!I$3:I$722,"主")</f>
        <v>12</v>
      </c>
      <c r="Z37" s="59">
        <f t="shared" si="10"/>
        <v>3.36363636363636</v>
      </c>
      <c r="AA37" s="59">
        <f t="shared" si="11"/>
        <v>3.08333333333333</v>
      </c>
      <c r="AB37" s="31">
        <f t="array" ref="AB37">AD37+SUMPRODUCT((AD$31:AD$50=AD37)*(AE$31:AE$50&gt;AE37))</f>
        <v>6</v>
      </c>
      <c r="AC37" s="31">
        <f t="array" ref="AC37">RANK(Z37,Z$31:Z$50)+(SUMPRODUCT((Z$31:Z$50=Z37)*(AA$31:AA$50&gt;AA37)))</f>
        <v>6</v>
      </c>
      <c r="AD37" s="31">
        <f t="array" ref="AD37">AC37+(SUMPRODUCT((AC$31:AC$50=AC37)*(W$31:W$50&gt;W37)))</f>
        <v>6</v>
      </c>
      <c r="AE37" s="31">
        <v>14</v>
      </c>
    </row>
    <row r="38" ht="19" customHeight="1" spans="1:31">
      <c r="A38" s="51"/>
      <c r="B38" s="60" t="s">
        <v>137</v>
      </c>
      <c r="C38" s="60">
        <f>COUNTIF(赛果!M$2:M$91,B38)+COUNTIF(赛果!N$2:N$91,B38)</f>
        <v>4</v>
      </c>
      <c r="D38" s="61">
        <f>COUNTIFS(原始数据!K$3:K$722,B38)</f>
        <v>11</v>
      </c>
      <c r="E38" s="62">
        <f>COUNTIFS(原始数据!K$3:K$722,B38,原始数据!I$3:I$722,"主",原始数据!S$3:S$722,"&gt;2")+COUNTIFS(原始数据!K$3:K$722,B38,原始数据!I$3:I$722,"客",原始数据!S$3:S$722,"&lt;2")</f>
        <v>6</v>
      </c>
      <c r="F38" s="62">
        <f>COUNTIFS(原始数据!K$3:K$722,B38,原始数据!I$3:I$722,"主",原始数据!S$3:S$722,"=2")+COUNTIFS(原始数据!K$3:K$722,B38,原始数据!I$3:I$722,"客",原始数据!S$3:S$722,"=2")</f>
        <v>3</v>
      </c>
      <c r="G38" s="63">
        <f>COUNTIFS(原始数据!K$3:K$722,B38,原始数据!I$3:I$722,"主",原始数据!S$3:S$722,"&lt;2")+COUNTIFS(原始数据!K$3:K$722,B38,原始数据!I$3:I$722,"客",原始数据!S$3:S$722,"&gt;2")</f>
        <v>2</v>
      </c>
      <c r="H38" s="61">
        <f>COUNTIFS(原始数据!K$3:K$722,B38,原始数据!I$3:I$722,"主",原始数据!S$3:S$722,"5")+COUNTIFS(原始数据!K$3:K$722,B38,原始数据!I$3:I$722,"客",原始数据!S$3:S$722,"0")</f>
        <v>5</v>
      </c>
      <c r="I38" s="63">
        <f>COUNTIFS(原始数据!K$3:K$722,B38,原始数据!I$3:I$722,"主",原始数据!S$3:S$722,"0")+COUNTIFS(原始数据!K$3:K$722,B38,原始数据!I$3:I$722,"客",原始数据!S$3:S$722,"5")</f>
        <v>0</v>
      </c>
      <c r="J38" s="61">
        <f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31</v>
      </c>
      <c r="K38" s="64">
        <f t="shared" si="6"/>
        <v>2.81818181818182</v>
      </c>
      <c r="L38" s="61">
        <f>SUMIFS(原始数据!S$3:S$722,原始数据!K$3:K$722,B38,原始数据!I$3:I$722,"主")+SUMIFS(原始数据!T$3:T$722,原始数据!K$3:K$722,B38,原始数据!I$3:I$722,"客")</f>
        <v>36</v>
      </c>
      <c r="M38" s="62">
        <f>SUMIFS(原始数据!S$3:S$722,原始数据!K$3:K$722,B38,原始数据!I$3:I$722,"客")+SUMIFS(原始数据!T$3:T$722,原始数据!K$3:K$722,B38,原始数据!I$3:I$722,"主")</f>
        <v>13</v>
      </c>
      <c r="N38" s="64">
        <f t="shared" si="7"/>
        <v>3.27272727272727</v>
      </c>
      <c r="O38" s="64">
        <f t="shared" si="8"/>
        <v>2.76923076923077</v>
      </c>
      <c r="P38" s="51"/>
      <c r="Q38" s="30">
        <v>8</v>
      </c>
      <c r="R38" s="31" t="str">
        <f>各类选项!F9</f>
        <v>GG</v>
      </c>
      <c r="S38" s="31">
        <f>COUNTIF(赛果!M$2:M$91,R38)+COUNTIF(赛果!N$2:N$91,R38)</f>
        <v>4</v>
      </c>
      <c r="T38" s="31">
        <f>COUNTIFS(原始数据!K$3:K$722,R38)</f>
        <v>11</v>
      </c>
      <c r="U38" s="31">
        <f>COUNTIFS(原始数据!K$3:K$722,R38,原始数据!I$3:I$722,"主",原始数据!S$3:S$722,"&gt;2")+COUNTIFS(原始数据!K$3:K$722,R38,原始数据!I$3:I$722,"客",原始数据!S$3:S$722,"&lt;2")</f>
        <v>6</v>
      </c>
      <c r="V38" s="37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31</v>
      </c>
      <c r="W38" s="59">
        <f t="shared" si="9"/>
        <v>2.81818181818182</v>
      </c>
      <c r="X38" s="31">
        <f>SUMIFS(原始数据!S$3:S$722,原始数据!K$3:K$722,R38,原始数据!I$3:I$722,"主")+SUMIFS(原始数据!T$3:T$722,原始数据!K$3:K$722,R38,原始数据!I$3:I$722,"客")</f>
        <v>36</v>
      </c>
      <c r="Y38" s="31">
        <f>SUMIFS(原始数据!S$3:S$722,原始数据!K$3:K$722,R38,原始数据!I$3:I$722,"客")+SUMIFS(原始数据!T$3:T$722,原始数据!K$3:K$722,R38,原始数据!I$3:I$722,"主")</f>
        <v>13</v>
      </c>
      <c r="Z38" s="59">
        <f t="shared" si="10"/>
        <v>3.27272727272727</v>
      </c>
      <c r="AA38" s="59">
        <f t="shared" si="11"/>
        <v>2.76923076923077</v>
      </c>
      <c r="AB38" s="31">
        <f t="array" ref="AB38">AD38+SUMPRODUCT((AD$31:AD$50=AD38)*(AE$31:AE$50&gt;AE38))</f>
        <v>7</v>
      </c>
      <c r="AC38" s="31">
        <f t="array" ref="AC38">RANK(Z38,Z$31:Z$50)+(SUMPRODUCT((Z$31:Z$50=Z38)*(AA$31:AA$50&gt;AA38)))</f>
        <v>7</v>
      </c>
      <c r="AD38" s="31">
        <f t="array" ref="AD38">AC38+(SUMPRODUCT((AC$31:AC$50=AC38)*(W$31:W$50&gt;W38)))</f>
        <v>7</v>
      </c>
      <c r="AE38" s="31">
        <v>13</v>
      </c>
    </row>
    <row r="39" ht="19" customHeight="1" spans="1:31">
      <c r="A39" s="51"/>
      <c r="B39" s="54" t="s">
        <v>187</v>
      </c>
      <c r="C39" s="54">
        <f>COUNTIF(赛果!M$2:M$91,B39)+COUNTIF(赛果!N$2:N$91,B39)</f>
        <v>4</v>
      </c>
      <c r="D39" s="55">
        <f>COUNTIFS(原始数据!K$3:K$722,B39)</f>
        <v>8</v>
      </c>
      <c r="E39" s="56">
        <f>COUNTIFS(原始数据!K$3:K$722,B39,原始数据!I$3:I$722,"主",原始数据!S$3:S$722,"&gt;2")+COUNTIFS(原始数据!K$3:K$722,B39,原始数据!I$3:I$722,"客",原始数据!S$3:S$722,"&lt;2")</f>
        <v>1</v>
      </c>
      <c r="F39" s="56">
        <f>COUNTIFS(原始数据!K$3:K$722,B39,原始数据!I$3:I$722,"主",原始数据!S$3:S$722,"=2")+COUNTIFS(原始数据!K$3:K$722,B39,原始数据!I$3:I$722,"客",原始数据!S$3:S$722,"=2")</f>
        <v>5</v>
      </c>
      <c r="G39" s="57">
        <f>COUNTIFS(原始数据!K$3:K$722,B39,原始数据!I$3:I$722,"主",原始数据!S$3:S$722,"&lt;2")+COUNTIFS(原始数据!K$3:K$722,B39,原始数据!I$3:I$722,"客",原始数据!S$3:S$722,"&gt;2")</f>
        <v>2</v>
      </c>
      <c r="H39" s="55">
        <f>COUNTIFS(原始数据!K$3:K$722,B39,原始数据!I$3:I$722,"主",原始数据!S$3:S$722,"5")+COUNTIFS(原始数据!K$3:K$722,B39,原始数据!I$3:I$722,"客",原始数据!S$3:S$722,"0")</f>
        <v>0</v>
      </c>
      <c r="I39" s="57">
        <f>COUNTIFS(原始数据!K$3:K$722,B39,原始数据!I$3:I$722,"主",原始数据!S$3:S$722,"0")+COUNTIFS(原始数据!K$3:K$722,B39,原始数据!I$3:I$722,"客",原始数据!S$3:S$722,"5")</f>
        <v>1</v>
      </c>
      <c r="J39" s="55">
        <f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14</v>
      </c>
      <c r="K39" s="58">
        <f t="shared" si="6"/>
        <v>1.75</v>
      </c>
      <c r="L39" s="55">
        <f>SUMIFS(原始数据!S$3:S$722,原始数据!K$3:K$722,B39,原始数据!I$3:I$722,"主")+SUMIFS(原始数据!T$3:T$722,原始数据!K$3:K$722,B39,原始数据!I$3:I$722,"客")</f>
        <v>14</v>
      </c>
      <c r="M39" s="56">
        <f>SUMIFS(原始数据!S$3:S$722,原始数据!K$3:K$722,B39,原始数据!I$3:I$722,"客")+SUMIFS(原始数据!T$3:T$722,原始数据!K$3:K$722,B39,原始数据!I$3:I$722,"主")</f>
        <v>19</v>
      </c>
      <c r="N39" s="58">
        <f t="shared" si="7"/>
        <v>1.75</v>
      </c>
      <c r="O39" s="58">
        <f t="shared" si="8"/>
        <v>0.736842105263158</v>
      </c>
      <c r="P39" s="51"/>
      <c r="Q39" s="30">
        <v>9</v>
      </c>
      <c r="R39" s="31" t="str">
        <f>各类选项!F10</f>
        <v>Omni</v>
      </c>
      <c r="S39" s="31">
        <f>COUNTIF(赛果!M$2:M$91,R39)+COUNTIF(赛果!N$2:N$91,R39)</f>
        <v>4</v>
      </c>
      <c r="T39" s="31">
        <f>COUNTIFS(原始数据!K$3:K$722,R39)</f>
        <v>8</v>
      </c>
      <c r="U39" s="31">
        <f>COUNTIFS(原始数据!K$3:K$722,R39,原始数据!I$3:I$722,"主",原始数据!S$3:S$722,"&gt;2")+COUNTIFS(原始数据!K$3:K$722,R39,原始数据!I$3:I$722,"客",原始数据!S$3:S$722,"&lt;2")</f>
        <v>1</v>
      </c>
      <c r="V39" s="37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14</v>
      </c>
      <c r="W39" s="59">
        <f t="shared" si="9"/>
        <v>1.75</v>
      </c>
      <c r="X39" s="31">
        <f>SUMIFS(原始数据!S$3:S$722,原始数据!K$3:K$722,R39,原始数据!I$3:I$722,"主")+SUMIFS(原始数据!T$3:T$722,原始数据!K$3:K$722,R39,原始数据!I$3:I$722,"客")</f>
        <v>14</v>
      </c>
      <c r="Y39" s="31">
        <f>SUMIFS(原始数据!S$3:S$722,原始数据!K$3:K$722,R39,原始数据!I$3:I$722,"客")+SUMIFS(原始数据!T$3:T$722,原始数据!K$3:K$722,R39,原始数据!I$3:I$722,"主")</f>
        <v>19</v>
      </c>
      <c r="Z39" s="59">
        <f t="shared" si="10"/>
        <v>1.75</v>
      </c>
      <c r="AA39" s="59">
        <f t="shared" si="11"/>
        <v>0.736842105263158</v>
      </c>
      <c r="AB39" s="31">
        <f t="array" ref="AB39">AD39+SUMPRODUCT((AD$31:AD$50=AD39)*(AE$31:AE$50&gt;AE39))</f>
        <v>19</v>
      </c>
      <c r="AC39" s="31">
        <f t="array" ref="AC39">RANK(Z39,Z$31:Z$50)+(SUMPRODUCT((Z$31:Z$50=Z39)*(AA$31:AA$50&gt;AA39)))</f>
        <v>19</v>
      </c>
      <c r="AD39" s="31">
        <f t="array" ref="AD39">AC39+(SUMPRODUCT((AC$31:AC$50=AC39)*(W$31:W$50&gt;W39)))</f>
        <v>19</v>
      </c>
      <c r="AE39" s="31">
        <v>12</v>
      </c>
    </row>
    <row r="40" ht="19" customHeight="1" spans="1:31">
      <c r="A40" s="51"/>
      <c r="B40" s="60" t="s">
        <v>170</v>
      </c>
      <c r="C40" s="60">
        <f>COUNTIF(赛果!M$2:M$91,B40)+COUNTIF(赛果!N$2:N$91,B40)</f>
        <v>4</v>
      </c>
      <c r="D40" s="61">
        <f>COUNTIFS(原始数据!K$3:K$722,B40)</f>
        <v>9</v>
      </c>
      <c r="E40" s="62">
        <f>COUNTIFS(原始数据!K$3:K$722,B40,原始数据!I$3:I$722,"主",原始数据!S$3:S$722,"&gt;2")+COUNTIFS(原始数据!K$3:K$722,B40,原始数据!I$3:I$722,"客",原始数据!S$3:S$722,"&lt;2")</f>
        <v>2</v>
      </c>
      <c r="F40" s="62">
        <f>COUNTIFS(原始数据!K$3:K$722,B40,原始数据!I$3:I$722,"主",原始数据!S$3:S$722,"=2")+COUNTIFS(原始数据!K$3:K$722,B40,原始数据!I$3:I$722,"客",原始数据!S$3:S$722,"=2")</f>
        <v>4</v>
      </c>
      <c r="G40" s="63">
        <f>COUNTIFS(原始数据!K$3:K$722,B40,原始数据!I$3:I$722,"主",原始数据!S$3:S$722,"&lt;2")+COUNTIFS(原始数据!K$3:K$722,B40,原始数据!I$3:I$722,"客",原始数据!S$3:S$722,"&gt;2")</f>
        <v>3</v>
      </c>
      <c r="H40" s="61">
        <f>COUNTIFS(原始数据!K$3:K$722,B40,原始数据!I$3:I$722,"主",原始数据!S$3:S$722,"5")+COUNTIFS(原始数据!K$3:K$722,B40,原始数据!I$3:I$722,"客",原始数据!S$3:S$722,"0")</f>
        <v>1</v>
      </c>
      <c r="I40" s="63">
        <f>COUNTIFS(原始数据!K$3:K$722,B40,原始数据!I$3:I$722,"主",原始数据!S$3:S$722,"0")+COUNTIFS(原始数据!K$3:K$722,B40,原始数据!I$3:I$722,"客",原始数据!S$3:S$722,"5")</f>
        <v>0</v>
      </c>
      <c r="J40" s="61">
        <f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18</v>
      </c>
      <c r="K40" s="64">
        <f t="shared" si="6"/>
        <v>2</v>
      </c>
      <c r="L40" s="61">
        <f>SUMIFS(原始数据!S$3:S$722,原始数据!K$3:K$722,B40,原始数据!I$3:I$722,"主")+SUMIFS(原始数据!T$3:T$722,原始数据!K$3:K$722,B40,原始数据!I$3:I$722,"客")</f>
        <v>19</v>
      </c>
      <c r="M40" s="62">
        <f>SUMIFS(原始数据!S$3:S$722,原始数据!K$3:K$722,B40,原始数据!I$3:I$722,"客")+SUMIFS(原始数据!T$3:T$722,原始数据!K$3:K$722,B40,原始数据!I$3:I$722,"主")</f>
        <v>18</v>
      </c>
      <c r="N40" s="64">
        <f t="shared" si="7"/>
        <v>2.11111111111111</v>
      </c>
      <c r="O40" s="64">
        <f t="shared" si="8"/>
        <v>1.05555555555556</v>
      </c>
      <c r="P40" s="51"/>
      <c r="Q40" s="30">
        <v>10</v>
      </c>
      <c r="R40" s="31" t="str">
        <f>各类选项!F11</f>
        <v>SKY</v>
      </c>
      <c r="S40" s="31">
        <f>COUNTIF(赛果!M$2:M$91,R40)+COUNTIF(赛果!N$2:N$91,R40)</f>
        <v>4</v>
      </c>
      <c r="T40" s="31">
        <f>COUNTIFS(原始数据!K$3:K$722,R40)</f>
        <v>9</v>
      </c>
      <c r="U40" s="31">
        <f>COUNTIFS(原始数据!K$3:K$722,R40,原始数据!I$3:I$722,"主",原始数据!S$3:S$722,"&gt;2")+COUNTIFS(原始数据!K$3:K$722,R40,原始数据!I$3:I$722,"客",原始数据!S$3:S$722,"&lt;2")</f>
        <v>2</v>
      </c>
      <c r="V40" s="37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18</v>
      </c>
      <c r="W40" s="59">
        <f t="shared" si="9"/>
        <v>2</v>
      </c>
      <c r="X40" s="31">
        <f>SUMIFS(原始数据!S$3:S$722,原始数据!K$3:K$722,R40,原始数据!I$3:I$722,"主")+SUMIFS(原始数据!T$3:T$722,原始数据!K$3:K$722,R40,原始数据!I$3:I$722,"客")</f>
        <v>19</v>
      </c>
      <c r="Y40" s="31">
        <f>SUMIFS(原始数据!S$3:S$722,原始数据!K$3:K$722,R40,原始数据!I$3:I$722,"客")+SUMIFS(原始数据!T$3:T$722,原始数据!K$3:K$722,R40,原始数据!I$3:I$722,"主")</f>
        <v>18</v>
      </c>
      <c r="Z40" s="59">
        <f t="shared" si="10"/>
        <v>2.11111111111111</v>
      </c>
      <c r="AA40" s="59">
        <f t="shared" si="11"/>
        <v>1.05555555555556</v>
      </c>
      <c r="AB40" s="31">
        <f t="array" ref="AB40">AD40+SUMPRODUCT((AD$31:AD$50=AD40)*(AE$31:AE$50&gt;AE40))</f>
        <v>18</v>
      </c>
      <c r="AC40" s="31">
        <f t="array" ref="AC40">RANK(Z40,Z$31:Z$50)+(SUMPRODUCT((Z$31:Z$50=Z40)*(AA$31:AA$50&gt;AA40)))</f>
        <v>18</v>
      </c>
      <c r="AD40" s="31">
        <f t="array" ref="AD40">AC40+(SUMPRODUCT((AC$31:AC$50=AC40)*(W$31:W$50&gt;W40)))</f>
        <v>18</v>
      </c>
      <c r="AE40" s="31">
        <v>11</v>
      </c>
    </row>
    <row r="41" ht="19" customHeight="1" spans="1:31">
      <c r="A41" s="51"/>
      <c r="B41" s="54" t="s">
        <v>157</v>
      </c>
      <c r="C41" s="54">
        <f>COUNTIF(赛果!M$2:M$91,B41)+COUNTIF(赛果!N$2:N$91,B41)</f>
        <v>4</v>
      </c>
      <c r="D41" s="55">
        <f>COUNTIFS(原始数据!K$3:K$722,B41)</f>
        <v>10</v>
      </c>
      <c r="E41" s="56">
        <f>COUNTIFS(原始数据!K$3:K$722,B41,原始数据!I$3:I$722,"主",原始数据!S$3:S$722,"&gt;2")+COUNTIFS(原始数据!K$3:K$722,B41,原始数据!I$3:I$722,"客",原始数据!S$3:S$722,"&lt;2")</f>
        <v>6</v>
      </c>
      <c r="F41" s="56">
        <f>COUNTIFS(原始数据!K$3:K$722,B41,原始数据!I$3:I$722,"主",原始数据!S$3:S$722,"=2")+COUNTIFS(原始数据!K$3:K$722,B41,原始数据!I$3:I$722,"客",原始数据!S$3:S$722,"=2")</f>
        <v>2</v>
      </c>
      <c r="G41" s="57">
        <f>COUNTIFS(原始数据!K$3:K$722,B41,原始数据!I$3:I$722,"主",原始数据!S$3:S$722,"&lt;2")+COUNTIFS(原始数据!K$3:K$722,B41,原始数据!I$3:I$722,"客",原始数据!S$3:S$722,"&gt;2")</f>
        <v>2</v>
      </c>
      <c r="H41" s="55">
        <f>COUNTIFS(原始数据!K$3:K$722,B41,原始数据!I$3:I$722,"主",原始数据!S$3:S$722,"5")+COUNTIFS(原始数据!K$3:K$722,B41,原始数据!I$3:I$722,"客",原始数据!S$3:S$722,"0")</f>
        <v>3</v>
      </c>
      <c r="I41" s="57">
        <f>COUNTIFS(原始数据!K$3:K$722,B41,原始数据!I$3:I$722,"主",原始数据!S$3:S$722,"0")+COUNTIFS(原始数据!K$3:K$722,B41,原始数据!I$3:I$722,"客",原始数据!S$3:S$722,"5")</f>
        <v>0</v>
      </c>
      <c r="J41" s="55">
        <f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27</v>
      </c>
      <c r="K41" s="58">
        <f t="shared" si="6"/>
        <v>2.7</v>
      </c>
      <c r="L41" s="55">
        <f>SUMIFS(原始数据!S$3:S$722,原始数据!K$3:K$722,B41,原始数据!I$3:I$722,"主")+SUMIFS(原始数据!T$3:T$722,原始数据!K$3:K$722,B41,原始数据!I$3:I$722,"客")</f>
        <v>30</v>
      </c>
      <c r="M41" s="56">
        <f>SUMIFS(原始数据!S$3:S$722,原始数据!K$3:K$722,B41,原始数据!I$3:I$722,"客")+SUMIFS(原始数据!T$3:T$722,原始数据!K$3:K$722,B41,原始数据!I$3:I$722,"主")</f>
        <v>13</v>
      </c>
      <c r="N41" s="58">
        <f t="shared" si="7"/>
        <v>3</v>
      </c>
      <c r="O41" s="58">
        <f t="shared" si="8"/>
        <v>2.30769230769231</v>
      </c>
      <c r="P41" s="51"/>
      <c r="Q41" s="30">
        <v>11</v>
      </c>
      <c r="R41" s="31" t="str">
        <f>各类选项!F12</f>
        <v>ACT</v>
      </c>
      <c r="S41" s="31">
        <f>COUNTIF(赛果!M$2:M$91,R41)+COUNTIF(赛果!N$2:N$91,R41)</f>
        <v>4</v>
      </c>
      <c r="T41" s="31">
        <f>COUNTIFS(原始数据!K$3:K$722,R41)</f>
        <v>10</v>
      </c>
      <c r="U41" s="31">
        <f>COUNTIFS(原始数据!K$3:K$722,R41,原始数据!I$3:I$722,"主",原始数据!S$3:S$722,"&gt;2")+COUNTIFS(原始数据!K$3:K$722,R41,原始数据!I$3:I$722,"客",原始数据!S$3:S$722,"&lt;2")</f>
        <v>6</v>
      </c>
      <c r="V41" s="37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27</v>
      </c>
      <c r="W41" s="59">
        <f t="shared" si="9"/>
        <v>2.7</v>
      </c>
      <c r="X41" s="31">
        <f>SUMIFS(原始数据!S$3:S$722,原始数据!K$3:K$722,R41,原始数据!I$3:I$722,"主")+SUMIFS(原始数据!T$3:T$722,原始数据!K$3:K$722,R41,原始数据!I$3:I$722,"客")</f>
        <v>30</v>
      </c>
      <c r="Y41" s="31">
        <f>SUMIFS(原始数据!S$3:S$722,原始数据!K$3:K$722,R41,原始数据!I$3:I$722,"客")+SUMIFS(原始数据!T$3:T$722,原始数据!K$3:K$722,R41,原始数据!I$3:I$722,"主")</f>
        <v>13</v>
      </c>
      <c r="Z41" s="59">
        <f t="shared" si="10"/>
        <v>3</v>
      </c>
      <c r="AA41" s="59">
        <f t="shared" si="11"/>
        <v>2.30769230769231</v>
      </c>
      <c r="AB41" s="31">
        <f t="array" ref="AB41">AD41+SUMPRODUCT((AD$31:AD$50=AD41)*(AE$31:AE$50&gt;AE41))</f>
        <v>8</v>
      </c>
      <c r="AC41" s="31">
        <f t="array" ref="AC41">RANK(Z41,Z$31:Z$50)+(SUMPRODUCT((Z$31:Z$50=Z41)*(AA$31:AA$50&gt;AA41)))</f>
        <v>8</v>
      </c>
      <c r="AD41" s="31">
        <f t="array" ref="AD41">AC41+(SUMPRODUCT((AC$31:AC$50=AC41)*(W$31:W$50&gt;W41)))</f>
        <v>8</v>
      </c>
      <c r="AE41" s="31">
        <v>10</v>
      </c>
    </row>
    <row r="42" ht="19" customHeight="1" spans="1:31">
      <c r="A42" s="51"/>
      <c r="B42" s="60" t="s">
        <v>127</v>
      </c>
      <c r="C42" s="60">
        <f>COUNTIF(赛果!M$2:M$91,B42)+COUNTIF(赛果!N$2:N$91,B42)</f>
        <v>4</v>
      </c>
      <c r="D42" s="61">
        <f>COUNTIFS(原始数据!K$3:K$722,B42)</f>
        <v>12</v>
      </c>
      <c r="E42" s="62">
        <f>COUNTIFS(原始数据!K$3:K$722,B42,原始数据!I$3:I$722,"主",原始数据!S$3:S$722,"&gt;2")+COUNTIFS(原始数据!K$3:K$722,B42,原始数据!I$3:I$722,"客",原始数据!S$3:S$722,"&lt;2")</f>
        <v>3</v>
      </c>
      <c r="F42" s="62">
        <f>COUNTIFS(原始数据!K$3:K$722,B42,原始数据!I$3:I$722,"主",原始数据!S$3:S$722,"=2")+COUNTIFS(原始数据!K$3:K$722,B42,原始数据!I$3:I$722,"客",原始数据!S$3:S$722,"=2")</f>
        <v>9</v>
      </c>
      <c r="G42" s="63">
        <f>COUNTIFS(原始数据!K$3:K$722,B42,原始数据!I$3:I$722,"主",原始数据!S$3:S$722,"&lt;2")+COUNTIFS(原始数据!K$3:K$722,B42,原始数据!I$3:I$722,"客",原始数据!S$3:S$722,"&gt;2")</f>
        <v>0</v>
      </c>
      <c r="H42" s="61">
        <f>COUNTIFS(原始数据!K$3:K$722,B42,原始数据!I$3:I$722,"主",原始数据!S$3:S$722,"5")+COUNTIFS(原始数据!K$3:K$722,B42,原始数据!I$3:I$722,"客",原始数据!S$3:S$722,"0")</f>
        <v>2</v>
      </c>
      <c r="I42" s="63">
        <f>COUNTIFS(原始数据!K$3:K$722,B42,原始数据!I$3:I$722,"主",原始数据!S$3:S$722,"0")+COUNTIFS(原始数据!K$3:K$722,B42,原始数据!I$3:I$722,"客",原始数据!S$3:S$722,"5")</f>
        <v>0</v>
      </c>
      <c r="J42" s="61">
        <f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29</v>
      </c>
      <c r="K42" s="64">
        <f t="shared" si="6"/>
        <v>2.41666666666667</v>
      </c>
      <c r="L42" s="61">
        <f>SUMIFS(原始数据!S$3:S$722,原始数据!K$3:K$722,B42,原始数据!I$3:I$722,"主")+SUMIFS(原始数据!T$3:T$722,原始数据!K$3:K$722,B42,原始数据!I$3:I$722,"客")</f>
        <v>31</v>
      </c>
      <c r="M42" s="62">
        <f>SUMIFS(原始数据!S$3:S$722,原始数据!K$3:K$722,B42,原始数据!I$3:I$722,"客")+SUMIFS(原始数据!T$3:T$722,原始数据!K$3:K$722,B42,原始数据!I$3:I$722,"主")</f>
        <v>19</v>
      </c>
      <c r="N42" s="64">
        <f t="shared" si="7"/>
        <v>2.58333333333333</v>
      </c>
      <c r="O42" s="64">
        <f t="shared" si="8"/>
        <v>1.63157894736842</v>
      </c>
      <c r="P42" s="51"/>
      <c r="Q42" s="30">
        <v>12</v>
      </c>
      <c r="R42" s="31" t="str">
        <f>各类选项!F13</f>
        <v>RD</v>
      </c>
      <c r="S42" s="31">
        <f>COUNTIF(赛果!M$2:M$91,R42)+COUNTIF(赛果!N$2:N$91,R42)</f>
        <v>4</v>
      </c>
      <c r="T42" s="31">
        <f>COUNTIFS(原始数据!K$3:K$722,R42)</f>
        <v>12</v>
      </c>
      <c r="U42" s="31">
        <f>COUNTIFS(原始数据!K$3:K$722,R42,原始数据!I$3:I$722,"主",原始数据!S$3:S$722,"&gt;2")+COUNTIFS(原始数据!K$3:K$722,R42,原始数据!I$3:I$722,"客",原始数据!S$3:S$722,"&lt;2")</f>
        <v>3</v>
      </c>
      <c r="V42" s="37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29</v>
      </c>
      <c r="W42" s="59">
        <f t="shared" si="9"/>
        <v>2.41666666666667</v>
      </c>
      <c r="X42" s="31">
        <f>SUMIFS(原始数据!S$3:S$722,原始数据!K$3:K$722,R42,原始数据!I$3:I$722,"主")+SUMIFS(原始数据!T$3:T$722,原始数据!K$3:K$722,R42,原始数据!I$3:I$722,"客")</f>
        <v>31</v>
      </c>
      <c r="Y42" s="31">
        <f>SUMIFS(原始数据!S$3:S$722,原始数据!K$3:K$722,R42,原始数据!I$3:I$722,"客")+SUMIFS(原始数据!T$3:T$722,原始数据!K$3:K$722,R42,原始数据!I$3:I$722,"主")</f>
        <v>19</v>
      </c>
      <c r="Z42" s="59">
        <f t="shared" si="10"/>
        <v>2.58333333333333</v>
      </c>
      <c r="AA42" s="59">
        <f t="shared" si="11"/>
        <v>1.63157894736842</v>
      </c>
      <c r="AB42" s="31">
        <f t="array" ref="AB42">AD42+SUMPRODUCT((AD$31:AD$50=AD42)*(AE$31:AE$50&gt;AE42))</f>
        <v>15</v>
      </c>
      <c r="AC42" s="31">
        <f t="array" ref="AC42">RANK(Z42,Z$31:Z$50)+(SUMPRODUCT((Z$31:Z$50=Z42)*(AA$31:AA$50&gt;AA42)))</f>
        <v>15</v>
      </c>
      <c r="AD42" s="31">
        <f t="array" ref="AD42">AC42+(SUMPRODUCT((AC$31:AC$50=AC42)*(W$31:W$50&gt;W42)))</f>
        <v>15</v>
      </c>
      <c r="AE42" s="31">
        <v>9</v>
      </c>
    </row>
    <row r="43" ht="19" customHeight="1" spans="1:31">
      <c r="A43" s="51"/>
      <c r="B43" s="54" t="s">
        <v>126</v>
      </c>
      <c r="C43" s="54">
        <f>COUNTIF(赛果!M$2:M$91,B43)+COUNTIF(赛果!N$2:N$91,B43)</f>
        <v>4</v>
      </c>
      <c r="D43" s="55">
        <f>COUNTIFS(原始数据!K$3:K$722,B43)</f>
        <v>8</v>
      </c>
      <c r="E43" s="56">
        <f>COUNTIFS(原始数据!K$3:K$722,B43,原始数据!I$3:I$722,"主",原始数据!S$3:S$722,"&gt;2")+COUNTIFS(原始数据!K$3:K$722,B43,原始数据!I$3:I$722,"客",原始数据!S$3:S$722,"&lt;2")</f>
        <v>0</v>
      </c>
      <c r="F43" s="56">
        <f>COUNTIFS(原始数据!K$3:K$722,B43,原始数据!I$3:I$722,"主",原始数据!S$3:S$722,"=2")+COUNTIFS(原始数据!K$3:K$722,B43,原始数据!I$3:I$722,"客",原始数据!S$3:S$722,"=2")</f>
        <v>1</v>
      </c>
      <c r="G43" s="57">
        <f>COUNTIFS(原始数据!K$3:K$722,B43,原始数据!I$3:I$722,"主",原始数据!S$3:S$722,"&lt;2")+COUNTIFS(原始数据!K$3:K$722,B43,原始数据!I$3:I$722,"客",原始数据!S$3:S$722,"&gt;2")</f>
        <v>7</v>
      </c>
      <c r="H43" s="55">
        <f>COUNTIFS(原始数据!K$3:K$722,B43,原始数据!I$3:I$722,"主",原始数据!S$3:S$722,"5")+COUNTIFS(原始数据!K$3:K$722,B43,原始数据!I$3:I$722,"客",原始数据!S$3:S$722,"0")</f>
        <v>0</v>
      </c>
      <c r="I43" s="57">
        <f>COUNTIFS(原始数据!K$3:K$722,B43,原始数据!I$3:I$722,"主",原始数据!S$3:S$722,"0")+COUNTIFS(原始数据!K$3:K$722,B43,原始数据!I$3:I$722,"客",原始数据!S$3:S$722,"5")</f>
        <v>1</v>
      </c>
      <c r="J43" s="55">
        <f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8</v>
      </c>
      <c r="K43" s="58">
        <f t="shared" si="6"/>
        <v>1</v>
      </c>
      <c r="L43" s="55">
        <f>SUMIFS(原始数据!S$3:S$722,原始数据!K$3:K$722,B43,原始数据!I$3:I$722,"主")+SUMIFS(原始数据!T$3:T$722,原始数据!K$3:K$722,B43,原始数据!I$3:I$722,"客")</f>
        <v>8</v>
      </c>
      <c r="M43" s="56">
        <f>SUMIFS(原始数据!S$3:S$722,原始数据!K$3:K$722,B43,原始数据!I$3:I$722,"客")+SUMIFS(原始数据!T$3:T$722,原始数据!K$3:K$722,B43,原始数据!I$3:I$722,"主")</f>
        <v>25</v>
      </c>
      <c r="N43" s="58">
        <f t="shared" si="7"/>
        <v>1</v>
      </c>
      <c r="O43" s="58">
        <f t="shared" si="8"/>
        <v>0.32</v>
      </c>
      <c r="P43" s="51"/>
      <c r="Q43" s="30">
        <v>13</v>
      </c>
      <c r="R43" s="31" t="str">
        <f>各类选项!F14</f>
        <v>ZZZ</v>
      </c>
      <c r="S43" s="31">
        <f>COUNTIF(赛果!M$2:M$91,R43)+COUNTIF(赛果!N$2:N$91,R43)</f>
        <v>4</v>
      </c>
      <c r="T43" s="31">
        <f>COUNTIFS(原始数据!K$3:K$722,R43)</f>
        <v>8</v>
      </c>
      <c r="U43" s="31">
        <f>COUNTIFS(原始数据!K$3:K$722,R43,原始数据!I$3:I$722,"主",原始数据!S$3:S$722,"&gt;2")+COUNTIFS(原始数据!K$3:K$722,R43,原始数据!I$3:I$722,"客",原始数据!S$3:S$722,"&lt;2")</f>
        <v>0</v>
      </c>
      <c r="V43" s="37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8</v>
      </c>
      <c r="W43" s="59">
        <f t="shared" si="9"/>
        <v>1</v>
      </c>
      <c r="X43" s="31">
        <f>SUMIFS(原始数据!S$3:S$722,原始数据!K$3:K$722,R43,原始数据!I$3:I$722,"主")+SUMIFS(原始数据!T$3:T$722,原始数据!K$3:K$722,R43,原始数据!I$3:I$722,"客")</f>
        <v>8</v>
      </c>
      <c r="Y43" s="31">
        <f>SUMIFS(原始数据!S$3:S$722,原始数据!K$3:K$722,R43,原始数据!I$3:I$722,"客")+SUMIFS(原始数据!T$3:T$722,原始数据!K$3:K$722,R43,原始数据!I$3:I$722,"主")</f>
        <v>25</v>
      </c>
      <c r="Z43" s="59">
        <f t="shared" si="10"/>
        <v>1</v>
      </c>
      <c r="AA43" s="59">
        <f t="shared" si="11"/>
        <v>0.32</v>
      </c>
      <c r="AB43" s="31">
        <f t="array" ref="AB43">AD43+SUMPRODUCT((AD$31:AD$50=AD43)*(AE$31:AE$50&gt;AE43))</f>
        <v>20</v>
      </c>
      <c r="AC43" s="31">
        <f t="array" ref="AC43">RANK(Z43,Z$31:Z$50)+(SUMPRODUCT((Z$31:Z$50=Z43)*(AA$31:AA$50&gt;AA43)))</f>
        <v>20</v>
      </c>
      <c r="AD43" s="31">
        <f t="array" ref="AD43">AC43+(SUMPRODUCT((AC$31:AC$50=AC43)*(W$31:W$50&gt;W43)))</f>
        <v>20</v>
      </c>
      <c r="AE43" s="31">
        <v>8</v>
      </c>
    </row>
    <row r="44" ht="19" customHeight="1" spans="1:31">
      <c r="A44" s="51"/>
      <c r="B44" s="60" t="s">
        <v>158</v>
      </c>
      <c r="C44" s="60">
        <f>COUNTIF(赛果!M$2:M$91,B44)+COUNTIF(赛果!N$2:N$91,B44)</f>
        <v>4</v>
      </c>
      <c r="D44" s="61">
        <f>COUNTIFS(原始数据!K$3:K$722,B44)</f>
        <v>11</v>
      </c>
      <c r="E44" s="62">
        <f>COUNTIFS(原始数据!K$3:K$722,B44,原始数据!I$3:I$722,"主",原始数据!S$3:S$722,"&gt;2")+COUNTIFS(原始数据!K$3:K$722,B44,原始数据!I$3:I$722,"客",原始数据!S$3:S$722,"&lt;2")</f>
        <v>7</v>
      </c>
      <c r="F44" s="62">
        <f>COUNTIFS(原始数据!K$3:K$722,B44,原始数据!I$3:I$722,"主",原始数据!S$3:S$722,"=2")+COUNTIFS(原始数据!K$3:K$722,B44,原始数据!I$3:I$722,"客",原始数据!S$3:S$722,"=2")</f>
        <v>4</v>
      </c>
      <c r="G44" s="63">
        <f>COUNTIFS(原始数据!K$3:K$722,B44,原始数据!I$3:I$722,"主",原始数据!S$3:S$722,"&lt;2")+COUNTIFS(原始数据!K$3:K$722,B44,原始数据!I$3:I$722,"客",原始数据!S$3:S$722,"&gt;2")</f>
        <v>0</v>
      </c>
      <c r="H44" s="61">
        <f>COUNTIFS(原始数据!K$3:K$722,B44,原始数据!I$3:I$722,"主",原始数据!S$3:S$722,"5")+COUNTIFS(原始数据!K$3:K$722,B44,原始数据!I$3:I$722,"客",原始数据!S$3:S$722,"0")</f>
        <v>7</v>
      </c>
      <c r="I44" s="63">
        <f>COUNTIFS(原始数据!K$3:K$722,B44,原始数据!I$3:I$722,"主",原始数据!S$3:S$722,"0")+COUNTIFS(原始数据!K$3:K$722,B44,原始数据!I$3:I$722,"客",原始数据!S$3:S$722,"5")</f>
        <v>0</v>
      </c>
      <c r="J44" s="61">
        <f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36</v>
      </c>
      <c r="K44" s="64">
        <f t="shared" si="6"/>
        <v>3.27272727272727</v>
      </c>
      <c r="L44" s="61">
        <f>SUMIFS(原始数据!S$3:S$722,原始数据!K$3:K$722,B44,原始数据!I$3:I$722,"主")+SUMIFS(原始数据!T$3:T$722,原始数据!K$3:K$722,B44,原始数据!I$3:I$722,"客")</f>
        <v>43</v>
      </c>
      <c r="M44" s="62">
        <f>SUMIFS(原始数据!S$3:S$722,原始数据!K$3:K$722,B44,原始数据!I$3:I$722,"客")+SUMIFS(原始数据!T$3:T$722,原始数据!K$3:K$722,B44,原始数据!I$3:I$722,"主")</f>
        <v>8</v>
      </c>
      <c r="N44" s="64">
        <f t="shared" si="7"/>
        <v>3.90909090909091</v>
      </c>
      <c r="O44" s="64">
        <f t="shared" si="8"/>
        <v>5.375</v>
      </c>
      <c r="P44" s="51"/>
      <c r="Q44" s="30">
        <v>14</v>
      </c>
      <c r="R44" s="31" t="str">
        <f>各类选项!F15</f>
        <v>ZETA</v>
      </c>
      <c r="S44" s="31">
        <f>COUNTIF(赛果!M$2:M$91,R44)+COUNTIF(赛果!N$2:N$91,R44)</f>
        <v>4</v>
      </c>
      <c r="T44" s="31">
        <f>COUNTIFS(原始数据!K$3:K$722,R44)</f>
        <v>11</v>
      </c>
      <c r="U44" s="31">
        <f>COUNTIFS(原始数据!K$3:K$722,R44,原始数据!I$3:I$722,"主",原始数据!S$3:S$722,"&gt;2")+COUNTIFS(原始数据!K$3:K$722,R44,原始数据!I$3:I$722,"客",原始数据!S$3:S$722,"&lt;2")</f>
        <v>7</v>
      </c>
      <c r="V44" s="37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36</v>
      </c>
      <c r="W44" s="59">
        <f t="shared" si="9"/>
        <v>3.27272727272727</v>
      </c>
      <c r="X44" s="31">
        <f>SUMIFS(原始数据!S$3:S$722,原始数据!K$3:K$722,R44,原始数据!I$3:I$722,"主")+SUMIFS(原始数据!T$3:T$722,原始数据!K$3:K$722,R44,原始数据!I$3:I$722,"客")</f>
        <v>43</v>
      </c>
      <c r="Y44" s="31">
        <f>SUMIFS(原始数据!S$3:S$722,原始数据!K$3:K$722,R44,原始数据!I$3:I$722,"客")+SUMIFS(原始数据!T$3:T$722,原始数据!K$3:K$722,R44,原始数据!I$3:I$722,"主")</f>
        <v>8</v>
      </c>
      <c r="Z44" s="59">
        <f t="shared" si="10"/>
        <v>3.90909090909091</v>
      </c>
      <c r="AA44" s="59">
        <f t="shared" si="11"/>
        <v>5.375</v>
      </c>
      <c r="AB44" s="31">
        <f t="array" ref="AB44">AD44+SUMPRODUCT((AD$31:AD$50=AD44)*(AE$31:AE$50&gt;AE44))</f>
        <v>3</v>
      </c>
      <c r="AC44" s="31">
        <f t="array" ref="AC44">RANK(Z44,Z$31:Z$50)+(SUMPRODUCT((Z$31:Z$50=Z44)*(AA$31:AA$50&gt;AA44)))</f>
        <v>3</v>
      </c>
      <c r="AD44" s="31">
        <f t="array" ref="AD44">AC44+(SUMPRODUCT((AC$31:AC$50=AC44)*(W$31:W$50&gt;W44)))</f>
        <v>3</v>
      </c>
      <c r="AE44" s="31">
        <v>7</v>
      </c>
    </row>
    <row r="45" ht="19" customHeight="1" spans="1:31">
      <c r="A45" s="51"/>
      <c r="B45" s="54" t="s">
        <v>176</v>
      </c>
      <c r="C45" s="54">
        <f>COUNTIF(赛果!M$2:M$91,B45)+COUNTIF(赛果!N$2:N$91,B45)</f>
        <v>4</v>
      </c>
      <c r="D45" s="55">
        <f>COUNTIFS(原始数据!K$3:K$722,B45)</f>
        <v>11</v>
      </c>
      <c r="E45" s="56">
        <f>COUNTIFS(原始数据!K$3:K$722,B45,原始数据!I$3:I$722,"主",原始数据!S$3:S$722,"&gt;2")+COUNTIFS(原始数据!K$3:K$722,B45,原始数据!I$3:I$722,"客",原始数据!S$3:S$722,"&lt;2")</f>
        <v>4</v>
      </c>
      <c r="F45" s="56">
        <f>COUNTIFS(原始数据!K$3:K$722,B45,原始数据!I$3:I$722,"主",原始数据!S$3:S$722,"=2")+COUNTIFS(原始数据!K$3:K$722,B45,原始数据!I$3:I$722,"客",原始数据!S$3:S$722,"=2")</f>
        <v>5</v>
      </c>
      <c r="G45" s="57">
        <f>COUNTIFS(原始数据!K$3:K$722,B45,原始数据!I$3:I$722,"主",原始数据!S$3:S$722,"&lt;2")+COUNTIFS(原始数据!K$3:K$722,B45,原始数据!I$3:I$722,"客",原始数据!S$3:S$722,"&gt;2")</f>
        <v>2</v>
      </c>
      <c r="H45" s="55">
        <f>COUNTIFS(原始数据!K$3:K$722,B45,原始数据!I$3:I$722,"主",原始数据!S$3:S$722,"5")+COUNTIFS(原始数据!K$3:K$722,B45,原始数据!I$3:I$722,"客",原始数据!S$3:S$722,"0")</f>
        <v>3</v>
      </c>
      <c r="I45" s="57">
        <f>COUNTIFS(原始数据!K$3:K$722,B45,原始数据!I$3:I$722,"主",原始数据!S$3:S$722,"0")+COUNTIFS(原始数据!K$3:K$722,B45,原始数据!I$3:I$722,"客",原始数据!S$3:S$722,"5")</f>
        <v>0</v>
      </c>
      <c r="J45" s="55">
        <f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27</v>
      </c>
      <c r="K45" s="58">
        <f t="shared" si="6"/>
        <v>2.45454545454545</v>
      </c>
      <c r="L45" s="55">
        <f>SUMIFS(原始数据!S$3:S$722,原始数据!K$3:K$722,B45,原始数据!I$3:I$722,"主")+SUMIFS(原始数据!T$3:T$722,原始数据!K$3:K$722,B45,原始数据!I$3:I$722,"客")</f>
        <v>30</v>
      </c>
      <c r="M45" s="56">
        <f>SUMIFS(原始数据!S$3:S$722,原始数据!K$3:K$722,B45,原始数据!I$3:I$722,"客")+SUMIFS(原始数据!T$3:T$722,原始数据!K$3:K$722,B45,原始数据!I$3:I$722,"主")</f>
        <v>17</v>
      </c>
      <c r="N45" s="58">
        <f t="shared" si="7"/>
        <v>2.72727272727273</v>
      </c>
      <c r="O45" s="58">
        <f t="shared" si="8"/>
        <v>1.76470588235294</v>
      </c>
      <c r="P45" s="51"/>
      <c r="Q45" s="30">
        <v>15</v>
      </c>
      <c r="R45" s="31" t="str">
        <f>各类选项!F16</f>
        <v>MRC</v>
      </c>
      <c r="S45" s="31">
        <f>COUNTIF(赛果!M$2:M$91,R45)+COUNTIF(赛果!N$2:N$91,R45)</f>
        <v>4</v>
      </c>
      <c r="T45" s="31">
        <f>COUNTIFS(原始数据!K$3:K$722,R45)</f>
        <v>11</v>
      </c>
      <c r="U45" s="31">
        <f>COUNTIFS(原始数据!K$3:K$722,R45,原始数据!I$3:I$722,"主",原始数据!S$3:S$722,"&gt;2")+COUNTIFS(原始数据!K$3:K$722,R45,原始数据!I$3:I$722,"客",原始数据!S$3:S$722,"&lt;2")</f>
        <v>4</v>
      </c>
      <c r="V45" s="37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27</v>
      </c>
      <c r="W45" s="59">
        <f t="shared" si="9"/>
        <v>2.45454545454545</v>
      </c>
      <c r="X45" s="31">
        <f>SUMIFS(原始数据!S$3:S$722,原始数据!K$3:K$722,R45,原始数据!I$3:I$722,"主")+SUMIFS(原始数据!T$3:T$722,原始数据!K$3:K$722,R45,原始数据!I$3:I$722,"客")</f>
        <v>30</v>
      </c>
      <c r="Y45" s="31">
        <f>SUMIFS(原始数据!S$3:S$722,原始数据!K$3:K$722,R45,原始数据!I$3:I$722,"客")+SUMIFS(原始数据!T$3:T$722,原始数据!K$3:K$722,R45,原始数据!I$3:I$722,"主")</f>
        <v>17</v>
      </c>
      <c r="Z45" s="59">
        <f t="shared" si="10"/>
        <v>2.72727272727273</v>
      </c>
      <c r="AA45" s="59">
        <f t="shared" si="11"/>
        <v>1.76470588235294</v>
      </c>
      <c r="AB45" s="31">
        <f t="array" ref="AB45">AD45+SUMPRODUCT((AD$31:AD$50=AD45)*(AE$31:AE$50&gt;AE45))</f>
        <v>10</v>
      </c>
      <c r="AC45" s="31">
        <f t="array" ref="AC45">RANK(Z45,Z$31:Z$50)+(SUMPRODUCT((Z$31:Z$50=Z45)*(AA$31:AA$50&gt;AA45)))</f>
        <v>10</v>
      </c>
      <c r="AD45" s="31">
        <f t="array" ref="AD45">AC45+(SUMPRODUCT((AC$31:AC$50=AC45)*(W$31:W$50&gt;W45)))</f>
        <v>10</v>
      </c>
      <c r="AE45" s="31">
        <v>6</v>
      </c>
    </row>
    <row r="46" ht="19" customHeight="1" spans="1:31">
      <c r="A46" s="51"/>
      <c r="B46" s="60" t="s">
        <v>163</v>
      </c>
      <c r="C46" s="60">
        <f>COUNTIF(赛果!M$2:M$91,B46)+COUNTIF(赛果!N$2:N$91,B46)</f>
        <v>4</v>
      </c>
      <c r="D46" s="61">
        <f>COUNTIFS(原始数据!K$3:K$722,B46)</f>
        <v>10</v>
      </c>
      <c r="E46" s="62">
        <f>COUNTIFS(原始数据!K$3:K$722,B46,原始数据!I$3:I$722,"主",原始数据!S$3:S$722,"&gt;2")+COUNTIFS(原始数据!K$3:K$722,B46,原始数据!I$3:I$722,"客",原始数据!S$3:S$722,"&lt;2")</f>
        <v>8</v>
      </c>
      <c r="F46" s="62">
        <f>COUNTIFS(原始数据!K$3:K$722,B46,原始数据!I$3:I$722,"主",原始数据!S$3:S$722,"=2")+COUNTIFS(原始数据!K$3:K$722,B46,原始数据!I$3:I$722,"客",原始数据!S$3:S$722,"=2")</f>
        <v>1</v>
      </c>
      <c r="G46" s="63">
        <f>COUNTIFS(原始数据!K$3:K$722,B46,原始数据!I$3:I$722,"主",原始数据!S$3:S$722,"&lt;2")+COUNTIFS(原始数据!K$3:K$722,B46,原始数据!I$3:I$722,"客",原始数据!S$3:S$722,"&gt;2")</f>
        <v>1</v>
      </c>
      <c r="H46" s="61">
        <f>COUNTIFS(原始数据!K$3:K$722,B46,原始数据!I$3:I$722,"主",原始数据!S$3:S$722,"5")+COUNTIFS(原始数据!K$3:K$722,B46,原始数据!I$3:I$722,"客",原始数据!S$3:S$722,"0")</f>
        <v>6</v>
      </c>
      <c r="I46" s="63">
        <f>COUNTIFS(原始数据!K$3:K$722,B46,原始数据!I$3:I$722,"主",原始数据!S$3:S$722,"0")+COUNTIFS(原始数据!K$3:K$722,B46,原始数据!I$3:I$722,"客",原始数据!S$3:S$722,"5")</f>
        <v>0</v>
      </c>
      <c r="J46" s="61">
        <f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33</v>
      </c>
      <c r="K46" s="64">
        <f t="shared" si="6"/>
        <v>3.3</v>
      </c>
      <c r="L46" s="61">
        <f>SUMIFS(原始数据!S$3:S$722,原始数据!K$3:K$722,B46,原始数据!I$3:I$722,"主")+SUMIFS(原始数据!T$3:T$722,原始数据!K$3:K$722,B46,原始数据!I$3:I$722,"客")</f>
        <v>39</v>
      </c>
      <c r="M46" s="62">
        <f>SUMIFS(原始数据!S$3:S$722,原始数据!K$3:K$722,B46,原始数据!I$3:I$722,"客")+SUMIFS(原始数据!T$3:T$722,原始数据!K$3:K$722,B46,原始数据!I$3:I$722,"主")</f>
        <v>7</v>
      </c>
      <c r="N46" s="64">
        <f t="shared" si="7"/>
        <v>3.9</v>
      </c>
      <c r="O46" s="64">
        <f t="shared" si="8"/>
        <v>5.57142857142857</v>
      </c>
      <c r="P46" s="51"/>
      <c r="Q46" s="30">
        <v>16</v>
      </c>
      <c r="R46" s="31" t="str">
        <f>各类选项!F17</f>
        <v>WBG</v>
      </c>
      <c r="S46" s="31">
        <f>COUNTIF(赛果!M$2:M$91,R46)+COUNTIF(赛果!N$2:N$91,R46)</f>
        <v>4</v>
      </c>
      <c r="T46" s="31">
        <f>COUNTIFS(原始数据!K$3:K$722,R46)</f>
        <v>10</v>
      </c>
      <c r="U46" s="31">
        <f>COUNTIFS(原始数据!K$3:K$722,R46,原始数据!I$3:I$722,"主",原始数据!S$3:S$722,"&gt;2")+COUNTIFS(原始数据!K$3:K$722,R46,原始数据!I$3:I$722,"客",原始数据!S$3:S$722,"&lt;2")</f>
        <v>8</v>
      </c>
      <c r="V46" s="37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33</v>
      </c>
      <c r="W46" s="59">
        <f t="shared" si="9"/>
        <v>3.3</v>
      </c>
      <c r="X46" s="31">
        <f>SUMIFS(原始数据!S$3:S$722,原始数据!K$3:K$722,R46,原始数据!I$3:I$722,"主")+SUMIFS(原始数据!T$3:T$722,原始数据!K$3:K$722,R46,原始数据!I$3:I$722,"客")</f>
        <v>39</v>
      </c>
      <c r="Y46" s="31">
        <f>SUMIFS(原始数据!S$3:S$722,原始数据!K$3:K$722,R46,原始数据!I$3:I$722,"客")+SUMIFS(原始数据!T$3:T$722,原始数据!K$3:K$722,R46,原始数据!I$3:I$722,"主")</f>
        <v>7</v>
      </c>
      <c r="Z46" s="59">
        <f t="shared" si="10"/>
        <v>3.9</v>
      </c>
      <c r="AA46" s="59">
        <f t="shared" si="11"/>
        <v>5.57142857142857</v>
      </c>
      <c r="AB46" s="31">
        <f t="array" ref="AB46">AD46+SUMPRODUCT((AD$31:AD$50=AD46)*(AE$31:AE$50&gt;AE46))</f>
        <v>4</v>
      </c>
      <c r="AC46" s="31">
        <f t="array" ref="AC46">RANK(Z46,Z$31:Z$50)+(SUMPRODUCT((Z$31:Z$50=Z46)*(AA$31:AA$50&gt;AA46)))</f>
        <v>4</v>
      </c>
      <c r="AD46" s="31">
        <f t="array" ref="AD46">AC46+(SUMPRODUCT((AC$31:AC$50=AC46)*(W$31:W$50&gt;W46)))</f>
        <v>4</v>
      </c>
      <c r="AE46" s="31">
        <v>5</v>
      </c>
    </row>
    <row r="47" ht="19" customHeight="1" spans="1:31">
      <c r="A47" s="51"/>
      <c r="B47" s="54" t="s">
        <v>115</v>
      </c>
      <c r="C47" s="54">
        <f>COUNTIF(赛果!M$2:M$91,B47)+COUNTIF(赛果!N$2:N$91,B47)</f>
        <v>4</v>
      </c>
      <c r="D47" s="55">
        <f>COUNTIFS(原始数据!K$3:K$722,B47)</f>
        <v>11</v>
      </c>
      <c r="E47" s="56">
        <f>COUNTIFS(原始数据!K$3:K$722,B47,原始数据!I$3:I$722,"主",原始数据!S$3:S$722,"&gt;2")+COUNTIFS(原始数据!K$3:K$722,B47,原始数据!I$3:I$722,"客",原始数据!S$3:S$722,"&lt;2")</f>
        <v>5</v>
      </c>
      <c r="F47" s="56">
        <f>COUNTIFS(原始数据!K$3:K$722,B47,原始数据!I$3:I$722,"主",原始数据!S$3:S$722,"=2")+COUNTIFS(原始数据!K$3:K$722,B47,原始数据!I$3:I$722,"客",原始数据!S$3:S$722,"=2")</f>
        <v>5</v>
      </c>
      <c r="G47" s="57">
        <f>COUNTIFS(原始数据!K$3:K$722,B47,原始数据!I$3:I$722,"主",原始数据!S$3:S$722,"&lt;2")+COUNTIFS(原始数据!K$3:K$722,B47,原始数据!I$3:I$722,"客",原始数据!S$3:S$722,"&gt;2")</f>
        <v>1</v>
      </c>
      <c r="H47" s="55">
        <f>COUNTIFS(原始数据!K$3:K$722,B47,原始数据!I$3:I$722,"主",原始数据!S$3:S$722,"5")+COUNTIFS(原始数据!K$3:K$722,B47,原始数据!I$3:I$722,"客",原始数据!S$3:S$722,"0")</f>
        <v>2</v>
      </c>
      <c r="I47" s="57">
        <f>COUNTIFS(原始数据!K$3:K$722,B47,原始数据!I$3:I$722,"主",原始数据!S$3:S$722,"0")+COUNTIFS(原始数据!K$3:K$722,B47,原始数据!I$3:I$722,"客",原始数据!S$3:S$722,"5")</f>
        <v>1</v>
      </c>
      <c r="J47" s="55">
        <f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27</v>
      </c>
      <c r="K47" s="58">
        <f t="shared" si="6"/>
        <v>2.45454545454545</v>
      </c>
      <c r="L47" s="55">
        <f>SUMIFS(原始数据!S$3:S$722,原始数据!K$3:K$722,B47,原始数据!I$3:I$722,"主")+SUMIFS(原始数据!T$3:T$722,原始数据!K$3:K$722,B47,原始数据!I$3:I$722,"客")</f>
        <v>29</v>
      </c>
      <c r="M47" s="56">
        <f>SUMIFS(原始数据!S$3:S$722,原始数据!K$3:K$722,B47,原始数据!I$3:I$722,"客")+SUMIFS(原始数据!T$3:T$722,原始数据!K$3:K$722,B47,原始数据!I$3:I$722,"主")</f>
        <v>18</v>
      </c>
      <c r="N47" s="58">
        <f t="shared" si="7"/>
        <v>2.63636363636364</v>
      </c>
      <c r="O47" s="58">
        <f t="shared" si="8"/>
        <v>1.61111111111111</v>
      </c>
      <c r="P47" s="51"/>
      <c r="Q47" s="30">
        <v>17</v>
      </c>
      <c r="R47" s="31" t="str">
        <f>各类选项!F18</f>
        <v>RVL</v>
      </c>
      <c r="S47" s="31">
        <f>COUNTIF(赛果!M$2:M$91,R47)+COUNTIF(赛果!N$2:N$91,R47)</f>
        <v>4</v>
      </c>
      <c r="T47" s="31">
        <f>COUNTIFS(原始数据!K$3:K$722,R47)</f>
        <v>11</v>
      </c>
      <c r="U47" s="31">
        <f>COUNTIFS(原始数据!K$3:K$722,R47,原始数据!I$3:I$722,"主",原始数据!S$3:S$722,"&gt;2")+COUNTIFS(原始数据!K$3:K$722,R47,原始数据!I$3:I$722,"客",原始数据!S$3:S$722,"&lt;2")</f>
        <v>5</v>
      </c>
      <c r="V47" s="37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27</v>
      </c>
      <c r="W47" s="59">
        <f t="shared" si="9"/>
        <v>2.45454545454545</v>
      </c>
      <c r="X47" s="31">
        <f>SUMIFS(原始数据!S$3:S$722,原始数据!K$3:K$722,R47,原始数据!I$3:I$722,"主")+SUMIFS(原始数据!T$3:T$722,原始数据!K$3:K$722,R47,原始数据!I$3:I$722,"客")</f>
        <v>29</v>
      </c>
      <c r="Y47" s="31">
        <f>SUMIFS(原始数据!S$3:S$722,原始数据!K$3:K$722,R47,原始数据!I$3:I$722,"客")+SUMIFS(原始数据!T$3:T$722,原始数据!K$3:K$722,R47,原始数据!I$3:I$722,"主")</f>
        <v>18</v>
      </c>
      <c r="Z47" s="59">
        <f t="shared" si="10"/>
        <v>2.63636363636364</v>
      </c>
      <c r="AA47" s="59">
        <f t="shared" si="11"/>
        <v>1.61111111111111</v>
      </c>
      <c r="AB47" s="31">
        <f t="array" ref="AB47">AD47+SUMPRODUCT((AD$31:AD$50=AD47)*(AE$31:AE$50&gt;AE47))</f>
        <v>14</v>
      </c>
      <c r="AC47" s="31">
        <f t="array" ref="AC47">RANK(Z47,Z$31:Z$50)+(SUMPRODUCT((Z$31:Z$50=Z47)*(AA$31:AA$50&gt;AA47)))</f>
        <v>14</v>
      </c>
      <c r="AD47" s="31">
        <f t="array" ref="AD47">AC47+(SUMPRODUCT((AC$31:AC$50=AC47)*(W$31:W$50&gt;W47)))</f>
        <v>14</v>
      </c>
      <c r="AE47" s="31">
        <v>4</v>
      </c>
    </row>
    <row r="48" ht="19" customHeight="1" spans="1:31">
      <c r="A48" s="51"/>
      <c r="B48" s="60" t="s">
        <v>116</v>
      </c>
      <c r="C48" s="60">
        <f>COUNTIF(赛果!M$2:M$91,B48)+COUNTIF(赛果!N$2:N$91,B48)</f>
        <v>4</v>
      </c>
      <c r="D48" s="61">
        <f>COUNTIFS(原始数据!K$3:K$722,B48)</f>
        <v>10</v>
      </c>
      <c r="E48" s="62">
        <f>COUNTIFS(原始数据!K$3:K$722,B48,原始数据!I$3:I$722,"主",原始数据!S$3:S$722,"&gt;2")+COUNTIFS(原始数据!K$3:K$722,B48,原始数据!I$3:I$722,"客",原始数据!S$3:S$722,"&lt;2")</f>
        <v>5</v>
      </c>
      <c r="F48" s="62">
        <f>COUNTIFS(原始数据!K$3:K$722,B48,原始数据!I$3:I$722,"主",原始数据!S$3:S$722,"=2")+COUNTIFS(原始数据!K$3:K$722,B48,原始数据!I$3:I$722,"客",原始数据!S$3:S$722,"=2")</f>
        <v>3</v>
      </c>
      <c r="G48" s="63">
        <f>COUNTIFS(原始数据!K$3:K$722,B48,原始数据!I$3:I$722,"主",原始数据!S$3:S$722,"&lt;2")+COUNTIFS(原始数据!K$3:K$722,B48,原始数据!I$3:I$722,"客",原始数据!S$3:S$722,"&gt;2")</f>
        <v>2</v>
      </c>
      <c r="H48" s="61">
        <f>COUNTIFS(原始数据!K$3:K$722,B48,原始数据!I$3:I$722,"主",原始数据!S$3:S$722,"5")+COUNTIFS(原始数据!K$3:K$722,B48,原始数据!I$3:I$722,"客",原始数据!S$3:S$722,"0")</f>
        <v>2</v>
      </c>
      <c r="I48" s="63">
        <f>COUNTIFS(原始数据!K$3:K$722,B48,原始数据!I$3:I$722,"主",原始数据!S$3:S$722,"0")+COUNTIFS(原始数据!K$3:K$722,B48,原始数据!I$3:I$722,"客",原始数据!S$3:S$722,"5")</f>
        <v>0</v>
      </c>
      <c r="J48" s="61">
        <f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25</v>
      </c>
      <c r="K48" s="64">
        <f t="shared" si="6"/>
        <v>2.5</v>
      </c>
      <c r="L48" s="61">
        <f>SUMIFS(原始数据!S$3:S$722,原始数据!K$3:K$722,B48,原始数据!I$3:I$722,"主")+SUMIFS(原始数据!T$3:T$722,原始数据!K$3:K$722,B48,原始数据!I$3:I$722,"客")</f>
        <v>27</v>
      </c>
      <c r="M48" s="62">
        <f>SUMIFS(原始数据!S$3:S$722,原始数据!K$3:K$722,B48,原始数据!I$3:I$722,"客")+SUMIFS(原始数据!T$3:T$722,原始数据!K$3:K$722,B48,原始数据!I$3:I$722,"主")</f>
        <v>15</v>
      </c>
      <c r="N48" s="64">
        <f t="shared" si="7"/>
        <v>2.7</v>
      </c>
      <c r="O48" s="64">
        <f t="shared" si="8"/>
        <v>1.8</v>
      </c>
      <c r="P48" s="51"/>
      <c r="Q48" s="30">
        <v>18</v>
      </c>
      <c r="R48" s="31" t="str">
        <f>各类选项!F19</f>
        <v>FT</v>
      </c>
      <c r="S48" s="31">
        <f>COUNTIF(赛果!M$2:M$91,R48)+COUNTIF(赛果!N$2:N$91,R48)</f>
        <v>4</v>
      </c>
      <c r="T48" s="31">
        <f>COUNTIFS(原始数据!K$3:K$722,R48)</f>
        <v>10</v>
      </c>
      <c r="U48" s="31">
        <f>COUNTIFS(原始数据!K$3:K$722,R48,原始数据!I$3:I$722,"主",原始数据!S$3:S$722,"&gt;2")+COUNTIFS(原始数据!K$3:K$722,R48,原始数据!I$3:I$722,"客",原始数据!S$3:S$722,"&lt;2")</f>
        <v>5</v>
      </c>
      <c r="V48" s="37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25</v>
      </c>
      <c r="W48" s="59">
        <f t="shared" si="9"/>
        <v>2.5</v>
      </c>
      <c r="X48" s="31">
        <f>SUMIFS(原始数据!S$3:S$722,原始数据!K$3:K$722,R48,原始数据!I$3:I$722,"主")+SUMIFS(原始数据!T$3:T$722,原始数据!K$3:K$722,R48,原始数据!I$3:I$722,"客")</f>
        <v>27</v>
      </c>
      <c r="Y48" s="31">
        <f>SUMIFS(原始数据!S$3:S$722,原始数据!K$3:K$722,R48,原始数据!I$3:I$722,"客")+SUMIFS(原始数据!T$3:T$722,原始数据!K$3:K$722,R48,原始数据!I$3:I$722,"主")</f>
        <v>15</v>
      </c>
      <c r="Z48" s="59">
        <f t="shared" si="10"/>
        <v>2.7</v>
      </c>
      <c r="AA48" s="59">
        <f t="shared" si="11"/>
        <v>1.8</v>
      </c>
      <c r="AB48" s="31">
        <f t="array" ref="AB48">AD48+SUMPRODUCT((AD$31:AD$50=AD48)*(AE$31:AE$50&gt;AE48))</f>
        <v>12</v>
      </c>
      <c r="AC48" s="31">
        <f t="array" ref="AC48">RANK(Z48,Z$31:Z$50)+(SUMPRODUCT((Z$31:Z$50=Z48)*(AA$31:AA$50&gt;AA48)))</f>
        <v>11</v>
      </c>
      <c r="AD48" s="31">
        <f t="array" ref="AD48">AC48+(SUMPRODUCT((AC$31:AC$50=AC48)*(W$31:W$50&gt;W48)))</f>
        <v>11</v>
      </c>
      <c r="AE48" s="31">
        <v>3</v>
      </c>
    </row>
    <row r="49" ht="19" customHeight="1" spans="1:34">
      <c r="A49" s="51"/>
      <c r="B49" s="54" t="s">
        <v>162</v>
      </c>
      <c r="C49" s="54">
        <f>COUNTIF(赛果!M$2:M$91,B49)+COUNTIF(赛果!N$2:N$91,B49)</f>
        <v>4</v>
      </c>
      <c r="D49" s="55">
        <f>COUNTIFS(原始数据!K$3:K$722,B49)</f>
        <v>9</v>
      </c>
      <c r="E49" s="56">
        <f>COUNTIFS(原始数据!K$3:K$722,B49,原始数据!I$3:I$722,"主",原始数据!S$3:S$722,"&gt;2")+COUNTIFS(原始数据!K$3:K$722,B49,原始数据!I$3:I$722,"客",原始数据!S$3:S$722,"&lt;2")</f>
        <v>4</v>
      </c>
      <c r="F49" s="56">
        <f>COUNTIFS(原始数据!K$3:K$722,B49,原始数据!I$3:I$722,"主",原始数据!S$3:S$722,"=2")+COUNTIFS(原始数据!K$3:K$722,B49,原始数据!I$3:I$722,"客",原始数据!S$3:S$722,"=2")</f>
        <v>2</v>
      </c>
      <c r="G49" s="57">
        <f>COUNTIFS(原始数据!K$3:K$722,B49,原始数据!I$3:I$722,"主",原始数据!S$3:S$722,"&lt;2")+COUNTIFS(原始数据!K$3:K$722,B49,原始数据!I$3:I$722,"客",原始数据!S$3:S$722,"&gt;2")</f>
        <v>3</v>
      </c>
      <c r="H49" s="55">
        <f>COUNTIFS(原始数据!K$3:K$722,B49,原始数据!I$3:I$722,"主",原始数据!S$3:S$722,"5")+COUNTIFS(原始数据!K$3:K$722,B49,原始数据!I$3:I$722,"客",原始数据!S$3:S$722,"0")</f>
        <v>2</v>
      </c>
      <c r="I49" s="57">
        <f>COUNTIFS(原始数据!K$3:K$722,B49,原始数据!I$3:I$722,"主",原始数据!S$3:S$722,"0")+COUNTIFS(原始数据!K$3:K$722,B49,原始数据!I$3:I$722,"客",原始数据!S$3:S$722,"5")</f>
        <v>1</v>
      </c>
      <c r="J49" s="55">
        <f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20</v>
      </c>
      <c r="K49" s="58">
        <f t="shared" si="6"/>
        <v>2.22222222222222</v>
      </c>
      <c r="L49" s="55">
        <f>SUMIFS(原始数据!S$3:S$722,原始数据!K$3:K$722,B49,原始数据!I$3:I$722,"主")+SUMIFS(原始数据!T$3:T$722,原始数据!K$3:K$722,B49,原始数据!I$3:I$722,"客")</f>
        <v>22</v>
      </c>
      <c r="M49" s="56">
        <f>SUMIFS(原始数据!S$3:S$722,原始数据!K$3:K$722,B49,原始数据!I$3:I$722,"客")+SUMIFS(原始数据!T$3:T$722,原始数据!K$3:K$722,B49,原始数据!I$3:I$722,"主")</f>
        <v>17</v>
      </c>
      <c r="N49" s="58">
        <f t="shared" si="7"/>
        <v>2.44444444444444</v>
      </c>
      <c r="O49" s="58">
        <f t="shared" si="8"/>
        <v>1.29411764705882</v>
      </c>
      <c r="P49" s="53"/>
      <c r="Q49" s="30">
        <v>19</v>
      </c>
      <c r="R49" s="31" t="str">
        <f>各类选项!F20</f>
        <v>FL</v>
      </c>
      <c r="S49" s="31">
        <f>COUNTIF(赛果!M$2:M$91,R49)+COUNTIF(赛果!N$2:N$91,R49)</f>
        <v>4</v>
      </c>
      <c r="T49" s="31">
        <f>COUNTIFS(原始数据!K$3:K$722,R49)</f>
        <v>9</v>
      </c>
      <c r="U49" s="31">
        <f>COUNTIFS(原始数据!K$3:K$722,R49,原始数据!I$3:I$722,"主",原始数据!S$3:S$722,"&gt;2")+COUNTIFS(原始数据!K$3:K$722,R49,原始数据!I$3:I$722,"客",原始数据!S$3:S$722,"&lt;2")</f>
        <v>4</v>
      </c>
      <c r="V49" s="37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20</v>
      </c>
      <c r="W49" s="59">
        <f t="shared" si="9"/>
        <v>2.22222222222222</v>
      </c>
      <c r="X49" s="31">
        <f>SUMIFS(原始数据!S$3:S$722,原始数据!K$3:K$722,R49,原始数据!I$3:I$722,"主")+SUMIFS(原始数据!T$3:T$722,原始数据!K$3:K$722,R49,原始数据!I$3:I$722,"客")</f>
        <v>22</v>
      </c>
      <c r="Y49" s="31">
        <f>SUMIFS(原始数据!S$3:S$722,原始数据!K$3:K$722,R49,原始数据!I$3:I$722,"客")+SUMIFS(原始数据!T$3:T$722,原始数据!K$3:K$722,R49,原始数据!I$3:I$722,"主")</f>
        <v>17</v>
      </c>
      <c r="Z49" s="59">
        <f t="shared" si="10"/>
        <v>2.44444444444444</v>
      </c>
      <c r="AA49" s="59">
        <f t="shared" si="11"/>
        <v>1.29411764705882</v>
      </c>
      <c r="AB49" s="31">
        <f t="array" ref="AB49">AD49+SUMPRODUCT((AD$31:AD$50=AD49)*(AE$31:AE$50&gt;AE49))</f>
        <v>17</v>
      </c>
      <c r="AC49" s="31">
        <f t="array" ref="AC49">RANK(Z49,Z$31:Z$50)+(SUMPRODUCT((Z$31:Z$50=Z49)*(AA$31:AA$50&gt;AA49)))</f>
        <v>17</v>
      </c>
      <c r="AD49" s="31">
        <f t="array" ref="AD49">AC49+(SUMPRODUCT((AC$31:AC$50=AC49)*(W$31:W$50&gt;W49)))</f>
        <v>17</v>
      </c>
      <c r="AE49" s="31">
        <v>2</v>
      </c>
    </row>
    <row r="50" ht="19" customHeight="1" spans="1:34">
      <c r="A50" s="51"/>
      <c r="B50" s="60" t="s">
        <v>473</v>
      </c>
      <c r="C50" s="60">
        <f>COUNTIF(赛果!M$2:M$91,B50)+COUNTIF(赛果!N$2:N$91,B50)</f>
        <v>4</v>
      </c>
      <c r="D50" s="61">
        <f>COUNTIFS(原始数据!K$3:K$722,B50)</f>
        <v>10</v>
      </c>
      <c r="E50" s="62">
        <f>COUNTIFS(原始数据!K$3:K$722,B50,原始数据!I$3:I$722,"主",原始数据!S$3:S$722,"&gt;2")+COUNTIFS(原始数据!K$3:K$722,B50,原始数据!I$3:I$722,"客",原始数据!S$3:S$722,"&lt;2")</f>
        <v>8</v>
      </c>
      <c r="F50" s="62">
        <f>COUNTIFS(原始数据!K$3:K$722,B50,原始数据!I$3:I$722,"主",原始数据!S$3:S$722,"=2")+COUNTIFS(原始数据!K$3:K$722,B50,原始数据!I$3:I$722,"客",原始数据!S$3:S$722,"=2")</f>
        <v>1</v>
      </c>
      <c r="G50" s="63">
        <f>COUNTIFS(原始数据!K$3:K$722,B50,原始数据!I$3:I$722,"主",原始数据!S$3:S$722,"&lt;2")+COUNTIFS(原始数据!K$3:K$722,B50,原始数据!I$3:I$722,"客",原始数据!S$3:S$722,"&gt;2")</f>
        <v>1</v>
      </c>
      <c r="H50" s="61">
        <f>COUNTIFS(原始数据!K$3:K$722,B50,原始数据!I$3:I$722,"主",原始数据!S$3:S$722,"5")+COUNTIFS(原始数据!K$3:K$722,B50,原始数据!I$3:I$722,"客",原始数据!S$3:S$722,"0")</f>
        <v>7</v>
      </c>
      <c r="I50" s="63">
        <f>COUNTIFS(原始数据!K$3:K$722,B50,原始数据!I$3:I$722,"主",原始数据!S$3:S$722,"0")+COUNTIFS(原始数据!K$3:K$722,B50,原始数据!I$3:I$722,"客",原始数据!S$3:S$722,"5")</f>
        <v>0</v>
      </c>
      <c r="J50" s="61">
        <f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34</v>
      </c>
      <c r="K50" s="64">
        <f t="shared" si="6"/>
        <v>3.4</v>
      </c>
      <c r="L50" s="61">
        <f>SUMIFS(原始数据!S$3:S$722,原始数据!K$3:K$722,B50,原始数据!I$3:I$722,"主")+SUMIFS(原始数据!T$3:T$722,原始数据!K$3:K$722,B50,原始数据!I$3:I$722,"客")</f>
        <v>41</v>
      </c>
      <c r="M50" s="62">
        <f>SUMIFS(原始数据!S$3:S$722,原始数据!K$3:K$722,B50,原始数据!I$3:I$722,"客")+SUMIFS(原始数据!T$3:T$722,原始数据!K$3:K$722,B50,原始数据!I$3:I$722,"主")</f>
        <v>6</v>
      </c>
      <c r="N50" s="64">
        <f t="shared" si="7"/>
        <v>4.1</v>
      </c>
      <c r="O50" s="64">
        <f t="shared" si="8"/>
        <v>6.83333333333333</v>
      </c>
      <c r="P50" s="53"/>
      <c r="Q50" s="30">
        <v>20</v>
      </c>
      <c r="R50" s="31" t="str">
        <f>各类选项!F21</f>
        <v>Gr</v>
      </c>
      <c r="S50" s="31">
        <f>COUNTIF(赛果!M$2:M$91,R50)+COUNTIF(赛果!N$2:N$91,R50)</f>
        <v>4</v>
      </c>
      <c r="T50" s="31">
        <f>COUNTIFS(原始数据!K$3:K$722,R50)</f>
        <v>10</v>
      </c>
      <c r="U50" s="31">
        <f>COUNTIFS(原始数据!K$3:K$722,R50,原始数据!I$3:I$722,"主",原始数据!S$3:S$722,"&gt;2")+COUNTIFS(原始数据!K$3:K$722,R50,原始数据!I$3:I$722,"客",原始数据!S$3:S$722,"&lt;2")</f>
        <v>8</v>
      </c>
      <c r="V50" s="37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34</v>
      </c>
      <c r="W50" s="59">
        <f t="shared" si="9"/>
        <v>3.4</v>
      </c>
      <c r="X50" s="31">
        <f>SUMIFS(原始数据!S$3:S$722,原始数据!K$3:K$722,R50,原始数据!I$3:I$722,"主")+SUMIFS(原始数据!T$3:T$722,原始数据!K$3:K$722,R50,原始数据!I$3:I$722,"客")</f>
        <v>41</v>
      </c>
      <c r="Y50" s="31">
        <f>SUMIFS(原始数据!S$3:S$722,原始数据!K$3:K$722,R50,原始数据!I$3:I$722,"客")+SUMIFS(原始数据!T$3:T$722,原始数据!K$3:K$722,R50,原始数据!I$3:I$722,"主")</f>
        <v>6</v>
      </c>
      <c r="Z50" s="59">
        <f t="shared" si="10"/>
        <v>4.1</v>
      </c>
      <c r="AA50" s="59">
        <f t="shared" si="11"/>
        <v>6.83333333333333</v>
      </c>
      <c r="AB50" s="31">
        <f t="array" ref="AB50">AD50+SUMPRODUCT((AD$31:AD$50=AD50)*(AE$31:AE$50&gt;AE50))</f>
        <v>2</v>
      </c>
      <c r="AC50" s="31">
        <f t="array" ref="AC50">RANK(Z50,Z$31:Z$50)+(SUMPRODUCT((Z$31:Z$50=Z50)*(AA$31:AA$50&gt;AA50)))</f>
        <v>2</v>
      </c>
      <c r="AD50" s="31">
        <f t="array" ref="AD50">AC50+(SUMPRODUCT((AC$31:AC$50=AC50)*(W$31:W$50&gt;W50)))</f>
        <v>2</v>
      </c>
      <c r="AE50" s="31">
        <v>1</v>
      </c>
    </row>
    <row r="51" ht="19" customHeight="1" spans="1:34">
      <c r="A51" s="51"/>
      <c r="B51" s="65" t="s">
        <v>474</v>
      </c>
      <c r="C51" s="65"/>
      <c r="D51" s="65"/>
      <c r="E51" s="65"/>
      <c r="F51" s="65"/>
      <c r="G51" s="66" t="s">
        <v>475</v>
      </c>
      <c r="H51" s="66"/>
      <c r="I51" s="66"/>
      <c r="J51" s="66"/>
      <c r="K51" s="66"/>
      <c r="L51" s="67"/>
      <c r="M51" s="68">
        <v>45347</v>
      </c>
      <c r="N51" s="68"/>
      <c r="O51" s="68"/>
      <c r="P51" s="51"/>
    </row>
    <row r="52" ht="19" customHeight="1" spans="1:34">
      <c r="A52" s="51"/>
      <c r="B52" s="65"/>
      <c r="C52" s="65"/>
      <c r="D52" s="65"/>
      <c r="E52" s="65"/>
      <c r="F52" s="69"/>
      <c r="G52" s="50" t="s">
        <v>476</v>
      </c>
      <c r="H52" s="50"/>
      <c r="I52" s="50"/>
      <c r="J52" s="50"/>
      <c r="K52" s="50"/>
      <c r="L52" s="48"/>
      <c r="M52" s="68"/>
      <c r="N52" s="68"/>
      <c r="O52" s="68"/>
      <c r="P52" s="51"/>
    </row>
    <row r="53" ht="19" customHeight="1"/>
    <row r="54" ht="19" customHeight="1"/>
    <row r="55" ht="19" customHeight="1" spans="1:34">
      <c r="A55" s="70"/>
      <c r="B55" s="71"/>
      <c r="C55" s="71"/>
      <c r="D55" s="71"/>
      <c r="E55" s="72"/>
      <c r="F55" s="70"/>
      <c r="G55" s="72" t="str">
        <f>说明!E3&amp;""&amp;说明!F3</f>
        <v>2025COA全球总决赛小组赛</v>
      </c>
      <c r="H55" s="72"/>
      <c r="I55" s="72"/>
      <c r="J55" s="72"/>
      <c r="K55" s="72"/>
      <c r="L55" s="70"/>
      <c r="M55" s="71"/>
      <c r="N55" s="71"/>
      <c r="O55" s="71"/>
      <c r="P55" s="70"/>
    </row>
    <row r="56" ht="19" customHeight="1" spans="1:34">
      <c r="A56" s="70"/>
      <c r="B56" s="71"/>
      <c r="C56" s="71"/>
      <c r="D56" s="71"/>
      <c r="E56" s="72"/>
      <c r="F56" s="70"/>
      <c r="G56" s="72" t="s">
        <v>486</v>
      </c>
      <c r="H56" s="72"/>
      <c r="I56" s="72"/>
      <c r="J56" s="72"/>
      <c r="K56" s="72"/>
      <c r="L56" s="70"/>
      <c r="M56" s="71"/>
      <c r="N56" s="71"/>
      <c r="O56" s="71"/>
      <c r="P56" s="70"/>
    </row>
    <row r="57" ht="19" customHeight="1" spans="1:34">
      <c r="A57" s="73"/>
      <c r="B57" s="74" t="s">
        <v>452</v>
      </c>
      <c r="C57" s="74" t="s">
        <v>487</v>
      </c>
      <c r="D57" s="74" t="s">
        <v>478</v>
      </c>
      <c r="E57" s="74" t="s">
        <v>453</v>
      </c>
      <c r="F57" s="74" t="s">
        <v>479</v>
      </c>
      <c r="G57" s="74" t="s">
        <v>454</v>
      </c>
      <c r="H57" s="74" t="s">
        <v>480</v>
      </c>
      <c r="I57" s="74" t="s">
        <v>481</v>
      </c>
      <c r="J57" s="74" t="s">
        <v>482</v>
      </c>
      <c r="K57" s="74" t="s">
        <v>483</v>
      </c>
      <c r="L57" s="74" t="s">
        <v>461</v>
      </c>
      <c r="M57" s="74" t="s">
        <v>462</v>
      </c>
      <c r="N57" s="74" t="s">
        <v>484</v>
      </c>
      <c r="O57" s="74" t="s">
        <v>464</v>
      </c>
      <c r="P57" s="75"/>
      <c r="Q57" s="30" t="s">
        <v>465</v>
      </c>
      <c r="R57" s="31" t="s">
        <v>485</v>
      </c>
      <c r="S57" s="31" t="s">
        <v>488</v>
      </c>
      <c r="T57" s="31" t="s">
        <v>478</v>
      </c>
      <c r="U57" s="31" t="s">
        <v>455</v>
      </c>
      <c r="V57" s="31" t="s">
        <v>482</v>
      </c>
      <c r="W57" s="31" t="s">
        <v>483</v>
      </c>
      <c r="X57" s="31"/>
      <c r="Y57" s="31" t="s">
        <v>461</v>
      </c>
      <c r="Z57" s="31" t="s">
        <v>462</v>
      </c>
      <c r="AA57" s="31" t="s">
        <v>484</v>
      </c>
      <c r="AB57" s="31" t="s">
        <v>489</v>
      </c>
      <c r="AC57" s="31" t="s">
        <v>464</v>
      </c>
      <c r="AD57" s="31" t="s">
        <v>397</v>
      </c>
      <c r="AE57" s="31" t="s">
        <v>471</v>
      </c>
      <c r="AF57" s="31"/>
      <c r="AG57" s="31"/>
      <c r="AH57" s="31" t="s">
        <v>470</v>
      </c>
    </row>
    <row r="58" ht="19" customHeight="1" spans="1:34">
      <c r="A58" s="76"/>
      <c r="B58" s="77" t="str">
        <f t="array" ref="B58">INDEX($R$58:$AE$97,MATCH(Q58,$AE$58:$AE$97,0),1)</f>
        <v>AWG</v>
      </c>
      <c r="C58" s="78" t="str">
        <f t="array" ref="C58">INDEX($R$58:$AE$97,MATCH(Q58,$AE$58:$AE$97,0),2)</f>
        <v>yukakina</v>
      </c>
      <c r="D58" s="79">
        <f>COUNTIFS(原始数据!$L$3:$L$722,C58)</f>
        <v>1</v>
      </c>
      <c r="E58" s="80">
        <f>COUNTIFS(原始数据!$L$3:$L$722,C58,原始数据!I$3:I$722,"主",原始数据!S$3:S$722,"&gt;2")+COUNTIFS(原始数据!$L$3:$L$722,C58,原始数据!I$3:I$722,"客",原始数据!S$3:S$722,"&lt;2")</f>
        <v>1</v>
      </c>
      <c r="F58" s="80">
        <f>COUNTIFS(原始数据!$L$3:$L$722,C58,原始数据!I$3:I$722,"主",原始数据!S$3:S$722,"=2")+COUNTIFS(原始数据!$L$3:$L$722,C58,原始数据!I$3:I$722,"客",原始数据!S$3:S$722,"=2")</f>
        <v>0</v>
      </c>
      <c r="G58" s="81">
        <f>COUNTIFS(原始数据!$L$3:$L$722,C58,原始数据!I$3:I$722,"主",原始数据!S$3:S$722,"&lt;2")+COUNTIFS(原始数据!$L$3:$L$722,C58,原始数据!I$3:I$722,"客",原始数据!S$3:S$722,"&gt;2")</f>
        <v>0</v>
      </c>
      <c r="H58" s="79">
        <f>COUNTIFS(原始数据!L$3:L$722,C58,原始数据!I$3:I$722,"主",原始数据!S$3:S$722,"5")+COUNTIFS(原始数据!L$3:L$722,C58,原始数据!I$3:I$722,"客",原始数据!S$3:S$722,"0")</f>
        <v>1</v>
      </c>
      <c r="I58" s="81">
        <f>COUNTIFS(原始数据!L$3:L$722,C58,原始数据!I$3:I$722,"主",原始数据!S$3:S$722,"0")+COUNTIFS(原始数据!L$3:L$722,C58,原始数据!I$3:I$722,"客",原始数据!S$3:S$722,"5")</f>
        <v>0</v>
      </c>
      <c r="J58" s="79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4</v>
      </c>
      <c r="K58" s="82">
        <f>IF(D58=0,0,J58/D58)</f>
        <v>4</v>
      </c>
      <c r="L58" s="79">
        <f>SUMIFS(原始数据!S$3:S$722,原始数据!L$3:L$722,C58,原始数据!I$3:I$722,"主")+SUMIFS(原始数据!T$3:T$722,原始数据!L$3:L$722,C58,原始数据!I$3:I$722,"客")</f>
        <v>5</v>
      </c>
      <c r="M58" s="80">
        <f>SUMIFS(原始数据!S$3:S$722,原始数据!L$3:L$722,C58,原始数据!I$3:I$722,"客")+SUMIFS(原始数据!T$3:T$722,原始数据!L$3:L$722,C58,原始数据!I$3:I$722,"主")</f>
        <v>0</v>
      </c>
      <c r="N58" s="82">
        <f>IF(D58=0,0,L58/D58)</f>
        <v>5</v>
      </c>
      <c r="O58" s="82" t="str">
        <f>IF(D58=0,0,IFERROR(L58/M58,"MAX"))</f>
        <v>MAX</v>
      </c>
      <c r="P58" s="75"/>
      <c r="Q58" s="30">
        <v>1</v>
      </c>
      <c r="R58" s="31" t="str">
        <f>各类选项!K2</f>
        <v>DOU5</v>
      </c>
      <c r="S58" s="31" t="str">
        <f>各类选项!L2</f>
        <v>yan</v>
      </c>
      <c r="T58" s="31">
        <f>COUNTIFS(原始数据!$L$3:$L$722,S58)</f>
        <v>11</v>
      </c>
      <c r="U58" s="31">
        <f>COUNTIFS(原始数据!$L$3:$L$722,S58,原始数据!I$3:I$722,"主",原始数据!S$3:S$722,"&gt;2")+COUNTIFS(原始数据!$L$3:$L$722,S58,原始数据!I$3:I$722,"客",原始数据!S$3:S$722,"&lt;2")</f>
        <v>3</v>
      </c>
      <c r="V58" s="37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25</v>
      </c>
      <c r="W58" s="59">
        <f>IF(T58=0,0,V58/T58)</f>
        <v>2.27272727272727</v>
      </c>
      <c r="X58" s="83">
        <f>W58</f>
        <v>2.27272727272727</v>
      </c>
      <c r="Y58" s="31">
        <f>SUMIFS(原始数据!S$3:S$722,原始数据!L$3:L$722,S58,原始数据!I$3:I$722,"主")+SUMIFS(原始数据!T$3:T$722,原始数据!L$3:L$722,S58,原始数据!I$3:I$722,"客")</f>
        <v>27</v>
      </c>
      <c r="Z58" s="31">
        <f>SUMIFS(原始数据!S$3:S$722,原始数据!L$3:L$722,S58,原始数据!I$3:I$722,"客")+SUMIFS(原始数据!T$3:T$722,原始数据!L$3:L$722,S58,原始数据!I$3:I$722,"主")</f>
        <v>19</v>
      </c>
      <c r="AA58" s="59">
        <f>IF(T58=0,0,Y58/T58)</f>
        <v>2.45454545454545</v>
      </c>
      <c r="AB58" s="59">
        <f>IF(T58=0,0,SUMIFS(赛后数据!AU$3:AU$722,原始数据!L$3:L$722,S58)/T58)</f>
        <v>0.272727272727273</v>
      </c>
      <c r="AC58" s="59">
        <f>IF($T58=0,0,IFERROR($Y58/$Z58,"MAX"))</f>
        <v>1.42105263157895</v>
      </c>
      <c r="AD58" s="31" t="e">
        <f>(COUNTIFS(赛后数据!#REF!,S58)+COUNTIFS(赛后数据!#REF!,S58))</f>
        <v>#REF!</v>
      </c>
      <c r="AE58" s="31">
        <f t="array" ref="AE58">AF58+SUMPRODUCT((AF$58:AF$97=AF58)*(AH$58:AH$97&gt;AH58))</f>
        <v>19</v>
      </c>
      <c r="AF58" s="31">
        <f t="array" ref="AF58">RANK(AA58,AA$58:AA$97)+SUMPRODUCT((AA$58:AA$97=AA58)*(AC$58:AC$97&gt;AC58))</f>
        <v>19</v>
      </c>
      <c r="AG58" s="31">
        <f t="array" ref="AG58">AF58+SUMPRODUCT((AF$58:AF$97=AF54)*(W$58:W$97&gt;W58))</f>
        <v>19</v>
      </c>
      <c r="AH58" s="31">
        <v>40</v>
      </c>
    </row>
    <row r="59" ht="19" customHeight="1" spans="1:34">
      <c r="A59" s="76"/>
      <c r="B59" s="84" t="str">
        <f t="array" ref="B59">INDEX($R$58:$AE$97,MATCH(Q59,$AE$58:$AE$97,0),1)</f>
        <v>WOLVES</v>
      </c>
      <c r="C59" s="85" t="str">
        <f t="array" ref="C59">INDEX($R$58:$AE$97,MATCH(Q59,$AE$58:$AE$97,0),2)</f>
        <v>choai</v>
      </c>
      <c r="D59" s="84">
        <f>COUNTIFS(原始数据!$L$3:$L$722,C59)</f>
        <v>9</v>
      </c>
      <c r="E59" s="75">
        <f>COUNTIFS(原始数据!$L$3:$L$722,C59,原始数据!I$3:I$722,"主",原始数据!S$3:S$722,"&gt;2")+COUNTIFS(原始数据!$L$3:$L$722,C59,原始数据!I$3:I$722,"客",原始数据!S$3:S$722,"&lt;2")</f>
        <v>9</v>
      </c>
      <c r="F59" s="75">
        <f>COUNTIFS(原始数据!$L$3:$L$722,C59,原始数据!I$3:I$722,"主",原始数据!S$3:S$722,"=2")+COUNTIFS(原始数据!$L$3:$L$722,C59,原始数据!I$3:I$722,"客",原始数据!S$3:S$722,"=2")</f>
        <v>0</v>
      </c>
      <c r="G59" s="86">
        <f>COUNTIFS(原始数据!$L$3:$L$722,C59,原始数据!I$3:I$722,"主",原始数据!S$3:S$722,"&lt;2")+COUNTIFS(原始数据!$L$3:$L$722,C59,原始数据!I$3:I$722,"客",原始数据!S$3:S$722,"&gt;2")</f>
        <v>0</v>
      </c>
      <c r="H59" s="84">
        <f>COUNTIFS(原始数据!L$3:L$722,C59,原始数据!I$3:I$722,"主",原始数据!S$3:S$722,"5")+COUNTIFS(原始数据!L$3:L$722,C59,原始数据!I$3:I$722,"客",原始数据!S$3:S$722,"0")</f>
        <v>7</v>
      </c>
      <c r="I59" s="86">
        <f>COUNTIFS(原始数据!L$3:L$722,C59,原始数据!I$3:I$722,"主",原始数据!S$3:S$722,"0")+COUNTIFS(原始数据!L$3:L$722,C59,原始数据!I$3:I$722,"客",原始数据!S$3:S$722,"5")</f>
        <v>0</v>
      </c>
      <c r="J59" s="84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34</v>
      </c>
      <c r="K59" s="87">
        <f t="shared" ref="K59:K97" si="12">IF(D59=0,0,J59/D59)</f>
        <v>3.77777777777778</v>
      </c>
      <c r="L59" s="84">
        <f>SUMIFS(原始数据!S$3:S$722,原始数据!L$3:L$722,C59,原始数据!I$3:I$722,"主")+SUMIFS(原始数据!T$3:T$722,原始数据!L$3:L$722,C59,原始数据!I$3:I$722,"客")</f>
        <v>41</v>
      </c>
      <c r="M59" s="75">
        <f>SUMIFS(原始数据!S$3:S$722,原始数据!L$3:L$722,C59,原始数据!I$3:I$722,"客")+SUMIFS(原始数据!T$3:T$722,原始数据!L$3:L$722,C59,原始数据!I$3:I$722,"主")</f>
        <v>2</v>
      </c>
      <c r="N59" s="87">
        <f t="shared" ref="N59:N97" si="13">IF(D59=0,0,L59/D59)</f>
        <v>4.55555555555556</v>
      </c>
      <c r="O59" s="87">
        <f t="shared" ref="O59:O97" si="14">IF(D59=0,0,IFERROR(L59/M59,"MAX"))</f>
        <v>20.5</v>
      </c>
      <c r="P59" s="75"/>
      <c r="Q59" s="30">
        <v>2</v>
      </c>
      <c r="R59" s="31" t="str">
        <f>各类选项!K3</f>
        <v>AXIZ</v>
      </c>
      <c r="S59" s="31" t="str">
        <f>各类选项!L3</f>
        <v>kakaka</v>
      </c>
      <c r="T59" s="31">
        <f>COUNTIFS(原始数据!$L$3:$L$722,S59)</f>
        <v>3</v>
      </c>
      <c r="U59" s="31">
        <f>COUNTIFS(原始数据!$L$3:$L$722,S59,原始数据!I$3:I$722,"主",原始数据!S$3:S$722,"&gt;2")+COUNTIFS(原始数据!$L$3:$L$722,S59,原始数据!I$3:I$722,"客",原始数据!S$3:S$722,"&lt;2")</f>
        <v>2</v>
      </c>
      <c r="V59" s="37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9</v>
      </c>
      <c r="W59" s="59">
        <f t="shared" ref="W59:W97" si="15">IF(T59=0,0,V59/T59)</f>
        <v>3</v>
      </c>
      <c r="X59" s="83">
        <f t="shared" ref="X59:X97" si="16">W59</f>
        <v>3</v>
      </c>
      <c r="Y59" s="31">
        <f>SUMIFS(原始数据!S$3:S$722,原始数据!L$3:L$722,S59,原始数据!I$3:I$722,"主")+SUMIFS(原始数据!T$3:T$722,原始数据!L$3:L$722,S59,原始数据!I$3:I$722,"客")</f>
        <v>10</v>
      </c>
      <c r="Z59" s="31">
        <f>SUMIFS(原始数据!S$3:S$722,原始数据!L$3:L$722,S59,原始数据!I$3:I$722,"客")+SUMIFS(原始数据!T$3:T$722,原始数据!L$3:L$722,S59,原始数据!I$3:I$722,"主")</f>
        <v>3</v>
      </c>
      <c r="AA59" s="59">
        <f t="shared" ref="AA59:AA74" si="17">IF(T59=0,0,Y59/T59)</f>
        <v>3.33333333333333</v>
      </c>
      <c r="AB59" s="59">
        <f>IF(T59=0,0,SUMIFS(赛后数据!AU$3:AU$722,原始数据!L$3:L$722,S59)/T59)</f>
        <v>0.333333333333333</v>
      </c>
      <c r="AC59" s="59">
        <f t="shared" ref="AC59:AC97" si="18">IF($T59=0,0,IFERROR($Y59/$Z59,"MAX"))</f>
        <v>3.33333333333333</v>
      </c>
      <c r="AD59" s="31" t="e">
        <f>(COUNTIFS(赛后数据!#REF!,S59)+COUNTIFS(赛后数据!#REF!,S59))</f>
        <v>#REF!</v>
      </c>
      <c r="AE59" s="31">
        <f t="array" ref="AE59">AF59+SUMPRODUCT((AF$58:AF$97=AF59)*(AH$58:AH$97&gt;AH59))</f>
        <v>8</v>
      </c>
      <c r="AF59" s="31">
        <f t="array" ref="AF59">RANK(AA59,AA$58:AA$97)+SUMPRODUCT((AA$58:AA$97=AA59)*(AC$58:AC$97&gt;AC59))</f>
        <v>8</v>
      </c>
      <c r="AG59" s="31">
        <f t="array" ref="AG59">AF59+SUMPRODUCT((AF$58:AF$97=AF55)*(W$58:W$97&gt;W59))</f>
        <v>8</v>
      </c>
      <c r="AH59" s="31">
        <v>39</v>
      </c>
    </row>
    <row r="60" ht="19" customHeight="1" spans="1:34">
      <c r="A60" s="73"/>
      <c r="B60" s="77" t="str">
        <f t="array" ref="B60">INDEX($R$58:$AE$97,MATCH(Q60,$AE$58:$AE$97,0),1)</f>
        <v>ZETA</v>
      </c>
      <c r="C60" s="78" t="str">
        <f t="array" ref="C60">INDEX($R$58:$AE$97,MATCH(Q60,$AE$58:$AE$97,0),2)</f>
        <v>peter</v>
      </c>
      <c r="D60" s="77">
        <f>COUNTIFS(原始数据!$L$3:$L$722,C60)</f>
        <v>8</v>
      </c>
      <c r="E60" s="80">
        <f>COUNTIFS(原始数据!$L$3:$L$722,C60,原始数据!I$3:I$722,"主",原始数据!S$3:S$722,"&gt;2")+COUNTIFS(原始数据!$L$3:$L$722,C60,原始数据!I$3:I$722,"客",原始数据!S$3:S$722,"&lt;2")</f>
        <v>6</v>
      </c>
      <c r="F60" s="80">
        <f>COUNTIFS(原始数据!$L$3:$L$722,C60,原始数据!I$3:I$722,"主",原始数据!S$3:S$722,"=2")+COUNTIFS(原始数据!$L$3:$L$722,C60,原始数据!I$3:I$722,"客",原始数据!S$3:S$722,"=2")</f>
        <v>2</v>
      </c>
      <c r="G60" s="81">
        <f>COUNTIFS(原始数据!$L$3:$L$722,C60,原始数据!I$3:I$722,"主",原始数据!S$3:S$722,"&lt;2")+COUNTIFS(原始数据!$L$3:$L$722,C60,原始数据!I$3:I$722,"客",原始数据!S$3:S$722,"&gt;2")</f>
        <v>0</v>
      </c>
      <c r="H60" s="77">
        <f>COUNTIFS(原始数据!L$3:L$722,C60,原始数据!I$3:I$722,"主",原始数据!S$3:S$722,"5")+COUNTIFS(原始数据!L$3:L$722,C60,原始数据!I$3:I$722,"客",原始数据!S$3:S$722,"0")</f>
        <v>6</v>
      </c>
      <c r="I60" s="81">
        <f>COUNTIFS(原始数据!L$3:L$722,C60,原始数据!I$3:I$722,"主",原始数据!S$3:S$722,"0")+COUNTIFS(原始数据!L$3:L$722,C60,原始数据!I$3:I$722,"客",原始数据!S$3:S$722,"5")</f>
        <v>0</v>
      </c>
      <c r="J60" s="77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28</v>
      </c>
      <c r="K60" s="82">
        <f t="shared" si="12"/>
        <v>3.5</v>
      </c>
      <c r="L60" s="77">
        <f>SUMIFS(原始数据!S$3:S$722,原始数据!L$3:L$722,C60,原始数据!I$3:I$722,"主")+SUMIFS(原始数据!T$3:T$722,原始数据!L$3:L$722,C60,原始数据!I$3:I$722,"客")</f>
        <v>34</v>
      </c>
      <c r="M60" s="80">
        <f>SUMIFS(原始数据!S$3:S$722,原始数据!L$3:L$722,C60,原始数据!I$3:I$722,"客")+SUMIFS(原始数据!T$3:T$722,原始数据!L$3:L$722,C60,原始数据!I$3:I$722,"主")</f>
        <v>4</v>
      </c>
      <c r="N60" s="82">
        <f t="shared" si="13"/>
        <v>4.25</v>
      </c>
      <c r="O60" s="82">
        <f t="shared" si="14"/>
        <v>8.5</v>
      </c>
      <c r="P60" s="75"/>
      <c r="Q60" s="30">
        <v>3</v>
      </c>
      <c r="R60" s="31" t="str">
        <f>各类选项!K4</f>
        <v>AXIZ</v>
      </c>
      <c r="S60" s="31" t="str">
        <f>各类选项!L4</f>
        <v>kakiri</v>
      </c>
      <c r="T60" s="31">
        <f>COUNTIFS(原始数据!$L$3:$L$722,S60)</f>
        <v>8</v>
      </c>
      <c r="U60" s="31">
        <f>COUNTIFS(原始数据!$L$3:$L$722,S60,原始数据!I$3:I$722,"主",原始数据!S$3:S$722,"&gt;2")+COUNTIFS(原始数据!$L$3:$L$722,S60,原始数据!I$3:I$722,"客",原始数据!S$3:S$722,"&lt;2")</f>
        <v>6</v>
      </c>
      <c r="V60" s="37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25</v>
      </c>
      <c r="W60" s="59">
        <f t="shared" si="15"/>
        <v>3.125</v>
      </c>
      <c r="X60" s="83">
        <f t="shared" si="16"/>
        <v>3.125</v>
      </c>
      <c r="Y60" s="31">
        <f>SUMIFS(原始数据!S$3:S$722,原始数据!L$3:L$722,S60,原始数据!I$3:I$722,"主")+SUMIFS(原始数据!T$3:T$722,原始数据!L$3:L$722,S60,原始数据!I$3:I$722,"客")</f>
        <v>28</v>
      </c>
      <c r="Z60" s="31">
        <f>SUMIFS(原始数据!S$3:S$722,原始数据!L$3:L$722,S60,原始数据!I$3:I$722,"客")+SUMIFS(原始数据!T$3:T$722,原始数据!L$3:L$722,S60,原始数据!I$3:I$722,"主")</f>
        <v>7</v>
      </c>
      <c r="AA60" s="59">
        <f t="shared" si="17"/>
        <v>3.5</v>
      </c>
      <c r="AB60" s="59">
        <f>IF(T60=0,0,SUMIFS(赛后数据!AU$3:AU$722,原始数据!L$3:L$722,S60)/T60)</f>
        <v>0.25</v>
      </c>
      <c r="AC60" s="59">
        <f t="shared" si="18"/>
        <v>4</v>
      </c>
      <c r="AD60" s="31" t="e">
        <f>(COUNTIFS(赛后数据!#REF!,S60)+COUNTIFS(赛后数据!#REF!,S60))</f>
        <v>#REF!</v>
      </c>
      <c r="AE60" s="31">
        <f t="array" ref="AE60">AF60+SUMPRODUCT((AF$58:AF$97=AF60)*(AH$58:AH$97&gt;AH60))</f>
        <v>6</v>
      </c>
      <c r="AF60" s="31">
        <f t="array" ref="AF60">RANK(AA60,AA$58:AA$97)+SUMPRODUCT((AA$58:AA$97=AA60)*(AC$58:AC$97&gt;AC60))</f>
        <v>6</v>
      </c>
      <c r="AG60" s="31">
        <f t="array" ref="AG60">AF60+SUMPRODUCT((AF$58:AF$97=AF56)*(W$58:W$97&gt;W60))</f>
        <v>6</v>
      </c>
      <c r="AH60" s="31">
        <v>38</v>
      </c>
    </row>
    <row r="61" ht="19" customHeight="1" spans="1:34">
      <c r="A61" s="73"/>
      <c r="B61" s="84" t="str">
        <f t="array" ref="B61">INDEX($R$58:$AE$97,MATCH(Q61,$AE$58:$AE$97,0),1)</f>
        <v>GR</v>
      </c>
      <c r="C61" s="85" t="str">
        <f t="array" ref="C61">INDEX($R$58:$AE$97,MATCH(Q61,$AE$58:$AE$97,0),2)</f>
        <v>jin</v>
      </c>
      <c r="D61" s="84">
        <f>COUNTIFS(原始数据!$L$3:$L$722,C61)</f>
        <v>10</v>
      </c>
      <c r="E61" s="75">
        <f>COUNTIFS(原始数据!$L$3:$L$722,C61,原始数据!I$3:I$722,"主",原始数据!S$3:S$722,"&gt;2")+COUNTIFS(原始数据!$L$3:$L$722,C61,原始数据!I$3:I$722,"客",原始数据!S$3:S$722,"&lt;2")</f>
        <v>8</v>
      </c>
      <c r="F61" s="75">
        <f>COUNTIFS(原始数据!$L$3:$L$722,C61,原始数据!I$3:I$722,"主",原始数据!S$3:S$722,"=2")+COUNTIFS(原始数据!$L$3:$L$722,C61,原始数据!I$3:I$722,"客",原始数据!S$3:S$722,"=2")</f>
        <v>1</v>
      </c>
      <c r="G61" s="86">
        <f>COUNTIFS(原始数据!$L$3:$L$722,C61,原始数据!I$3:I$722,"主",原始数据!S$3:S$722,"&lt;2")+COUNTIFS(原始数据!$L$3:$L$722,C61,原始数据!I$3:I$722,"客",原始数据!S$3:S$722,"&gt;2")</f>
        <v>1</v>
      </c>
      <c r="H61" s="84">
        <f>COUNTIFS(原始数据!L$3:L$722,C61,原始数据!I$3:I$722,"主",原始数据!S$3:S$722,"5")+COUNTIFS(原始数据!L$3:L$722,C61,原始数据!I$3:I$722,"客",原始数据!S$3:S$722,"0")</f>
        <v>7</v>
      </c>
      <c r="I61" s="86">
        <f>COUNTIFS(原始数据!L$3:L$722,C61,原始数据!I$3:I$722,"主",原始数据!S$3:S$722,"0")+COUNTIFS(原始数据!L$3:L$722,C61,原始数据!I$3:I$722,"客",原始数据!S$3:S$722,"5")</f>
        <v>0</v>
      </c>
      <c r="J61" s="84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34</v>
      </c>
      <c r="K61" s="87">
        <f t="shared" si="12"/>
        <v>3.4</v>
      </c>
      <c r="L61" s="84">
        <f>SUMIFS(原始数据!S$3:S$722,原始数据!L$3:L$722,C61,原始数据!I$3:I$722,"主")+SUMIFS(原始数据!T$3:T$722,原始数据!L$3:L$722,C61,原始数据!I$3:I$722,"客")</f>
        <v>41</v>
      </c>
      <c r="M61" s="75">
        <f>SUMIFS(原始数据!S$3:S$722,原始数据!L$3:L$722,C61,原始数据!I$3:I$722,"客")+SUMIFS(原始数据!T$3:T$722,原始数据!L$3:L$722,C61,原始数据!I$3:I$722,"主")</f>
        <v>6</v>
      </c>
      <c r="N61" s="87">
        <f t="shared" si="13"/>
        <v>4.1</v>
      </c>
      <c r="O61" s="87">
        <f t="shared" si="14"/>
        <v>6.83333333333333</v>
      </c>
      <c r="P61" s="75"/>
      <c r="Q61" s="30">
        <v>4</v>
      </c>
      <c r="R61" s="31" t="str">
        <f>各类选项!K5</f>
        <v>TE</v>
      </c>
      <c r="S61" s="31" t="str">
        <f>各类选项!L5</f>
        <v>ppei</v>
      </c>
      <c r="T61" s="31">
        <f>COUNTIFS(原始数据!$L$3:$L$722,S61)</f>
        <v>12</v>
      </c>
      <c r="U61" s="31">
        <f>COUNTIFS(原始数据!$L$3:$L$722,S61,原始数据!I$3:I$722,"主",原始数据!S$3:S$722,"&gt;2")+COUNTIFS(原始数据!$L$3:$L$722,S61,原始数据!I$3:I$722,"客",原始数据!S$3:S$722,"&lt;2")</f>
        <v>8</v>
      </c>
      <c r="V61" s="37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33</v>
      </c>
      <c r="W61" s="59">
        <f t="shared" si="15"/>
        <v>2.75</v>
      </c>
      <c r="X61" s="83">
        <f t="shared" si="16"/>
        <v>2.75</v>
      </c>
      <c r="Y61" s="31">
        <f>SUMIFS(原始数据!S$3:S$722,原始数据!L$3:L$722,S61,原始数据!I$3:I$722,"主")+SUMIFS(原始数据!T$3:T$722,原始数据!L$3:L$722,S61,原始数据!I$3:I$722,"客")</f>
        <v>35</v>
      </c>
      <c r="Z61" s="31">
        <f>SUMIFS(原始数据!S$3:S$722,原始数据!L$3:L$722,S61,原始数据!I$3:I$722,"客")+SUMIFS(原始数据!T$3:T$722,原始数据!L$3:L$722,S61,原始数据!I$3:I$722,"主")</f>
        <v>15</v>
      </c>
      <c r="AA61" s="59">
        <f t="shared" si="17"/>
        <v>2.91666666666667</v>
      </c>
      <c r="AB61" s="59">
        <f>IF(T61=0,0,SUMIFS(赛后数据!AU$3:AU$722,原始数据!L$3:L$722,S61)/T61)</f>
        <v>0.0833333333333333</v>
      </c>
      <c r="AC61" s="59">
        <f t="shared" si="18"/>
        <v>2.33333333333333</v>
      </c>
      <c r="AD61" s="31" t="e">
        <f>(COUNTIFS(赛后数据!#REF!,S61)+COUNTIFS(赛后数据!#REF!,S61))</f>
        <v>#REF!</v>
      </c>
      <c r="AE61" s="31">
        <f t="array" ref="AE61">AF61+SUMPRODUCT((AF$58:AF$97=AF61)*(AH$58:AH$97&gt;AH61))</f>
        <v>15</v>
      </c>
      <c r="AF61" s="31">
        <f t="array" ref="AF61">RANK(AA61,AA$58:AA$97)+SUMPRODUCT((AA$58:AA$97=AA61)*(AC$58:AC$97&gt;AC61))</f>
        <v>15</v>
      </c>
      <c r="AG61" s="31">
        <f t="array" ref="AG61">AF61+SUMPRODUCT((AF$58:AF$97=AF57)*(W$58:W$97&gt;W61))</f>
        <v>15</v>
      </c>
      <c r="AH61" s="31">
        <v>37</v>
      </c>
    </row>
    <row r="62" ht="19" customHeight="1" spans="1:34">
      <c r="A62" s="73"/>
      <c r="B62" s="77" t="str">
        <f t="array" ref="B62">INDEX($R$58:$AE$97,MATCH(Q62,$AE$58:$AE$97,0),1)</f>
        <v>WBG</v>
      </c>
      <c r="C62" s="78" t="str">
        <f t="array" ref="C62">INDEX($R$58:$AE$97,MATCH(Q62,$AE$58:$AE$97,0),2)</f>
        <v>alex</v>
      </c>
      <c r="D62" s="77">
        <f>COUNTIFS(原始数据!$L$3:$L$722,C62)</f>
        <v>10</v>
      </c>
      <c r="E62" s="80">
        <f>COUNTIFS(原始数据!$L$3:$L$722,C62,原始数据!I$3:I$722,"主",原始数据!S$3:S$722,"&gt;2")+COUNTIFS(原始数据!$L$3:$L$722,C62,原始数据!I$3:I$722,"客",原始数据!S$3:S$722,"&lt;2")</f>
        <v>8</v>
      </c>
      <c r="F62" s="80">
        <f>COUNTIFS(原始数据!$L$3:$L$722,C62,原始数据!I$3:I$722,"主",原始数据!S$3:S$722,"=2")+COUNTIFS(原始数据!$L$3:$L$722,C62,原始数据!I$3:I$722,"客",原始数据!S$3:S$722,"=2")</f>
        <v>1</v>
      </c>
      <c r="G62" s="81">
        <f>COUNTIFS(原始数据!$L$3:$L$722,C62,原始数据!I$3:I$722,"主",原始数据!S$3:S$722,"&lt;2")+COUNTIFS(原始数据!$L$3:$L$722,C62,原始数据!I$3:I$722,"客",原始数据!S$3:S$722,"&gt;2")</f>
        <v>1</v>
      </c>
      <c r="H62" s="77">
        <f>COUNTIFS(原始数据!L$3:L$722,C62,原始数据!I$3:I$722,"主",原始数据!S$3:S$722,"5")+COUNTIFS(原始数据!L$3:L$722,C62,原始数据!I$3:I$722,"客",原始数据!S$3:S$722,"0")</f>
        <v>6</v>
      </c>
      <c r="I62" s="81">
        <f>COUNTIFS(原始数据!L$3:L$722,C62,原始数据!I$3:I$722,"主",原始数据!S$3:S$722,"0")+COUNTIFS(原始数据!L$3:L$722,C62,原始数据!I$3:I$722,"客",原始数据!S$3:S$722,"5")</f>
        <v>0</v>
      </c>
      <c r="J62" s="77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33</v>
      </c>
      <c r="K62" s="82">
        <f t="shared" si="12"/>
        <v>3.3</v>
      </c>
      <c r="L62" s="77">
        <f>SUMIFS(原始数据!S$3:S$722,原始数据!L$3:L$722,C62,原始数据!I$3:I$722,"主")+SUMIFS(原始数据!T$3:T$722,原始数据!L$3:L$722,C62,原始数据!I$3:I$722,"客")</f>
        <v>39</v>
      </c>
      <c r="M62" s="80">
        <f>SUMIFS(原始数据!S$3:S$722,原始数据!L$3:L$722,C62,原始数据!I$3:I$722,"客")+SUMIFS(原始数据!T$3:T$722,原始数据!L$3:L$722,C62,原始数据!I$3:I$722,"主")</f>
        <v>7</v>
      </c>
      <c r="N62" s="82">
        <f t="shared" si="13"/>
        <v>3.9</v>
      </c>
      <c r="O62" s="82">
        <f t="shared" si="14"/>
        <v>5.57142857142857</v>
      </c>
      <c r="P62" s="75"/>
      <c r="Q62" s="30">
        <v>5</v>
      </c>
      <c r="R62" s="31" t="str">
        <f>各类选项!K6</f>
        <v>TE</v>
      </c>
      <c r="S62" s="31" t="str">
        <f>各类选项!L6</f>
        <v>suda</v>
      </c>
      <c r="T62" s="31">
        <f>COUNTIFS(原始数据!$L$3:$L$722,S62)</f>
        <v>0</v>
      </c>
      <c r="U62" s="31">
        <f>COUNTIFS(原始数据!$L$3:$L$722,S62,原始数据!I$3:I$722,"主",原始数据!S$3:S$722,"&gt;2")+COUNTIFS(原始数据!$L$3:$L$722,S62,原始数据!I$3:I$722,"客",原始数据!S$3:S$722,"&lt;2")</f>
        <v>0</v>
      </c>
      <c r="V62" s="37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0</v>
      </c>
      <c r="W62" s="59">
        <f t="shared" si="15"/>
        <v>0</v>
      </c>
      <c r="X62" s="83">
        <f t="shared" si="16"/>
        <v>0</v>
      </c>
      <c r="Y62" s="31">
        <f>SUMIFS(原始数据!S$3:S$722,原始数据!L$3:L$722,S62,原始数据!I$3:I$722,"主")+SUMIFS(原始数据!T$3:T$722,原始数据!L$3:L$722,S62,原始数据!I$3:I$722,"客")</f>
        <v>0</v>
      </c>
      <c r="Z62" s="31">
        <f>SUMIFS(原始数据!S$3:S$722,原始数据!L$3:L$722,S62,原始数据!I$3:I$722,"客")+SUMIFS(原始数据!T$3:T$722,原始数据!L$3:L$722,S62,原始数据!I$3:I$722,"主")</f>
        <v>0</v>
      </c>
      <c r="AA62" s="59">
        <f t="shared" si="17"/>
        <v>0</v>
      </c>
      <c r="AB62" s="59">
        <f>IF(T62=0,0,SUMIFS(赛后数据!AU$3:AU$722,原始数据!L$3:L$722,S62)/T62)</f>
        <v>0</v>
      </c>
      <c r="AC62" s="59">
        <f t="shared" si="18"/>
        <v>0</v>
      </c>
      <c r="AD62" s="31" t="e">
        <f>(COUNTIFS(赛后数据!#REF!,S62)+COUNTIFS(赛后数据!#REF!,S62))</f>
        <v>#REF!</v>
      </c>
      <c r="AE62" s="31">
        <f t="array" ref="AE62">AF62+SUMPRODUCT((AF$58:AF$97=AF62)*(AH$58:AH$97&gt;AH62))</f>
        <v>27</v>
      </c>
      <c r="AF62" s="31">
        <f t="array" ref="AF62">RANK(AA62,AA$58:AA$97)+SUMPRODUCT((AA$58:AA$97=AA62)*(AC$58:AC$97&gt;AC62))</f>
        <v>27</v>
      </c>
      <c r="AG62" s="31">
        <f t="array" ref="AG62">AF62+SUMPRODUCT((AF$58:AF$97=AF58)*(W$58:W$97&gt;W62))</f>
        <v>28</v>
      </c>
      <c r="AH62" s="31">
        <v>36</v>
      </c>
    </row>
    <row r="63" ht="19" customHeight="1" spans="1:34">
      <c r="A63" s="73"/>
      <c r="B63" s="84" t="str">
        <f t="array" ref="B63">INDEX($R$58:$AE$97,MATCH(Q63,$AE$58:$AE$97,0),1)</f>
        <v>AXIZ</v>
      </c>
      <c r="C63" s="85" t="str">
        <f t="array" ref="C63">INDEX($R$58:$AE$97,MATCH(Q63,$AE$58:$AE$97,0),2)</f>
        <v>kakiri</v>
      </c>
      <c r="D63" s="84">
        <f>COUNTIFS(原始数据!$L$3:$L$722,C63)</f>
        <v>8</v>
      </c>
      <c r="E63" s="75">
        <f>COUNTIFS(原始数据!$L$3:$L$722,C63,原始数据!I$3:I$722,"主",原始数据!S$3:S$722,"&gt;2")+COUNTIFS(原始数据!$L$3:$L$722,C63,原始数据!I$3:I$722,"客",原始数据!S$3:S$722,"&lt;2")</f>
        <v>6</v>
      </c>
      <c r="F63" s="75">
        <f>COUNTIFS(原始数据!$L$3:$L$722,C63,原始数据!I$3:I$722,"主",原始数据!S$3:S$722,"=2")+COUNTIFS(原始数据!$L$3:$L$722,C63,原始数据!I$3:I$722,"客",原始数据!S$3:S$722,"=2")</f>
        <v>2</v>
      </c>
      <c r="G63" s="86">
        <f>COUNTIFS(原始数据!$L$3:$L$722,C63,原始数据!I$3:I$722,"主",原始数据!S$3:S$722,"&lt;2")+COUNTIFS(原始数据!$L$3:$L$722,C63,原始数据!I$3:I$722,"客",原始数据!S$3:S$722,"&gt;2")</f>
        <v>0</v>
      </c>
      <c r="H63" s="84">
        <f>COUNTIFS(原始数据!L$3:L$722,C63,原始数据!I$3:I$722,"主",原始数据!S$3:S$722,"5")+COUNTIFS(原始数据!L$3:L$722,C63,原始数据!I$3:I$722,"客",原始数据!S$3:S$722,"0")</f>
        <v>3</v>
      </c>
      <c r="I63" s="86">
        <f>COUNTIFS(原始数据!L$3:L$722,C63,原始数据!I$3:I$722,"主",原始数据!S$3:S$722,"0")+COUNTIFS(原始数据!L$3:L$722,C63,原始数据!I$3:I$722,"客",原始数据!S$3:S$722,"5")</f>
        <v>0</v>
      </c>
      <c r="J63" s="84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25</v>
      </c>
      <c r="K63" s="87">
        <f t="shared" si="12"/>
        <v>3.125</v>
      </c>
      <c r="L63" s="84">
        <f>SUMIFS(原始数据!S$3:S$722,原始数据!L$3:L$722,C63,原始数据!I$3:I$722,"主")+SUMIFS(原始数据!T$3:T$722,原始数据!L$3:L$722,C63,原始数据!I$3:I$722,"客")</f>
        <v>28</v>
      </c>
      <c r="M63" s="75">
        <f>SUMIFS(原始数据!S$3:S$722,原始数据!L$3:L$722,C63,原始数据!I$3:I$722,"客")+SUMIFS(原始数据!T$3:T$722,原始数据!L$3:L$722,C63,原始数据!I$3:I$722,"主")</f>
        <v>7</v>
      </c>
      <c r="N63" s="87">
        <f t="shared" si="13"/>
        <v>3.5</v>
      </c>
      <c r="O63" s="87">
        <f t="shared" si="14"/>
        <v>4</v>
      </c>
      <c r="P63" s="75"/>
      <c r="Q63" s="30">
        <v>6</v>
      </c>
      <c r="R63" s="31" t="str">
        <f>各类选项!K7</f>
        <v>AWG</v>
      </c>
      <c r="S63" s="31" t="str">
        <f>各类选项!L7</f>
        <v>brontal</v>
      </c>
      <c r="T63" s="31">
        <f>COUNTIFS(原始数据!$L$3:$L$722,S63)</f>
        <v>9</v>
      </c>
      <c r="U63" s="31">
        <f>COUNTIFS(原始数据!$L$3:$L$722,S63,原始数据!I$3:I$722,"主",原始数据!S$3:S$722,"&gt;2")+COUNTIFS(原始数据!$L$3:$L$722,S63,原始数据!I$3:I$722,"客",原始数据!S$3:S$722,"&lt;2")</f>
        <v>2</v>
      </c>
      <c r="V63" s="37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21</v>
      </c>
      <c r="W63" s="59">
        <f t="shared" si="15"/>
        <v>2.33333333333333</v>
      </c>
      <c r="X63" s="83">
        <f t="shared" si="16"/>
        <v>2.33333333333333</v>
      </c>
      <c r="Y63" s="31">
        <f>SUMIFS(原始数据!S$3:S$722,原始数据!L$3:L$722,S63,原始数据!I$3:I$722,"主")+SUMIFS(原始数据!T$3:T$722,原始数据!L$3:L$722,S63,原始数据!I$3:I$722,"客")</f>
        <v>22</v>
      </c>
      <c r="Z63" s="31">
        <f>SUMIFS(原始数据!S$3:S$722,原始数据!L$3:L$722,S63,原始数据!I$3:I$722,"客")+SUMIFS(原始数据!T$3:T$722,原始数据!L$3:L$722,S63,原始数据!I$3:I$722,"主")</f>
        <v>15</v>
      </c>
      <c r="AA63" s="59">
        <f t="shared" si="17"/>
        <v>2.44444444444444</v>
      </c>
      <c r="AB63" s="59">
        <f>IF(T63=0,0,SUMIFS(赛后数据!AU$3:AU$722,原始数据!L$3:L$722,S63)/T63)</f>
        <v>0</v>
      </c>
      <c r="AC63" s="59">
        <f t="shared" si="18"/>
        <v>1.46666666666667</v>
      </c>
      <c r="AD63" s="31" t="e">
        <f>(COUNTIFS(赛后数据!#REF!,S63)+COUNTIFS(赛后数据!#REF!,S63))</f>
        <v>#REF!</v>
      </c>
      <c r="AE63" s="31">
        <f t="array" ref="AE63">AF63+SUMPRODUCT((AF$58:AF$97=AF63)*(AH$58:AH$97&gt;AH63))</f>
        <v>20</v>
      </c>
      <c r="AF63" s="31">
        <f t="array" ref="AF63">RANK(AA63,AA$58:AA$97)+SUMPRODUCT((AA$58:AA$97=AA63)*(AC$58:AC$97&gt;AC63))</f>
        <v>20</v>
      </c>
      <c r="AG63" s="31">
        <f t="array" ref="AG63">AF63+SUMPRODUCT((AF$58:AF$97=AF59)*(W$58:W$97&gt;W63))</f>
        <v>21</v>
      </c>
      <c r="AH63" s="31">
        <v>35</v>
      </c>
    </row>
    <row r="64" ht="19" customHeight="1" spans="1:34">
      <c r="A64" s="73"/>
      <c r="B64" s="77" t="str">
        <f t="array" ref="B64">INDEX($R$58:$AE$97,MATCH(Q64,$AE$58:$AE$97,0),1)</f>
        <v>RC</v>
      </c>
      <c r="C64" s="78" t="str">
        <f t="array" ref="C64">INDEX($R$58:$AE$97,MATCH(Q64,$AE$58:$AE$97,0),2)</f>
        <v>aka</v>
      </c>
      <c r="D64" s="77">
        <f>COUNTIFS(原始数据!$L$3:$L$722,C64)</f>
        <v>11</v>
      </c>
      <c r="E64" s="80">
        <f>COUNTIFS(原始数据!$L$3:$L$722,C64,原始数据!I$3:I$722,"主",原始数据!S$3:S$722,"&gt;2")+COUNTIFS(原始数据!$L$3:$L$722,C64,原始数据!I$3:I$722,"客",原始数据!S$3:S$722,"&lt;2")</f>
        <v>6</v>
      </c>
      <c r="F64" s="80">
        <f>COUNTIFS(原始数据!$L$3:$L$722,C64,原始数据!I$3:I$722,"主",原始数据!S$3:S$722,"=2")+COUNTIFS(原始数据!$L$3:$L$722,C64,原始数据!I$3:I$722,"客",原始数据!S$3:S$722,"=2")</f>
        <v>4</v>
      </c>
      <c r="G64" s="81">
        <f>COUNTIFS(原始数据!$L$3:$L$722,C64,原始数据!I$3:I$722,"主",原始数据!S$3:S$722,"&lt;2")+COUNTIFS(原始数据!$L$3:$L$722,C64,原始数据!I$3:I$722,"客",原始数据!S$3:S$722,"&gt;2")</f>
        <v>1</v>
      </c>
      <c r="H64" s="77">
        <f>COUNTIFS(原始数据!L$3:L$722,C64,原始数据!I$3:I$722,"主",原始数据!S$3:S$722,"5")+COUNTIFS(原始数据!L$3:L$722,C64,原始数据!I$3:I$722,"客",原始数据!S$3:S$722,"0")</f>
        <v>5</v>
      </c>
      <c r="I64" s="81">
        <f>COUNTIFS(原始数据!L$3:L$722,C64,原始数据!I$3:I$722,"主",原始数据!S$3:S$722,"0")+COUNTIFS(原始数据!L$3:L$722,C64,原始数据!I$3:I$722,"客",原始数据!S$3:S$722,"5")</f>
        <v>0</v>
      </c>
      <c r="J64" s="77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32</v>
      </c>
      <c r="K64" s="82">
        <f t="shared" si="12"/>
        <v>2.90909090909091</v>
      </c>
      <c r="L64" s="77">
        <f>SUMIFS(原始数据!S$3:S$722,原始数据!L$3:L$722,C64,原始数据!I$3:I$722,"主")+SUMIFS(原始数据!T$3:T$722,原始数据!L$3:L$722,C64,原始数据!I$3:I$722,"客")</f>
        <v>37</v>
      </c>
      <c r="M64" s="80">
        <f>SUMIFS(原始数据!S$3:S$722,原始数据!L$3:L$722,C64,原始数据!I$3:I$722,"客")+SUMIFS(原始数据!T$3:T$722,原始数据!L$3:L$722,C64,原始数据!I$3:I$722,"主")</f>
        <v>12</v>
      </c>
      <c r="N64" s="82">
        <f t="shared" si="13"/>
        <v>3.36363636363636</v>
      </c>
      <c r="O64" s="82">
        <f t="shared" si="14"/>
        <v>3.08333333333333</v>
      </c>
      <c r="P64" s="75"/>
      <c r="Q64" s="30">
        <v>7</v>
      </c>
      <c r="R64" s="31" t="str">
        <f>各类选项!K8</f>
        <v>AWG</v>
      </c>
      <c r="S64" s="31" t="str">
        <f>各类选项!L8</f>
        <v>yukakina</v>
      </c>
      <c r="T64" s="31">
        <f>COUNTIFS(原始数据!$L$3:$L$722,S64)</f>
        <v>1</v>
      </c>
      <c r="U64" s="31">
        <f>COUNTIFS(原始数据!$L$3:$L$722,S64,原始数据!I$3:I$722,"主",原始数据!S$3:S$722,"&gt;2")+COUNTIFS(原始数据!$L$3:$L$722,S64,原始数据!I$3:I$722,"客",原始数据!S$3:S$722,"&lt;2")</f>
        <v>1</v>
      </c>
      <c r="V64" s="37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4</v>
      </c>
      <c r="W64" s="59">
        <f t="shared" si="15"/>
        <v>4</v>
      </c>
      <c r="X64" s="83">
        <f t="shared" si="16"/>
        <v>4</v>
      </c>
      <c r="Y64" s="31">
        <f>SUMIFS(原始数据!S$3:S$722,原始数据!L$3:L$722,S64,原始数据!I$3:I$722,"主")+SUMIFS(原始数据!T$3:T$722,原始数据!L$3:L$722,S64,原始数据!I$3:I$722,"客")</f>
        <v>5</v>
      </c>
      <c r="Z64" s="31">
        <f>SUMIFS(原始数据!S$3:S$722,原始数据!L$3:L$722,S64,原始数据!I$3:I$722,"客")+SUMIFS(原始数据!T$3:T$722,原始数据!L$3:L$722,S64,原始数据!I$3:I$722,"主")</f>
        <v>0</v>
      </c>
      <c r="AA64" s="59">
        <f t="shared" si="17"/>
        <v>5</v>
      </c>
      <c r="AB64" s="59">
        <f>IF(T64=0,0,SUMIFS(赛后数据!AU$3:AU$722,原始数据!L$3:L$722,S64)/T64)</f>
        <v>2</v>
      </c>
      <c r="AC64" s="59" t="str">
        <f t="shared" si="18"/>
        <v>MAX</v>
      </c>
      <c r="AD64" s="31" t="e">
        <f>(COUNTIFS(赛后数据!#REF!,S64)+COUNTIFS(赛后数据!#REF!,S64))</f>
        <v>#REF!</v>
      </c>
      <c r="AE64" s="31">
        <f t="array" ref="AE64">AF64+SUMPRODUCT((AF$58:AF$97=AF64)*(AH$58:AH$97&gt;AH64))</f>
        <v>1</v>
      </c>
      <c r="AF64" s="31">
        <f t="array" ref="AF64">RANK(AA64,AA$58:AA$97)+SUMPRODUCT((AA$58:AA$97=AA64)*(AC$58:AC$97&gt;AC64))</f>
        <v>1</v>
      </c>
      <c r="AG64" s="31">
        <f t="array" ref="AG64">AF64+SUMPRODUCT((AF$58:AF$97=AF60)*(W$58:W$97&gt;W64))</f>
        <v>1</v>
      </c>
      <c r="AH64" s="31">
        <v>34</v>
      </c>
    </row>
    <row r="65" ht="19" customHeight="1" spans="1:34">
      <c r="A65" s="73"/>
      <c r="B65" s="84" t="str">
        <f t="array" ref="B65">INDEX($R$58:$AE$97,MATCH(Q65,$AE$58:$AE$97,0),1)</f>
        <v>AXIZ</v>
      </c>
      <c r="C65" s="85" t="str">
        <f t="array" ref="C65">INDEX($R$58:$AE$97,MATCH(Q65,$AE$58:$AE$97,0),2)</f>
        <v>kakaka</v>
      </c>
      <c r="D65" s="84">
        <f>COUNTIFS(原始数据!$L$3:$L$722,C65)</f>
        <v>3</v>
      </c>
      <c r="E65" s="75">
        <f>COUNTIFS(原始数据!$L$3:$L$722,C65,原始数据!I$3:I$722,"主",原始数据!S$3:S$722,"&gt;2")+COUNTIFS(原始数据!$L$3:$L$722,C65,原始数据!I$3:I$722,"客",原始数据!S$3:S$722,"&lt;2")</f>
        <v>2</v>
      </c>
      <c r="F65" s="75">
        <f>COUNTIFS(原始数据!$L$3:$L$722,C65,原始数据!I$3:I$722,"主",原始数据!S$3:S$722,"=2")+COUNTIFS(原始数据!$L$3:$L$722,C65,原始数据!I$3:I$722,"客",原始数据!S$3:S$722,"=2")</f>
        <v>1</v>
      </c>
      <c r="G65" s="86">
        <f>COUNTIFS(原始数据!$L$3:$L$722,C65,原始数据!I$3:I$722,"主",原始数据!S$3:S$722,"&lt;2")+COUNTIFS(原始数据!$L$3:$L$722,C65,原始数据!I$3:I$722,"客",原始数据!S$3:S$722,"&gt;2")</f>
        <v>0</v>
      </c>
      <c r="H65" s="84">
        <f>COUNTIFS(原始数据!L$3:L$722,C65,原始数据!I$3:I$722,"主",原始数据!S$3:S$722,"5")+COUNTIFS(原始数据!L$3:L$722,C65,原始数据!I$3:I$722,"客",原始数据!S$3:S$722,"0")</f>
        <v>1</v>
      </c>
      <c r="I65" s="86">
        <f>COUNTIFS(原始数据!L$3:L$722,C65,原始数据!I$3:I$722,"主",原始数据!S$3:S$722,"0")+COUNTIFS(原始数据!L$3:L$722,C65,原始数据!I$3:I$722,"客",原始数据!S$3:S$722,"5")</f>
        <v>0</v>
      </c>
      <c r="J65" s="84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9</v>
      </c>
      <c r="K65" s="87">
        <f t="shared" si="12"/>
        <v>3</v>
      </c>
      <c r="L65" s="84">
        <f>SUMIFS(原始数据!S$3:S$722,原始数据!L$3:L$722,C65,原始数据!I$3:I$722,"主")+SUMIFS(原始数据!T$3:T$722,原始数据!L$3:L$722,C65,原始数据!I$3:I$722,"客")</f>
        <v>10</v>
      </c>
      <c r="M65" s="75">
        <f>SUMIFS(原始数据!S$3:S$722,原始数据!L$3:L$722,C65,原始数据!I$3:I$722,"客")+SUMIFS(原始数据!T$3:T$722,原始数据!L$3:L$722,C65,原始数据!I$3:I$722,"主")</f>
        <v>3</v>
      </c>
      <c r="N65" s="87">
        <f t="shared" si="13"/>
        <v>3.33333333333333</v>
      </c>
      <c r="O65" s="87">
        <f t="shared" si="14"/>
        <v>3.33333333333333</v>
      </c>
      <c r="P65" s="75"/>
      <c r="Q65" s="30">
        <v>8</v>
      </c>
      <c r="R65" s="31" t="str">
        <f>各类选项!K9</f>
        <v>ITZY</v>
      </c>
      <c r="S65" s="31" t="str">
        <f>各类选项!L9</f>
        <v>bailu</v>
      </c>
      <c r="T65" s="31">
        <f>COUNTIFS(原始数据!$L$3:$L$722,S65)</f>
        <v>9</v>
      </c>
      <c r="U65" s="31">
        <f>COUNTIFS(原始数据!$L$3:$L$722,S65,原始数据!I$3:I$722,"主",原始数据!S$3:S$722,"&gt;2")+COUNTIFS(原始数据!$L$3:$L$722,S65,原始数据!I$3:I$722,"客",原始数据!S$3:S$722,"&lt;2")</f>
        <v>5</v>
      </c>
      <c r="V65" s="37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25</v>
      </c>
      <c r="W65" s="59">
        <f t="shared" si="15"/>
        <v>2.77777777777778</v>
      </c>
      <c r="X65" s="83">
        <f t="shared" si="16"/>
        <v>2.77777777777778</v>
      </c>
      <c r="Y65" s="31">
        <f>SUMIFS(原始数据!S$3:S$722,原始数据!L$3:L$722,S65,原始数据!I$3:I$722,"主")+SUMIFS(原始数据!T$3:T$722,原始数据!L$3:L$722,S65,原始数据!I$3:I$722,"客")</f>
        <v>27</v>
      </c>
      <c r="Z65" s="31">
        <f>SUMIFS(原始数据!S$3:S$722,原始数据!L$3:L$722,S65,原始数据!I$3:I$722,"客")+SUMIFS(原始数据!T$3:T$722,原始数据!L$3:L$722,S65,原始数据!I$3:I$722,"主")</f>
        <v>11</v>
      </c>
      <c r="AA65" s="59">
        <f t="shared" si="17"/>
        <v>3</v>
      </c>
      <c r="AB65" s="59">
        <f>IF(T65=0,0,SUMIFS(赛后数据!AU$3:AU$722,原始数据!L$3:L$722,S65)/T65)</f>
        <v>0.222222222222222</v>
      </c>
      <c r="AC65" s="59">
        <f t="shared" si="18"/>
        <v>2.45454545454545</v>
      </c>
      <c r="AD65" s="31" t="e">
        <f>(COUNTIFS(赛后数据!#REF!,S65)+COUNTIFS(赛后数据!#REF!,S65))</f>
        <v>#REF!</v>
      </c>
      <c r="AE65" s="31">
        <f t="array" ref="AE65">AF65+SUMPRODUCT((AF$58:AF$97=AF65)*(AH$58:AH$97&gt;AH65))</f>
        <v>11</v>
      </c>
      <c r="AF65" s="31">
        <f t="array" ref="AF65">RANK(AA65,AA$58:AA$97)+SUMPRODUCT((AA$58:AA$97=AA65)*(AC$58:AC$97&gt;AC65))</f>
        <v>11</v>
      </c>
      <c r="AG65" s="31">
        <f t="array" ref="AG65">AF65+SUMPRODUCT((AF$58:AF$97=AF61)*(W$58:W$97&gt;W65))</f>
        <v>11</v>
      </c>
      <c r="AH65" s="31">
        <v>33</v>
      </c>
    </row>
    <row r="66" ht="19" customHeight="1" spans="1:34">
      <c r="A66" s="73"/>
      <c r="B66" s="77" t="str">
        <f t="array" ref="B66">INDEX($R$58:$AE$97,MATCH(Q66,$AE$58:$AE$97,0),1)</f>
        <v>GG</v>
      </c>
      <c r="C66" s="78" t="str">
        <f t="array" ref="C66">INDEX($R$58:$AE$97,MATCH(Q66,$AE$58:$AE$97,0),2)</f>
        <v>xawm</v>
      </c>
      <c r="D66" s="77">
        <f>COUNTIFS(原始数据!$L$3:$L$722,C66)</f>
        <v>11</v>
      </c>
      <c r="E66" s="80">
        <f>COUNTIFS(原始数据!$L$3:$L$722,C66,原始数据!I$3:I$722,"主",原始数据!S$3:S$722,"&gt;2")+COUNTIFS(原始数据!$L$3:$L$722,C66,原始数据!I$3:I$722,"客",原始数据!S$3:S$722,"&lt;2")</f>
        <v>6</v>
      </c>
      <c r="F66" s="80">
        <f>COUNTIFS(原始数据!$L$3:$L$722,C66,原始数据!I$3:I$722,"主",原始数据!S$3:S$722,"=2")+COUNTIFS(原始数据!$L$3:$L$722,C66,原始数据!I$3:I$722,"客",原始数据!S$3:S$722,"=2")</f>
        <v>3</v>
      </c>
      <c r="G66" s="81">
        <f>COUNTIFS(原始数据!$L$3:$L$722,C66,原始数据!I$3:I$722,"主",原始数据!S$3:S$722,"&lt;2")+COUNTIFS(原始数据!$L$3:$L$722,C66,原始数据!I$3:I$722,"客",原始数据!S$3:S$722,"&gt;2")</f>
        <v>2</v>
      </c>
      <c r="H66" s="77">
        <f>COUNTIFS(原始数据!L$3:L$722,C66,原始数据!I$3:I$722,"主",原始数据!S$3:S$722,"5")+COUNTIFS(原始数据!L$3:L$722,C66,原始数据!I$3:I$722,"客",原始数据!S$3:S$722,"0")</f>
        <v>5</v>
      </c>
      <c r="I66" s="81">
        <f>COUNTIFS(原始数据!L$3:L$722,C66,原始数据!I$3:I$722,"主",原始数据!S$3:S$722,"0")+COUNTIFS(原始数据!L$3:L$722,C66,原始数据!I$3:I$722,"客",原始数据!S$3:S$722,"5")</f>
        <v>0</v>
      </c>
      <c r="J66" s="77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31</v>
      </c>
      <c r="K66" s="82">
        <f t="shared" si="12"/>
        <v>2.81818181818182</v>
      </c>
      <c r="L66" s="77">
        <f>SUMIFS(原始数据!S$3:S$722,原始数据!L$3:L$722,C66,原始数据!I$3:I$722,"主")+SUMIFS(原始数据!T$3:T$722,原始数据!L$3:L$722,C66,原始数据!I$3:I$722,"客")</f>
        <v>36</v>
      </c>
      <c r="M66" s="80">
        <f>SUMIFS(原始数据!S$3:S$722,原始数据!L$3:L$722,C66,原始数据!I$3:I$722,"客")+SUMIFS(原始数据!T$3:T$722,原始数据!L$3:L$722,C66,原始数据!I$3:I$722,"主")</f>
        <v>13</v>
      </c>
      <c r="N66" s="82">
        <f t="shared" si="13"/>
        <v>3.27272727272727</v>
      </c>
      <c r="O66" s="82">
        <f t="shared" si="14"/>
        <v>2.76923076923077</v>
      </c>
      <c r="P66" s="75"/>
      <c r="Q66" s="30">
        <v>9</v>
      </c>
      <c r="R66" s="31" t="str">
        <f>各类选项!K10</f>
        <v>ITZY</v>
      </c>
      <c r="S66" s="31" t="str">
        <f>各类选项!L10</f>
        <v>siyu</v>
      </c>
      <c r="T66" s="31">
        <f>COUNTIFS(原始数据!$L$3:$L$722,S66)</f>
        <v>3</v>
      </c>
      <c r="U66" s="31">
        <f>COUNTIFS(原始数据!$L$3:$L$722,S66,原始数据!I$3:I$722,"主",原始数据!S$3:S$722,"&gt;2")+COUNTIFS(原始数据!$L$3:$L$722,S66,原始数据!I$3:I$722,"客",原始数据!S$3:S$722,"&lt;2")</f>
        <v>1</v>
      </c>
      <c r="V66" s="37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5</v>
      </c>
      <c r="W66" s="59">
        <f t="shared" si="15"/>
        <v>1.66666666666667</v>
      </c>
      <c r="X66" s="83">
        <f t="shared" si="16"/>
        <v>1.66666666666667</v>
      </c>
      <c r="Y66" s="31">
        <f>SUMIFS(原始数据!S$3:S$722,原始数据!L$3:L$722,S66,原始数据!I$3:I$722,"主")+SUMIFS(原始数据!T$3:T$722,原始数据!L$3:L$722,S66,原始数据!I$3:I$722,"客")</f>
        <v>5</v>
      </c>
      <c r="Z66" s="31">
        <f>SUMIFS(原始数据!S$3:S$722,原始数据!L$3:L$722,S66,原始数据!I$3:I$722,"客")+SUMIFS(原始数据!T$3:T$722,原始数据!L$3:L$722,S66,原始数据!I$3:I$722,"主")</f>
        <v>8</v>
      </c>
      <c r="AA66" s="59">
        <f t="shared" si="17"/>
        <v>1.66666666666667</v>
      </c>
      <c r="AB66" s="59">
        <f>IF(T66=0,0,SUMIFS(赛后数据!AU$3:AU$722,原始数据!L$3:L$722,S66)/T66)</f>
        <v>0</v>
      </c>
      <c r="AC66" s="59">
        <f t="shared" si="18"/>
        <v>0.625</v>
      </c>
      <c r="AD66" s="31" t="e">
        <f>(COUNTIFS(赛后数据!#REF!,S66)+COUNTIFS(赛后数据!#REF!,S66))</f>
        <v>#REF!</v>
      </c>
      <c r="AE66" s="31">
        <f t="array" ref="AE66">AF66+SUMPRODUCT((AF$58:AF$97=AF66)*(AH$58:AH$97&gt;AH66))</f>
        <v>25</v>
      </c>
      <c r="AF66" s="31">
        <f t="array" ref="AF66">RANK(AA66,AA$58:AA$97)+SUMPRODUCT((AA$58:AA$97=AA66)*(AC$58:AC$97&gt;AC66))</f>
        <v>25</v>
      </c>
      <c r="AG66" s="31">
        <f t="array" ref="AG66">AF66+SUMPRODUCT((AF$58:AF$97=AF62)*(W$58:W$97&gt;W66))</f>
        <v>25</v>
      </c>
      <c r="AH66" s="31">
        <v>32</v>
      </c>
    </row>
    <row r="67" ht="19" customHeight="1" spans="1:34">
      <c r="A67" s="73"/>
      <c r="B67" s="84" t="str">
        <f t="array" ref="B67">INDEX($R$58:$AE$97,MATCH(Q67,$AE$58:$AE$97,0),1)</f>
        <v>RD</v>
      </c>
      <c r="C67" s="85" t="str">
        <f t="array" ref="C67">INDEX($R$58:$AE$97,MATCH(Q67,$AE$58:$AE$97,0),2)</f>
        <v>binbin</v>
      </c>
      <c r="D67" s="84">
        <f>COUNTIFS(原始数据!$L$3:$L$722,C67)</f>
        <v>1</v>
      </c>
      <c r="E67" s="75">
        <f>COUNTIFS(原始数据!$L$3:$L$722,C67,原始数据!I$3:I$722,"主",原始数据!S$3:S$722,"&gt;2")+COUNTIFS(原始数据!$L$3:$L$722,C67,原始数据!I$3:I$722,"客",原始数据!S$3:S$722,"&lt;2")</f>
        <v>1</v>
      </c>
      <c r="F67" s="75">
        <f>COUNTIFS(原始数据!$L$3:$L$722,C67,原始数据!I$3:I$722,"主",原始数据!S$3:S$722,"=2")+COUNTIFS(原始数据!$L$3:$L$722,C67,原始数据!I$3:I$722,"客",原始数据!S$3:S$722,"=2")</f>
        <v>0</v>
      </c>
      <c r="G67" s="86">
        <f>COUNTIFS(原始数据!$L$3:$L$722,C67,原始数据!I$3:I$722,"主",原始数据!S$3:S$722,"&lt;2")+COUNTIFS(原始数据!$L$3:$L$722,C67,原始数据!I$3:I$722,"客",原始数据!S$3:S$722,"&gt;2")</f>
        <v>0</v>
      </c>
      <c r="H67" s="84">
        <f>COUNTIFS(原始数据!L$3:L$722,C67,原始数据!I$3:I$722,"主",原始数据!S$3:S$722,"5")+COUNTIFS(原始数据!L$3:L$722,C67,原始数据!I$3:I$722,"客",原始数据!S$3:S$722,"0")</f>
        <v>0</v>
      </c>
      <c r="I67" s="86">
        <f>COUNTIFS(原始数据!L$3:L$722,C67,原始数据!I$3:I$722,"主",原始数据!S$3:S$722,"0")+COUNTIFS(原始数据!L$3:L$722,C67,原始数据!I$3:I$722,"客",原始数据!S$3:S$722,"5")</f>
        <v>0</v>
      </c>
      <c r="J67" s="84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3</v>
      </c>
      <c r="K67" s="87">
        <f t="shared" si="12"/>
        <v>3</v>
      </c>
      <c r="L67" s="84">
        <f>SUMIFS(原始数据!S$3:S$722,原始数据!L$3:L$722,C67,原始数据!I$3:I$722,"主")+SUMIFS(原始数据!T$3:T$722,原始数据!L$3:L$722,C67,原始数据!I$3:I$722,"客")</f>
        <v>3</v>
      </c>
      <c r="M67" s="75">
        <f>SUMIFS(原始数据!S$3:S$722,原始数据!L$3:L$722,C67,原始数据!I$3:I$722,"客")+SUMIFS(原始数据!T$3:T$722,原始数据!L$3:L$722,C67,原始数据!I$3:I$722,"主")</f>
        <v>1</v>
      </c>
      <c r="N67" s="87">
        <f t="shared" si="13"/>
        <v>3</v>
      </c>
      <c r="O67" s="87">
        <f t="shared" si="14"/>
        <v>3</v>
      </c>
      <c r="P67" s="75"/>
      <c r="Q67" s="30">
        <v>10</v>
      </c>
      <c r="R67" s="31" t="str">
        <f>各类选项!K11</f>
        <v>WOLVES</v>
      </c>
      <c r="S67" s="31" t="str">
        <f>各类选项!L11</f>
        <v>yeyv</v>
      </c>
      <c r="T67" s="31">
        <f>COUNTIFS(原始数据!$L$3:$L$722,S67)</f>
        <v>0</v>
      </c>
      <c r="U67" s="31">
        <f>COUNTIFS(原始数据!$L$3:$L$722,S67,原始数据!I$3:I$722,"主",原始数据!S$3:S$722,"&gt;2")+COUNTIFS(原始数据!$L$3:$L$722,S67,原始数据!I$3:I$722,"客",原始数据!S$3:S$722,"&lt;2")</f>
        <v>0</v>
      </c>
      <c r="V67" s="37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0</v>
      </c>
      <c r="W67" s="59">
        <f t="shared" si="15"/>
        <v>0</v>
      </c>
      <c r="X67" s="83">
        <f t="shared" si="16"/>
        <v>0</v>
      </c>
      <c r="Y67" s="31">
        <f>SUMIFS(原始数据!S$3:S$722,原始数据!L$3:L$722,S67,原始数据!I$3:I$722,"主")+SUMIFS(原始数据!T$3:T$722,原始数据!L$3:L$722,S67,原始数据!I$3:I$722,"客")</f>
        <v>0</v>
      </c>
      <c r="Z67" s="31">
        <f>SUMIFS(原始数据!S$3:S$722,原始数据!L$3:L$722,S67,原始数据!I$3:I$722,"客")+SUMIFS(原始数据!T$3:T$722,原始数据!L$3:L$722,S67,原始数据!I$3:I$722,"主")</f>
        <v>0</v>
      </c>
      <c r="AA67" s="59">
        <f t="shared" si="17"/>
        <v>0</v>
      </c>
      <c r="AB67" s="59">
        <f>IF(T67=0,0,SUMIFS(赛后数据!AU$3:AU$722,原始数据!L$3:L$722,S67)/T67)</f>
        <v>0</v>
      </c>
      <c r="AC67" s="59">
        <f t="shared" si="18"/>
        <v>0</v>
      </c>
      <c r="AD67" s="31" t="e">
        <f>(COUNTIFS(赛后数据!#REF!,S67)+COUNTIFS(赛后数据!#REF!,S67))</f>
        <v>#REF!</v>
      </c>
      <c r="AE67" s="31">
        <f t="array" ref="AE67">AF67+SUMPRODUCT((AF$58:AF$97=AF67)*(AH$58:AH$97&gt;AH67))</f>
        <v>28</v>
      </c>
      <c r="AF67" s="31">
        <f t="array" ref="AF67">RANK(AA67,AA$58:AA$97)+SUMPRODUCT((AA$58:AA$97=AA67)*(AC$58:AC$97&gt;AC67))</f>
        <v>27</v>
      </c>
      <c r="AG67" s="31">
        <f t="array" ref="AG67">AF67+SUMPRODUCT((AF$58:AF$97=AF63)*(W$58:W$97&gt;W67))</f>
        <v>28</v>
      </c>
      <c r="AH67" s="31">
        <v>31</v>
      </c>
    </row>
    <row r="68" ht="19" customHeight="1" spans="1:34">
      <c r="A68" s="73"/>
      <c r="B68" s="77" t="str">
        <f t="array" ref="B68">INDEX($R$58:$AE$97,MATCH(Q68,$AE$58:$AE$97,0),1)</f>
        <v>ITZY</v>
      </c>
      <c r="C68" s="78" t="str">
        <f t="array" ref="C68">INDEX($R$58:$AE$97,MATCH(Q68,$AE$58:$AE$97,0),2)</f>
        <v>bailu</v>
      </c>
      <c r="D68" s="77">
        <f>COUNTIFS(原始数据!$L$3:$L$722,C68)</f>
        <v>9</v>
      </c>
      <c r="E68" s="80">
        <f>COUNTIFS(原始数据!$L$3:$L$722,C68,原始数据!I$3:I$722,"主",原始数据!S$3:S$722,"&gt;2")+COUNTIFS(原始数据!$L$3:$L$722,C68,原始数据!I$3:I$722,"客",原始数据!S$3:S$722,"&lt;2")</f>
        <v>5</v>
      </c>
      <c r="F68" s="80">
        <f>COUNTIFS(原始数据!$L$3:$L$722,C68,原始数据!I$3:I$722,"主",原始数据!S$3:S$722,"=2")+COUNTIFS(原始数据!$L$3:$L$722,C68,原始数据!I$3:I$722,"客",原始数据!S$3:S$722,"=2")</f>
        <v>4</v>
      </c>
      <c r="G68" s="81">
        <f>COUNTIFS(原始数据!$L$3:$L$722,C68,原始数据!I$3:I$722,"主",原始数据!S$3:S$722,"&lt;2")+COUNTIFS(原始数据!$L$3:$L$722,C68,原始数据!I$3:I$722,"客",原始数据!S$3:S$722,"&gt;2")</f>
        <v>0</v>
      </c>
      <c r="H68" s="77">
        <f>COUNTIFS(原始数据!L$3:L$722,C68,原始数据!I$3:I$722,"主",原始数据!S$3:S$722,"5")+COUNTIFS(原始数据!L$3:L$722,C68,原始数据!I$3:I$722,"客",原始数据!S$3:S$722,"0")</f>
        <v>2</v>
      </c>
      <c r="I68" s="81">
        <f>COUNTIFS(原始数据!L$3:L$722,C68,原始数据!I$3:I$722,"主",原始数据!S$3:S$722,"0")+COUNTIFS(原始数据!L$3:L$722,C68,原始数据!I$3:I$722,"客",原始数据!S$3:S$722,"5")</f>
        <v>0</v>
      </c>
      <c r="J68" s="77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25</v>
      </c>
      <c r="K68" s="82">
        <f t="shared" si="12"/>
        <v>2.77777777777778</v>
      </c>
      <c r="L68" s="77">
        <f>SUMIFS(原始数据!S$3:S$722,原始数据!L$3:L$722,C68,原始数据!I$3:I$722,"主")+SUMIFS(原始数据!T$3:T$722,原始数据!L$3:L$722,C68,原始数据!I$3:I$722,"客")</f>
        <v>27</v>
      </c>
      <c r="M68" s="80">
        <f>SUMIFS(原始数据!S$3:S$722,原始数据!L$3:L$722,C68,原始数据!I$3:I$722,"客")+SUMIFS(原始数据!T$3:T$722,原始数据!L$3:L$722,C68,原始数据!I$3:I$722,"主")</f>
        <v>11</v>
      </c>
      <c r="N68" s="82">
        <f t="shared" si="13"/>
        <v>3</v>
      </c>
      <c r="O68" s="82">
        <f t="shared" si="14"/>
        <v>2.45454545454545</v>
      </c>
      <c r="P68" s="75"/>
      <c r="Q68" s="30">
        <v>11</v>
      </c>
      <c r="R68" s="31" t="str">
        <f>各类选项!K12</f>
        <v>WOLVES</v>
      </c>
      <c r="S68" s="31" t="str">
        <f>各类选项!L12</f>
        <v>choai</v>
      </c>
      <c r="T68" s="31">
        <f>COUNTIFS(原始数据!$L$3:$L$722,S68)</f>
        <v>9</v>
      </c>
      <c r="U68" s="31">
        <f>COUNTIFS(原始数据!$L$3:$L$722,S68,原始数据!I$3:I$722,"主",原始数据!S$3:S$722,"&gt;2")+COUNTIFS(原始数据!$L$3:$L$722,S68,原始数据!I$3:I$722,"客",原始数据!S$3:S$722,"&lt;2")</f>
        <v>9</v>
      </c>
      <c r="V68" s="37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34</v>
      </c>
      <c r="W68" s="59">
        <f t="shared" si="15"/>
        <v>3.77777777777778</v>
      </c>
      <c r="X68" s="83">
        <f t="shared" si="16"/>
        <v>3.77777777777778</v>
      </c>
      <c r="Y68" s="31">
        <f>SUMIFS(原始数据!S$3:S$722,原始数据!L$3:L$722,S68,原始数据!I$3:I$722,"主")+SUMIFS(原始数据!T$3:T$722,原始数据!L$3:L$722,S68,原始数据!I$3:I$722,"客")</f>
        <v>41</v>
      </c>
      <c r="Z68" s="31">
        <f>SUMIFS(原始数据!S$3:S$722,原始数据!L$3:L$722,S68,原始数据!I$3:I$722,"客")+SUMIFS(原始数据!T$3:T$722,原始数据!L$3:L$722,S68,原始数据!I$3:I$722,"主")</f>
        <v>2</v>
      </c>
      <c r="AA68" s="59">
        <f t="shared" si="17"/>
        <v>4.55555555555556</v>
      </c>
      <c r="AB68" s="59">
        <f>IF(T68=0,0,SUMIFS(赛后数据!AU$3:AU$722,原始数据!L$3:L$722,S68)/T68)</f>
        <v>0.777777777777778</v>
      </c>
      <c r="AC68" s="59">
        <f t="shared" si="18"/>
        <v>20.5</v>
      </c>
      <c r="AD68" s="31" t="e">
        <f>(COUNTIFS(赛后数据!#REF!,S68)+COUNTIFS(赛后数据!#REF!,S68))</f>
        <v>#REF!</v>
      </c>
      <c r="AE68" s="31">
        <f t="array" ref="AE68">AF68+SUMPRODUCT((AF$58:AF$97=AF68)*(AH$58:AH$97&gt;AH68))</f>
        <v>2</v>
      </c>
      <c r="AF68" s="31">
        <f t="array" ref="AF68">RANK(AA68,AA$58:AA$97)+SUMPRODUCT((AA$58:AA$97=AA68)*(AC$58:AC$97&gt;AC68))</f>
        <v>2</v>
      </c>
      <c r="AG68" s="31">
        <f t="array" ref="AG68">AF68+SUMPRODUCT((AF$58:AF$97=AF64)*(W$58:W$97&gt;W68))</f>
        <v>3</v>
      </c>
      <c r="AH68" s="31">
        <v>30</v>
      </c>
    </row>
    <row r="69" ht="19" customHeight="1" spans="1:34">
      <c r="A69" s="73"/>
      <c r="B69" s="84" t="str">
        <f t="array" ref="B69">INDEX($R$58:$AE$97,MATCH(Q69,$AE$58:$AE$97,0),1)</f>
        <v>ACT</v>
      </c>
      <c r="C69" s="85" t="str">
        <f t="array" ref="C69">INDEX($R$58:$AE$97,MATCH(Q69,$AE$58:$AE$97,0),2)</f>
        <v>zz9</v>
      </c>
      <c r="D69" s="84">
        <f>COUNTIFS(原始数据!$L$3:$L$722,C69)</f>
        <v>10</v>
      </c>
      <c r="E69" s="75">
        <f>COUNTIFS(原始数据!$L$3:$L$722,C69,原始数据!I$3:I$722,"主",原始数据!S$3:S$722,"&gt;2")+COUNTIFS(原始数据!$L$3:$L$722,C69,原始数据!I$3:I$722,"客",原始数据!S$3:S$722,"&lt;2")</f>
        <v>6</v>
      </c>
      <c r="F69" s="75">
        <f>COUNTIFS(原始数据!$L$3:$L$722,C69,原始数据!I$3:I$722,"主",原始数据!S$3:S$722,"=2")+COUNTIFS(原始数据!$L$3:$L$722,C69,原始数据!I$3:I$722,"客",原始数据!S$3:S$722,"=2")</f>
        <v>2</v>
      </c>
      <c r="G69" s="86">
        <f>COUNTIFS(原始数据!$L$3:$L$722,C69,原始数据!I$3:I$722,"主",原始数据!S$3:S$722,"&lt;2")+COUNTIFS(原始数据!$L$3:$L$722,C69,原始数据!I$3:I$722,"客",原始数据!S$3:S$722,"&gt;2")</f>
        <v>2</v>
      </c>
      <c r="H69" s="84">
        <f>COUNTIFS(原始数据!L$3:L$722,C69,原始数据!I$3:I$722,"主",原始数据!S$3:S$722,"5")+COUNTIFS(原始数据!L$3:L$722,C69,原始数据!I$3:I$722,"客",原始数据!S$3:S$722,"0")</f>
        <v>3</v>
      </c>
      <c r="I69" s="86">
        <f>COUNTIFS(原始数据!L$3:L$722,C69,原始数据!I$3:I$722,"主",原始数据!S$3:S$722,"0")+COUNTIFS(原始数据!L$3:L$722,C69,原始数据!I$3:I$722,"客",原始数据!S$3:S$722,"5")</f>
        <v>0</v>
      </c>
      <c r="J69" s="84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27</v>
      </c>
      <c r="K69" s="87">
        <f t="shared" si="12"/>
        <v>2.7</v>
      </c>
      <c r="L69" s="84">
        <f>SUMIFS(原始数据!S$3:S$722,原始数据!L$3:L$722,C69,原始数据!I$3:I$722,"主")+SUMIFS(原始数据!T$3:T$722,原始数据!L$3:L$722,C69,原始数据!I$3:I$722,"客")</f>
        <v>30</v>
      </c>
      <c r="M69" s="75">
        <f>SUMIFS(原始数据!S$3:S$722,原始数据!L$3:L$722,C69,原始数据!I$3:I$722,"客")+SUMIFS(原始数据!T$3:T$722,原始数据!L$3:L$722,C69,原始数据!I$3:I$722,"主")</f>
        <v>13</v>
      </c>
      <c r="N69" s="87">
        <f t="shared" si="13"/>
        <v>3</v>
      </c>
      <c r="O69" s="87">
        <f t="shared" si="14"/>
        <v>2.30769230769231</v>
      </c>
      <c r="P69" s="75"/>
      <c r="Q69" s="30">
        <v>12</v>
      </c>
      <c r="R69" s="31" t="str">
        <f>各类选项!K13</f>
        <v>RC</v>
      </c>
      <c r="S69" s="31" t="str">
        <f>各类选项!L13</f>
        <v>aka</v>
      </c>
      <c r="T69" s="31">
        <f>COUNTIFS(原始数据!$L$3:$L$722,S69)</f>
        <v>11</v>
      </c>
      <c r="U69" s="31">
        <f>COUNTIFS(原始数据!$L$3:$L$722,S69,原始数据!I$3:I$722,"主",原始数据!S$3:S$722,"&gt;2")+COUNTIFS(原始数据!$L$3:$L$722,S69,原始数据!I$3:I$722,"客",原始数据!S$3:S$722,"&lt;2")</f>
        <v>6</v>
      </c>
      <c r="V69" s="37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32</v>
      </c>
      <c r="W69" s="59">
        <f t="shared" si="15"/>
        <v>2.90909090909091</v>
      </c>
      <c r="X69" s="83">
        <f t="shared" si="16"/>
        <v>2.90909090909091</v>
      </c>
      <c r="Y69" s="31">
        <f>SUMIFS(原始数据!S$3:S$722,原始数据!L$3:L$722,S69,原始数据!I$3:I$722,"主")+SUMIFS(原始数据!T$3:T$722,原始数据!L$3:L$722,S69,原始数据!I$3:I$722,"客")</f>
        <v>37</v>
      </c>
      <c r="Z69" s="31">
        <f>SUMIFS(原始数据!S$3:S$722,原始数据!L$3:L$722,S69,原始数据!I$3:I$722,"客")+SUMIFS(原始数据!T$3:T$722,原始数据!L$3:L$722,S69,原始数据!I$3:I$722,"主")</f>
        <v>12</v>
      </c>
      <c r="AA69" s="59">
        <f t="shared" si="17"/>
        <v>3.36363636363636</v>
      </c>
      <c r="AB69" s="59">
        <f>IF(T69=0,0,SUMIFS(赛后数据!AU$3:AU$722,原始数据!L$3:L$722,S69)/T69)</f>
        <v>0.363636363636364</v>
      </c>
      <c r="AC69" s="59">
        <f t="shared" si="18"/>
        <v>3.08333333333333</v>
      </c>
      <c r="AD69" s="31" t="e">
        <f>(COUNTIFS(赛后数据!#REF!,S69)+COUNTIFS(赛后数据!#REF!,S69))</f>
        <v>#REF!</v>
      </c>
      <c r="AE69" s="31">
        <f t="array" ref="AE69">AF69+SUMPRODUCT((AF$58:AF$97=AF69)*(AH$58:AH$97&gt;AH69))</f>
        <v>7</v>
      </c>
      <c r="AF69" s="31">
        <f t="array" ref="AF69">RANK(AA69,AA$58:AA$97)+SUMPRODUCT((AA$58:AA$97=AA69)*(AC$58:AC$97&gt;AC69))</f>
        <v>7</v>
      </c>
      <c r="AG69" s="31">
        <f t="array" ref="AG69">AF69+SUMPRODUCT((AF$58:AF$97=AF65)*(W$58:W$97&gt;W69))</f>
        <v>7</v>
      </c>
      <c r="AH69" s="31">
        <v>29</v>
      </c>
    </row>
    <row r="70" ht="19" customHeight="1" spans="1:34">
      <c r="A70" s="73"/>
      <c r="B70" s="77" t="str">
        <f t="array" ref="B70">INDEX($R$58:$AE$97,MATCH(Q70,$AE$58:$AE$97,0),1)</f>
        <v>ZETA</v>
      </c>
      <c r="C70" s="78" t="str">
        <f t="array" ref="C70">INDEX($R$58:$AE$97,MATCH(Q70,$AE$58:$AE$97,0),2)</f>
        <v>mkmldy</v>
      </c>
      <c r="D70" s="77">
        <f>COUNTIFS(原始数据!$L$3:$L$722,C70)</f>
        <v>3</v>
      </c>
      <c r="E70" s="80">
        <f>COUNTIFS(原始数据!$L$3:$L$722,C70,原始数据!I$3:I$722,"主",原始数据!S$3:S$722,"&gt;2")+COUNTIFS(原始数据!$L$3:$L$722,C70,原始数据!I$3:I$722,"客",原始数据!S$3:S$722,"&lt;2")</f>
        <v>1</v>
      </c>
      <c r="F70" s="80">
        <f>COUNTIFS(原始数据!$L$3:$L$722,C70,原始数据!I$3:I$722,"主",原始数据!S$3:S$722,"=2")+COUNTIFS(原始数据!$L$3:$L$722,C70,原始数据!I$3:I$722,"客",原始数据!S$3:S$722,"=2")</f>
        <v>2</v>
      </c>
      <c r="G70" s="81">
        <f>COUNTIFS(原始数据!$L$3:$L$722,C70,原始数据!I$3:I$722,"主",原始数据!S$3:S$722,"&lt;2")+COUNTIFS(原始数据!$L$3:$L$722,C70,原始数据!I$3:I$722,"客",原始数据!S$3:S$722,"&gt;2")</f>
        <v>0</v>
      </c>
      <c r="H70" s="77">
        <f>COUNTIFS(原始数据!L$3:L$722,C70,原始数据!I$3:I$722,"主",原始数据!S$3:S$722,"5")+COUNTIFS(原始数据!L$3:L$722,C70,原始数据!I$3:I$722,"客",原始数据!S$3:S$722,"0")</f>
        <v>1</v>
      </c>
      <c r="I70" s="81">
        <f>COUNTIFS(原始数据!L$3:L$722,C70,原始数据!I$3:I$722,"主",原始数据!S$3:S$722,"0")+COUNTIFS(原始数据!L$3:L$722,C70,原始数据!I$3:I$722,"客",原始数据!S$3:S$722,"5")</f>
        <v>0</v>
      </c>
      <c r="J70" s="77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8</v>
      </c>
      <c r="K70" s="82">
        <f t="shared" si="12"/>
        <v>2.66666666666667</v>
      </c>
      <c r="L70" s="77">
        <f>SUMIFS(原始数据!S$3:S$722,原始数据!L$3:L$722,C70,原始数据!I$3:I$722,"主")+SUMIFS(原始数据!T$3:T$722,原始数据!L$3:L$722,C70,原始数据!I$3:I$722,"客")</f>
        <v>9</v>
      </c>
      <c r="M70" s="80">
        <f>SUMIFS(原始数据!S$3:S$722,原始数据!L$3:L$722,C70,原始数据!I$3:I$722,"客")+SUMIFS(原始数据!T$3:T$722,原始数据!L$3:L$722,C70,原始数据!I$3:I$722,"主")</f>
        <v>4</v>
      </c>
      <c r="N70" s="82">
        <f t="shared" si="13"/>
        <v>3</v>
      </c>
      <c r="O70" s="82">
        <f t="shared" si="14"/>
        <v>2.25</v>
      </c>
      <c r="P70" s="75"/>
      <c r="Q70" s="30">
        <v>13</v>
      </c>
      <c r="R70" s="31" t="str">
        <f>各类选项!K14</f>
        <v>RC</v>
      </c>
      <c r="S70" s="31" t="str">
        <f>各类选项!L14</f>
        <v>shota</v>
      </c>
      <c r="T70" s="31">
        <f>COUNTIFS(原始数据!$L$3:$L$722,S70)</f>
        <v>0</v>
      </c>
      <c r="U70" s="31">
        <f>COUNTIFS(原始数据!$L$3:$L$722,S70,原始数据!I$3:I$722,"主",原始数据!S$3:S$722,"&gt;2")+COUNTIFS(原始数据!$L$3:$L$722,S70,原始数据!I$3:I$722,"客",原始数据!S$3:S$722,"&lt;2")</f>
        <v>0</v>
      </c>
      <c r="V70" s="37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0</v>
      </c>
      <c r="W70" s="59">
        <f t="shared" si="15"/>
        <v>0</v>
      </c>
      <c r="X70" s="83">
        <f t="shared" si="16"/>
        <v>0</v>
      </c>
      <c r="Y70" s="31">
        <f>SUMIFS(原始数据!S$3:S$722,原始数据!L$3:L$722,S70,原始数据!I$3:I$722,"主")+SUMIFS(原始数据!T$3:T$722,原始数据!L$3:L$722,S70,原始数据!I$3:I$722,"客")</f>
        <v>0</v>
      </c>
      <c r="Z70" s="31">
        <f>SUMIFS(原始数据!S$3:S$722,原始数据!L$3:L$722,S70,原始数据!I$3:I$722,"客")+SUMIFS(原始数据!T$3:T$722,原始数据!L$3:L$722,S70,原始数据!I$3:I$722,"主")</f>
        <v>0</v>
      </c>
      <c r="AA70" s="59">
        <f t="shared" si="17"/>
        <v>0</v>
      </c>
      <c r="AB70" s="59">
        <f>IF(T70=0,0,SUMIFS(赛后数据!AU$3:AU$722,原始数据!L$3:L$722,S70)/T70)</f>
        <v>0</v>
      </c>
      <c r="AC70" s="59">
        <f t="shared" si="18"/>
        <v>0</v>
      </c>
      <c r="AD70" s="31" t="e">
        <f>(COUNTIFS(赛后数据!#REF!,S70)+COUNTIFS(赛后数据!#REF!,S70))</f>
        <v>#REF!</v>
      </c>
      <c r="AE70" s="31">
        <f t="array" ref="AE70">AF70+SUMPRODUCT((AF$58:AF$97=AF70)*(AH$58:AH$97&gt;AH70))</f>
        <v>29</v>
      </c>
      <c r="AF70" s="31">
        <f t="array" ref="AF70">RANK(AA70,AA$58:AA$97)+SUMPRODUCT((AA$58:AA$97=AA70)*(AC$58:AC$97&gt;AC70))</f>
        <v>27</v>
      </c>
      <c r="AG70" s="31">
        <f t="array" ref="AG70">AF70+SUMPRODUCT((AF$58:AF$97=AF66)*(W$58:W$97&gt;W70))</f>
        <v>28</v>
      </c>
      <c r="AH70" s="31">
        <v>28</v>
      </c>
    </row>
    <row r="71" ht="19" customHeight="1" spans="1:34">
      <c r="A71" s="73"/>
      <c r="B71" s="84" t="str">
        <f t="array" ref="B71">INDEX($R$58:$AE$97,MATCH(Q71,$AE$58:$AE$97,0),1)</f>
        <v>FT</v>
      </c>
      <c r="C71" s="85" t="str">
        <f t="array" ref="C71">INDEX($R$58:$AE$97,MATCH(Q71,$AE$58:$AE$97,0),2)</f>
        <v>heshen</v>
      </c>
      <c r="D71" s="84">
        <f>COUNTIFS(原始数据!$L$3:$L$722,C71)</f>
        <v>5</v>
      </c>
      <c r="E71" s="75">
        <f>COUNTIFS(原始数据!$L$3:$L$722,C71,原始数据!I$3:I$722,"主",原始数据!S$3:S$722,"&gt;2")+COUNTIFS(原始数据!$L$3:$L$722,C71,原始数据!I$3:I$722,"客",原始数据!S$3:S$722,"&lt;2")</f>
        <v>2</v>
      </c>
      <c r="F71" s="75">
        <f>COUNTIFS(原始数据!$L$3:$L$722,C71,原始数据!I$3:I$722,"主",原始数据!S$3:S$722,"=2")+COUNTIFS(原始数据!$L$3:$L$722,C71,原始数据!I$3:I$722,"客",原始数据!S$3:S$722,"=2")</f>
        <v>2</v>
      </c>
      <c r="G71" s="86">
        <f>COUNTIFS(原始数据!$L$3:$L$722,C71,原始数据!I$3:I$722,"主",原始数据!S$3:S$722,"&lt;2")+COUNTIFS(原始数据!$L$3:$L$722,C71,原始数据!I$3:I$722,"客",原始数据!S$3:S$722,"&gt;2")</f>
        <v>1</v>
      </c>
      <c r="H71" s="84">
        <f>COUNTIFS(原始数据!L$3:L$722,C71,原始数据!I$3:I$722,"主",原始数据!S$3:S$722,"5")+COUNTIFS(原始数据!L$3:L$722,C71,原始数据!I$3:I$722,"客",原始数据!S$3:S$722,"0")</f>
        <v>2</v>
      </c>
      <c r="I71" s="86">
        <f>COUNTIFS(原始数据!L$3:L$722,C71,原始数据!I$3:I$722,"主",原始数据!S$3:S$722,"0")+COUNTIFS(原始数据!L$3:L$722,C71,原始数据!I$3:I$722,"客",原始数据!S$3:S$722,"5")</f>
        <v>0</v>
      </c>
      <c r="J71" s="84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13</v>
      </c>
      <c r="K71" s="87">
        <f t="shared" si="12"/>
        <v>2.6</v>
      </c>
      <c r="L71" s="84">
        <f>SUMIFS(原始数据!S$3:S$722,原始数据!L$3:L$722,C71,原始数据!I$3:I$722,"主")+SUMIFS(原始数据!T$3:T$722,原始数据!L$3:L$722,C71,原始数据!I$3:I$722,"客")</f>
        <v>15</v>
      </c>
      <c r="M71" s="75">
        <f>SUMIFS(原始数据!S$3:S$722,原始数据!L$3:L$722,C71,原始数据!I$3:I$722,"客")+SUMIFS(原始数据!T$3:T$722,原始数据!L$3:L$722,C71,原始数据!I$3:I$722,"主")</f>
        <v>7</v>
      </c>
      <c r="N71" s="87">
        <f t="shared" si="13"/>
        <v>3</v>
      </c>
      <c r="O71" s="87">
        <f t="shared" si="14"/>
        <v>2.14285714285714</v>
      </c>
      <c r="P71" s="75"/>
      <c r="Q71" s="30">
        <v>14</v>
      </c>
      <c r="R71" s="31" t="str">
        <f>各类选项!K15</f>
        <v>GG</v>
      </c>
      <c r="S71" s="31" t="str">
        <f>各类选项!L15</f>
        <v>xawm</v>
      </c>
      <c r="T71" s="31">
        <f>COUNTIFS(原始数据!$L$3:$L$722,S71)</f>
        <v>11</v>
      </c>
      <c r="U71" s="31">
        <f>COUNTIFS(原始数据!$L$3:$L$722,S71,原始数据!I$3:I$722,"主",原始数据!S$3:S$722,"&gt;2")+COUNTIFS(原始数据!$L$3:$L$722,S71,原始数据!I$3:I$722,"客",原始数据!S$3:S$722,"&lt;2")</f>
        <v>6</v>
      </c>
      <c r="V71" s="37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31</v>
      </c>
      <c r="W71" s="59">
        <f t="shared" si="15"/>
        <v>2.81818181818182</v>
      </c>
      <c r="X71" s="83">
        <f t="shared" si="16"/>
        <v>2.81818181818182</v>
      </c>
      <c r="Y71" s="31">
        <f>SUMIFS(原始数据!S$3:S$722,原始数据!L$3:L$722,S71,原始数据!I$3:I$722,"主")+SUMIFS(原始数据!T$3:T$722,原始数据!L$3:L$722,S71,原始数据!I$3:I$722,"客")</f>
        <v>36</v>
      </c>
      <c r="Z71" s="31">
        <f>SUMIFS(原始数据!S$3:S$722,原始数据!L$3:L$722,S71,原始数据!I$3:I$722,"客")+SUMIFS(原始数据!T$3:T$722,原始数据!L$3:L$722,S71,原始数据!I$3:I$722,"主")</f>
        <v>13</v>
      </c>
      <c r="AA71" s="59">
        <f t="shared" si="17"/>
        <v>3.27272727272727</v>
      </c>
      <c r="AB71" s="59">
        <f>IF(T71=0,0,SUMIFS(赛后数据!AU$3:AU$722,原始数据!L$3:L$722,S71)/T71)</f>
        <v>0.818181818181818</v>
      </c>
      <c r="AC71" s="59">
        <f t="shared" si="18"/>
        <v>2.76923076923077</v>
      </c>
      <c r="AD71" s="31" t="e">
        <f>(COUNTIFS(赛后数据!#REF!,S71)+COUNTIFS(赛后数据!#REF!,S71))</f>
        <v>#REF!</v>
      </c>
      <c r="AE71" s="31">
        <f t="array" ref="AE71">AF71+SUMPRODUCT((AF$58:AF$97=AF71)*(AH$58:AH$97&gt;AH71))</f>
        <v>9</v>
      </c>
      <c r="AF71" s="31">
        <f t="array" ref="AF71">RANK(AA71,AA$58:AA$97)+SUMPRODUCT((AA$58:AA$97=AA71)*(AC$58:AC$97&gt;AC71))</f>
        <v>9</v>
      </c>
      <c r="AG71" s="31">
        <f t="array" ref="AG71">AF71+SUMPRODUCT((AF$58:AF$97=AF67)*(W$58:W$97&gt;W71))</f>
        <v>9</v>
      </c>
      <c r="AH71" s="31">
        <v>27</v>
      </c>
    </row>
    <row r="72" ht="19" customHeight="1" spans="1:34">
      <c r="A72" s="73"/>
      <c r="B72" s="77" t="str">
        <f t="array" ref="B72">INDEX($R$58:$AE$97,MATCH(Q72,$AE$58:$AE$97,0),1)</f>
        <v>TE</v>
      </c>
      <c r="C72" s="78" t="str">
        <f t="array" ref="C72">INDEX($R$58:$AE$97,MATCH(Q72,$AE$58:$AE$97,0),2)</f>
        <v>ppei</v>
      </c>
      <c r="D72" s="77">
        <f>COUNTIFS(原始数据!$L$3:$L$722,C72)</f>
        <v>12</v>
      </c>
      <c r="E72" s="80">
        <f>COUNTIFS(原始数据!$L$3:$L$722,C72,原始数据!I$3:I$722,"主",原始数据!S$3:S$722,"&gt;2")+COUNTIFS(原始数据!$L$3:$L$722,C72,原始数据!I$3:I$722,"客",原始数据!S$3:S$722,"&lt;2")</f>
        <v>8</v>
      </c>
      <c r="F72" s="80">
        <f>COUNTIFS(原始数据!$L$3:$L$722,C72,原始数据!I$3:I$722,"主",原始数据!S$3:S$722,"=2")+COUNTIFS(原始数据!$L$3:$L$722,C72,原始数据!I$3:I$722,"客",原始数据!S$3:S$722,"=2")</f>
        <v>3</v>
      </c>
      <c r="G72" s="81">
        <f>COUNTIFS(原始数据!$L$3:$L$722,C72,原始数据!I$3:I$722,"主",原始数据!S$3:S$722,"&lt;2")+COUNTIFS(原始数据!$L$3:$L$722,C72,原始数据!I$3:I$722,"客",原始数据!S$3:S$722,"&gt;2")</f>
        <v>1</v>
      </c>
      <c r="H72" s="77">
        <f>COUNTIFS(原始数据!L$3:L$722,C72,原始数据!I$3:I$722,"主",原始数据!S$3:S$722,"5")+COUNTIFS(原始数据!L$3:L$722,C72,原始数据!I$3:I$722,"客",原始数据!S$3:S$722,"0")</f>
        <v>2</v>
      </c>
      <c r="I72" s="81">
        <f>COUNTIFS(原始数据!L$3:L$722,C72,原始数据!I$3:I$722,"主",原始数据!S$3:S$722,"0")+COUNTIFS(原始数据!L$3:L$722,C72,原始数据!I$3:I$722,"客",原始数据!S$3:S$722,"5")</f>
        <v>0</v>
      </c>
      <c r="J72" s="77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33</v>
      </c>
      <c r="K72" s="82">
        <f t="shared" si="12"/>
        <v>2.75</v>
      </c>
      <c r="L72" s="77">
        <f>SUMIFS(原始数据!S$3:S$722,原始数据!L$3:L$722,C72,原始数据!I$3:I$722,"主")+SUMIFS(原始数据!T$3:T$722,原始数据!L$3:L$722,C72,原始数据!I$3:I$722,"客")</f>
        <v>35</v>
      </c>
      <c r="M72" s="80">
        <f>SUMIFS(原始数据!S$3:S$722,原始数据!L$3:L$722,C72,原始数据!I$3:I$722,"客")+SUMIFS(原始数据!T$3:T$722,原始数据!L$3:L$722,C72,原始数据!I$3:I$722,"主")</f>
        <v>15</v>
      </c>
      <c r="N72" s="82">
        <f t="shared" si="13"/>
        <v>2.91666666666667</v>
      </c>
      <c r="O72" s="82">
        <f t="shared" si="14"/>
        <v>2.33333333333333</v>
      </c>
      <c r="P72" s="75"/>
      <c r="Q72" s="30">
        <v>15</v>
      </c>
      <c r="R72" s="31" t="str">
        <f>各类选项!K16</f>
        <v>OMNI</v>
      </c>
      <c r="S72" s="31" t="str">
        <f>各类选项!L16</f>
        <v>pitstoper</v>
      </c>
      <c r="T72" s="31">
        <f>COUNTIFS(原始数据!$L$3:$L$722,S72)</f>
        <v>8</v>
      </c>
      <c r="U72" s="31">
        <f>COUNTIFS(原始数据!$L$3:$L$722,S72,原始数据!I$3:I$722,"主",原始数据!S$3:S$722,"&gt;2")+COUNTIFS(原始数据!$L$3:$L$722,S72,原始数据!I$3:I$722,"客",原始数据!S$3:S$722,"&lt;2")</f>
        <v>1</v>
      </c>
      <c r="V72" s="37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14</v>
      </c>
      <c r="W72" s="59">
        <f t="shared" si="15"/>
        <v>1.75</v>
      </c>
      <c r="X72" s="83">
        <f t="shared" si="16"/>
        <v>1.75</v>
      </c>
      <c r="Y72" s="31">
        <f>SUMIFS(原始数据!S$3:S$722,原始数据!L$3:L$722,S72,原始数据!I$3:I$722,"主")+SUMIFS(原始数据!T$3:T$722,原始数据!L$3:L$722,S72,原始数据!I$3:I$722,"客")</f>
        <v>14</v>
      </c>
      <c r="Z72" s="31">
        <f>SUMIFS(原始数据!S$3:S$722,原始数据!L$3:L$722,S72,原始数据!I$3:I$722,"客")+SUMIFS(原始数据!T$3:T$722,原始数据!L$3:L$722,S72,原始数据!I$3:I$722,"主")</f>
        <v>19</v>
      </c>
      <c r="AA72" s="59">
        <f t="shared" si="17"/>
        <v>1.75</v>
      </c>
      <c r="AB72" s="59">
        <f>IF(T72=0,0,SUMIFS(赛后数据!AU$3:AU$722,原始数据!L$3:L$722,S72)/T72)</f>
        <v>0</v>
      </c>
      <c r="AC72" s="59">
        <f t="shared" si="18"/>
        <v>0.736842105263158</v>
      </c>
      <c r="AD72" s="31" t="e">
        <f>(COUNTIFS(赛后数据!#REF!,S72)+COUNTIFS(赛后数据!#REF!,S72))</f>
        <v>#REF!</v>
      </c>
      <c r="AE72" s="31">
        <f t="array" ref="AE72">AF72+SUMPRODUCT((AF$58:AF$97=AF72)*(AH$58:AH$97&gt;AH72))</f>
        <v>24</v>
      </c>
      <c r="AF72" s="31">
        <f t="array" ref="AF72">RANK(AA72,AA$58:AA$97)+SUMPRODUCT((AA$58:AA$97=AA72)*(AC$58:AC$97&gt;AC72))</f>
        <v>24</v>
      </c>
      <c r="AG72" s="31">
        <f t="array" ref="AG72">AF72+SUMPRODUCT((AF$58:AF$97=AF68)*(W$58:W$97&gt;W72))</f>
        <v>25</v>
      </c>
      <c r="AH72" s="31">
        <v>26</v>
      </c>
    </row>
    <row r="73" ht="19" customHeight="1" spans="1:34">
      <c r="A73" s="73"/>
      <c r="B73" s="84" t="str">
        <f t="array" ref="B73">INDEX($R$58:$AE$97,MATCH(Q73,$AE$58:$AE$97,0),1)</f>
        <v>MRC</v>
      </c>
      <c r="C73" s="85" t="str">
        <f t="array" ref="C73">INDEX($R$58:$AE$97,MATCH(Q73,$AE$58:$AE$97,0),2)</f>
        <v>xc</v>
      </c>
      <c r="D73" s="84">
        <f>COUNTIFS(原始数据!$L$3:$L$722,C73)</f>
        <v>11</v>
      </c>
      <c r="E73" s="75">
        <f>COUNTIFS(原始数据!$L$3:$L$722,C73,原始数据!I$3:I$722,"主",原始数据!S$3:S$722,"&gt;2")+COUNTIFS(原始数据!$L$3:$L$722,C73,原始数据!I$3:I$722,"客",原始数据!S$3:S$722,"&lt;2")</f>
        <v>4</v>
      </c>
      <c r="F73" s="75">
        <f>COUNTIFS(原始数据!$L$3:$L$722,C73,原始数据!I$3:I$722,"主",原始数据!S$3:S$722,"=2")+COUNTIFS(原始数据!$L$3:$L$722,C73,原始数据!I$3:I$722,"客",原始数据!S$3:S$722,"=2")</f>
        <v>5</v>
      </c>
      <c r="G73" s="86">
        <f>COUNTIFS(原始数据!$L$3:$L$722,C73,原始数据!I$3:I$722,"主",原始数据!S$3:S$722,"&lt;2")+COUNTIFS(原始数据!$L$3:$L$722,C73,原始数据!I$3:I$722,"客",原始数据!S$3:S$722,"&gt;2")</f>
        <v>2</v>
      </c>
      <c r="H73" s="84">
        <f>COUNTIFS(原始数据!L$3:L$722,C73,原始数据!I$3:I$722,"主",原始数据!S$3:S$722,"5")+COUNTIFS(原始数据!L$3:L$722,C73,原始数据!I$3:I$722,"客",原始数据!S$3:S$722,"0")</f>
        <v>3</v>
      </c>
      <c r="I73" s="86">
        <f>COUNTIFS(原始数据!L$3:L$722,C73,原始数据!I$3:I$722,"主",原始数据!S$3:S$722,"0")+COUNTIFS(原始数据!L$3:L$722,C73,原始数据!I$3:I$722,"客",原始数据!S$3:S$722,"5")</f>
        <v>0</v>
      </c>
      <c r="J73" s="84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27</v>
      </c>
      <c r="K73" s="87">
        <f t="shared" si="12"/>
        <v>2.45454545454545</v>
      </c>
      <c r="L73" s="84">
        <f>SUMIFS(原始数据!S$3:S$722,原始数据!L$3:L$722,C73,原始数据!I$3:I$722,"主")+SUMIFS(原始数据!T$3:T$722,原始数据!L$3:L$722,C73,原始数据!I$3:I$722,"客")</f>
        <v>30</v>
      </c>
      <c r="M73" s="75">
        <f>SUMIFS(原始数据!S$3:S$722,原始数据!L$3:L$722,C73,原始数据!I$3:I$722,"客")+SUMIFS(原始数据!T$3:T$722,原始数据!L$3:L$722,C73,原始数据!I$3:I$722,"主")</f>
        <v>17</v>
      </c>
      <c r="N73" s="87">
        <f t="shared" si="13"/>
        <v>2.72727272727273</v>
      </c>
      <c r="O73" s="87">
        <f t="shared" si="14"/>
        <v>1.76470588235294</v>
      </c>
      <c r="P73" s="75"/>
      <c r="Q73" s="30">
        <v>16</v>
      </c>
      <c r="R73" s="31" t="str">
        <f>各类选项!K17</f>
        <v>SKY</v>
      </c>
      <c r="S73" s="31" t="str">
        <f>各类选项!L17</f>
        <v>hetian</v>
      </c>
      <c r="T73" s="31">
        <f>COUNTIFS(原始数据!$L$3:$L$722,S73)</f>
        <v>9</v>
      </c>
      <c r="U73" s="31">
        <f>COUNTIFS(原始数据!$L$3:$L$722,S73,原始数据!I$3:I$722,"主",原始数据!S$3:S$722,"&gt;2")+COUNTIFS(原始数据!$L$3:$L$722,S73,原始数据!I$3:I$722,"客",原始数据!S$3:S$722,"&lt;2")</f>
        <v>2</v>
      </c>
      <c r="V73" s="37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18</v>
      </c>
      <c r="W73" s="59">
        <f t="shared" si="15"/>
        <v>2</v>
      </c>
      <c r="X73" s="83">
        <f t="shared" si="16"/>
        <v>2</v>
      </c>
      <c r="Y73" s="31">
        <f>SUMIFS(原始数据!S$3:S$722,原始数据!L$3:L$722,S73,原始数据!I$3:I$722,"主")+SUMIFS(原始数据!T$3:T$722,原始数据!L$3:L$722,S73,原始数据!I$3:I$722,"客")</f>
        <v>19</v>
      </c>
      <c r="Z73" s="31">
        <f>SUMIFS(原始数据!S$3:S$722,原始数据!L$3:L$722,S73,原始数据!I$3:I$722,"客")+SUMIFS(原始数据!T$3:T$722,原始数据!L$3:L$722,S73,原始数据!I$3:I$722,"主")</f>
        <v>18</v>
      </c>
      <c r="AA73" s="59">
        <f t="shared" si="17"/>
        <v>2.11111111111111</v>
      </c>
      <c r="AB73" s="59">
        <f>IF(T73=0,0,SUMIFS(赛后数据!AU$3:AU$722,原始数据!L$3:L$722,S73)/T73)</f>
        <v>0</v>
      </c>
      <c r="AC73" s="59">
        <f t="shared" si="18"/>
        <v>1.05555555555556</v>
      </c>
      <c r="AD73" s="31" t="e">
        <f>(COUNTIFS(赛后数据!#REF!,S73)+COUNTIFS(赛后数据!#REF!,S73))</f>
        <v>#REF!</v>
      </c>
      <c r="AE73" s="31">
        <f t="array" ref="AE73">AF73+SUMPRODUCT((AF$58:AF$97=AF73)*(AH$58:AH$97&gt;AH73))</f>
        <v>23</v>
      </c>
      <c r="AF73" s="31">
        <f t="array" ref="AF73">RANK(AA73,AA$58:AA$97)+SUMPRODUCT((AA$58:AA$97=AA73)*(AC$58:AC$97&gt;AC73))</f>
        <v>23</v>
      </c>
      <c r="AG73" s="31">
        <f t="array" ref="AG73">AF73+SUMPRODUCT((AF$58:AF$97=AF69)*(W$58:W$97&gt;W73))</f>
        <v>24</v>
      </c>
      <c r="AH73" s="31">
        <v>25</v>
      </c>
    </row>
    <row r="74" ht="19" customHeight="1" spans="1:34">
      <c r="A74" s="73"/>
      <c r="B74" s="77" t="str">
        <f t="array" ref="B74">INDEX($R$58:$AE$97,MATCH(Q74,$AE$58:$AE$97,0),1)</f>
        <v>RVL</v>
      </c>
      <c r="C74" s="78" t="str">
        <f t="array" ref="C74">INDEX($R$58:$AE$97,MATCH(Q74,$AE$58:$AE$97,0),2)</f>
        <v>sprintzer</v>
      </c>
      <c r="D74" s="77">
        <f>COUNTIFS(原始数据!$L$3:$L$722,C74)</f>
        <v>11</v>
      </c>
      <c r="E74" s="80">
        <f>COUNTIFS(原始数据!$L$3:$L$722,C74,原始数据!I$3:I$722,"主",原始数据!S$3:S$722,"&gt;2")+COUNTIFS(原始数据!$L$3:$L$722,C74,原始数据!I$3:I$722,"客",原始数据!S$3:S$722,"&lt;2")</f>
        <v>5</v>
      </c>
      <c r="F74" s="80">
        <f>COUNTIFS(原始数据!$L$3:$L$722,C74,原始数据!I$3:I$722,"主",原始数据!S$3:S$722,"=2")+COUNTIFS(原始数据!$L$3:$L$722,C74,原始数据!I$3:I$722,"客",原始数据!S$3:S$722,"=2")</f>
        <v>5</v>
      </c>
      <c r="G74" s="81">
        <f>COUNTIFS(原始数据!$L$3:$L$722,C74,原始数据!I$3:I$722,"主",原始数据!S$3:S$722,"&lt;2")+COUNTIFS(原始数据!$L$3:$L$722,C74,原始数据!I$3:I$722,"客",原始数据!S$3:S$722,"&gt;2")</f>
        <v>1</v>
      </c>
      <c r="H74" s="77">
        <f>COUNTIFS(原始数据!L$3:L$722,C74,原始数据!I$3:I$722,"主",原始数据!S$3:S$722,"5")+COUNTIFS(原始数据!L$3:L$722,C74,原始数据!I$3:I$722,"客",原始数据!S$3:S$722,"0")</f>
        <v>2</v>
      </c>
      <c r="I74" s="81">
        <f>COUNTIFS(原始数据!L$3:L$722,C74,原始数据!I$3:I$722,"主",原始数据!S$3:S$722,"0")+COUNTIFS(原始数据!L$3:L$722,C74,原始数据!I$3:I$722,"客",原始数据!S$3:S$722,"5")</f>
        <v>1</v>
      </c>
      <c r="J74" s="77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27</v>
      </c>
      <c r="K74" s="82">
        <f t="shared" si="12"/>
        <v>2.45454545454545</v>
      </c>
      <c r="L74" s="77">
        <f>SUMIFS(原始数据!S$3:S$722,原始数据!L$3:L$722,C74,原始数据!I$3:I$722,"主")+SUMIFS(原始数据!T$3:T$722,原始数据!L$3:L$722,C74,原始数据!I$3:I$722,"客")</f>
        <v>29</v>
      </c>
      <c r="M74" s="80">
        <f>SUMIFS(原始数据!S$3:S$722,原始数据!L$3:L$722,C74,原始数据!I$3:I$722,"客")+SUMIFS(原始数据!T$3:T$722,原始数据!L$3:L$722,C74,原始数据!I$3:I$722,"主")</f>
        <v>18</v>
      </c>
      <c r="N74" s="82">
        <f t="shared" si="13"/>
        <v>2.63636363636364</v>
      </c>
      <c r="O74" s="82">
        <f t="shared" si="14"/>
        <v>1.61111111111111</v>
      </c>
      <c r="P74" s="75"/>
      <c r="Q74" s="30">
        <v>17</v>
      </c>
      <c r="R74" s="31" t="str">
        <f>各类选项!K18</f>
        <v>ACT</v>
      </c>
      <c r="S74" s="31" t="str">
        <f>各类选项!L18</f>
        <v>bo1</v>
      </c>
      <c r="T74" s="31">
        <f>COUNTIFS(原始数据!$L$3:$L$722,S74)</f>
        <v>0</v>
      </c>
      <c r="U74" s="31">
        <f>COUNTIFS(原始数据!$L$3:$L$722,S74,原始数据!I$3:I$722,"主",原始数据!S$3:S$722,"&gt;2")+COUNTIFS(原始数据!$L$3:$L$722,S74,原始数据!I$3:I$722,"客",原始数据!S$3:S$722,"&lt;2")</f>
        <v>0</v>
      </c>
      <c r="V74" s="37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0</v>
      </c>
      <c r="W74" s="59">
        <f t="shared" si="15"/>
        <v>0</v>
      </c>
      <c r="X74" s="83">
        <f t="shared" si="16"/>
        <v>0</v>
      </c>
      <c r="Y74" s="31">
        <f>SUMIFS(原始数据!S$3:S$722,原始数据!L$3:L$722,S74,原始数据!I$3:I$722,"主")+SUMIFS(原始数据!T$3:T$722,原始数据!L$3:L$722,S74,原始数据!I$3:I$722,"客")</f>
        <v>0</v>
      </c>
      <c r="Z74" s="31">
        <f>SUMIFS(原始数据!S$3:S$722,原始数据!L$3:L$722,S74,原始数据!I$3:I$722,"客")+SUMIFS(原始数据!T$3:T$722,原始数据!L$3:L$722,S74,原始数据!I$3:I$722,"主")</f>
        <v>0</v>
      </c>
      <c r="AA74" s="59">
        <f t="shared" si="17"/>
        <v>0</v>
      </c>
      <c r="AB74" s="59">
        <f>IF(T74=0,0,SUMIFS(赛后数据!AU$3:AU$722,原始数据!L$3:L$722,S74)/T74)</f>
        <v>0</v>
      </c>
      <c r="AC74" s="59">
        <f t="shared" si="18"/>
        <v>0</v>
      </c>
      <c r="AD74" s="31" t="e">
        <f>(COUNTIFS(赛后数据!#REF!,S74)+COUNTIFS(赛后数据!#REF!,S74))</f>
        <v>#REF!</v>
      </c>
      <c r="AE74" s="31">
        <f t="array" ref="AE74">AF74+SUMPRODUCT((AF$58:AF$97=AF74)*(AH$58:AH$97&gt;AH74))</f>
        <v>30</v>
      </c>
      <c r="AF74" s="31">
        <f t="array" ref="AF74">RANK(AA74,AA$58:AA$97)+SUMPRODUCT((AA$58:AA$97=AA74)*(AC$58:AC$97&gt;AC74))</f>
        <v>27</v>
      </c>
      <c r="AG74" s="31">
        <f t="array" ref="AG74">AF74+SUMPRODUCT((AF$58:AF$97=AF70)*(W$58:W$97&gt;W74))</f>
        <v>27</v>
      </c>
      <c r="AH74" s="31">
        <v>24</v>
      </c>
    </row>
    <row r="75" ht="19" customHeight="1" spans="1:34">
      <c r="A75" s="73"/>
      <c r="B75" s="84" t="str">
        <f t="array" ref="B75">INDEX($R$58:$AE$97,MATCH(Q75,$AE$58:$AE$97,0),1)</f>
        <v>RD</v>
      </c>
      <c r="C75" s="85" t="str">
        <f t="array" ref="C75">INDEX($R$58:$AE$97,MATCH(Q75,$AE$58:$AE$97,0),2)</f>
        <v>hajimi</v>
      </c>
      <c r="D75" s="84">
        <f>COUNTIFS(原始数据!$L$3:$L$722,C75)</f>
        <v>11</v>
      </c>
      <c r="E75" s="75">
        <f>COUNTIFS(原始数据!$L$3:$L$722,C75,原始数据!I$3:I$722,"主",原始数据!S$3:S$722,"&gt;2")+COUNTIFS(原始数据!$L$3:$L$722,C75,原始数据!I$3:I$722,"客",原始数据!S$3:S$722,"&lt;2")</f>
        <v>2</v>
      </c>
      <c r="F75" s="75">
        <f>COUNTIFS(原始数据!$L$3:$L$722,C75,原始数据!I$3:I$722,"主",原始数据!S$3:S$722,"=2")+COUNTIFS(原始数据!$L$3:$L$722,C75,原始数据!I$3:I$722,"客",原始数据!S$3:S$722,"=2")</f>
        <v>9</v>
      </c>
      <c r="G75" s="86">
        <f>COUNTIFS(原始数据!$L$3:$L$722,C75,原始数据!I$3:I$722,"主",原始数据!S$3:S$722,"&lt;2")+COUNTIFS(原始数据!$L$3:$L$722,C75,原始数据!I$3:I$722,"客",原始数据!S$3:S$722,"&gt;2")</f>
        <v>0</v>
      </c>
      <c r="H75" s="84">
        <f>COUNTIFS(原始数据!L$3:L$722,C75,原始数据!I$3:I$722,"主",原始数据!S$3:S$722,"5")+COUNTIFS(原始数据!L$3:L$722,C75,原始数据!I$3:I$722,"客",原始数据!S$3:S$722,"0")</f>
        <v>2</v>
      </c>
      <c r="I75" s="86">
        <f>COUNTIFS(原始数据!L$3:L$722,C75,原始数据!I$3:I$722,"主",原始数据!S$3:S$722,"0")+COUNTIFS(原始数据!L$3:L$722,C75,原始数据!I$3:I$722,"客",原始数据!S$3:S$722,"5")</f>
        <v>0</v>
      </c>
      <c r="J75" s="84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26</v>
      </c>
      <c r="K75" s="87">
        <f t="shared" si="12"/>
        <v>2.36363636363636</v>
      </c>
      <c r="L75" s="84">
        <f>SUMIFS(原始数据!S$3:S$722,原始数据!L$3:L$722,C75,原始数据!I$3:I$722,"主")+SUMIFS(原始数据!T$3:T$722,原始数据!L$3:L$722,C75,原始数据!I$3:I$722,"客")</f>
        <v>28</v>
      </c>
      <c r="M75" s="75">
        <f>SUMIFS(原始数据!S$3:S$722,原始数据!L$3:L$722,C75,原始数据!I$3:I$722,"客")+SUMIFS(原始数据!T$3:T$722,原始数据!L$3:L$722,C75,原始数据!I$3:I$722,"主")</f>
        <v>18</v>
      </c>
      <c r="N75" s="87">
        <f t="shared" si="13"/>
        <v>2.54545454545455</v>
      </c>
      <c r="O75" s="87">
        <f t="shared" si="14"/>
        <v>1.55555555555556</v>
      </c>
      <c r="P75" s="75"/>
      <c r="Q75" s="30">
        <v>18</v>
      </c>
      <c r="R75" s="31" t="str">
        <f>各类选项!K19</f>
        <v>ACT</v>
      </c>
      <c r="S75" s="31" t="str">
        <f>各类选项!L19</f>
        <v>zz9</v>
      </c>
      <c r="T75" s="31">
        <f>COUNTIFS(原始数据!$L$3:$L$722,S75)</f>
        <v>10</v>
      </c>
      <c r="U75" s="31">
        <f>COUNTIFS(原始数据!$L$3:$L$722,S75,原始数据!I$3:I$722,"主",原始数据!S$3:S$722,"&gt;2")+COUNTIFS(原始数据!$L$3:$L$722,S75,原始数据!I$3:I$722,"客",原始数据!S$3:S$722,"&lt;2")</f>
        <v>6</v>
      </c>
      <c r="V75" s="37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27</v>
      </c>
      <c r="W75" s="59">
        <f t="shared" si="15"/>
        <v>2.7</v>
      </c>
      <c r="X75" s="83">
        <f t="shared" si="16"/>
        <v>2.7</v>
      </c>
      <c r="Y75" s="31">
        <f>SUMIFS(原始数据!S$3:S$722,原始数据!L$3:L$722,S75,原始数据!I$3:I$722,"主")+SUMIFS(原始数据!T$3:T$722,原始数据!L$3:L$722,S75,原始数据!I$3:I$722,"客")</f>
        <v>30</v>
      </c>
      <c r="Z75" s="31">
        <f>SUMIFS(原始数据!S$3:S$722,原始数据!L$3:L$722,S75,原始数据!I$3:I$722,"客")+SUMIFS(原始数据!T$3:T$722,原始数据!L$3:L$722,S75,原始数据!I$3:I$722,"主")</f>
        <v>13</v>
      </c>
      <c r="AA75" s="59">
        <f t="shared" ref="AA75:AA97" si="19">IF(T75=0,0,Y75/T75)</f>
        <v>3</v>
      </c>
      <c r="AB75" s="59">
        <f>IF(T75=0,0,SUMIFS(赛后数据!AU$3:AU$722,原始数据!L$3:L$722,S75)/T75)</f>
        <v>0.3</v>
      </c>
      <c r="AC75" s="59">
        <f t="shared" si="18"/>
        <v>2.30769230769231</v>
      </c>
      <c r="AD75" s="31" t="e">
        <f>(COUNTIFS(赛后数据!#REF!,S75)+COUNTIFS(赛后数据!#REF!,S75))</f>
        <v>#REF!</v>
      </c>
      <c r="AE75" s="31">
        <f t="array" ref="AE75">AF75+SUMPRODUCT((AF$58:AF$97=AF75)*(AH$58:AH$97&gt;AH75))</f>
        <v>12</v>
      </c>
      <c r="AF75" s="31">
        <f t="array" ref="AF75">RANK(AA75,AA$58:AA$97)+SUMPRODUCT((AA$58:AA$97=AA75)*(AC$58:AC$97&gt;AC75))</f>
        <v>12</v>
      </c>
      <c r="AG75" s="31">
        <f t="array" ref="AG75">AF75+SUMPRODUCT((AF$58:AF$97=AF71)*(W$58:W$97&gt;W75))</f>
        <v>13</v>
      </c>
      <c r="AH75" s="31">
        <v>23</v>
      </c>
    </row>
    <row r="76" ht="19" customHeight="1" spans="1:34">
      <c r="A76" s="73"/>
      <c r="B76" s="77" t="str">
        <f t="array" ref="B76">INDEX($R$58:$AE$97,MATCH(Q76,$AE$58:$AE$97,0),1)</f>
        <v>DOU5</v>
      </c>
      <c r="C76" s="78" t="str">
        <f t="array" ref="C76">INDEX($R$58:$AE$97,MATCH(Q76,$AE$58:$AE$97,0),2)</f>
        <v>yan</v>
      </c>
      <c r="D76" s="77">
        <f>COUNTIFS(原始数据!$L$3:$L$722,C76)</f>
        <v>11</v>
      </c>
      <c r="E76" s="80">
        <f>COUNTIFS(原始数据!$L$3:$L$722,C76,原始数据!I$3:I$722,"主",原始数据!S$3:S$722,"&gt;2")+COUNTIFS(原始数据!$L$3:$L$722,C76,原始数据!I$3:I$722,"客",原始数据!S$3:S$722,"&lt;2")</f>
        <v>3</v>
      </c>
      <c r="F76" s="80">
        <f>COUNTIFS(原始数据!$L$3:$L$722,C76,原始数据!I$3:I$722,"主",原始数据!S$3:S$722,"=2")+COUNTIFS(原始数据!$L$3:$L$722,C76,原始数据!I$3:I$722,"客",原始数据!S$3:S$722,"=2")</f>
        <v>6</v>
      </c>
      <c r="G76" s="81">
        <f>COUNTIFS(原始数据!$L$3:$L$722,C76,原始数据!I$3:I$722,"主",原始数据!S$3:S$722,"&lt;2")+COUNTIFS(原始数据!$L$3:$L$722,C76,原始数据!I$3:I$722,"客",原始数据!S$3:S$722,"&gt;2")</f>
        <v>2</v>
      </c>
      <c r="H76" s="77">
        <f>COUNTIFS(原始数据!L$3:L$722,C76,原始数据!I$3:I$722,"主",原始数据!S$3:S$722,"5")+COUNTIFS(原始数据!L$3:L$722,C76,原始数据!I$3:I$722,"客",原始数据!S$3:S$722,"0")</f>
        <v>2</v>
      </c>
      <c r="I76" s="81">
        <f>COUNTIFS(原始数据!L$3:L$722,C76,原始数据!I$3:I$722,"主",原始数据!S$3:S$722,"0")+COUNTIFS(原始数据!L$3:L$722,C76,原始数据!I$3:I$722,"客",原始数据!S$3:S$722,"5")</f>
        <v>0</v>
      </c>
      <c r="J76" s="77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25</v>
      </c>
      <c r="K76" s="82">
        <f t="shared" si="12"/>
        <v>2.27272727272727</v>
      </c>
      <c r="L76" s="77">
        <f>SUMIFS(原始数据!S$3:S$722,原始数据!L$3:L$722,C76,原始数据!I$3:I$722,"主")+SUMIFS(原始数据!T$3:T$722,原始数据!L$3:L$722,C76,原始数据!I$3:I$722,"客")</f>
        <v>27</v>
      </c>
      <c r="M76" s="80">
        <f>SUMIFS(原始数据!S$3:S$722,原始数据!L$3:L$722,C76,原始数据!I$3:I$722,"客")+SUMIFS(原始数据!T$3:T$722,原始数据!L$3:L$722,C76,原始数据!I$3:I$722,"主")</f>
        <v>19</v>
      </c>
      <c r="N76" s="82">
        <f t="shared" si="13"/>
        <v>2.45454545454545</v>
      </c>
      <c r="O76" s="82">
        <f t="shared" si="14"/>
        <v>1.42105263157895</v>
      </c>
      <c r="P76" s="75"/>
      <c r="Q76" s="30">
        <v>19</v>
      </c>
      <c r="R76" s="31" t="str">
        <f>各类选项!K20</f>
        <v>RD</v>
      </c>
      <c r="S76" s="31" t="str">
        <f>各类选项!L20</f>
        <v>binbin</v>
      </c>
      <c r="T76" s="31">
        <f>COUNTIFS(原始数据!$L$3:$L$722,S76)</f>
        <v>1</v>
      </c>
      <c r="U76" s="31">
        <f>COUNTIFS(原始数据!$L$3:$L$722,S76,原始数据!I$3:I$722,"主",原始数据!S$3:S$722,"&gt;2")+COUNTIFS(原始数据!$L$3:$L$722,S76,原始数据!I$3:I$722,"客",原始数据!S$3:S$722,"&lt;2")</f>
        <v>1</v>
      </c>
      <c r="V76" s="37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3</v>
      </c>
      <c r="W76" s="59">
        <f t="shared" si="15"/>
        <v>3</v>
      </c>
      <c r="X76" s="83">
        <f t="shared" si="16"/>
        <v>3</v>
      </c>
      <c r="Y76" s="31">
        <f>SUMIFS(原始数据!S$3:S$722,原始数据!L$3:L$722,S76,原始数据!I$3:I$722,"主")+SUMIFS(原始数据!T$3:T$722,原始数据!L$3:L$722,S76,原始数据!I$3:I$722,"客")</f>
        <v>3</v>
      </c>
      <c r="Z76" s="31">
        <f>SUMIFS(原始数据!S$3:S$722,原始数据!L$3:L$722,S76,原始数据!I$3:I$722,"客")+SUMIFS(原始数据!T$3:T$722,原始数据!L$3:L$722,S76,原始数据!I$3:I$722,"主")</f>
        <v>1</v>
      </c>
      <c r="AA76" s="59">
        <f t="shared" si="19"/>
        <v>3</v>
      </c>
      <c r="AB76" s="59">
        <f>IF(T76=0,0,SUMIFS(赛后数据!AU$3:AU$722,原始数据!L$3:L$722,S76)/T76)</f>
        <v>0</v>
      </c>
      <c r="AC76" s="59">
        <f t="shared" si="18"/>
        <v>3</v>
      </c>
      <c r="AD76" s="31" t="e">
        <f>(COUNTIFS(赛后数据!#REF!,S76)+COUNTIFS(赛后数据!#REF!,S76))</f>
        <v>#REF!</v>
      </c>
      <c r="AE76" s="31">
        <f t="array" ref="AE76">AF76+SUMPRODUCT((AF$58:AF$97=AF76)*(AH$58:AH$97&gt;AH76))</f>
        <v>10</v>
      </c>
      <c r="AF76" s="31">
        <f t="array" ref="AF76">RANK(AA76,AA$58:AA$97)+SUMPRODUCT((AA$58:AA$97=AA76)*(AC$58:AC$97&gt;AC76))</f>
        <v>10</v>
      </c>
      <c r="AG76" s="31">
        <f t="array" ref="AG76">AF76+SUMPRODUCT((AF$58:AF$97=AF72)*(W$58:W$97&gt;W76))</f>
        <v>10</v>
      </c>
      <c r="AH76" s="31">
        <v>22</v>
      </c>
    </row>
    <row r="77" ht="19" customHeight="1" spans="1:34">
      <c r="A77" s="73"/>
      <c r="B77" s="84" t="str">
        <f t="array" ref="B77">INDEX($R$58:$AE$97,MATCH(Q77,$AE$58:$AE$97,0),1)</f>
        <v>AWG</v>
      </c>
      <c r="C77" s="85" t="str">
        <f t="array" ref="C77">INDEX($R$58:$AE$97,MATCH(Q77,$AE$58:$AE$97,0),2)</f>
        <v>brontal</v>
      </c>
      <c r="D77" s="84">
        <f>COUNTIFS(原始数据!$L$3:$L$722,C77)</f>
        <v>9</v>
      </c>
      <c r="E77" s="75">
        <f>COUNTIFS(原始数据!$L$3:$L$722,C77,原始数据!I$3:I$722,"主",原始数据!S$3:S$722,"&gt;2")+COUNTIFS(原始数据!$L$3:$L$722,C77,原始数据!I$3:I$722,"客",原始数据!S$3:S$722,"&lt;2")</f>
        <v>2</v>
      </c>
      <c r="F77" s="75">
        <f>COUNTIFS(原始数据!$L$3:$L$722,C77,原始数据!I$3:I$722,"主",原始数据!S$3:S$722,"=2")+COUNTIFS(原始数据!$L$3:$L$722,C77,原始数据!I$3:I$722,"客",原始数据!S$3:S$722,"=2")</f>
        <v>7</v>
      </c>
      <c r="G77" s="86">
        <f>COUNTIFS(原始数据!$L$3:$L$722,C77,原始数据!I$3:I$722,"主",原始数据!S$3:S$722,"&lt;2")+COUNTIFS(原始数据!$L$3:$L$722,C77,原始数据!I$3:I$722,"客",原始数据!S$3:S$722,"&gt;2")</f>
        <v>0</v>
      </c>
      <c r="H77" s="84">
        <f>COUNTIFS(原始数据!L$3:L$722,C77,原始数据!I$3:I$722,"主",原始数据!S$3:S$722,"5")+COUNTIFS(原始数据!L$3:L$722,C77,原始数据!I$3:I$722,"客",原始数据!S$3:S$722,"0")</f>
        <v>1</v>
      </c>
      <c r="I77" s="86">
        <f>COUNTIFS(原始数据!L$3:L$722,C77,原始数据!I$3:I$722,"主",原始数据!S$3:S$722,"0")+COUNTIFS(原始数据!L$3:L$722,C77,原始数据!I$3:I$722,"客",原始数据!S$3:S$722,"5")</f>
        <v>0</v>
      </c>
      <c r="J77" s="84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21</v>
      </c>
      <c r="K77" s="87">
        <f t="shared" si="12"/>
        <v>2.33333333333333</v>
      </c>
      <c r="L77" s="84">
        <f>SUMIFS(原始数据!S$3:S$722,原始数据!L$3:L$722,C77,原始数据!I$3:I$722,"主")+SUMIFS(原始数据!T$3:T$722,原始数据!L$3:L$722,C77,原始数据!I$3:I$722,"客")</f>
        <v>22</v>
      </c>
      <c r="M77" s="75">
        <f>SUMIFS(原始数据!S$3:S$722,原始数据!L$3:L$722,C77,原始数据!I$3:I$722,"客")+SUMIFS(原始数据!T$3:T$722,原始数据!L$3:L$722,C77,原始数据!I$3:I$722,"主")</f>
        <v>15</v>
      </c>
      <c r="N77" s="87">
        <f t="shared" si="13"/>
        <v>2.44444444444444</v>
      </c>
      <c r="O77" s="87">
        <f t="shared" si="14"/>
        <v>1.46666666666667</v>
      </c>
      <c r="P77" s="75"/>
      <c r="Q77" s="30">
        <v>20</v>
      </c>
      <c r="R77" s="31" t="str">
        <f>各类选项!K21</f>
        <v>RD</v>
      </c>
      <c r="S77" s="31" t="str">
        <f>各类选项!L21</f>
        <v>hajimi</v>
      </c>
      <c r="T77" s="31">
        <f>COUNTIFS(原始数据!$L$3:$L$722,S77)</f>
        <v>11</v>
      </c>
      <c r="U77" s="31">
        <f>COUNTIFS(原始数据!$L$3:$L$722,S77,原始数据!I$3:I$722,"主",原始数据!S$3:S$722,"&gt;2")+COUNTIFS(原始数据!$L$3:$L$722,S77,原始数据!I$3:I$722,"客",原始数据!S$3:S$722,"&lt;2")</f>
        <v>2</v>
      </c>
      <c r="V77" s="37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26</v>
      </c>
      <c r="W77" s="59">
        <f t="shared" si="15"/>
        <v>2.36363636363636</v>
      </c>
      <c r="X77" s="83">
        <f t="shared" si="16"/>
        <v>2.36363636363636</v>
      </c>
      <c r="Y77" s="31">
        <f>SUMIFS(原始数据!S$3:S$722,原始数据!L$3:L$722,S77,原始数据!I$3:I$722,"主")+SUMIFS(原始数据!T$3:T$722,原始数据!L$3:L$722,S77,原始数据!I$3:I$722,"客")</f>
        <v>28</v>
      </c>
      <c r="Z77" s="31">
        <f>SUMIFS(原始数据!S$3:S$722,原始数据!L$3:L$722,S77,原始数据!I$3:I$722,"客")+SUMIFS(原始数据!T$3:T$722,原始数据!L$3:L$722,S77,原始数据!I$3:I$722,"主")</f>
        <v>18</v>
      </c>
      <c r="AA77" s="59">
        <f t="shared" si="19"/>
        <v>2.54545454545455</v>
      </c>
      <c r="AB77" s="59">
        <f>IF(T77=0,0,SUMIFS(赛后数据!AU$3:AU$722,原始数据!L$3:L$722,S77)/T77)</f>
        <v>0.272727272727273</v>
      </c>
      <c r="AC77" s="59">
        <f t="shared" si="18"/>
        <v>1.55555555555556</v>
      </c>
      <c r="AD77" s="31" t="e">
        <f>(COUNTIFS(赛后数据!#REF!,S77)+COUNTIFS(赛后数据!#REF!,S77))</f>
        <v>#REF!</v>
      </c>
      <c r="AE77" s="31">
        <f t="array" ref="AE77">AF77+SUMPRODUCT((AF$58:AF$97=AF77)*(AH$58:AH$97&gt;AH77))</f>
        <v>18</v>
      </c>
      <c r="AF77" s="31">
        <f t="array" ref="AF77">RANK(AA77,AA$58:AA$97)+SUMPRODUCT((AA$58:AA$97=AA77)*(AC$58:AC$97&gt;AC77))</f>
        <v>18</v>
      </c>
      <c r="AG77" s="31">
        <f t="array" ref="AG77">AF77+SUMPRODUCT((AF$58:AF$97=AF73)*(W$58:W$97&gt;W77))</f>
        <v>18</v>
      </c>
      <c r="AH77" s="31">
        <v>21</v>
      </c>
    </row>
    <row r="78" ht="19" customHeight="1" spans="1:34">
      <c r="A78" s="73"/>
      <c r="B78" s="77" t="str">
        <f t="array" ref="B78">INDEX($R$58:$AE$97,MATCH(Q78,$AE$58:$AE$97,0),1)</f>
        <v>FL</v>
      </c>
      <c r="C78" s="78" t="str">
        <f t="array" ref="C78">INDEX($R$58:$AE$97,MATCH(Q78,$AE$58:$AE$97,0),2)</f>
        <v>hasha</v>
      </c>
      <c r="D78" s="77">
        <f>COUNTIFS(原始数据!$L$3:$L$722,C78)</f>
        <v>9</v>
      </c>
      <c r="E78" s="80">
        <f>COUNTIFS(原始数据!$L$3:$L$722,C78,原始数据!I$3:I$722,"主",原始数据!S$3:S$722,"&gt;2")+COUNTIFS(原始数据!$L$3:$L$722,C78,原始数据!I$3:I$722,"客",原始数据!S$3:S$722,"&lt;2")</f>
        <v>4</v>
      </c>
      <c r="F78" s="80">
        <f>COUNTIFS(原始数据!$L$3:$L$722,C78,原始数据!I$3:I$722,"主",原始数据!S$3:S$722,"=2")+COUNTIFS(原始数据!$L$3:$L$722,C78,原始数据!I$3:I$722,"客",原始数据!S$3:S$722,"=2")</f>
        <v>2</v>
      </c>
      <c r="G78" s="81">
        <f>COUNTIFS(原始数据!$L$3:$L$722,C78,原始数据!I$3:I$722,"主",原始数据!S$3:S$722,"&lt;2")+COUNTIFS(原始数据!$L$3:$L$722,C78,原始数据!I$3:I$722,"客",原始数据!S$3:S$722,"&gt;2")</f>
        <v>3</v>
      </c>
      <c r="H78" s="77">
        <f>COUNTIFS(原始数据!L$3:L$722,C78,原始数据!I$3:I$722,"主",原始数据!S$3:S$722,"5")+COUNTIFS(原始数据!L$3:L$722,C78,原始数据!I$3:I$722,"客",原始数据!S$3:S$722,"0")</f>
        <v>2</v>
      </c>
      <c r="I78" s="81">
        <f>COUNTIFS(原始数据!L$3:L$722,C78,原始数据!I$3:I$722,"主",原始数据!S$3:S$722,"0")+COUNTIFS(原始数据!L$3:L$722,C78,原始数据!I$3:I$722,"客",原始数据!S$3:S$722,"5")</f>
        <v>1</v>
      </c>
      <c r="J78" s="77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20</v>
      </c>
      <c r="K78" s="82">
        <f t="shared" si="12"/>
        <v>2.22222222222222</v>
      </c>
      <c r="L78" s="77">
        <f>SUMIFS(原始数据!S$3:S$722,原始数据!L$3:L$722,C78,原始数据!I$3:I$722,"主")+SUMIFS(原始数据!T$3:T$722,原始数据!L$3:L$722,C78,原始数据!I$3:I$722,"客")</f>
        <v>22</v>
      </c>
      <c r="M78" s="80">
        <f>SUMIFS(原始数据!S$3:S$722,原始数据!L$3:L$722,C78,原始数据!I$3:I$722,"客")+SUMIFS(原始数据!T$3:T$722,原始数据!L$3:L$722,C78,原始数据!I$3:I$722,"主")</f>
        <v>17</v>
      </c>
      <c r="N78" s="82">
        <f t="shared" si="13"/>
        <v>2.44444444444444</v>
      </c>
      <c r="O78" s="82">
        <f t="shared" si="14"/>
        <v>1.29411764705882</v>
      </c>
      <c r="P78" s="75"/>
      <c r="Q78" s="30">
        <v>21</v>
      </c>
      <c r="R78" s="31" t="str">
        <f>各类选项!K22</f>
        <v>ZZZ</v>
      </c>
      <c r="S78" s="31" t="str">
        <f>各类选项!L22</f>
        <v>mz</v>
      </c>
      <c r="T78" s="31">
        <f>COUNTIFS(原始数据!$L$3:$L$722,S78)</f>
        <v>8</v>
      </c>
      <c r="U78" s="31">
        <f>COUNTIFS(原始数据!$L$3:$L$722,S78,原始数据!I$3:I$722,"主",原始数据!S$3:S$722,"&gt;2")+COUNTIFS(原始数据!$L$3:$L$722,S78,原始数据!I$3:I$722,"客",原始数据!S$3:S$722,"&lt;2")</f>
        <v>0</v>
      </c>
      <c r="V78" s="37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8</v>
      </c>
      <c r="W78" s="59">
        <f t="shared" si="15"/>
        <v>1</v>
      </c>
      <c r="X78" s="83">
        <f t="shared" si="16"/>
        <v>1</v>
      </c>
      <c r="Y78" s="31">
        <f>SUMIFS(原始数据!S$3:S$722,原始数据!L$3:L$722,S78,原始数据!I$3:I$722,"主")+SUMIFS(原始数据!T$3:T$722,原始数据!L$3:L$722,S78,原始数据!I$3:I$722,"客")</f>
        <v>8</v>
      </c>
      <c r="Z78" s="31">
        <f>SUMIFS(原始数据!S$3:S$722,原始数据!L$3:L$722,S78,原始数据!I$3:I$722,"客")+SUMIFS(原始数据!T$3:T$722,原始数据!L$3:L$722,S78,原始数据!I$3:I$722,"主")</f>
        <v>25</v>
      </c>
      <c r="AA78" s="59">
        <f t="shared" si="19"/>
        <v>1</v>
      </c>
      <c r="AB78" s="59">
        <f>IF(T78=0,0,SUMIFS(赛后数据!AU$3:AU$722,原始数据!L$3:L$722,S78)/T78)</f>
        <v>0</v>
      </c>
      <c r="AC78" s="59">
        <f t="shared" si="18"/>
        <v>0.32</v>
      </c>
      <c r="AD78" s="31" t="e">
        <f>(COUNTIFS(赛后数据!#REF!,S78)+COUNTIFS(赛后数据!#REF!,S78))</f>
        <v>#REF!</v>
      </c>
      <c r="AE78" s="31">
        <f t="array" ref="AE78">AF78+SUMPRODUCT((AF$58:AF$97=AF78)*(AH$58:AH$97&gt;AH78))</f>
        <v>26</v>
      </c>
      <c r="AF78" s="31">
        <f t="array" ref="AF78">RANK(AA78,AA$58:AA$97)+SUMPRODUCT((AA$58:AA$97=AA78)*(AC$58:AC$97&gt;AC78))</f>
        <v>26</v>
      </c>
      <c r="AG78" s="31">
        <f t="array" ref="AG78">AF78+SUMPRODUCT((AF$58:AF$97=AF74)*(W$58:W$97&gt;W78))</f>
        <v>26</v>
      </c>
      <c r="AH78" s="31">
        <v>20</v>
      </c>
    </row>
    <row r="79" ht="19" customHeight="1" spans="1:34">
      <c r="A79" s="73"/>
      <c r="B79" s="84" t="str">
        <f t="array" ref="B79">INDEX($R$58:$AE$97,MATCH(Q79,$AE$58:$AE$97,0),1)</f>
        <v>FT</v>
      </c>
      <c r="C79" s="85" t="str">
        <f t="array" ref="C79">INDEX($R$58:$AE$97,MATCH(Q79,$AE$58:$AE$97,0),2)</f>
        <v>miao</v>
      </c>
      <c r="D79" s="84">
        <f>COUNTIFS(原始数据!$L$3:$L$722,C79)</f>
        <v>5</v>
      </c>
      <c r="E79" s="75">
        <f>COUNTIFS(原始数据!$L$3:$L$722,C79,原始数据!I$3:I$722,"主",原始数据!S$3:S$722,"&gt;2")+COUNTIFS(原始数据!$L$3:$L$722,C79,原始数据!I$3:I$722,"客",原始数据!S$3:S$722,"&lt;2")</f>
        <v>3</v>
      </c>
      <c r="F79" s="75">
        <f>COUNTIFS(原始数据!$L$3:$L$722,C79,原始数据!I$3:I$722,"主",原始数据!S$3:S$722,"=2")+COUNTIFS(原始数据!$L$3:$L$722,C79,原始数据!I$3:I$722,"客",原始数据!S$3:S$722,"=2")</f>
        <v>1</v>
      </c>
      <c r="G79" s="86">
        <f>COUNTIFS(原始数据!$L$3:$L$722,C79,原始数据!I$3:I$722,"主",原始数据!S$3:S$722,"&lt;2")+COUNTIFS(原始数据!$L$3:$L$722,C79,原始数据!I$3:I$722,"客",原始数据!S$3:S$722,"&gt;2")</f>
        <v>1</v>
      </c>
      <c r="H79" s="84">
        <f>COUNTIFS(原始数据!L$3:L$722,C79,原始数据!I$3:I$722,"主",原始数据!S$3:S$722,"5")+COUNTIFS(原始数据!L$3:L$722,C79,原始数据!I$3:I$722,"客",原始数据!S$3:S$722,"0")</f>
        <v>0</v>
      </c>
      <c r="I79" s="86">
        <f>COUNTIFS(原始数据!L$3:L$722,C79,原始数据!I$3:I$722,"主",原始数据!S$3:S$722,"0")+COUNTIFS(原始数据!L$3:L$722,C79,原始数据!I$3:I$722,"客",原始数据!S$3:S$722,"5")</f>
        <v>0</v>
      </c>
      <c r="J79" s="84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12</v>
      </c>
      <c r="K79" s="87">
        <f t="shared" si="12"/>
        <v>2.4</v>
      </c>
      <c r="L79" s="84">
        <f>SUMIFS(原始数据!S$3:S$722,原始数据!L$3:L$722,C79,原始数据!I$3:I$722,"主")+SUMIFS(原始数据!T$3:T$722,原始数据!L$3:L$722,C79,原始数据!I$3:I$722,"客")</f>
        <v>12</v>
      </c>
      <c r="M79" s="75">
        <f>SUMIFS(原始数据!S$3:S$722,原始数据!L$3:L$722,C79,原始数据!I$3:I$722,"客")+SUMIFS(原始数据!T$3:T$722,原始数据!L$3:L$722,C79,原始数据!I$3:I$722,"主")</f>
        <v>8</v>
      </c>
      <c r="N79" s="87">
        <f t="shared" si="13"/>
        <v>2.4</v>
      </c>
      <c r="O79" s="87">
        <f t="shared" si="14"/>
        <v>1.5</v>
      </c>
      <c r="P79" s="75"/>
      <c r="Q79" s="30">
        <v>22</v>
      </c>
      <c r="R79" s="31" t="str">
        <f>各类选项!K23</f>
        <v>ZETA</v>
      </c>
      <c r="S79" s="31" t="str">
        <f>各类选项!L23</f>
        <v>mkmldy</v>
      </c>
      <c r="T79" s="31">
        <f>COUNTIFS(原始数据!$L$3:$L$722,S79)</f>
        <v>3</v>
      </c>
      <c r="U79" s="31">
        <f>COUNTIFS(原始数据!$L$3:$L$722,S79,原始数据!I$3:I$722,"主",原始数据!S$3:S$722,"&gt;2")+COUNTIFS(原始数据!$L$3:$L$722,S79,原始数据!I$3:I$722,"客",原始数据!S$3:S$722,"&lt;2")</f>
        <v>1</v>
      </c>
      <c r="V79" s="37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8</v>
      </c>
      <c r="W79" s="59">
        <f t="shared" si="15"/>
        <v>2.66666666666667</v>
      </c>
      <c r="X79" s="83">
        <f t="shared" si="16"/>
        <v>2.66666666666667</v>
      </c>
      <c r="Y79" s="31">
        <f>SUMIFS(原始数据!S$3:S$722,原始数据!L$3:L$722,S79,原始数据!I$3:I$722,"主")+SUMIFS(原始数据!T$3:T$722,原始数据!L$3:L$722,S79,原始数据!I$3:I$722,"客")</f>
        <v>9</v>
      </c>
      <c r="Z79" s="31">
        <f>SUMIFS(原始数据!S$3:S$722,原始数据!L$3:L$722,S79,原始数据!I$3:I$722,"客")+SUMIFS(原始数据!T$3:T$722,原始数据!L$3:L$722,S79,原始数据!I$3:I$722,"主")</f>
        <v>4</v>
      </c>
      <c r="AA79" s="59">
        <f t="shared" si="19"/>
        <v>3</v>
      </c>
      <c r="AB79" s="59">
        <f>IF(T79=0,0,SUMIFS(赛后数据!AU$3:AU$722,原始数据!L$3:L$722,S79)/T79)</f>
        <v>0.333333333333333</v>
      </c>
      <c r="AC79" s="59">
        <f t="shared" si="18"/>
        <v>2.25</v>
      </c>
      <c r="AD79" s="31" t="e">
        <f>(COUNTIFS(赛后数据!#REF!,S79)+COUNTIFS(赛后数据!#REF!,S79))</f>
        <v>#REF!</v>
      </c>
      <c r="AE79" s="31">
        <f t="array" ref="AE79">AF79+SUMPRODUCT((AF$58:AF$97=AF79)*(AH$58:AH$97&gt;AH79))</f>
        <v>13</v>
      </c>
      <c r="AF79" s="31">
        <f t="array" ref="AF79">RANK(AA79,AA$58:AA$97)+SUMPRODUCT((AA$58:AA$97=AA79)*(AC$58:AC$97&gt;AC79))</f>
        <v>13</v>
      </c>
      <c r="AG79" s="31">
        <f t="array" ref="AG79">AF79+SUMPRODUCT((AF$58:AF$97=AF75)*(W$58:W$97&gt;W79))</f>
        <v>14</v>
      </c>
      <c r="AH79" s="31">
        <v>19</v>
      </c>
    </row>
    <row r="80" ht="19" customHeight="1" spans="1:34">
      <c r="A80" s="73"/>
      <c r="B80" s="77" t="str">
        <f t="array" ref="B80">INDEX($R$58:$AE$97,MATCH(Q80,$AE$58:$AE$97,0),1)</f>
        <v>SKY</v>
      </c>
      <c r="C80" s="78" t="str">
        <f t="array" ref="C80">INDEX($R$58:$AE$97,MATCH(Q80,$AE$58:$AE$97,0),2)</f>
        <v>hetian</v>
      </c>
      <c r="D80" s="77">
        <f>COUNTIFS(原始数据!$L$3:$L$722,C80)</f>
        <v>9</v>
      </c>
      <c r="E80" s="80">
        <f>COUNTIFS(原始数据!$L$3:$L$722,C80,原始数据!I$3:I$722,"主",原始数据!S$3:S$722,"&gt;2")+COUNTIFS(原始数据!$L$3:$L$722,C80,原始数据!I$3:I$722,"客",原始数据!S$3:S$722,"&lt;2")</f>
        <v>2</v>
      </c>
      <c r="F80" s="80">
        <f>COUNTIFS(原始数据!$L$3:$L$722,C80,原始数据!I$3:I$722,"主",原始数据!S$3:S$722,"=2")+COUNTIFS(原始数据!$L$3:$L$722,C80,原始数据!I$3:I$722,"客",原始数据!S$3:S$722,"=2")</f>
        <v>4</v>
      </c>
      <c r="G80" s="81">
        <f>COUNTIFS(原始数据!$L$3:$L$722,C80,原始数据!I$3:I$722,"主",原始数据!S$3:S$722,"&lt;2")+COUNTIFS(原始数据!$L$3:$L$722,C80,原始数据!I$3:I$722,"客",原始数据!S$3:S$722,"&gt;2")</f>
        <v>3</v>
      </c>
      <c r="H80" s="77">
        <f>COUNTIFS(原始数据!L$3:L$722,C80,原始数据!I$3:I$722,"主",原始数据!S$3:S$722,"5")+COUNTIFS(原始数据!L$3:L$722,C80,原始数据!I$3:I$722,"客",原始数据!S$3:S$722,"0")</f>
        <v>1</v>
      </c>
      <c r="I80" s="81">
        <f>COUNTIFS(原始数据!L$3:L$722,C80,原始数据!I$3:I$722,"主",原始数据!S$3:S$722,"0")+COUNTIFS(原始数据!L$3:L$722,C80,原始数据!I$3:I$722,"客",原始数据!S$3:S$722,"5")</f>
        <v>0</v>
      </c>
      <c r="J80" s="77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18</v>
      </c>
      <c r="K80" s="82">
        <f t="shared" si="12"/>
        <v>2</v>
      </c>
      <c r="L80" s="77">
        <f>SUMIFS(原始数据!S$3:S$722,原始数据!L$3:L$722,C80,原始数据!I$3:I$722,"主")+SUMIFS(原始数据!T$3:T$722,原始数据!L$3:L$722,C80,原始数据!I$3:I$722,"客")</f>
        <v>19</v>
      </c>
      <c r="M80" s="80">
        <f>SUMIFS(原始数据!S$3:S$722,原始数据!L$3:L$722,C80,原始数据!I$3:I$722,"客")+SUMIFS(原始数据!T$3:T$722,原始数据!L$3:L$722,C80,原始数据!I$3:I$722,"主")</f>
        <v>18</v>
      </c>
      <c r="N80" s="82">
        <f t="shared" si="13"/>
        <v>2.11111111111111</v>
      </c>
      <c r="O80" s="82">
        <f t="shared" si="14"/>
        <v>1.05555555555556</v>
      </c>
      <c r="P80" s="75"/>
      <c r="Q80" s="30">
        <v>23</v>
      </c>
      <c r="R80" s="31" t="str">
        <f>各类选项!K24</f>
        <v>ZETA</v>
      </c>
      <c r="S80" s="31" t="str">
        <f>各类选项!L24</f>
        <v>peter</v>
      </c>
      <c r="T80" s="31">
        <f>COUNTIFS(原始数据!$L$3:$L$722,S80)</f>
        <v>8</v>
      </c>
      <c r="U80" s="31">
        <f>COUNTIFS(原始数据!$L$3:$L$722,S80,原始数据!I$3:I$722,"主",原始数据!S$3:S$722,"&gt;2")+COUNTIFS(原始数据!$L$3:$L$722,S80,原始数据!I$3:I$722,"客",原始数据!S$3:S$722,"&lt;2")</f>
        <v>6</v>
      </c>
      <c r="V80" s="37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28</v>
      </c>
      <c r="W80" s="59">
        <f t="shared" si="15"/>
        <v>3.5</v>
      </c>
      <c r="X80" s="83">
        <f t="shared" si="16"/>
        <v>3.5</v>
      </c>
      <c r="Y80" s="31">
        <f>SUMIFS(原始数据!S$3:S$722,原始数据!L$3:L$722,S80,原始数据!I$3:I$722,"主")+SUMIFS(原始数据!T$3:T$722,原始数据!L$3:L$722,S80,原始数据!I$3:I$722,"客")</f>
        <v>34</v>
      </c>
      <c r="Z80" s="31">
        <f>SUMIFS(原始数据!S$3:S$722,原始数据!L$3:L$722,S80,原始数据!I$3:I$722,"客")+SUMIFS(原始数据!T$3:T$722,原始数据!L$3:L$722,S80,原始数据!I$3:I$722,"主")</f>
        <v>4</v>
      </c>
      <c r="AA80" s="59">
        <f t="shared" si="19"/>
        <v>4.25</v>
      </c>
      <c r="AB80" s="59">
        <f>IF(T80=0,0,SUMIFS(赛后数据!AU$3:AU$722,原始数据!L$3:L$722,S80)/T80)</f>
        <v>0.5</v>
      </c>
      <c r="AC80" s="59">
        <f t="shared" si="18"/>
        <v>8.5</v>
      </c>
      <c r="AD80" s="31" t="e">
        <f>(COUNTIFS(赛后数据!#REF!,S80)+COUNTIFS(赛后数据!#REF!,S80))</f>
        <v>#REF!</v>
      </c>
      <c r="AE80" s="31">
        <f t="array" ref="AE80">AF80+SUMPRODUCT((AF$58:AF$97=AF80)*(AH$58:AH$97&gt;AH80))</f>
        <v>3</v>
      </c>
      <c r="AF80" s="31">
        <f t="array" ref="AF80">RANK(AA80,AA$58:AA$97)+SUMPRODUCT((AA$58:AA$97=AA80)*(AC$58:AC$97&gt;AC80))</f>
        <v>3</v>
      </c>
      <c r="AG80" s="31">
        <f t="array" ref="AG80">AF80+SUMPRODUCT((AF$58:AF$97=AF76)*(W$58:W$97&gt;W80))</f>
        <v>3</v>
      </c>
      <c r="AH80" s="31">
        <v>18</v>
      </c>
    </row>
    <row r="81" ht="19" customHeight="1" spans="1:34">
      <c r="A81" s="73"/>
      <c r="B81" s="84" t="str">
        <f t="array" ref="B81">INDEX($R$58:$AE$97,MATCH(Q81,$AE$58:$AE$97,0),1)</f>
        <v>OMNI</v>
      </c>
      <c r="C81" s="85" t="str">
        <f t="array" ref="C81">INDEX($R$58:$AE$97,MATCH(Q81,$AE$58:$AE$97,0),2)</f>
        <v>pitstoper</v>
      </c>
      <c r="D81" s="84">
        <f>COUNTIFS(原始数据!$L$3:$L$722,C81)</f>
        <v>8</v>
      </c>
      <c r="E81" s="75">
        <f>COUNTIFS(原始数据!$L$3:$L$722,C81,原始数据!I$3:I$722,"主",原始数据!S$3:S$722,"&gt;2")+COUNTIFS(原始数据!$L$3:$L$722,C81,原始数据!I$3:I$722,"客",原始数据!S$3:S$722,"&lt;2")</f>
        <v>1</v>
      </c>
      <c r="F81" s="75">
        <f>COUNTIFS(原始数据!$L$3:$L$722,C81,原始数据!I$3:I$722,"主",原始数据!S$3:S$722,"=2")+COUNTIFS(原始数据!$L$3:$L$722,C81,原始数据!I$3:I$722,"客",原始数据!S$3:S$722,"=2")</f>
        <v>5</v>
      </c>
      <c r="G81" s="86">
        <f>COUNTIFS(原始数据!$L$3:$L$722,C81,原始数据!I$3:I$722,"主",原始数据!S$3:S$722,"&lt;2")+COUNTIFS(原始数据!$L$3:$L$722,C81,原始数据!I$3:I$722,"客",原始数据!S$3:S$722,"&gt;2")</f>
        <v>2</v>
      </c>
      <c r="H81" s="84">
        <f>COUNTIFS(原始数据!L$3:L$722,C81,原始数据!I$3:I$722,"主",原始数据!S$3:S$722,"5")+COUNTIFS(原始数据!L$3:L$722,C81,原始数据!I$3:I$722,"客",原始数据!S$3:S$722,"0")</f>
        <v>0</v>
      </c>
      <c r="I81" s="86">
        <f>COUNTIFS(原始数据!L$3:L$722,C81,原始数据!I$3:I$722,"主",原始数据!S$3:S$722,"0")+COUNTIFS(原始数据!L$3:L$722,C81,原始数据!I$3:I$722,"客",原始数据!S$3:S$722,"5")</f>
        <v>1</v>
      </c>
      <c r="J81" s="84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14</v>
      </c>
      <c r="K81" s="87">
        <f t="shared" si="12"/>
        <v>1.75</v>
      </c>
      <c r="L81" s="84">
        <f>SUMIFS(原始数据!S$3:S$722,原始数据!L$3:L$722,C81,原始数据!I$3:I$722,"主")+SUMIFS(原始数据!T$3:T$722,原始数据!L$3:L$722,C81,原始数据!I$3:I$722,"客")</f>
        <v>14</v>
      </c>
      <c r="M81" s="75">
        <f>SUMIFS(原始数据!S$3:S$722,原始数据!L$3:L$722,C81,原始数据!I$3:I$722,"客")+SUMIFS(原始数据!T$3:T$722,原始数据!L$3:L$722,C81,原始数据!I$3:I$722,"主")</f>
        <v>19</v>
      </c>
      <c r="N81" s="87">
        <f t="shared" si="13"/>
        <v>1.75</v>
      </c>
      <c r="O81" s="87">
        <f t="shared" si="14"/>
        <v>0.736842105263158</v>
      </c>
      <c r="P81" s="75"/>
      <c r="Q81" s="30">
        <v>24</v>
      </c>
      <c r="R81" s="31" t="str">
        <f>各类选项!K25</f>
        <v>MRC</v>
      </c>
      <c r="S81" s="31" t="str">
        <f>各类选项!L25</f>
        <v>xc</v>
      </c>
      <c r="T81" s="31">
        <f>COUNTIFS(原始数据!$L$3:$L$722,S81)</f>
        <v>11</v>
      </c>
      <c r="U81" s="31">
        <f>COUNTIFS(原始数据!$L$3:$L$722,S81,原始数据!I$3:I$722,"主",原始数据!S$3:S$722,"&gt;2")+COUNTIFS(原始数据!$L$3:$L$722,S81,原始数据!I$3:I$722,"客",原始数据!S$3:S$722,"&lt;2")</f>
        <v>4</v>
      </c>
      <c r="V81" s="37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27</v>
      </c>
      <c r="W81" s="59">
        <f t="shared" si="15"/>
        <v>2.45454545454545</v>
      </c>
      <c r="X81" s="83">
        <f t="shared" si="16"/>
        <v>2.45454545454545</v>
      </c>
      <c r="Y81" s="31">
        <f>SUMIFS(原始数据!S$3:S$722,原始数据!L$3:L$722,S81,原始数据!I$3:I$722,"主")+SUMIFS(原始数据!T$3:T$722,原始数据!L$3:L$722,S81,原始数据!I$3:I$722,"客")</f>
        <v>30</v>
      </c>
      <c r="Z81" s="31">
        <f>SUMIFS(原始数据!S$3:S$722,原始数据!L$3:L$722,S81,原始数据!I$3:I$722,"客")+SUMIFS(原始数据!T$3:T$722,原始数据!L$3:L$722,S81,原始数据!I$3:I$722,"主")</f>
        <v>17</v>
      </c>
      <c r="AA81" s="59">
        <f t="shared" si="19"/>
        <v>2.72727272727273</v>
      </c>
      <c r="AB81" s="59">
        <f>IF(T81=0,0,SUMIFS(赛后数据!AU$3:AU$722,原始数据!L$3:L$722,S81)/T81)</f>
        <v>0.0909090909090909</v>
      </c>
      <c r="AC81" s="59">
        <f t="shared" si="18"/>
        <v>1.76470588235294</v>
      </c>
      <c r="AD81" s="31" t="e">
        <f>(COUNTIFS(赛后数据!#REF!,S81)+COUNTIFS(赛后数据!#REF!,S81))</f>
        <v>#REF!</v>
      </c>
      <c r="AE81" s="31">
        <f t="array" ref="AE81">AF81+SUMPRODUCT((AF$58:AF$97=AF81)*(AH$58:AH$97&gt;AH81))</f>
        <v>16</v>
      </c>
      <c r="AF81" s="31">
        <f t="array" ref="AF81">RANK(AA81,AA$58:AA$97)+SUMPRODUCT((AA$58:AA$97=AA81)*(AC$58:AC$97&gt;AC81))</f>
        <v>16</v>
      </c>
      <c r="AG81" s="31">
        <f t="array" ref="AG81">AF81+SUMPRODUCT((AF$58:AF$97=AF77)*(W$58:W$97&gt;W81))</f>
        <v>16</v>
      </c>
      <c r="AH81" s="31">
        <v>17</v>
      </c>
    </row>
    <row r="82" ht="19" customHeight="1" spans="1:34">
      <c r="A82" s="73"/>
      <c r="B82" s="77" t="str">
        <f t="array" ref="B82">INDEX($R$58:$AE$97,MATCH(Q82,$AE$58:$AE$97,0),1)</f>
        <v>ITZY</v>
      </c>
      <c r="C82" s="78" t="str">
        <f t="array" ref="C82">INDEX($R$58:$AE$97,MATCH(Q82,$AE$58:$AE$97,0),2)</f>
        <v>siyu</v>
      </c>
      <c r="D82" s="77">
        <f>COUNTIFS(原始数据!$L$3:$L$722,C82)</f>
        <v>3</v>
      </c>
      <c r="E82" s="80">
        <f>COUNTIFS(原始数据!$L$3:$L$722,C82,原始数据!I$3:I$722,"主",原始数据!S$3:S$722,"&gt;2")+COUNTIFS(原始数据!$L$3:$L$722,C82,原始数据!I$3:I$722,"客",原始数据!S$3:S$722,"&lt;2")</f>
        <v>1</v>
      </c>
      <c r="F82" s="80">
        <f>COUNTIFS(原始数据!$L$3:$L$722,C82,原始数据!I$3:I$722,"主",原始数据!S$3:S$722,"=2")+COUNTIFS(原始数据!$L$3:$L$722,C82,原始数据!I$3:I$722,"客",原始数据!S$3:S$722,"=2")</f>
        <v>1</v>
      </c>
      <c r="G82" s="81">
        <f>COUNTIFS(原始数据!$L$3:$L$722,C82,原始数据!I$3:I$722,"主",原始数据!S$3:S$722,"&lt;2")+COUNTIFS(原始数据!$L$3:$L$722,C82,原始数据!I$3:I$722,"客",原始数据!S$3:S$722,"&gt;2")</f>
        <v>1</v>
      </c>
      <c r="H82" s="77">
        <f>COUNTIFS(原始数据!L$3:L$722,C82,原始数据!I$3:I$722,"主",原始数据!S$3:S$722,"5")+COUNTIFS(原始数据!L$3:L$722,C82,原始数据!I$3:I$722,"客",原始数据!S$3:S$722,"0")</f>
        <v>0</v>
      </c>
      <c r="I82" s="81">
        <f>COUNTIFS(原始数据!L$3:L$722,C82,原始数据!I$3:I$722,"主",原始数据!S$3:S$722,"0")+COUNTIFS(原始数据!L$3:L$722,C82,原始数据!I$3:I$722,"客",原始数据!S$3:S$722,"5")</f>
        <v>1</v>
      </c>
      <c r="J82" s="77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5</v>
      </c>
      <c r="K82" s="82">
        <f t="shared" si="12"/>
        <v>1.66666666666667</v>
      </c>
      <c r="L82" s="77">
        <f>SUMIFS(原始数据!S$3:S$722,原始数据!L$3:L$722,C82,原始数据!I$3:I$722,"主")+SUMIFS(原始数据!T$3:T$722,原始数据!L$3:L$722,C82,原始数据!I$3:I$722,"客")</f>
        <v>5</v>
      </c>
      <c r="M82" s="80">
        <f>SUMIFS(原始数据!S$3:S$722,原始数据!L$3:L$722,C82,原始数据!I$3:I$722,"客")+SUMIFS(原始数据!T$3:T$722,原始数据!L$3:L$722,C82,原始数据!I$3:I$722,"主")</f>
        <v>8</v>
      </c>
      <c r="N82" s="82">
        <f t="shared" si="13"/>
        <v>1.66666666666667</v>
      </c>
      <c r="O82" s="82">
        <f t="shared" si="14"/>
        <v>0.625</v>
      </c>
      <c r="P82" s="75"/>
      <c r="Q82" s="30">
        <v>25</v>
      </c>
      <c r="R82" s="31" t="str">
        <f>各类选项!K26</f>
        <v>MRC</v>
      </c>
      <c r="S82" s="31" t="str">
        <f>各类选项!L26</f>
        <v>ali</v>
      </c>
      <c r="T82" s="31">
        <f>COUNTIFS(原始数据!$L$3:$L$722,S82)</f>
        <v>0</v>
      </c>
      <c r="U82" s="31">
        <f>COUNTIFS(原始数据!$L$3:$L$722,S82,原始数据!I$3:I$722,"主",原始数据!S$3:S$722,"&gt;2")+COUNTIFS(原始数据!$L$3:$L$722,S82,原始数据!I$3:I$722,"客",原始数据!S$3:S$722,"&lt;2")</f>
        <v>0</v>
      </c>
      <c r="V82" s="37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59">
        <f t="shared" si="15"/>
        <v>0</v>
      </c>
      <c r="X82" s="83">
        <f t="shared" si="16"/>
        <v>0</v>
      </c>
      <c r="Y82" s="31">
        <f>SUMIFS(原始数据!S$3:S$722,原始数据!L$3:L$722,S82,原始数据!I$3:I$722,"主")+SUMIFS(原始数据!T$3:T$722,原始数据!L$3:L$722,S82,原始数据!I$3:I$722,"客")</f>
        <v>0</v>
      </c>
      <c r="Z82" s="31">
        <f>SUMIFS(原始数据!S$3:S$722,原始数据!L$3:L$722,S82,原始数据!I$3:I$722,"客")+SUMIFS(原始数据!T$3:T$722,原始数据!L$3:L$722,S82,原始数据!I$3:I$722,"主")</f>
        <v>0</v>
      </c>
      <c r="AA82" s="59">
        <f t="shared" si="19"/>
        <v>0</v>
      </c>
      <c r="AB82" s="59">
        <f>IF(T82=0,0,SUMIFS(赛后数据!AU$3:AU$722,原始数据!L$3:L$722,S82)/T82)</f>
        <v>0</v>
      </c>
      <c r="AC82" s="59">
        <f t="shared" si="18"/>
        <v>0</v>
      </c>
      <c r="AD82" s="31" t="e">
        <f>(COUNTIFS(赛后数据!#REF!,S82)+COUNTIFS(赛后数据!#REF!,S82))</f>
        <v>#REF!</v>
      </c>
      <c r="AE82" s="31">
        <f t="array" ref="AE82">AF82+SUMPRODUCT((AF$58:AF$97=AF82)*(AH$58:AH$97&gt;AH82))</f>
        <v>31</v>
      </c>
      <c r="AF82" s="31">
        <f t="array" ref="AF82">RANK(AA82,AA$58:AA$97)+SUMPRODUCT((AA$58:AA$97=AA82)*(AC$58:AC$97&gt;AC82))</f>
        <v>27</v>
      </c>
      <c r="AG82" s="31">
        <f t="array" ref="AG82">AF82+SUMPRODUCT((AF$58:AF$97=AF78)*(W$58:W$97&gt;W82))</f>
        <v>28</v>
      </c>
      <c r="AH82" s="31">
        <v>16</v>
      </c>
    </row>
    <row r="83" ht="19" customHeight="1" spans="1:34">
      <c r="A83" s="73"/>
      <c r="B83" s="84" t="str">
        <f t="array" ref="B83">INDEX($R$58:$AE$97,MATCH(Q83,$AE$58:$AE$97,0),1)</f>
        <v>ZZZ</v>
      </c>
      <c r="C83" s="85" t="str">
        <f t="array" ref="C83">INDEX($R$58:$AE$97,MATCH(Q83,$AE$58:$AE$97,0),2)</f>
        <v>mz</v>
      </c>
      <c r="D83" s="84">
        <f>COUNTIFS(原始数据!$L$3:$L$722,C83)</f>
        <v>8</v>
      </c>
      <c r="E83" s="75">
        <f>COUNTIFS(原始数据!$L$3:$L$722,C83,原始数据!I$3:I$722,"主",原始数据!S$3:S$722,"&gt;2")+COUNTIFS(原始数据!$L$3:$L$722,C83,原始数据!I$3:I$722,"客",原始数据!S$3:S$722,"&lt;2")</f>
        <v>0</v>
      </c>
      <c r="F83" s="75">
        <f>COUNTIFS(原始数据!$L$3:$L$722,C83,原始数据!I$3:I$722,"主",原始数据!S$3:S$722,"=2")+COUNTIFS(原始数据!$L$3:$L$722,C83,原始数据!I$3:I$722,"客",原始数据!S$3:S$722,"=2")</f>
        <v>1</v>
      </c>
      <c r="G83" s="86">
        <f>COUNTIFS(原始数据!$L$3:$L$722,C83,原始数据!I$3:I$722,"主",原始数据!S$3:S$722,"&lt;2")+COUNTIFS(原始数据!$L$3:$L$722,C83,原始数据!I$3:I$722,"客",原始数据!S$3:S$722,"&gt;2")</f>
        <v>7</v>
      </c>
      <c r="H83" s="84">
        <f>COUNTIFS(原始数据!L$3:L$722,C83,原始数据!I$3:I$722,"主",原始数据!S$3:S$722,"5")+COUNTIFS(原始数据!L$3:L$722,C83,原始数据!I$3:I$722,"客",原始数据!S$3:S$722,"0")</f>
        <v>0</v>
      </c>
      <c r="I83" s="86">
        <f>COUNTIFS(原始数据!L$3:L$722,C83,原始数据!I$3:I$722,"主",原始数据!S$3:S$722,"0")+COUNTIFS(原始数据!L$3:L$722,C83,原始数据!I$3:I$722,"客",原始数据!S$3:S$722,"5")</f>
        <v>1</v>
      </c>
      <c r="J83" s="84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8</v>
      </c>
      <c r="K83" s="87">
        <f t="shared" si="12"/>
        <v>1</v>
      </c>
      <c r="L83" s="84">
        <f>SUMIFS(原始数据!S$3:S$722,原始数据!L$3:L$722,C83,原始数据!I$3:I$722,"主")+SUMIFS(原始数据!T$3:T$722,原始数据!L$3:L$722,C83,原始数据!I$3:I$722,"客")</f>
        <v>8</v>
      </c>
      <c r="M83" s="75">
        <f>SUMIFS(原始数据!S$3:S$722,原始数据!L$3:L$722,C83,原始数据!I$3:I$722,"客")+SUMIFS(原始数据!T$3:T$722,原始数据!L$3:L$722,C83,原始数据!I$3:I$722,"主")</f>
        <v>25</v>
      </c>
      <c r="N83" s="87">
        <f t="shared" si="13"/>
        <v>1</v>
      </c>
      <c r="O83" s="87">
        <f t="shared" si="14"/>
        <v>0.32</v>
      </c>
      <c r="P83" s="75"/>
      <c r="Q83" s="30">
        <v>26</v>
      </c>
      <c r="R83" s="31" t="str">
        <f>各类选项!K27</f>
        <v>WBG</v>
      </c>
      <c r="S83" s="31" t="str">
        <f>各类选项!L27</f>
        <v>alex</v>
      </c>
      <c r="T83" s="31">
        <f>COUNTIFS(原始数据!$L$3:$L$722,S83)</f>
        <v>10</v>
      </c>
      <c r="U83" s="31">
        <f>COUNTIFS(原始数据!$L$3:$L$722,S83,原始数据!I$3:I$722,"主",原始数据!S$3:S$722,"&gt;2")+COUNTIFS(原始数据!$L$3:$L$722,S83,原始数据!I$3:I$722,"客",原始数据!S$3:S$722,"&lt;2")</f>
        <v>8</v>
      </c>
      <c r="V83" s="37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33</v>
      </c>
      <c r="W83" s="59">
        <f t="shared" si="15"/>
        <v>3.3</v>
      </c>
      <c r="X83" s="83">
        <f t="shared" si="16"/>
        <v>3.3</v>
      </c>
      <c r="Y83" s="31">
        <f>SUMIFS(原始数据!S$3:S$722,原始数据!L$3:L$722,S83,原始数据!I$3:I$722,"主")+SUMIFS(原始数据!T$3:T$722,原始数据!L$3:L$722,S83,原始数据!I$3:I$722,"客")</f>
        <v>39</v>
      </c>
      <c r="Z83" s="31">
        <f>SUMIFS(原始数据!S$3:S$722,原始数据!L$3:L$722,S83,原始数据!I$3:I$722,"客")+SUMIFS(原始数据!T$3:T$722,原始数据!L$3:L$722,S83,原始数据!I$3:I$722,"主")</f>
        <v>7</v>
      </c>
      <c r="AA83" s="59">
        <f t="shared" si="19"/>
        <v>3.9</v>
      </c>
      <c r="AB83" s="59">
        <f>IF(T83=0,0,SUMIFS(赛后数据!AU$3:AU$722,原始数据!L$3:L$722,S83)/T83)</f>
        <v>0.7</v>
      </c>
      <c r="AC83" s="59">
        <f t="shared" si="18"/>
        <v>5.57142857142857</v>
      </c>
      <c r="AD83" s="31" t="e">
        <f>(COUNTIFS(赛后数据!#REF!,S83)+COUNTIFS(赛后数据!#REF!,S83))</f>
        <v>#REF!</v>
      </c>
      <c r="AE83" s="31">
        <f t="array" ref="AE83">AF83+SUMPRODUCT((AF$58:AF$97=AF83)*(AH$58:AH$97&gt;AH83))</f>
        <v>5</v>
      </c>
      <c r="AF83" s="31">
        <f t="array" ref="AF83">RANK(AA83,AA$58:AA$97)+SUMPRODUCT((AA$58:AA$97=AA83)*(AC$58:AC$97&gt;AC83))</f>
        <v>5</v>
      </c>
      <c r="AG83" s="31">
        <f t="array" ref="AG83">AF83+SUMPRODUCT((AF$58:AF$97=AF79)*(W$58:W$97&gt;W83))</f>
        <v>5</v>
      </c>
      <c r="AH83" s="31">
        <v>15</v>
      </c>
    </row>
    <row r="84" ht="19" customHeight="1" spans="1:34">
      <c r="A84" s="73"/>
      <c r="B84" s="77" t="str">
        <f t="array" ref="B84">INDEX($R$58:$AE$97,MATCH(Q84,$AE$58:$AE$97,0),1)</f>
        <v>TE</v>
      </c>
      <c r="C84" s="78" t="str">
        <f t="array" ref="C84">INDEX($R$58:$AE$97,MATCH(Q84,$AE$58:$AE$97,0),2)</f>
        <v>suda</v>
      </c>
      <c r="D84" s="77">
        <f>COUNTIFS(原始数据!$L$3:$L$722,C84)</f>
        <v>0</v>
      </c>
      <c r="E84" s="80">
        <f>COUNTIFS(原始数据!$L$3:$L$722,C84,原始数据!I$3:I$722,"主",原始数据!S$3:S$722,"&gt;2")+COUNTIFS(原始数据!$L$3:$L$722,C84,原始数据!I$3:I$722,"客",原始数据!S$3:S$722,"&lt;2")</f>
        <v>0</v>
      </c>
      <c r="F84" s="80">
        <f>COUNTIFS(原始数据!$L$3:$L$722,C84,原始数据!I$3:I$722,"主",原始数据!S$3:S$722,"=2")+COUNTIFS(原始数据!$L$3:$L$722,C84,原始数据!I$3:I$722,"客",原始数据!S$3:S$722,"=2")</f>
        <v>0</v>
      </c>
      <c r="G84" s="81">
        <f>COUNTIFS(原始数据!$L$3:$L$722,C84,原始数据!I$3:I$722,"主",原始数据!S$3:S$722,"&lt;2")+COUNTIFS(原始数据!$L$3:$L$722,C84,原始数据!I$3:I$722,"客",原始数据!S$3:S$722,"&gt;2")</f>
        <v>0</v>
      </c>
      <c r="H84" s="77">
        <f>COUNTIFS(原始数据!L$3:L$722,C84,原始数据!I$3:I$722,"主",原始数据!S$3:S$722,"5")+COUNTIFS(原始数据!L$3:L$722,C84,原始数据!I$3:I$722,"客",原始数据!S$3:S$722,"0")</f>
        <v>0</v>
      </c>
      <c r="I84" s="81">
        <f>COUNTIFS(原始数据!L$3:L$722,C84,原始数据!I$3:I$722,"主",原始数据!S$3:S$722,"0")+COUNTIFS(原始数据!L$3:L$722,C84,原始数据!I$3:I$722,"客",原始数据!S$3:S$722,"5")</f>
        <v>0</v>
      </c>
      <c r="J84" s="77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82">
        <f t="shared" si="12"/>
        <v>0</v>
      </c>
      <c r="L84" s="77">
        <f>SUMIFS(原始数据!S$3:S$722,原始数据!L$3:L$722,C84,原始数据!I$3:I$722,"主")+SUMIFS(原始数据!T$3:T$722,原始数据!L$3:L$722,C84,原始数据!I$3:I$722,"客")</f>
        <v>0</v>
      </c>
      <c r="M84" s="80">
        <f>SUMIFS(原始数据!S$3:S$722,原始数据!L$3:L$722,C84,原始数据!I$3:I$722,"客")+SUMIFS(原始数据!T$3:T$722,原始数据!L$3:L$722,C84,原始数据!I$3:I$722,"主")</f>
        <v>0</v>
      </c>
      <c r="N84" s="82">
        <f t="shared" si="13"/>
        <v>0</v>
      </c>
      <c r="O84" s="82">
        <f t="shared" si="14"/>
        <v>0</v>
      </c>
      <c r="P84" s="75"/>
      <c r="Q84" s="30">
        <v>27</v>
      </c>
      <c r="R84" s="31" t="str">
        <f>各类选项!K28</f>
        <v>RVL</v>
      </c>
      <c r="S84" s="31" t="str">
        <f>各类选项!L28</f>
        <v>sprintzer</v>
      </c>
      <c r="T84" s="31">
        <f>COUNTIFS(原始数据!$L$3:$L$722,S84)</f>
        <v>11</v>
      </c>
      <c r="U84" s="31">
        <f>COUNTIFS(原始数据!$L$3:$L$722,S84,原始数据!I$3:I$722,"主",原始数据!S$3:S$722,"&gt;2")+COUNTIFS(原始数据!$L$3:$L$722,S84,原始数据!I$3:I$722,"客",原始数据!S$3:S$722,"&lt;2")</f>
        <v>5</v>
      </c>
      <c r="V84" s="37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27</v>
      </c>
      <c r="W84" s="59">
        <f t="shared" si="15"/>
        <v>2.45454545454545</v>
      </c>
      <c r="X84" s="83">
        <f t="shared" si="16"/>
        <v>2.45454545454545</v>
      </c>
      <c r="Y84" s="31">
        <f>SUMIFS(原始数据!S$3:S$722,原始数据!L$3:L$722,S84,原始数据!I$3:I$722,"主")+SUMIFS(原始数据!T$3:T$722,原始数据!L$3:L$722,S84,原始数据!I$3:I$722,"客")</f>
        <v>29</v>
      </c>
      <c r="Z84" s="31">
        <f>SUMIFS(原始数据!S$3:S$722,原始数据!L$3:L$722,S84,原始数据!I$3:I$722,"客")+SUMIFS(原始数据!T$3:T$722,原始数据!L$3:L$722,S84,原始数据!I$3:I$722,"主")</f>
        <v>18</v>
      </c>
      <c r="AA84" s="59">
        <f t="shared" si="19"/>
        <v>2.63636363636364</v>
      </c>
      <c r="AB84" s="59">
        <f>IF(T84=0,0,SUMIFS(赛后数据!AU$3:AU$722,原始数据!L$3:L$722,S84)/T84)</f>
        <v>0.181818181818182</v>
      </c>
      <c r="AC84" s="59">
        <f t="shared" si="18"/>
        <v>1.61111111111111</v>
      </c>
      <c r="AD84" s="31" t="e">
        <f>(COUNTIFS(赛后数据!#REF!,S84)+COUNTIFS(赛后数据!#REF!,S84))</f>
        <v>#REF!</v>
      </c>
      <c r="AE84" s="31">
        <f t="array" ref="AE84">AF84+SUMPRODUCT((AF$58:AF$97=AF84)*(AH$58:AH$97&gt;AH84))</f>
        <v>17</v>
      </c>
      <c r="AF84" s="31">
        <f t="array" ref="AF84">RANK(AA84,AA$58:AA$97)+SUMPRODUCT((AA$58:AA$97=AA84)*(AC$58:AC$97&gt;AC84))</f>
        <v>17</v>
      </c>
      <c r="AG84" s="31">
        <f t="array" ref="AG84">AF84+SUMPRODUCT((AF$58:AF$97=AF80)*(W$58:W$97&gt;W84))</f>
        <v>18</v>
      </c>
      <c r="AH84" s="31">
        <v>14</v>
      </c>
    </row>
    <row r="85" ht="19" customHeight="1" spans="1:34">
      <c r="A85" s="73"/>
      <c r="B85" s="84" t="str">
        <f t="array" ref="B85">INDEX($R$58:$AE$97,MATCH(Q85,$AE$58:$AE$97,0),1)</f>
        <v>WOLVES</v>
      </c>
      <c r="C85" s="85" t="str">
        <f t="array" ref="C85">INDEX($R$58:$AE$97,MATCH(Q85,$AE$58:$AE$97,0),2)</f>
        <v>yeyv</v>
      </c>
      <c r="D85" s="84">
        <f>COUNTIFS(原始数据!$L$3:$L$722,C85)</f>
        <v>0</v>
      </c>
      <c r="E85" s="75">
        <f>COUNTIFS(原始数据!$L$3:$L$722,C85,原始数据!I$3:I$722,"主",原始数据!S$3:S$722,"&gt;2")+COUNTIFS(原始数据!$L$3:$L$722,C85,原始数据!I$3:I$722,"客",原始数据!S$3:S$722,"&lt;2")</f>
        <v>0</v>
      </c>
      <c r="F85" s="75">
        <f>COUNTIFS(原始数据!$L$3:$L$722,C85,原始数据!I$3:I$722,"主",原始数据!S$3:S$722,"=2")+COUNTIFS(原始数据!$L$3:$L$722,C85,原始数据!I$3:I$722,"客",原始数据!S$3:S$722,"=2")</f>
        <v>0</v>
      </c>
      <c r="G85" s="86">
        <f>COUNTIFS(原始数据!$L$3:$L$722,C85,原始数据!I$3:I$722,"主",原始数据!S$3:S$722,"&lt;2")+COUNTIFS(原始数据!$L$3:$L$722,C85,原始数据!I$3:I$722,"客",原始数据!S$3:S$722,"&gt;2")</f>
        <v>0</v>
      </c>
      <c r="H85" s="84">
        <f>COUNTIFS(原始数据!L$3:L$722,C85,原始数据!I$3:I$722,"主",原始数据!S$3:S$722,"5")+COUNTIFS(原始数据!L$3:L$722,C85,原始数据!I$3:I$722,"客",原始数据!S$3:S$722,"0")</f>
        <v>0</v>
      </c>
      <c r="I85" s="86">
        <f>COUNTIFS(原始数据!L$3:L$722,C85,原始数据!I$3:I$722,"主",原始数据!S$3:S$722,"0")+COUNTIFS(原始数据!L$3:L$722,C85,原始数据!I$3:I$722,"客",原始数据!S$3:S$722,"5")</f>
        <v>0</v>
      </c>
      <c r="J85" s="84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87">
        <f t="shared" si="12"/>
        <v>0</v>
      </c>
      <c r="L85" s="84">
        <f>SUMIFS(原始数据!S$3:S$722,原始数据!L$3:L$722,C85,原始数据!I$3:I$722,"主")+SUMIFS(原始数据!T$3:T$722,原始数据!L$3:L$722,C85,原始数据!I$3:I$722,"客")</f>
        <v>0</v>
      </c>
      <c r="M85" s="75">
        <f>SUMIFS(原始数据!S$3:S$722,原始数据!L$3:L$722,C85,原始数据!I$3:I$722,"客")+SUMIFS(原始数据!T$3:T$722,原始数据!L$3:L$722,C85,原始数据!I$3:I$722,"主")</f>
        <v>0</v>
      </c>
      <c r="N85" s="87">
        <f t="shared" si="13"/>
        <v>0</v>
      </c>
      <c r="O85" s="87">
        <f t="shared" si="14"/>
        <v>0</v>
      </c>
      <c r="P85" s="75"/>
      <c r="Q85" s="30">
        <v>28</v>
      </c>
      <c r="R85" s="31" t="str">
        <f>各类选项!K29</f>
        <v>RVL</v>
      </c>
      <c r="S85" s="31" t="str">
        <f>各类选项!L29</f>
        <v>anton</v>
      </c>
      <c r="T85" s="31">
        <f>COUNTIFS(原始数据!$L$3:$L$722,S85)</f>
        <v>0</v>
      </c>
      <c r="U85" s="31">
        <f>COUNTIFS(原始数据!$L$3:$L$722,S85,原始数据!I$3:I$722,"主",原始数据!S$3:S$722,"&gt;2")+COUNTIFS(原始数据!$L$3:$L$722,S85,原始数据!I$3:I$722,"客",原始数据!S$3:S$722,"&lt;2")</f>
        <v>0</v>
      </c>
      <c r="V85" s="37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59">
        <f t="shared" si="15"/>
        <v>0</v>
      </c>
      <c r="X85" s="83">
        <f t="shared" si="16"/>
        <v>0</v>
      </c>
      <c r="Y85" s="31">
        <f>SUMIFS(原始数据!S$3:S$722,原始数据!L$3:L$722,S85,原始数据!I$3:I$722,"主")+SUMIFS(原始数据!T$3:T$722,原始数据!L$3:L$722,S85,原始数据!I$3:I$722,"客")</f>
        <v>0</v>
      </c>
      <c r="Z85" s="31">
        <f>SUMIFS(原始数据!S$3:S$722,原始数据!L$3:L$722,S85,原始数据!I$3:I$722,"客")+SUMIFS(原始数据!T$3:T$722,原始数据!L$3:L$722,S85,原始数据!I$3:I$722,"主")</f>
        <v>0</v>
      </c>
      <c r="AA85" s="59">
        <f t="shared" si="19"/>
        <v>0</v>
      </c>
      <c r="AB85" s="59">
        <f>IF(T85=0,0,SUMIFS(赛后数据!AU$3:AU$722,原始数据!L$3:L$722,S85)/T85)</f>
        <v>0</v>
      </c>
      <c r="AC85" s="59">
        <f t="shared" si="18"/>
        <v>0</v>
      </c>
      <c r="AD85" s="31" t="e">
        <f>(COUNTIFS(赛后数据!#REF!,S85)+COUNTIFS(赛后数据!#REF!,S85))</f>
        <v>#REF!</v>
      </c>
      <c r="AE85" s="31">
        <f t="array" ref="AE85">AF85+SUMPRODUCT((AF$58:AF$97=AF85)*(AH$58:AH$97&gt;AH85))</f>
        <v>32</v>
      </c>
      <c r="AF85" s="31">
        <f t="array" ref="AF85">RANK(AA85,AA$58:AA$97)+SUMPRODUCT((AA$58:AA$97=AA85)*(AC$58:AC$97&gt;AC85))</f>
        <v>27</v>
      </c>
      <c r="AG85" s="31">
        <f t="array" ref="AG85">AF85+SUMPRODUCT((AF$58:AF$97=AF81)*(W$58:W$97&gt;W85))</f>
        <v>28</v>
      </c>
      <c r="AH85" s="31">
        <v>13</v>
      </c>
    </row>
    <row r="86" ht="19" customHeight="1" spans="1:34">
      <c r="A86" s="73"/>
      <c r="B86" s="77" t="str">
        <f t="array" ref="B86">INDEX($R$58:$AE$97,MATCH(Q86,$AE$58:$AE$97,0),1)</f>
        <v>RC</v>
      </c>
      <c r="C86" s="78" t="str">
        <f t="array" ref="C86">INDEX($R$58:$AE$97,MATCH(Q86,$AE$58:$AE$97,0),2)</f>
        <v>shota</v>
      </c>
      <c r="D86" s="77">
        <f>COUNTIFS(原始数据!$L$3:$L$722,C86)</f>
        <v>0</v>
      </c>
      <c r="E86" s="80">
        <f>COUNTIFS(原始数据!$L$3:$L$722,C86,原始数据!I$3:I$722,"主",原始数据!S$3:S$722,"&gt;2")+COUNTIFS(原始数据!$L$3:$L$722,C86,原始数据!I$3:I$722,"客",原始数据!S$3:S$722,"&lt;2")</f>
        <v>0</v>
      </c>
      <c r="F86" s="80">
        <f>COUNTIFS(原始数据!$L$3:$L$722,C86,原始数据!I$3:I$722,"主",原始数据!S$3:S$722,"=2")+COUNTIFS(原始数据!$L$3:$L$722,C86,原始数据!I$3:I$722,"客",原始数据!S$3:S$722,"=2")</f>
        <v>0</v>
      </c>
      <c r="G86" s="81">
        <f>COUNTIFS(原始数据!$L$3:$L$722,C86,原始数据!I$3:I$722,"主",原始数据!S$3:S$722,"&lt;2")+COUNTIFS(原始数据!$L$3:$L$722,C86,原始数据!I$3:I$722,"客",原始数据!S$3:S$722,"&gt;2")</f>
        <v>0</v>
      </c>
      <c r="H86" s="77">
        <f>COUNTIFS(原始数据!L$3:L$722,C86,原始数据!I$3:I$722,"主",原始数据!S$3:S$722,"5")+COUNTIFS(原始数据!L$3:L$722,C86,原始数据!I$3:I$722,"客",原始数据!S$3:S$722,"0")</f>
        <v>0</v>
      </c>
      <c r="I86" s="81">
        <f>COUNTIFS(原始数据!L$3:L$722,C86,原始数据!I$3:I$722,"主",原始数据!S$3:S$722,"0")+COUNTIFS(原始数据!L$3:L$722,C86,原始数据!I$3:I$722,"客",原始数据!S$3:S$722,"5")</f>
        <v>0</v>
      </c>
      <c r="J86" s="77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82">
        <f t="shared" si="12"/>
        <v>0</v>
      </c>
      <c r="L86" s="77">
        <f>SUMIFS(原始数据!S$3:S$722,原始数据!L$3:L$722,C86,原始数据!I$3:I$722,"主")+SUMIFS(原始数据!T$3:T$722,原始数据!L$3:L$722,C86,原始数据!I$3:I$722,"客")</f>
        <v>0</v>
      </c>
      <c r="M86" s="80">
        <f>SUMIFS(原始数据!S$3:S$722,原始数据!L$3:L$722,C86,原始数据!I$3:I$722,"客")+SUMIFS(原始数据!T$3:T$722,原始数据!L$3:L$722,C86,原始数据!I$3:I$722,"主")</f>
        <v>0</v>
      </c>
      <c r="N86" s="82">
        <f t="shared" si="13"/>
        <v>0</v>
      </c>
      <c r="O86" s="82">
        <f t="shared" si="14"/>
        <v>0</v>
      </c>
      <c r="P86" s="75"/>
      <c r="Q86" s="30">
        <v>29</v>
      </c>
      <c r="R86" s="31" t="str">
        <f>各类选项!K30</f>
        <v>FT</v>
      </c>
      <c r="S86" s="31" t="str">
        <f>各类选项!L30</f>
        <v>heshen</v>
      </c>
      <c r="T86" s="31">
        <f>COUNTIFS(原始数据!$L$3:$L$722,S86)</f>
        <v>5</v>
      </c>
      <c r="U86" s="31">
        <f>COUNTIFS(原始数据!$L$3:$L$722,S86,原始数据!I$3:I$722,"主",原始数据!S$3:S$722,"&gt;2")+COUNTIFS(原始数据!$L$3:$L$722,S86,原始数据!I$3:I$722,"客",原始数据!S$3:S$722,"&lt;2")</f>
        <v>2</v>
      </c>
      <c r="V86" s="37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13</v>
      </c>
      <c r="W86" s="59">
        <f t="shared" si="15"/>
        <v>2.6</v>
      </c>
      <c r="X86" s="83">
        <f t="shared" si="16"/>
        <v>2.6</v>
      </c>
      <c r="Y86" s="31">
        <f>SUMIFS(原始数据!S$3:S$722,原始数据!L$3:L$722,S86,原始数据!I$3:I$722,"主")+SUMIFS(原始数据!T$3:T$722,原始数据!L$3:L$722,S86,原始数据!I$3:I$722,"客")</f>
        <v>15</v>
      </c>
      <c r="Z86" s="31">
        <f>SUMIFS(原始数据!S$3:S$722,原始数据!L$3:L$722,S86,原始数据!I$3:I$722,"客")+SUMIFS(原始数据!T$3:T$722,原始数据!L$3:L$722,S86,原始数据!I$3:I$722,"主")</f>
        <v>7</v>
      </c>
      <c r="AA86" s="59">
        <f t="shared" si="19"/>
        <v>3</v>
      </c>
      <c r="AB86" s="59">
        <f>IF(T86=0,0,SUMIFS(赛后数据!AU$3:AU$722,原始数据!L$3:L$722,S86)/T86)</f>
        <v>0.4</v>
      </c>
      <c r="AC86" s="59">
        <f t="shared" si="18"/>
        <v>2.14285714285714</v>
      </c>
      <c r="AD86" s="31" t="e">
        <f>(COUNTIFS(赛后数据!#REF!,S86)+COUNTIFS(赛后数据!#REF!,S86))</f>
        <v>#REF!</v>
      </c>
      <c r="AE86" s="31">
        <f t="array" ref="AE86">AF86+SUMPRODUCT((AF$58:AF$97=AF86)*(AH$58:AH$97&gt;AH86))</f>
        <v>14</v>
      </c>
      <c r="AF86" s="31">
        <f t="array" ref="AF86">RANK(AA86,AA$58:AA$97)+SUMPRODUCT((AA$58:AA$97=AA86)*(AC$58:AC$97&gt;AC86))</f>
        <v>14</v>
      </c>
      <c r="AG86" s="31">
        <f t="array" ref="AG86">AF86+SUMPRODUCT((AF$58:AF$97=AF82)*(W$58:W$97&gt;W86))</f>
        <v>14</v>
      </c>
      <c r="AH86" s="31">
        <v>12</v>
      </c>
    </row>
    <row r="87" ht="19" customHeight="1" spans="1:34">
      <c r="A87" s="73"/>
      <c r="B87" s="84" t="str">
        <f t="array" ref="B87">INDEX($R$58:$AE$97,MATCH(Q87,$AE$58:$AE$97,0),1)</f>
        <v>ACT</v>
      </c>
      <c r="C87" s="85" t="str">
        <f t="array" ref="C87">INDEX($R$58:$AE$97,MATCH(Q87,$AE$58:$AE$97,0),2)</f>
        <v>bo1</v>
      </c>
      <c r="D87" s="84">
        <f>COUNTIFS(原始数据!$L$3:$L$722,C87)</f>
        <v>0</v>
      </c>
      <c r="E87" s="75">
        <f>COUNTIFS(原始数据!$L$3:$L$722,C87,原始数据!I$3:I$722,"主",原始数据!S$3:S$722,"&gt;2")+COUNTIFS(原始数据!$L$3:$L$722,C87,原始数据!I$3:I$722,"客",原始数据!S$3:S$722,"&lt;2")</f>
        <v>0</v>
      </c>
      <c r="F87" s="75">
        <f>COUNTIFS(原始数据!$L$3:$L$722,C87,原始数据!I$3:I$722,"主",原始数据!S$3:S$722,"=2")+COUNTIFS(原始数据!$L$3:$L$722,C87,原始数据!I$3:I$722,"客",原始数据!S$3:S$722,"=2")</f>
        <v>0</v>
      </c>
      <c r="G87" s="86">
        <f>COUNTIFS(原始数据!$L$3:$L$722,C87,原始数据!I$3:I$722,"主",原始数据!S$3:S$722,"&lt;2")+COUNTIFS(原始数据!$L$3:$L$722,C87,原始数据!I$3:I$722,"客",原始数据!S$3:S$722,"&gt;2")</f>
        <v>0</v>
      </c>
      <c r="H87" s="84">
        <f>COUNTIFS(原始数据!L$3:L$722,C87,原始数据!I$3:I$722,"主",原始数据!S$3:S$722,"5")+COUNTIFS(原始数据!L$3:L$722,C87,原始数据!I$3:I$722,"客",原始数据!S$3:S$722,"0")</f>
        <v>0</v>
      </c>
      <c r="I87" s="86">
        <f>COUNTIFS(原始数据!L$3:L$722,C87,原始数据!I$3:I$722,"主",原始数据!S$3:S$722,"0")+COUNTIFS(原始数据!L$3:L$722,C87,原始数据!I$3:I$722,"客",原始数据!S$3:S$722,"5")</f>
        <v>0</v>
      </c>
      <c r="J87" s="84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87">
        <f t="shared" si="12"/>
        <v>0</v>
      </c>
      <c r="L87" s="84">
        <f>SUMIFS(原始数据!S$3:S$722,原始数据!L$3:L$722,C87,原始数据!I$3:I$722,"主")+SUMIFS(原始数据!T$3:T$722,原始数据!L$3:L$722,C87,原始数据!I$3:I$722,"客")</f>
        <v>0</v>
      </c>
      <c r="M87" s="75">
        <f>SUMIFS(原始数据!S$3:S$722,原始数据!L$3:L$722,C87,原始数据!I$3:I$722,"客")+SUMIFS(原始数据!T$3:T$722,原始数据!L$3:L$722,C87,原始数据!I$3:I$722,"主")</f>
        <v>0</v>
      </c>
      <c r="N87" s="87">
        <f t="shared" si="13"/>
        <v>0</v>
      </c>
      <c r="O87" s="87">
        <f t="shared" si="14"/>
        <v>0</v>
      </c>
      <c r="P87" s="75"/>
      <c r="Q87" s="30">
        <v>30</v>
      </c>
      <c r="R87" s="31" t="str">
        <f>各类选项!K31</f>
        <v>FT</v>
      </c>
      <c r="S87" s="31" t="str">
        <f>各类选项!L31</f>
        <v>miao</v>
      </c>
      <c r="T87" s="31">
        <f>COUNTIFS(原始数据!$L$3:$L$722,S87)</f>
        <v>5</v>
      </c>
      <c r="U87" s="31">
        <f>COUNTIFS(原始数据!$L$3:$L$722,S87,原始数据!I$3:I$722,"主",原始数据!S$3:S$722,"&gt;2")+COUNTIFS(原始数据!$L$3:$L$722,S87,原始数据!I$3:I$722,"客",原始数据!S$3:S$722,"&lt;2")</f>
        <v>3</v>
      </c>
      <c r="V87" s="37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12</v>
      </c>
      <c r="W87" s="59">
        <f t="shared" si="15"/>
        <v>2.4</v>
      </c>
      <c r="X87" s="83">
        <f t="shared" si="16"/>
        <v>2.4</v>
      </c>
      <c r="Y87" s="31">
        <f>SUMIFS(原始数据!S$3:S$722,原始数据!L$3:L$722,S87,原始数据!I$3:I$722,"主")+SUMIFS(原始数据!T$3:T$722,原始数据!L$3:L$722,S87,原始数据!I$3:I$722,"客")</f>
        <v>12</v>
      </c>
      <c r="Z87" s="31">
        <f>SUMIFS(原始数据!S$3:S$722,原始数据!L$3:L$722,S87,原始数据!I$3:I$722,"客")+SUMIFS(原始数据!T$3:T$722,原始数据!L$3:L$722,S87,原始数据!I$3:I$722,"主")</f>
        <v>8</v>
      </c>
      <c r="AA87" s="59">
        <f t="shared" si="19"/>
        <v>2.4</v>
      </c>
      <c r="AB87" s="59">
        <f>IF(T87=0,0,SUMIFS(赛后数据!AU$3:AU$722,原始数据!L$3:L$722,S87)/T87)</f>
        <v>0</v>
      </c>
      <c r="AC87" s="59">
        <f t="shared" si="18"/>
        <v>1.5</v>
      </c>
      <c r="AD87" s="31" t="e">
        <f>(COUNTIFS(赛后数据!#REF!,S87)+COUNTIFS(赛后数据!#REF!,S87))</f>
        <v>#REF!</v>
      </c>
      <c r="AE87" s="31">
        <f t="array" ref="AE87">AF87+SUMPRODUCT((AF$58:AF$97=AF87)*(AH$58:AH$97&gt;AH87))</f>
        <v>22</v>
      </c>
      <c r="AF87" s="31">
        <f t="array" ref="AF87">RANK(AA87,AA$58:AA$97)+SUMPRODUCT((AA$58:AA$97=AA87)*(AC$58:AC$97&gt;AC87))</f>
        <v>22</v>
      </c>
      <c r="AG87" s="31">
        <f t="array" ref="AG87">AF87+SUMPRODUCT((AF$58:AF$97=AF83)*(W$58:W$97&gt;W87))</f>
        <v>23</v>
      </c>
      <c r="AH87" s="31">
        <v>11</v>
      </c>
    </row>
    <row r="88" ht="19" customHeight="1" spans="1:34">
      <c r="A88" s="73"/>
      <c r="B88" s="77" t="str">
        <f t="array" ref="B88">INDEX($R$58:$AE$97,MATCH(Q88,$AE$58:$AE$97,0),1)</f>
        <v>MRC</v>
      </c>
      <c r="C88" s="78" t="str">
        <f t="array" ref="C88">INDEX($R$58:$AE$97,MATCH(Q88,$AE$58:$AE$97,0),2)</f>
        <v>ali</v>
      </c>
      <c r="D88" s="77">
        <f>COUNTIFS(原始数据!$L$3:$L$722,C88)</f>
        <v>0</v>
      </c>
      <c r="E88" s="80">
        <f>COUNTIFS(原始数据!$L$3:$L$722,C88,原始数据!I$3:I$722,"主",原始数据!S$3:S$722,"&gt;2")+COUNTIFS(原始数据!$L$3:$L$722,C88,原始数据!I$3:I$722,"客",原始数据!S$3:S$722,"&lt;2")</f>
        <v>0</v>
      </c>
      <c r="F88" s="80">
        <f>COUNTIFS(原始数据!$L$3:$L$722,C88,原始数据!I$3:I$722,"主",原始数据!S$3:S$722,"=2")+COUNTIFS(原始数据!$L$3:$L$722,C88,原始数据!I$3:I$722,"客",原始数据!S$3:S$722,"=2")</f>
        <v>0</v>
      </c>
      <c r="G88" s="81">
        <f>COUNTIFS(原始数据!$L$3:$L$722,C88,原始数据!I$3:I$722,"主",原始数据!S$3:S$722,"&lt;2")+COUNTIFS(原始数据!$L$3:$L$722,C88,原始数据!I$3:I$722,"客",原始数据!S$3:S$722,"&gt;2")</f>
        <v>0</v>
      </c>
      <c r="H88" s="77">
        <f>COUNTIFS(原始数据!L$3:L$722,C88,原始数据!I$3:I$722,"主",原始数据!S$3:S$722,"5")+COUNTIFS(原始数据!L$3:L$722,C88,原始数据!I$3:I$722,"客",原始数据!S$3:S$722,"0")</f>
        <v>0</v>
      </c>
      <c r="I88" s="81">
        <f>COUNTIFS(原始数据!L$3:L$722,C88,原始数据!I$3:I$722,"主",原始数据!S$3:S$722,"0")+COUNTIFS(原始数据!L$3:L$722,C88,原始数据!I$3:I$722,"客",原始数据!S$3:S$722,"5")</f>
        <v>0</v>
      </c>
      <c r="J88" s="77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82">
        <f t="shared" si="12"/>
        <v>0</v>
      </c>
      <c r="L88" s="77">
        <f>SUMIFS(原始数据!S$3:S$722,原始数据!L$3:L$722,C88,原始数据!I$3:I$722,"主")+SUMIFS(原始数据!T$3:T$722,原始数据!L$3:L$722,C88,原始数据!I$3:I$722,"客")</f>
        <v>0</v>
      </c>
      <c r="M88" s="80">
        <f>SUMIFS(原始数据!S$3:S$722,原始数据!L$3:L$722,C88,原始数据!I$3:I$722,"客")+SUMIFS(原始数据!T$3:T$722,原始数据!L$3:L$722,C88,原始数据!I$3:I$722,"主")</f>
        <v>0</v>
      </c>
      <c r="N88" s="82">
        <f t="shared" si="13"/>
        <v>0</v>
      </c>
      <c r="O88" s="82">
        <f t="shared" si="14"/>
        <v>0</v>
      </c>
      <c r="P88" s="75"/>
      <c r="Q88" s="30">
        <v>31</v>
      </c>
      <c r="R88" s="31" t="str">
        <f>各类选项!K32</f>
        <v>FL</v>
      </c>
      <c r="S88" s="31" t="str">
        <f>各类选项!L32</f>
        <v>hasha</v>
      </c>
      <c r="T88" s="31">
        <f>COUNTIFS(原始数据!$L$3:$L$722,S88)</f>
        <v>9</v>
      </c>
      <c r="U88" s="31">
        <f>COUNTIFS(原始数据!$L$3:$L$722,S88,原始数据!I$3:I$722,"主",原始数据!S$3:S$722,"&gt;2")+COUNTIFS(原始数据!$L$3:$L$722,S88,原始数据!I$3:I$722,"客",原始数据!S$3:S$722,"&lt;2")</f>
        <v>4</v>
      </c>
      <c r="V88" s="37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20</v>
      </c>
      <c r="W88" s="59">
        <f t="shared" si="15"/>
        <v>2.22222222222222</v>
      </c>
      <c r="X88" s="83">
        <f t="shared" si="16"/>
        <v>2.22222222222222</v>
      </c>
      <c r="Y88" s="31">
        <f>SUMIFS(原始数据!S$3:S$722,原始数据!L$3:L$722,S88,原始数据!I$3:I$722,"主")+SUMIFS(原始数据!T$3:T$722,原始数据!L$3:L$722,S88,原始数据!I$3:I$722,"客")</f>
        <v>22</v>
      </c>
      <c r="Z88" s="31">
        <f>SUMIFS(原始数据!S$3:S$722,原始数据!L$3:L$722,S88,原始数据!I$3:I$722,"客")+SUMIFS(原始数据!T$3:T$722,原始数据!L$3:L$722,S88,原始数据!I$3:I$722,"主")</f>
        <v>17</v>
      </c>
      <c r="AA88" s="59">
        <f t="shared" si="19"/>
        <v>2.44444444444444</v>
      </c>
      <c r="AB88" s="59">
        <f>IF(T88=0,0,SUMIFS(赛后数据!AU$3:AU$722,原始数据!L$3:L$722,S88)/T88)</f>
        <v>0.111111111111111</v>
      </c>
      <c r="AC88" s="59">
        <f t="shared" si="18"/>
        <v>1.29411764705882</v>
      </c>
      <c r="AD88" s="31" t="e">
        <f>(COUNTIFS(赛后数据!#REF!,S88)+COUNTIFS(赛后数据!#REF!,S88))</f>
        <v>#REF!</v>
      </c>
      <c r="AE88" s="31">
        <f t="array" ref="AE88">AF88+SUMPRODUCT((AF$58:AF$97=AF88)*(AH$58:AH$97&gt;AH88))</f>
        <v>21</v>
      </c>
      <c r="AF88" s="31">
        <f t="array" ref="AF88">RANK(AA88,AA$58:AA$97)+SUMPRODUCT((AA$58:AA$97=AA88)*(AC$58:AC$97&gt;AC88))</f>
        <v>21</v>
      </c>
      <c r="AG88" s="31">
        <f t="array" ref="AG88">AF88+SUMPRODUCT((AF$58:AF$97=AF84)*(W$58:W$97&gt;W88))</f>
        <v>22</v>
      </c>
      <c r="AH88" s="31">
        <v>10</v>
      </c>
    </row>
    <row r="89" ht="19" customHeight="1" spans="1:34">
      <c r="A89" s="73"/>
      <c r="B89" s="84" t="str">
        <f t="array" ref="B89">INDEX($R$58:$AE$97,MATCH(Q89,$AE$58:$AE$97,0),1)</f>
        <v>RVL</v>
      </c>
      <c r="C89" s="85" t="str">
        <f t="array" ref="C89">INDEX($R$58:$AE$97,MATCH(Q89,$AE$58:$AE$97,0),2)</f>
        <v>anton</v>
      </c>
      <c r="D89" s="84">
        <f>COUNTIFS(原始数据!$L$3:$L$722,C89)</f>
        <v>0</v>
      </c>
      <c r="E89" s="75">
        <f>COUNTIFS(原始数据!$L$3:$L$722,C89,原始数据!I$3:I$722,"主",原始数据!S$3:S$722,"&gt;2")+COUNTIFS(原始数据!$L$3:$L$722,C89,原始数据!I$3:I$722,"客",原始数据!S$3:S$722,"&lt;2")</f>
        <v>0</v>
      </c>
      <c r="F89" s="75">
        <f>COUNTIFS(原始数据!$L$3:$L$722,C89,原始数据!I$3:I$722,"主",原始数据!S$3:S$722,"=2")+COUNTIFS(原始数据!$L$3:$L$722,C89,原始数据!I$3:I$722,"客",原始数据!S$3:S$722,"=2")</f>
        <v>0</v>
      </c>
      <c r="G89" s="86">
        <f>COUNTIFS(原始数据!$L$3:$L$722,C89,原始数据!I$3:I$722,"主",原始数据!S$3:S$722,"&lt;2")+COUNTIFS(原始数据!$L$3:$L$722,C89,原始数据!I$3:I$722,"客",原始数据!S$3:S$722,"&gt;2")</f>
        <v>0</v>
      </c>
      <c r="H89" s="84">
        <f>COUNTIFS(原始数据!L$3:L$722,C89,原始数据!I$3:I$722,"主",原始数据!S$3:S$722,"5")+COUNTIFS(原始数据!L$3:L$722,C89,原始数据!I$3:I$722,"客",原始数据!S$3:S$722,"0")</f>
        <v>0</v>
      </c>
      <c r="I89" s="86">
        <f>COUNTIFS(原始数据!L$3:L$722,C89,原始数据!I$3:I$722,"主",原始数据!S$3:S$722,"0")+COUNTIFS(原始数据!L$3:L$722,C89,原始数据!I$3:I$722,"客",原始数据!S$3:S$722,"5")</f>
        <v>0</v>
      </c>
      <c r="J89" s="84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87">
        <f t="shared" si="12"/>
        <v>0</v>
      </c>
      <c r="L89" s="84">
        <f>SUMIFS(原始数据!S$3:S$722,原始数据!L$3:L$722,C89,原始数据!I$3:I$722,"主")+SUMIFS(原始数据!T$3:T$722,原始数据!L$3:L$722,C89,原始数据!I$3:I$722,"客")</f>
        <v>0</v>
      </c>
      <c r="M89" s="75">
        <f>SUMIFS(原始数据!S$3:S$722,原始数据!L$3:L$722,C89,原始数据!I$3:I$722,"客")+SUMIFS(原始数据!T$3:T$722,原始数据!L$3:L$722,C89,原始数据!I$3:I$722,"主")</f>
        <v>0</v>
      </c>
      <c r="N89" s="87">
        <f t="shared" si="13"/>
        <v>0</v>
      </c>
      <c r="O89" s="87">
        <f t="shared" si="14"/>
        <v>0</v>
      </c>
      <c r="P89" s="75"/>
      <c r="Q89" s="30">
        <v>32</v>
      </c>
      <c r="R89" s="31" t="str">
        <f>各类选项!K33</f>
        <v>FL</v>
      </c>
      <c r="S89" s="31" t="str">
        <f>各类选项!L33</f>
        <v>pipicha</v>
      </c>
      <c r="T89" s="31">
        <f>COUNTIFS(原始数据!$L$3:$L$722,S89)</f>
        <v>0</v>
      </c>
      <c r="U89" s="31">
        <f>COUNTIFS(原始数据!$L$3:$L$722,S89,原始数据!I$3:I$722,"主",原始数据!S$3:S$722,"&gt;2")+COUNTIFS(原始数据!$L$3:$L$722,S89,原始数据!I$3:I$722,"客",原始数据!S$3:S$722,"&lt;2")</f>
        <v>0</v>
      </c>
      <c r="V89" s="37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59">
        <f t="shared" si="15"/>
        <v>0</v>
      </c>
      <c r="X89" s="83">
        <f t="shared" si="16"/>
        <v>0</v>
      </c>
      <c r="Y89" s="31">
        <f>SUMIFS(原始数据!S$3:S$722,原始数据!L$3:L$722,S89,原始数据!I$3:I$722,"主")+SUMIFS(原始数据!T$3:T$722,原始数据!L$3:L$722,S89,原始数据!I$3:I$722,"客")</f>
        <v>0</v>
      </c>
      <c r="Z89" s="31">
        <f>SUMIFS(原始数据!S$3:S$722,原始数据!L$3:L$722,S89,原始数据!I$3:I$722,"客")+SUMIFS(原始数据!T$3:T$722,原始数据!L$3:L$722,S89,原始数据!I$3:I$722,"主")</f>
        <v>0</v>
      </c>
      <c r="AA89" s="59">
        <f t="shared" si="19"/>
        <v>0</v>
      </c>
      <c r="AB89" s="59">
        <f>IF(T89=0,0,SUMIFS(赛后数据!AU$3:AU$722,原始数据!L$3:L$722,S89)/T89)</f>
        <v>0</v>
      </c>
      <c r="AC89" s="59">
        <f t="shared" si="18"/>
        <v>0</v>
      </c>
      <c r="AD89" s="31" t="e">
        <f>(COUNTIFS(赛后数据!#REF!,S89)+COUNTIFS(赛后数据!#REF!,S89))</f>
        <v>#REF!</v>
      </c>
      <c r="AE89" s="31">
        <f t="array" ref="AE89">AF89+SUMPRODUCT((AF$58:AF$97=AF89)*(AH$58:AH$97&gt;AH89))</f>
        <v>33</v>
      </c>
      <c r="AF89" s="31">
        <f t="array" ref="AF89">RANK(AA89,AA$58:AA$97)+SUMPRODUCT((AA$58:AA$97=AA89)*(AC$58:AC$97&gt;AC89))</f>
        <v>27</v>
      </c>
      <c r="AG89" s="31">
        <f t="array" ref="AG89">AF89+SUMPRODUCT((AF$58:AF$97=AF85)*(W$58:W$97&gt;W89))</f>
        <v>27</v>
      </c>
      <c r="AH89" s="31">
        <v>9</v>
      </c>
    </row>
    <row r="90" ht="19" customHeight="1" spans="1:34">
      <c r="A90" s="73"/>
      <c r="B90" s="77" t="str">
        <f t="array" ref="B90">INDEX($R$58:$AE$97,MATCH(Q90,$AE$58:$AE$97,0),1)</f>
        <v>FL</v>
      </c>
      <c r="C90" s="78" t="str">
        <f t="array" ref="C90">INDEX($R$58:$AE$97,MATCH(Q90,$AE$58:$AE$97,0),2)</f>
        <v>pipicha</v>
      </c>
      <c r="D90" s="77">
        <f>COUNTIFS(原始数据!$L$3:$L$722,C90)</f>
        <v>0</v>
      </c>
      <c r="E90" s="80">
        <f>COUNTIFS(原始数据!$L$3:$L$722,C90,原始数据!I$3:I$722,"主",原始数据!S$3:S$722,"&gt;2")+COUNTIFS(原始数据!$L$3:$L$722,C90,原始数据!I$3:I$722,"客",原始数据!S$3:S$722,"&lt;2")</f>
        <v>0</v>
      </c>
      <c r="F90" s="80">
        <f>COUNTIFS(原始数据!$L$3:$L$722,C90,原始数据!I$3:I$722,"主",原始数据!S$3:S$722,"=2")+COUNTIFS(原始数据!$L$3:$L$722,C90,原始数据!I$3:I$722,"客",原始数据!S$3:S$722,"=2")</f>
        <v>0</v>
      </c>
      <c r="G90" s="81">
        <f>COUNTIFS(原始数据!$L$3:$L$722,C90,原始数据!I$3:I$722,"主",原始数据!S$3:S$722,"&lt;2")+COUNTIFS(原始数据!$L$3:$L$722,C90,原始数据!I$3:I$722,"客",原始数据!S$3:S$722,"&gt;2")</f>
        <v>0</v>
      </c>
      <c r="H90" s="77">
        <f>COUNTIFS(原始数据!L$3:L$722,C90,原始数据!I$3:I$722,"主",原始数据!S$3:S$722,"5")+COUNTIFS(原始数据!L$3:L$722,C90,原始数据!I$3:I$722,"客",原始数据!S$3:S$722,"0")</f>
        <v>0</v>
      </c>
      <c r="I90" s="81">
        <f>COUNTIFS(原始数据!L$3:L$722,C90,原始数据!I$3:I$722,"主",原始数据!S$3:S$722,"0")+COUNTIFS(原始数据!L$3:L$722,C90,原始数据!I$3:I$722,"客",原始数据!S$3:S$722,"5")</f>
        <v>0</v>
      </c>
      <c r="J90" s="77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82">
        <f t="shared" si="12"/>
        <v>0</v>
      </c>
      <c r="L90" s="77">
        <f>SUMIFS(原始数据!S$3:S$722,原始数据!L$3:L$722,C90,原始数据!I$3:I$722,"主")+SUMIFS(原始数据!T$3:T$722,原始数据!L$3:L$722,C90,原始数据!I$3:I$722,"客")</f>
        <v>0</v>
      </c>
      <c r="M90" s="80">
        <f>SUMIFS(原始数据!S$3:S$722,原始数据!L$3:L$722,C90,原始数据!I$3:I$722,"客")+SUMIFS(原始数据!T$3:T$722,原始数据!L$3:L$722,C90,原始数据!I$3:I$722,"主")</f>
        <v>0</v>
      </c>
      <c r="N90" s="82">
        <f t="shared" si="13"/>
        <v>0</v>
      </c>
      <c r="O90" s="82">
        <f t="shared" si="14"/>
        <v>0</v>
      </c>
      <c r="P90" s="75"/>
      <c r="Q90" s="30">
        <v>33</v>
      </c>
      <c r="R90" s="31" t="str">
        <f>各类选项!K34</f>
        <v>GR</v>
      </c>
      <c r="S90" s="31" t="str">
        <f>各类选项!L34</f>
        <v>n1e</v>
      </c>
      <c r="T90" s="31">
        <f>COUNTIFS(原始数据!$L$3:$L$722,S90)</f>
        <v>0</v>
      </c>
      <c r="U90" s="31">
        <f>COUNTIFS(原始数据!$L$3:$L$722,S90,原始数据!I$3:I$722,"主",原始数据!S$3:S$722,"&gt;2")+COUNTIFS(原始数据!$L$3:$L$722,S90,原始数据!I$3:I$722,"客",原始数据!S$3:S$722,"&lt;2")</f>
        <v>0</v>
      </c>
      <c r="V90" s="37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59">
        <f t="shared" si="15"/>
        <v>0</v>
      </c>
      <c r="X90" s="83">
        <f t="shared" si="16"/>
        <v>0</v>
      </c>
      <c r="Y90" s="31">
        <f>SUMIFS(原始数据!S$3:S$722,原始数据!L$3:L$722,S90,原始数据!I$3:I$722,"主")+SUMIFS(原始数据!T$3:T$722,原始数据!L$3:L$722,S90,原始数据!I$3:I$722,"客")</f>
        <v>0</v>
      </c>
      <c r="Z90" s="31">
        <f>SUMIFS(原始数据!S$3:S$722,原始数据!L$3:L$722,S90,原始数据!I$3:I$722,"客")+SUMIFS(原始数据!T$3:T$722,原始数据!L$3:L$722,S90,原始数据!I$3:I$722,"主")</f>
        <v>0</v>
      </c>
      <c r="AA90" s="59">
        <f t="shared" si="19"/>
        <v>0</v>
      </c>
      <c r="AB90" s="59">
        <f>IF(T90=0,0,SUMIFS(赛后数据!AU$3:AU$722,原始数据!L$3:L$722,S90)/T90)</f>
        <v>0</v>
      </c>
      <c r="AC90" s="59">
        <f t="shared" si="18"/>
        <v>0</v>
      </c>
      <c r="AD90" s="31" t="e">
        <f>(COUNTIFS(赛后数据!#REF!,S90)+COUNTIFS(赛后数据!#REF!,S90))</f>
        <v>#REF!</v>
      </c>
      <c r="AE90" s="31">
        <f t="array" ref="AE90">AF90+SUMPRODUCT((AF$58:AF$97=AF90)*(AH$58:AH$97&gt;AH90))</f>
        <v>34</v>
      </c>
      <c r="AF90" s="31">
        <f t="array" ref="AF90">RANK(AA90,AA$58:AA$97)+SUMPRODUCT((AA$58:AA$97=AA90)*(AC$58:AC$97&gt;AC90))</f>
        <v>27</v>
      </c>
      <c r="AG90" s="31">
        <f t="array" ref="AG90">AF90+SUMPRODUCT((AF$58:AF$97=AF86)*(W$58:W$97&gt;W90))</f>
        <v>28</v>
      </c>
      <c r="AH90" s="31">
        <v>8</v>
      </c>
    </row>
    <row r="91" ht="19" customHeight="1" spans="1:34">
      <c r="A91" s="73"/>
      <c r="B91" s="84" t="str">
        <f t="array" ref="B91">INDEX($R$58:$AE$97,MATCH(Q91,$AE$58:$AE$97,0),1)</f>
        <v>GR</v>
      </c>
      <c r="C91" s="85" t="str">
        <f t="array" ref="C91">INDEX($R$58:$AE$97,MATCH(Q91,$AE$58:$AE$97,0),2)</f>
        <v>n1e</v>
      </c>
      <c r="D91" s="84">
        <f>COUNTIFS(原始数据!$L$3:$L$722,C91)</f>
        <v>0</v>
      </c>
      <c r="E91" s="75">
        <f>COUNTIFS(原始数据!$L$3:$L$722,C91,原始数据!I$3:I$722,"主",原始数据!S$3:S$722,"&gt;2")+COUNTIFS(原始数据!$L$3:$L$722,C91,原始数据!I$3:I$722,"客",原始数据!S$3:S$722,"&lt;2")</f>
        <v>0</v>
      </c>
      <c r="F91" s="75">
        <f>COUNTIFS(原始数据!$L$3:$L$722,C91,原始数据!I$3:I$722,"主",原始数据!S$3:S$722,"=2")+COUNTIFS(原始数据!$L$3:$L$722,C91,原始数据!I$3:I$722,"客",原始数据!S$3:S$722,"=2")</f>
        <v>0</v>
      </c>
      <c r="G91" s="86">
        <f>COUNTIFS(原始数据!$L$3:$L$722,C91,原始数据!I$3:I$722,"主",原始数据!S$3:S$722,"&lt;2")+COUNTIFS(原始数据!$L$3:$L$722,C91,原始数据!I$3:I$722,"客",原始数据!S$3:S$722,"&gt;2")</f>
        <v>0</v>
      </c>
      <c r="H91" s="84">
        <f>COUNTIFS(原始数据!L$3:L$722,C91,原始数据!I$3:I$722,"主",原始数据!S$3:S$722,"5")+COUNTIFS(原始数据!L$3:L$722,C91,原始数据!I$3:I$722,"客",原始数据!S$3:S$722,"0")</f>
        <v>0</v>
      </c>
      <c r="I91" s="86">
        <f>COUNTIFS(原始数据!L$3:L$722,C91,原始数据!I$3:I$722,"主",原始数据!S$3:S$722,"0")+COUNTIFS(原始数据!L$3:L$722,C91,原始数据!I$3:I$722,"客",原始数据!S$3:S$722,"5")</f>
        <v>0</v>
      </c>
      <c r="J91" s="84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87">
        <f t="shared" si="12"/>
        <v>0</v>
      </c>
      <c r="L91" s="84">
        <f>SUMIFS(原始数据!S$3:S$722,原始数据!L$3:L$722,C91,原始数据!I$3:I$722,"主")+SUMIFS(原始数据!T$3:T$722,原始数据!L$3:L$722,C91,原始数据!I$3:I$722,"客")</f>
        <v>0</v>
      </c>
      <c r="M91" s="75">
        <f>SUMIFS(原始数据!S$3:S$722,原始数据!L$3:L$722,C91,原始数据!I$3:I$722,"客")+SUMIFS(原始数据!T$3:T$722,原始数据!L$3:L$722,C91,原始数据!I$3:I$722,"主")</f>
        <v>0</v>
      </c>
      <c r="N91" s="87">
        <f t="shared" si="13"/>
        <v>0</v>
      </c>
      <c r="O91" s="87">
        <f t="shared" si="14"/>
        <v>0</v>
      </c>
      <c r="P91" s="75"/>
      <c r="Q91" s="30">
        <v>34</v>
      </c>
      <c r="R91" s="31" t="str">
        <f>各类选项!K35</f>
        <v>GR</v>
      </c>
      <c r="S91" s="31" t="str">
        <f>各类选项!L35</f>
        <v>jin</v>
      </c>
      <c r="T91" s="31">
        <f>COUNTIFS(原始数据!$L$3:$L$722,S91)</f>
        <v>10</v>
      </c>
      <c r="U91" s="31">
        <f>COUNTIFS(原始数据!$L$3:$L$722,S91,原始数据!I$3:I$722,"主",原始数据!S$3:S$722,"&gt;2")+COUNTIFS(原始数据!$L$3:$L$722,S91,原始数据!I$3:I$722,"客",原始数据!S$3:S$722,"&lt;2")</f>
        <v>8</v>
      </c>
      <c r="V91" s="37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34</v>
      </c>
      <c r="W91" s="59">
        <f t="shared" si="15"/>
        <v>3.4</v>
      </c>
      <c r="X91" s="83">
        <f t="shared" si="16"/>
        <v>3.4</v>
      </c>
      <c r="Y91" s="31">
        <f>SUMIFS(原始数据!S$3:S$722,原始数据!L$3:L$722,S91,原始数据!I$3:I$722,"主")+SUMIFS(原始数据!T$3:T$722,原始数据!L$3:L$722,S91,原始数据!I$3:I$722,"客")</f>
        <v>41</v>
      </c>
      <c r="Z91" s="31">
        <f>SUMIFS(原始数据!S$3:S$722,原始数据!L$3:L$722,S91,原始数据!I$3:I$722,"客")+SUMIFS(原始数据!T$3:T$722,原始数据!L$3:L$722,S91,原始数据!I$3:I$722,"主")</f>
        <v>6</v>
      </c>
      <c r="AA91" s="59">
        <f t="shared" si="19"/>
        <v>4.1</v>
      </c>
      <c r="AB91" s="59">
        <f>IF(T91=0,0,SUMIFS(赛后数据!AU$3:AU$722,原始数据!L$3:L$722,S91)/T91)</f>
        <v>0.6</v>
      </c>
      <c r="AC91" s="59">
        <f t="shared" si="18"/>
        <v>6.83333333333333</v>
      </c>
      <c r="AD91" s="31" t="e">
        <f>(COUNTIFS(赛后数据!#REF!,S91)+COUNTIFS(赛后数据!#REF!,S91))</f>
        <v>#REF!</v>
      </c>
      <c r="AE91" s="31">
        <f t="array" ref="AE91">AF91+SUMPRODUCT((AF$58:AF$97=AF91)*(AH$58:AH$97&gt;AH91))</f>
        <v>4</v>
      </c>
      <c r="AF91" s="31">
        <f t="array" ref="AF91">RANK(AA91,AA$58:AA$97)+SUMPRODUCT((AA$58:AA$97=AA91)*(AC$58:AC$97&gt;AC91))</f>
        <v>4</v>
      </c>
      <c r="AG91" s="31">
        <f t="array" ref="AG91">AF91+SUMPRODUCT((AF$58:AF$97=AF87)*(W$58:W$97&gt;W91))</f>
        <v>4</v>
      </c>
      <c r="AH91" s="31">
        <v>7</v>
      </c>
    </row>
    <row r="92" ht="19" customHeight="1" spans="1:34">
      <c r="A92" s="73"/>
      <c r="B92" s="77">
        <f t="array" ref="B92">INDEX($R$58:$AE$97,MATCH(Q92,$AE$58:$AE$97,0),1)</f>
        <v>0</v>
      </c>
      <c r="C92" s="78">
        <f t="array" ref="C92">INDEX($R$58:$AE$97,MATCH(Q92,$AE$58:$AE$97,0),2)</f>
        <v>0</v>
      </c>
      <c r="D92" s="77">
        <f>COUNTIFS(原始数据!$L$3:$L$722,C92)</f>
        <v>0</v>
      </c>
      <c r="E92" s="80">
        <f>COUNTIFS(原始数据!$L$3:$L$722,C92,原始数据!I$3:I$722,"主",原始数据!S$3:S$722,"&gt;2")+COUNTIFS(原始数据!$L$3:$L$722,C92,原始数据!I$3:I$722,"客",原始数据!S$3:S$722,"&lt;2")</f>
        <v>0</v>
      </c>
      <c r="F92" s="80">
        <f>COUNTIFS(原始数据!$L$3:$L$722,C92,原始数据!I$3:I$722,"主",原始数据!S$3:S$722,"=2")+COUNTIFS(原始数据!$L$3:$L$722,C92,原始数据!I$3:I$722,"客",原始数据!S$3:S$722,"=2")</f>
        <v>0</v>
      </c>
      <c r="G92" s="81">
        <f>COUNTIFS(原始数据!$L$3:$L$722,C92,原始数据!I$3:I$722,"主",原始数据!S$3:S$722,"&lt;2")+COUNTIFS(原始数据!$L$3:$L$722,C92,原始数据!I$3:I$722,"客",原始数据!S$3:S$722,"&gt;2")</f>
        <v>0</v>
      </c>
      <c r="H92" s="77">
        <f>COUNTIFS(原始数据!L$3:L$722,C92,原始数据!I$3:I$722,"主",原始数据!S$3:S$722,"5")+COUNTIFS(原始数据!L$3:L$722,C92,原始数据!I$3:I$722,"客",原始数据!S$3:S$722,"0")</f>
        <v>0</v>
      </c>
      <c r="I92" s="81">
        <f>COUNTIFS(原始数据!L$3:L$722,C92,原始数据!I$3:I$722,"主",原始数据!S$3:S$722,"0")+COUNTIFS(原始数据!L$3:L$722,C92,原始数据!I$3:I$722,"客",原始数据!S$3:S$722,"5")</f>
        <v>0</v>
      </c>
      <c r="J92" s="77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82">
        <f t="shared" si="12"/>
        <v>0</v>
      </c>
      <c r="L92" s="77">
        <f>SUMIFS(原始数据!S$3:S$722,原始数据!L$3:L$722,C92,原始数据!I$3:I$722,"主")+SUMIFS(原始数据!T$3:T$722,原始数据!L$3:L$722,C92,原始数据!I$3:I$722,"客")</f>
        <v>0</v>
      </c>
      <c r="M92" s="80">
        <f>SUMIFS(原始数据!S$3:S$722,原始数据!L$3:L$722,C92,原始数据!I$3:I$722,"客")+SUMIFS(原始数据!T$3:T$722,原始数据!L$3:L$722,C92,原始数据!I$3:I$722,"主")</f>
        <v>0</v>
      </c>
      <c r="N92" s="82">
        <f t="shared" si="13"/>
        <v>0</v>
      </c>
      <c r="O92" s="82">
        <f t="shared" si="14"/>
        <v>0</v>
      </c>
      <c r="P92" s="75"/>
      <c r="Q92" s="30">
        <v>35</v>
      </c>
      <c r="R92" s="31">
        <f>各类选项!K36</f>
        <v>0</v>
      </c>
      <c r="S92" s="31">
        <f>各类选项!L36</f>
        <v>0</v>
      </c>
      <c r="T92" s="31">
        <f>COUNTIFS(原始数据!$L$3:$L$722,S92)</f>
        <v>0</v>
      </c>
      <c r="U92" s="31">
        <f>COUNTIFS(原始数据!$L$3:$L$722,S92,原始数据!I$3:I$722,"主",原始数据!S$3:S$722,"&gt;2")+COUNTIFS(原始数据!$L$3:$L$722,S92,原始数据!I$3:I$722,"客",原始数据!S$3:S$722,"&lt;2")</f>
        <v>0</v>
      </c>
      <c r="V92" s="37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59">
        <f t="shared" si="15"/>
        <v>0</v>
      </c>
      <c r="X92" s="83">
        <f t="shared" si="16"/>
        <v>0</v>
      </c>
      <c r="Y92" s="31">
        <f>SUMIFS(原始数据!S$3:S$722,原始数据!L$3:L$722,S92,原始数据!I$3:I$722,"主")+SUMIFS(原始数据!T$3:T$722,原始数据!L$3:L$722,S92,原始数据!I$3:I$722,"客")</f>
        <v>0</v>
      </c>
      <c r="Z92" s="31">
        <f>SUMIFS(原始数据!S$3:S$722,原始数据!L$3:L$722,S92,原始数据!I$3:I$722,"客")+SUMIFS(原始数据!T$3:T$722,原始数据!L$3:L$722,S92,原始数据!I$3:I$722,"主")</f>
        <v>0</v>
      </c>
      <c r="AA92" s="59">
        <f t="shared" si="19"/>
        <v>0</v>
      </c>
      <c r="AB92" s="59">
        <f>IF(T92=0,0,SUMIFS(赛后数据!AU$3:AU$722,原始数据!L$3:L$722,S92)/T92)</f>
        <v>0</v>
      </c>
      <c r="AC92" s="59">
        <f t="shared" si="18"/>
        <v>0</v>
      </c>
      <c r="AD92" s="31" t="e">
        <f>(COUNTIFS(赛后数据!#REF!,S92)+COUNTIFS(赛后数据!#REF!,S92))</f>
        <v>#REF!</v>
      </c>
      <c r="AE92" s="31">
        <f t="array" ref="AE92">AF92+SUMPRODUCT((AF$58:AF$97=AF92)*(AH$58:AH$97&gt;AH92))</f>
        <v>35</v>
      </c>
      <c r="AF92" s="31">
        <f t="array" ref="AF92">RANK(AA92,AA$58:AA$97)+SUMPRODUCT((AA$58:AA$97=AA92)*(AC$58:AC$97&gt;AC92))</f>
        <v>27</v>
      </c>
      <c r="AG92" s="31">
        <f t="array" ref="AG92">AF92+SUMPRODUCT((AF$58:AF$97=AF88)*(W$58:W$97&gt;W92))</f>
        <v>28</v>
      </c>
      <c r="AH92" s="31">
        <v>6</v>
      </c>
    </row>
    <row r="93" ht="19" customHeight="1" spans="1:34">
      <c r="A93" s="73"/>
      <c r="B93" s="84">
        <f t="array" ref="B93">INDEX($R$58:$AE$97,MATCH(Q93,$AE$58:$AE$97,0),1)</f>
        <v>0</v>
      </c>
      <c r="C93" s="85">
        <f t="array" ref="C93">INDEX($R$58:$AE$97,MATCH(Q93,$AE$58:$AE$97,0),2)</f>
        <v>0</v>
      </c>
      <c r="D93" s="84">
        <f>COUNTIFS(原始数据!$L$3:$L$722,C93)</f>
        <v>0</v>
      </c>
      <c r="E93" s="75">
        <f>COUNTIFS(原始数据!$L$3:$L$722,C93,原始数据!I$3:I$722,"主",原始数据!S$3:S$722,"&gt;2")+COUNTIFS(原始数据!$L$3:$L$722,C93,原始数据!I$3:I$722,"客",原始数据!S$3:S$722,"&lt;2")</f>
        <v>0</v>
      </c>
      <c r="F93" s="75">
        <f>COUNTIFS(原始数据!$L$3:$L$722,C93,原始数据!I$3:I$722,"主",原始数据!S$3:S$722,"=2")+COUNTIFS(原始数据!$L$3:$L$722,C93,原始数据!I$3:I$722,"客",原始数据!S$3:S$722,"=2")</f>
        <v>0</v>
      </c>
      <c r="G93" s="86">
        <f>COUNTIFS(原始数据!$L$3:$L$722,C93,原始数据!I$3:I$722,"主",原始数据!S$3:S$722,"&lt;2")+COUNTIFS(原始数据!$L$3:$L$722,C93,原始数据!I$3:I$722,"客",原始数据!S$3:S$722,"&gt;2")</f>
        <v>0</v>
      </c>
      <c r="H93" s="84">
        <f>COUNTIFS(原始数据!L$3:L$722,C93,原始数据!I$3:I$722,"主",原始数据!S$3:S$722,"5")+COUNTIFS(原始数据!L$3:L$722,C93,原始数据!I$3:I$722,"客",原始数据!S$3:S$722,"0")</f>
        <v>0</v>
      </c>
      <c r="I93" s="86">
        <f>COUNTIFS(原始数据!L$3:L$722,C93,原始数据!I$3:I$722,"主",原始数据!S$3:S$722,"0")+COUNTIFS(原始数据!L$3:L$722,C93,原始数据!I$3:I$722,"客",原始数据!S$3:S$722,"5")</f>
        <v>0</v>
      </c>
      <c r="J93" s="84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87">
        <f t="shared" si="12"/>
        <v>0</v>
      </c>
      <c r="L93" s="84">
        <f>SUMIFS(原始数据!S$3:S$722,原始数据!L$3:L$722,C93,原始数据!I$3:I$722,"主")+SUMIFS(原始数据!T$3:T$722,原始数据!L$3:L$722,C93,原始数据!I$3:I$722,"客")</f>
        <v>0</v>
      </c>
      <c r="M93" s="75">
        <f>SUMIFS(原始数据!S$3:S$722,原始数据!L$3:L$722,C93,原始数据!I$3:I$722,"客")+SUMIFS(原始数据!T$3:T$722,原始数据!L$3:L$722,C93,原始数据!I$3:I$722,"主")</f>
        <v>0</v>
      </c>
      <c r="N93" s="87">
        <f t="shared" si="13"/>
        <v>0</v>
      </c>
      <c r="O93" s="87">
        <f t="shared" si="14"/>
        <v>0</v>
      </c>
      <c r="P93" s="75"/>
      <c r="Q93" s="30">
        <v>36</v>
      </c>
      <c r="R93" s="31">
        <f>各类选项!K37</f>
        <v>0</v>
      </c>
      <c r="S93" s="31">
        <f>各类选项!L37</f>
        <v>0</v>
      </c>
      <c r="T93" s="31">
        <f>COUNTIFS(原始数据!$L$3:$L$722,S93)</f>
        <v>0</v>
      </c>
      <c r="U93" s="31">
        <f>COUNTIFS(原始数据!$L$3:$L$722,S93,原始数据!I$3:I$722,"主",原始数据!S$3:S$722,"&gt;2")+COUNTIFS(原始数据!$L$3:$L$722,S93,原始数据!I$3:I$722,"客",原始数据!S$3:S$722,"&lt;2")</f>
        <v>0</v>
      </c>
      <c r="V93" s="37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59">
        <f t="shared" si="15"/>
        <v>0</v>
      </c>
      <c r="X93" s="83">
        <f t="shared" si="16"/>
        <v>0</v>
      </c>
      <c r="Y93" s="31">
        <f>SUMIFS(原始数据!S$3:S$722,原始数据!L$3:L$722,S93,原始数据!I$3:I$722,"主")+SUMIFS(原始数据!T$3:T$722,原始数据!L$3:L$722,S93,原始数据!I$3:I$722,"客")</f>
        <v>0</v>
      </c>
      <c r="Z93" s="31">
        <f>SUMIFS(原始数据!S$3:S$722,原始数据!L$3:L$722,S93,原始数据!I$3:I$722,"客")+SUMIFS(原始数据!T$3:T$722,原始数据!L$3:L$722,S93,原始数据!I$3:I$722,"主")</f>
        <v>0</v>
      </c>
      <c r="AA93" s="59">
        <f t="shared" si="19"/>
        <v>0</v>
      </c>
      <c r="AB93" s="59">
        <f>IF(T93=0,0,SUMIFS(赛后数据!AU$3:AU$722,原始数据!L$3:L$722,S93)/T93)</f>
        <v>0</v>
      </c>
      <c r="AC93" s="59">
        <f t="shared" si="18"/>
        <v>0</v>
      </c>
      <c r="AD93" s="31" t="e">
        <f>(COUNTIFS(赛后数据!#REF!,S93)+COUNTIFS(赛后数据!#REF!,S93))</f>
        <v>#REF!</v>
      </c>
      <c r="AE93" s="31">
        <f t="array" ref="AE93">AF93+SUMPRODUCT((AF$58:AF$97=AF93)*(AH$58:AH$97&gt;AH93))</f>
        <v>36</v>
      </c>
      <c r="AF93" s="31">
        <f t="array" ref="AF93">RANK(AA93,AA$58:AA$97)+SUMPRODUCT((AA$58:AA$97=AA93)*(AC$58:AC$97&gt;AC93))</f>
        <v>27</v>
      </c>
      <c r="AG93" s="31">
        <f t="array" ref="AG93">AF93+SUMPRODUCT((AF$58:AF$97=AF89)*(W$58:W$97&gt;W93))</f>
        <v>27</v>
      </c>
      <c r="AH93" s="31">
        <v>5</v>
      </c>
    </row>
    <row r="94" ht="19" customHeight="1" spans="1:34">
      <c r="A94" s="73"/>
      <c r="B94" s="77">
        <f t="array" ref="B94">INDEX($R$58:$AE$97,MATCH(Q94,$AE$58:$AE$97,0),1)</f>
        <v>0</v>
      </c>
      <c r="C94" s="78">
        <f t="array" ref="C94">INDEX($R$58:$AE$97,MATCH(Q94,$AE$58:$AE$97,0),2)</f>
        <v>0</v>
      </c>
      <c r="D94" s="77">
        <f>COUNTIFS(原始数据!$L$3:$L$722,C94)</f>
        <v>0</v>
      </c>
      <c r="E94" s="80">
        <f>COUNTIFS(原始数据!$L$3:$L$722,C94,原始数据!I$3:I$722,"主",原始数据!S$3:S$722,"&gt;2")+COUNTIFS(原始数据!$L$3:$L$722,C94,原始数据!I$3:I$722,"客",原始数据!S$3:S$722,"&lt;2")</f>
        <v>0</v>
      </c>
      <c r="F94" s="80">
        <f>COUNTIFS(原始数据!$L$3:$L$722,C94,原始数据!I$3:I$722,"主",原始数据!S$3:S$722,"=2")+COUNTIFS(原始数据!$L$3:$L$722,C94,原始数据!I$3:I$722,"客",原始数据!S$3:S$722,"=2")</f>
        <v>0</v>
      </c>
      <c r="G94" s="81">
        <f>COUNTIFS(原始数据!$L$3:$L$722,C94,原始数据!I$3:I$722,"主",原始数据!S$3:S$722,"&lt;2")+COUNTIFS(原始数据!$L$3:$L$722,C94,原始数据!I$3:I$722,"客",原始数据!S$3:S$722,"&gt;2")</f>
        <v>0</v>
      </c>
      <c r="H94" s="77">
        <f>COUNTIFS(原始数据!L$3:L$722,C94,原始数据!I$3:I$722,"主",原始数据!S$3:S$722,"5")+COUNTIFS(原始数据!L$3:L$722,C94,原始数据!I$3:I$722,"客",原始数据!S$3:S$722,"0")</f>
        <v>0</v>
      </c>
      <c r="I94" s="81">
        <f>COUNTIFS(原始数据!L$3:L$722,C94,原始数据!I$3:I$722,"主",原始数据!S$3:S$722,"0")+COUNTIFS(原始数据!L$3:L$722,C94,原始数据!I$3:I$722,"客",原始数据!S$3:S$722,"5")</f>
        <v>0</v>
      </c>
      <c r="J94" s="77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82">
        <f t="shared" si="12"/>
        <v>0</v>
      </c>
      <c r="L94" s="77">
        <f>SUMIFS(原始数据!S$3:S$722,原始数据!L$3:L$722,C94,原始数据!I$3:I$722,"主")+SUMIFS(原始数据!T$3:T$722,原始数据!L$3:L$722,C94,原始数据!I$3:I$722,"客")</f>
        <v>0</v>
      </c>
      <c r="M94" s="80">
        <f>SUMIFS(原始数据!S$3:S$722,原始数据!L$3:L$722,C94,原始数据!I$3:I$722,"客")+SUMIFS(原始数据!T$3:T$722,原始数据!L$3:L$722,C94,原始数据!I$3:I$722,"主")</f>
        <v>0</v>
      </c>
      <c r="N94" s="82">
        <f t="shared" si="13"/>
        <v>0</v>
      </c>
      <c r="O94" s="82">
        <f t="shared" si="14"/>
        <v>0</v>
      </c>
      <c r="P94" s="75"/>
      <c r="Q94" s="30">
        <v>37</v>
      </c>
      <c r="R94" s="31">
        <f>各类选项!K38</f>
        <v>0</v>
      </c>
      <c r="S94" s="31">
        <f>各类选项!L38</f>
        <v>0</v>
      </c>
      <c r="T94" s="31">
        <f>COUNTIFS(原始数据!$L$3:$L$722,S94)</f>
        <v>0</v>
      </c>
      <c r="U94" s="31">
        <f>COUNTIFS(原始数据!$L$3:$L$722,S94,原始数据!I$3:I$722,"主",原始数据!S$3:S$722,"&gt;2")+COUNTIFS(原始数据!$L$3:$L$722,S94,原始数据!I$3:I$722,"客",原始数据!S$3:S$722,"&lt;2")</f>
        <v>0</v>
      </c>
      <c r="V94" s="37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59">
        <f t="shared" si="15"/>
        <v>0</v>
      </c>
      <c r="X94" s="83">
        <f t="shared" si="16"/>
        <v>0</v>
      </c>
      <c r="Y94" s="31">
        <f>SUMIFS(原始数据!S$3:S$722,原始数据!L$3:L$722,S94,原始数据!I$3:I$722,"主")+SUMIFS(原始数据!T$3:T$722,原始数据!L$3:L$722,S94,原始数据!I$3:I$722,"客")</f>
        <v>0</v>
      </c>
      <c r="Z94" s="31">
        <f>SUMIFS(原始数据!S$3:S$722,原始数据!L$3:L$722,S94,原始数据!I$3:I$722,"客")+SUMIFS(原始数据!T$3:T$722,原始数据!L$3:L$722,S94,原始数据!I$3:I$722,"主")</f>
        <v>0</v>
      </c>
      <c r="AA94" s="59">
        <f t="shared" si="19"/>
        <v>0</v>
      </c>
      <c r="AB94" s="59">
        <f>IF(T94=0,0,SUMIFS(赛后数据!AU$3:AU$722,原始数据!L$3:L$722,S94)/T94)</f>
        <v>0</v>
      </c>
      <c r="AC94" s="59">
        <f t="shared" si="18"/>
        <v>0</v>
      </c>
      <c r="AD94" s="31" t="e">
        <f>(COUNTIFS(赛后数据!#REF!,S94)+COUNTIFS(赛后数据!#REF!,S94))</f>
        <v>#REF!</v>
      </c>
      <c r="AE94" s="31">
        <f t="array" ref="AE94">AF94+SUMPRODUCT((AF$58:AF$97=AF94)*(AH$58:AH$97&gt;AH94))</f>
        <v>37</v>
      </c>
      <c r="AF94" s="31">
        <f t="array" ref="AF94">RANK(AA94,AA$58:AA$97)+SUMPRODUCT((AA$58:AA$97=AA94)*(AC$58:AC$97&gt;AC94))</f>
        <v>27</v>
      </c>
      <c r="AG94" s="31">
        <f t="array" ref="AG94">AF94+SUMPRODUCT((AF$58:AF$97=AF90)*(W$58:W$97&gt;W94))</f>
        <v>27</v>
      </c>
      <c r="AH94" s="31">
        <v>4</v>
      </c>
    </row>
    <row r="95" ht="19" customHeight="1" spans="1:34">
      <c r="A95" s="73"/>
      <c r="B95" s="84">
        <f t="array" ref="B95">INDEX($R$58:$AE$97,MATCH(Q95,$AE$58:$AE$97,0),1)</f>
        <v>0</v>
      </c>
      <c r="C95" s="85">
        <f t="array" ref="C95">INDEX($R$58:$AE$97,MATCH(Q95,$AE$58:$AE$97,0),2)</f>
        <v>0</v>
      </c>
      <c r="D95" s="84">
        <f>COUNTIFS(原始数据!$L$3:$L$722,C95)</f>
        <v>0</v>
      </c>
      <c r="E95" s="75">
        <f>COUNTIFS(原始数据!$L$3:$L$722,C95,原始数据!I$3:I$722,"主",原始数据!S$3:S$722,"&gt;2")+COUNTIFS(原始数据!$L$3:$L$722,C95,原始数据!I$3:I$722,"客",原始数据!S$3:S$722,"&lt;2")</f>
        <v>0</v>
      </c>
      <c r="F95" s="75">
        <f>COUNTIFS(原始数据!$L$3:$L$722,C95,原始数据!I$3:I$722,"主",原始数据!S$3:S$722,"=2")+COUNTIFS(原始数据!$L$3:$L$722,C95,原始数据!I$3:I$722,"客",原始数据!S$3:S$722,"=2")</f>
        <v>0</v>
      </c>
      <c r="G95" s="86">
        <f>COUNTIFS(原始数据!$L$3:$L$722,C95,原始数据!I$3:I$722,"主",原始数据!S$3:S$722,"&lt;2")+COUNTIFS(原始数据!$L$3:$L$722,C95,原始数据!I$3:I$722,"客",原始数据!S$3:S$722,"&gt;2")</f>
        <v>0</v>
      </c>
      <c r="H95" s="84">
        <f>COUNTIFS(原始数据!L$3:L$722,C95,原始数据!I$3:I$722,"主",原始数据!S$3:S$722,"5")+COUNTIFS(原始数据!L$3:L$722,C95,原始数据!I$3:I$722,"客",原始数据!S$3:S$722,"0")</f>
        <v>0</v>
      </c>
      <c r="I95" s="86">
        <f>COUNTIFS(原始数据!L$3:L$722,C95,原始数据!I$3:I$722,"主",原始数据!S$3:S$722,"0")+COUNTIFS(原始数据!L$3:L$722,C95,原始数据!I$3:I$722,"客",原始数据!S$3:S$722,"5")</f>
        <v>0</v>
      </c>
      <c r="J95" s="84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87">
        <f t="shared" si="12"/>
        <v>0</v>
      </c>
      <c r="L95" s="84">
        <f>SUMIFS(原始数据!S$3:S$722,原始数据!L$3:L$722,C95,原始数据!I$3:I$722,"主")+SUMIFS(原始数据!T$3:T$722,原始数据!L$3:L$722,C95,原始数据!I$3:I$722,"客")</f>
        <v>0</v>
      </c>
      <c r="M95" s="75">
        <f>SUMIFS(原始数据!S$3:S$722,原始数据!L$3:L$722,C95,原始数据!I$3:I$722,"客")+SUMIFS(原始数据!T$3:T$722,原始数据!L$3:L$722,C95,原始数据!I$3:I$722,"主")</f>
        <v>0</v>
      </c>
      <c r="N95" s="87">
        <f t="shared" si="13"/>
        <v>0</v>
      </c>
      <c r="O95" s="87">
        <f t="shared" si="14"/>
        <v>0</v>
      </c>
      <c r="P95" s="75"/>
      <c r="Q95" s="30">
        <v>38</v>
      </c>
      <c r="R95" s="31">
        <f>各类选项!K39</f>
        <v>0</v>
      </c>
      <c r="S95" s="31">
        <f>各类选项!L39</f>
        <v>0</v>
      </c>
      <c r="T95" s="31">
        <f>COUNTIFS(原始数据!$L$3:$L$722,S95)</f>
        <v>0</v>
      </c>
      <c r="U95" s="31">
        <f>COUNTIFS(原始数据!$L$3:$L$722,S95,原始数据!I$3:I$722,"主",原始数据!S$3:S$722,"&gt;2")+COUNTIFS(原始数据!$L$3:$L$722,S95,原始数据!I$3:I$722,"客",原始数据!S$3:S$722,"&lt;2")</f>
        <v>0</v>
      </c>
      <c r="V95" s="37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59">
        <f t="shared" si="15"/>
        <v>0</v>
      </c>
      <c r="X95" s="83">
        <f t="shared" si="16"/>
        <v>0</v>
      </c>
      <c r="Y95" s="31">
        <f>SUMIFS(原始数据!S$3:S$722,原始数据!L$3:L$722,S95,原始数据!I$3:I$722,"主")+SUMIFS(原始数据!T$3:T$722,原始数据!L$3:L$722,S95,原始数据!I$3:I$722,"客")</f>
        <v>0</v>
      </c>
      <c r="Z95" s="31">
        <f>SUMIFS(原始数据!S$3:S$722,原始数据!L$3:L$722,S95,原始数据!I$3:I$722,"客")+SUMIFS(原始数据!T$3:T$722,原始数据!L$3:L$722,S95,原始数据!I$3:I$722,"主")</f>
        <v>0</v>
      </c>
      <c r="AA95" s="59">
        <f t="shared" si="19"/>
        <v>0</v>
      </c>
      <c r="AB95" s="59">
        <f>IF(T95=0,0,SUMIFS(赛后数据!AU$3:AU$722,原始数据!L$3:L$722,S95)/T95)</f>
        <v>0</v>
      </c>
      <c r="AC95" s="59">
        <f t="shared" si="18"/>
        <v>0</v>
      </c>
      <c r="AD95" s="31" t="e">
        <f>(COUNTIFS(赛后数据!#REF!,S95)+COUNTIFS(赛后数据!#REF!,S95))</f>
        <v>#REF!</v>
      </c>
      <c r="AE95" s="31">
        <f t="array" ref="AE95">AF95+SUMPRODUCT((AF$58:AF$97=AF95)*(AH$58:AH$97&gt;AH95))</f>
        <v>38</v>
      </c>
      <c r="AF95" s="31">
        <f t="array" ref="AF95">RANK(AA95,AA$58:AA$97)+SUMPRODUCT((AA$58:AA$97=AA95)*(AC$58:AC$97&gt;AC95))</f>
        <v>27</v>
      </c>
      <c r="AG95" s="31">
        <f t="array" ref="AG95">AF95+SUMPRODUCT((AF$58:AF$97=AF91)*(W$58:W$97&gt;W95))</f>
        <v>28</v>
      </c>
      <c r="AH95" s="31">
        <v>3</v>
      </c>
    </row>
    <row r="96" ht="19" customHeight="1" spans="1:34">
      <c r="A96" s="73"/>
      <c r="B96" s="77">
        <f t="array" ref="B96">INDEX($R$58:$AE$97,MATCH(Q96,$AE$58:$AE$97,0),1)</f>
        <v>0</v>
      </c>
      <c r="C96" s="78">
        <f t="array" ref="C96">INDEX($R$58:$AE$97,MATCH(Q96,$AE$58:$AE$97,0),2)</f>
        <v>0</v>
      </c>
      <c r="D96" s="77">
        <f>COUNTIFS(原始数据!$L$3:$L$722,C96)</f>
        <v>0</v>
      </c>
      <c r="E96" s="80">
        <f>COUNTIFS(原始数据!$L$3:$L$722,C96,原始数据!I$3:I$722,"主",原始数据!S$3:S$722,"&gt;2")+COUNTIFS(原始数据!$L$3:$L$722,C96,原始数据!I$3:I$722,"客",原始数据!S$3:S$722,"&lt;2")</f>
        <v>0</v>
      </c>
      <c r="F96" s="80">
        <f>COUNTIFS(原始数据!$L$3:$L$722,C96,原始数据!I$3:I$722,"主",原始数据!S$3:S$722,"=2")+COUNTIFS(原始数据!$L$3:$L$722,C96,原始数据!I$3:I$722,"客",原始数据!S$3:S$722,"=2")</f>
        <v>0</v>
      </c>
      <c r="G96" s="81">
        <f>COUNTIFS(原始数据!$L$3:$L$722,C96,原始数据!I$3:I$722,"主",原始数据!S$3:S$722,"&lt;2")+COUNTIFS(原始数据!$L$3:$L$722,C96,原始数据!I$3:I$722,"客",原始数据!S$3:S$722,"&gt;2")</f>
        <v>0</v>
      </c>
      <c r="H96" s="77">
        <f>COUNTIFS(原始数据!L$3:L$722,C96,原始数据!I$3:I$722,"主",原始数据!S$3:S$722,"5")+COUNTIFS(原始数据!L$3:L$722,C96,原始数据!I$3:I$722,"客",原始数据!S$3:S$722,"0")</f>
        <v>0</v>
      </c>
      <c r="I96" s="81">
        <f>COUNTIFS(原始数据!L$3:L$722,C96,原始数据!I$3:I$722,"主",原始数据!S$3:S$722,"0")+COUNTIFS(原始数据!L$3:L$722,C96,原始数据!I$3:I$722,"客",原始数据!S$3:S$722,"5")</f>
        <v>0</v>
      </c>
      <c r="J96" s="77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82">
        <f t="shared" si="12"/>
        <v>0</v>
      </c>
      <c r="L96" s="77">
        <f>SUMIFS(原始数据!S$3:S$722,原始数据!L$3:L$722,C96,原始数据!I$3:I$722,"主")+SUMIFS(原始数据!T$3:T$722,原始数据!L$3:L$722,C96,原始数据!I$3:I$722,"客")</f>
        <v>0</v>
      </c>
      <c r="M96" s="80">
        <f>SUMIFS(原始数据!S$3:S$722,原始数据!L$3:L$722,C96,原始数据!I$3:I$722,"客")+SUMIFS(原始数据!T$3:T$722,原始数据!L$3:L$722,C96,原始数据!I$3:I$722,"主")</f>
        <v>0</v>
      </c>
      <c r="N96" s="82">
        <f t="shared" si="13"/>
        <v>0</v>
      </c>
      <c r="O96" s="82">
        <f t="shared" si="14"/>
        <v>0</v>
      </c>
      <c r="P96" s="75"/>
      <c r="Q96" s="30">
        <v>39</v>
      </c>
      <c r="R96" s="31">
        <f>各类选项!K40</f>
        <v>0</v>
      </c>
      <c r="S96" s="31">
        <f>各类选项!L40</f>
        <v>0</v>
      </c>
      <c r="T96" s="31">
        <f>COUNTIFS(原始数据!$L$3:$L$722,S96)</f>
        <v>0</v>
      </c>
      <c r="U96" s="31">
        <f>COUNTIFS(原始数据!$L$3:$L$722,S96,原始数据!I$3:I$722,"主",原始数据!S$3:S$722,"&gt;2")+COUNTIFS(原始数据!$L$3:$L$722,S96,原始数据!I$3:I$722,"客",原始数据!S$3:S$722,"&lt;2")</f>
        <v>0</v>
      </c>
      <c r="V96" s="37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59">
        <f t="shared" si="15"/>
        <v>0</v>
      </c>
      <c r="X96" s="83">
        <f t="shared" si="16"/>
        <v>0</v>
      </c>
      <c r="Y96" s="31">
        <f>SUMIFS(原始数据!S$3:S$722,原始数据!L$3:L$722,S96,原始数据!I$3:I$722,"主")+SUMIFS(原始数据!T$3:T$722,原始数据!L$3:L$722,S96,原始数据!I$3:I$722,"客")</f>
        <v>0</v>
      </c>
      <c r="Z96" s="31">
        <f>SUMIFS(原始数据!S$3:S$722,原始数据!L$3:L$722,S96,原始数据!I$3:I$722,"客")+SUMIFS(原始数据!T$3:T$722,原始数据!L$3:L$722,S96,原始数据!I$3:I$722,"主")</f>
        <v>0</v>
      </c>
      <c r="AA96" s="59">
        <f t="shared" si="19"/>
        <v>0</v>
      </c>
      <c r="AB96" s="59">
        <f>IF(T96=0,0,SUMIFS(赛后数据!AU$3:AU$722,原始数据!L$3:L$722,S96)/T96)</f>
        <v>0</v>
      </c>
      <c r="AC96" s="59">
        <f t="shared" si="18"/>
        <v>0</v>
      </c>
      <c r="AD96" s="31" t="e">
        <f>(COUNTIFS(赛后数据!#REF!,S96)+COUNTIFS(赛后数据!#REF!,S96))</f>
        <v>#REF!</v>
      </c>
      <c r="AE96" s="31">
        <f t="array" ref="AE96">AF96+SUMPRODUCT((AF$58:AF$97=AF96)*(AH$58:AH$97&gt;AH96))</f>
        <v>39</v>
      </c>
      <c r="AF96" s="31">
        <f t="array" ref="AF96">RANK(AA96,AA$58:AA$97)+SUMPRODUCT((AA$58:AA$97=AA96)*(AC$58:AC$97&gt;AC96))</f>
        <v>27</v>
      </c>
      <c r="AG96" s="31">
        <f t="array" ref="AG96">AF96+SUMPRODUCT((AF$58:AF$97=AF92)*(W$58:W$97&gt;W96))</f>
        <v>27</v>
      </c>
      <c r="AH96" s="31">
        <v>2</v>
      </c>
    </row>
    <row r="97" ht="19" customHeight="1" spans="1:34">
      <c r="A97" s="73"/>
      <c r="B97" s="84">
        <f t="array" ref="B97">INDEX($R$58:$AE$97,MATCH(Q97,$AE$58:$AE$97,0),1)</f>
        <v>0</v>
      </c>
      <c r="C97" s="85">
        <f t="array" ref="C97">INDEX($R$58:$AE$97,MATCH(Q97,$AE$58:$AE$97,0),2)</f>
        <v>0</v>
      </c>
      <c r="D97" s="84">
        <f>COUNTIFS(原始数据!$L$3:$L$722,C97)</f>
        <v>0</v>
      </c>
      <c r="E97" s="75">
        <f>COUNTIFS(原始数据!$L$3:$L$722,C97,原始数据!I$3:I$722,"主",原始数据!S$3:S$722,"&gt;2")+COUNTIFS(原始数据!$L$3:$L$722,C97,原始数据!I$3:I$722,"客",原始数据!S$3:S$722,"&lt;2")</f>
        <v>0</v>
      </c>
      <c r="F97" s="75">
        <f>COUNTIFS(原始数据!$L$3:$L$722,C97,原始数据!I$3:I$722,"主",原始数据!S$3:S$722,"=2")+COUNTIFS(原始数据!$L$3:$L$722,C97,原始数据!I$3:I$722,"客",原始数据!S$3:S$722,"=2")</f>
        <v>0</v>
      </c>
      <c r="G97" s="86">
        <f>COUNTIFS(原始数据!$L$3:$L$722,C97,原始数据!I$3:I$722,"主",原始数据!S$3:S$722,"&lt;2")+COUNTIFS(原始数据!$L$3:$L$722,C97,原始数据!I$3:I$722,"客",原始数据!S$3:S$722,"&gt;2")</f>
        <v>0</v>
      </c>
      <c r="H97" s="84">
        <f>COUNTIFS(原始数据!L$3:L$722,C97,原始数据!I$3:I$722,"主",原始数据!S$3:S$722,"5")+COUNTIFS(原始数据!L$3:L$722,C97,原始数据!I$3:I$722,"客",原始数据!S$3:S$722,"0")</f>
        <v>0</v>
      </c>
      <c r="I97" s="86">
        <f>COUNTIFS(原始数据!L$3:L$722,C97,原始数据!I$3:I$722,"主",原始数据!S$3:S$722,"0")+COUNTIFS(原始数据!L$3:L$722,C97,原始数据!I$3:I$722,"客",原始数据!S$3:S$722,"5")</f>
        <v>0</v>
      </c>
      <c r="J97" s="84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87">
        <f t="shared" si="12"/>
        <v>0</v>
      </c>
      <c r="L97" s="84">
        <f>SUMIFS(原始数据!S$3:S$722,原始数据!L$3:L$722,C97,原始数据!I$3:I$722,"主")+SUMIFS(原始数据!T$3:T$722,原始数据!L$3:L$722,C97,原始数据!I$3:I$722,"客")</f>
        <v>0</v>
      </c>
      <c r="M97" s="75">
        <f>SUMIFS(原始数据!S$3:S$722,原始数据!L$3:L$722,C97,原始数据!I$3:I$722,"客")+SUMIFS(原始数据!T$3:T$722,原始数据!L$3:L$722,C97,原始数据!I$3:I$722,"主")</f>
        <v>0</v>
      </c>
      <c r="N97" s="87">
        <f t="shared" si="13"/>
        <v>0</v>
      </c>
      <c r="O97" s="87">
        <f t="shared" si="14"/>
        <v>0</v>
      </c>
      <c r="P97" s="75"/>
      <c r="Q97" s="30">
        <v>40</v>
      </c>
      <c r="R97" s="31">
        <f>各类选项!K41</f>
        <v>0</v>
      </c>
      <c r="S97" s="31">
        <f>各类选项!L41</f>
        <v>0</v>
      </c>
      <c r="T97" s="31">
        <f>COUNTIFS(原始数据!$L$3:$L$722,S97)</f>
        <v>0</v>
      </c>
      <c r="U97" s="31">
        <f>COUNTIFS(原始数据!$L$3:$L$722,S97,原始数据!I$3:I$722,"主",原始数据!S$3:S$722,"&gt;2")+COUNTIFS(原始数据!$L$3:$L$722,S97,原始数据!I$3:I$722,"客",原始数据!S$3:S$722,"&lt;2")</f>
        <v>0</v>
      </c>
      <c r="V97" s="37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59">
        <f t="shared" si="15"/>
        <v>0</v>
      </c>
      <c r="X97" s="83">
        <f t="shared" si="16"/>
        <v>0</v>
      </c>
      <c r="Y97" s="31">
        <f>SUMIFS(原始数据!S$3:S$722,原始数据!L$3:L$722,S97,原始数据!I$3:I$722,"主")+SUMIFS(原始数据!T$3:T$722,原始数据!L$3:L$722,S97,原始数据!I$3:I$722,"客")</f>
        <v>0</v>
      </c>
      <c r="Z97" s="31">
        <f>SUMIFS(原始数据!S$3:S$722,原始数据!L$3:L$722,S97,原始数据!I$3:I$722,"客")+SUMIFS(原始数据!T$3:T$722,原始数据!L$3:L$722,S97,原始数据!I$3:I$722,"主")</f>
        <v>0</v>
      </c>
      <c r="AA97" s="59">
        <f t="shared" si="19"/>
        <v>0</v>
      </c>
      <c r="AB97" s="59">
        <f>IF(T97=0,0,SUMIFS(赛后数据!AU$3:AU$722,原始数据!L$3:L$722,S97)/T97)</f>
        <v>0</v>
      </c>
      <c r="AC97" s="59">
        <f t="shared" si="18"/>
        <v>0</v>
      </c>
      <c r="AD97" s="31" t="e">
        <f>(COUNTIFS(赛后数据!#REF!,S97)+COUNTIFS(赛后数据!#REF!,S97))</f>
        <v>#REF!</v>
      </c>
      <c r="AE97" s="31">
        <f t="array" ref="AE97">AF97+SUMPRODUCT((AF$58:AF$97=AF97)*(AH$58:AH$97&gt;AH97))</f>
        <v>40</v>
      </c>
      <c r="AF97" s="31">
        <f t="array" ref="AF97">RANK(AA97,AA$58:AA$97)+SUMPRODUCT((AA$58:AA$97=AA97)*(AC$58:AC$97&gt;AC97))</f>
        <v>27</v>
      </c>
      <c r="AG97" s="31">
        <f t="array" ref="AG97">AF97+SUMPRODUCT((AF$58:AF$97=AF93)*(W$58:W$97&gt;W97))</f>
        <v>27</v>
      </c>
      <c r="AH97" s="31">
        <v>1</v>
      </c>
    </row>
    <row r="98" ht="19" customHeight="1" spans="1:34">
      <c r="A98" s="73"/>
      <c r="B98" s="88" t="s">
        <v>474</v>
      </c>
      <c r="C98" s="88"/>
      <c r="D98" s="88"/>
      <c r="E98" s="88"/>
      <c r="F98" s="88"/>
      <c r="G98" s="89" t="s">
        <v>475</v>
      </c>
      <c r="H98" s="89"/>
      <c r="I98" s="89"/>
      <c r="J98" s="89"/>
      <c r="K98" s="89"/>
      <c r="L98" s="90"/>
      <c r="M98" s="91">
        <v>45347</v>
      </c>
      <c r="N98" s="91"/>
      <c r="O98" s="91"/>
      <c r="P98" s="92"/>
      <c r="Q98" s="30"/>
    </row>
    <row r="99" ht="19" customHeight="1" spans="1:34">
      <c r="A99" s="73"/>
      <c r="B99" s="88"/>
      <c r="C99" s="88"/>
      <c r="D99" s="88"/>
      <c r="E99" s="88"/>
      <c r="F99" s="93"/>
      <c r="G99" s="72" t="s">
        <v>476</v>
      </c>
      <c r="H99" s="72"/>
      <c r="I99" s="72"/>
      <c r="J99" s="72"/>
      <c r="K99" s="72"/>
      <c r="L99" s="70"/>
      <c r="M99" s="91"/>
      <c r="N99" s="91"/>
      <c r="O99" s="91"/>
      <c r="P99" s="92"/>
      <c r="Q99" s="30"/>
    </row>
    <row r="100" ht="19" customHeight="1" spans="1:34">
      <c r="A100" s="94"/>
      <c r="B100" s="94"/>
      <c r="C100" s="94"/>
      <c r="D100" s="94"/>
      <c r="E100" s="94"/>
      <c r="F100" s="94"/>
      <c r="G100" s="94"/>
      <c r="H100" s="94"/>
      <c r="I100" s="30"/>
      <c r="J100" s="30"/>
      <c r="K100" s="30"/>
      <c r="L100" s="94"/>
      <c r="M100" s="94"/>
      <c r="N100" s="94"/>
      <c r="O100" s="94"/>
      <c r="P100" s="94"/>
    </row>
    <row r="101" ht="19" customHeight="1" spans="1:34">
      <c r="A101" s="95"/>
      <c r="B101" s="96"/>
      <c r="C101" s="96"/>
      <c r="D101" s="96"/>
      <c r="E101" s="97"/>
      <c r="F101" s="95"/>
      <c r="G101" s="97" t="str">
        <f>说明!E3&amp;""&amp;说明!F3</f>
        <v>2025COA全球总决赛小组赛</v>
      </c>
      <c r="H101" s="97"/>
      <c r="I101" s="97"/>
      <c r="J101" s="97"/>
      <c r="K101" s="97"/>
      <c r="L101" s="95"/>
      <c r="M101" s="96"/>
      <c r="N101" s="96"/>
      <c r="O101" s="96"/>
      <c r="P101" s="95"/>
    </row>
    <row r="102" ht="19" customHeight="1" spans="1:34">
      <c r="A102" s="95"/>
      <c r="B102" s="96"/>
      <c r="C102" s="96"/>
      <c r="D102" s="96"/>
      <c r="E102" s="97"/>
      <c r="F102" s="95"/>
      <c r="G102" s="97" t="s">
        <v>490</v>
      </c>
      <c r="H102" s="97"/>
      <c r="I102" s="97"/>
      <c r="J102" s="97"/>
      <c r="K102" s="97"/>
      <c r="L102" s="95"/>
      <c r="M102" s="96"/>
      <c r="N102" s="96"/>
      <c r="O102" s="96"/>
      <c r="P102" s="95"/>
    </row>
    <row r="103" ht="19" customHeight="1" spans="1:34">
      <c r="A103" s="98"/>
      <c r="B103" s="99" t="s">
        <v>452</v>
      </c>
      <c r="C103" s="99" t="s">
        <v>491</v>
      </c>
      <c r="D103" s="99" t="s">
        <v>478</v>
      </c>
      <c r="E103" s="99" t="s">
        <v>453</v>
      </c>
      <c r="F103" s="99" t="s">
        <v>479</v>
      </c>
      <c r="G103" s="99" t="s">
        <v>454</v>
      </c>
      <c r="H103" s="99" t="s">
        <v>481</v>
      </c>
      <c r="I103" s="99" t="s">
        <v>480</v>
      </c>
      <c r="J103" s="99" t="s">
        <v>382</v>
      </c>
      <c r="K103" s="99" t="s">
        <v>492</v>
      </c>
      <c r="L103" s="99" t="s">
        <v>461</v>
      </c>
      <c r="M103" s="99" t="s">
        <v>462</v>
      </c>
      <c r="N103" s="99" t="s">
        <v>484</v>
      </c>
      <c r="O103" s="99" t="s">
        <v>464</v>
      </c>
      <c r="P103" s="98"/>
      <c r="Q103" s="30" t="s">
        <v>465</v>
      </c>
      <c r="R103" s="31" t="s">
        <v>452</v>
      </c>
      <c r="S103" s="31" t="s">
        <v>478</v>
      </c>
      <c r="T103" s="31" t="s">
        <v>455</v>
      </c>
      <c r="U103" s="31" t="s">
        <v>382</v>
      </c>
      <c r="V103" s="31" t="s">
        <v>492</v>
      </c>
      <c r="W103" s="31" t="s">
        <v>493</v>
      </c>
      <c r="X103" s="31" t="s">
        <v>494</v>
      </c>
      <c r="Y103" s="31" t="s">
        <v>461</v>
      </c>
      <c r="Z103" s="31" t="s">
        <v>462</v>
      </c>
      <c r="AA103" s="31" t="s">
        <v>484</v>
      </c>
      <c r="AB103" s="31" t="s">
        <v>464</v>
      </c>
      <c r="AC103" s="31" t="s">
        <v>468</v>
      </c>
      <c r="AD103" s="31" t="s">
        <v>469</v>
      </c>
      <c r="AE103" s="31" t="s">
        <v>495</v>
      </c>
      <c r="AF103" s="31" t="s">
        <v>470</v>
      </c>
    </row>
    <row r="104" ht="19" customHeight="1" spans="1:34">
      <c r="A104" s="98"/>
      <c r="B104" s="100" t="s">
        <v>473</v>
      </c>
      <c r="C104" s="100">
        <f>COUNTIF(赛果!M$2:M$91,B104)+COUNTIF(赛果!N$2:N$91,B104)</f>
        <v>4</v>
      </c>
      <c r="D104" s="101">
        <f>COUNTIFS(原始数据!$J$3:$J$722,B104)</f>
        <v>10</v>
      </c>
      <c r="E104" s="102">
        <f>COUNTIFS(原始数据!$E$3:$E$722,B104,原始数据!$I$3:$I$722,"客",原始数据!$S$3:$S$722,"&gt;2")+COUNTIFS(原始数据!$F$3:$F$722,B104,原始数据!$I$3:$I$722,"主",原始数据!$T$3:$T$722,"&gt;2")</f>
        <v>5</v>
      </c>
      <c r="F104" s="102">
        <f>COUNTIFS(原始数据!$E$3:$E$722,B104,原始数据!$I$3:$I$722,"客",原始数据!$S$3:$S$722,"=2")+COUNTIFS(原始数据!$F$3:$F$722,B104,原始数据!$I$3:$I$722,"主",原始数据!$T$3:$T$722,"=2")</f>
        <v>2</v>
      </c>
      <c r="G104" s="103">
        <f>COUNTIFS(原始数据!$E$3:$E$722,B104,原始数据!$I$3:$I$722,"客",原始数据!$S$3:$S$722,"&lt;2")+COUNTIFS(原始数据!$F$3:$F$722,B104,原始数据!$I$3:$I$722,"主",原始数据!$T$3:$T$722,"&lt;2")</f>
        <v>3</v>
      </c>
      <c r="H104" s="101">
        <f>COUNTIFS(原始数据!$E$3:$E$722,B104,原始数据!$I$3:$I$722,"客",原始数据!$S$3:$S$722,"5")+COUNTIFS(原始数据!$F$3:$F$722,B104,原始数据!$I$3:$I$722,"主",原始数据!$T$3:$T$722,"5")</f>
        <v>2</v>
      </c>
      <c r="I104" s="104">
        <f>COUNTIFS(原始数据!$E$3:$E$722,B104,原始数据!$I$3:$I$722,"客",原始数据!$S$3:$S$722,"0")+COUNTIFS(原始数据!$F$3:$F$722,B104,原始数据!$I$3:$I$722,"主",原始数据!$T$3:$T$722,"0")</f>
        <v>2</v>
      </c>
      <c r="J104" s="101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22</v>
      </c>
      <c r="K104" s="105">
        <f t="shared" ref="K104:K123" si="20">IF(D104=0,0,J104/D104)</f>
        <v>2.2</v>
      </c>
      <c r="L104" s="101">
        <f>SUMIFS(原始数据!$S$3:$S$722,原始数据!$E$3:$E$722,B104,原始数据!$I$3:$I$722,"客")+SUMIFS(原始数据!$T$3:$T$722,原始数据!$F$3:$F$722,B104,原始数据!$I$3:$I$722,"主")</f>
        <v>24</v>
      </c>
      <c r="M104" s="102">
        <f>SUMIFS(原始数据!$S$3:$S$722,原始数据!$J$3:$J$722,B104,原始数据!$I$3:$I$722,"主")+SUMIFS(原始数据!$T$3:$T$722,原始数据!$J$3:$J$722,B104,原始数据!$I$3:$I$722,"客")</f>
        <v>20</v>
      </c>
      <c r="N104" s="105">
        <f t="shared" ref="N104:N123" si="21">IF(D104=0,0,L104/D104)</f>
        <v>2.4</v>
      </c>
      <c r="O104" s="106">
        <f t="shared" ref="O104:O123" si="22">IF($D104=0,0,IFERROR($L104/$M104,"MAX"))</f>
        <v>1.2</v>
      </c>
      <c r="P104" s="98"/>
      <c r="Q104" s="30">
        <v>1</v>
      </c>
      <c r="R104" s="31" t="str">
        <f>各类选项!F2</f>
        <v>DOU5</v>
      </c>
      <c r="S104" s="31">
        <f>COUNTIFS(原始数据!$J$3:$J$722,R104)</f>
        <v>11</v>
      </c>
      <c r="T104" s="31">
        <f>COUNTIFS(原始数据!$E$3:$E$722,R104,原始数据!$I$3:$I$722,"客",原始数据!$S$3:$S$722,"&gt;2")+COUNTIFS(原始数据!$F$3:$F$722,R104,原始数据!$I$3:$I$722,"主",原始数据!$T$3:$T$722,"&gt;2")</f>
        <v>0</v>
      </c>
      <c r="U104" s="37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18</v>
      </c>
      <c r="V104" s="59">
        <f>IF(S104=0,0,U104/S104)</f>
        <v>1.63636363636364</v>
      </c>
      <c r="W104" s="31"/>
      <c r="X104" s="31"/>
      <c r="Y104" s="37">
        <f>SUMIFS(原始数据!$S$3:$S$722,原始数据!$E$3:$E$722,R104,原始数据!$I$3:$I$722,"客")+SUMIFS(原始数据!$T$3:$T$722,原始数据!$F$3:$F$722,R104,原始数据!$I$3:$I$722,"主")</f>
        <v>18</v>
      </c>
      <c r="Z104" s="31">
        <f>SUMIFS(原始数据!$S$3:$S$722,原始数据!$J$3:$J$722,R104,原始数据!$I$3:$I$722,"主")+SUMIFS(原始数据!$T$3:$T$722,原始数据!$J$3:$J$722,R104,原始数据!$I$3:$I$722,"客")</f>
        <v>27</v>
      </c>
      <c r="AA104" s="59">
        <f>IF(S104=0,0,Y104/S104)</f>
        <v>1.63636363636364</v>
      </c>
      <c r="AB104" s="59">
        <f>IF($S104=0,0,IFERROR($Y104/$Z104,"MAX"))</f>
        <v>0.666666666666667</v>
      </c>
      <c r="AC104" s="31">
        <f t="array" ref="AC104">RANK(AA104,AA$104:AA$123)+SUMPRODUCT((AA$104:AA$123=AA104)*(AB$104:AB$123&gt;AB104))</f>
        <v>6</v>
      </c>
      <c r="AD104" s="31">
        <f t="array" ref="AD104">AC104+SUMPRODUCT((AC$104:AC$123=AC104)*(V$104:V$123&gt;V104))</f>
        <v>6</v>
      </c>
      <c r="AE104" s="31">
        <f t="array" ref="AE104">AD104+SUMPRODUCT((AD$104:AD$123=AD104)*(AF$104:AF$123&gt;AF104))</f>
        <v>6</v>
      </c>
      <c r="AF104" s="31">
        <v>20</v>
      </c>
    </row>
    <row r="105" ht="19" customHeight="1" spans="1:34">
      <c r="A105" s="98"/>
      <c r="B105" s="100" t="s">
        <v>158</v>
      </c>
      <c r="C105" s="100">
        <f>COUNTIF(赛果!M$2:M$91,B105)+COUNTIF(赛果!N$2:N$91,B105)</f>
        <v>4</v>
      </c>
      <c r="D105" s="101">
        <f>COUNTIFS(原始数据!$J$3:$J$722,B105)</f>
        <v>11</v>
      </c>
      <c r="E105" s="102">
        <f>COUNTIFS(原始数据!$E$3:$E$722,B105,原始数据!$I$3:$I$722,"客",原始数据!$S$3:$S$722,"&gt;2")+COUNTIFS(原始数据!$F$3:$F$722,B105,原始数据!$I$3:$I$722,"主",原始数据!$T$3:$T$722,"&gt;2")</f>
        <v>2</v>
      </c>
      <c r="F105" s="102">
        <f>COUNTIFS(原始数据!$E$3:$E$722,B105,原始数据!$I$3:$I$722,"客",原始数据!$S$3:$S$722,"=2")+COUNTIFS(原始数据!$F$3:$F$722,B105,原始数据!$I$3:$I$722,"主",原始数据!$T$3:$T$722,"=2")</f>
        <v>8</v>
      </c>
      <c r="G105" s="103">
        <f>COUNTIFS(原始数据!$E$3:$E$722,B105,原始数据!$I$3:$I$722,"客",原始数据!$S$3:$S$722,"&lt;2")+COUNTIFS(原始数据!$F$3:$F$722,B105,原始数据!$I$3:$I$722,"主",原始数据!$T$3:$T$722,"&lt;2")</f>
        <v>1</v>
      </c>
      <c r="H105" s="101">
        <f>COUNTIFS(原始数据!$E$3:$E$722,B105,原始数据!$I$3:$I$722,"客",原始数据!$S$3:$S$722,"5")+COUNTIFS(原始数据!$F$3:$F$722,B105,原始数据!$I$3:$I$722,"主",原始数据!$T$3:$T$722,"5")</f>
        <v>0</v>
      </c>
      <c r="I105" s="104">
        <f>COUNTIFS(原始数据!$E$3:$E$722,B105,原始数据!$I$3:$I$722,"客",原始数据!$S$3:$S$722,"0")+COUNTIFS(原始数据!$F$3:$F$722,B105,原始数据!$I$3:$I$722,"主",原始数据!$T$3:$T$722,"0")</f>
        <v>1</v>
      </c>
      <c r="J105" s="101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22</v>
      </c>
      <c r="K105" s="105">
        <f t="shared" si="20"/>
        <v>2</v>
      </c>
      <c r="L105" s="101">
        <f>SUMIFS(原始数据!$S$3:$S$722,原始数据!$E$3:$E$722,B105,原始数据!$I$3:$I$722,"客")+SUMIFS(原始数据!$T$3:$T$722,原始数据!$F$3:$F$722,B105,原始数据!$I$3:$I$722,"主")</f>
        <v>22</v>
      </c>
      <c r="M105" s="102">
        <f>SUMIFS(原始数据!$S$3:$S$722,原始数据!$J$3:$J$722,B105,原始数据!$I$3:$I$722,"主")+SUMIFS(原始数据!$T$3:$T$722,原始数据!$J$3:$J$722,B105,原始数据!$I$3:$I$722,"客")</f>
        <v>23</v>
      </c>
      <c r="N105" s="105">
        <f t="shared" si="21"/>
        <v>2</v>
      </c>
      <c r="O105" s="106">
        <f t="shared" si="22"/>
        <v>0.956521739130435</v>
      </c>
      <c r="P105" s="98"/>
      <c r="Q105" s="30">
        <v>2</v>
      </c>
      <c r="R105" s="31" t="str">
        <f>各类选项!F3</f>
        <v>AXIZ</v>
      </c>
      <c r="S105" s="31">
        <f>COUNTIFS(原始数据!$J$3:$J$722,R105)</f>
        <v>11</v>
      </c>
      <c r="T105" s="31">
        <f>COUNTIFS(原始数据!$E$3:$E$722,R105,原始数据!$I$3:$I$722,"客",原始数据!$S$3:$S$722,"&gt;2")+COUNTIFS(原始数据!$F$3:$F$722,R105,原始数据!$I$3:$I$722,"主",原始数据!$T$3:$T$722,"&gt;2")</f>
        <v>0</v>
      </c>
      <c r="U105" s="37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15</v>
      </c>
      <c r="V105" s="59">
        <f t="shared" ref="V105:V123" si="23">IF(S105=0,0,U105/S105)</f>
        <v>1.36363636363636</v>
      </c>
      <c r="W105" s="31"/>
      <c r="X105" s="31"/>
      <c r="Y105" s="37">
        <f>SUMIFS(原始数据!$S$3:$S$722,原始数据!$E$3:$E$722,R105,原始数据!$I$3:$I$722,"客")+SUMIFS(原始数据!$T$3:$T$722,原始数据!$F$3:$F$722,R105,原始数据!$I$3:$I$722,"主")</f>
        <v>15</v>
      </c>
      <c r="Z105" s="31">
        <f>SUMIFS(原始数据!$S$3:$S$722,原始数据!$J$3:$J$722,R105,原始数据!$I$3:$I$722,"主")+SUMIFS(原始数据!$T$3:$T$722,原始数据!$J$3:$J$722,R105,原始数据!$I$3:$I$722,"客")</f>
        <v>30</v>
      </c>
      <c r="AA105" s="59">
        <f t="shared" ref="AA105:AA123" si="24">IF(S105=0,0,Y105/S105)</f>
        <v>1.36363636363636</v>
      </c>
      <c r="AB105" s="59">
        <f t="shared" ref="AB105:AB123" si="25">IF($S105=0,0,IFERROR($Y105/$Z105,"MAX"))</f>
        <v>0.5</v>
      </c>
      <c r="AC105" s="31">
        <f t="array" ref="AC105">RANK(AA105,AA$104:AA$123)+SUMPRODUCT((AA$104:AA$123=AA105)*(AB$104:AB$123&gt;AB105))</f>
        <v>11</v>
      </c>
      <c r="AD105" s="31">
        <f t="array" ref="AD105">AC105+SUMPRODUCT((AC$104:AC$123=AC105)*(V$104:V$123&gt;V105))</f>
        <v>11</v>
      </c>
      <c r="AE105" s="31">
        <f t="array" ref="AE105">AD105+SUMPRODUCT((AD$104:AD$123=AD105)*(AF$104:AF$123&gt;AF105))</f>
        <v>11</v>
      </c>
      <c r="AF105" s="31">
        <v>19</v>
      </c>
    </row>
    <row r="106" ht="19" customHeight="1" spans="1:34">
      <c r="A106" s="98"/>
      <c r="B106" s="100" t="s">
        <v>472</v>
      </c>
      <c r="C106" s="100">
        <f>COUNTIF(赛果!M$2:M$91,B106)+COUNTIF(赛果!N$2:N$91,B106)</f>
        <v>4</v>
      </c>
      <c r="D106" s="101">
        <f>COUNTIFS(原始数据!$J$3:$J$722,B106)</f>
        <v>9</v>
      </c>
      <c r="E106" s="102">
        <f>COUNTIFS(原始数据!$E$3:$E$722,B106,原始数据!$I$3:$I$722,"客",原始数据!$S$3:$S$722,"&gt;2")+COUNTIFS(原始数据!$F$3:$F$722,B106,原始数据!$I$3:$I$722,"主",原始数据!$T$3:$T$722,"&gt;2")</f>
        <v>3</v>
      </c>
      <c r="F106" s="102">
        <f>COUNTIFS(原始数据!$E$3:$E$722,B106,原始数据!$I$3:$I$722,"客",原始数据!$S$3:$S$722,"=2")+COUNTIFS(原始数据!$F$3:$F$722,B106,原始数据!$I$3:$I$722,"主",原始数据!$T$3:$T$722,"=2")</f>
        <v>4</v>
      </c>
      <c r="G106" s="103">
        <f>COUNTIFS(原始数据!$E$3:$E$722,B106,原始数据!$I$3:$I$722,"客",原始数据!$S$3:$S$722,"&lt;2")+COUNTIFS(原始数据!$F$3:$F$722,B106,原始数据!$I$3:$I$722,"主",原始数据!$T$3:$T$722,"&lt;2")</f>
        <v>2</v>
      </c>
      <c r="H106" s="101">
        <f>COUNTIFS(原始数据!$E$3:$E$722,B106,原始数据!$I$3:$I$722,"客",原始数据!$S$3:$S$722,"5")+COUNTIFS(原始数据!$F$3:$F$722,B106,原始数据!$I$3:$I$722,"主",原始数据!$T$3:$T$722,"5")</f>
        <v>0</v>
      </c>
      <c r="I106" s="104">
        <f>COUNTIFS(原始数据!$E$3:$E$722,B106,原始数据!$I$3:$I$722,"客",原始数据!$S$3:$S$722,"0")+COUNTIFS(原始数据!$F$3:$F$722,B106,原始数据!$I$3:$I$722,"主",原始数据!$T$3:$T$722,"0")</f>
        <v>1</v>
      </c>
      <c r="J106" s="101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18</v>
      </c>
      <c r="K106" s="105">
        <f t="shared" si="20"/>
        <v>2</v>
      </c>
      <c r="L106" s="101">
        <f>SUMIFS(原始数据!$S$3:$S$722,原始数据!$E$3:$E$722,B106,原始数据!$I$3:$I$722,"客")+SUMIFS(原始数据!$T$3:$T$722,原始数据!$F$3:$F$722,B106,原始数据!$I$3:$I$722,"主")</f>
        <v>18</v>
      </c>
      <c r="M106" s="102">
        <f>SUMIFS(原始数据!$S$3:$S$722,原始数据!$J$3:$J$722,B106,原始数据!$I$3:$I$722,"主")+SUMIFS(原始数据!$T$3:$T$722,原始数据!$J$3:$J$722,B106,原始数据!$I$3:$I$722,"客")</f>
        <v>19</v>
      </c>
      <c r="N106" s="105">
        <f t="shared" si="21"/>
        <v>2</v>
      </c>
      <c r="O106" s="106">
        <f t="shared" si="22"/>
        <v>0.947368421052632</v>
      </c>
      <c r="P106" s="98"/>
      <c r="Q106" s="30">
        <v>3</v>
      </c>
      <c r="R106" s="31" t="str">
        <f>各类选项!F4</f>
        <v>TE</v>
      </c>
      <c r="S106" s="31">
        <f>COUNTIFS(原始数据!$J$3:$J$722,R106)</f>
        <v>12</v>
      </c>
      <c r="T106" s="31">
        <f>COUNTIFS(原始数据!$E$3:$E$722,R106,原始数据!$I$3:$I$722,"客",原始数据!$S$3:$S$722,"&gt;2")+COUNTIFS(原始数据!$F$3:$F$722,R106,原始数据!$I$3:$I$722,"主",原始数据!$T$3:$T$722,"&gt;2")</f>
        <v>0</v>
      </c>
      <c r="U106" s="37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16</v>
      </c>
      <c r="V106" s="59">
        <f t="shared" si="23"/>
        <v>1.33333333333333</v>
      </c>
      <c r="W106" s="31"/>
      <c r="X106" s="31"/>
      <c r="Y106" s="37">
        <f>SUMIFS(原始数据!$S$3:$S$722,原始数据!$E$3:$E$722,R106,原始数据!$I$3:$I$722,"客")+SUMIFS(原始数据!$T$3:$T$722,原始数据!$F$3:$F$722,R106,原始数据!$I$3:$I$722,"主")</f>
        <v>16</v>
      </c>
      <c r="Z106" s="31">
        <f>SUMIFS(原始数据!$S$3:$S$722,原始数据!$J$3:$J$722,R106,原始数据!$I$3:$I$722,"主")+SUMIFS(原始数据!$T$3:$T$722,原始数据!$J$3:$J$722,R106,原始数据!$I$3:$I$722,"客")</f>
        <v>34</v>
      </c>
      <c r="AA106" s="59">
        <f t="shared" si="24"/>
        <v>1.33333333333333</v>
      </c>
      <c r="AB106" s="59">
        <f t="shared" si="25"/>
        <v>0.470588235294118</v>
      </c>
      <c r="AC106" s="31">
        <f t="array" ref="AC106">RANK(AA106,AA$104:AA$123)+SUMPRODUCT((AA$104:AA$123=AA106)*(AB$104:AB$123&gt;AB106))</f>
        <v>12</v>
      </c>
      <c r="AD106" s="31">
        <f t="array" ref="AD106">AC106+SUMPRODUCT((AC$104:AC$123=AC106)*(V$104:V$123&gt;V106))</f>
        <v>12</v>
      </c>
      <c r="AE106" s="31">
        <f t="array" ref="AE106">AD106+SUMPRODUCT((AD$104:AD$123=AD106)*(AF$104:AF$123&gt;AF106))</f>
        <v>12</v>
      </c>
      <c r="AF106" s="31">
        <v>18</v>
      </c>
    </row>
    <row r="107" ht="19" customHeight="1" spans="1:34">
      <c r="A107" s="98"/>
      <c r="B107" s="107" t="s">
        <v>176</v>
      </c>
      <c r="C107" s="107">
        <f>COUNTIF(赛果!M$2:M$91,B107)+COUNTIF(赛果!N$2:N$91,B107)</f>
        <v>4</v>
      </c>
      <c r="D107" s="108">
        <f>COUNTIFS(原始数据!$J$3:$J$722,B107)</f>
        <v>11</v>
      </c>
      <c r="E107" s="109">
        <f>COUNTIFS(原始数据!$E$3:$E$722,B107,原始数据!$I$3:$I$722,"客",原始数据!$S$3:$S$722,"&gt;2")+COUNTIFS(原始数据!$F$3:$F$722,B107,原始数据!$I$3:$I$722,"主",原始数据!$T$3:$T$722,"&gt;2")</f>
        <v>2</v>
      </c>
      <c r="F107" s="109">
        <f>COUNTIFS(原始数据!$E$3:$E$722,B107,原始数据!$I$3:$I$722,"客",原始数据!$S$3:$S$722,"=2")+COUNTIFS(原始数据!$F$3:$F$722,B107,原始数据!$I$3:$I$722,"主",原始数据!$T$3:$T$722,"=2")</f>
        <v>6</v>
      </c>
      <c r="G107" s="110">
        <f>COUNTIFS(原始数据!$E$3:$E$722,B107,原始数据!$I$3:$I$722,"客",原始数据!$S$3:$S$722,"&lt;2")+COUNTIFS(原始数据!$F$3:$F$722,B107,原始数据!$I$3:$I$722,"主",原始数据!$T$3:$T$722,"&lt;2")</f>
        <v>3</v>
      </c>
      <c r="H107" s="108">
        <f>COUNTIFS(原始数据!$E$3:$E$722,B107,原始数据!$I$3:$I$722,"客",原始数据!$S$3:$S$722,"5")+COUNTIFS(原始数据!$F$3:$F$722,B107,原始数据!$I$3:$I$722,"主",原始数据!$T$3:$T$722,"5")</f>
        <v>1</v>
      </c>
      <c r="I107" s="111">
        <f>COUNTIFS(原始数据!$E$3:$E$722,B107,原始数据!$I$3:$I$722,"客",原始数据!$S$3:$S$722,"0")+COUNTIFS(原始数据!$F$3:$F$722,B107,原始数据!$I$3:$I$722,"主",原始数据!$T$3:$T$722,"0")</f>
        <v>1</v>
      </c>
      <c r="J107" s="108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21</v>
      </c>
      <c r="K107" s="112">
        <f t="shared" si="20"/>
        <v>1.90909090909091</v>
      </c>
      <c r="L107" s="108">
        <f>SUMIFS(原始数据!$S$3:$S$722,原始数据!$E$3:$E$722,B107,原始数据!$I$3:$I$722,"客")+SUMIFS(原始数据!$T$3:$T$722,原始数据!$F$3:$F$722,B107,原始数据!$I$3:$I$722,"主")</f>
        <v>22</v>
      </c>
      <c r="M107" s="109">
        <f>SUMIFS(原始数据!$S$3:$S$722,原始数据!$J$3:$J$722,B107,原始数据!$I$3:$I$722,"主")+SUMIFS(原始数据!$T$3:$T$722,原始数据!$J$3:$J$722,B107,原始数据!$I$3:$I$722,"客")</f>
        <v>24</v>
      </c>
      <c r="N107" s="112">
        <f t="shared" si="21"/>
        <v>2</v>
      </c>
      <c r="O107" s="113">
        <f t="shared" si="22"/>
        <v>0.916666666666667</v>
      </c>
      <c r="P107" s="98"/>
      <c r="Q107" s="30">
        <v>4</v>
      </c>
      <c r="R107" s="31" t="str">
        <f>各类选项!F5</f>
        <v>AWG</v>
      </c>
      <c r="S107" s="31">
        <f>COUNTIFS(原始数据!$J$3:$J$722,R107)</f>
        <v>10</v>
      </c>
      <c r="T107" s="31">
        <f>COUNTIFS(原始数据!$E$3:$E$722,R107,原始数据!$I$3:$I$722,"客",原始数据!$S$3:$S$722,"&gt;2")+COUNTIFS(原始数据!$F$3:$F$722,R107,原始数据!$I$3:$I$722,"主",原始数据!$T$3:$T$722,"&gt;2")</f>
        <v>2</v>
      </c>
      <c r="U107" s="37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13</v>
      </c>
      <c r="V107" s="59">
        <f t="shared" si="23"/>
        <v>1.3</v>
      </c>
      <c r="W107" s="31"/>
      <c r="X107" s="31"/>
      <c r="Y107" s="37">
        <f>SUMIFS(原始数据!$S$3:$S$722,原始数据!$E$3:$E$722,R107,原始数据!$I$3:$I$722,"客")+SUMIFS(原始数据!$T$3:$T$722,原始数据!$F$3:$F$722,R107,原始数据!$I$3:$I$722,"主")</f>
        <v>14</v>
      </c>
      <c r="Z107" s="31">
        <f>SUMIFS(原始数据!$S$3:$S$722,原始数据!$J$3:$J$722,R107,原始数据!$I$3:$I$722,"主")+SUMIFS(原始数据!$T$3:$T$722,原始数据!$J$3:$J$722,R107,原始数据!$I$3:$I$722,"客")</f>
        <v>31</v>
      </c>
      <c r="AA107" s="59">
        <f t="shared" si="24"/>
        <v>1.4</v>
      </c>
      <c r="AB107" s="59">
        <f t="shared" si="25"/>
        <v>0.451612903225806</v>
      </c>
      <c r="AC107" s="31">
        <f t="array" ref="AC107">RANK(AA107,AA$104:AA$123)+SUMPRODUCT((AA$104:AA$123=AA107)*(AB$104:AB$123&gt;AB107))</f>
        <v>10</v>
      </c>
      <c r="AD107" s="31">
        <f t="array" ref="AD107">AC107+SUMPRODUCT((AC$104:AC$123=AC107)*(V$104:V$123&gt;V107))</f>
        <v>10</v>
      </c>
      <c r="AE107" s="31">
        <f t="array" ref="AE107">AD107+SUMPRODUCT((AD$104:AD$123=AD107)*(AF$104:AF$123&gt;AF107))</f>
        <v>10</v>
      </c>
      <c r="AF107" s="31">
        <v>17</v>
      </c>
    </row>
    <row r="108" ht="19" customHeight="1" spans="1:34">
      <c r="A108" s="98"/>
      <c r="B108" s="107" t="s">
        <v>157</v>
      </c>
      <c r="C108" s="107">
        <f>COUNTIF(赛果!M$2:M$91,B108)+COUNTIF(赛果!N$2:N$91,B108)</f>
        <v>4</v>
      </c>
      <c r="D108" s="108">
        <f>COUNTIFS(原始数据!$J$3:$J$722,B108)</f>
        <v>10</v>
      </c>
      <c r="E108" s="109">
        <f>COUNTIFS(原始数据!$E$3:$E$722,B108,原始数据!$I$3:$I$722,"客",原始数据!$S$3:$S$722,"&gt;2")+COUNTIFS(原始数据!$F$3:$F$722,B108,原始数据!$I$3:$I$722,"主",原始数据!$T$3:$T$722,"&gt;2")</f>
        <v>4</v>
      </c>
      <c r="F108" s="109">
        <f>COUNTIFS(原始数据!$E$3:$E$722,B108,原始数据!$I$3:$I$722,"客",原始数据!$S$3:$S$722,"=2")+COUNTIFS(原始数据!$F$3:$F$722,B108,原始数据!$I$3:$I$722,"主",原始数据!$T$3:$T$722,"=2")</f>
        <v>3</v>
      </c>
      <c r="G108" s="110">
        <f>COUNTIFS(原始数据!$E$3:$E$722,B108,原始数据!$I$3:$I$722,"客",原始数据!$S$3:$S$722,"&lt;2")+COUNTIFS(原始数据!$F$3:$F$722,B108,原始数据!$I$3:$I$722,"主",原始数据!$T$3:$T$722,"&lt;2")</f>
        <v>3</v>
      </c>
      <c r="H108" s="108">
        <f>COUNTIFS(原始数据!$E$3:$E$722,B108,原始数据!$I$3:$I$722,"客",原始数据!$S$3:$S$722,"5")+COUNTIFS(原始数据!$F$3:$F$722,B108,原始数据!$I$3:$I$722,"主",原始数据!$T$3:$T$722,"5")</f>
        <v>0</v>
      </c>
      <c r="I108" s="111">
        <f>COUNTIFS(原始数据!$E$3:$E$722,B108,原始数据!$I$3:$I$722,"客",原始数据!$S$3:$S$722,"0")+COUNTIFS(原始数据!$F$3:$F$722,B108,原始数据!$I$3:$I$722,"主",原始数据!$T$3:$T$722,"0")</f>
        <v>3</v>
      </c>
      <c r="J108" s="108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18</v>
      </c>
      <c r="K108" s="112">
        <f t="shared" si="20"/>
        <v>1.8</v>
      </c>
      <c r="L108" s="108">
        <f>SUMIFS(原始数据!$S$3:$S$722,原始数据!$E$3:$E$722,B108,原始数据!$I$3:$I$722,"客")+SUMIFS(原始数据!$T$3:$T$722,原始数据!$F$3:$F$722,B108,原始数据!$I$3:$I$722,"主")</f>
        <v>18</v>
      </c>
      <c r="M108" s="109">
        <f>SUMIFS(原始数据!$S$3:$S$722,原始数据!$J$3:$J$722,B108,原始数据!$I$3:$I$722,"主")+SUMIFS(原始数据!$T$3:$T$722,原始数据!$J$3:$J$722,B108,原始数据!$I$3:$I$722,"客")</f>
        <v>25</v>
      </c>
      <c r="N108" s="112">
        <f t="shared" si="21"/>
        <v>1.8</v>
      </c>
      <c r="O108" s="113">
        <f t="shared" si="22"/>
        <v>0.72</v>
      </c>
      <c r="P108" s="98"/>
      <c r="Q108" s="30">
        <v>5</v>
      </c>
      <c r="R108" s="31" t="str">
        <f>各类选项!F6</f>
        <v>ITZY</v>
      </c>
      <c r="S108" s="31">
        <f>COUNTIFS(原始数据!$J$3:$J$722,R108)</f>
        <v>12</v>
      </c>
      <c r="T108" s="31">
        <f>COUNTIFS(原始数据!$E$3:$E$722,R108,原始数据!$I$3:$I$722,"客",原始数据!$S$3:$S$722,"&gt;2")+COUNTIFS(原始数据!$F$3:$F$722,R108,原始数据!$I$3:$I$722,"主",原始数据!$T$3:$T$722,"&gt;2")</f>
        <v>2</v>
      </c>
      <c r="U108" s="37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15</v>
      </c>
      <c r="V108" s="59">
        <f t="shared" si="23"/>
        <v>1.25</v>
      </c>
      <c r="W108" s="31"/>
      <c r="X108" s="31"/>
      <c r="Y108" s="37">
        <f>SUMIFS(原始数据!$S$3:$S$722,原始数据!$E$3:$E$722,R108,原始数据!$I$3:$I$722,"客")+SUMIFS(原始数据!$T$3:$T$722,原始数据!$F$3:$F$722,R108,原始数据!$I$3:$I$722,"主")</f>
        <v>15</v>
      </c>
      <c r="Z108" s="31">
        <f>SUMIFS(原始数据!$S$3:$S$722,原始数据!$J$3:$J$722,R108,原始数据!$I$3:$I$722,"主")+SUMIFS(原始数据!$T$3:$T$722,原始数据!$J$3:$J$722,R108,原始数据!$I$3:$I$722,"客")</f>
        <v>37</v>
      </c>
      <c r="AA108" s="59">
        <f t="shared" si="24"/>
        <v>1.25</v>
      </c>
      <c r="AB108" s="59">
        <f t="shared" si="25"/>
        <v>0.405405405405405</v>
      </c>
      <c r="AC108" s="31">
        <f t="array" ref="AC108">RANK(AA108,AA$104:AA$123)+SUMPRODUCT((AA$104:AA$123=AA108)*(AB$104:AB$123&gt;AB108))</f>
        <v>14</v>
      </c>
      <c r="AD108" s="31">
        <f t="array" ref="AD108">AC108+SUMPRODUCT((AC$104:AC$123=AC108)*(V$104:V$123&gt;V108))</f>
        <v>14</v>
      </c>
      <c r="AE108" s="31">
        <f t="array" ref="AE108">AD108+SUMPRODUCT((AD$104:AD$123=AD108)*(AF$104:AF$123&gt;AF108))</f>
        <v>14</v>
      </c>
      <c r="AF108" s="31">
        <v>16</v>
      </c>
    </row>
    <row r="109" ht="19" customHeight="1" spans="1:34">
      <c r="A109" s="98"/>
      <c r="B109" s="107" t="s">
        <v>148</v>
      </c>
      <c r="C109" s="107">
        <f>COUNTIF(赛果!M$2:M$91,B109)+COUNTIF(赛果!N$2:N$91,B109)</f>
        <v>4</v>
      </c>
      <c r="D109" s="108">
        <f>COUNTIFS(原始数据!$J$3:$J$722,B109)</f>
        <v>11</v>
      </c>
      <c r="E109" s="109">
        <f>COUNTIFS(原始数据!$E$3:$E$722,B109,原始数据!$I$3:$I$722,"客",原始数据!$S$3:$S$722,"&gt;2")+COUNTIFS(原始数据!$F$3:$F$722,B109,原始数据!$I$3:$I$722,"主",原始数据!$T$3:$T$722,"&gt;2")</f>
        <v>0</v>
      </c>
      <c r="F109" s="109">
        <f>COUNTIFS(原始数据!$E$3:$E$722,B109,原始数据!$I$3:$I$722,"客",原始数据!$S$3:$S$722,"=2")+COUNTIFS(原始数据!$F$3:$F$722,B109,原始数据!$I$3:$I$722,"主",原始数据!$T$3:$T$722,"=2")</f>
        <v>8</v>
      </c>
      <c r="G109" s="110">
        <f>COUNTIFS(原始数据!$E$3:$E$722,B109,原始数据!$I$3:$I$722,"客",原始数据!$S$3:$S$722,"&lt;2")+COUNTIFS(原始数据!$F$3:$F$722,B109,原始数据!$I$3:$I$722,"主",原始数据!$T$3:$T$722,"&lt;2")</f>
        <v>3</v>
      </c>
      <c r="H109" s="108">
        <f>COUNTIFS(原始数据!$E$3:$E$722,B109,原始数据!$I$3:$I$722,"客",原始数据!$S$3:$S$722,"5")+COUNTIFS(原始数据!$F$3:$F$722,B109,原始数据!$I$3:$I$722,"主",原始数据!$T$3:$T$722,"5")</f>
        <v>0</v>
      </c>
      <c r="I109" s="111">
        <f>COUNTIFS(原始数据!$E$3:$E$722,B109,原始数据!$I$3:$I$722,"客",原始数据!$S$3:$S$722,"0")+COUNTIFS(原始数据!$F$3:$F$722,B109,原始数据!$I$3:$I$722,"主",原始数据!$T$3:$T$722,"0")</f>
        <v>1</v>
      </c>
      <c r="J109" s="108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18</v>
      </c>
      <c r="K109" s="112">
        <f t="shared" si="20"/>
        <v>1.63636363636364</v>
      </c>
      <c r="L109" s="108">
        <f>SUMIFS(原始数据!$S$3:$S$722,原始数据!$E$3:$E$722,B109,原始数据!$I$3:$I$722,"客")+SUMIFS(原始数据!$T$3:$T$722,原始数据!$F$3:$F$722,B109,原始数据!$I$3:$I$722,"主")</f>
        <v>18</v>
      </c>
      <c r="M109" s="109">
        <f>SUMIFS(原始数据!$S$3:$S$722,原始数据!$J$3:$J$722,B109,原始数据!$I$3:$I$722,"主")+SUMIFS(原始数据!$T$3:$T$722,原始数据!$J$3:$J$722,B109,原始数据!$I$3:$I$722,"客")</f>
        <v>27</v>
      </c>
      <c r="N109" s="112">
        <f t="shared" si="21"/>
        <v>1.63636363636364</v>
      </c>
      <c r="O109" s="113">
        <f t="shared" si="22"/>
        <v>0.666666666666667</v>
      </c>
      <c r="P109" s="98"/>
      <c r="Q109" s="30">
        <v>6</v>
      </c>
      <c r="R109" s="31" t="str">
        <f>各类选项!F7</f>
        <v>Wolves</v>
      </c>
      <c r="S109" s="31">
        <f>COUNTIFS(原始数据!$J$3:$J$722,R109)</f>
        <v>9</v>
      </c>
      <c r="T109" s="31">
        <f>COUNTIFS(原始数据!$E$3:$E$722,R109,原始数据!$I$3:$I$722,"客",原始数据!$S$3:$S$722,"&gt;2")+COUNTIFS(原始数据!$F$3:$F$722,R109,原始数据!$I$3:$I$722,"主",原始数据!$T$3:$T$722,"&gt;2")</f>
        <v>3</v>
      </c>
      <c r="U109" s="37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18</v>
      </c>
      <c r="V109" s="59">
        <f t="shared" si="23"/>
        <v>2</v>
      </c>
      <c r="W109" s="31"/>
      <c r="X109" s="31"/>
      <c r="Y109" s="37">
        <f>SUMIFS(原始数据!$S$3:$S$722,原始数据!$E$3:$E$722,R109,原始数据!$I$3:$I$722,"客")+SUMIFS(原始数据!$T$3:$T$722,原始数据!$F$3:$F$722,R109,原始数据!$I$3:$I$722,"主")</f>
        <v>18</v>
      </c>
      <c r="Z109" s="31">
        <f>SUMIFS(原始数据!$S$3:$S$722,原始数据!$J$3:$J$722,R109,原始数据!$I$3:$I$722,"主")+SUMIFS(原始数据!$T$3:$T$722,原始数据!$J$3:$J$722,R109,原始数据!$I$3:$I$722,"客")</f>
        <v>19</v>
      </c>
      <c r="AA109" s="59">
        <f t="shared" si="24"/>
        <v>2</v>
      </c>
      <c r="AB109" s="59">
        <f t="shared" si="25"/>
        <v>0.947368421052632</v>
      </c>
      <c r="AC109" s="31">
        <f t="array" ref="AC109">RANK(AA109,AA$104:AA$123)+SUMPRODUCT((AA$104:AA$123=AA109)*(AB$104:AB$123&gt;AB109))</f>
        <v>3</v>
      </c>
      <c r="AD109" s="31">
        <f t="array" ref="AD109">AC109+SUMPRODUCT((AC$104:AC$123=AC109)*(V$104:V$123&gt;V109))</f>
        <v>3</v>
      </c>
      <c r="AE109" s="31">
        <f t="array" ref="AE109">AD109+SUMPRODUCT((AD$104:AD$123=AD109)*(AF$104:AF$123&gt;AF109))</f>
        <v>3</v>
      </c>
      <c r="AF109" s="31">
        <v>15</v>
      </c>
    </row>
    <row r="110" ht="19" customHeight="1" spans="1:34">
      <c r="A110" s="98"/>
      <c r="B110" s="100" t="s">
        <v>137</v>
      </c>
      <c r="C110" s="100">
        <f>COUNTIF(赛果!M$2:M$91,B110)+COUNTIF(赛果!N$2:N$91,B110)</f>
        <v>4</v>
      </c>
      <c r="D110" s="101">
        <f>COUNTIFS(原始数据!$J$3:$J$722,B110)</f>
        <v>11</v>
      </c>
      <c r="E110" s="102">
        <f>COUNTIFS(原始数据!$E$3:$E$722,B110,原始数据!$I$3:$I$722,"客",原始数据!$S$3:$S$722,"&gt;2")+COUNTIFS(原始数据!$F$3:$F$722,B110,原始数据!$I$3:$I$722,"主",原始数据!$T$3:$T$722,"&gt;2")</f>
        <v>2</v>
      </c>
      <c r="F110" s="102">
        <f>COUNTIFS(原始数据!$E$3:$E$722,B110,原始数据!$I$3:$I$722,"客",原始数据!$S$3:$S$722,"=2")+COUNTIFS(原始数据!$F$3:$F$722,B110,原始数据!$I$3:$I$722,"主",原始数据!$T$3:$T$722,"=2")</f>
        <v>5</v>
      </c>
      <c r="G110" s="103">
        <f>COUNTIFS(原始数据!$E$3:$E$722,B110,原始数据!$I$3:$I$722,"客",原始数据!$S$3:$S$722,"&lt;2")+COUNTIFS(原始数据!$F$3:$F$722,B110,原始数据!$I$3:$I$722,"主",原始数据!$T$3:$T$722,"&lt;2")</f>
        <v>4</v>
      </c>
      <c r="H110" s="101">
        <f>COUNTIFS(原始数据!$E$3:$E$722,B110,原始数据!$I$3:$I$722,"客",原始数据!$S$3:$S$722,"5")+COUNTIFS(原始数据!$F$3:$F$722,B110,原始数据!$I$3:$I$722,"主",原始数据!$T$3:$T$722,"5")</f>
        <v>0</v>
      </c>
      <c r="I110" s="104">
        <f>COUNTIFS(原始数据!$E$3:$E$722,B110,原始数据!$I$3:$I$722,"客",原始数据!$S$3:$S$722,"0")+COUNTIFS(原始数据!$F$3:$F$722,B110,原始数据!$I$3:$I$722,"主",原始数据!$T$3:$T$722,"0")</f>
        <v>2</v>
      </c>
      <c r="J110" s="101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18</v>
      </c>
      <c r="K110" s="105">
        <f t="shared" si="20"/>
        <v>1.63636363636364</v>
      </c>
      <c r="L110" s="101">
        <f>SUMIFS(原始数据!$S$3:$S$722,原始数据!$E$3:$E$722,B110,原始数据!$I$3:$I$722,"客")+SUMIFS(原始数据!$T$3:$T$722,原始数据!$F$3:$F$722,B110,原始数据!$I$3:$I$722,"主")</f>
        <v>18</v>
      </c>
      <c r="M110" s="102">
        <f>SUMIFS(原始数据!$S$3:$S$722,原始数据!$J$3:$J$722,B110,原始数据!$I$3:$I$722,"主")+SUMIFS(原始数据!$T$3:$T$722,原始数据!$J$3:$J$722,B110,原始数据!$I$3:$I$722,"客")</f>
        <v>28</v>
      </c>
      <c r="N110" s="105">
        <f t="shared" si="21"/>
        <v>1.63636363636364</v>
      </c>
      <c r="O110" s="106">
        <f t="shared" si="22"/>
        <v>0.642857142857143</v>
      </c>
      <c r="P110" s="98"/>
      <c r="Q110" s="30">
        <v>7</v>
      </c>
      <c r="R110" s="31" t="str">
        <f>各类选项!F8</f>
        <v>RC</v>
      </c>
      <c r="S110" s="31">
        <f>COUNTIFS(原始数据!$J$3:$J$722,R110)</f>
        <v>11</v>
      </c>
      <c r="T110" s="31">
        <f>COUNTIFS(原始数据!$E$3:$E$722,R110,原始数据!$I$3:$I$722,"客",原始数据!$S$3:$S$722,"&gt;2")+COUNTIFS(原始数据!$F$3:$F$722,R110,原始数据!$I$3:$I$722,"主",原始数据!$T$3:$T$722,"&gt;2")</f>
        <v>2</v>
      </c>
      <c r="U110" s="37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16</v>
      </c>
      <c r="V110" s="59">
        <f t="shared" si="23"/>
        <v>1.45454545454545</v>
      </c>
      <c r="W110" s="31"/>
      <c r="X110" s="31"/>
      <c r="Y110" s="37">
        <f>SUMIFS(原始数据!$S$3:$S$722,原始数据!$E$3:$E$722,R110,原始数据!$I$3:$I$722,"客")+SUMIFS(原始数据!$T$3:$T$722,原始数据!$F$3:$F$722,R110,原始数据!$I$3:$I$722,"主")</f>
        <v>16</v>
      </c>
      <c r="Z110" s="31">
        <f>SUMIFS(原始数据!$S$3:$S$722,原始数据!$J$3:$J$722,R110,原始数据!$I$3:$I$722,"主")+SUMIFS(原始数据!$T$3:$T$722,原始数据!$J$3:$J$722,R110,原始数据!$I$3:$I$722,"客")</f>
        <v>31</v>
      </c>
      <c r="AA110" s="59">
        <f t="shared" si="24"/>
        <v>1.45454545454545</v>
      </c>
      <c r="AB110" s="59">
        <f t="shared" si="25"/>
        <v>0.516129032258065</v>
      </c>
      <c r="AC110" s="31">
        <f t="array" ref="AC110">RANK(AA110,AA$104:AA$123)+SUMPRODUCT((AA$104:AA$123=AA110)*(AB$104:AB$123&gt;AB110))</f>
        <v>9</v>
      </c>
      <c r="AD110" s="31">
        <f t="array" ref="AD110">AC110+SUMPRODUCT((AC$104:AC$123=AC110)*(V$104:V$123&gt;V110))</f>
        <v>9</v>
      </c>
      <c r="AE110" s="31">
        <f t="array" ref="AE110">AD110+SUMPRODUCT((AD$104:AD$123=AD110)*(AF$104:AF$123&gt;AF110))</f>
        <v>9</v>
      </c>
      <c r="AF110" s="31">
        <v>14</v>
      </c>
    </row>
    <row r="111" ht="19" customHeight="1" spans="1:34">
      <c r="A111" s="98"/>
      <c r="B111" s="100" t="s">
        <v>127</v>
      </c>
      <c r="C111" s="100">
        <f>COUNTIF(赛果!M$2:M$91,B111)+COUNTIF(赛果!N$2:N$91,B111)</f>
        <v>4</v>
      </c>
      <c r="D111" s="101">
        <f>COUNTIFS(原始数据!$J$3:$J$722,B111)</f>
        <v>12</v>
      </c>
      <c r="E111" s="102">
        <f>COUNTIFS(原始数据!$E$3:$E$722,B111,原始数据!$I$3:$I$722,"客",原始数据!$S$3:$S$722,"&gt;2")+COUNTIFS(原始数据!$F$3:$F$722,B111,原始数据!$I$3:$I$722,"主",原始数据!$T$3:$T$722,"&gt;2")</f>
        <v>3</v>
      </c>
      <c r="F111" s="102">
        <f>COUNTIFS(原始数据!$E$3:$E$722,B111,原始数据!$I$3:$I$722,"客",原始数据!$S$3:$S$722,"=2")+COUNTIFS(原始数据!$F$3:$F$722,B111,原始数据!$I$3:$I$722,"主",原始数据!$T$3:$T$722,"=2")</f>
        <v>4</v>
      </c>
      <c r="G111" s="103">
        <f>COUNTIFS(原始数据!$E$3:$E$722,B111,原始数据!$I$3:$I$722,"客",原始数据!$S$3:$S$722,"&lt;2")+COUNTIFS(原始数据!$F$3:$F$722,B111,原始数据!$I$3:$I$722,"主",原始数据!$T$3:$T$722,"&lt;2")</f>
        <v>5</v>
      </c>
      <c r="H111" s="101">
        <f>COUNTIFS(原始数据!$E$3:$E$722,B111,原始数据!$I$3:$I$722,"客",原始数据!$S$3:$S$722,"5")+COUNTIFS(原始数据!$F$3:$F$722,B111,原始数据!$I$3:$I$722,"主",原始数据!$T$3:$T$722,"5")</f>
        <v>0</v>
      </c>
      <c r="I111" s="104">
        <f>COUNTIFS(原始数据!$E$3:$E$722,B111,原始数据!$I$3:$I$722,"客",原始数据!$S$3:$S$722,"0")+COUNTIFS(原始数据!$F$3:$F$722,B111,原始数据!$I$3:$I$722,"主",原始数据!$T$3:$T$722,"0")</f>
        <v>3</v>
      </c>
      <c r="J111" s="101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19</v>
      </c>
      <c r="K111" s="105">
        <f t="shared" si="20"/>
        <v>1.58333333333333</v>
      </c>
      <c r="L111" s="101">
        <f>SUMIFS(原始数据!$S$3:$S$722,原始数据!$E$3:$E$722,B111,原始数据!$I$3:$I$722,"客")+SUMIFS(原始数据!$T$3:$T$722,原始数据!$F$3:$F$722,B111,原始数据!$I$3:$I$722,"主")</f>
        <v>19</v>
      </c>
      <c r="M111" s="102">
        <f>SUMIFS(原始数据!$S$3:$S$722,原始数据!$J$3:$J$722,B111,原始数据!$I$3:$I$722,"主")+SUMIFS(原始数据!$T$3:$T$722,原始数据!$J$3:$J$722,B111,原始数据!$I$3:$I$722,"客")</f>
        <v>32</v>
      </c>
      <c r="N111" s="105">
        <f t="shared" si="21"/>
        <v>1.58333333333333</v>
      </c>
      <c r="O111" s="106">
        <f t="shared" si="22"/>
        <v>0.59375</v>
      </c>
      <c r="P111" s="98"/>
      <c r="Q111" s="30">
        <v>8</v>
      </c>
      <c r="R111" s="31" t="str">
        <f>各类选项!F9</f>
        <v>GG</v>
      </c>
      <c r="S111" s="31">
        <f>COUNTIFS(原始数据!$J$3:$J$722,R111)</f>
        <v>11</v>
      </c>
      <c r="T111" s="31">
        <f>COUNTIFS(原始数据!$E$3:$E$722,R111,原始数据!$I$3:$I$722,"客",原始数据!$S$3:$S$722,"&gt;2")+COUNTIFS(原始数据!$F$3:$F$722,R111,原始数据!$I$3:$I$722,"主",原始数据!$T$3:$T$722,"&gt;2")</f>
        <v>2</v>
      </c>
      <c r="U111" s="37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18</v>
      </c>
      <c r="V111" s="59">
        <f t="shared" si="23"/>
        <v>1.63636363636364</v>
      </c>
      <c r="W111" s="31"/>
      <c r="X111" s="31"/>
      <c r="Y111" s="37">
        <f>SUMIFS(原始数据!$S$3:$S$722,原始数据!$E$3:$E$722,R111,原始数据!$I$3:$I$722,"客")+SUMIFS(原始数据!$T$3:$T$722,原始数据!$F$3:$F$722,R111,原始数据!$I$3:$I$722,"主")</f>
        <v>18</v>
      </c>
      <c r="Z111" s="31">
        <f>SUMIFS(原始数据!$S$3:$S$722,原始数据!$J$3:$J$722,R111,原始数据!$I$3:$I$722,"主")+SUMIFS(原始数据!$T$3:$T$722,原始数据!$J$3:$J$722,R111,原始数据!$I$3:$I$722,"客")</f>
        <v>28</v>
      </c>
      <c r="AA111" s="59">
        <f t="shared" si="24"/>
        <v>1.63636363636364</v>
      </c>
      <c r="AB111" s="59">
        <f t="shared" si="25"/>
        <v>0.642857142857143</v>
      </c>
      <c r="AC111" s="31">
        <f t="array" ref="AC111">RANK(AA111,AA$104:AA$123)+SUMPRODUCT((AA$104:AA$123=AA111)*(AB$104:AB$123&gt;AB111))</f>
        <v>7</v>
      </c>
      <c r="AD111" s="31">
        <f t="array" ref="AD111">AC111+SUMPRODUCT((AC$104:AC$123=AC111)*(V$104:V$123&gt;V111))</f>
        <v>7</v>
      </c>
      <c r="AE111" s="31">
        <f t="array" ref="AE111">AD111+SUMPRODUCT((AD$104:AD$123=AD111)*(AF$104:AF$123&gt;AF111))</f>
        <v>7</v>
      </c>
      <c r="AF111" s="31">
        <v>13</v>
      </c>
    </row>
    <row r="112" ht="19" customHeight="1" spans="1:34">
      <c r="A112" s="98"/>
      <c r="B112" s="107" t="s">
        <v>138</v>
      </c>
      <c r="C112" s="107">
        <f>COUNTIF(赛果!M$2:M$91,B112)+COUNTIF(赛果!N$2:N$91,B112)</f>
        <v>4</v>
      </c>
      <c r="D112" s="108">
        <f>COUNTIFS(原始数据!$J$3:$J$722,B112)</f>
        <v>11</v>
      </c>
      <c r="E112" s="109">
        <f>COUNTIFS(原始数据!$E$3:$E$722,B112,原始数据!$I$3:$I$722,"客",原始数据!$S$3:$S$722,"&gt;2")+COUNTIFS(原始数据!$F$3:$F$722,B112,原始数据!$I$3:$I$722,"主",原始数据!$T$3:$T$722,"&gt;2")</f>
        <v>2</v>
      </c>
      <c r="F112" s="109">
        <f>COUNTIFS(原始数据!$E$3:$E$722,B112,原始数据!$I$3:$I$722,"客",原始数据!$S$3:$S$722,"=2")+COUNTIFS(原始数据!$F$3:$F$722,B112,原始数据!$I$3:$I$722,"主",原始数据!$T$3:$T$722,"=2")</f>
        <v>4</v>
      </c>
      <c r="G112" s="110">
        <f>COUNTIFS(原始数据!$E$3:$E$722,B112,原始数据!$I$3:$I$722,"客",原始数据!$S$3:$S$722,"&lt;2")+COUNTIFS(原始数据!$F$3:$F$722,B112,原始数据!$I$3:$I$722,"主",原始数据!$T$3:$T$722,"&lt;2")</f>
        <v>5</v>
      </c>
      <c r="H112" s="108">
        <f>COUNTIFS(原始数据!$E$3:$E$722,B112,原始数据!$I$3:$I$722,"客",原始数据!$S$3:$S$722,"5")+COUNTIFS(原始数据!$F$3:$F$722,B112,原始数据!$I$3:$I$722,"主",原始数据!$T$3:$T$722,"5")</f>
        <v>0</v>
      </c>
      <c r="I112" s="111">
        <f>COUNTIFS(原始数据!$E$3:$E$722,B112,原始数据!$I$3:$I$722,"客",原始数据!$S$3:$S$722,"0")+COUNTIFS(原始数据!$F$3:$F$722,B112,原始数据!$I$3:$I$722,"主",原始数据!$T$3:$T$722,"0")</f>
        <v>3</v>
      </c>
      <c r="J112" s="108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16</v>
      </c>
      <c r="K112" s="112">
        <f t="shared" si="20"/>
        <v>1.45454545454545</v>
      </c>
      <c r="L112" s="108">
        <f>SUMIFS(原始数据!$S$3:$S$722,原始数据!$E$3:$E$722,B112,原始数据!$I$3:$I$722,"客")+SUMIFS(原始数据!$T$3:$T$722,原始数据!$F$3:$F$722,B112,原始数据!$I$3:$I$722,"主")</f>
        <v>16</v>
      </c>
      <c r="M112" s="109">
        <f>SUMIFS(原始数据!$S$3:$S$722,原始数据!$J$3:$J$722,B112,原始数据!$I$3:$I$722,"主")+SUMIFS(原始数据!$T$3:$T$722,原始数据!$J$3:$J$722,B112,原始数据!$I$3:$I$722,"客")</f>
        <v>31</v>
      </c>
      <c r="N112" s="112">
        <f t="shared" si="21"/>
        <v>1.45454545454545</v>
      </c>
      <c r="O112" s="113">
        <f t="shared" si="22"/>
        <v>0.516129032258065</v>
      </c>
      <c r="P112" s="98"/>
      <c r="Q112" s="30">
        <v>9</v>
      </c>
      <c r="R112" s="31" t="str">
        <f>各类选项!F10</f>
        <v>Omni</v>
      </c>
      <c r="S112" s="31">
        <f>COUNTIFS(原始数据!$J$3:$J$722,R112)</f>
        <v>8</v>
      </c>
      <c r="T112" s="31">
        <f>COUNTIFS(原始数据!$E$3:$E$722,R112,原始数据!$I$3:$I$722,"客",原始数据!$S$3:$S$722,"&gt;2")+COUNTIFS(原始数据!$F$3:$F$722,R112,原始数据!$I$3:$I$722,"主",原始数据!$T$3:$T$722,"&gt;2")</f>
        <v>0</v>
      </c>
      <c r="U112" s="37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2</v>
      </c>
      <c r="V112" s="59">
        <f t="shared" si="23"/>
        <v>0.25</v>
      </c>
      <c r="W112" s="31"/>
      <c r="X112" s="31"/>
      <c r="Y112" s="37">
        <f>SUMIFS(原始数据!$S$3:$S$722,原始数据!$E$3:$E$722,R112,原始数据!$I$3:$I$722,"客")+SUMIFS(原始数据!$T$3:$T$722,原始数据!$F$3:$F$722,R112,原始数据!$I$3:$I$722,"主")</f>
        <v>2</v>
      </c>
      <c r="Z112" s="31">
        <f>SUMIFS(原始数据!$S$3:$S$722,原始数据!$J$3:$J$722,R112,原始数据!$I$3:$I$722,"主")+SUMIFS(原始数据!$T$3:$T$722,原始数据!$J$3:$J$722,R112,原始数据!$I$3:$I$722,"客")</f>
        <v>37</v>
      </c>
      <c r="AA112" s="59">
        <f t="shared" si="24"/>
        <v>0.25</v>
      </c>
      <c r="AB112" s="59">
        <f t="shared" si="25"/>
        <v>0.0540540540540541</v>
      </c>
      <c r="AC112" s="31">
        <f t="array" ref="AC112">RANK(AA112,AA$104:AA$123)+SUMPRODUCT((AA$104:AA$123=AA112)*(AB$104:AB$123&gt;AB112))</f>
        <v>19</v>
      </c>
      <c r="AD112" s="31">
        <f t="array" ref="AD112">AC112+SUMPRODUCT((AC$104:AC$123=AC112)*(V$104:V$123&gt;V112))</f>
        <v>19</v>
      </c>
      <c r="AE112" s="31">
        <f t="array" ref="AE112">AD112+SUMPRODUCT((AD$104:AD$123=AD112)*(AF$104:AF$123&gt;AF112))</f>
        <v>19</v>
      </c>
      <c r="AF112" s="31">
        <v>12</v>
      </c>
    </row>
    <row r="113" ht="19" customHeight="1" spans="1:32">
      <c r="A113" s="98"/>
      <c r="B113" s="100" t="s">
        <v>73</v>
      </c>
      <c r="C113" s="100">
        <f>COUNTIF(赛果!M$2:M$91,B113)+COUNTIF(赛果!N$2:N$91,B113)</f>
        <v>4</v>
      </c>
      <c r="D113" s="101">
        <f>COUNTIFS(原始数据!$J$3:$J$722,B113)</f>
        <v>11</v>
      </c>
      <c r="E113" s="102">
        <f>COUNTIFS(原始数据!$E$3:$E$722,B113,原始数据!$I$3:$I$722,"客",原始数据!$S$3:$S$722,"&gt;2")+COUNTIFS(原始数据!$F$3:$F$722,B113,原始数据!$I$3:$I$722,"主",原始数据!$T$3:$T$722,"&gt;2")</f>
        <v>0</v>
      </c>
      <c r="F113" s="102">
        <f>COUNTIFS(原始数据!$E$3:$E$722,B113,原始数据!$I$3:$I$722,"客",原始数据!$S$3:$S$722,"=2")+COUNTIFS(原始数据!$F$3:$F$722,B113,原始数据!$I$3:$I$722,"主",原始数据!$T$3:$T$722,"=2")</f>
        <v>5</v>
      </c>
      <c r="G113" s="103">
        <f>COUNTIFS(原始数据!$E$3:$E$722,B113,原始数据!$I$3:$I$722,"客",原始数据!$S$3:$S$722,"&lt;2")+COUNTIFS(原始数据!$F$3:$F$722,B113,原始数据!$I$3:$I$722,"主",原始数据!$T$3:$T$722,"&lt;2")</f>
        <v>6</v>
      </c>
      <c r="H113" s="101">
        <f>COUNTIFS(原始数据!$E$3:$E$722,B113,原始数据!$I$3:$I$722,"客",原始数据!$S$3:$S$722,"5")+COUNTIFS(原始数据!$F$3:$F$722,B113,原始数据!$I$3:$I$722,"主",原始数据!$T$3:$T$722,"5")</f>
        <v>0</v>
      </c>
      <c r="I113" s="104">
        <f>COUNTIFS(原始数据!$E$3:$E$722,B113,原始数据!$I$3:$I$722,"客",原始数据!$S$3:$S$722,"0")+COUNTIFS(原始数据!$F$3:$F$722,B113,原始数据!$I$3:$I$722,"主",原始数据!$T$3:$T$722,"0")</f>
        <v>1</v>
      </c>
      <c r="J113" s="101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15</v>
      </c>
      <c r="K113" s="105">
        <f t="shared" si="20"/>
        <v>1.36363636363636</v>
      </c>
      <c r="L113" s="101">
        <f>SUMIFS(原始数据!$S$3:$S$722,原始数据!$E$3:$E$722,B113,原始数据!$I$3:$I$722,"客")+SUMIFS(原始数据!$T$3:$T$722,原始数据!$F$3:$F$722,B113,原始数据!$I$3:$I$722,"主")</f>
        <v>15</v>
      </c>
      <c r="M113" s="102">
        <f>SUMIFS(原始数据!$S$3:$S$722,原始数据!$J$3:$J$722,B113,原始数据!$I$3:$I$722,"主")+SUMIFS(原始数据!$T$3:$T$722,原始数据!$J$3:$J$722,B113,原始数据!$I$3:$I$722,"客")</f>
        <v>30</v>
      </c>
      <c r="N113" s="105">
        <f t="shared" si="21"/>
        <v>1.36363636363636</v>
      </c>
      <c r="O113" s="106">
        <f t="shared" si="22"/>
        <v>0.5</v>
      </c>
      <c r="P113" s="98"/>
      <c r="Q113" s="30">
        <v>10</v>
      </c>
      <c r="R113" s="31" t="str">
        <f>各类选项!F11</f>
        <v>SKY</v>
      </c>
      <c r="S113" s="31">
        <f>COUNTIFS(原始数据!$J$3:$J$722,R113)</f>
        <v>9</v>
      </c>
      <c r="T113" s="31">
        <f>COUNTIFS(原始数据!$E$3:$E$722,R113,原始数据!$I$3:$I$722,"客",原始数据!$S$3:$S$722,"&gt;2")+COUNTIFS(原始数据!$F$3:$F$722,R113,原始数据!$I$3:$I$722,"主",原始数据!$T$3:$T$722,"&gt;2")</f>
        <v>1</v>
      </c>
      <c r="U113" s="37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9</v>
      </c>
      <c r="V113" s="59">
        <f t="shared" si="23"/>
        <v>1</v>
      </c>
      <c r="W113" s="31"/>
      <c r="X113" s="31"/>
      <c r="Y113" s="37">
        <f>SUMIFS(原始数据!$S$3:$S$722,原始数据!$E$3:$E$722,R113,原始数据!$I$3:$I$722,"客")+SUMIFS(原始数据!$T$3:$T$722,原始数据!$F$3:$F$722,R113,原始数据!$I$3:$I$722,"主")</f>
        <v>10</v>
      </c>
      <c r="Z113" s="31">
        <f>SUMIFS(原始数据!$S$3:$S$722,原始数据!$J$3:$J$722,R113,原始数据!$I$3:$I$722,"主")+SUMIFS(原始数据!$T$3:$T$722,原始数据!$J$3:$J$722,R113,原始数据!$I$3:$I$722,"客")</f>
        <v>32</v>
      </c>
      <c r="AA113" s="59">
        <f t="shared" si="24"/>
        <v>1.11111111111111</v>
      </c>
      <c r="AB113" s="59">
        <f t="shared" si="25"/>
        <v>0.3125</v>
      </c>
      <c r="AC113" s="31">
        <f t="array" ref="AC113">RANK(AA113,AA$104:AA$123)+SUMPRODUCT((AA$104:AA$123=AA113)*(AB$104:AB$123&gt;AB113))</f>
        <v>16</v>
      </c>
      <c r="AD113" s="31">
        <f t="array" ref="AD113">AC113+SUMPRODUCT((AC$104:AC$123=AC113)*(V$104:V$123&gt;V113))</f>
        <v>16</v>
      </c>
      <c r="AE113" s="31">
        <f t="array" ref="AE113">AD113+SUMPRODUCT((AD$104:AD$123=AD113)*(AF$104:AF$123&gt;AF113))</f>
        <v>16</v>
      </c>
      <c r="AF113" s="31">
        <v>11</v>
      </c>
    </row>
    <row r="114" ht="19" customHeight="1" spans="1:32">
      <c r="A114" s="114"/>
      <c r="B114" s="107" t="s">
        <v>74</v>
      </c>
      <c r="C114" s="107">
        <f>COUNTIF(赛果!M$2:M$91,B114)+COUNTIF(赛果!N$2:N$91,B114)</f>
        <v>4</v>
      </c>
      <c r="D114" s="108">
        <f>COUNTIFS(原始数据!$J$3:$J$722,B114)</f>
        <v>12</v>
      </c>
      <c r="E114" s="109">
        <f>COUNTIFS(原始数据!$E$3:$E$722,B114,原始数据!$I$3:$I$722,"客",原始数据!$S$3:$S$722,"&gt;2")+COUNTIFS(原始数据!$F$3:$F$722,B114,原始数据!$I$3:$I$722,"主",原始数据!$T$3:$T$722,"&gt;2")</f>
        <v>0</v>
      </c>
      <c r="F114" s="109">
        <f>COUNTIFS(原始数据!$E$3:$E$722,B114,原始数据!$I$3:$I$722,"客",原始数据!$S$3:$S$722,"=2")+COUNTIFS(原始数据!$F$3:$F$722,B114,原始数据!$I$3:$I$722,"主",原始数据!$T$3:$T$722,"=2")</f>
        <v>6</v>
      </c>
      <c r="G114" s="110">
        <f>COUNTIFS(原始数据!$E$3:$E$722,B114,原始数据!$I$3:$I$722,"客",原始数据!$S$3:$S$722,"&lt;2")+COUNTIFS(原始数据!$F$3:$F$722,B114,原始数据!$I$3:$I$722,"主",原始数据!$T$3:$T$722,"&lt;2")</f>
        <v>6</v>
      </c>
      <c r="H114" s="108">
        <f>COUNTIFS(原始数据!$E$3:$E$722,B114,原始数据!$I$3:$I$722,"客",原始数据!$S$3:$S$722,"5")+COUNTIFS(原始数据!$F$3:$F$722,B114,原始数据!$I$3:$I$722,"主",原始数据!$T$3:$T$722,"5")</f>
        <v>0</v>
      </c>
      <c r="I114" s="111">
        <f>COUNTIFS(原始数据!$E$3:$E$722,B114,原始数据!$I$3:$I$722,"客",原始数据!$S$3:$S$722,"0")+COUNTIFS(原始数据!$F$3:$F$722,B114,原始数据!$I$3:$I$722,"主",原始数据!$T$3:$T$722,"0")</f>
        <v>2</v>
      </c>
      <c r="J114" s="108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16</v>
      </c>
      <c r="K114" s="112">
        <f t="shared" si="20"/>
        <v>1.33333333333333</v>
      </c>
      <c r="L114" s="108">
        <f>SUMIFS(原始数据!$S$3:$S$722,原始数据!$E$3:$E$722,B114,原始数据!$I$3:$I$722,"客")+SUMIFS(原始数据!$T$3:$T$722,原始数据!$F$3:$F$722,B114,原始数据!$I$3:$I$722,"主")</f>
        <v>16</v>
      </c>
      <c r="M114" s="109">
        <f>SUMIFS(原始数据!$S$3:$S$722,原始数据!$J$3:$J$722,B114,原始数据!$I$3:$I$722,"主")+SUMIFS(原始数据!$T$3:$T$722,原始数据!$J$3:$J$722,B114,原始数据!$I$3:$I$722,"客")</f>
        <v>34</v>
      </c>
      <c r="N114" s="112">
        <f t="shared" si="21"/>
        <v>1.33333333333333</v>
      </c>
      <c r="O114" s="113">
        <f t="shared" si="22"/>
        <v>0.470588235294118</v>
      </c>
      <c r="P114" s="98"/>
      <c r="Q114" s="30">
        <v>11</v>
      </c>
      <c r="R114" s="31" t="str">
        <f>各类选项!F12</f>
        <v>ACT</v>
      </c>
      <c r="S114" s="31">
        <f>COUNTIFS(原始数据!$J$3:$J$722,R114)</f>
        <v>10</v>
      </c>
      <c r="T114" s="31">
        <f>COUNTIFS(原始数据!$E$3:$E$722,R114,原始数据!$I$3:$I$722,"客",原始数据!$S$3:$S$722,"&gt;2")+COUNTIFS(原始数据!$F$3:$F$722,R114,原始数据!$I$3:$I$722,"主",原始数据!$T$3:$T$722,"&gt;2")</f>
        <v>4</v>
      </c>
      <c r="U114" s="37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18</v>
      </c>
      <c r="V114" s="59">
        <f t="shared" si="23"/>
        <v>1.8</v>
      </c>
      <c r="W114" s="31"/>
      <c r="X114" s="31"/>
      <c r="Y114" s="37">
        <f>SUMIFS(原始数据!$S$3:$S$722,原始数据!$E$3:$E$722,R114,原始数据!$I$3:$I$722,"客")+SUMIFS(原始数据!$T$3:$T$722,原始数据!$F$3:$F$722,R114,原始数据!$I$3:$I$722,"主")</f>
        <v>18</v>
      </c>
      <c r="Z114" s="31">
        <f>SUMIFS(原始数据!$S$3:$S$722,原始数据!$J$3:$J$722,R114,原始数据!$I$3:$I$722,"主")+SUMIFS(原始数据!$T$3:$T$722,原始数据!$J$3:$J$722,R114,原始数据!$I$3:$I$722,"客")</f>
        <v>25</v>
      </c>
      <c r="AA114" s="59">
        <f t="shared" si="24"/>
        <v>1.8</v>
      </c>
      <c r="AB114" s="59">
        <f t="shared" si="25"/>
        <v>0.72</v>
      </c>
      <c r="AC114" s="31">
        <f t="array" ref="AC114">RANK(AA114,AA$104:AA$123)+SUMPRODUCT((AA$104:AA$123=AA114)*(AB$104:AB$123&gt;AB114))</f>
        <v>5</v>
      </c>
      <c r="AD114" s="31">
        <f t="array" ref="AD114">AC114+SUMPRODUCT((AC$104:AC$123=AC114)*(V$104:V$123&gt;V114))</f>
        <v>5</v>
      </c>
      <c r="AE114" s="31">
        <f t="array" ref="AE114">AD114+SUMPRODUCT((AD$104:AD$123=AD114)*(AF$104:AF$123&gt;AF114))</f>
        <v>5</v>
      </c>
      <c r="AF114" s="31">
        <v>10</v>
      </c>
    </row>
    <row r="115" ht="19" customHeight="1" spans="1:32">
      <c r="A115" s="114"/>
      <c r="B115" s="100" t="s">
        <v>149</v>
      </c>
      <c r="C115" s="100">
        <f>COUNTIF(赛果!M$2:M$91,B115)+COUNTIF(赛果!N$2:N$91,B115)</f>
        <v>4</v>
      </c>
      <c r="D115" s="101">
        <f>COUNTIFS(原始数据!$J$3:$J$722,B115)</f>
        <v>10</v>
      </c>
      <c r="E115" s="102">
        <f>COUNTIFS(原始数据!$E$3:$E$722,B115,原始数据!$I$3:$I$722,"客",原始数据!$S$3:$S$722,"&gt;2")+COUNTIFS(原始数据!$F$3:$F$722,B115,原始数据!$I$3:$I$722,"主",原始数据!$T$3:$T$722,"&gt;2")</f>
        <v>2</v>
      </c>
      <c r="F115" s="102">
        <f>COUNTIFS(原始数据!$E$3:$E$722,B115,原始数据!$I$3:$I$722,"客",原始数据!$S$3:$S$722,"=2")+COUNTIFS(原始数据!$F$3:$F$722,B115,原始数据!$I$3:$I$722,"主",原始数据!$T$3:$T$722,"=2")</f>
        <v>2</v>
      </c>
      <c r="G115" s="103">
        <f>COUNTIFS(原始数据!$E$3:$E$722,B115,原始数据!$I$3:$I$722,"客",原始数据!$S$3:$S$722,"&lt;2")+COUNTIFS(原始数据!$F$3:$F$722,B115,原始数据!$I$3:$I$722,"主",原始数据!$T$3:$T$722,"&lt;2")</f>
        <v>6</v>
      </c>
      <c r="H115" s="101">
        <f>COUNTIFS(原始数据!$E$3:$E$722,B115,原始数据!$I$3:$I$722,"客",原始数据!$S$3:$S$722,"5")+COUNTIFS(原始数据!$F$3:$F$722,B115,原始数据!$I$3:$I$722,"主",原始数据!$T$3:$T$722,"5")</f>
        <v>1</v>
      </c>
      <c r="I115" s="104">
        <f>COUNTIFS(原始数据!$E$3:$E$722,B115,原始数据!$I$3:$I$722,"客",原始数据!$S$3:$S$722,"0")+COUNTIFS(原始数据!$F$3:$F$722,B115,原始数据!$I$3:$I$722,"主",原始数据!$T$3:$T$722,"0")</f>
        <v>4</v>
      </c>
      <c r="J115" s="101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13</v>
      </c>
      <c r="K115" s="105">
        <f t="shared" si="20"/>
        <v>1.3</v>
      </c>
      <c r="L115" s="101">
        <f>SUMIFS(原始数据!$S$3:$S$722,原始数据!$E$3:$E$722,B115,原始数据!$I$3:$I$722,"客")+SUMIFS(原始数据!$T$3:$T$722,原始数据!$F$3:$F$722,B115,原始数据!$I$3:$I$722,"主")</f>
        <v>14</v>
      </c>
      <c r="M115" s="102">
        <f>SUMIFS(原始数据!$S$3:$S$722,原始数据!$J$3:$J$722,B115,原始数据!$I$3:$I$722,"主")+SUMIFS(原始数据!$T$3:$T$722,原始数据!$J$3:$J$722,B115,原始数据!$I$3:$I$722,"客")</f>
        <v>31</v>
      </c>
      <c r="N115" s="105">
        <f t="shared" si="21"/>
        <v>1.4</v>
      </c>
      <c r="O115" s="106">
        <f t="shared" si="22"/>
        <v>0.451612903225806</v>
      </c>
      <c r="P115" s="98"/>
      <c r="Q115" s="30">
        <v>12</v>
      </c>
      <c r="R115" s="31" t="str">
        <f>各类选项!F13</f>
        <v>RD</v>
      </c>
      <c r="S115" s="31">
        <f>COUNTIFS(原始数据!$J$3:$J$722,R115)</f>
        <v>12</v>
      </c>
      <c r="T115" s="31">
        <f>COUNTIFS(原始数据!$E$3:$E$722,R115,原始数据!$I$3:$I$722,"客",原始数据!$S$3:$S$722,"&gt;2")+COUNTIFS(原始数据!$F$3:$F$722,R115,原始数据!$I$3:$I$722,"主",原始数据!$T$3:$T$722,"&gt;2")</f>
        <v>3</v>
      </c>
      <c r="U115" s="37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19</v>
      </c>
      <c r="V115" s="59">
        <f t="shared" si="23"/>
        <v>1.58333333333333</v>
      </c>
      <c r="W115" s="31"/>
      <c r="X115" s="31"/>
      <c r="Y115" s="37">
        <f>SUMIFS(原始数据!$S$3:$S$722,原始数据!$E$3:$E$722,R115,原始数据!$I$3:$I$722,"客")+SUMIFS(原始数据!$T$3:$T$722,原始数据!$F$3:$F$722,R115,原始数据!$I$3:$I$722,"主")</f>
        <v>19</v>
      </c>
      <c r="Z115" s="31">
        <f>SUMIFS(原始数据!$S$3:$S$722,原始数据!$J$3:$J$722,R115,原始数据!$I$3:$I$722,"主")+SUMIFS(原始数据!$T$3:$T$722,原始数据!$J$3:$J$722,R115,原始数据!$I$3:$I$722,"客")</f>
        <v>32</v>
      </c>
      <c r="AA115" s="59">
        <f t="shared" si="24"/>
        <v>1.58333333333333</v>
      </c>
      <c r="AB115" s="59">
        <f t="shared" si="25"/>
        <v>0.59375</v>
      </c>
      <c r="AC115" s="31">
        <f t="array" ref="AC115">RANK(AA115,AA$104:AA$123)+SUMPRODUCT((AA$104:AA$123=AA115)*(AB$104:AB$123&gt;AB115))</f>
        <v>8</v>
      </c>
      <c r="AD115" s="31">
        <f t="array" ref="AD115">AC115+SUMPRODUCT((AC$104:AC$123=AC115)*(V$104:V$123&gt;V115))</f>
        <v>8</v>
      </c>
      <c r="AE115" s="31">
        <f t="array" ref="AE115">AD115+SUMPRODUCT((AD$104:AD$123=AD115)*(AF$104:AF$123&gt;AF115))</f>
        <v>8</v>
      </c>
      <c r="AF115" s="31">
        <v>9</v>
      </c>
    </row>
    <row r="116" ht="19" customHeight="1" spans="1:32">
      <c r="A116" s="114"/>
      <c r="B116" s="100" t="s">
        <v>163</v>
      </c>
      <c r="C116" s="100">
        <f>COUNTIF(赛果!M$2:M$91,B116)+COUNTIF(赛果!N$2:N$91,B116)</f>
        <v>4</v>
      </c>
      <c r="D116" s="101">
        <f>COUNTIFS(原始数据!$J$3:$J$722,B116)</f>
        <v>10</v>
      </c>
      <c r="E116" s="102">
        <f>COUNTIFS(原始数据!$E$3:$E$722,B116,原始数据!$I$3:$I$722,"客",原始数据!$S$3:$S$722,"&gt;2")+COUNTIFS(原始数据!$F$3:$F$722,B116,原始数据!$I$3:$I$722,"主",原始数据!$T$3:$T$722,"&gt;2")</f>
        <v>1</v>
      </c>
      <c r="F116" s="102">
        <f>COUNTIFS(原始数据!$E$3:$E$722,B116,原始数据!$I$3:$I$722,"客",原始数据!$S$3:$S$722,"=2")+COUNTIFS(原始数据!$F$3:$F$722,B116,原始数据!$I$3:$I$722,"主",原始数据!$T$3:$T$722,"=2")</f>
        <v>3</v>
      </c>
      <c r="G116" s="103">
        <f>COUNTIFS(原始数据!$E$3:$E$722,B116,原始数据!$I$3:$I$722,"客",原始数据!$S$3:$S$722,"&lt;2")+COUNTIFS(原始数据!$F$3:$F$722,B116,原始数据!$I$3:$I$722,"主",原始数据!$T$3:$T$722,"&lt;2")</f>
        <v>6</v>
      </c>
      <c r="H116" s="101">
        <f>COUNTIFS(原始数据!$E$3:$E$722,B116,原始数据!$I$3:$I$722,"客",原始数据!$S$3:$S$722,"5")+COUNTIFS(原始数据!$F$3:$F$722,B116,原始数据!$I$3:$I$722,"主",原始数据!$T$3:$T$722,"5")</f>
        <v>0</v>
      </c>
      <c r="I116" s="104">
        <f>COUNTIFS(原始数据!$E$3:$E$722,B116,原始数据!$I$3:$I$722,"客",原始数据!$S$3:$S$722,"0")+COUNTIFS(原始数据!$F$3:$F$722,B116,原始数据!$I$3:$I$722,"主",原始数据!$T$3:$T$722,"0")</f>
        <v>2</v>
      </c>
      <c r="J116" s="101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13</v>
      </c>
      <c r="K116" s="105">
        <f t="shared" si="20"/>
        <v>1.3</v>
      </c>
      <c r="L116" s="101">
        <f>SUMIFS(原始数据!$S$3:$S$722,原始数据!$E$3:$E$722,B116,原始数据!$I$3:$I$722,"客")+SUMIFS(原始数据!$T$3:$T$722,原始数据!$F$3:$F$722,B116,原始数据!$I$3:$I$722,"主")</f>
        <v>13</v>
      </c>
      <c r="M116" s="102">
        <f>SUMIFS(原始数据!$S$3:$S$722,原始数据!$J$3:$J$722,B116,原始数据!$I$3:$I$722,"主")+SUMIFS(原始数据!$T$3:$T$722,原始数据!$J$3:$J$722,B116,原始数据!$I$3:$I$722,"客")</f>
        <v>29</v>
      </c>
      <c r="N116" s="105">
        <f t="shared" si="21"/>
        <v>1.3</v>
      </c>
      <c r="O116" s="106">
        <f t="shared" si="22"/>
        <v>0.448275862068966</v>
      </c>
      <c r="P116" s="98"/>
      <c r="Q116" s="30">
        <v>13</v>
      </c>
      <c r="R116" s="31" t="str">
        <f>各类选项!F14</f>
        <v>ZZZ</v>
      </c>
      <c r="S116" s="31">
        <f>COUNTIFS(原始数据!$J$3:$J$722,R116)</f>
        <v>8</v>
      </c>
      <c r="T116" s="31">
        <f>COUNTIFS(原始数据!$E$3:$E$722,R116,原始数据!$I$3:$I$722,"客",原始数据!$S$3:$S$722,"&gt;2")+COUNTIFS(原始数据!$F$3:$F$722,R116,原始数据!$I$3:$I$722,"主",原始数据!$T$3:$T$722,"&gt;2")</f>
        <v>0</v>
      </c>
      <c r="U116" s="37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1</v>
      </c>
      <c r="V116" s="59">
        <f t="shared" si="23"/>
        <v>0.125</v>
      </c>
      <c r="W116" s="31"/>
      <c r="X116" s="31"/>
      <c r="Y116" s="37">
        <f>SUMIFS(原始数据!$S$3:$S$722,原始数据!$E$3:$E$722,R116,原始数据!$I$3:$I$722,"客")+SUMIFS(原始数据!$T$3:$T$722,原始数据!$F$3:$F$722,R116,原始数据!$I$3:$I$722,"主")</f>
        <v>1</v>
      </c>
      <c r="Z116" s="31">
        <f>SUMIFS(原始数据!$S$3:$S$722,原始数据!$J$3:$J$722,R116,原始数据!$I$3:$I$722,"主")+SUMIFS(原始数据!$T$3:$T$722,原始数据!$J$3:$J$722,R116,原始数据!$I$3:$I$722,"客")</f>
        <v>38</v>
      </c>
      <c r="AA116" s="59">
        <f t="shared" si="24"/>
        <v>0.125</v>
      </c>
      <c r="AB116" s="59">
        <f t="shared" si="25"/>
        <v>0.0263157894736842</v>
      </c>
      <c r="AC116" s="31">
        <f t="array" ref="AC116">RANK(AA116,AA$104:AA$123)+SUMPRODUCT((AA$104:AA$123=AA116)*(AB$104:AB$123&gt;AB116))</f>
        <v>20</v>
      </c>
      <c r="AD116" s="31">
        <f t="array" ref="AD116">AC116+SUMPRODUCT((AC$104:AC$123=AC116)*(V$104:V$123&gt;V116))</f>
        <v>20</v>
      </c>
      <c r="AE116" s="31">
        <f t="array" ref="AE116">AD116+SUMPRODUCT((AD$104:AD$123=AD116)*(AF$104:AF$123&gt;AF116))</f>
        <v>20</v>
      </c>
      <c r="AF116" s="31">
        <v>8</v>
      </c>
    </row>
    <row r="117" ht="19" customHeight="1" spans="1:32">
      <c r="A117" s="114"/>
      <c r="B117" s="107" t="s">
        <v>166</v>
      </c>
      <c r="C117" s="107">
        <f>COUNTIF(赛果!M$2:M$91,B117)+COUNTIF(赛果!N$2:N$91,B117)</f>
        <v>4</v>
      </c>
      <c r="D117" s="108">
        <f>COUNTIFS(原始数据!$J$3:$J$722,B117)</f>
        <v>12</v>
      </c>
      <c r="E117" s="109">
        <f>COUNTIFS(原始数据!$E$3:$E$722,B117,原始数据!$I$3:$I$722,"客",原始数据!$S$3:$S$722,"&gt;2")+COUNTIFS(原始数据!$F$3:$F$722,B117,原始数据!$I$3:$I$722,"主",原始数据!$T$3:$T$722,"&gt;2")</f>
        <v>2</v>
      </c>
      <c r="F117" s="109">
        <f>COUNTIFS(原始数据!$E$3:$E$722,B117,原始数据!$I$3:$I$722,"客",原始数据!$S$3:$S$722,"=2")+COUNTIFS(原始数据!$F$3:$F$722,B117,原始数据!$I$3:$I$722,"主",原始数据!$T$3:$T$722,"=2")</f>
        <v>3</v>
      </c>
      <c r="G117" s="110">
        <f>COUNTIFS(原始数据!$E$3:$E$722,B117,原始数据!$I$3:$I$722,"客",原始数据!$S$3:$S$722,"&lt;2")+COUNTIFS(原始数据!$F$3:$F$722,B117,原始数据!$I$3:$I$722,"主",原始数据!$T$3:$T$722,"&lt;2")</f>
        <v>7</v>
      </c>
      <c r="H117" s="108">
        <f>COUNTIFS(原始数据!$E$3:$E$722,B117,原始数据!$I$3:$I$722,"客",原始数据!$S$3:$S$722,"5")+COUNTIFS(原始数据!$F$3:$F$722,B117,原始数据!$I$3:$I$722,"主",原始数据!$T$3:$T$722,"5")</f>
        <v>0</v>
      </c>
      <c r="I117" s="111">
        <f>COUNTIFS(原始数据!$E$3:$E$722,B117,原始数据!$I$3:$I$722,"客",原始数据!$S$3:$S$722,"0")+COUNTIFS(原始数据!$F$3:$F$722,B117,原始数据!$I$3:$I$722,"主",原始数据!$T$3:$T$722,"0")</f>
        <v>4</v>
      </c>
      <c r="J117" s="108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15</v>
      </c>
      <c r="K117" s="112">
        <f t="shared" si="20"/>
        <v>1.25</v>
      </c>
      <c r="L117" s="108">
        <f>SUMIFS(原始数据!$S$3:$S$722,原始数据!$E$3:$E$722,B117,原始数据!$I$3:$I$722,"客")+SUMIFS(原始数据!$T$3:$T$722,原始数据!$F$3:$F$722,B117,原始数据!$I$3:$I$722,"主")</f>
        <v>15</v>
      </c>
      <c r="M117" s="109">
        <f>SUMIFS(原始数据!$S$3:$S$722,原始数据!$J$3:$J$722,B117,原始数据!$I$3:$I$722,"主")+SUMIFS(原始数据!$T$3:$T$722,原始数据!$J$3:$J$722,B117,原始数据!$I$3:$I$722,"客")</f>
        <v>37</v>
      </c>
      <c r="N117" s="112">
        <f t="shared" si="21"/>
        <v>1.25</v>
      </c>
      <c r="O117" s="113">
        <f t="shared" si="22"/>
        <v>0.405405405405405</v>
      </c>
      <c r="P117" s="98"/>
      <c r="Q117" s="30">
        <v>14</v>
      </c>
      <c r="R117" s="31" t="str">
        <f>各类选项!F15</f>
        <v>ZETA</v>
      </c>
      <c r="S117" s="31">
        <f>COUNTIFS(原始数据!$J$3:$J$722,R117)</f>
        <v>11</v>
      </c>
      <c r="T117" s="31">
        <f>COUNTIFS(原始数据!$E$3:$E$722,R117,原始数据!$I$3:$I$722,"客",原始数据!$S$3:$S$722,"&gt;2")+COUNTIFS(原始数据!$F$3:$F$722,R117,原始数据!$I$3:$I$722,"主",原始数据!$T$3:$T$722,"&gt;2")</f>
        <v>2</v>
      </c>
      <c r="U117" s="37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22</v>
      </c>
      <c r="V117" s="59">
        <f t="shared" si="23"/>
        <v>2</v>
      </c>
      <c r="W117" s="31"/>
      <c r="X117" s="31"/>
      <c r="Y117" s="37">
        <f>SUMIFS(原始数据!$S$3:$S$722,原始数据!$E$3:$E$722,R117,原始数据!$I$3:$I$722,"客")+SUMIFS(原始数据!$T$3:$T$722,原始数据!$F$3:$F$722,R117,原始数据!$I$3:$I$722,"主")</f>
        <v>22</v>
      </c>
      <c r="Z117" s="31">
        <f>SUMIFS(原始数据!$S$3:$S$722,原始数据!$J$3:$J$722,R117,原始数据!$I$3:$I$722,"主")+SUMIFS(原始数据!$T$3:$T$722,原始数据!$J$3:$J$722,R117,原始数据!$I$3:$I$722,"客")</f>
        <v>23</v>
      </c>
      <c r="AA117" s="59">
        <f t="shared" si="24"/>
        <v>2</v>
      </c>
      <c r="AB117" s="59">
        <f t="shared" si="25"/>
        <v>0.956521739130435</v>
      </c>
      <c r="AC117" s="31">
        <f t="array" ref="AC117">RANK(AA117,AA$104:AA$123)+SUMPRODUCT((AA$104:AA$123=AA117)*(AB$104:AB$123&gt;AB117))</f>
        <v>2</v>
      </c>
      <c r="AD117" s="31">
        <f t="array" ref="AD117">AC117+SUMPRODUCT((AC$104:AC$123=AC117)*(V$104:V$123&gt;V117))</f>
        <v>2</v>
      </c>
      <c r="AE117" s="31">
        <f t="array" ref="AE117">AD117+SUMPRODUCT((AD$104:AD$123=AD117)*(AF$104:AF$123&gt;AF117))</f>
        <v>2</v>
      </c>
      <c r="AF117" s="31">
        <v>7</v>
      </c>
    </row>
    <row r="118" ht="19" customHeight="1" spans="1:32">
      <c r="A118" s="114"/>
      <c r="B118" s="100" t="s">
        <v>116</v>
      </c>
      <c r="C118" s="100">
        <f>COUNTIF(赛果!M$2:M$91,B118)+COUNTIF(赛果!N$2:N$91,B118)</f>
        <v>4</v>
      </c>
      <c r="D118" s="101">
        <f>COUNTIFS(原始数据!$J$3:$J$722,B118)</f>
        <v>10</v>
      </c>
      <c r="E118" s="102">
        <f>COUNTIFS(原始数据!$E$3:$E$722,B118,原始数据!$I$3:$I$722,"客",原始数据!$S$3:$S$722,"&gt;2")+COUNTIFS(原始数据!$F$3:$F$722,B118,原始数据!$I$3:$I$722,"主",原始数据!$T$3:$T$722,"&gt;2")</f>
        <v>1</v>
      </c>
      <c r="F118" s="102">
        <f>COUNTIFS(原始数据!$E$3:$E$722,B118,原始数据!$I$3:$I$722,"客",原始数据!$S$3:$S$722,"=2")+COUNTIFS(原始数据!$F$3:$F$722,B118,原始数据!$I$3:$I$722,"主",原始数据!$T$3:$T$722,"=2")</f>
        <v>4</v>
      </c>
      <c r="G118" s="103">
        <f>COUNTIFS(原始数据!$E$3:$E$722,B118,原始数据!$I$3:$I$722,"客",原始数据!$S$3:$S$722,"&lt;2")+COUNTIFS(原始数据!$F$3:$F$722,B118,原始数据!$I$3:$I$722,"主",原始数据!$T$3:$T$722,"&lt;2")</f>
        <v>5</v>
      </c>
      <c r="H118" s="101">
        <f>COUNTIFS(原始数据!$E$3:$E$722,B118,原始数据!$I$3:$I$722,"客",原始数据!$S$3:$S$722,"5")+COUNTIFS(原始数据!$F$3:$F$722,B118,原始数据!$I$3:$I$722,"主",原始数据!$T$3:$T$722,"5")</f>
        <v>0</v>
      </c>
      <c r="I118" s="104">
        <f>COUNTIFS(原始数据!$E$3:$E$722,B118,原始数据!$I$3:$I$722,"客",原始数据!$S$3:$S$722,"0")+COUNTIFS(原始数据!$F$3:$F$722,B118,原始数据!$I$3:$I$722,"主",原始数据!$T$3:$T$722,"0")</f>
        <v>4</v>
      </c>
      <c r="J118" s="101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12</v>
      </c>
      <c r="K118" s="105">
        <f t="shared" si="20"/>
        <v>1.2</v>
      </c>
      <c r="L118" s="101">
        <f>SUMIFS(原始数据!$S$3:$S$722,原始数据!$E$3:$E$722,B118,原始数据!$I$3:$I$722,"客")+SUMIFS(原始数据!$T$3:$T$722,原始数据!$F$3:$F$722,B118,原始数据!$I$3:$I$722,"主")</f>
        <v>12</v>
      </c>
      <c r="M118" s="102">
        <f>SUMIFS(原始数据!$S$3:$S$722,原始数据!$J$3:$J$722,B118,原始数据!$I$3:$I$722,"主")+SUMIFS(原始数据!$T$3:$T$722,原始数据!$J$3:$J$722,B118,原始数据!$I$3:$I$722,"客")</f>
        <v>32</v>
      </c>
      <c r="N118" s="105">
        <f t="shared" si="21"/>
        <v>1.2</v>
      </c>
      <c r="O118" s="106">
        <f t="shared" si="22"/>
        <v>0.375</v>
      </c>
      <c r="P118" s="98"/>
      <c r="Q118" s="30">
        <v>15</v>
      </c>
      <c r="R118" s="31" t="str">
        <f>各类选项!F16</f>
        <v>MRC</v>
      </c>
      <c r="S118" s="31">
        <f>COUNTIFS(原始数据!$J$3:$J$722,R118)</f>
        <v>11</v>
      </c>
      <c r="T118" s="31">
        <f>COUNTIFS(原始数据!$E$3:$E$722,R118,原始数据!$I$3:$I$722,"客",原始数据!$S$3:$S$722,"&gt;2")+COUNTIFS(原始数据!$F$3:$F$722,R118,原始数据!$I$3:$I$722,"主",原始数据!$T$3:$T$722,"&gt;2")</f>
        <v>2</v>
      </c>
      <c r="U118" s="37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21</v>
      </c>
      <c r="V118" s="59">
        <f t="shared" si="23"/>
        <v>1.90909090909091</v>
      </c>
      <c r="W118" s="31"/>
      <c r="X118" s="31"/>
      <c r="Y118" s="37">
        <f>SUMIFS(原始数据!$S$3:$S$722,原始数据!$E$3:$E$722,R118,原始数据!$I$3:$I$722,"客")+SUMIFS(原始数据!$T$3:$T$722,原始数据!$F$3:$F$722,R118,原始数据!$I$3:$I$722,"主")</f>
        <v>22</v>
      </c>
      <c r="Z118" s="31">
        <f>SUMIFS(原始数据!$S$3:$S$722,原始数据!$J$3:$J$722,R118,原始数据!$I$3:$I$722,"主")+SUMIFS(原始数据!$T$3:$T$722,原始数据!$J$3:$J$722,R118,原始数据!$I$3:$I$722,"客")</f>
        <v>24</v>
      </c>
      <c r="AA118" s="59">
        <f t="shared" si="24"/>
        <v>2</v>
      </c>
      <c r="AB118" s="59">
        <f t="shared" si="25"/>
        <v>0.916666666666667</v>
      </c>
      <c r="AC118" s="31">
        <f t="array" ref="AC118">RANK(AA118,AA$104:AA$123)+SUMPRODUCT((AA$104:AA$123=AA118)*(AB$104:AB$123&gt;AB118))</f>
        <v>4</v>
      </c>
      <c r="AD118" s="31">
        <f t="array" ref="AD118">AC118+SUMPRODUCT((AC$104:AC$123=AC118)*(V$104:V$123&gt;V118))</f>
        <v>4</v>
      </c>
      <c r="AE118" s="31">
        <f t="array" ref="AE118">AD118+SUMPRODUCT((AD$104:AD$123=AD118)*(AF$104:AF$123&gt;AF118))</f>
        <v>4</v>
      </c>
      <c r="AF118" s="31">
        <v>6</v>
      </c>
    </row>
    <row r="119" ht="19" customHeight="1" spans="1:32">
      <c r="A119" s="114"/>
      <c r="B119" s="100" t="s">
        <v>170</v>
      </c>
      <c r="C119" s="100">
        <f>COUNTIF(赛果!M$2:M$91,B119)+COUNTIF(赛果!N$2:N$91,B119)</f>
        <v>4</v>
      </c>
      <c r="D119" s="101">
        <f>COUNTIFS(原始数据!$J$3:$J$722,B119)</f>
        <v>9</v>
      </c>
      <c r="E119" s="102">
        <f>COUNTIFS(原始数据!$E$3:$E$722,B119,原始数据!$I$3:$I$722,"客",原始数据!$S$3:$S$722,"&gt;2")+COUNTIFS(原始数据!$F$3:$F$722,B119,原始数据!$I$3:$I$722,"主",原始数据!$T$3:$T$722,"&gt;2")</f>
        <v>1</v>
      </c>
      <c r="F119" s="102">
        <f>COUNTIFS(原始数据!$E$3:$E$722,B119,原始数据!$I$3:$I$722,"客",原始数据!$S$3:$S$722,"=2")+COUNTIFS(原始数据!$F$3:$F$722,B119,原始数据!$I$3:$I$722,"主",原始数据!$T$3:$T$722,"=2")</f>
        <v>2</v>
      </c>
      <c r="G119" s="103">
        <f>COUNTIFS(原始数据!$E$3:$E$722,B119,原始数据!$I$3:$I$722,"客",原始数据!$S$3:$S$722,"&lt;2")+COUNTIFS(原始数据!$F$3:$F$722,B119,原始数据!$I$3:$I$722,"主",原始数据!$T$3:$T$722,"&lt;2")</f>
        <v>6</v>
      </c>
      <c r="H119" s="101">
        <f>COUNTIFS(原始数据!$E$3:$E$722,B119,原始数据!$I$3:$I$722,"客",原始数据!$S$3:$S$722,"5")+COUNTIFS(原始数据!$F$3:$F$722,B119,原始数据!$I$3:$I$722,"主",原始数据!$T$3:$T$722,"5")</f>
        <v>1</v>
      </c>
      <c r="I119" s="104">
        <f>COUNTIFS(原始数据!$E$3:$E$722,B119,原始数据!$I$3:$I$722,"客",原始数据!$S$3:$S$722,"0")+COUNTIFS(原始数据!$F$3:$F$722,B119,原始数据!$I$3:$I$722,"主",原始数据!$T$3:$T$722,"0")</f>
        <v>5</v>
      </c>
      <c r="J119" s="101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9</v>
      </c>
      <c r="K119" s="105">
        <f t="shared" si="20"/>
        <v>1</v>
      </c>
      <c r="L119" s="101">
        <f>SUMIFS(原始数据!$S$3:$S$722,原始数据!$E$3:$E$722,B119,原始数据!$I$3:$I$722,"客")+SUMIFS(原始数据!$T$3:$T$722,原始数据!$F$3:$F$722,B119,原始数据!$I$3:$I$722,"主")</f>
        <v>10</v>
      </c>
      <c r="M119" s="102">
        <f>SUMIFS(原始数据!$S$3:$S$722,原始数据!$J$3:$J$722,B119,原始数据!$I$3:$I$722,"主")+SUMIFS(原始数据!$T$3:$T$722,原始数据!$J$3:$J$722,B119,原始数据!$I$3:$I$722,"客")</f>
        <v>32</v>
      </c>
      <c r="N119" s="105">
        <f t="shared" si="21"/>
        <v>1.11111111111111</v>
      </c>
      <c r="O119" s="106">
        <f t="shared" si="22"/>
        <v>0.3125</v>
      </c>
      <c r="P119" s="98"/>
      <c r="Q119" s="30">
        <v>16</v>
      </c>
      <c r="R119" s="31" t="str">
        <f>各类选项!F17</f>
        <v>WBG</v>
      </c>
      <c r="S119" s="31">
        <f>COUNTIFS(原始数据!$J$3:$J$722,R119)</f>
        <v>10</v>
      </c>
      <c r="T119" s="31">
        <f>COUNTIFS(原始数据!$E$3:$E$722,R119,原始数据!$I$3:$I$722,"客",原始数据!$S$3:$S$722,"&gt;2")+COUNTIFS(原始数据!$F$3:$F$722,R119,原始数据!$I$3:$I$722,"主",原始数据!$T$3:$T$722,"&gt;2")</f>
        <v>1</v>
      </c>
      <c r="U119" s="37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13</v>
      </c>
      <c r="V119" s="59">
        <f t="shared" si="23"/>
        <v>1.3</v>
      </c>
      <c r="W119" s="31"/>
      <c r="X119" s="31"/>
      <c r="Y119" s="37">
        <f>SUMIFS(原始数据!$S$3:$S$722,原始数据!$E$3:$E$722,R119,原始数据!$I$3:$I$722,"客")+SUMIFS(原始数据!$T$3:$T$722,原始数据!$F$3:$F$722,R119,原始数据!$I$3:$I$722,"主")</f>
        <v>13</v>
      </c>
      <c r="Z119" s="31">
        <f>SUMIFS(原始数据!$S$3:$S$722,原始数据!$J$3:$J$722,R119,原始数据!$I$3:$I$722,"主")+SUMIFS(原始数据!$T$3:$T$722,原始数据!$J$3:$J$722,R119,原始数据!$I$3:$I$722,"客")</f>
        <v>29</v>
      </c>
      <c r="AA119" s="59">
        <f t="shared" si="24"/>
        <v>1.3</v>
      </c>
      <c r="AB119" s="59">
        <f t="shared" si="25"/>
        <v>0.448275862068966</v>
      </c>
      <c r="AC119" s="31">
        <f t="array" ref="AC119">RANK(AA119,AA$104:AA$123)+SUMPRODUCT((AA$104:AA$123=AA119)*(AB$104:AB$123&gt;AB119))</f>
        <v>13</v>
      </c>
      <c r="AD119" s="31">
        <f t="array" ref="AD119">AC119+SUMPRODUCT((AC$104:AC$123=AC119)*(V$104:V$123&gt;V119))</f>
        <v>13</v>
      </c>
      <c r="AE119" s="31">
        <f t="array" ref="AE119">AD119+SUMPRODUCT((AD$104:AD$123=AD119)*(AF$104:AF$123&gt;AF119))</f>
        <v>13</v>
      </c>
      <c r="AF119" s="31">
        <v>5</v>
      </c>
    </row>
    <row r="120" ht="19" customHeight="1" spans="1:32">
      <c r="A120" s="114"/>
      <c r="B120" s="107" t="s">
        <v>162</v>
      </c>
      <c r="C120" s="107">
        <f>COUNTIF(赛果!M$2:M$91,B120)+COUNTIF(赛果!N$2:N$91,B120)</f>
        <v>4</v>
      </c>
      <c r="D120" s="108">
        <f>COUNTIFS(原始数据!$J$3:$J$722,B120)</f>
        <v>9</v>
      </c>
      <c r="E120" s="109">
        <f>COUNTIFS(原始数据!$E$3:$E$722,B120,原始数据!$I$3:$I$722,"客",原始数据!$S$3:$S$722,"&gt;2")+COUNTIFS(原始数据!$F$3:$F$722,B120,原始数据!$I$3:$I$722,"主",原始数据!$T$3:$T$722,"&gt;2")</f>
        <v>0</v>
      </c>
      <c r="F120" s="109">
        <f>COUNTIFS(原始数据!$E$3:$E$722,B120,原始数据!$I$3:$I$722,"客",原始数据!$S$3:$S$722,"=2")+COUNTIFS(原始数据!$F$3:$F$722,B120,原始数据!$I$3:$I$722,"主",原始数据!$T$3:$T$722,"=2")</f>
        <v>3</v>
      </c>
      <c r="G120" s="110">
        <f>COUNTIFS(原始数据!$E$3:$E$722,B120,原始数据!$I$3:$I$722,"客",原始数据!$S$3:$S$722,"&lt;2")+COUNTIFS(原始数据!$F$3:$F$722,B120,原始数据!$I$3:$I$722,"主",原始数据!$T$3:$T$722,"&lt;2")</f>
        <v>6</v>
      </c>
      <c r="H120" s="108">
        <f>COUNTIFS(原始数据!$E$3:$E$722,B120,原始数据!$I$3:$I$722,"客",原始数据!$S$3:$S$722,"5")+COUNTIFS(原始数据!$F$3:$F$722,B120,原始数据!$I$3:$I$722,"主",原始数据!$T$3:$T$722,"5")</f>
        <v>0</v>
      </c>
      <c r="I120" s="111">
        <f>COUNTIFS(原始数据!$E$3:$E$722,B120,原始数据!$I$3:$I$722,"客",原始数据!$S$3:$S$722,"0")+COUNTIFS(原始数据!$F$3:$F$722,B120,原始数据!$I$3:$I$722,"主",原始数据!$T$3:$T$722,"0")</f>
        <v>5</v>
      </c>
      <c r="J120" s="108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7</v>
      </c>
      <c r="K120" s="112">
        <f t="shared" si="20"/>
        <v>0.777777777777778</v>
      </c>
      <c r="L120" s="108">
        <f>SUMIFS(原始数据!$S$3:$S$722,原始数据!$E$3:$E$722,B120,原始数据!$I$3:$I$722,"客")+SUMIFS(原始数据!$T$3:$T$722,原始数据!$F$3:$F$722,B120,原始数据!$I$3:$I$722,"主")</f>
        <v>7</v>
      </c>
      <c r="M120" s="109">
        <f>SUMIFS(原始数据!$S$3:$S$722,原始数据!$J$3:$J$722,B120,原始数据!$I$3:$I$722,"主")+SUMIFS(原始数据!$T$3:$T$722,原始数据!$J$3:$J$722,B120,原始数据!$I$3:$I$722,"客")</f>
        <v>34</v>
      </c>
      <c r="N120" s="112">
        <f t="shared" si="21"/>
        <v>0.777777777777778</v>
      </c>
      <c r="O120" s="113">
        <f t="shared" si="22"/>
        <v>0.205882352941176</v>
      </c>
      <c r="P120" s="98"/>
      <c r="Q120" s="30">
        <v>17</v>
      </c>
      <c r="R120" s="31" t="str">
        <f>各类选项!F18</f>
        <v>RVL</v>
      </c>
      <c r="S120" s="31">
        <f>COUNTIFS(原始数据!$J$3:$J$722,R120)</f>
        <v>11</v>
      </c>
      <c r="T120" s="31">
        <f>COUNTIFS(原始数据!$E$3:$E$722,R120,原始数据!$I$3:$I$722,"客",原始数据!$S$3:$S$722,"&gt;2")+COUNTIFS(原始数据!$F$3:$F$722,R120,原始数据!$I$3:$I$722,"主",原始数据!$T$3:$T$722,"&gt;2")</f>
        <v>1</v>
      </c>
      <c r="U120" s="37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7</v>
      </c>
      <c r="V120" s="59">
        <f t="shared" si="23"/>
        <v>0.636363636363636</v>
      </c>
      <c r="W120" s="31"/>
      <c r="X120" s="31"/>
      <c r="Y120" s="37">
        <f>SUMIFS(原始数据!$S$3:$S$722,原始数据!$E$3:$E$722,R120,原始数据!$I$3:$I$722,"客")+SUMIFS(原始数据!$T$3:$T$722,原始数据!$F$3:$F$722,R120,原始数据!$I$3:$I$722,"主")</f>
        <v>7</v>
      </c>
      <c r="Z120" s="31">
        <f>SUMIFS(原始数据!$S$3:$S$722,原始数据!$J$3:$J$722,R120,原始数据!$I$3:$I$722,"主")+SUMIFS(原始数据!$T$3:$T$722,原始数据!$J$3:$J$722,R120,原始数据!$I$3:$I$722,"客")</f>
        <v>43</v>
      </c>
      <c r="AA120" s="59">
        <f t="shared" si="24"/>
        <v>0.636363636363636</v>
      </c>
      <c r="AB120" s="59">
        <f t="shared" si="25"/>
        <v>0.162790697674419</v>
      </c>
      <c r="AC120" s="31">
        <f t="array" ref="AC120">RANK(AA120,AA$104:AA$123)+SUMPRODUCT((AA$104:AA$123=AA120)*(AB$104:AB$123&gt;AB120))</f>
        <v>18</v>
      </c>
      <c r="AD120" s="31">
        <f t="array" ref="AD120">AC120+SUMPRODUCT((AC$104:AC$123=AC120)*(V$104:V$123&gt;V120))</f>
        <v>18</v>
      </c>
      <c r="AE120" s="31">
        <f t="array" ref="AE120">AD120+SUMPRODUCT((AD$104:AD$123=AD120)*(AF$104:AF$123&gt;AF120))</f>
        <v>18</v>
      </c>
      <c r="AF120" s="31">
        <v>4</v>
      </c>
    </row>
    <row r="121" ht="19" customHeight="1" spans="1:32">
      <c r="A121" s="114"/>
      <c r="B121" s="107" t="s">
        <v>115</v>
      </c>
      <c r="C121" s="107">
        <f>COUNTIF(赛果!M$2:M$91,B121)+COUNTIF(赛果!N$2:N$91,B121)</f>
        <v>4</v>
      </c>
      <c r="D121" s="108">
        <f>COUNTIFS(原始数据!$J$3:$J$722,B121)</f>
        <v>11</v>
      </c>
      <c r="E121" s="109">
        <f>COUNTIFS(原始数据!$E$3:$E$722,B121,原始数据!$I$3:$I$722,"客",原始数据!$S$3:$S$722,"&gt;2")+COUNTIFS(原始数据!$F$3:$F$722,B121,原始数据!$I$3:$I$722,"主",原始数据!$T$3:$T$722,"&gt;2")</f>
        <v>1</v>
      </c>
      <c r="F121" s="109">
        <f>COUNTIFS(原始数据!$E$3:$E$722,B121,原始数据!$I$3:$I$722,"客",原始数据!$S$3:$S$722,"=2")+COUNTIFS(原始数据!$F$3:$F$722,B121,原始数据!$I$3:$I$722,"主",原始数据!$T$3:$T$722,"=2")</f>
        <v>0</v>
      </c>
      <c r="G121" s="110">
        <f>COUNTIFS(原始数据!$E$3:$E$722,B121,原始数据!$I$3:$I$722,"客",原始数据!$S$3:$S$722,"&lt;2")+COUNTIFS(原始数据!$F$3:$F$722,B121,原始数据!$I$3:$I$722,"主",原始数据!$T$3:$T$722,"&lt;2")</f>
        <v>10</v>
      </c>
      <c r="H121" s="108">
        <f>COUNTIFS(原始数据!$E$3:$E$722,B121,原始数据!$I$3:$I$722,"客",原始数据!$S$3:$S$722,"5")+COUNTIFS(原始数据!$F$3:$F$722,B121,原始数据!$I$3:$I$722,"主",原始数据!$T$3:$T$722,"5")</f>
        <v>0</v>
      </c>
      <c r="I121" s="111">
        <f>COUNTIFS(原始数据!$E$3:$E$722,B121,原始数据!$I$3:$I$722,"客",原始数据!$S$3:$S$722,"0")+COUNTIFS(原始数据!$F$3:$F$722,B121,原始数据!$I$3:$I$722,"主",原始数据!$T$3:$T$722,"0")</f>
        <v>6</v>
      </c>
      <c r="J121" s="108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7</v>
      </c>
      <c r="K121" s="112">
        <f t="shared" si="20"/>
        <v>0.636363636363636</v>
      </c>
      <c r="L121" s="108">
        <f>SUMIFS(原始数据!$S$3:$S$722,原始数据!$E$3:$E$722,B121,原始数据!$I$3:$I$722,"客")+SUMIFS(原始数据!$T$3:$T$722,原始数据!$F$3:$F$722,B121,原始数据!$I$3:$I$722,"主")</f>
        <v>7</v>
      </c>
      <c r="M121" s="109">
        <f>SUMIFS(原始数据!$S$3:$S$722,原始数据!$J$3:$J$722,B121,原始数据!$I$3:$I$722,"主")+SUMIFS(原始数据!$T$3:$T$722,原始数据!$J$3:$J$722,B121,原始数据!$I$3:$I$722,"客")</f>
        <v>43</v>
      </c>
      <c r="N121" s="112">
        <f t="shared" si="21"/>
        <v>0.636363636363636</v>
      </c>
      <c r="O121" s="113">
        <f t="shared" si="22"/>
        <v>0.162790697674419</v>
      </c>
      <c r="P121" s="98"/>
      <c r="Q121" s="30">
        <v>18</v>
      </c>
      <c r="R121" s="31" t="str">
        <f>各类选项!F19</f>
        <v>FT</v>
      </c>
      <c r="S121" s="31">
        <f>COUNTIFS(原始数据!$J$3:$J$722,R121)</f>
        <v>10</v>
      </c>
      <c r="T121" s="31">
        <f>COUNTIFS(原始数据!$E$3:$E$722,R121,原始数据!$I$3:$I$722,"客",原始数据!$S$3:$S$722,"&gt;2")+COUNTIFS(原始数据!$F$3:$F$722,R121,原始数据!$I$3:$I$722,"主",原始数据!$T$3:$T$722,"&gt;2")</f>
        <v>1</v>
      </c>
      <c r="U121" s="37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12</v>
      </c>
      <c r="V121" s="59">
        <f t="shared" si="23"/>
        <v>1.2</v>
      </c>
      <c r="W121" s="31"/>
      <c r="X121" s="31"/>
      <c r="Y121" s="37">
        <f>SUMIFS(原始数据!$S$3:$S$722,原始数据!$E$3:$E$722,R121,原始数据!$I$3:$I$722,"客")+SUMIFS(原始数据!$T$3:$T$722,原始数据!$F$3:$F$722,R121,原始数据!$I$3:$I$722,"主")</f>
        <v>12</v>
      </c>
      <c r="Z121" s="31">
        <f>SUMIFS(原始数据!$S$3:$S$722,原始数据!$J$3:$J$722,R121,原始数据!$I$3:$I$722,"主")+SUMIFS(原始数据!$T$3:$T$722,原始数据!$J$3:$J$722,R121,原始数据!$I$3:$I$722,"客")</f>
        <v>32</v>
      </c>
      <c r="AA121" s="59">
        <f t="shared" si="24"/>
        <v>1.2</v>
      </c>
      <c r="AB121" s="59">
        <f t="shared" si="25"/>
        <v>0.375</v>
      </c>
      <c r="AC121" s="31">
        <f t="array" ref="AC121">RANK(AA121,AA$104:AA$123)+SUMPRODUCT((AA$104:AA$123=AA121)*(AB$104:AB$123&gt;AB121))</f>
        <v>15</v>
      </c>
      <c r="AD121" s="31">
        <f t="array" ref="AD121">AC121+SUMPRODUCT((AC$104:AC$123=AC121)*(V$104:V$123&gt;V121))</f>
        <v>15</v>
      </c>
      <c r="AE121" s="31">
        <f t="array" ref="AE121">AD121+SUMPRODUCT((AD$104:AD$123=AD121)*(AF$104:AF$123&gt;AF121))</f>
        <v>15</v>
      </c>
      <c r="AF121" s="31">
        <v>3</v>
      </c>
    </row>
    <row r="122" ht="19" customHeight="1" spans="1:32">
      <c r="A122" s="114"/>
      <c r="B122" s="107" t="s">
        <v>187</v>
      </c>
      <c r="C122" s="107">
        <f>COUNTIF(赛果!M$2:M$91,B122)+COUNTIF(赛果!N$2:N$91,B122)</f>
        <v>4</v>
      </c>
      <c r="D122" s="108">
        <f>COUNTIFS(原始数据!$J$3:$J$722,B122)</f>
        <v>8</v>
      </c>
      <c r="E122" s="109">
        <f>COUNTIFS(原始数据!$E$3:$E$722,B122,原始数据!$I$3:$I$722,"客",原始数据!$S$3:$S$722,"&gt;2")+COUNTIFS(原始数据!$F$3:$F$722,B122,原始数据!$I$3:$I$722,"主",原始数据!$T$3:$T$722,"&gt;2")</f>
        <v>0</v>
      </c>
      <c r="F122" s="109">
        <f>COUNTIFS(原始数据!$E$3:$E$722,B122,原始数据!$I$3:$I$722,"客",原始数据!$S$3:$S$722,"=2")+COUNTIFS(原始数据!$F$3:$F$722,B122,原始数据!$I$3:$I$722,"主",原始数据!$T$3:$T$722,"=2")</f>
        <v>1</v>
      </c>
      <c r="G122" s="110">
        <f>COUNTIFS(原始数据!$E$3:$E$722,B122,原始数据!$I$3:$I$722,"客",原始数据!$S$3:$S$722,"&lt;2")+COUNTIFS(原始数据!$F$3:$F$722,B122,原始数据!$I$3:$I$722,"主",原始数据!$T$3:$T$722,"&lt;2")</f>
        <v>7</v>
      </c>
      <c r="H122" s="108">
        <f>COUNTIFS(原始数据!$E$3:$E$722,B122,原始数据!$I$3:$I$722,"客",原始数据!$S$3:$S$722,"5")+COUNTIFS(原始数据!$F$3:$F$722,B122,原始数据!$I$3:$I$722,"主",原始数据!$T$3:$T$722,"5")</f>
        <v>0</v>
      </c>
      <c r="I122" s="111">
        <f>COUNTIFS(原始数据!$E$3:$E$722,B122,原始数据!$I$3:$I$722,"客",原始数据!$S$3:$S$722,"0")+COUNTIFS(原始数据!$F$3:$F$722,B122,原始数据!$I$3:$I$722,"主",原始数据!$T$3:$T$722,"0")</f>
        <v>7</v>
      </c>
      <c r="J122" s="108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2</v>
      </c>
      <c r="K122" s="112">
        <f t="shared" si="20"/>
        <v>0.25</v>
      </c>
      <c r="L122" s="108">
        <f>SUMIFS(原始数据!$S$3:$S$722,原始数据!$E$3:$E$722,B122,原始数据!$I$3:$I$722,"客")+SUMIFS(原始数据!$T$3:$T$722,原始数据!$F$3:$F$722,B122,原始数据!$I$3:$I$722,"主")</f>
        <v>2</v>
      </c>
      <c r="M122" s="109">
        <f>SUMIFS(原始数据!$S$3:$S$722,原始数据!$J$3:$J$722,B122,原始数据!$I$3:$I$722,"主")+SUMIFS(原始数据!$T$3:$T$722,原始数据!$J$3:$J$722,B122,原始数据!$I$3:$I$722,"客")</f>
        <v>37</v>
      </c>
      <c r="N122" s="112">
        <f t="shared" si="21"/>
        <v>0.25</v>
      </c>
      <c r="O122" s="113">
        <f t="shared" si="22"/>
        <v>0.0540540540540541</v>
      </c>
      <c r="P122" s="98"/>
      <c r="Q122" s="30">
        <v>19</v>
      </c>
      <c r="R122" s="31" t="str">
        <f>各类选项!F20</f>
        <v>FL</v>
      </c>
      <c r="S122" s="31">
        <f>COUNTIFS(原始数据!$J$3:$J$722,R122)</f>
        <v>9</v>
      </c>
      <c r="T122" s="31">
        <f>COUNTIFS(原始数据!$E$3:$E$722,R122,原始数据!$I$3:$I$722,"客",原始数据!$S$3:$S$722,"&gt;2")+COUNTIFS(原始数据!$F$3:$F$722,R122,原始数据!$I$3:$I$722,"主",原始数据!$T$3:$T$722,"&gt;2")</f>
        <v>0</v>
      </c>
      <c r="U122" s="37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7</v>
      </c>
      <c r="V122" s="59">
        <f t="shared" si="23"/>
        <v>0.777777777777778</v>
      </c>
      <c r="Y122" s="37">
        <f>SUMIFS(原始数据!$S$3:$S$722,原始数据!$E$3:$E$722,R122,原始数据!$I$3:$I$722,"客")+SUMIFS(原始数据!$T$3:$T$722,原始数据!$F$3:$F$722,R122,原始数据!$I$3:$I$722,"主")</f>
        <v>7</v>
      </c>
      <c r="Z122" s="31">
        <f>SUMIFS(原始数据!$S$3:$S$722,原始数据!$J$3:$J$722,R122,原始数据!$I$3:$I$722,"主")+SUMIFS(原始数据!$T$3:$T$722,原始数据!$J$3:$J$722,R122,原始数据!$I$3:$I$722,"客")</f>
        <v>34</v>
      </c>
      <c r="AA122" s="59">
        <f t="shared" si="24"/>
        <v>0.777777777777778</v>
      </c>
      <c r="AB122" s="59">
        <f t="shared" si="25"/>
        <v>0.205882352941176</v>
      </c>
      <c r="AC122" s="31">
        <f t="array" ref="AC122">RANK(AA122,AA$104:AA$123)+SUMPRODUCT((AA$104:AA$123=AA122)*(AB$104:AB$123&gt;AB122))</f>
        <v>17</v>
      </c>
      <c r="AD122" s="31">
        <f t="array" ref="AD122">AC122+SUMPRODUCT((AC$104:AC$123=AC122)*(V$104:V$123&gt;V122))</f>
        <v>17</v>
      </c>
      <c r="AE122" s="31">
        <f t="array" ref="AE122">AD122+SUMPRODUCT((AD$104:AD$123=AD122)*(AF$104:AF$123&gt;AF122))</f>
        <v>17</v>
      </c>
      <c r="AF122" s="31">
        <v>2</v>
      </c>
    </row>
    <row r="123" ht="19" customHeight="1" spans="1:32">
      <c r="A123" s="114"/>
      <c r="B123" s="107" t="s">
        <v>126</v>
      </c>
      <c r="C123" s="107">
        <f>COUNTIF(赛果!M$2:M$91,B123)+COUNTIF(赛果!N$2:N$91,B123)</f>
        <v>4</v>
      </c>
      <c r="D123" s="108">
        <f>COUNTIFS(原始数据!$J$3:$J$722,B123)</f>
        <v>8</v>
      </c>
      <c r="E123" s="109">
        <f>COUNTIFS(原始数据!$E$3:$E$722,B123,原始数据!$I$3:$I$722,"客",原始数据!$S$3:$S$722,"&gt;2")+COUNTIFS(原始数据!$F$3:$F$722,B123,原始数据!$I$3:$I$722,"主",原始数据!$T$3:$T$722,"&gt;2")</f>
        <v>0</v>
      </c>
      <c r="F123" s="109">
        <f>COUNTIFS(原始数据!$E$3:$E$722,B123,原始数据!$I$3:$I$722,"客",原始数据!$S$3:$S$722,"=2")+COUNTIFS(原始数据!$F$3:$F$722,B123,原始数据!$I$3:$I$722,"主",原始数据!$T$3:$T$722,"=2")</f>
        <v>0</v>
      </c>
      <c r="G123" s="110">
        <f>COUNTIFS(原始数据!$E$3:$E$722,B123,原始数据!$I$3:$I$722,"客",原始数据!$S$3:$S$722,"&lt;2")+COUNTIFS(原始数据!$F$3:$F$722,B123,原始数据!$I$3:$I$722,"主",原始数据!$T$3:$T$722,"&lt;2")</f>
        <v>8</v>
      </c>
      <c r="H123" s="108">
        <f>COUNTIFS(原始数据!$E$3:$E$722,B123,原始数据!$I$3:$I$722,"客",原始数据!$S$3:$S$722,"5")+COUNTIFS(原始数据!$F$3:$F$722,B123,原始数据!$I$3:$I$722,"主",原始数据!$T$3:$T$722,"5")</f>
        <v>0</v>
      </c>
      <c r="I123" s="111">
        <f>COUNTIFS(原始数据!$E$3:$E$722,B123,原始数据!$I$3:$I$722,"客",原始数据!$S$3:$S$722,"0")+COUNTIFS(原始数据!$F$3:$F$722,B123,原始数据!$I$3:$I$722,"主",原始数据!$T$3:$T$722,"0")</f>
        <v>7</v>
      </c>
      <c r="J123" s="108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1</v>
      </c>
      <c r="K123" s="112">
        <f t="shared" si="20"/>
        <v>0.125</v>
      </c>
      <c r="L123" s="108">
        <f>SUMIFS(原始数据!$S$3:$S$722,原始数据!$E$3:$E$722,B123,原始数据!$I$3:$I$722,"客")+SUMIFS(原始数据!$T$3:$T$722,原始数据!$F$3:$F$722,B123,原始数据!$I$3:$I$722,"主")</f>
        <v>1</v>
      </c>
      <c r="M123" s="109">
        <f>SUMIFS(原始数据!$S$3:$S$722,原始数据!$J$3:$J$722,B123,原始数据!$I$3:$I$722,"主")+SUMIFS(原始数据!$T$3:$T$722,原始数据!$J$3:$J$722,B123,原始数据!$I$3:$I$722,"客")</f>
        <v>38</v>
      </c>
      <c r="N123" s="112">
        <f t="shared" si="21"/>
        <v>0.125</v>
      </c>
      <c r="O123" s="113">
        <f t="shared" si="22"/>
        <v>0.0263157894736842</v>
      </c>
      <c r="P123" s="98"/>
      <c r="Q123" s="30">
        <v>20</v>
      </c>
      <c r="R123" s="31" t="str">
        <f>各类选项!F21</f>
        <v>Gr</v>
      </c>
      <c r="S123" s="31">
        <f>COUNTIFS(原始数据!$J$3:$J$722,R123)</f>
        <v>10</v>
      </c>
      <c r="T123" s="31">
        <f>COUNTIFS(原始数据!$E$3:$E$722,R123,原始数据!$I$3:$I$722,"客",原始数据!$S$3:$S$722,"&gt;2")+COUNTIFS(原始数据!$F$3:$F$722,R123,原始数据!$I$3:$I$722,"主",原始数据!$T$3:$T$722,"&gt;2")</f>
        <v>5</v>
      </c>
      <c r="U123" s="37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22</v>
      </c>
      <c r="V123" s="59">
        <f t="shared" si="23"/>
        <v>2.2</v>
      </c>
      <c r="Y123" s="37">
        <f>SUMIFS(原始数据!$S$3:$S$722,原始数据!$E$3:$E$722,R123,原始数据!$I$3:$I$722,"客")+SUMIFS(原始数据!$T$3:$T$722,原始数据!$F$3:$F$722,R123,原始数据!$I$3:$I$722,"主")</f>
        <v>24</v>
      </c>
      <c r="Z123" s="31">
        <f>SUMIFS(原始数据!$S$3:$S$722,原始数据!$J$3:$J$722,R123,原始数据!$I$3:$I$722,"主")+SUMIFS(原始数据!$T$3:$T$722,原始数据!$J$3:$J$722,R123,原始数据!$I$3:$I$722,"客")</f>
        <v>20</v>
      </c>
      <c r="AA123" s="59">
        <f t="shared" si="24"/>
        <v>2.4</v>
      </c>
      <c r="AB123" s="59">
        <f t="shared" si="25"/>
        <v>1.2</v>
      </c>
      <c r="AC123" s="31">
        <f t="array" ref="AC123">RANK(AA123,AA$104:AA$123)+SUMPRODUCT((AA$104:AA$123=AA123)*(AB$104:AB$123&gt;AB123))</f>
        <v>1</v>
      </c>
      <c r="AD123" s="31">
        <f t="array" ref="AD123">AC123+SUMPRODUCT((AC$104:AC$123=AC123)*(V$104:V$123&gt;V123))</f>
        <v>1</v>
      </c>
      <c r="AE123" s="31">
        <f t="array" ref="AE123">AD123+SUMPRODUCT((AD$104:AD$123=AD123)*(AF$104:AF$123&gt;AF123))</f>
        <v>1</v>
      </c>
      <c r="AF123" s="31">
        <v>1</v>
      </c>
    </row>
    <row r="124" ht="19" customHeight="1" spans="1:32">
      <c r="A124" s="114"/>
      <c r="B124" s="115" t="s">
        <v>474</v>
      </c>
      <c r="C124" s="115"/>
      <c r="D124" s="115"/>
      <c r="E124" s="115"/>
      <c r="F124" s="115"/>
      <c r="G124" s="116" t="s">
        <v>475</v>
      </c>
      <c r="H124" s="116"/>
      <c r="I124" s="116"/>
      <c r="J124" s="116"/>
      <c r="K124" s="116"/>
      <c r="L124" s="117"/>
      <c r="M124" s="118">
        <v>45347</v>
      </c>
      <c r="N124" s="118"/>
      <c r="O124" s="118"/>
      <c r="P124" s="98"/>
    </row>
    <row r="125" ht="19" customHeight="1" spans="1:32">
      <c r="A125" s="114"/>
      <c r="B125" s="115"/>
      <c r="C125" s="115"/>
      <c r="D125" s="115"/>
      <c r="E125" s="115"/>
      <c r="F125" s="119"/>
      <c r="G125" s="97" t="s">
        <v>476</v>
      </c>
      <c r="H125" s="97"/>
      <c r="I125" s="97"/>
      <c r="J125" s="97"/>
      <c r="K125" s="97"/>
      <c r="L125" s="95"/>
      <c r="M125" s="118"/>
      <c r="N125" s="118"/>
      <c r="O125" s="118"/>
      <c r="P125" s="98"/>
    </row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sortState ref="B104:O123">
    <sortCondition ref="O103" descending="1"/>
  </sortState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28:D29"/>
    <mergeCell ref="M28:O29"/>
    <mergeCell ref="B1:D2"/>
    <mergeCell ref="M1:O2"/>
    <mergeCell ref="B24:E25"/>
    <mergeCell ref="M24:O25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21"/>
  <sheetViews>
    <sheetView topLeftCell="S35" workbookViewId="0">
      <selection activeCell="S35" sqref="S35"/>
    </sheetView>
  </sheetViews>
  <sheetFormatPr defaultColWidth="9" defaultRowHeight="13.5"/>
  <cols>
    <col min="1" max="3" width="3.375" style="20" customWidth="1"/>
    <col min="4" max="27" width="5.625" style="20" customWidth="1"/>
    <col min="28" max="41" width="3.375" style="20" customWidth="1"/>
    <col min="42" max="16384" width="9" style="20"/>
  </cols>
  <sheetData>
    <row r="1" ht="14.25" spans="1:25">
      <c r="D1" s="24" t="s">
        <v>496</v>
      </c>
      <c r="E1" s="24" t="s">
        <v>497</v>
      </c>
      <c r="F1" s="24" t="s">
        <v>498</v>
      </c>
      <c r="G1" s="24" t="s">
        <v>498</v>
      </c>
      <c r="H1" s="24" t="s">
        <v>499</v>
      </c>
      <c r="I1" s="24"/>
      <c r="J1" s="24"/>
      <c r="K1" s="24"/>
      <c r="L1" s="24" t="s">
        <v>500</v>
      </c>
      <c r="M1" s="24"/>
      <c r="N1" s="24"/>
      <c r="O1" s="24" t="s">
        <v>501</v>
      </c>
      <c r="P1" s="24"/>
      <c r="Q1" s="24"/>
      <c r="R1" s="24"/>
      <c r="S1" s="24" t="s">
        <v>502</v>
      </c>
      <c r="T1" s="24" t="s">
        <v>503</v>
      </c>
      <c r="U1" s="24" t="s">
        <v>504</v>
      </c>
      <c r="V1" s="24" t="s">
        <v>505</v>
      </c>
      <c r="W1" s="24" t="s">
        <v>506</v>
      </c>
    </row>
    <row r="2" spans="1:25">
      <c r="A2" s="20">
        <f>COUNTIF(D2:S2,"&gt;0")</f>
        <v>0</v>
      </c>
      <c r="B2" s="20">
        <f>COUNTIF(T2:W2,"&gt;0")</f>
        <v>0</v>
      </c>
      <c r="C2" s="20">
        <f>COUNTIF(T2:W2,"&gt;0")+COUNTIF(Y2,"&gt;0")</f>
        <v>0</v>
      </c>
      <c r="D2" s="20">
        <f>IF(原始数据!K3="","",IF(ISERROR(MATCH(原始数据!K3,原始数据!E3:F3,0)),1,0)-IF(原始数据!K3="",1,0))</f>
        <v>0</v>
      </c>
      <c r="E2" s="20">
        <f>IF(原始数据!L3="","",IF(ISERROR(MATCH(原始数据!L3,各类选项!L:L,0)),1,0)-IF(原始数据!L3="",1,0))</f>
        <v>0</v>
      </c>
      <c r="F2" s="20">
        <f>IF(原始数据!W3="","",IF(ISERROR(MATCH(原始数据!W3,各类选项!G:G,0)),1,0))</f>
        <v>0</v>
      </c>
      <c r="G2" s="20">
        <f>IF(原始数据!X3="","",IF(ISERROR(MATCH(原始数据!X3,各类选项!G:G,0)),1,0))</f>
        <v>0</v>
      </c>
      <c r="H2" s="20">
        <f>IF(原始数据!AK3="","",IF(ISERROR(MATCH(原始数据!AK3,各类选项!$E:$E,0)),1,0))</f>
        <v>0</v>
      </c>
      <c r="I2" s="20">
        <f>IF(原始数据!AL3="","",IF(ISERROR(MATCH(原始数据!AL3,各类选项!$E:$E,0)),1,0))</f>
        <v>0</v>
      </c>
      <c r="J2" s="20">
        <f>IF(原始数据!AR3="","",IF(ISERROR(MATCH(原始数据!AR3,各类选项!$E:$E,0)),1,0))</f>
        <v>0</v>
      </c>
      <c r="K2" s="20">
        <f>IF(原始数据!AT3="","",IF(ISERROR(MATCH(原始数据!AT3,各类选项!$E:$E,0)),1,0))</f>
        <v>0</v>
      </c>
      <c r="L2" s="20" t="str">
        <f>IF(原始数据!AM3="","",IF(ISERROR(MATCH(原始数据!AM3,各类选项!$C:$C,0)),1,0))</f>
        <v/>
      </c>
      <c r="M2" s="20" t="str">
        <f>IF(原始数据!AN3="","",IF(ISERROR(MATCH(原始数据!AN3,各类选项!$C:$C,0)),1,0))</f>
        <v/>
      </c>
      <c r="N2" s="20" t="str">
        <f>IF(原始数据!AO3="","",IF(ISERROR(MATCH(原始数据!AO3,各类选项!$C:$C,0)),1,0))</f>
        <v/>
      </c>
      <c r="O2" s="20">
        <f>IF(原始数据!AP3="","",IF(ISERROR(MATCH(原始数据!AP3,各类选项!$E:$E,0)),1,0))</f>
        <v>0</v>
      </c>
      <c r="P2" s="20">
        <f>IF(原始数据!AQ3="","",IF(ISERROR(MATCH(原始数据!AQ3,各类选项!$E:$E,0)),1,0))</f>
        <v>0</v>
      </c>
      <c r="Q2" s="20">
        <f>IF(原始数据!AR3="","",IF(ISERROR(MATCH(原始数据!AR3,各类选项!$E:$E,0)),1,0))</f>
        <v>0</v>
      </c>
      <c r="R2" s="20">
        <f>IF(原始数据!AS3="","",IF(ISERROR(MATCH(原始数据!AS3,各类选项!$E:$E,0)),1,0))</f>
        <v>0</v>
      </c>
      <c r="S2" s="20">
        <f>IF(原始数据!AV3="","",IF(ISERROR(MATCH(原始数据!AV3,各类选项!$C:$C,0)),1,0))</f>
        <v>0</v>
      </c>
      <c r="T2" s="20">
        <f>IF(赛后数据!M3="","",IF(ISERROR(MATCH(赛后数据!M3,(各类选项!J:J),0)),1,0))</f>
        <v>0</v>
      </c>
      <c r="U2" s="20">
        <f>IF(赛后数据!U3="","",IF(ISERROR(MATCH(赛后数据!U3,(各类选项!J:J),0)),1,0))</f>
        <v>0</v>
      </c>
      <c r="V2" s="20">
        <f>IF(赛后数据!AC3="","",IF(ISERROR(MATCH(赛后数据!AC3,(各类选项!J:J),0)),1,0))</f>
        <v>0</v>
      </c>
      <c r="W2" s="20">
        <f>IF(赛后数据!AK3="","",IF(ISERROR(MATCH(赛后数据!AK3,(各类选项!J:J),0)),1,0))</f>
        <v>0</v>
      </c>
      <c r="Y2" s="20">
        <f>IF(对局数据!AM3="","",IF(ISERROR(MATCH(对局数据!AM3,(各类选项!J:J),0)),1,0))</f>
        <v>0</v>
      </c>
    </row>
    <row r="3" spans="1:25">
      <c r="A3" s="20">
        <f t="shared" ref="A3:A66" si="0">COUNTIF(D3:S3,"&gt;0")</f>
        <v>0</v>
      </c>
      <c r="B3" s="20">
        <f t="shared" ref="B3:B66" si="1">COUNTIF(T3:W3,"&gt;0")</f>
        <v>0</v>
      </c>
      <c r="C3" s="20">
        <f t="shared" ref="C3:C66" si="2">COUNTIF(T3:W3,"&gt;0")+COUNTIF(Y3,"&gt;0")</f>
        <v>0</v>
      </c>
      <c r="D3" s="20">
        <f>IF(原始数据!K4="","",IF(ISERROR(MATCH(原始数据!K4,原始数据!E4:F4,0)),1,0)-IF(原始数据!K4="",1,0))</f>
        <v>0</v>
      </c>
      <c r="E3" s="20">
        <f>IF(原始数据!L4="","",IF(ISERROR(MATCH(原始数据!L4,各类选项!L:L,0)),1,0)-IF(原始数据!L4="",1,0))</f>
        <v>0</v>
      </c>
      <c r="F3" s="20">
        <f>IF(原始数据!W4="","",IF(ISERROR(MATCH(原始数据!W4,各类选项!G:G,0)),1,0))</f>
        <v>0</v>
      </c>
      <c r="G3" s="20">
        <f>IF(原始数据!X4="","",IF(ISERROR(MATCH(原始数据!X4,各类选项!G:G,0)),1,0))</f>
        <v>0</v>
      </c>
      <c r="H3" s="20">
        <f>IF(原始数据!AK4="","",IF(ISERROR(MATCH(原始数据!AK4,各类选项!$E:$E,0)),1,0))</f>
        <v>0</v>
      </c>
      <c r="I3" s="20">
        <f>IF(原始数据!AL4="","",IF(ISERROR(MATCH(原始数据!AL4,各类选项!$E:$E,0)),1,0))</f>
        <v>0</v>
      </c>
      <c r="J3" s="20">
        <f>IF(原始数据!AR4="","",IF(ISERROR(MATCH(原始数据!AR4,各类选项!$E:$E,0)),1,0))</f>
        <v>0</v>
      </c>
      <c r="K3" s="20">
        <f>IF(原始数据!AT4="","",IF(ISERROR(MATCH(原始数据!AT4,各类选项!$E:$E,0)),1,0))</f>
        <v>0</v>
      </c>
      <c r="L3" s="20" t="str">
        <f>IF(原始数据!AM4="","",IF(ISERROR(MATCH(原始数据!AM4,各类选项!$C:$C,0)),1,0))</f>
        <v/>
      </c>
      <c r="M3" s="20" t="str">
        <f>IF(原始数据!AN4="","",IF(ISERROR(MATCH(原始数据!AN4,各类选项!$C:$C,0)),1,0))</f>
        <v/>
      </c>
      <c r="N3" s="20" t="str">
        <f>IF(原始数据!AO4="","",IF(ISERROR(MATCH(原始数据!AO4,各类选项!$C:$C,0)),1,0))</f>
        <v/>
      </c>
      <c r="O3" s="20">
        <f>IF(原始数据!AP4="","",IF(ISERROR(MATCH(原始数据!AP4,各类选项!$E:$E,0)),1,0))</f>
        <v>0</v>
      </c>
      <c r="P3" s="20">
        <f>IF(原始数据!AQ4="","",IF(ISERROR(MATCH(原始数据!AQ4,各类选项!$E:$E,0)),1,0))</f>
        <v>0</v>
      </c>
      <c r="Q3" s="20">
        <f>IF(原始数据!AR4="","",IF(ISERROR(MATCH(原始数据!AR4,各类选项!$E:$E,0)),1,0))</f>
        <v>0</v>
      </c>
      <c r="R3" s="20">
        <f>IF(原始数据!AS4="","",IF(ISERROR(MATCH(原始数据!AS4,各类选项!$E:$E,0)),1,0))</f>
        <v>0</v>
      </c>
      <c r="S3" s="20">
        <f>IF(原始数据!AV4="","",IF(ISERROR(MATCH(原始数据!AV4,各类选项!$C:$C,0)),1,0))</f>
        <v>0</v>
      </c>
      <c r="T3" s="20">
        <f>IF(赛后数据!M4="","",IF(ISERROR(MATCH(赛后数据!M4,(各类选项!J:J),0)),1,0))</f>
        <v>0</v>
      </c>
      <c r="U3" s="20">
        <f>IF(赛后数据!U4="","",IF(ISERROR(MATCH(赛后数据!U4,(各类选项!J:J),0)),1,0))</f>
        <v>0</v>
      </c>
      <c r="V3" s="20">
        <f>IF(赛后数据!AC4="","",IF(ISERROR(MATCH(赛后数据!AC4,(各类选项!J:J),0)),1,0))</f>
        <v>0</v>
      </c>
      <c r="W3" s="20">
        <f>IF(赛后数据!AK4="","",IF(ISERROR(MATCH(赛后数据!AK4,(各类选项!J:J),0)),1,0))</f>
        <v>0</v>
      </c>
      <c r="Y3" s="20">
        <f>IF(对局数据!AM4="","",IF(ISERROR(MATCH(对局数据!AM4,(各类选项!J:J),0)),1,0))</f>
        <v>0</v>
      </c>
    </row>
    <row r="4" spans="1:25">
      <c r="A4" s="20">
        <f t="shared" si="0"/>
        <v>0</v>
      </c>
      <c r="B4" s="20">
        <f t="shared" si="1"/>
        <v>0</v>
      </c>
      <c r="C4" s="20">
        <f t="shared" si="2"/>
        <v>0</v>
      </c>
      <c r="D4" s="20">
        <f>IF(原始数据!K5="","",IF(ISERROR(MATCH(原始数据!K5,原始数据!E5:F5,0)),1,0)-IF(原始数据!K5="",1,0))</f>
        <v>0</v>
      </c>
      <c r="E4" s="20">
        <f>IF(原始数据!L5="","",IF(ISERROR(MATCH(原始数据!L5,各类选项!L:L,0)),1,0)-IF(原始数据!L5="",1,0))</f>
        <v>0</v>
      </c>
      <c r="F4" s="20">
        <f>IF(原始数据!W5="","",IF(ISERROR(MATCH(原始数据!W5,各类选项!G:G,0)),1,0))</f>
        <v>0</v>
      </c>
      <c r="G4" s="20">
        <f>IF(原始数据!X5="","",IF(ISERROR(MATCH(原始数据!X5,各类选项!G:G,0)),1,0))</f>
        <v>0</v>
      </c>
      <c r="H4" s="20">
        <f>IF(原始数据!AK5="","",IF(ISERROR(MATCH(原始数据!AK5,各类选项!$E:$E,0)),1,0))</f>
        <v>0</v>
      </c>
      <c r="I4" s="20">
        <f>IF(原始数据!AL5="","",IF(ISERROR(MATCH(原始数据!AL5,各类选项!$E:$E,0)),1,0))</f>
        <v>0</v>
      </c>
      <c r="J4" s="20">
        <f>IF(原始数据!AR5="","",IF(ISERROR(MATCH(原始数据!AR5,各类选项!$E:$E,0)),1,0))</f>
        <v>0</v>
      </c>
      <c r="K4" s="20">
        <f>IF(原始数据!AT5="","",IF(ISERROR(MATCH(原始数据!AT5,各类选项!$E:$E,0)),1,0))</f>
        <v>0</v>
      </c>
      <c r="L4" s="20">
        <f>IF(原始数据!AM5="","",IF(ISERROR(MATCH(原始数据!AM5,各类选项!$C:$C,0)),1,0))</f>
        <v>0</v>
      </c>
      <c r="M4" s="20" t="str">
        <f>IF(原始数据!AN5="","",IF(ISERROR(MATCH(原始数据!AN5,各类选项!$C:$C,0)),1,0))</f>
        <v/>
      </c>
      <c r="N4" s="20" t="str">
        <f>IF(原始数据!AO5="","",IF(ISERROR(MATCH(原始数据!AO5,各类选项!$C:$C,0)),1,0))</f>
        <v/>
      </c>
      <c r="O4" s="20">
        <f>IF(原始数据!AP5="","",IF(ISERROR(MATCH(原始数据!AP5,各类选项!$E:$E,0)),1,0))</f>
        <v>0</v>
      </c>
      <c r="P4" s="20">
        <f>IF(原始数据!AQ5="","",IF(ISERROR(MATCH(原始数据!AQ5,各类选项!$E:$E,0)),1,0))</f>
        <v>0</v>
      </c>
      <c r="Q4" s="20">
        <f>IF(原始数据!AR5="","",IF(ISERROR(MATCH(原始数据!AR5,各类选项!$E:$E,0)),1,0))</f>
        <v>0</v>
      </c>
      <c r="R4" s="20">
        <f>IF(原始数据!AS5="","",IF(ISERROR(MATCH(原始数据!AS5,各类选项!$E:$E,0)),1,0))</f>
        <v>0</v>
      </c>
      <c r="S4" s="20">
        <f>IF(原始数据!AV5="","",IF(ISERROR(MATCH(原始数据!AV5,各类选项!$C:$C,0)),1,0))</f>
        <v>0</v>
      </c>
      <c r="T4" s="20">
        <f>IF(赛后数据!M5="","",IF(ISERROR(MATCH(赛后数据!M5,(各类选项!J:J),0)),1,0))</f>
        <v>0</v>
      </c>
      <c r="U4" s="20">
        <f>IF(赛后数据!U5="","",IF(ISERROR(MATCH(赛后数据!U5,(各类选项!J:J),0)),1,0))</f>
        <v>0</v>
      </c>
      <c r="V4" s="20">
        <f>IF(赛后数据!AC5="","",IF(ISERROR(MATCH(赛后数据!AC5,(各类选项!J:J),0)),1,0))</f>
        <v>0</v>
      </c>
      <c r="W4" s="20">
        <f>IF(赛后数据!AK5="","",IF(ISERROR(MATCH(赛后数据!AK5,(各类选项!J:J),0)),1,0))</f>
        <v>0</v>
      </c>
      <c r="Y4" s="20">
        <f>IF(对局数据!AM5="","",IF(ISERROR(MATCH(对局数据!AM5,(各类选项!J:J),0)),1,0))</f>
        <v>0</v>
      </c>
    </row>
    <row r="5" spans="1:25">
      <c r="A5" s="20">
        <f t="shared" si="0"/>
        <v>0</v>
      </c>
      <c r="B5" s="20">
        <f t="shared" si="1"/>
        <v>0</v>
      </c>
      <c r="C5" s="20">
        <f t="shared" si="2"/>
        <v>0</v>
      </c>
      <c r="D5" s="20">
        <f>IF(原始数据!K6="","",IF(ISERROR(MATCH(原始数据!K6,原始数据!E6:F6,0)),1,0)-IF(原始数据!K6="",1,0))</f>
        <v>0</v>
      </c>
      <c r="E5" s="20">
        <f>IF(原始数据!L6="","",IF(ISERROR(MATCH(原始数据!L6,各类选项!L:L,0)),1,0)-IF(原始数据!L6="",1,0))</f>
        <v>0</v>
      </c>
      <c r="F5" s="20">
        <f>IF(原始数据!W6="","",IF(ISERROR(MATCH(原始数据!W6,各类选项!G:G,0)),1,0))</f>
        <v>0</v>
      </c>
      <c r="G5" s="20">
        <f>IF(原始数据!X6="","",IF(ISERROR(MATCH(原始数据!X6,各类选项!G:G,0)),1,0))</f>
        <v>0</v>
      </c>
      <c r="H5" s="20">
        <f>IF(原始数据!AK6="","",IF(ISERROR(MATCH(原始数据!AK6,各类选项!$E:$E,0)),1,0))</f>
        <v>0</v>
      </c>
      <c r="I5" s="20">
        <f>IF(原始数据!AL6="","",IF(ISERROR(MATCH(原始数据!AL6,各类选项!$E:$E,0)),1,0))</f>
        <v>0</v>
      </c>
      <c r="J5" s="20">
        <f>IF(原始数据!AR6="","",IF(ISERROR(MATCH(原始数据!AR6,各类选项!$E:$E,0)),1,0))</f>
        <v>0</v>
      </c>
      <c r="K5" s="20">
        <f>IF(原始数据!AT6="","",IF(ISERROR(MATCH(原始数据!AT6,各类选项!$E:$E,0)),1,0))</f>
        <v>0</v>
      </c>
      <c r="L5" s="20">
        <f>IF(原始数据!AM6="","",IF(ISERROR(MATCH(原始数据!AM6,各类选项!$C:$C,0)),1,0))</f>
        <v>0</v>
      </c>
      <c r="M5" s="20" t="str">
        <f>IF(原始数据!AN6="","",IF(ISERROR(MATCH(原始数据!AN6,各类选项!$C:$C,0)),1,0))</f>
        <v/>
      </c>
      <c r="N5" s="20" t="str">
        <f>IF(原始数据!AO6="","",IF(ISERROR(MATCH(原始数据!AO6,各类选项!$C:$C,0)),1,0))</f>
        <v/>
      </c>
      <c r="O5" s="20">
        <f>IF(原始数据!AP6="","",IF(ISERROR(MATCH(原始数据!AP6,各类选项!$E:$E,0)),1,0))</f>
        <v>0</v>
      </c>
      <c r="P5" s="20">
        <f>IF(原始数据!AQ6="","",IF(ISERROR(MATCH(原始数据!AQ6,各类选项!$E:$E,0)),1,0))</f>
        <v>0</v>
      </c>
      <c r="Q5" s="20">
        <f>IF(原始数据!AR6="","",IF(ISERROR(MATCH(原始数据!AR6,各类选项!$E:$E,0)),1,0))</f>
        <v>0</v>
      </c>
      <c r="R5" s="20">
        <f>IF(原始数据!AS6="","",IF(ISERROR(MATCH(原始数据!AS6,各类选项!$E:$E,0)),1,0))</f>
        <v>0</v>
      </c>
      <c r="S5" s="20">
        <f>IF(原始数据!AV6="","",IF(ISERROR(MATCH(原始数据!AV6,各类选项!$C:$C,0)),1,0))</f>
        <v>0</v>
      </c>
      <c r="T5" s="20">
        <f>IF(赛后数据!M6="","",IF(ISERROR(MATCH(赛后数据!M6,(各类选项!J:J),0)),1,0))</f>
        <v>0</v>
      </c>
      <c r="U5" s="20">
        <f>IF(赛后数据!U6="","",IF(ISERROR(MATCH(赛后数据!U6,(各类选项!J:J),0)),1,0))</f>
        <v>0</v>
      </c>
      <c r="V5" s="20">
        <f>IF(赛后数据!AC6="","",IF(ISERROR(MATCH(赛后数据!AC6,(各类选项!J:J),0)),1,0))</f>
        <v>0</v>
      </c>
      <c r="W5" s="20">
        <f>IF(赛后数据!AK6="","",IF(ISERROR(MATCH(赛后数据!AK6,(各类选项!J:J),0)),1,0))</f>
        <v>0</v>
      </c>
      <c r="Y5" s="20">
        <f>IF(对局数据!AM6="","",IF(ISERROR(MATCH(对局数据!AM6,(各类选项!J:J),0)),1,0))</f>
        <v>0</v>
      </c>
    </row>
    <row r="6" spans="1:25">
      <c r="A6" s="20">
        <f t="shared" si="0"/>
        <v>0</v>
      </c>
      <c r="B6" s="20">
        <f t="shared" si="1"/>
        <v>0</v>
      </c>
      <c r="C6" s="20">
        <f t="shared" si="2"/>
        <v>0</v>
      </c>
      <c r="D6" s="20">
        <f>IF(原始数据!K7="","",IF(ISERROR(MATCH(原始数据!K7,原始数据!E7:F7,0)),1,0)-IF(原始数据!K7="",1,0))</f>
        <v>0</v>
      </c>
      <c r="E6" s="20">
        <f>IF(原始数据!L7="","",IF(ISERROR(MATCH(原始数据!L7,各类选项!L:L,0)),1,0)-IF(原始数据!L7="",1,0))</f>
        <v>0</v>
      </c>
      <c r="F6" s="20">
        <f>IF(原始数据!W7="","",IF(ISERROR(MATCH(原始数据!W7,各类选项!G:G,0)),1,0))</f>
        <v>0</v>
      </c>
      <c r="G6" s="20">
        <f>IF(原始数据!X7="","",IF(ISERROR(MATCH(原始数据!X7,各类选项!G:G,0)),1,0))</f>
        <v>0</v>
      </c>
      <c r="H6" s="20">
        <f>IF(原始数据!AK7="","",IF(ISERROR(MATCH(原始数据!AK7,各类选项!$E:$E,0)),1,0))</f>
        <v>0</v>
      </c>
      <c r="I6" s="20">
        <f>IF(原始数据!AL7="","",IF(ISERROR(MATCH(原始数据!AL7,各类选项!$E:$E,0)),1,0))</f>
        <v>0</v>
      </c>
      <c r="J6" s="20">
        <f>IF(原始数据!AR7="","",IF(ISERROR(MATCH(原始数据!AR7,各类选项!$E:$E,0)),1,0))</f>
        <v>0</v>
      </c>
      <c r="K6" s="20">
        <f>IF(原始数据!AT7="","",IF(ISERROR(MATCH(原始数据!AT7,各类选项!$E:$E,0)),1,0))</f>
        <v>0</v>
      </c>
      <c r="L6" s="20">
        <f>IF(原始数据!AM7="","",IF(ISERROR(MATCH(原始数据!AM7,各类选项!$C:$C,0)),1,0))</f>
        <v>0</v>
      </c>
      <c r="M6" s="20">
        <f>IF(原始数据!AN7="","",IF(ISERROR(MATCH(原始数据!AN7,各类选项!$C:$C,0)),1,0))</f>
        <v>0</v>
      </c>
      <c r="N6" s="20" t="str">
        <f>IF(原始数据!AO7="","",IF(ISERROR(MATCH(原始数据!AO7,各类选项!$C:$C,0)),1,0))</f>
        <v/>
      </c>
      <c r="O6" s="20">
        <f>IF(原始数据!AP7="","",IF(ISERROR(MATCH(原始数据!AP7,各类选项!$E:$E,0)),1,0))</f>
        <v>0</v>
      </c>
      <c r="P6" s="20">
        <f>IF(原始数据!AQ7="","",IF(ISERROR(MATCH(原始数据!AQ7,各类选项!$E:$E,0)),1,0))</f>
        <v>0</v>
      </c>
      <c r="Q6" s="20">
        <f>IF(原始数据!AR7="","",IF(ISERROR(MATCH(原始数据!AR7,各类选项!$E:$E,0)),1,0))</f>
        <v>0</v>
      </c>
      <c r="R6" s="20">
        <f>IF(原始数据!AS7="","",IF(ISERROR(MATCH(原始数据!AS7,各类选项!$E:$E,0)),1,0))</f>
        <v>0</v>
      </c>
      <c r="S6" s="20">
        <f>IF(原始数据!AV7="","",IF(ISERROR(MATCH(原始数据!AV7,各类选项!$C:$C,0)),1,0))</f>
        <v>0</v>
      </c>
      <c r="T6" s="20">
        <f>IF(赛后数据!M7="","",IF(ISERROR(MATCH(赛后数据!M7,(各类选项!J:J),0)),1,0))</f>
        <v>0</v>
      </c>
      <c r="U6" s="20">
        <f>IF(赛后数据!U7="","",IF(ISERROR(MATCH(赛后数据!U7,(各类选项!J:J),0)),1,0))</f>
        <v>0</v>
      </c>
      <c r="V6" s="20">
        <f>IF(赛后数据!AC7="","",IF(ISERROR(MATCH(赛后数据!AC7,(各类选项!J:J),0)),1,0))</f>
        <v>0</v>
      </c>
      <c r="W6" s="20">
        <f>IF(赛后数据!AK7="","",IF(ISERROR(MATCH(赛后数据!AK7,(各类选项!J:J),0)),1,0))</f>
        <v>0</v>
      </c>
      <c r="Y6" s="20">
        <f>IF(对局数据!AM7="","",IF(ISERROR(MATCH(对局数据!AM7,(各类选项!J:J),0)),1,0))</f>
        <v>0</v>
      </c>
    </row>
    <row r="7" spans="1:25">
      <c r="A7" s="20">
        <f t="shared" si="0"/>
        <v>0</v>
      </c>
      <c r="B7" s="20">
        <f t="shared" si="1"/>
        <v>0</v>
      </c>
      <c r="C7" s="20">
        <f t="shared" si="2"/>
        <v>0</v>
      </c>
      <c r="D7" s="20">
        <f>IF(原始数据!K8="","",IF(ISERROR(MATCH(原始数据!K8,原始数据!E8:F8,0)),1,0)-IF(原始数据!K8="",1,0))</f>
        <v>0</v>
      </c>
      <c r="E7" s="20">
        <f>IF(原始数据!L8="","",IF(ISERROR(MATCH(原始数据!L8,各类选项!L:L,0)),1,0)-IF(原始数据!L8="",1,0))</f>
        <v>0</v>
      </c>
      <c r="F7" s="20">
        <f>IF(原始数据!W8="","",IF(ISERROR(MATCH(原始数据!W8,各类选项!G:G,0)),1,0))</f>
        <v>0</v>
      </c>
      <c r="G7" s="20">
        <f>IF(原始数据!X8="","",IF(ISERROR(MATCH(原始数据!X8,各类选项!G:G,0)),1,0))</f>
        <v>0</v>
      </c>
      <c r="H7" s="20">
        <f>IF(原始数据!AK8="","",IF(ISERROR(MATCH(原始数据!AK8,各类选项!$E:$E,0)),1,0))</f>
        <v>0</v>
      </c>
      <c r="I7" s="20">
        <f>IF(原始数据!AL8="","",IF(ISERROR(MATCH(原始数据!AL8,各类选项!$E:$E,0)),1,0))</f>
        <v>0</v>
      </c>
      <c r="J7" s="20">
        <f>IF(原始数据!AR8="","",IF(ISERROR(MATCH(原始数据!AR8,各类选项!$E:$E,0)),1,0))</f>
        <v>0</v>
      </c>
      <c r="K7" s="20">
        <f>IF(原始数据!AT8="","",IF(ISERROR(MATCH(原始数据!AT8,各类选项!$E:$E,0)),1,0))</f>
        <v>0</v>
      </c>
      <c r="L7" s="20">
        <f>IF(原始数据!AM8="","",IF(ISERROR(MATCH(原始数据!AM8,各类选项!$C:$C,0)),1,0))</f>
        <v>0</v>
      </c>
      <c r="M7" s="20">
        <f>IF(原始数据!AN8="","",IF(ISERROR(MATCH(原始数据!AN8,各类选项!$C:$C,0)),1,0))</f>
        <v>0</v>
      </c>
      <c r="N7" s="20" t="str">
        <f>IF(原始数据!AO8="","",IF(ISERROR(MATCH(原始数据!AO8,各类选项!$C:$C,0)),1,0))</f>
        <v/>
      </c>
      <c r="O7" s="20">
        <f>IF(原始数据!AP8="","",IF(ISERROR(MATCH(原始数据!AP8,各类选项!$E:$E,0)),1,0))</f>
        <v>0</v>
      </c>
      <c r="P7" s="20">
        <f>IF(原始数据!AQ8="","",IF(ISERROR(MATCH(原始数据!AQ8,各类选项!$E:$E,0)),1,0))</f>
        <v>0</v>
      </c>
      <c r="Q7" s="20">
        <f>IF(原始数据!AR8="","",IF(ISERROR(MATCH(原始数据!AR8,各类选项!$E:$E,0)),1,0))</f>
        <v>0</v>
      </c>
      <c r="R7" s="20">
        <f>IF(原始数据!AS8="","",IF(ISERROR(MATCH(原始数据!AS8,各类选项!$E:$E,0)),1,0))</f>
        <v>0</v>
      </c>
      <c r="S7" s="20">
        <f>IF(原始数据!AV8="","",IF(ISERROR(MATCH(原始数据!AV8,各类选项!$C:$C,0)),1,0))</f>
        <v>0</v>
      </c>
      <c r="T7" s="20">
        <f>IF(赛后数据!M8="","",IF(ISERROR(MATCH(赛后数据!M8,(各类选项!J:J),0)),1,0))</f>
        <v>0</v>
      </c>
      <c r="U7" s="20">
        <f>IF(赛后数据!U8="","",IF(ISERROR(MATCH(赛后数据!U8,(各类选项!J:J),0)),1,0))</f>
        <v>0</v>
      </c>
      <c r="V7" s="20">
        <f>IF(赛后数据!AC8="","",IF(ISERROR(MATCH(赛后数据!AC8,(各类选项!J:J),0)),1,0))</f>
        <v>0</v>
      </c>
      <c r="W7" s="20">
        <f>IF(赛后数据!AK8="","",IF(ISERROR(MATCH(赛后数据!AK8,(各类选项!J:J),0)),1,0))</f>
        <v>0</v>
      </c>
      <c r="Y7" s="20">
        <f>IF(对局数据!AM8="","",IF(ISERROR(MATCH(对局数据!AM8,(各类选项!J:J),0)),1,0))</f>
        <v>0</v>
      </c>
    </row>
    <row r="8" spans="1:25">
      <c r="A8" s="20">
        <f t="shared" si="0"/>
        <v>0</v>
      </c>
      <c r="B8" s="20">
        <f t="shared" si="1"/>
        <v>0</v>
      </c>
      <c r="C8" s="20">
        <f t="shared" si="2"/>
        <v>0</v>
      </c>
      <c r="D8" s="20" t="str">
        <f>IF(原始数据!K9="","",IF(ISERROR(MATCH(原始数据!K9,原始数据!E9:F9,0)),1,0)-IF(原始数据!K9="",1,0))</f>
        <v/>
      </c>
      <c r="E8" s="20" t="str">
        <f>IF(原始数据!L9="","",IF(ISERROR(MATCH(原始数据!L9,各类选项!L:L,0)),1,0)-IF(原始数据!L9="",1,0))</f>
        <v/>
      </c>
      <c r="F8" s="20" t="str">
        <f>IF(原始数据!W9="","",IF(ISERROR(MATCH(原始数据!W9,各类选项!G:G,0)),1,0))</f>
        <v/>
      </c>
      <c r="G8" s="20" t="str">
        <f>IF(原始数据!X9="","",IF(ISERROR(MATCH(原始数据!X9,各类选项!G:G,0)),1,0))</f>
        <v/>
      </c>
      <c r="H8" s="20" t="str">
        <f>IF(原始数据!AK9="","",IF(ISERROR(MATCH(原始数据!AK9,各类选项!$E:$E,0)),1,0))</f>
        <v/>
      </c>
      <c r="I8" s="20" t="str">
        <f>IF(原始数据!AL9="","",IF(ISERROR(MATCH(原始数据!AL9,各类选项!$E:$E,0)),1,0))</f>
        <v/>
      </c>
      <c r="J8" s="20" t="str">
        <f>IF(原始数据!AR9="","",IF(ISERROR(MATCH(原始数据!AR9,各类选项!$E:$E,0)),1,0))</f>
        <v/>
      </c>
      <c r="K8" s="20" t="str">
        <f>IF(原始数据!AT9="","",IF(ISERROR(MATCH(原始数据!AT9,各类选项!$E:$E,0)),1,0))</f>
        <v/>
      </c>
      <c r="L8" s="20" t="str">
        <f>IF(原始数据!AM9="","",IF(ISERROR(MATCH(原始数据!AM9,各类选项!$C:$C,0)),1,0))</f>
        <v/>
      </c>
      <c r="M8" s="20" t="str">
        <f>IF(原始数据!AN9="","",IF(ISERROR(MATCH(原始数据!AN9,各类选项!$C:$C,0)),1,0))</f>
        <v/>
      </c>
      <c r="N8" s="20" t="str">
        <f>IF(原始数据!AO9="","",IF(ISERROR(MATCH(原始数据!AO9,各类选项!$C:$C,0)),1,0))</f>
        <v/>
      </c>
      <c r="O8" s="20" t="str">
        <f>IF(原始数据!AP9="","",IF(ISERROR(MATCH(原始数据!AP9,各类选项!$E:$E,0)),1,0))</f>
        <v/>
      </c>
      <c r="P8" s="20" t="str">
        <f>IF(原始数据!AQ9="","",IF(ISERROR(MATCH(原始数据!AQ9,各类选项!$E:$E,0)),1,0))</f>
        <v/>
      </c>
      <c r="Q8" s="20" t="str">
        <f>IF(原始数据!AR9="","",IF(ISERROR(MATCH(原始数据!AR9,各类选项!$E:$E,0)),1,0))</f>
        <v/>
      </c>
      <c r="R8" s="20" t="str">
        <f>IF(原始数据!AS9="","",IF(ISERROR(MATCH(原始数据!AS9,各类选项!$E:$E,0)),1,0))</f>
        <v/>
      </c>
      <c r="S8" s="20" t="str">
        <f>IF(原始数据!AV9="","",IF(ISERROR(MATCH(原始数据!AV9,各类选项!$C:$C,0)),1,0))</f>
        <v/>
      </c>
      <c r="T8" s="20" t="str">
        <f>IF(赛后数据!M9="","",IF(ISERROR(MATCH(赛后数据!M9,(各类选项!J:J),0)),1,0))</f>
        <v/>
      </c>
      <c r="U8" s="20" t="str">
        <f>IF(赛后数据!U9="","",IF(ISERROR(MATCH(赛后数据!U9,(各类选项!J:J),0)),1,0))</f>
        <v/>
      </c>
      <c r="V8" s="20" t="str">
        <f>IF(赛后数据!AC9="","",IF(ISERROR(MATCH(赛后数据!AC9,(各类选项!J:J),0)),1,0))</f>
        <v/>
      </c>
      <c r="W8" s="20" t="str">
        <f>IF(赛后数据!AK9="","",IF(ISERROR(MATCH(赛后数据!AK9,(各类选项!J:J),0)),1,0))</f>
        <v/>
      </c>
      <c r="Y8" s="20" t="str">
        <f>IF(对局数据!AM9="","",IF(ISERROR(MATCH(对局数据!AM9,(各类选项!J:J),0)),1,0))</f>
        <v/>
      </c>
    </row>
    <row r="9" spans="1:25">
      <c r="A9" s="20">
        <f t="shared" si="0"/>
        <v>0</v>
      </c>
      <c r="B9" s="20">
        <f t="shared" si="1"/>
        <v>0</v>
      </c>
      <c r="C9" s="20">
        <f t="shared" si="2"/>
        <v>0</v>
      </c>
      <c r="D9" s="20" t="str">
        <f>IF(原始数据!K10="","",IF(ISERROR(MATCH(原始数据!K10,原始数据!E10:F10,0)),1,0)-IF(原始数据!K10="",1,0))</f>
        <v/>
      </c>
      <c r="E9" s="20" t="str">
        <f>IF(原始数据!L10="","",IF(ISERROR(MATCH(原始数据!L10,各类选项!L:L,0)),1,0)-IF(原始数据!L10="",1,0))</f>
        <v/>
      </c>
      <c r="F9" s="20" t="str">
        <f>IF(原始数据!W10="","",IF(ISERROR(MATCH(原始数据!W10,各类选项!G:G,0)),1,0))</f>
        <v/>
      </c>
      <c r="G9" s="20" t="str">
        <f>IF(原始数据!X10="","",IF(ISERROR(MATCH(原始数据!X10,各类选项!G:G,0)),1,0))</f>
        <v/>
      </c>
      <c r="H9" s="20" t="str">
        <f>IF(原始数据!AK10="","",IF(ISERROR(MATCH(原始数据!AK10,各类选项!$E:$E,0)),1,0))</f>
        <v/>
      </c>
      <c r="I9" s="20" t="str">
        <f>IF(原始数据!AL10="","",IF(ISERROR(MATCH(原始数据!AL10,各类选项!$E:$E,0)),1,0))</f>
        <v/>
      </c>
      <c r="J9" s="20" t="str">
        <f>IF(原始数据!AR10="","",IF(ISERROR(MATCH(原始数据!AR10,各类选项!$E:$E,0)),1,0))</f>
        <v/>
      </c>
      <c r="K9" s="20" t="str">
        <f>IF(原始数据!AT10="","",IF(ISERROR(MATCH(原始数据!AT10,各类选项!$E:$E,0)),1,0))</f>
        <v/>
      </c>
      <c r="L9" s="20" t="str">
        <f>IF(原始数据!AM10="","",IF(ISERROR(MATCH(原始数据!AM10,各类选项!$C:$C,0)),1,0))</f>
        <v/>
      </c>
      <c r="M9" s="20" t="str">
        <f>IF(原始数据!AN10="","",IF(ISERROR(MATCH(原始数据!AN10,各类选项!$C:$C,0)),1,0))</f>
        <v/>
      </c>
      <c r="N9" s="20" t="str">
        <f>IF(原始数据!AO10="","",IF(ISERROR(MATCH(原始数据!AO10,各类选项!$C:$C,0)),1,0))</f>
        <v/>
      </c>
      <c r="O9" s="20" t="str">
        <f>IF(原始数据!AP10="","",IF(ISERROR(MATCH(原始数据!AP10,各类选项!$E:$E,0)),1,0))</f>
        <v/>
      </c>
      <c r="P9" s="20" t="str">
        <f>IF(原始数据!AQ10="","",IF(ISERROR(MATCH(原始数据!AQ10,各类选项!$E:$E,0)),1,0))</f>
        <v/>
      </c>
      <c r="Q9" s="20" t="str">
        <f>IF(原始数据!AR10="","",IF(ISERROR(MATCH(原始数据!AR10,各类选项!$E:$E,0)),1,0))</f>
        <v/>
      </c>
      <c r="R9" s="20" t="str">
        <f>IF(原始数据!AS10="","",IF(ISERROR(MATCH(原始数据!AS10,各类选项!$E:$E,0)),1,0))</f>
        <v/>
      </c>
      <c r="S9" s="20" t="str">
        <f>IF(原始数据!AV10="","",IF(ISERROR(MATCH(原始数据!AV10,各类选项!$C:$C,0)),1,0))</f>
        <v/>
      </c>
      <c r="T9" s="20" t="str">
        <f>IF(赛后数据!M10="","",IF(ISERROR(MATCH(赛后数据!M10,(各类选项!J:J),0)),1,0))</f>
        <v/>
      </c>
      <c r="U9" s="20" t="str">
        <f>IF(赛后数据!U10="","",IF(ISERROR(MATCH(赛后数据!U10,(各类选项!J:J),0)),1,0))</f>
        <v/>
      </c>
      <c r="V9" s="20" t="str">
        <f>IF(赛后数据!AC10="","",IF(ISERROR(MATCH(赛后数据!AC10,(各类选项!J:J),0)),1,0))</f>
        <v/>
      </c>
      <c r="W9" s="20" t="str">
        <f>IF(赛后数据!AK10="","",IF(ISERROR(MATCH(赛后数据!AK10,(各类选项!J:J),0)),1,0))</f>
        <v/>
      </c>
      <c r="Y9" s="20" t="str">
        <f>IF(对局数据!AM10="","",IF(ISERROR(MATCH(对局数据!AM10,(各类选项!J:J),0)),1,0))</f>
        <v/>
      </c>
    </row>
    <row r="10" spans="1:25">
      <c r="A10" s="20">
        <f t="shared" si="0"/>
        <v>0</v>
      </c>
      <c r="B10" s="20">
        <f t="shared" si="1"/>
        <v>0</v>
      </c>
      <c r="C10" s="20">
        <f t="shared" si="2"/>
        <v>0</v>
      </c>
      <c r="D10" s="20">
        <f>IF(原始数据!K11="","",IF(ISERROR(MATCH(原始数据!K11,原始数据!E11:F11,0)),1,0)-IF(原始数据!K11="",1,0))</f>
        <v>0</v>
      </c>
      <c r="E10" s="20">
        <f>IF(原始数据!L11="","",IF(ISERROR(MATCH(原始数据!L11,各类选项!L:L,0)),1,0)-IF(原始数据!L11="",1,0))</f>
        <v>0</v>
      </c>
      <c r="F10" s="20">
        <f>IF(原始数据!W11="","",IF(ISERROR(MATCH(原始数据!W11,各类选项!G:G,0)),1,0))</f>
        <v>0</v>
      </c>
      <c r="G10" s="20">
        <f>IF(原始数据!X11="","",IF(ISERROR(MATCH(原始数据!X11,各类选项!G:G,0)),1,0))</f>
        <v>0</v>
      </c>
      <c r="H10" s="20">
        <f>IF(原始数据!AK11="","",IF(ISERROR(MATCH(原始数据!AK11,各类选项!$E:$E,0)),1,0))</f>
        <v>0</v>
      </c>
      <c r="I10" s="20">
        <f>IF(原始数据!AL11="","",IF(ISERROR(MATCH(原始数据!AL11,各类选项!$E:$E,0)),1,0))</f>
        <v>0</v>
      </c>
      <c r="J10" s="20">
        <f>IF(原始数据!AR11="","",IF(ISERROR(MATCH(原始数据!AR11,各类选项!$E:$E,0)),1,0))</f>
        <v>0</v>
      </c>
      <c r="K10" s="20">
        <f>IF(原始数据!AT11="","",IF(ISERROR(MATCH(原始数据!AT11,各类选项!$E:$E,0)),1,0))</f>
        <v>0</v>
      </c>
      <c r="L10" s="20" t="str">
        <f>IF(原始数据!AM11="","",IF(ISERROR(MATCH(原始数据!AM11,各类选项!$C:$C,0)),1,0))</f>
        <v/>
      </c>
      <c r="M10" s="20" t="str">
        <f>IF(原始数据!AN11="","",IF(ISERROR(MATCH(原始数据!AN11,各类选项!$C:$C,0)),1,0))</f>
        <v/>
      </c>
      <c r="N10" s="20" t="str">
        <f>IF(原始数据!AO11="","",IF(ISERROR(MATCH(原始数据!AO11,各类选项!$C:$C,0)),1,0))</f>
        <v/>
      </c>
      <c r="O10" s="20">
        <f>IF(原始数据!AP11="","",IF(ISERROR(MATCH(原始数据!AP11,各类选项!$E:$E,0)),1,0))</f>
        <v>0</v>
      </c>
      <c r="P10" s="20">
        <f>IF(原始数据!AQ11="","",IF(ISERROR(MATCH(原始数据!AQ11,各类选项!$E:$E,0)),1,0))</f>
        <v>0</v>
      </c>
      <c r="Q10" s="20">
        <f>IF(原始数据!AR11="","",IF(ISERROR(MATCH(原始数据!AR11,各类选项!$E:$E,0)),1,0))</f>
        <v>0</v>
      </c>
      <c r="R10" s="20">
        <f>IF(原始数据!AS11="","",IF(ISERROR(MATCH(原始数据!AS11,各类选项!$E:$E,0)),1,0))</f>
        <v>0</v>
      </c>
      <c r="S10" s="20">
        <f>IF(原始数据!AV11="","",IF(ISERROR(MATCH(原始数据!AV11,各类选项!$C:$C,0)),1,0))</f>
        <v>0</v>
      </c>
      <c r="T10" s="20">
        <f>IF(赛后数据!M11="","",IF(ISERROR(MATCH(赛后数据!M11,(各类选项!J:J),0)),1,0))</f>
        <v>0</v>
      </c>
      <c r="U10" s="20">
        <f>IF(赛后数据!U11="","",IF(ISERROR(MATCH(赛后数据!U11,(各类选项!J:J),0)),1,0))</f>
        <v>0</v>
      </c>
      <c r="V10" s="20">
        <f>IF(赛后数据!AC11="","",IF(ISERROR(MATCH(赛后数据!AC11,(各类选项!J:J),0)),1,0))</f>
        <v>0</v>
      </c>
      <c r="W10" s="20">
        <f>IF(赛后数据!AK11="","",IF(ISERROR(MATCH(赛后数据!AK11,(各类选项!J:J),0)),1,0))</f>
        <v>0</v>
      </c>
      <c r="Y10" s="20">
        <f>IF(对局数据!AM11="","",IF(ISERROR(MATCH(对局数据!AM11,(各类选项!J:J),0)),1,0))</f>
        <v>0</v>
      </c>
    </row>
    <row r="11" spans="1:25">
      <c r="A11" s="20">
        <f t="shared" si="0"/>
        <v>0</v>
      </c>
      <c r="B11" s="20">
        <f t="shared" si="1"/>
        <v>0</v>
      </c>
      <c r="C11" s="20">
        <f t="shared" si="2"/>
        <v>0</v>
      </c>
      <c r="D11" s="20">
        <f>IF(原始数据!K12="","",IF(ISERROR(MATCH(原始数据!K12,原始数据!E12:F12,0)),1,0)-IF(原始数据!K12="",1,0))</f>
        <v>0</v>
      </c>
      <c r="E11" s="20">
        <f>IF(原始数据!L12="","",IF(ISERROR(MATCH(原始数据!L12,各类选项!L:L,0)),1,0)-IF(原始数据!L12="",1,0))</f>
        <v>0</v>
      </c>
      <c r="F11" s="20">
        <f>IF(原始数据!W12="","",IF(ISERROR(MATCH(原始数据!W12,各类选项!G:G,0)),1,0))</f>
        <v>0</v>
      </c>
      <c r="G11" s="20">
        <f>IF(原始数据!X12="","",IF(ISERROR(MATCH(原始数据!X12,各类选项!G:G,0)),1,0))</f>
        <v>0</v>
      </c>
      <c r="H11" s="20">
        <f>IF(原始数据!AK12="","",IF(ISERROR(MATCH(原始数据!AK12,各类选项!$E:$E,0)),1,0))</f>
        <v>0</v>
      </c>
      <c r="I11" s="20">
        <f>IF(原始数据!AL12="","",IF(ISERROR(MATCH(原始数据!AL12,各类选项!$E:$E,0)),1,0))</f>
        <v>0</v>
      </c>
      <c r="J11" s="20">
        <f>IF(原始数据!AR12="","",IF(ISERROR(MATCH(原始数据!AR12,各类选项!$E:$E,0)),1,0))</f>
        <v>0</v>
      </c>
      <c r="K11" s="20">
        <f>IF(原始数据!AT12="","",IF(ISERROR(MATCH(原始数据!AT12,各类选项!$E:$E,0)),1,0))</f>
        <v>0</v>
      </c>
      <c r="L11" s="20" t="str">
        <f>IF(原始数据!AM12="","",IF(ISERROR(MATCH(原始数据!AM12,各类选项!$C:$C,0)),1,0))</f>
        <v/>
      </c>
      <c r="M11" s="20" t="str">
        <f>IF(原始数据!AN12="","",IF(ISERROR(MATCH(原始数据!AN12,各类选项!$C:$C,0)),1,0))</f>
        <v/>
      </c>
      <c r="N11" s="20" t="str">
        <f>IF(原始数据!AO12="","",IF(ISERROR(MATCH(原始数据!AO12,各类选项!$C:$C,0)),1,0))</f>
        <v/>
      </c>
      <c r="O11" s="20">
        <f>IF(原始数据!AP12="","",IF(ISERROR(MATCH(原始数据!AP12,各类选项!$E:$E,0)),1,0))</f>
        <v>0</v>
      </c>
      <c r="P11" s="20">
        <f>IF(原始数据!AQ12="","",IF(ISERROR(MATCH(原始数据!AQ12,各类选项!$E:$E,0)),1,0))</f>
        <v>0</v>
      </c>
      <c r="Q11" s="20">
        <f>IF(原始数据!AR12="","",IF(ISERROR(MATCH(原始数据!AR12,各类选项!$E:$E,0)),1,0))</f>
        <v>0</v>
      </c>
      <c r="R11" s="20">
        <f>IF(原始数据!AS12="","",IF(ISERROR(MATCH(原始数据!AS12,各类选项!$E:$E,0)),1,0))</f>
        <v>0</v>
      </c>
      <c r="S11" s="20">
        <f>IF(原始数据!AV12="","",IF(ISERROR(MATCH(原始数据!AV12,各类选项!$C:$C,0)),1,0))</f>
        <v>0</v>
      </c>
      <c r="T11" s="20">
        <f>IF(赛后数据!M12="","",IF(ISERROR(MATCH(赛后数据!M12,(各类选项!J:J),0)),1,0))</f>
        <v>0</v>
      </c>
      <c r="U11" s="20">
        <f>IF(赛后数据!U12="","",IF(ISERROR(MATCH(赛后数据!U12,(各类选项!J:J),0)),1,0))</f>
        <v>0</v>
      </c>
      <c r="V11" s="20">
        <f>IF(赛后数据!AC12="","",IF(ISERROR(MATCH(赛后数据!AC12,(各类选项!J:J),0)),1,0))</f>
        <v>0</v>
      </c>
      <c r="W11" s="20">
        <f>IF(赛后数据!AK12="","",IF(ISERROR(MATCH(赛后数据!AK12,(各类选项!J:J),0)),1,0))</f>
        <v>0</v>
      </c>
      <c r="Y11" s="20">
        <f>IF(对局数据!AM12="","",IF(ISERROR(MATCH(对局数据!AM12,(各类选项!J:J),0)),1,0))</f>
        <v>0</v>
      </c>
    </row>
    <row r="12" spans="1:25">
      <c r="A12" s="20">
        <f t="shared" si="0"/>
        <v>0</v>
      </c>
      <c r="B12" s="20">
        <f t="shared" si="1"/>
        <v>0</v>
      </c>
      <c r="C12" s="20">
        <f t="shared" si="2"/>
        <v>0</v>
      </c>
      <c r="D12" s="20">
        <f>IF(原始数据!K13="","",IF(ISERROR(MATCH(原始数据!K13,原始数据!E13:F13,0)),1,0)-IF(原始数据!K13="",1,0))</f>
        <v>0</v>
      </c>
      <c r="E12" s="20">
        <f>IF(原始数据!L13="","",IF(ISERROR(MATCH(原始数据!L13,各类选项!L:L,0)),1,0)-IF(原始数据!L13="",1,0))</f>
        <v>0</v>
      </c>
      <c r="F12" s="20">
        <f>IF(原始数据!W13="","",IF(ISERROR(MATCH(原始数据!W13,各类选项!G:G,0)),1,0))</f>
        <v>0</v>
      </c>
      <c r="G12" s="20">
        <f>IF(原始数据!X13="","",IF(ISERROR(MATCH(原始数据!X13,各类选项!G:G,0)),1,0))</f>
        <v>0</v>
      </c>
      <c r="H12" s="20">
        <f>IF(原始数据!AK13="","",IF(ISERROR(MATCH(原始数据!AK13,各类选项!$E:$E,0)),1,0))</f>
        <v>0</v>
      </c>
      <c r="I12" s="20">
        <f>IF(原始数据!AL13="","",IF(ISERROR(MATCH(原始数据!AL13,各类选项!$E:$E,0)),1,0))</f>
        <v>0</v>
      </c>
      <c r="J12" s="20">
        <f>IF(原始数据!AR13="","",IF(ISERROR(MATCH(原始数据!AR13,各类选项!$E:$E,0)),1,0))</f>
        <v>0</v>
      </c>
      <c r="K12" s="20">
        <f>IF(原始数据!AT13="","",IF(ISERROR(MATCH(原始数据!AT13,各类选项!$E:$E,0)),1,0))</f>
        <v>0</v>
      </c>
      <c r="L12" s="20">
        <f>IF(原始数据!AM13="","",IF(ISERROR(MATCH(原始数据!AM13,各类选项!$C:$C,0)),1,0))</f>
        <v>0</v>
      </c>
      <c r="M12" s="20" t="str">
        <f>IF(原始数据!AN13="","",IF(ISERROR(MATCH(原始数据!AN13,各类选项!$C:$C,0)),1,0))</f>
        <v/>
      </c>
      <c r="N12" s="20" t="str">
        <f>IF(原始数据!AO13="","",IF(ISERROR(MATCH(原始数据!AO13,各类选项!$C:$C,0)),1,0))</f>
        <v/>
      </c>
      <c r="O12" s="20">
        <f>IF(原始数据!AP13="","",IF(ISERROR(MATCH(原始数据!AP13,各类选项!$E:$E,0)),1,0))</f>
        <v>0</v>
      </c>
      <c r="P12" s="20">
        <f>IF(原始数据!AQ13="","",IF(ISERROR(MATCH(原始数据!AQ13,各类选项!$E:$E,0)),1,0))</f>
        <v>0</v>
      </c>
      <c r="Q12" s="20">
        <f>IF(原始数据!AR13="","",IF(ISERROR(MATCH(原始数据!AR13,各类选项!$E:$E,0)),1,0))</f>
        <v>0</v>
      </c>
      <c r="R12" s="20">
        <f>IF(原始数据!AS13="","",IF(ISERROR(MATCH(原始数据!AS13,各类选项!$E:$E,0)),1,0))</f>
        <v>0</v>
      </c>
      <c r="S12" s="20">
        <f>IF(原始数据!AV13="","",IF(ISERROR(MATCH(原始数据!AV13,各类选项!$C:$C,0)),1,0))</f>
        <v>0</v>
      </c>
      <c r="T12" s="20">
        <f>IF(赛后数据!M13="","",IF(ISERROR(MATCH(赛后数据!M13,(各类选项!J:J),0)),1,0))</f>
        <v>0</v>
      </c>
      <c r="U12" s="20">
        <f>IF(赛后数据!U13="","",IF(ISERROR(MATCH(赛后数据!U13,(各类选项!J:J),0)),1,0))</f>
        <v>0</v>
      </c>
      <c r="V12" s="20">
        <f>IF(赛后数据!AC13="","",IF(ISERROR(MATCH(赛后数据!AC13,(各类选项!J:J),0)),1,0))</f>
        <v>0</v>
      </c>
      <c r="W12" s="20">
        <f>IF(赛后数据!AK13="","",IF(ISERROR(MATCH(赛后数据!AK13,(各类选项!J:J),0)),1,0))</f>
        <v>0</v>
      </c>
      <c r="Y12" s="20">
        <f>IF(对局数据!AM13="","",IF(ISERROR(MATCH(对局数据!AM13,(各类选项!J:J),0)),1,0))</f>
        <v>0</v>
      </c>
    </row>
    <row r="13" spans="1:25">
      <c r="A13" s="20">
        <f t="shared" si="0"/>
        <v>0</v>
      </c>
      <c r="B13" s="20">
        <f t="shared" si="1"/>
        <v>0</v>
      </c>
      <c r="C13" s="20">
        <f t="shared" si="2"/>
        <v>0</v>
      </c>
      <c r="D13" s="20">
        <f>IF(原始数据!K14="","",IF(ISERROR(MATCH(原始数据!K14,原始数据!E14:F14,0)),1,0)-IF(原始数据!K14="",1,0))</f>
        <v>0</v>
      </c>
      <c r="E13" s="20">
        <f>IF(原始数据!L14="","",IF(ISERROR(MATCH(原始数据!L14,各类选项!L:L,0)),1,0)-IF(原始数据!L14="",1,0))</f>
        <v>0</v>
      </c>
      <c r="F13" s="20">
        <f>IF(原始数据!W14="","",IF(ISERROR(MATCH(原始数据!W14,各类选项!G:G,0)),1,0))</f>
        <v>0</v>
      </c>
      <c r="G13" s="20">
        <f>IF(原始数据!X14="","",IF(ISERROR(MATCH(原始数据!X14,各类选项!G:G,0)),1,0))</f>
        <v>0</v>
      </c>
      <c r="H13" s="20">
        <f>IF(原始数据!AK14="","",IF(ISERROR(MATCH(原始数据!AK14,各类选项!$E:$E,0)),1,0))</f>
        <v>0</v>
      </c>
      <c r="I13" s="20">
        <f>IF(原始数据!AL14="","",IF(ISERROR(MATCH(原始数据!AL14,各类选项!$E:$E,0)),1,0))</f>
        <v>0</v>
      </c>
      <c r="J13" s="20">
        <f>IF(原始数据!AR14="","",IF(ISERROR(MATCH(原始数据!AR14,各类选项!$E:$E,0)),1,0))</f>
        <v>0</v>
      </c>
      <c r="K13" s="20">
        <f>IF(原始数据!AT14="","",IF(ISERROR(MATCH(原始数据!AT14,各类选项!$E:$E,0)),1,0))</f>
        <v>0</v>
      </c>
      <c r="L13" s="20">
        <f>IF(原始数据!AM14="","",IF(ISERROR(MATCH(原始数据!AM14,各类选项!$C:$C,0)),1,0))</f>
        <v>0</v>
      </c>
      <c r="M13" s="20" t="str">
        <f>IF(原始数据!AN14="","",IF(ISERROR(MATCH(原始数据!AN14,各类选项!$C:$C,0)),1,0))</f>
        <v/>
      </c>
      <c r="N13" s="20" t="str">
        <f>IF(原始数据!AO14="","",IF(ISERROR(MATCH(原始数据!AO14,各类选项!$C:$C,0)),1,0))</f>
        <v/>
      </c>
      <c r="O13" s="20">
        <f>IF(原始数据!AP14="","",IF(ISERROR(MATCH(原始数据!AP14,各类选项!$E:$E,0)),1,0))</f>
        <v>0</v>
      </c>
      <c r="P13" s="20">
        <f>IF(原始数据!AQ14="","",IF(ISERROR(MATCH(原始数据!AQ14,各类选项!$E:$E,0)),1,0))</f>
        <v>0</v>
      </c>
      <c r="Q13" s="20">
        <f>IF(原始数据!AR14="","",IF(ISERROR(MATCH(原始数据!AR14,各类选项!$E:$E,0)),1,0))</f>
        <v>0</v>
      </c>
      <c r="R13" s="20">
        <f>IF(原始数据!AS14="","",IF(ISERROR(MATCH(原始数据!AS14,各类选项!$E:$E,0)),1,0))</f>
        <v>0</v>
      </c>
      <c r="S13" s="20">
        <f>IF(原始数据!AV14="","",IF(ISERROR(MATCH(原始数据!AV14,各类选项!$C:$C,0)),1,0))</f>
        <v>0</v>
      </c>
      <c r="T13" s="20">
        <f>IF(赛后数据!M14="","",IF(ISERROR(MATCH(赛后数据!M14,(各类选项!J:J),0)),1,0))</f>
        <v>0</v>
      </c>
      <c r="U13" s="20">
        <f>IF(赛后数据!U14="","",IF(ISERROR(MATCH(赛后数据!U14,(各类选项!J:J),0)),1,0))</f>
        <v>0</v>
      </c>
      <c r="V13" s="20">
        <f>IF(赛后数据!AC14="","",IF(ISERROR(MATCH(赛后数据!AC14,(各类选项!J:J),0)),1,0))</f>
        <v>0</v>
      </c>
      <c r="W13" s="20">
        <f>IF(赛后数据!AK14="","",IF(ISERROR(MATCH(赛后数据!AK14,(各类选项!J:J),0)),1,0))</f>
        <v>0</v>
      </c>
      <c r="Y13" s="20">
        <f>IF(对局数据!AM14="","",IF(ISERROR(MATCH(对局数据!AM14,(各类选项!J:J),0)),1,0))</f>
        <v>0</v>
      </c>
    </row>
    <row r="14" spans="1:25">
      <c r="A14" s="20">
        <f t="shared" si="0"/>
        <v>0</v>
      </c>
      <c r="B14" s="20">
        <f t="shared" si="1"/>
        <v>0</v>
      </c>
      <c r="C14" s="20">
        <f t="shared" si="2"/>
        <v>0</v>
      </c>
      <c r="D14" s="20">
        <f>IF(原始数据!K15="","",IF(ISERROR(MATCH(原始数据!K15,原始数据!E15:F15,0)),1,0)-IF(原始数据!K15="",1,0))</f>
        <v>0</v>
      </c>
      <c r="E14" s="20">
        <f>IF(原始数据!L15="","",IF(ISERROR(MATCH(原始数据!L15,各类选项!L:L,0)),1,0)-IF(原始数据!L15="",1,0))</f>
        <v>0</v>
      </c>
      <c r="F14" s="20">
        <f>IF(原始数据!W15="","",IF(ISERROR(MATCH(原始数据!W15,各类选项!G:G,0)),1,0))</f>
        <v>0</v>
      </c>
      <c r="G14" s="20">
        <f>IF(原始数据!X15="","",IF(ISERROR(MATCH(原始数据!X15,各类选项!G:G,0)),1,0))</f>
        <v>0</v>
      </c>
      <c r="H14" s="20">
        <f>IF(原始数据!AK15="","",IF(ISERROR(MATCH(原始数据!AK15,各类选项!$E:$E,0)),1,0))</f>
        <v>0</v>
      </c>
      <c r="I14" s="20">
        <f>IF(原始数据!AL15="","",IF(ISERROR(MATCH(原始数据!AL15,各类选项!$E:$E,0)),1,0))</f>
        <v>0</v>
      </c>
      <c r="J14" s="20">
        <f>IF(原始数据!AR15="","",IF(ISERROR(MATCH(原始数据!AR15,各类选项!$E:$E,0)),1,0))</f>
        <v>0</v>
      </c>
      <c r="K14" s="20">
        <f>IF(原始数据!AT15="","",IF(ISERROR(MATCH(原始数据!AT15,各类选项!$E:$E,0)),1,0))</f>
        <v>0</v>
      </c>
      <c r="L14" s="20">
        <f>IF(原始数据!AM15="","",IF(ISERROR(MATCH(原始数据!AM15,各类选项!$C:$C,0)),1,0))</f>
        <v>0</v>
      </c>
      <c r="M14" s="20">
        <f>IF(原始数据!AN15="","",IF(ISERROR(MATCH(原始数据!AN15,各类选项!$C:$C,0)),1,0))</f>
        <v>0</v>
      </c>
      <c r="N14" s="20" t="str">
        <f>IF(原始数据!AO15="","",IF(ISERROR(MATCH(原始数据!AO15,各类选项!$C:$C,0)),1,0))</f>
        <v/>
      </c>
      <c r="O14" s="20">
        <f>IF(原始数据!AP15="","",IF(ISERROR(MATCH(原始数据!AP15,各类选项!$E:$E,0)),1,0))</f>
        <v>0</v>
      </c>
      <c r="P14" s="20">
        <f>IF(原始数据!AQ15="","",IF(ISERROR(MATCH(原始数据!AQ15,各类选项!$E:$E,0)),1,0))</f>
        <v>0</v>
      </c>
      <c r="Q14" s="20">
        <f>IF(原始数据!AR15="","",IF(ISERROR(MATCH(原始数据!AR15,各类选项!$E:$E,0)),1,0))</f>
        <v>0</v>
      </c>
      <c r="R14" s="20">
        <f>IF(原始数据!AS15="","",IF(ISERROR(MATCH(原始数据!AS15,各类选项!$E:$E,0)),1,0))</f>
        <v>0</v>
      </c>
      <c r="S14" s="20">
        <f>IF(原始数据!AV15="","",IF(ISERROR(MATCH(原始数据!AV15,各类选项!$C:$C,0)),1,0))</f>
        <v>0</v>
      </c>
      <c r="T14" s="20">
        <f>IF(赛后数据!M15="","",IF(ISERROR(MATCH(赛后数据!M15,(各类选项!J:J),0)),1,0))</f>
        <v>0</v>
      </c>
      <c r="U14" s="20">
        <f>IF(赛后数据!U15="","",IF(ISERROR(MATCH(赛后数据!U15,(各类选项!J:J),0)),1,0))</f>
        <v>0</v>
      </c>
      <c r="V14" s="20">
        <f>IF(赛后数据!AC15="","",IF(ISERROR(MATCH(赛后数据!AC15,(各类选项!J:J),0)),1,0))</f>
        <v>0</v>
      </c>
      <c r="W14" s="20">
        <f>IF(赛后数据!AK15="","",IF(ISERROR(MATCH(赛后数据!AK15,(各类选项!J:J),0)),1,0))</f>
        <v>0</v>
      </c>
      <c r="Y14" s="20">
        <f>IF(对局数据!AM15="","",IF(ISERROR(MATCH(对局数据!AM15,(各类选项!J:J),0)),1,0))</f>
        <v>0</v>
      </c>
    </row>
    <row r="15" spans="1:25">
      <c r="A15" s="20">
        <f t="shared" si="0"/>
        <v>0</v>
      </c>
      <c r="B15" s="20">
        <f t="shared" si="1"/>
        <v>0</v>
      </c>
      <c r="C15" s="20">
        <f t="shared" si="2"/>
        <v>0</v>
      </c>
      <c r="D15" s="20">
        <f>IF(原始数据!K16="","",IF(ISERROR(MATCH(原始数据!K16,原始数据!E16:F16,0)),1,0)-IF(原始数据!K16="",1,0))</f>
        <v>0</v>
      </c>
      <c r="E15" s="20">
        <f>IF(原始数据!L16="","",IF(ISERROR(MATCH(原始数据!L16,各类选项!L:L,0)),1,0)-IF(原始数据!L16="",1,0))</f>
        <v>0</v>
      </c>
      <c r="F15" s="20">
        <f>IF(原始数据!W16="","",IF(ISERROR(MATCH(原始数据!W16,各类选项!G:G,0)),1,0))</f>
        <v>0</v>
      </c>
      <c r="G15" s="20">
        <f>IF(原始数据!X16="","",IF(ISERROR(MATCH(原始数据!X16,各类选项!G:G,0)),1,0))</f>
        <v>0</v>
      </c>
      <c r="H15" s="20">
        <f>IF(原始数据!AK16="","",IF(ISERROR(MATCH(原始数据!AK16,各类选项!$E:$E,0)),1,0))</f>
        <v>0</v>
      </c>
      <c r="I15" s="20">
        <f>IF(原始数据!AL16="","",IF(ISERROR(MATCH(原始数据!AL16,各类选项!$E:$E,0)),1,0))</f>
        <v>0</v>
      </c>
      <c r="J15" s="20">
        <f>IF(原始数据!AR16="","",IF(ISERROR(MATCH(原始数据!AR16,各类选项!$E:$E,0)),1,0))</f>
        <v>0</v>
      </c>
      <c r="K15" s="20">
        <f>IF(原始数据!AT16="","",IF(ISERROR(MATCH(原始数据!AT16,各类选项!$E:$E,0)),1,0))</f>
        <v>0</v>
      </c>
      <c r="L15" s="20">
        <f>IF(原始数据!AM16="","",IF(ISERROR(MATCH(原始数据!AM16,各类选项!$C:$C,0)),1,0))</f>
        <v>0</v>
      </c>
      <c r="M15" s="20">
        <f>IF(原始数据!AN16="","",IF(ISERROR(MATCH(原始数据!AN16,各类选项!$C:$C,0)),1,0))</f>
        <v>0</v>
      </c>
      <c r="N15" s="20" t="str">
        <f>IF(原始数据!AO16="","",IF(ISERROR(MATCH(原始数据!AO16,各类选项!$C:$C,0)),1,0))</f>
        <v/>
      </c>
      <c r="O15" s="20">
        <f>IF(原始数据!AP16="","",IF(ISERROR(MATCH(原始数据!AP16,各类选项!$E:$E,0)),1,0))</f>
        <v>0</v>
      </c>
      <c r="P15" s="20">
        <f>IF(原始数据!AQ16="","",IF(ISERROR(MATCH(原始数据!AQ16,各类选项!$E:$E,0)),1,0))</f>
        <v>0</v>
      </c>
      <c r="Q15" s="20">
        <f>IF(原始数据!AR16="","",IF(ISERROR(MATCH(原始数据!AR16,各类选项!$E:$E,0)),1,0))</f>
        <v>0</v>
      </c>
      <c r="R15" s="20">
        <f>IF(原始数据!AS16="","",IF(ISERROR(MATCH(原始数据!AS16,各类选项!$E:$E,0)),1,0))</f>
        <v>0</v>
      </c>
      <c r="S15" s="20">
        <f>IF(原始数据!AV16="","",IF(ISERROR(MATCH(原始数据!AV16,各类选项!$C:$C,0)),1,0))</f>
        <v>0</v>
      </c>
      <c r="T15" s="20">
        <f>IF(赛后数据!M16="","",IF(ISERROR(MATCH(赛后数据!M16,(各类选项!J:J),0)),1,0))</f>
        <v>0</v>
      </c>
      <c r="U15" s="20">
        <f>IF(赛后数据!U16="","",IF(ISERROR(MATCH(赛后数据!U16,(各类选项!J:J),0)),1,0))</f>
        <v>0</v>
      </c>
      <c r="V15" s="20">
        <f>IF(赛后数据!AC16="","",IF(ISERROR(MATCH(赛后数据!AC16,(各类选项!J:J),0)),1,0))</f>
        <v>0</v>
      </c>
      <c r="W15" s="20">
        <f>IF(赛后数据!AK16="","",IF(ISERROR(MATCH(赛后数据!AK16,(各类选项!J:J),0)),1,0))</f>
        <v>0</v>
      </c>
      <c r="Y15" s="20">
        <f>IF(对局数据!AM16="","",IF(ISERROR(MATCH(对局数据!AM16,(各类选项!J:J),0)),1,0))</f>
        <v>0</v>
      </c>
    </row>
    <row r="16" spans="1:25">
      <c r="A16" s="20">
        <f t="shared" si="0"/>
        <v>0</v>
      </c>
      <c r="B16" s="20">
        <f t="shared" si="1"/>
        <v>0</v>
      </c>
      <c r="C16" s="20">
        <f t="shared" si="2"/>
        <v>0</v>
      </c>
      <c r="D16" s="20" t="str">
        <f>IF(原始数据!K17="","",IF(ISERROR(MATCH(原始数据!K17,原始数据!E17:F17,0)),1,0)-IF(原始数据!K17="",1,0))</f>
        <v/>
      </c>
      <c r="E16" s="20" t="str">
        <f>IF(原始数据!L17="","",IF(ISERROR(MATCH(原始数据!L17,各类选项!L:L,0)),1,0)-IF(原始数据!L17="",1,0))</f>
        <v/>
      </c>
      <c r="F16" s="20" t="str">
        <f>IF(原始数据!W17="","",IF(ISERROR(MATCH(原始数据!W17,各类选项!G:G,0)),1,0))</f>
        <v/>
      </c>
      <c r="G16" s="20" t="str">
        <f>IF(原始数据!X17="","",IF(ISERROR(MATCH(原始数据!X17,各类选项!G:G,0)),1,0))</f>
        <v/>
      </c>
      <c r="H16" s="20" t="str">
        <f>IF(原始数据!AK17="","",IF(ISERROR(MATCH(原始数据!AK17,各类选项!$E:$E,0)),1,0))</f>
        <v/>
      </c>
      <c r="I16" s="20" t="str">
        <f>IF(原始数据!AL17="","",IF(ISERROR(MATCH(原始数据!AL17,各类选项!$E:$E,0)),1,0))</f>
        <v/>
      </c>
      <c r="J16" s="20" t="str">
        <f>IF(原始数据!AR17="","",IF(ISERROR(MATCH(原始数据!AR17,各类选项!$E:$E,0)),1,0))</f>
        <v/>
      </c>
      <c r="K16" s="20" t="str">
        <f>IF(原始数据!AT17="","",IF(ISERROR(MATCH(原始数据!AT17,各类选项!$E:$E,0)),1,0))</f>
        <v/>
      </c>
      <c r="L16" s="20" t="str">
        <f>IF(原始数据!AM17="","",IF(ISERROR(MATCH(原始数据!AM17,各类选项!$C:$C,0)),1,0))</f>
        <v/>
      </c>
      <c r="M16" s="20" t="str">
        <f>IF(原始数据!AN17="","",IF(ISERROR(MATCH(原始数据!AN17,各类选项!$C:$C,0)),1,0))</f>
        <v/>
      </c>
      <c r="N16" s="20" t="str">
        <f>IF(原始数据!AO17="","",IF(ISERROR(MATCH(原始数据!AO17,各类选项!$C:$C,0)),1,0))</f>
        <v/>
      </c>
      <c r="O16" s="20" t="str">
        <f>IF(原始数据!AP17="","",IF(ISERROR(MATCH(原始数据!AP17,各类选项!$E:$E,0)),1,0))</f>
        <v/>
      </c>
      <c r="P16" s="20" t="str">
        <f>IF(原始数据!AQ17="","",IF(ISERROR(MATCH(原始数据!AQ17,各类选项!$E:$E,0)),1,0))</f>
        <v/>
      </c>
      <c r="Q16" s="20" t="str">
        <f>IF(原始数据!AR17="","",IF(ISERROR(MATCH(原始数据!AR17,各类选项!$E:$E,0)),1,0))</f>
        <v/>
      </c>
      <c r="R16" s="20" t="str">
        <f>IF(原始数据!AS17="","",IF(ISERROR(MATCH(原始数据!AS17,各类选项!$E:$E,0)),1,0))</f>
        <v/>
      </c>
      <c r="S16" s="20" t="str">
        <f>IF(原始数据!AV17="","",IF(ISERROR(MATCH(原始数据!AV17,各类选项!$C:$C,0)),1,0))</f>
        <v/>
      </c>
      <c r="T16" s="20" t="str">
        <f>IF(赛后数据!M17="","",IF(ISERROR(MATCH(赛后数据!M17,(各类选项!J:J),0)),1,0))</f>
        <v/>
      </c>
      <c r="U16" s="20" t="str">
        <f>IF(赛后数据!U17="","",IF(ISERROR(MATCH(赛后数据!U17,(各类选项!J:J),0)),1,0))</f>
        <v/>
      </c>
      <c r="V16" s="20" t="str">
        <f>IF(赛后数据!AC17="","",IF(ISERROR(MATCH(赛后数据!AC17,(各类选项!J:J),0)),1,0))</f>
        <v/>
      </c>
      <c r="W16" s="20" t="str">
        <f>IF(赛后数据!AK17="","",IF(ISERROR(MATCH(赛后数据!AK17,(各类选项!J:J),0)),1,0))</f>
        <v/>
      </c>
      <c r="Y16" s="20" t="str">
        <f>IF(对局数据!AM17="","",IF(ISERROR(MATCH(对局数据!AM17,(各类选项!J:J),0)),1,0))</f>
        <v/>
      </c>
    </row>
    <row r="17" spans="1:25">
      <c r="A17" s="20">
        <f t="shared" si="0"/>
        <v>0</v>
      </c>
      <c r="B17" s="20">
        <f t="shared" si="1"/>
        <v>0</v>
      </c>
      <c r="C17" s="20">
        <f t="shared" si="2"/>
        <v>0</v>
      </c>
      <c r="D17" s="20" t="str">
        <f>IF(原始数据!K18="","",IF(ISERROR(MATCH(原始数据!K18,原始数据!E18:F18,0)),1,0)-IF(原始数据!K18="",1,0))</f>
        <v/>
      </c>
      <c r="E17" s="20" t="str">
        <f>IF(原始数据!L18="","",IF(ISERROR(MATCH(原始数据!L18,各类选项!L:L,0)),1,0)-IF(原始数据!L18="",1,0))</f>
        <v/>
      </c>
      <c r="F17" s="20" t="str">
        <f>IF(原始数据!W18="","",IF(ISERROR(MATCH(原始数据!W18,各类选项!G:G,0)),1,0))</f>
        <v/>
      </c>
      <c r="G17" s="20" t="str">
        <f>IF(原始数据!X18="","",IF(ISERROR(MATCH(原始数据!X18,各类选项!G:G,0)),1,0))</f>
        <v/>
      </c>
      <c r="H17" s="20" t="str">
        <f>IF(原始数据!AK18="","",IF(ISERROR(MATCH(原始数据!AK18,各类选项!$E:$E,0)),1,0))</f>
        <v/>
      </c>
      <c r="I17" s="20" t="str">
        <f>IF(原始数据!AL18="","",IF(ISERROR(MATCH(原始数据!AL18,各类选项!$E:$E,0)),1,0))</f>
        <v/>
      </c>
      <c r="J17" s="20" t="str">
        <f>IF(原始数据!AR18="","",IF(ISERROR(MATCH(原始数据!AR18,各类选项!$E:$E,0)),1,0))</f>
        <v/>
      </c>
      <c r="K17" s="20" t="str">
        <f>IF(原始数据!AT18="","",IF(ISERROR(MATCH(原始数据!AT18,各类选项!$E:$E,0)),1,0))</f>
        <v/>
      </c>
      <c r="L17" s="20" t="str">
        <f>IF(原始数据!AM18="","",IF(ISERROR(MATCH(原始数据!AM18,各类选项!$C:$C,0)),1,0))</f>
        <v/>
      </c>
      <c r="M17" s="20" t="str">
        <f>IF(原始数据!AN18="","",IF(ISERROR(MATCH(原始数据!AN18,各类选项!$C:$C,0)),1,0))</f>
        <v/>
      </c>
      <c r="N17" s="20" t="str">
        <f>IF(原始数据!AO18="","",IF(ISERROR(MATCH(原始数据!AO18,各类选项!$C:$C,0)),1,0))</f>
        <v/>
      </c>
      <c r="O17" s="20" t="str">
        <f>IF(原始数据!AP18="","",IF(ISERROR(MATCH(原始数据!AP18,各类选项!$E:$E,0)),1,0))</f>
        <v/>
      </c>
      <c r="P17" s="20" t="str">
        <f>IF(原始数据!AQ18="","",IF(ISERROR(MATCH(原始数据!AQ18,各类选项!$E:$E,0)),1,0))</f>
        <v/>
      </c>
      <c r="Q17" s="20" t="str">
        <f>IF(原始数据!AR18="","",IF(ISERROR(MATCH(原始数据!AR18,各类选项!$E:$E,0)),1,0))</f>
        <v/>
      </c>
      <c r="R17" s="20" t="str">
        <f>IF(原始数据!AS18="","",IF(ISERROR(MATCH(原始数据!AS18,各类选项!$E:$E,0)),1,0))</f>
        <v/>
      </c>
      <c r="S17" s="20" t="str">
        <f>IF(原始数据!AV18="","",IF(ISERROR(MATCH(原始数据!AV18,各类选项!$C:$C,0)),1,0))</f>
        <v/>
      </c>
      <c r="T17" s="20" t="str">
        <f>IF(赛后数据!M18="","",IF(ISERROR(MATCH(赛后数据!M18,(各类选项!J:J),0)),1,0))</f>
        <v/>
      </c>
      <c r="U17" s="20" t="str">
        <f>IF(赛后数据!U18="","",IF(ISERROR(MATCH(赛后数据!U18,(各类选项!J:J),0)),1,0))</f>
        <v/>
      </c>
      <c r="V17" s="20" t="str">
        <f>IF(赛后数据!AC18="","",IF(ISERROR(MATCH(赛后数据!AC18,(各类选项!J:J),0)),1,0))</f>
        <v/>
      </c>
      <c r="W17" s="20" t="str">
        <f>IF(赛后数据!AK18="","",IF(ISERROR(MATCH(赛后数据!AK18,(各类选项!J:J),0)),1,0))</f>
        <v/>
      </c>
      <c r="Y17" s="20" t="str">
        <f>IF(对局数据!AM18="","",IF(ISERROR(MATCH(对局数据!AM18,(各类选项!J:J),0)),1,0))</f>
        <v/>
      </c>
    </row>
    <row r="18" spans="1:25">
      <c r="A18" s="20">
        <f t="shared" si="0"/>
        <v>0</v>
      </c>
      <c r="B18" s="20">
        <f t="shared" si="1"/>
        <v>0</v>
      </c>
      <c r="C18" s="20">
        <f t="shared" si="2"/>
        <v>0</v>
      </c>
      <c r="D18" s="20">
        <f>IF(原始数据!K19="","",IF(ISERROR(MATCH(原始数据!K19,原始数据!E19:F19,0)),1,0)-IF(原始数据!K19="",1,0))</f>
        <v>0</v>
      </c>
      <c r="E18" s="20">
        <f>IF(原始数据!L19="","",IF(ISERROR(MATCH(原始数据!L19,各类选项!L:L,0)),1,0)-IF(原始数据!L19="",1,0))</f>
        <v>0</v>
      </c>
      <c r="F18" s="20">
        <f>IF(原始数据!W19="","",IF(ISERROR(MATCH(原始数据!W19,各类选项!G:G,0)),1,0))</f>
        <v>0</v>
      </c>
      <c r="G18" s="20">
        <f>IF(原始数据!X19="","",IF(ISERROR(MATCH(原始数据!X19,各类选项!G:G,0)),1,0))</f>
        <v>0</v>
      </c>
      <c r="H18" s="20">
        <f>IF(原始数据!AK19="","",IF(ISERROR(MATCH(原始数据!AK19,各类选项!$E:$E,0)),1,0))</f>
        <v>0</v>
      </c>
      <c r="I18" s="20">
        <f>IF(原始数据!AL19="","",IF(ISERROR(MATCH(原始数据!AL19,各类选项!$E:$E,0)),1,0))</f>
        <v>0</v>
      </c>
      <c r="J18" s="20">
        <f>IF(原始数据!AR19="","",IF(ISERROR(MATCH(原始数据!AR19,各类选项!$E:$E,0)),1,0))</f>
        <v>0</v>
      </c>
      <c r="K18" s="20">
        <f>IF(原始数据!AT19="","",IF(ISERROR(MATCH(原始数据!AT19,各类选项!$E:$E,0)),1,0))</f>
        <v>0</v>
      </c>
      <c r="L18" s="20" t="str">
        <f>IF(原始数据!AM19="","",IF(ISERROR(MATCH(原始数据!AM19,各类选项!$C:$C,0)),1,0))</f>
        <v/>
      </c>
      <c r="M18" s="20" t="str">
        <f>IF(原始数据!AN19="","",IF(ISERROR(MATCH(原始数据!AN19,各类选项!$C:$C,0)),1,0))</f>
        <v/>
      </c>
      <c r="N18" s="20" t="str">
        <f>IF(原始数据!AO19="","",IF(ISERROR(MATCH(原始数据!AO19,各类选项!$C:$C,0)),1,0))</f>
        <v/>
      </c>
      <c r="O18" s="20">
        <f>IF(原始数据!AP19="","",IF(ISERROR(MATCH(原始数据!AP19,各类选项!$E:$E,0)),1,0))</f>
        <v>0</v>
      </c>
      <c r="P18" s="20">
        <f>IF(原始数据!AQ19="","",IF(ISERROR(MATCH(原始数据!AQ19,各类选项!$E:$E,0)),1,0))</f>
        <v>0</v>
      </c>
      <c r="Q18" s="20">
        <f>IF(原始数据!AR19="","",IF(ISERROR(MATCH(原始数据!AR19,各类选项!$E:$E,0)),1,0))</f>
        <v>0</v>
      </c>
      <c r="R18" s="20">
        <f>IF(原始数据!AS19="","",IF(ISERROR(MATCH(原始数据!AS19,各类选项!$E:$E,0)),1,0))</f>
        <v>0</v>
      </c>
      <c r="S18" s="20">
        <f>IF(原始数据!AV19="","",IF(ISERROR(MATCH(原始数据!AV19,各类选项!$C:$C,0)),1,0))</f>
        <v>0</v>
      </c>
      <c r="T18" s="20">
        <f>IF(赛后数据!M19="","",IF(ISERROR(MATCH(赛后数据!M19,(各类选项!J:J),0)),1,0))</f>
        <v>0</v>
      </c>
      <c r="U18" s="20">
        <f>IF(赛后数据!U19="","",IF(ISERROR(MATCH(赛后数据!U19,(各类选项!J:J),0)),1,0))</f>
        <v>0</v>
      </c>
      <c r="V18" s="20">
        <f>IF(赛后数据!AC19="","",IF(ISERROR(MATCH(赛后数据!AC19,(各类选项!J:J),0)),1,0))</f>
        <v>0</v>
      </c>
      <c r="W18" s="20">
        <f>IF(赛后数据!AK19="","",IF(ISERROR(MATCH(赛后数据!AK19,(各类选项!J:J),0)),1,0))</f>
        <v>0</v>
      </c>
      <c r="Y18" s="20">
        <f>IF(对局数据!AM19="","",IF(ISERROR(MATCH(对局数据!AM19,(各类选项!J:J),0)),1,0))</f>
        <v>0</v>
      </c>
    </row>
    <row r="19" spans="1:25">
      <c r="A19" s="20">
        <f t="shared" si="0"/>
        <v>0</v>
      </c>
      <c r="B19" s="20">
        <f t="shared" si="1"/>
        <v>0</v>
      </c>
      <c r="C19" s="20">
        <f t="shared" si="2"/>
        <v>0</v>
      </c>
      <c r="D19" s="20">
        <f>IF(原始数据!K20="","",IF(ISERROR(MATCH(原始数据!K20,原始数据!E20:F20,0)),1,0)-IF(原始数据!K20="",1,0))</f>
        <v>0</v>
      </c>
      <c r="E19" s="20">
        <f>IF(原始数据!L20="","",IF(ISERROR(MATCH(原始数据!L20,各类选项!L:L,0)),1,0)-IF(原始数据!L20="",1,0))</f>
        <v>0</v>
      </c>
      <c r="F19" s="20">
        <f>IF(原始数据!W20="","",IF(ISERROR(MATCH(原始数据!W20,各类选项!G:G,0)),1,0))</f>
        <v>0</v>
      </c>
      <c r="G19" s="20">
        <f>IF(原始数据!X20="","",IF(ISERROR(MATCH(原始数据!X20,各类选项!G:G,0)),1,0))</f>
        <v>0</v>
      </c>
      <c r="H19" s="20">
        <f>IF(原始数据!AK20="","",IF(ISERROR(MATCH(原始数据!AK20,各类选项!$E:$E,0)),1,0))</f>
        <v>0</v>
      </c>
      <c r="I19" s="20">
        <f>IF(原始数据!AL20="","",IF(ISERROR(MATCH(原始数据!AL20,各类选项!$E:$E,0)),1,0))</f>
        <v>0</v>
      </c>
      <c r="J19" s="20">
        <f>IF(原始数据!AR20="","",IF(ISERROR(MATCH(原始数据!AR20,各类选项!$E:$E,0)),1,0))</f>
        <v>0</v>
      </c>
      <c r="K19" s="20">
        <f>IF(原始数据!AT20="","",IF(ISERROR(MATCH(原始数据!AT20,各类选项!$E:$E,0)),1,0))</f>
        <v>0</v>
      </c>
      <c r="L19" s="20" t="str">
        <f>IF(原始数据!AM20="","",IF(ISERROR(MATCH(原始数据!AM20,各类选项!$C:$C,0)),1,0))</f>
        <v/>
      </c>
      <c r="M19" s="20" t="str">
        <f>IF(原始数据!AN20="","",IF(ISERROR(MATCH(原始数据!AN20,各类选项!$C:$C,0)),1,0))</f>
        <v/>
      </c>
      <c r="N19" s="20" t="str">
        <f>IF(原始数据!AO20="","",IF(ISERROR(MATCH(原始数据!AO20,各类选项!$C:$C,0)),1,0))</f>
        <v/>
      </c>
      <c r="O19" s="20">
        <f>IF(原始数据!AP20="","",IF(ISERROR(MATCH(原始数据!AP20,各类选项!$E:$E,0)),1,0))</f>
        <v>0</v>
      </c>
      <c r="P19" s="20">
        <f>IF(原始数据!AQ20="","",IF(ISERROR(MATCH(原始数据!AQ20,各类选项!$E:$E,0)),1,0))</f>
        <v>0</v>
      </c>
      <c r="Q19" s="20">
        <f>IF(原始数据!AR20="","",IF(ISERROR(MATCH(原始数据!AR20,各类选项!$E:$E,0)),1,0))</f>
        <v>0</v>
      </c>
      <c r="R19" s="20">
        <f>IF(原始数据!AS20="","",IF(ISERROR(MATCH(原始数据!AS20,各类选项!$E:$E,0)),1,0))</f>
        <v>0</v>
      </c>
      <c r="S19" s="20">
        <f>IF(原始数据!AV20="","",IF(ISERROR(MATCH(原始数据!AV20,各类选项!$C:$C,0)),1,0))</f>
        <v>0</v>
      </c>
      <c r="T19" s="20">
        <f>IF(赛后数据!M20="","",IF(ISERROR(MATCH(赛后数据!M20,(各类选项!J:J),0)),1,0))</f>
        <v>0</v>
      </c>
      <c r="U19" s="20">
        <f>IF(赛后数据!U20="","",IF(ISERROR(MATCH(赛后数据!U20,(各类选项!J:J),0)),1,0))</f>
        <v>0</v>
      </c>
      <c r="V19" s="20">
        <f>IF(赛后数据!AC20="","",IF(ISERROR(MATCH(赛后数据!AC20,(各类选项!J:J),0)),1,0))</f>
        <v>0</v>
      </c>
      <c r="W19" s="20">
        <f>IF(赛后数据!AK20="","",IF(ISERROR(MATCH(赛后数据!AK20,(各类选项!J:J),0)),1,0))</f>
        <v>0</v>
      </c>
      <c r="Y19" s="20">
        <f>IF(对局数据!AM20="","",IF(ISERROR(MATCH(对局数据!AM20,(各类选项!J:J),0)),1,0))</f>
        <v>0</v>
      </c>
    </row>
    <row r="20" spans="1:25">
      <c r="A20" s="20">
        <f t="shared" si="0"/>
        <v>0</v>
      </c>
      <c r="B20" s="20">
        <f t="shared" si="1"/>
        <v>0</v>
      </c>
      <c r="C20" s="20">
        <f t="shared" si="2"/>
        <v>0</v>
      </c>
      <c r="D20" s="20">
        <f>IF(原始数据!K21="","",IF(ISERROR(MATCH(原始数据!K21,原始数据!E21:F21,0)),1,0)-IF(原始数据!K21="",1,0))</f>
        <v>0</v>
      </c>
      <c r="E20" s="20">
        <f>IF(原始数据!L21="","",IF(ISERROR(MATCH(原始数据!L21,各类选项!L:L,0)),1,0)-IF(原始数据!L21="",1,0))</f>
        <v>0</v>
      </c>
      <c r="F20" s="20">
        <f>IF(原始数据!W21="","",IF(ISERROR(MATCH(原始数据!W21,各类选项!G:G,0)),1,0))</f>
        <v>0</v>
      </c>
      <c r="G20" s="20">
        <f>IF(原始数据!X21="","",IF(ISERROR(MATCH(原始数据!X21,各类选项!G:G,0)),1,0))</f>
        <v>0</v>
      </c>
      <c r="H20" s="20">
        <f>IF(原始数据!AK21="","",IF(ISERROR(MATCH(原始数据!AK21,各类选项!$E:$E,0)),1,0))</f>
        <v>0</v>
      </c>
      <c r="I20" s="20">
        <f>IF(原始数据!AL21="","",IF(ISERROR(MATCH(原始数据!AL21,各类选项!$E:$E,0)),1,0))</f>
        <v>0</v>
      </c>
      <c r="J20" s="20">
        <f>IF(原始数据!AR21="","",IF(ISERROR(MATCH(原始数据!AR21,各类选项!$E:$E,0)),1,0))</f>
        <v>0</v>
      </c>
      <c r="K20" s="20">
        <f>IF(原始数据!AT21="","",IF(ISERROR(MATCH(原始数据!AT21,各类选项!$E:$E,0)),1,0))</f>
        <v>0</v>
      </c>
      <c r="L20" s="20">
        <f>IF(原始数据!AM21="","",IF(ISERROR(MATCH(原始数据!AM21,各类选项!$C:$C,0)),1,0))</f>
        <v>0</v>
      </c>
      <c r="M20" s="20" t="str">
        <f>IF(原始数据!AN21="","",IF(ISERROR(MATCH(原始数据!AN21,各类选项!$C:$C,0)),1,0))</f>
        <v/>
      </c>
      <c r="N20" s="20" t="str">
        <f>IF(原始数据!AO21="","",IF(ISERROR(MATCH(原始数据!AO21,各类选项!$C:$C,0)),1,0))</f>
        <v/>
      </c>
      <c r="O20" s="20">
        <f>IF(原始数据!AP21="","",IF(ISERROR(MATCH(原始数据!AP21,各类选项!$E:$E,0)),1,0))</f>
        <v>0</v>
      </c>
      <c r="P20" s="20">
        <f>IF(原始数据!AQ21="","",IF(ISERROR(MATCH(原始数据!AQ21,各类选项!$E:$E,0)),1,0))</f>
        <v>0</v>
      </c>
      <c r="Q20" s="20">
        <f>IF(原始数据!AR21="","",IF(ISERROR(MATCH(原始数据!AR21,各类选项!$E:$E,0)),1,0))</f>
        <v>0</v>
      </c>
      <c r="R20" s="20">
        <f>IF(原始数据!AS21="","",IF(ISERROR(MATCH(原始数据!AS21,各类选项!$E:$E,0)),1,0))</f>
        <v>0</v>
      </c>
      <c r="S20" s="20">
        <f>IF(原始数据!AV21="","",IF(ISERROR(MATCH(原始数据!AV21,各类选项!$C:$C,0)),1,0))</f>
        <v>0</v>
      </c>
      <c r="T20" s="20">
        <f>IF(赛后数据!M21="","",IF(ISERROR(MATCH(赛后数据!M21,(各类选项!J:J),0)),1,0))</f>
        <v>0</v>
      </c>
      <c r="U20" s="20">
        <f>IF(赛后数据!U21="","",IF(ISERROR(MATCH(赛后数据!U21,(各类选项!J:J),0)),1,0))</f>
        <v>0</v>
      </c>
      <c r="V20" s="20">
        <f>IF(赛后数据!AC21="","",IF(ISERROR(MATCH(赛后数据!AC21,(各类选项!J:J),0)),1,0))</f>
        <v>0</v>
      </c>
      <c r="W20" s="20">
        <f>IF(赛后数据!AK21="","",IF(ISERROR(MATCH(赛后数据!AK21,(各类选项!J:J),0)),1,0))</f>
        <v>0</v>
      </c>
      <c r="Y20" s="20">
        <f>IF(对局数据!AM21="","",IF(ISERROR(MATCH(对局数据!AM21,(各类选项!J:J),0)),1,0))</f>
        <v>0</v>
      </c>
    </row>
    <row r="21" spans="1:25">
      <c r="A21" s="20">
        <f t="shared" si="0"/>
        <v>0</v>
      </c>
      <c r="B21" s="20">
        <f t="shared" si="1"/>
        <v>0</v>
      </c>
      <c r="C21" s="20">
        <f t="shared" si="2"/>
        <v>0</v>
      </c>
      <c r="D21" s="20">
        <f>IF(原始数据!K22="","",IF(ISERROR(MATCH(原始数据!K22,原始数据!E22:F22,0)),1,0)-IF(原始数据!K22="",1,0))</f>
        <v>0</v>
      </c>
      <c r="E21" s="20">
        <f>IF(原始数据!L22="","",IF(ISERROR(MATCH(原始数据!L22,各类选项!L:L,0)),1,0)-IF(原始数据!L22="",1,0))</f>
        <v>0</v>
      </c>
      <c r="F21" s="20">
        <f>IF(原始数据!W22="","",IF(ISERROR(MATCH(原始数据!W22,各类选项!G:G,0)),1,0))</f>
        <v>0</v>
      </c>
      <c r="G21" s="20">
        <f>IF(原始数据!X22="","",IF(ISERROR(MATCH(原始数据!X22,各类选项!G:G,0)),1,0))</f>
        <v>0</v>
      </c>
      <c r="H21" s="20">
        <f>IF(原始数据!AK22="","",IF(ISERROR(MATCH(原始数据!AK22,各类选项!$E:$E,0)),1,0))</f>
        <v>0</v>
      </c>
      <c r="I21" s="20">
        <f>IF(原始数据!AL22="","",IF(ISERROR(MATCH(原始数据!AL22,各类选项!$E:$E,0)),1,0))</f>
        <v>0</v>
      </c>
      <c r="J21" s="20">
        <f>IF(原始数据!AR22="","",IF(ISERROR(MATCH(原始数据!AR22,各类选项!$E:$E,0)),1,0))</f>
        <v>0</v>
      </c>
      <c r="K21" s="20">
        <f>IF(原始数据!AT22="","",IF(ISERROR(MATCH(原始数据!AT22,各类选项!$E:$E,0)),1,0))</f>
        <v>0</v>
      </c>
      <c r="L21" s="20">
        <f>IF(原始数据!AM22="","",IF(ISERROR(MATCH(原始数据!AM22,各类选项!$C:$C,0)),1,0))</f>
        <v>0</v>
      </c>
      <c r="M21" s="20" t="str">
        <f>IF(原始数据!AN22="","",IF(ISERROR(MATCH(原始数据!AN22,各类选项!$C:$C,0)),1,0))</f>
        <v/>
      </c>
      <c r="N21" s="20" t="str">
        <f>IF(原始数据!AO22="","",IF(ISERROR(MATCH(原始数据!AO22,各类选项!$C:$C,0)),1,0))</f>
        <v/>
      </c>
      <c r="O21" s="20">
        <f>IF(原始数据!AP22="","",IF(ISERROR(MATCH(原始数据!AP22,各类选项!$E:$E,0)),1,0))</f>
        <v>0</v>
      </c>
      <c r="P21" s="20">
        <f>IF(原始数据!AQ22="","",IF(ISERROR(MATCH(原始数据!AQ22,各类选项!$E:$E,0)),1,0))</f>
        <v>0</v>
      </c>
      <c r="Q21" s="20">
        <f>IF(原始数据!AR22="","",IF(ISERROR(MATCH(原始数据!AR22,各类选项!$E:$E,0)),1,0))</f>
        <v>0</v>
      </c>
      <c r="R21" s="20">
        <f>IF(原始数据!AS22="","",IF(ISERROR(MATCH(原始数据!AS22,各类选项!$E:$E,0)),1,0))</f>
        <v>0</v>
      </c>
      <c r="S21" s="20">
        <f>IF(原始数据!AV22="","",IF(ISERROR(MATCH(原始数据!AV22,各类选项!$C:$C,0)),1,0))</f>
        <v>0</v>
      </c>
      <c r="T21" s="20">
        <f>IF(赛后数据!M22="","",IF(ISERROR(MATCH(赛后数据!M22,(各类选项!J:J),0)),1,0))</f>
        <v>0</v>
      </c>
      <c r="U21" s="20">
        <f>IF(赛后数据!U22="","",IF(ISERROR(MATCH(赛后数据!U22,(各类选项!J:J),0)),1,0))</f>
        <v>0</v>
      </c>
      <c r="V21" s="20">
        <f>IF(赛后数据!AC22="","",IF(ISERROR(MATCH(赛后数据!AC22,(各类选项!J:J),0)),1,0))</f>
        <v>0</v>
      </c>
      <c r="W21" s="20">
        <f>IF(赛后数据!AK22="","",IF(ISERROR(MATCH(赛后数据!AK22,(各类选项!J:J),0)),1,0))</f>
        <v>0</v>
      </c>
      <c r="Y21" s="20">
        <f>IF(对局数据!AM22="","",IF(ISERROR(MATCH(对局数据!AM22,(各类选项!J:J),0)),1,0))</f>
        <v>0</v>
      </c>
    </row>
    <row r="22" spans="1:25">
      <c r="A22" s="20">
        <f t="shared" si="0"/>
        <v>0</v>
      </c>
      <c r="B22" s="20">
        <f t="shared" si="1"/>
        <v>0</v>
      </c>
      <c r="C22" s="20">
        <f t="shared" si="2"/>
        <v>0</v>
      </c>
      <c r="D22" s="20" t="str">
        <f>IF(原始数据!K23="","",IF(ISERROR(MATCH(原始数据!K23,原始数据!E23:F23,0)),1,0)-IF(原始数据!K23="",1,0))</f>
        <v/>
      </c>
      <c r="E22" s="20" t="str">
        <f>IF(原始数据!L23="","",IF(ISERROR(MATCH(原始数据!L23,各类选项!L:L,0)),1,0)-IF(原始数据!L23="",1,0))</f>
        <v/>
      </c>
      <c r="F22" s="20" t="str">
        <f>IF(原始数据!W23="","",IF(ISERROR(MATCH(原始数据!W23,各类选项!G:G,0)),1,0))</f>
        <v/>
      </c>
      <c r="G22" s="20" t="str">
        <f>IF(原始数据!X23="","",IF(ISERROR(MATCH(原始数据!X23,各类选项!G:G,0)),1,0))</f>
        <v/>
      </c>
      <c r="H22" s="20" t="str">
        <f>IF(原始数据!AK23="","",IF(ISERROR(MATCH(原始数据!AK23,各类选项!$E:$E,0)),1,0))</f>
        <v/>
      </c>
      <c r="I22" s="20" t="str">
        <f>IF(原始数据!AL23="","",IF(ISERROR(MATCH(原始数据!AL23,各类选项!$E:$E,0)),1,0))</f>
        <v/>
      </c>
      <c r="J22" s="20" t="str">
        <f>IF(原始数据!AR23="","",IF(ISERROR(MATCH(原始数据!AR23,各类选项!$E:$E,0)),1,0))</f>
        <v/>
      </c>
      <c r="K22" s="20" t="str">
        <f>IF(原始数据!AT23="","",IF(ISERROR(MATCH(原始数据!AT23,各类选项!$E:$E,0)),1,0))</f>
        <v/>
      </c>
      <c r="L22" s="20" t="str">
        <f>IF(原始数据!AM23="","",IF(ISERROR(MATCH(原始数据!AM23,各类选项!$C:$C,0)),1,0))</f>
        <v/>
      </c>
      <c r="M22" s="20" t="str">
        <f>IF(原始数据!AN23="","",IF(ISERROR(MATCH(原始数据!AN23,各类选项!$C:$C,0)),1,0))</f>
        <v/>
      </c>
      <c r="N22" s="20" t="str">
        <f>IF(原始数据!AO23="","",IF(ISERROR(MATCH(原始数据!AO23,各类选项!$C:$C,0)),1,0))</f>
        <v/>
      </c>
      <c r="O22" s="20" t="str">
        <f>IF(原始数据!AP23="","",IF(ISERROR(MATCH(原始数据!AP23,各类选项!$E:$E,0)),1,0))</f>
        <v/>
      </c>
      <c r="P22" s="20" t="str">
        <f>IF(原始数据!AQ23="","",IF(ISERROR(MATCH(原始数据!AQ23,各类选项!$E:$E,0)),1,0))</f>
        <v/>
      </c>
      <c r="Q22" s="20" t="str">
        <f>IF(原始数据!AR23="","",IF(ISERROR(MATCH(原始数据!AR23,各类选项!$E:$E,0)),1,0))</f>
        <v/>
      </c>
      <c r="R22" s="20" t="str">
        <f>IF(原始数据!AS23="","",IF(ISERROR(MATCH(原始数据!AS23,各类选项!$E:$E,0)),1,0))</f>
        <v/>
      </c>
      <c r="S22" s="20" t="str">
        <f>IF(原始数据!AV23="","",IF(ISERROR(MATCH(原始数据!AV23,各类选项!$C:$C,0)),1,0))</f>
        <v/>
      </c>
      <c r="T22" s="20" t="str">
        <f>IF(赛后数据!M23="","",IF(ISERROR(MATCH(赛后数据!M23,(各类选项!J:J),0)),1,0))</f>
        <v/>
      </c>
      <c r="U22" s="20" t="str">
        <f>IF(赛后数据!U23="","",IF(ISERROR(MATCH(赛后数据!U23,(各类选项!J:J),0)),1,0))</f>
        <v/>
      </c>
      <c r="V22" s="20" t="str">
        <f>IF(赛后数据!AC23="","",IF(ISERROR(MATCH(赛后数据!AC23,(各类选项!J:J),0)),1,0))</f>
        <v/>
      </c>
      <c r="W22" s="20" t="str">
        <f>IF(赛后数据!AK23="","",IF(ISERROR(MATCH(赛后数据!AK23,(各类选项!J:J),0)),1,0))</f>
        <v/>
      </c>
      <c r="Y22" s="20" t="str">
        <f>IF(对局数据!AM23="","",IF(ISERROR(MATCH(对局数据!AM23,(各类选项!J:J),0)),1,0))</f>
        <v/>
      </c>
    </row>
    <row r="23" spans="1:25">
      <c r="A23" s="20">
        <f t="shared" si="0"/>
        <v>0</v>
      </c>
      <c r="B23" s="20">
        <f t="shared" si="1"/>
        <v>0</v>
      </c>
      <c r="C23" s="20">
        <f t="shared" si="2"/>
        <v>0</v>
      </c>
      <c r="D23" s="20" t="str">
        <f>IF(原始数据!K24="","",IF(ISERROR(MATCH(原始数据!K24,原始数据!E24:F24,0)),1,0)-IF(原始数据!K24="",1,0))</f>
        <v/>
      </c>
      <c r="E23" s="20" t="str">
        <f>IF(原始数据!L24="","",IF(ISERROR(MATCH(原始数据!L24,各类选项!L:L,0)),1,0)-IF(原始数据!L24="",1,0))</f>
        <v/>
      </c>
      <c r="F23" s="20" t="str">
        <f>IF(原始数据!W24="","",IF(ISERROR(MATCH(原始数据!W24,各类选项!G:G,0)),1,0))</f>
        <v/>
      </c>
      <c r="G23" s="20" t="str">
        <f>IF(原始数据!X24="","",IF(ISERROR(MATCH(原始数据!X24,各类选项!G:G,0)),1,0))</f>
        <v/>
      </c>
      <c r="H23" s="20" t="str">
        <f>IF(原始数据!AK24="","",IF(ISERROR(MATCH(原始数据!AK24,各类选项!$E:$E,0)),1,0))</f>
        <v/>
      </c>
      <c r="I23" s="20" t="str">
        <f>IF(原始数据!AL24="","",IF(ISERROR(MATCH(原始数据!AL24,各类选项!$E:$E,0)),1,0))</f>
        <v/>
      </c>
      <c r="J23" s="20" t="str">
        <f>IF(原始数据!AR24="","",IF(ISERROR(MATCH(原始数据!AR24,各类选项!$E:$E,0)),1,0))</f>
        <v/>
      </c>
      <c r="K23" s="20" t="str">
        <f>IF(原始数据!AT24="","",IF(ISERROR(MATCH(原始数据!AT24,各类选项!$E:$E,0)),1,0))</f>
        <v/>
      </c>
      <c r="L23" s="20" t="str">
        <f>IF(原始数据!AM24="","",IF(ISERROR(MATCH(原始数据!AM24,各类选项!$C:$C,0)),1,0))</f>
        <v/>
      </c>
      <c r="M23" s="20" t="str">
        <f>IF(原始数据!AN24="","",IF(ISERROR(MATCH(原始数据!AN24,各类选项!$C:$C,0)),1,0))</f>
        <v/>
      </c>
      <c r="N23" s="20" t="str">
        <f>IF(原始数据!AO24="","",IF(ISERROR(MATCH(原始数据!AO24,各类选项!$C:$C,0)),1,0))</f>
        <v/>
      </c>
      <c r="O23" s="20" t="str">
        <f>IF(原始数据!AP24="","",IF(ISERROR(MATCH(原始数据!AP24,各类选项!$E:$E,0)),1,0))</f>
        <v/>
      </c>
      <c r="P23" s="20" t="str">
        <f>IF(原始数据!AQ24="","",IF(ISERROR(MATCH(原始数据!AQ24,各类选项!$E:$E,0)),1,0))</f>
        <v/>
      </c>
      <c r="Q23" s="20" t="str">
        <f>IF(原始数据!AR24="","",IF(ISERROR(MATCH(原始数据!AR24,各类选项!$E:$E,0)),1,0))</f>
        <v/>
      </c>
      <c r="R23" s="20" t="str">
        <f>IF(原始数据!AS24="","",IF(ISERROR(MATCH(原始数据!AS24,各类选项!$E:$E,0)),1,0))</f>
        <v/>
      </c>
      <c r="S23" s="20" t="str">
        <f>IF(原始数据!AV24="","",IF(ISERROR(MATCH(原始数据!AV24,各类选项!$C:$C,0)),1,0))</f>
        <v/>
      </c>
      <c r="T23" s="20" t="str">
        <f>IF(赛后数据!M24="","",IF(ISERROR(MATCH(赛后数据!M24,(各类选项!J:J),0)),1,0))</f>
        <v/>
      </c>
      <c r="U23" s="20" t="str">
        <f>IF(赛后数据!U24="","",IF(ISERROR(MATCH(赛后数据!U24,(各类选项!J:J),0)),1,0))</f>
        <v/>
      </c>
      <c r="V23" s="20" t="str">
        <f>IF(赛后数据!AC24="","",IF(ISERROR(MATCH(赛后数据!AC24,(各类选项!J:J),0)),1,0))</f>
        <v/>
      </c>
      <c r="W23" s="20" t="str">
        <f>IF(赛后数据!AK24="","",IF(ISERROR(MATCH(赛后数据!AK24,(各类选项!J:J),0)),1,0))</f>
        <v/>
      </c>
      <c r="Y23" s="20" t="str">
        <f>IF(对局数据!AM24="","",IF(ISERROR(MATCH(对局数据!AM24,(各类选项!J:J),0)),1,0))</f>
        <v/>
      </c>
    </row>
    <row r="24" spans="1:25">
      <c r="A24" s="20">
        <f t="shared" si="0"/>
        <v>0</v>
      </c>
      <c r="B24" s="20">
        <f t="shared" si="1"/>
        <v>0</v>
      </c>
      <c r="C24" s="20">
        <f t="shared" si="2"/>
        <v>0</v>
      </c>
      <c r="D24" s="20" t="str">
        <f>IF(原始数据!K25="","",IF(ISERROR(MATCH(原始数据!K25,原始数据!E25:F25,0)),1,0)-IF(原始数据!K25="",1,0))</f>
        <v/>
      </c>
      <c r="E24" s="20" t="str">
        <f>IF(原始数据!L25="","",IF(ISERROR(MATCH(原始数据!L25,各类选项!L:L,0)),1,0)-IF(原始数据!L25="",1,0))</f>
        <v/>
      </c>
      <c r="F24" s="20" t="str">
        <f>IF(原始数据!W25="","",IF(ISERROR(MATCH(原始数据!W25,各类选项!G:G,0)),1,0))</f>
        <v/>
      </c>
      <c r="G24" s="20" t="str">
        <f>IF(原始数据!X25="","",IF(ISERROR(MATCH(原始数据!X25,各类选项!G:G,0)),1,0))</f>
        <v/>
      </c>
      <c r="H24" s="20" t="str">
        <f>IF(原始数据!AK25="","",IF(ISERROR(MATCH(原始数据!AK25,各类选项!$E:$E,0)),1,0))</f>
        <v/>
      </c>
      <c r="I24" s="20" t="str">
        <f>IF(原始数据!AL25="","",IF(ISERROR(MATCH(原始数据!AL25,各类选项!$E:$E,0)),1,0))</f>
        <v/>
      </c>
      <c r="J24" s="20" t="str">
        <f>IF(原始数据!AR25="","",IF(ISERROR(MATCH(原始数据!AR25,各类选项!$E:$E,0)),1,0))</f>
        <v/>
      </c>
      <c r="K24" s="20" t="str">
        <f>IF(原始数据!AT25="","",IF(ISERROR(MATCH(原始数据!AT25,各类选项!$E:$E,0)),1,0))</f>
        <v/>
      </c>
      <c r="L24" s="20" t="str">
        <f>IF(原始数据!AM25="","",IF(ISERROR(MATCH(原始数据!AM25,各类选项!$C:$C,0)),1,0))</f>
        <v/>
      </c>
      <c r="M24" s="20" t="str">
        <f>IF(原始数据!AN25="","",IF(ISERROR(MATCH(原始数据!AN25,各类选项!$C:$C,0)),1,0))</f>
        <v/>
      </c>
      <c r="N24" s="20" t="str">
        <f>IF(原始数据!AO25="","",IF(ISERROR(MATCH(原始数据!AO25,各类选项!$C:$C,0)),1,0))</f>
        <v/>
      </c>
      <c r="O24" s="20" t="str">
        <f>IF(原始数据!AP25="","",IF(ISERROR(MATCH(原始数据!AP25,各类选项!$E:$E,0)),1,0))</f>
        <v/>
      </c>
      <c r="P24" s="20" t="str">
        <f>IF(原始数据!AQ25="","",IF(ISERROR(MATCH(原始数据!AQ25,各类选项!$E:$E,0)),1,0))</f>
        <v/>
      </c>
      <c r="Q24" s="20" t="str">
        <f>IF(原始数据!AR25="","",IF(ISERROR(MATCH(原始数据!AR25,各类选项!$E:$E,0)),1,0))</f>
        <v/>
      </c>
      <c r="R24" s="20" t="str">
        <f>IF(原始数据!AS25="","",IF(ISERROR(MATCH(原始数据!AS25,各类选项!$E:$E,0)),1,0))</f>
        <v/>
      </c>
      <c r="S24" s="20" t="str">
        <f>IF(原始数据!AV25="","",IF(ISERROR(MATCH(原始数据!AV25,各类选项!$C:$C,0)),1,0))</f>
        <v/>
      </c>
      <c r="T24" s="20" t="str">
        <f>IF(赛后数据!M25="","",IF(ISERROR(MATCH(赛后数据!M25,(各类选项!J:J),0)),1,0))</f>
        <v/>
      </c>
      <c r="U24" s="20" t="str">
        <f>IF(赛后数据!U25="","",IF(ISERROR(MATCH(赛后数据!U25,(各类选项!J:J),0)),1,0))</f>
        <v/>
      </c>
      <c r="V24" s="20" t="str">
        <f>IF(赛后数据!AC25="","",IF(ISERROR(MATCH(赛后数据!AC25,(各类选项!J:J),0)),1,0))</f>
        <v/>
      </c>
      <c r="W24" s="20" t="str">
        <f>IF(赛后数据!AK25="","",IF(ISERROR(MATCH(赛后数据!AK25,(各类选项!J:J),0)),1,0))</f>
        <v/>
      </c>
      <c r="Y24" s="20" t="str">
        <f>IF(对局数据!AM25="","",IF(ISERROR(MATCH(对局数据!AM25,(各类选项!J:J),0)),1,0))</f>
        <v/>
      </c>
    </row>
    <row r="25" spans="1:25">
      <c r="A25" s="20">
        <f t="shared" si="0"/>
        <v>0</v>
      </c>
      <c r="B25" s="20">
        <f t="shared" si="1"/>
        <v>0</v>
      </c>
      <c r="C25" s="20">
        <f t="shared" si="2"/>
        <v>0</v>
      </c>
      <c r="D25" s="20" t="str">
        <f>IF(原始数据!K26="","",IF(ISERROR(MATCH(原始数据!K26,原始数据!E26:F26,0)),1,0)-IF(原始数据!K26="",1,0))</f>
        <v/>
      </c>
      <c r="E25" s="20" t="str">
        <f>IF(原始数据!L26="","",IF(ISERROR(MATCH(原始数据!L26,各类选项!L:L,0)),1,0)-IF(原始数据!L26="",1,0))</f>
        <v/>
      </c>
      <c r="F25" s="20" t="str">
        <f>IF(原始数据!W26="","",IF(ISERROR(MATCH(原始数据!W26,各类选项!G:G,0)),1,0))</f>
        <v/>
      </c>
      <c r="G25" s="20" t="str">
        <f>IF(原始数据!X26="","",IF(ISERROR(MATCH(原始数据!X26,各类选项!G:G,0)),1,0))</f>
        <v/>
      </c>
      <c r="H25" s="20" t="str">
        <f>IF(原始数据!AK26="","",IF(ISERROR(MATCH(原始数据!AK26,各类选项!$E:$E,0)),1,0))</f>
        <v/>
      </c>
      <c r="I25" s="20" t="str">
        <f>IF(原始数据!AL26="","",IF(ISERROR(MATCH(原始数据!AL26,各类选项!$E:$E,0)),1,0))</f>
        <v/>
      </c>
      <c r="J25" s="20" t="str">
        <f>IF(原始数据!AR26="","",IF(ISERROR(MATCH(原始数据!AR26,各类选项!$E:$E,0)),1,0))</f>
        <v/>
      </c>
      <c r="K25" s="20" t="str">
        <f>IF(原始数据!AT26="","",IF(ISERROR(MATCH(原始数据!AT26,各类选项!$E:$E,0)),1,0))</f>
        <v/>
      </c>
      <c r="L25" s="20" t="str">
        <f>IF(原始数据!AM26="","",IF(ISERROR(MATCH(原始数据!AM26,各类选项!$C:$C,0)),1,0))</f>
        <v/>
      </c>
      <c r="M25" s="20" t="str">
        <f>IF(原始数据!AN26="","",IF(ISERROR(MATCH(原始数据!AN26,各类选项!$C:$C,0)),1,0))</f>
        <v/>
      </c>
      <c r="N25" s="20" t="str">
        <f>IF(原始数据!AO26="","",IF(ISERROR(MATCH(原始数据!AO26,各类选项!$C:$C,0)),1,0))</f>
        <v/>
      </c>
      <c r="O25" s="20" t="str">
        <f>IF(原始数据!AP26="","",IF(ISERROR(MATCH(原始数据!AP26,各类选项!$E:$E,0)),1,0))</f>
        <v/>
      </c>
      <c r="P25" s="20" t="str">
        <f>IF(原始数据!AQ26="","",IF(ISERROR(MATCH(原始数据!AQ26,各类选项!$E:$E,0)),1,0))</f>
        <v/>
      </c>
      <c r="Q25" s="20" t="str">
        <f>IF(原始数据!AR26="","",IF(ISERROR(MATCH(原始数据!AR26,各类选项!$E:$E,0)),1,0))</f>
        <v/>
      </c>
      <c r="R25" s="20" t="str">
        <f>IF(原始数据!AS26="","",IF(ISERROR(MATCH(原始数据!AS26,各类选项!$E:$E,0)),1,0))</f>
        <v/>
      </c>
      <c r="S25" s="20" t="str">
        <f>IF(原始数据!AV26="","",IF(ISERROR(MATCH(原始数据!AV26,各类选项!$C:$C,0)),1,0))</f>
        <v/>
      </c>
      <c r="T25" s="20" t="str">
        <f>IF(赛后数据!M26="","",IF(ISERROR(MATCH(赛后数据!M26,(各类选项!J:J),0)),1,0))</f>
        <v/>
      </c>
      <c r="U25" s="20" t="str">
        <f>IF(赛后数据!U26="","",IF(ISERROR(MATCH(赛后数据!U26,(各类选项!J:J),0)),1,0))</f>
        <v/>
      </c>
      <c r="V25" s="20" t="str">
        <f>IF(赛后数据!AC26="","",IF(ISERROR(MATCH(赛后数据!AC26,(各类选项!J:J),0)),1,0))</f>
        <v/>
      </c>
      <c r="W25" s="20" t="str">
        <f>IF(赛后数据!AK26="","",IF(ISERROR(MATCH(赛后数据!AK26,(各类选项!J:J),0)),1,0))</f>
        <v/>
      </c>
      <c r="Y25" s="20" t="str">
        <f>IF(对局数据!AM26="","",IF(ISERROR(MATCH(对局数据!AM26,(各类选项!J:J),0)),1,0))</f>
        <v/>
      </c>
    </row>
    <row r="26" spans="1:25">
      <c r="A26" s="20">
        <f t="shared" si="0"/>
        <v>0</v>
      </c>
      <c r="B26" s="20">
        <f t="shared" si="1"/>
        <v>0</v>
      </c>
      <c r="C26" s="20">
        <f t="shared" si="2"/>
        <v>0</v>
      </c>
      <c r="D26" s="20">
        <f>IF(原始数据!K27="","",IF(ISERROR(MATCH(原始数据!K27,原始数据!E27:F27,0)),1,0)-IF(原始数据!K27="",1,0))</f>
        <v>0</v>
      </c>
      <c r="E26" s="20">
        <f>IF(原始数据!L27="","",IF(ISERROR(MATCH(原始数据!L27,各类选项!L:L,0)),1,0)-IF(原始数据!L27="",1,0))</f>
        <v>0</v>
      </c>
      <c r="F26" s="20">
        <f>IF(原始数据!W27="","",IF(ISERROR(MATCH(原始数据!W27,各类选项!G:G,0)),1,0))</f>
        <v>0</v>
      </c>
      <c r="G26" s="20">
        <f>IF(原始数据!X27="","",IF(ISERROR(MATCH(原始数据!X27,各类选项!G:G,0)),1,0))</f>
        <v>0</v>
      </c>
      <c r="H26" s="20">
        <f>IF(原始数据!AK27="","",IF(ISERROR(MATCH(原始数据!AK27,各类选项!$E:$E,0)),1,0))</f>
        <v>0</v>
      </c>
      <c r="I26" s="20">
        <f>IF(原始数据!AL27="","",IF(ISERROR(MATCH(原始数据!AL27,各类选项!$E:$E,0)),1,0))</f>
        <v>0</v>
      </c>
      <c r="J26" s="20">
        <f>IF(原始数据!AR27="","",IF(ISERROR(MATCH(原始数据!AR27,各类选项!$E:$E,0)),1,0))</f>
        <v>0</v>
      </c>
      <c r="K26" s="20">
        <f>IF(原始数据!AT27="","",IF(ISERROR(MATCH(原始数据!AT27,各类选项!$E:$E,0)),1,0))</f>
        <v>0</v>
      </c>
      <c r="L26" s="20" t="str">
        <f>IF(原始数据!AM27="","",IF(ISERROR(MATCH(原始数据!AM27,各类选项!$C:$C,0)),1,0))</f>
        <v/>
      </c>
      <c r="M26" s="20" t="str">
        <f>IF(原始数据!AN27="","",IF(ISERROR(MATCH(原始数据!AN27,各类选项!$C:$C,0)),1,0))</f>
        <v/>
      </c>
      <c r="N26" s="20" t="str">
        <f>IF(原始数据!AO27="","",IF(ISERROR(MATCH(原始数据!AO27,各类选项!$C:$C,0)),1,0))</f>
        <v/>
      </c>
      <c r="O26" s="20">
        <f>IF(原始数据!AP27="","",IF(ISERROR(MATCH(原始数据!AP27,各类选项!$E:$E,0)),1,0))</f>
        <v>0</v>
      </c>
      <c r="P26" s="20">
        <f>IF(原始数据!AQ27="","",IF(ISERROR(MATCH(原始数据!AQ27,各类选项!$E:$E,0)),1,0))</f>
        <v>0</v>
      </c>
      <c r="Q26" s="20">
        <f>IF(原始数据!AR27="","",IF(ISERROR(MATCH(原始数据!AR27,各类选项!$E:$E,0)),1,0))</f>
        <v>0</v>
      </c>
      <c r="R26" s="20">
        <f>IF(原始数据!AS27="","",IF(ISERROR(MATCH(原始数据!AS27,各类选项!$E:$E,0)),1,0))</f>
        <v>0</v>
      </c>
      <c r="S26" s="20">
        <f>IF(原始数据!AV27="","",IF(ISERROR(MATCH(原始数据!AV27,各类选项!$C:$C,0)),1,0))</f>
        <v>0</v>
      </c>
      <c r="T26" s="20">
        <f>IF(赛后数据!M27="","",IF(ISERROR(MATCH(赛后数据!M27,(各类选项!J:J),0)),1,0))</f>
        <v>0</v>
      </c>
      <c r="U26" s="20">
        <f>IF(赛后数据!U27="","",IF(ISERROR(MATCH(赛后数据!U27,(各类选项!J:J),0)),1,0))</f>
        <v>0</v>
      </c>
      <c r="V26" s="20">
        <f>IF(赛后数据!AC27="","",IF(ISERROR(MATCH(赛后数据!AC27,(各类选项!J:J),0)),1,0))</f>
        <v>0</v>
      </c>
      <c r="W26" s="20">
        <f>IF(赛后数据!AK27="","",IF(ISERROR(MATCH(赛后数据!AK27,(各类选项!J:J),0)),1,0))</f>
        <v>0</v>
      </c>
      <c r="Y26" s="20">
        <f>IF(对局数据!AM27="","",IF(ISERROR(MATCH(对局数据!AM27,(各类选项!J:J),0)),1,0))</f>
        <v>0</v>
      </c>
    </row>
    <row r="27" spans="1:25">
      <c r="A27" s="20">
        <f t="shared" si="0"/>
        <v>0</v>
      </c>
      <c r="B27" s="20">
        <f t="shared" si="1"/>
        <v>0</v>
      </c>
      <c r="C27" s="20">
        <f t="shared" si="2"/>
        <v>0</v>
      </c>
      <c r="D27" s="20">
        <f>IF(原始数据!K28="","",IF(ISERROR(MATCH(原始数据!K28,原始数据!E28:F28,0)),1,0)-IF(原始数据!K28="",1,0))</f>
        <v>0</v>
      </c>
      <c r="E27" s="20">
        <f>IF(原始数据!L28="","",IF(ISERROR(MATCH(原始数据!L28,各类选项!L:L,0)),1,0)-IF(原始数据!L28="",1,0))</f>
        <v>0</v>
      </c>
      <c r="F27" s="20">
        <f>IF(原始数据!W28="","",IF(ISERROR(MATCH(原始数据!W28,各类选项!G:G,0)),1,0))</f>
        <v>0</v>
      </c>
      <c r="G27" s="20">
        <f>IF(原始数据!X28="","",IF(ISERROR(MATCH(原始数据!X28,各类选项!G:G,0)),1,0))</f>
        <v>0</v>
      </c>
      <c r="H27" s="20">
        <f>IF(原始数据!AK28="","",IF(ISERROR(MATCH(原始数据!AK28,各类选项!$E:$E,0)),1,0))</f>
        <v>0</v>
      </c>
      <c r="I27" s="20">
        <f>IF(原始数据!AL28="","",IF(ISERROR(MATCH(原始数据!AL28,各类选项!$E:$E,0)),1,0))</f>
        <v>0</v>
      </c>
      <c r="J27" s="20">
        <f>IF(原始数据!AR28="","",IF(ISERROR(MATCH(原始数据!AR28,各类选项!$E:$E,0)),1,0))</f>
        <v>0</v>
      </c>
      <c r="K27" s="20">
        <f>IF(原始数据!AT28="","",IF(ISERROR(MATCH(原始数据!AT28,各类选项!$E:$E,0)),1,0))</f>
        <v>0</v>
      </c>
      <c r="L27" s="20" t="str">
        <f>IF(原始数据!AM28="","",IF(ISERROR(MATCH(原始数据!AM28,各类选项!$C:$C,0)),1,0))</f>
        <v/>
      </c>
      <c r="M27" s="20" t="str">
        <f>IF(原始数据!AN28="","",IF(ISERROR(MATCH(原始数据!AN28,各类选项!$C:$C,0)),1,0))</f>
        <v/>
      </c>
      <c r="N27" s="20" t="str">
        <f>IF(原始数据!AO28="","",IF(ISERROR(MATCH(原始数据!AO28,各类选项!$C:$C,0)),1,0))</f>
        <v/>
      </c>
      <c r="O27" s="20">
        <f>IF(原始数据!AP28="","",IF(ISERROR(MATCH(原始数据!AP28,各类选项!$E:$E,0)),1,0))</f>
        <v>0</v>
      </c>
      <c r="P27" s="20">
        <f>IF(原始数据!AQ28="","",IF(ISERROR(MATCH(原始数据!AQ28,各类选项!$E:$E,0)),1,0))</f>
        <v>0</v>
      </c>
      <c r="Q27" s="20">
        <f>IF(原始数据!AR28="","",IF(ISERROR(MATCH(原始数据!AR28,各类选项!$E:$E,0)),1,0))</f>
        <v>0</v>
      </c>
      <c r="R27" s="20">
        <f>IF(原始数据!AS28="","",IF(ISERROR(MATCH(原始数据!AS28,各类选项!$E:$E,0)),1,0))</f>
        <v>0</v>
      </c>
      <c r="S27" s="20">
        <f>IF(原始数据!AV28="","",IF(ISERROR(MATCH(原始数据!AV28,各类选项!$C:$C,0)),1,0))</f>
        <v>0</v>
      </c>
      <c r="T27" s="20">
        <f>IF(赛后数据!M28="","",IF(ISERROR(MATCH(赛后数据!M28,(各类选项!J:J),0)),1,0))</f>
        <v>0</v>
      </c>
      <c r="U27" s="20">
        <f>IF(赛后数据!U28="","",IF(ISERROR(MATCH(赛后数据!U28,(各类选项!J:J),0)),1,0))</f>
        <v>0</v>
      </c>
      <c r="V27" s="20">
        <f>IF(赛后数据!AC28="","",IF(ISERROR(MATCH(赛后数据!AC28,(各类选项!J:J),0)),1,0))</f>
        <v>0</v>
      </c>
      <c r="W27" s="20">
        <f>IF(赛后数据!AK28="","",IF(ISERROR(MATCH(赛后数据!AK28,(各类选项!J:J),0)),1,0))</f>
        <v>0</v>
      </c>
      <c r="Y27" s="20">
        <f>IF(对局数据!AM28="","",IF(ISERROR(MATCH(对局数据!AM28,(各类选项!J:J),0)),1,0))</f>
        <v>0</v>
      </c>
    </row>
    <row r="28" spans="1:25">
      <c r="A28" s="20">
        <f t="shared" si="0"/>
        <v>0</v>
      </c>
      <c r="B28" s="20">
        <f t="shared" si="1"/>
        <v>0</v>
      </c>
      <c r="C28" s="20">
        <f t="shared" si="2"/>
        <v>0</v>
      </c>
      <c r="D28" s="20">
        <f>IF(原始数据!K29="","",IF(ISERROR(MATCH(原始数据!K29,原始数据!E29:F29,0)),1,0)-IF(原始数据!K29="",1,0))</f>
        <v>0</v>
      </c>
      <c r="E28" s="20">
        <f>IF(原始数据!L29="","",IF(ISERROR(MATCH(原始数据!L29,各类选项!L:L,0)),1,0)-IF(原始数据!L29="",1,0))</f>
        <v>0</v>
      </c>
      <c r="F28" s="20">
        <f>IF(原始数据!W29="","",IF(ISERROR(MATCH(原始数据!W29,各类选项!G:G,0)),1,0))</f>
        <v>0</v>
      </c>
      <c r="G28" s="20">
        <f>IF(原始数据!X29="","",IF(ISERROR(MATCH(原始数据!X29,各类选项!G:G,0)),1,0))</f>
        <v>0</v>
      </c>
      <c r="H28" s="20">
        <f>IF(原始数据!AK29="","",IF(ISERROR(MATCH(原始数据!AK29,各类选项!$E:$E,0)),1,0))</f>
        <v>0</v>
      </c>
      <c r="I28" s="20">
        <f>IF(原始数据!AL29="","",IF(ISERROR(MATCH(原始数据!AL29,各类选项!$E:$E,0)),1,0))</f>
        <v>0</v>
      </c>
      <c r="J28" s="20">
        <f>IF(原始数据!AR29="","",IF(ISERROR(MATCH(原始数据!AR29,各类选项!$E:$E,0)),1,0))</f>
        <v>0</v>
      </c>
      <c r="K28" s="20">
        <f>IF(原始数据!AT29="","",IF(ISERROR(MATCH(原始数据!AT29,各类选项!$E:$E,0)),1,0))</f>
        <v>0</v>
      </c>
      <c r="L28" s="20">
        <f>IF(原始数据!AM29="","",IF(ISERROR(MATCH(原始数据!AM29,各类选项!$C:$C,0)),1,0))</f>
        <v>0</v>
      </c>
      <c r="M28" s="20" t="str">
        <f>IF(原始数据!AN29="","",IF(ISERROR(MATCH(原始数据!AN29,各类选项!$C:$C,0)),1,0))</f>
        <v/>
      </c>
      <c r="N28" s="20" t="str">
        <f>IF(原始数据!AO29="","",IF(ISERROR(MATCH(原始数据!AO29,各类选项!$C:$C,0)),1,0))</f>
        <v/>
      </c>
      <c r="O28" s="20">
        <f>IF(原始数据!AP29="","",IF(ISERROR(MATCH(原始数据!AP29,各类选项!$E:$E,0)),1,0))</f>
        <v>0</v>
      </c>
      <c r="P28" s="20">
        <f>IF(原始数据!AQ29="","",IF(ISERROR(MATCH(原始数据!AQ29,各类选项!$E:$E,0)),1,0))</f>
        <v>0</v>
      </c>
      <c r="Q28" s="20">
        <f>IF(原始数据!AR29="","",IF(ISERROR(MATCH(原始数据!AR29,各类选项!$E:$E,0)),1,0))</f>
        <v>0</v>
      </c>
      <c r="R28" s="20">
        <f>IF(原始数据!AS29="","",IF(ISERROR(MATCH(原始数据!AS29,各类选项!$E:$E,0)),1,0))</f>
        <v>0</v>
      </c>
      <c r="S28" s="20">
        <f>IF(原始数据!AV29="","",IF(ISERROR(MATCH(原始数据!AV29,各类选项!$C:$C,0)),1,0))</f>
        <v>0</v>
      </c>
      <c r="T28" s="20">
        <f>IF(赛后数据!M29="","",IF(ISERROR(MATCH(赛后数据!M29,(各类选项!J:J),0)),1,0))</f>
        <v>0</v>
      </c>
      <c r="U28" s="20">
        <f>IF(赛后数据!U29="","",IF(ISERROR(MATCH(赛后数据!U29,(各类选项!J:J),0)),1,0))</f>
        <v>0</v>
      </c>
      <c r="V28" s="20">
        <f>IF(赛后数据!AC29="","",IF(ISERROR(MATCH(赛后数据!AC29,(各类选项!J:J),0)),1,0))</f>
        <v>0</v>
      </c>
      <c r="W28" s="20">
        <f>IF(赛后数据!AK29="","",IF(ISERROR(MATCH(赛后数据!AK29,(各类选项!J:J),0)),1,0))</f>
        <v>0</v>
      </c>
      <c r="Y28" s="20">
        <f>IF(对局数据!AM29="","",IF(ISERROR(MATCH(对局数据!AM29,(各类选项!J:J),0)),1,0))</f>
        <v>0</v>
      </c>
    </row>
    <row r="29" spans="1:25">
      <c r="A29" s="20">
        <f t="shared" si="0"/>
        <v>0</v>
      </c>
      <c r="B29" s="20">
        <f t="shared" si="1"/>
        <v>0</v>
      </c>
      <c r="C29" s="20">
        <f t="shared" si="2"/>
        <v>0</v>
      </c>
      <c r="D29" s="20">
        <f>IF(原始数据!K30="","",IF(ISERROR(MATCH(原始数据!K30,原始数据!E30:F30,0)),1,0)-IF(原始数据!K30="",1,0))</f>
        <v>0</v>
      </c>
      <c r="E29" s="20">
        <f>IF(原始数据!L30="","",IF(ISERROR(MATCH(原始数据!L30,各类选项!L:L,0)),1,0)-IF(原始数据!L30="",1,0))</f>
        <v>0</v>
      </c>
      <c r="F29" s="20">
        <f>IF(原始数据!W30="","",IF(ISERROR(MATCH(原始数据!W30,各类选项!G:G,0)),1,0))</f>
        <v>0</v>
      </c>
      <c r="G29" s="20">
        <f>IF(原始数据!X30="","",IF(ISERROR(MATCH(原始数据!X30,各类选项!G:G,0)),1,0))</f>
        <v>0</v>
      </c>
      <c r="H29" s="20">
        <f>IF(原始数据!AK30="","",IF(ISERROR(MATCH(原始数据!AK30,各类选项!$E:$E,0)),1,0))</f>
        <v>0</v>
      </c>
      <c r="I29" s="20">
        <f>IF(原始数据!AL30="","",IF(ISERROR(MATCH(原始数据!AL30,各类选项!$E:$E,0)),1,0))</f>
        <v>0</v>
      </c>
      <c r="J29" s="20">
        <f>IF(原始数据!AR30="","",IF(ISERROR(MATCH(原始数据!AR30,各类选项!$E:$E,0)),1,0))</f>
        <v>0</v>
      </c>
      <c r="K29" s="20">
        <f>IF(原始数据!AT30="","",IF(ISERROR(MATCH(原始数据!AT30,各类选项!$E:$E,0)),1,0))</f>
        <v>0</v>
      </c>
      <c r="L29" s="20">
        <f>IF(原始数据!AM30="","",IF(ISERROR(MATCH(原始数据!AM30,各类选项!$C:$C,0)),1,0))</f>
        <v>0</v>
      </c>
      <c r="M29" s="20" t="str">
        <f>IF(原始数据!AN30="","",IF(ISERROR(MATCH(原始数据!AN30,各类选项!$C:$C,0)),1,0))</f>
        <v/>
      </c>
      <c r="N29" s="20" t="str">
        <f>IF(原始数据!AO30="","",IF(ISERROR(MATCH(原始数据!AO30,各类选项!$C:$C,0)),1,0))</f>
        <v/>
      </c>
      <c r="O29" s="20">
        <f>IF(原始数据!AP30="","",IF(ISERROR(MATCH(原始数据!AP30,各类选项!$E:$E,0)),1,0))</f>
        <v>0</v>
      </c>
      <c r="P29" s="20">
        <f>IF(原始数据!AQ30="","",IF(ISERROR(MATCH(原始数据!AQ30,各类选项!$E:$E,0)),1,0))</f>
        <v>0</v>
      </c>
      <c r="Q29" s="20">
        <f>IF(原始数据!AR30="","",IF(ISERROR(MATCH(原始数据!AR30,各类选项!$E:$E,0)),1,0))</f>
        <v>0</v>
      </c>
      <c r="R29" s="20">
        <f>IF(原始数据!AS30="","",IF(ISERROR(MATCH(原始数据!AS30,各类选项!$E:$E,0)),1,0))</f>
        <v>0</v>
      </c>
      <c r="S29" s="20">
        <f>IF(原始数据!AV30="","",IF(ISERROR(MATCH(原始数据!AV30,各类选项!$C:$C,0)),1,0))</f>
        <v>0</v>
      </c>
      <c r="T29" s="20">
        <f>IF(赛后数据!M30="","",IF(ISERROR(MATCH(赛后数据!M30,(各类选项!J:J),0)),1,0))</f>
        <v>0</v>
      </c>
      <c r="U29" s="20">
        <f>IF(赛后数据!U30="","",IF(ISERROR(MATCH(赛后数据!U30,(各类选项!J:J),0)),1,0))</f>
        <v>0</v>
      </c>
      <c r="V29" s="20">
        <f>IF(赛后数据!AC30="","",IF(ISERROR(MATCH(赛后数据!AC30,(各类选项!J:J),0)),1,0))</f>
        <v>0</v>
      </c>
      <c r="W29" s="20">
        <f>IF(赛后数据!AK30="","",IF(ISERROR(MATCH(赛后数据!AK30,(各类选项!J:J),0)),1,0))</f>
        <v>0</v>
      </c>
      <c r="Y29" s="20">
        <f>IF(对局数据!AM30="","",IF(ISERROR(MATCH(对局数据!AM30,(各类选项!J:J),0)),1,0))</f>
        <v>0</v>
      </c>
    </row>
    <row r="30" spans="1:25">
      <c r="A30" s="20">
        <f t="shared" si="0"/>
        <v>0</v>
      </c>
      <c r="B30" s="20">
        <f t="shared" si="1"/>
        <v>0</v>
      </c>
      <c r="C30" s="20">
        <f t="shared" si="2"/>
        <v>0</v>
      </c>
      <c r="D30" s="20">
        <f>IF(原始数据!K31="","",IF(ISERROR(MATCH(原始数据!K31,原始数据!E31:F31,0)),1,0)-IF(原始数据!K31="",1,0))</f>
        <v>0</v>
      </c>
      <c r="E30" s="20">
        <f>IF(原始数据!L31="","",IF(ISERROR(MATCH(原始数据!L31,各类选项!L:L,0)),1,0)-IF(原始数据!L31="",1,0))</f>
        <v>0</v>
      </c>
      <c r="F30" s="20" t="str">
        <f>IF(原始数据!W31="","",IF(ISERROR(MATCH(原始数据!W31,各类选项!G:G,0)),1,0))</f>
        <v/>
      </c>
      <c r="G30" s="20">
        <f>IF(原始数据!X31="","",IF(ISERROR(MATCH(原始数据!X31,各类选项!G:G,0)),1,0))</f>
        <v>0</v>
      </c>
      <c r="H30" s="20">
        <f>IF(原始数据!AK31="","",IF(ISERROR(MATCH(原始数据!AK31,各类选项!$E:$E,0)),1,0))</f>
        <v>0</v>
      </c>
      <c r="I30" s="20">
        <f>IF(原始数据!AL31="","",IF(ISERROR(MATCH(原始数据!AL31,各类选项!$E:$E,0)),1,0))</f>
        <v>0</v>
      </c>
      <c r="J30" s="20">
        <f>IF(原始数据!AR31="","",IF(ISERROR(MATCH(原始数据!AR31,各类选项!$E:$E,0)),1,0))</f>
        <v>0</v>
      </c>
      <c r="K30" s="20">
        <f>IF(原始数据!AT31="","",IF(ISERROR(MATCH(原始数据!AT31,各类选项!$E:$E,0)),1,0))</f>
        <v>0</v>
      </c>
      <c r="L30" s="20">
        <f>IF(原始数据!AM31="","",IF(ISERROR(MATCH(原始数据!AM31,各类选项!$C:$C,0)),1,0))</f>
        <v>0</v>
      </c>
      <c r="M30" s="20">
        <f>IF(原始数据!AN31="","",IF(ISERROR(MATCH(原始数据!AN31,各类选项!$C:$C,0)),1,0))</f>
        <v>0</v>
      </c>
      <c r="N30" s="20" t="str">
        <f>IF(原始数据!AO31="","",IF(ISERROR(MATCH(原始数据!AO31,各类选项!$C:$C,0)),1,0))</f>
        <v/>
      </c>
      <c r="O30" s="20">
        <f>IF(原始数据!AP31="","",IF(ISERROR(MATCH(原始数据!AP31,各类选项!$E:$E,0)),1,0))</f>
        <v>0</v>
      </c>
      <c r="P30" s="20">
        <f>IF(原始数据!AQ31="","",IF(ISERROR(MATCH(原始数据!AQ31,各类选项!$E:$E,0)),1,0))</f>
        <v>0</v>
      </c>
      <c r="Q30" s="20">
        <f>IF(原始数据!AR31="","",IF(ISERROR(MATCH(原始数据!AR31,各类选项!$E:$E,0)),1,0))</f>
        <v>0</v>
      </c>
      <c r="R30" s="20">
        <f>IF(原始数据!AS31="","",IF(ISERROR(MATCH(原始数据!AS31,各类选项!$E:$E,0)),1,0))</f>
        <v>0</v>
      </c>
      <c r="S30" s="20">
        <f>IF(原始数据!AV31="","",IF(ISERROR(MATCH(原始数据!AV31,各类选项!$C:$C,0)),1,0))</f>
        <v>0</v>
      </c>
      <c r="T30" s="20">
        <f>IF(赛后数据!M31="","",IF(ISERROR(MATCH(赛后数据!M31,(各类选项!J:J),0)),1,0))</f>
        <v>0</v>
      </c>
      <c r="U30" s="20">
        <f>IF(赛后数据!U31="","",IF(ISERROR(MATCH(赛后数据!U31,(各类选项!J:J),0)),1,0))</f>
        <v>0</v>
      </c>
      <c r="V30" s="20">
        <f>IF(赛后数据!AC31="","",IF(ISERROR(MATCH(赛后数据!AC31,(各类选项!J:J),0)),1,0))</f>
        <v>0</v>
      </c>
      <c r="W30" s="20">
        <f>IF(赛后数据!AK31="","",IF(ISERROR(MATCH(赛后数据!AK31,(各类选项!J:J),0)),1,0))</f>
        <v>0</v>
      </c>
      <c r="Y30" s="20">
        <f>IF(对局数据!AM31="","",IF(ISERROR(MATCH(对局数据!AM31,(各类选项!J:J),0)),1,0))</f>
        <v>0</v>
      </c>
    </row>
    <row r="31" spans="1:25">
      <c r="A31" s="20">
        <f t="shared" si="0"/>
        <v>0</v>
      </c>
      <c r="B31" s="20">
        <f t="shared" si="1"/>
        <v>0</v>
      </c>
      <c r="C31" s="20">
        <f t="shared" si="2"/>
        <v>0</v>
      </c>
      <c r="D31" s="20">
        <f>IF(原始数据!K32="","",IF(ISERROR(MATCH(原始数据!K32,原始数据!E32:F32,0)),1,0)-IF(原始数据!K32="",1,0))</f>
        <v>0</v>
      </c>
      <c r="E31" s="20">
        <f>IF(原始数据!L32="","",IF(ISERROR(MATCH(原始数据!L32,各类选项!L:L,0)),1,0)-IF(原始数据!L32="",1,0))</f>
        <v>0</v>
      </c>
      <c r="F31" s="20" t="str">
        <f>IF(原始数据!W32="","",IF(ISERROR(MATCH(原始数据!W32,各类选项!G:G,0)),1,0))</f>
        <v/>
      </c>
      <c r="G31" s="20">
        <f>IF(原始数据!X32="","",IF(ISERROR(MATCH(原始数据!X32,各类选项!G:G,0)),1,0))</f>
        <v>0</v>
      </c>
      <c r="H31" s="20">
        <f>IF(原始数据!AK32="","",IF(ISERROR(MATCH(原始数据!AK32,各类选项!$E:$E,0)),1,0))</f>
        <v>0</v>
      </c>
      <c r="I31" s="20">
        <f>IF(原始数据!AL32="","",IF(ISERROR(MATCH(原始数据!AL32,各类选项!$E:$E,0)),1,0))</f>
        <v>0</v>
      </c>
      <c r="J31" s="20">
        <f>IF(原始数据!AR32="","",IF(ISERROR(MATCH(原始数据!AR32,各类选项!$E:$E,0)),1,0))</f>
        <v>0</v>
      </c>
      <c r="K31" s="20">
        <f>IF(原始数据!AT32="","",IF(ISERROR(MATCH(原始数据!AT32,各类选项!$E:$E,0)),1,0))</f>
        <v>0</v>
      </c>
      <c r="L31" s="20">
        <f>IF(原始数据!AM32="","",IF(ISERROR(MATCH(原始数据!AM32,各类选项!$C:$C,0)),1,0))</f>
        <v>0</v>
      </c>
      <c r="M31" s="20">
        <f>IF(原始数据!AN32="","",IF(ISERROR(MATCH(原始数据!AN32,各类选项!$C:$C,0)),1,0))</f>
        <v>0</v>
      </c>
      <c r="N31" s="20" t="str">
        <f>IF(原始数据!AO32="","",IF(ISERROR(MATCH(原始数据!AO32,各类选项!$C:$C,0)),1,0))</f>
        <v/>
      </c>
      <c r="O31" s="20">
        <f>IF(原始数据!AP32="","",IF(ISERROR(MATCH(原始数据!AP32,各类选项!$E:$E,0)),1,0))</f>
        <v>0</v>
      </c>
      <c r="P31" s="20">
        <f>IF(原始数据!AQ32="","",IF(ISERROR(MATCH(原始数据!AQ32,各类选项!$E:$E,0)),1,0))</f>
        <v>0</v>
      </c>
      <c r="Q31" s="20">
        <f>IF(原始数据!AR32="","",IF(ISERROR(MATCH(原始数据!AR32,各类选项!$E:$E,0)),1,0))</f>
        <v>0</v>
      </c>
      <c r="R31" s="20">
        <f>IF(原始数据!AS32="","",IF(ISERROR(MATCH(原始数据!AS32,各类选项!$E:$E,0)),1,0))</f>
        <v>0</v>
      </c>
      <c r="S31" s="20">
        <f>IF(原始数据!AV32="","",IF(ISERROR(MATCH(原始数据!AV32,各类选项!$C:$C,0)),1,0))</f>
        <v>0</v>
      </c>
      <c r="T31" s="20">
        <f>IF(赛后数据!M32="","",IF(ISERROR(MATCH(赛后数据!M32,(各类选项!J:J),0)),1,0))</f>
        <v>0</v>
      </c>
      <c r="U31" s="20">
        <f>IF(赛后数据!U32="","",IF(ISERROR(MATCH(赛后数据!U32,(各类选项!J:J),0)),1,0))</f>
        <v>0</v>
      </c>
      <c r="V31" s="20">
        <f>IF(赛后数据!AC32="","",IF(ISERROR(MATCH(赛后数据!AC32,(各类选项!J:J),0)),1,0))</f>
        <v>0</v>
      </c>
      <c r="W31" s="20">
        <f>IF(赛后数据!AK32="","",IF(ISERROR(MATCH(赛后数据!AK32,(各类选项!J:J),0)),1,0))</f>
        <v>0</v>
      </c>
      <c r="Y31" s="20">
        <f>IF(对局数据!AM32="","",IF(ISERROR(MATCH(对局数据!AM32,(各类选项!J:J),0)),1,0))</f>
        <v>0</v>
      </c>
    </row>
    <row r="32" spans="1:25">
      <c r="A32" s="20">
        <f t="shared" si="0"/>
        <v>0</v>
      </c>
      <c r="B32" s="20">
        <f t="shared" si="1"/>
        <v>0</v>
      </c>
      <c r="C32" s="20">
        <f t="shared" si="2"/>
        <v>0</v>
      </c>
      <c r="D32" s="20">
        <f>IF(原始数据!K33="","",IF(ISERROR(MATCH(原始数据!K33,原始数据!E33:F33,0)),1,0)-IF(原始数据!K33="",1,0))</f>
        <v>0</v>
      </c>
      <c r="E32" s="20">
        <f>IF(原始数据!L33="","",IF(ISERROR(MATCH(原始数据!L33,各类选项!L:L,0)),1,0)-IF(原始数据!L33="",1,0))</f>
        <v>0</v>
      </c>
      <c r="F32" s="20" t="str">
        <f>IF(原始数据!W33="","",IF(ISERROR(MATCH(原始数据!W33,各类选项!G:G,0)),1,0))</f>
        <v/>
      </c>
      <c r="G32" s="20">
        <f>IF(原始数据!X33="","",IF(ISERROR(MATCH(原始数据!X33,各类选项!G:G,0)),1,0))</f>
        <v>0</v>
      </c>
      <c r="H32" s="20">
        <f>IF(原始数据!AK33="","",IF(ISERROR(MATCH(原始数据!AK33,各类选项!$E:$E,0)),1,0))</f>
        <v>0</v>
      </c>
      <c r="I32" s="20">
        <f>IF(原始数据!AL33="","",IF(ISERROR(MATCH(原始数据!AL33,各类选项!$E:$E,0)),1,0))</f>
        <v>0</v>
      </c>
      <c r="J32" s="20">
        <f>IF(原始数据!AR33="","",IF(ISERROR(MATCH(原始数据!AR33,各类选项!$E:$E,0)),1,0))</f>
        <v>0</v>
      </c>
      <c r="K32" s="20">
        <f>IF(原始数据!AT33="","",IF(ISERROR(MATCH(原始数据!AT33,各类选项!$E:$E,0)),1,0))</f>
        <v>0</v>
      </c>
      <c r="L32" s="20">
        <f>IF(原始数据!AM33="","",IF(ISERROR(MATCH(原始数据!AM33,各类选项!$C:$C,0)),1,0))</f>
        <v>0</v>
      </c>
      <c r="M32" s="20">
        <f>IF(原始数据!AN33="","",IF(ISERROR(MATCH(原始数据!AN33,各类选项!$C:$C,0)),1,0))</f>
        <v>0</v>
      </c>
      <c r="N32" s="20" t="str">
        <f>IF(原始数据!AO33="","",IF(ISERROR(MATCH(原始数据!AO33,各类选项!$C:$C,0)),1,0))</f>
        <v/>
      </c>
      <c r="O32" s="20">
        <f>IF(原始数据!AP33="","",IF(ISERROR(MATCH(原始数据!AP33,各类选项!$E:$E,0)),1,0))</f>
        <v>0</v>
      </c>
      <c r="P32" s="20">
        <f>IF(原始数据!AQ33="","",IF(ISERROR(MATCH(原始数据!AQ33,各类选项!$E:$E,0)),1,0))</f>
        <v>0</v>
      </c>
      <c r="Q32" s="20">
        <f>IF(原始数据!AR33="","",IF(ISERROR(MATCH(原始数据!AR33,各类选项!$E:$E,0)),1,0))</f>
        <v>0</v>
      </c>
      <c r="R32" s="20">
        <f>IF(原始数据!AS33="","",IF(ISERROR(MATCH(原始数据!AS33,各类选项!$E:$E,0)),1,0))</f>
        <v>0</v>
      </c>
      <c r="S32" s="20">
        <f>IF(原始数据!AV33="","",IF(ISERROR(MATCH(原始数据!AV33,各类选项!$C:$C,0)),1,0))</f>
        <v>0</v>
      </c>
      <c r="T32" s="20">
        <f>IF(赛后数据!M33="","",IF(ISERROR(MATCH(赛后数据!M33,(各类选项!J:J),0)),1,0))</f>
        <v>0</v>
      </c>
      <c r="U32" s="20">
        <f>IF(赛后数据!U33="","",IF(ISERROR(MATCH(赛后数据!U33,(各类选项!J:J),0)),1,0))</f>
        <v>0</v>
      </c>
      <c r="V32" s="20">
        <f>IF(赛后数据!AC33="","",IF(ISERROR(MATCH(赛后数据!AC33,(各类选项!J:J),0)),1,0))</f>
        <v>0</v>
      </c>
      <c r="W32" s="20">
        <f>IF(赛后数据!AK33="","",IF(ISERROR(MATCH(赛后数据!AK33,(各类选项!J:J),0)),1,0))</f>
        <v>0</v>
      </c>
      <c r="Y32" s="20">
        <f>IF(对局数据!AM33="","",IF(ISERROR(MATCH(对局数据!AM33,(各类选项!J:J),0)),1,0))</f>
        <v>0</v>
      </c>
    </row>
    <row r="33" spans="1:25">
      <c r="A33" s="20">
        <f t="shared" si="0"/>
        <v>0</v>
      </c>
      <c r="B33" s="20">
        <f t="shared" si="1"/>
        <v>0</v>
      </c>
      <c r="C33" s="20">
        <f t="shared" si="2"/>
        <v>0</v>
      </c>
      <c r="D33" s="20">
        <f>IF(原始数据!K34="","",IF(ISERROR(MATCH(原始数据!K34,原始数据!E34:F34,0)),1,0)-IF(原始数据!K34="",1,0))</f>
        <v>0</v>
      </c>
      <c r="E33" s="20">
        <f>IF(原始数据!L34="","",IF(ISERROR(MATCH(原始数据!L34,各类选项!L:L,0)),1,0)-IF(原始数据!L34="",1,0))</f>
        <v>0</v>
      </c>
      <c r="F33" s="20" t="str">
        <f>IF(原始数据!W34="","",IF(ISERROR(MATCH(原始数据!W34,各类选项!G:G,0)),1,0))</f>
        <v/>
      </c>
      <c r="G33" s="20">
        <f>IF(原始数据!X34="","",IF(ISERROR(MATCH(原始数据!X34,各类选项!G:G,0)),1,0))</f>
        <v>0</v>
      </c>
      <c r="H33" s="20">
        <f>IF(原始数据!AK34="","",IF(ISERROR(MATCH(原始数据!AK34,各类选项!$E:$E,0)),1,0))</f>
        <v>0</v>
      </c>
      <c r="I33" s="20">
        <f>IF(原始数据!AL34="","",IF(ISERROR(MATCH(原始数据!AL34,各类选项!$E:$E,0)),1,0))</f>
        <v>0</v>
      </c>
      <c r="J33" s="20">
        <f>IF(原始数据!AR34="","",IF(ISERROR(MATCH(原始数据!AR34,各类选项!$E:$E,0)),1,0))</f>
        <v>0</v>
      </c>
      <c r="K33" s="20">
        <f>IF(原始数据!AT34="","",IF(ISERROR(MATCH(原始数据!AT34,各类选项!$E:$E,0)),1,0))</f>
        <v>0</v>
      </c>
      <c r="L33" s="20">
        <f>IF(原始数据!AM34="","",IF(ISERROR(MATCH(原始数据!AM34,各类选项!$C:$C,0)),1,0))</f>
        <v>0</v>
      </c>
      <c r="M33" s="20">
        <f>IF(原始数据!AN34="","",IF(ISERROR(MATCH(原始数据!AN34,各类选项!$C:$C,0)),1,0))</f>
        <v>0</v>
      </c>
      <c r="N33" s="20" t="str">
        <f>IF(原始数据!AO34="","",IF(ISERROR(MATCH(原始数据!AO34,各类选项!$C:$C,0)),1,0))</f>
        <v/>
      </c>
      <c r="O33" s="20">
        <f>IF(原始数据!AP34="","",IF(ISERROR(MATCH(原始数据!AP34,各类选项!$E:$E,0)),1,0))</f>
        <v>0</v>
      </c>
      <c r="P33" s="20">
        <f>IF(原始数据!AQ34="","",IF(ISERROR(MATCH(原始数据!AQ34,各类选项!$E:$E,0)),1,0))</f>
        <v>0</v>
      </c>
      <c r="Q33" s="20">
        <f>IF(原始数据!AR34="","",IF(ISERROR(MATCH(原始数据!AR34,各类选项!$E:$E,0)),1,0))</f>
        <v>0</v>
      </c>
      <c r="R33" s="20">
        <f>IF(原始数据!AS34="","",IF(ISERROR(MATCH(原始数据!AS34,各类选项!$E:$E,0)),1,0))</f>
        <v>0</v>
      </c>
      <c r="S33" s="20">
        <f>IF(原始数据!AV34="","",IF(ISERROR(MATCH(原始数据!AV34,各类选项!$C:$C,0)),1,0))</f>
        <v>0</v>
      </c>
      <c r="T33" s="20">
        <f>IF(赛后数据!M34="","",IF(ISERROR(MATCH(赛后数据!M34,(各类选项!J:J),0)),1,0))</f>
        <v>0</v>
      </c>
      <c r="U33" s="20">
        <f>IF(赛后数据!U34="","",IF(ISERROR(MATCH(赛后数据!U34,(各类选项!J:J),0)),1,0))</f>
        <v>0</v>
      </c>
      <c r="V33" s="20">
        <f>IF(赛后数据!AC34="","",IF(ISERROR(MATCH(赛后数据!AC34,(各类选项!J:J),0)),1,0))</f>
        <v>0</v>
      </c>
      <c r="W33" s="20">
        <f>IF(赛后数据!AK34="","",IF(ISERROR(MATCH(赛后数据!AK34,(各类选项!J:J),0)),1,0))</f>
        <v>0</v>
      </c>
      <c r="Y33" s="20">
        <f>IF(对局数据!AM34="","",IF(ISERROR(MATCH(对局数据!AM34,(各类选项!J:J),0)),1,0))</f>
        <v>0</v>
      </c>
    </row>
    <row r="34" spans="1:25">
      <c r="A34" s="20">
        <f t="shared" si="0"/>
        <v>0</v>
      </c>
      <c r="B34" s="20">
        <f t="shared" si="1"/>
        <v>0</v>
      </c>
      <c r="C34" s="20">
        <f t="shared" si="2"/>
        <v>0</v>
      </c>
      <c r="D34" s="20">
        <f>IF(原始数据!K35="","",IF(ISERROR(MATCH(原始数据!K35,原始数据!E35:F35,0)),1,0)-IF(原始数据!K35="",1,0))</f>
        <v>0</v>
      </c>
      <c r="E34" s="20">
        <f>IF(原始数据!L35="","",IF(ISERROR(MATCH(原始数据!L35,各类选项!L:L,0)),1,0)-IF(原始数据!L35="",1,0))</f>
        <v>0</v>
      </c>
      <c r="F34" s="20">
        <f>IF(原始数据!W35="","",IF(ISERROR(MATCH(原始数据!W35,各类选项!G:G,0)),1,0))</f>
        <v>0</v>
      </c>
      <c r="G34" s="20">
        <f>IF(原始数据!X35="","",IF(ISERROR(MATCH(原始数据!X35,各类选项!G:G,0)),1,0))</f>
        <v>0</v>
      </c>
      <c r="H34" s="20">
        <f>IF(原始数据!AK35="","",IF(ISERROR(MATCH(原始数据!AK35,各类选项!$E:$E,0)),1,0))</f>
        <v>0</v>
      </c>
      <c r="I34" s="20">
        <f>IF(原始数据!AL35="","",IF(ISERROR(MATCH(原始数据!AL35,各类选项!$E:$E,0)),1,0))</f>
        <v>0</v>
      </c>
      <c r="J34" s="20">
        <f>IF(原始数据!AR35="","",IF(ISERROR(MATCH(原始数据!AR35,各类选项!$E:$E,0)),1,0))</f>
        <v>0</v>
      </c>
      <c r="K34" s="20">
        <f>IF(原始数据!AT35="","",IF(ISERROR(MATCH(原始数据!AT35,各类选项!$E:$E,0)),1,0))</f>
        <v>0</v>
      </c>
      <c r="L34" s="20" t="str">
        <f>IF(原始数据!AM35="","",IF(ISERROR(MATCH(原始数据!AM35,各类选项!$C:$C,0)),1,0))</f>
        <v/>
      </c>
      <c r="M34" s="20" t="str">
        <f>IF(原始数据!AN35="","",IF(ISERROR(MATCH(原始数据!AN35,各类选项!$C:$C,0)),1,0))</f>
        <v/>
      </c>
      <c r="N34" s="20" t="str">
        <f>IF(原始数据!AO35="","",IF(ISERROR(MATCH(原始数据!AO35,各类选项!$C:$C,0)),1,0))</f>
        <v/>
      </c>
      <c r="O34" s="20">
        <f>IF(原始数据!AP35="","",IF(ISERROR(MATCH(原始数据!AP35,各类选项!$E:$E,0)),1,0))</f>
        <v>0</v>
      </c>
      <c r="P34" s="20">
        <f>IF(原始数据!AQ35="","",IF(ISERROR(MATCH(原始数据!AQ35,各类选项!$E:$E,0)),1,0))</f>
        <v>0</v>
      </c>
      <c r="Q34" s="20">
        <f>IF(原始数据!AR35="","",IF(ISERROR(MATCH(原始数据!AR35,各类选项!$E:$E,0)),1,0))</f>
        <v>0</v>
      </c>
      <c r="R34" s="20">
        <f>IF(原始数据!AS35="","",IF(ISERROR(MATCH(原始数据!AS35,各类选项!$E:$E,0)),1,0))</f>
        <v>0</v>
      </c>
      <c r="S34" s="20">
        <f>IF(原始数据!AV35="","",IF(ISERROR(MATCH(原始数据!AV35,各类选项!$C:$C,0)),1,0))</f>
        <v>0</v>
      </c>
      <c r="T34" s="20">
        <f>IF(赛后数据!M35="","",IF(ISERROR(MATCH(赛后数据!M35,(各类选项!J:J),0)),1,0))</f>
        <v>0</v>
      </c>
      <c r="U34" s="20">
        <f>IF(赛后数据!U35="","",IF(ISERROR(MATCH(赛后数据!U35,(各类选项!J:J),0)),1,0))</f>
        <v>0</v>
      </c>
      <c r="V34" s="20">
        <f>IF(赛后数据!AC35="","",IF(ISERROR(MATCH(赛后数据!AC35,(各类选项!J:J),0)),1,0))</f>
        <v>0</v>
      </c>
      <c r="W34" s="20">
        <f>IF(赛后数据!AK35="","",IF(ISERROR(MATCH(赛后数据!AK35,(各类选项!J:J),0)),1,0))</f>
        <v>0</v>
      </c>
      <c r="Y34" s="20">
        <f>IF(对局数据!AM35="","",IF(ISERROR(MATCH(对局数据!AM35,(各类选项!J:J),0)),1,0))</f>
        <v>0</v>
      </c>
    </row>
    <row r="35" spans="1:25">
      <c r="A35" s="20">
        <f t="shared" si="0"/>
        <v>0</v>
      </c>
      <c r="B35" s="20">
        <f t="shared" si="1"/>
        <v>0</v>
      </c>
      <c r="C35" s="20">
        <f t="shared" si="2"/>
        <v>0</v>
      </c>
      <c r="D35" s="20">
        <f>IF(原始数据!K36="","",IF(ISERROR(MATCH(原始数据!K36,原始数据!E36:F36,0)),1,0)-IF(原始数据!K36="",1,0))</f>
        <v>0</v>
      </c>
      <c r="E35" s="20">
        <f>IF(原始数据!L36="","",IF(ISERROR(MATCH(原始数据!L36,各类选项!L:L,0)),1,0)-IF(原始数据!L36="",1,0))</f>
        <v>0</v>
      </c>
      <c r="F35" s="20">
        <f>IF(原始数据!W36="","",IF(ISERROR(MATCH(原始数据!W36,各类选项!G:G,0)),1,0))</f>
        <v>0</v>
      </c>
      <c r="G35" s="20">
        <f>IF(原始数据!X36="","",IF(ISERROR(MATCH(原始数据!X36,各类选项!G:G,0)),1,0))</f>
        <v>0</v>
      </c>
      <c r="H35" s="20">
        <f>IF(原始数据!AK36="","",IF(ISERROR(MATCH(原始数据!AK36,各类选项!$E:$E,0)),1,0))</f>
        <v>0</v>
      </c>
      <c r="I35" s="20">
        <f>IF(原始数据!AL36="","",IF(ISERROR(MATCH(原始数据!AL36,各类选项!$E:$E,0)),1,0))</f>
        <v>0</v>
      </c>
      <c r="J35" s="20">
        <f>IF(原始数据!AR36="","",IF(ISERROR(MATCH(原始数据!AR36,各类选项!$E:$E,0)),1,0))</f>
        <v>0</v>
      </c>
      <c r="K35" s="20">
        <f>IF(原始数据!AT36="","",IF(ISERROR(MATCH(原始数据!AT36,各类选项!$E:$E,0)),1,0))</f>
        <v>0</v>
      </c>
      <c r="L35" s="20" t="str">
        <f>IF(原始数据!AM36="","",IF(ISERROR(MATCH(原始数据!AM36,各类选项!$C:$C,0)),1,0))</f>
        <v/>
      </c>
      <c r="M35" s="20" t="str">
        <f>IF(原始数据!AN36="","",IF(ISERROR(MATCH(原始数据!AN36,各类选项!$C:$C,0)),1,0))</f>
        <v/>
      </c>
      <c r="N35" s="20" t="str">
        <f>IF(原始数据!AO36="","",IF(ISERROR(MATCH(原始数据!AO36,各类选项!$C:$C,0)),1,0))</f>
        <v/>
      </c>
      <c r="O35" s="20">
        <f>IF(原始数据!AP36="","",IF(ISERROR(MATCH(原始数据!AP36,各类选项!$E:$E,0)),1,0))</f>
        <v>0</v>
      </c>
      <c r="P35" s="20">
        <f>IF(原始数据!AQ36="","",IF(ISERROR(MATCH(原始数据!AQ36,各类选项!$E:$E,0)),1,0))</f>
        <v>0</v>
      </c>
      <c r="Q35" s="20">
        <f>IF(原始数据!AR36="","",IF(ISERROR(MATCH(原始数据!AR36,各类选项!$E:$E,0)),1,0))</f>
        <v>0</v>
      </c>
      <c r="R35" s="20">
        <f>IF(原始数据!AS36="","",IF(ISERROR(MATCH(原始数据!AS36,各类选项!$E:$E,0)),1,0))</f>
        <v>0</v>
      </c>
      <c r="S35" s="20">
        <f>IF(原始数据!AV36="","",IF(ISERROR(MATCH(原始数据!AV36,各类选项!$C:$C,0)),1,0))</f>
        <v>0</v>
      </c>
      <c r="T35" s="20">
        <f>IF(赛后数据!M36="","",IF(ISERROR(MATCH(赛后数据!M36,(各类选项!J:J),0)),1,0))</f>
        <v>0</v>
      </c>
      <c r="U35" s="20">
        <f>IF(赛后数据!U36="","",IF(ISERROR(MATCH(赛后数据!U36,(各类选项!J:J),0)),1,0))</f>
        <v>0</v>
      </c>
      <c r="V35" s="20">
        <f>IF(赛后数据!AC36="","",IF(ISERROR(MATCH(赛后数据!AC36,(各类选项!J:J),0)),1,0))</f>
        <v>0</v>
      </c>
      <c r="W35" s="20">
        <f>IF(赛后数据!AK36="","",IF(ISERROR(MATCH(赛后数据!AK36,(各类选项!J:J),0)),1,0))</f>
        <v>0</v>
      </c>
      <c r="Y35" s="20">
        <f>IF(对局数据!AM36="","",IF(ISERROR(MATCH(对局数据!AM36,(各类选项!J:J),0)),1,0))</f>
        <v>0</v>
      </c>
    </row>
    <row r="36" spans="1:25">
      <c r="A36" s="20">
        <f t="shared" si="0"/>
        <v>0</v>
      </c>
      <c r="B36" s="20">
        <f t="shared" si="1"/>
        <v>0</v>
      </c>
      <c r="C36" s="20">
        <f t="shared" si="2"/>
        <v>0</v>
      </c>
      <c r="D36" s="20">
        <f>IF(原始数据!K37="","",IF(ISERROR(MATCH(原始数据!K37,原始数据!E37:F37,0)),1,0)-IF(原始数据!K37="",1,0))</f>
        <v>0</v>
      </c>
      <c r="E36" s="20">
        <f>IF(原始数据!L37="","",IF(ISERROR(MATCH(原始数据!L37,各类选项!L:L,0)),1,0)-IF(原始数据!L37="",1,0))</f>
        <v>0</v>
      </c>
      <c r="F36" s="20">
        <f>IF(原始数据!W37="","",IF(ISERROR(MATCH(原始数据!W37,各类选项!G:G,0)),1,0))</f>
        <v>0</v>
      </c>
      <c r="G36" s="20">
        <f>IF(原始数据!X37="","",IF(ISERROR(MATCH(原始数据!X37,各类选项!G:G,0)),1,0))</f>
        <v>0</v>
      </c>
      <c r="H36" s="20">
        <f>IF(原始数据!AK37="","",IF(ISERROR(MATCH(原始数据!AK37,各类选项!$E:$E,0)),1,0))</f>
        <v>0</v>
      </c>
      <c r="I36" s="20">
        <f>IF(原始数据!AL37="","",IF(ISERROR(MATCH(原始数据!AL37,各类选项!$E:$E,0)),1,0))</f>
        <v>0</v>
      </c>
      <c r="J36" s="20">
        <f>IF(原始数据!AR37="","",IF(ISERROR(MATCH(原始数据!AR37,各类选项!$E:$E,0)),1,0))</f>
        <v>0</v>
      </c>
      <c r="K36" s="20">
        <f>IF(原始数据!AT37="","",IF(ISERROR(MATCH(原始数据!AT37,各类选项!$E:$E,0)),1,0))</f>
        <v>0</v>
      </c>
      <c r="L36" s="20">
        <f>IF(原始数据!AM37="","",IF(ISERROR(MATCH(原始数据!AM37,各类选项!$C:$C,0)),1,0))</f>
        <v>0</v>
      </c>
      <c r="M36" s="20" t="str">
        <f>IF(原始数据!AN37="","",IF(ISERROR(MATCH(原始数据!AN37,各类选项!$C:$C,0)),1,0))</f>
        <v/>
      </c>
      <c r="N36" s="20" t="str">
        <f>IF(原始数据!AO37="","",IF(ISERROR(MATCH(原始数据!AO37,各类选项!$C:$C,0)),1,0))</f>
        <v/>
      </c>
      <c r="O36" s="20">
        <f>IF(原始数据!AP37="","",IF(ISERROR(MATCH(原始数据!AP37,各类选项!$E:$E,0)),1,0))</f>
        <v>0</v>
      </c>
      <c r="P36" s="20">
        <f>IF(原始数据!AQ37="","",IF(ISERROR(MATCH(原始数据!AQ37,各类选项!$E:$E,0)),1,0))</f>
        <v>0</v>
      </c>
      <c r="Q36" s="20">
        <f>IF(原始数据!AR37="","",IF(ISERROR(MATCH(原始数据!AR37,各类选项!$E:$E,0)),1,0))</f>
        <v>0</v>
      </c>
      <c r="R36" s="20">
        <f>IF(原始数据!AS37="","",IF(ISERROR(MATCH(原始数据!AS37,各类选项!$E:$E,0)),1,0))</f>
        <v>0</v>
      </c>
      <c r="S36" s="20">
        <f>IF(原始数据!AV37="","",IF(ISERROR(MATCH(原始数据!AV37,各类选项!$C:$C,0)),1,0))</f>
        <v>0</v>
      </c>
      <c r="T36" s="20">
        <f>IF(赛后数据!M37="","",IF(ISERROR(MATCH(赛后数据!M37,(各类选项!J:J),0)),1,0))</f>
        <v>0</v>
      </c>
      <c r="U36" s="20">
        <f>IF(赛后数据!U37="","",IF(ISERROR(MATCH(赛后数据!U37,(各类选项!J:J),0)),1,0))</f>
        <v>0</v>
      </c>
      <c r="V36" s="20">
        <f>IF(赛后数据!AC37="","",IF(ISERROR(MATCH(赛后数据!AC37,(各类选项!J:J),0)),1,0))</f>
        <v>0</v>
      </c>
      <c r="W36" s="20">
        <f>IF(赛后数据!AK37="","",IF(ISERROR(MATCH(赛后数据!AK37,(各类选项!J:J),0)),1,0))</f>
        <v>0</v>
      </c>
      <c r="Y36" s="20">
        <f>IF(对局数据!AM37="","",IF(ISERROR(MATCH(对局数据!AM37,(各类选项!J:J),0)),1,0))</f>
        <v>0</v>
      </c>
    </row>
    <row r="37" spans="1:25">
      <c r="A37" s="20">
        <f t="shared" si="0"/>
        <v>0</v>
      </c>
      <c r="B37" s="20">
        <f t="shared" si="1"/>
        <v>0</v>
      </c>
      <c r="C37" s="20">
        <f t="shared" si="2"/>
        <v>0</v>
      </c>
      <c r="D37" s="20">
        <f>IF(原始数据!K38="","",IF(ISERROR(MATCH(原始数据!K38,原始数据!E38:F38,0)),1,0)-IF(原始数据!K38="",1,0))</f>
        <v>0</v>
      </c>
      <c r="E37" s="20">
        <f>IF(原始数据!L38="","",IF(ISERROR(MATCH(原始数据!L38,各类选项!L:L,0)),1,0)-IF(原始数据!L38="",1,0))</f>
        <v>0</v>
      </c>
      <c r="F37" s="20">
        <f>IF(原始数据!W38="","",IF(ISERROR(MATCH(原始数据!W38,各类选项!G:G,0)),1,0))</f>
        <v>0</v>
      </c>
      <c r="G37" s="20">
        <f>IF(原始数据!X38="","",IF(ISERROR(MATCH(原始数据!X38,各类选项!G:G,0)),1,0))</f>
        <v>0</v>
      </c>
      <c r="H37" s="20">
        <f>IF(原始数据!AK38="","",IF(ISERROR(MATCH(原始数据!AK38,各类选项!$E:$E,0)),1,0))</f>
        <v>0</v>
      </c>
      <c r="I37" s="20">
        <f>IF(原始数据!AL38="","",IF(ISERROR(MATCH(原始数据!AL38,各类选项!$E:$E,0)),1,0))</f>
        <v>0</v>
      </c>
      <c r="J37" s="20">
        <f>IF(原始数据!AR38="","",IF(ISERROR(MATCH(原始数据!AR38,各类选项!$E:$E,0)),1,0))</f>
        <v>0</v>
      </c>
      <c r="K37" s="20">
        <f>IF(原始数据!AT38="","",IF(ISERROR(MATCH(原始数据!AT38,各类选项!$E:$E,0)),1,0))</f>
        <v>0</v>
      </c>
      <c r="L37" s="20">
        <f>IF(原始数据!AM38="","",IF(ISERROR(MATCH(原始数据!AM38,各类选项!$C:$C,0)),1,0))</f>
        <v>0</v>
      </c>
      <c r="M37" s="20" t="str">
        <f>IF(原始数据!AN38="","",IF(ISERROR(MATCH(原始数据!AN38,各类选项!$C:$C,0)),1,0))</f>
        <v/>
      </c>
      <c r="N37" s="20" t="str">
        <f>IF(原始数据!AO38="","",IF(ISERROR(MATCH(原始数据!AO38,各类选项!$C:$C,0)),1,0))</f>
        <v/>
      </c>
      <c r="O37" s="20">
        <f>IF(原始数据!AP38="","",IF(ISERROR(MATCH(原始数据!AP38,各类选项!$E:$E,0)),1,0))</f>
        <v>0</v>
      </c>
      <c r="P37" s="20">
        <f>IF(原始数据!AQ38="","",IF(ISERROR(MATCH(原始数据!AQ38,各类选项!$E:$E,0)),1,0))</f>
        <v>0</v>
      </c>
      <c r="Q37" s="20">
        <f>IF(原始数据!AR38="","",IF(ISERROR(MATCH(原始数据!AR38,各类选项!$E:$E,0)),1,0))</f>
        <v>0</v>
      </c>
      <c r="R37" s="20">
        <f>IF(原始数据!AS38="","",IF(ISERROR(MATCH(原始数据!AS38,各类选项!$E:$E,0)),1,0))</f>
        <v>0</v>
      </c>
      <c r="S37" s="20">
        <f>IF(原始数据!AV38="","",IF(ISERROR(MATCH(原始数据!AV38,各类选项!$C:$C,0)),1,0))</f>
        <v>0</v>
      </c>
      <c r="T37" s="20">
        <f>IF(赛后数据!M38="","",IF(ISERROR(MATCH(赛后数据!M38,(各类选项!J:J),0)),1,0))</f>
        <v>0</v>
      </c>
      <c r="U37" s="20">
        <f>IF(赛后数据!U38="","",IF(ISERROR(MATCH(赛后数据!U38,(各类选项!J:J),0)),1,0))</f>
        <v>0</v>
      </c>
      <c r="V37" s="20">
        <f>IF(赛后数据!AC38="","",IF(ISERROR(MATCH(赛后数据!AC38,(各类选项!J:J),0)),1,0))</f>
        <v>0</v>
      </c>
      <c r="W37" s="20">
        <f>IF(赛后数据!AK38="","",IF(ISERROR(MATCH(赛后数据!AK38,(各类选项!J:J),0)),1,0))</f>
        <v>0</v>
      </c>
      <c r="Y37" s="20">
        <f>IF(对局数据!AM38="","",IF(ISERROR(MATCH(对局数据!AM38,(各类选项!J:J),0)),1,0))</f>
        <v>0</v>
      </c>
    </row>
    <row r="38" spans="1:25">
      <c r="A38" s="20">
        <f t="shared" si="0"/>
        <v>0</v>
      </c>
      <c r="B38" s="20">
        <f t="shared" si="1"/>
        <v>0</v>
      </c>
      <c r="C38" s="20">
        <f t="shared" si="2"/>
        <v>0</v>
      </c>
      <c r="D38" s="20" t="str">
        <f>IF(原始数据!K39="","",IF(ISERROR(MATCH(原始数据!K39,原始数据!E39:F39,0)),1,0)-IF(原始数据!K39="",1,0))</f>
        <v/>
      </c>
      <c r="E38" s="20" t="str">
        <f>IF(原始数据!L39="","",IF(ISERROR(MATCH(原始数据!L39,各类选项!L:L,0)),1,0)-IF(原始数据!L39="",1,0))</f>
        <v/>
      </c>
      <c r="F38" s="20" t="str">
        <f>IF(原始数据!W39="","",IF(ISERROR(MATCH(原始数据!W39,各类选项!G:G,0)),1,0))</f>
        <v/>
      </c>
      <c r="G38" s="20" t="str">
        <f>IF(原始数据!X39="","",IF(ISERROR(MATCH(原始数据!X39,各类选项!G:G,0)),1,0))</f>
        <v/>
      </c>
      <c r="H38" s="20" t="str">
        <f>IF(原始数据!AK39="","",IF(ISERROR(MATCH(原始数据!AK39,各类选项!$E:$E,0)),1,0))</f>
        <v/>
      </c>
      <c r="I38" s="20" t="str">
        <f>IF(原始数据!AL39="","",IF(ISERROR(MATCH(原始数据!AL39,各类选项!$E:$E,0)),1,0))</f>
        <v/>
      </c>
      <c r="J38" s="20" t="str">
        <f>IF(原始数据!AR39="","",IF(ISERROR(MATCH(原始数据!AR39,各类选项!$E:$E,0)),1,0))</f>
        <v/>
      </c>
      <c r="K38" s="20" t="str">
        <f>IF(原始数据!AT39="","",IF(ISERROR(MATCH(原始数据!AT39,各类选项!$E:$E,0)),1,0))</f>
        <v/>
      </c>
      <c r="L38" s="20" t="str">
        <f>IF(原始数据!AM39="","",IF(ISERROR(MATCH(原始数据!AM39,各类选项!$C:$C,0)),1,0))</f>
        <v/>
      </c>
      <c r="M38" s="20" t="str">
        <f>IF(原始数据!AN39="","",IF(ISERROR(MATCH(原始数据!AN39,各类选项!$C:$C,0)),1,0))</f>
        <v/>
      </c>
      <c r="N38" s="20" t="str">
        <f>IF(原始数据!AO39="","",IF(ISERROR(MATCH(原始数据!AO39,各类选项!$C:$C,0)),1,0))</f>
        <v/>
      </c>
      <c r="O38" s="20" t="str">
        <f>IF(原始数据!AP39="","",IF(ISERROR(MATCH(原始数据!AP39,各类选项!$E:$E,0)),1,0))</f>
        <v/>
      </c>
      <c r="P38" s="20" t="str">
        <f>IF(原始数据!AQ39="","",IF(ISERROR(MATCH(原始数据!AQ39,各类选项!$E:$E,0)),1,0))</f>
        <v/>
      </c>
      <c r="Q38" s="20" t="str">
        <f>IF(原始数据!AR39="","",IF(ISERROR(MATCH(原始数据!AR39,各类选项!$E:$E,0)),1,0))</f>
        <v/>
      </c>
      <c r="R38" s="20" t="str">
        <f>IF(原始数据!AS39="","",IF(ISERROR(MATCH(原始数据!AS39,各类选项!$E:$E,0)),1,0))</f>
        <v/>
      </c>
      <c r="S38" s="20" t="str">
        <f>IF(原始数据!AV39="","",IF(ISERROR(MATCH(原始数据!AV39,各类选项!$C:$C,0)),1,0))</f>
        <v/>
      </c>
      <c r="T38" s="20" t="str">
        <f>IF(赛后数据!M39="","",IF(ISERROR(MATCH(赛后数据!M39,(各类选项!J:J),0)),1,0))</f>
        <v/>
      </c>
      <c r="U38" s="20" t="str">
        <f>IF(赛后数据!U39="","",IF(ISERROR(MATCH(赛后数据!U39,(各类选项!J:J),0)),1,0))</f>
        <v/>
      </c>
      <c r="V38" s="20" t="str">
        <f>IF(赛后数据!AC39="","",IF(ISERROR(MATCH(赛后数据!AC39,(各类选项!J:J),0)),1,0))</f>
        <v/>
      </c>
      <c r="W38" s="20" t="str">
        <f>IF(赛后数据!AK39="","",IF(ISERROR(MATCH(赛后数据!AK39,(各类选项!J:J),0)),1,0))</f>
        <v/>
      </c>
      <c r="Y38" s="20" t="str">
        <f>IF(对局数据!AM39="","",IF(ISERROR(MATCH(对局数据!AM39,(各类选项!J:J),0)),1,0))</f>
        <v/>
      </c>
    </row>
    <row r="39" spans="1:25">
      <c r="A39" s="20">
        <f t="shared" si="0"/>
        <v>0</v>
      </c>
      <c r="B39" s="20">
        <f t="shared" si="1"/>
        <v>0</v>
      </c>
      <c r="C39" s="20">
        <f t="shared" si="2"/>
        <v>0</v>
      </c>
      <c r="D39" s="20" t="str">
        <f>IF(原始数据!K40="","",IF(ISERROR(MATCH(原始数据!K40,原始数据!E40:F40,0)),1,0)-IF(原始数据!K40="",1,0))</f>
        <v/>
      </c>
      <c r="E39" s="20" t="str">
        <f>IF(原始数据!L40="","",IF(ISERROR(MATCH(原始数据!L40,各类选项!L:L,0)),1,0)-IF(原始数据!L40="",1,0))</f>
        <v/>
      </c>
      <c r="F39" s="20" t="str">
        <f>IF(原始数据!W40="","",IF(ISERROR(MATCH(原始数据!W40,各类选项!G:G,0)),1,0))</f>
        <v/>
      </c>
      <c r="G39" s="20" t="str">
        <f>IF(原始数据!X40="","",IF(ISERROR(MATCH(原始数据!X40,各类选项!G:G,0)),1,0))</f>
        <v/>
      </c>
      <c r="H39" s="20" t="str">
        <f>IF(原始数据!AK40="","",IF(ISERROR(MATCH(原始数据!AK40,各类选项!$E:$E,0)),1,0))</f>
        <v/>
      </c>
      <c r="I39" s="20" t="str">
        <f>IF(原始数据!AL40="","",IF(ISERROR(MATCH(原始数据!AL40,各类选项!$E:$E,0)),1,0))</f>
        <v/>
      </c>
      <c r="J39" s="20" t="str">
        <f>IF(原始数据!AR40="","",IF(ISERROR(MATCH(原始数据!AR40,各类选项!$E:$E,0)),1,0))</f>
        <v/>
      </c>
      <c r="K39" s="20" t="str">
        <f>IF(原始数据!AT40="","",IF(ISERROR(MATCH(原始数据!AT40,各类选项!$E:$E,0)),1,0))</f>
        <v/>
      </c>
      <c r="L39" s="20" t="str">
        <f>IF(原始数据!AM40="","",IF(ISERROR(MATCH(原始数据!AM40,各类选项!$C:$C,0)),1,0))</f>
        <v/>
      </c>
      <c r="M39" s="20" t="str">
        <f>IF(原始数据!AN40="","",IF(ISERROR(MATCH(原始数据!AN40,各类选项!$C:$C,0)),1,0))</f>
        <v/>
      </c>
      <c r="N39" s="20" t="str">
        <f>IF(原始数据!AO40="","",IF(ISERROR(MATCH(原始数据!AO40,各类选项!$C:$C,0)),1,0))</f>
        <v/>
      </c>
      <c r="O39" s="20" t="str">
        <f>IF(原始数据!AP40="","",IF(ISERROR(MATCH(原始数据!AP40,各类选项!$E:$E,0)),1,0))</f>
        <v/>
      </c>
      <c r="P39" s="20" t="str">
        <f>IF(原始数据!AQ40="","",IF(ISERROR(MATCH(原始数据!AQ40,各类选项!$E:$E,0)),1,0))</f>
        <v/>
      </c>
      <c r="Q39" s="20" t="str">
        <f>IF(原始数据!AR40="","",IF(ISERROR(MATCH(原始数据!AR40,各类选项!$E:$E,0)),1,0))</f>
        <v/>
      </c>
      <c r="R39" s="20" t="str">
        <f>IF(原始数据!AS40="","",IF(ISERROR(MATCH(原始数据!AS40,各类选项!$E:$E,0)),1,0))</f>
        <v/>
      </c>
      <c r="S39" s="20" t="str">
        <f>IF(原始数据!AV40="","",IF(ISERROR(MATCH(原始数据!AV40,各类选项!$C:$C,0)),1,0))</f>
        <v/>
      </c>
      <c r="T39" s="20" t="str">
        <f>IF(赛后数据!M40="","",IF(ISERROR(MATCH(赛后数据!M40,(各类选项!J:J),0)),1,0))</f>
        <v/>
      </c>
      <c r="U39" s="20" t="str">
        <f>IF(赛后数据!U40="","",IF(ISERROR(MATCH(赛后数据!U40,(各类选项!J:J),0)),1,0))</f>
        <v/>
      </c>
      <c r="V39" s="20" t="str">
        <f>IF(赛后数据!AC40="","",IF(ISERROR(MATCH(赛后数据!AC40,(各类选项!J:J),0)),1,0))</f>
        <v/>
      </c>
      <c r="W39" s="20" t="str">
        <f>IF(赛后数据!AK40="","",IF(ISERROR(MATCH(赛后数据!AK40,(各类选项!J:J),0)),1,0))</f>
        <v/>
      </c>
      <c r="Y39" s="20" t="str">
        <f>IF(对局数据!AM40="","",IF(ISERROR(MATCH(对局数据!AM40,(各类选项!J:J),0)),1,0))</f>
        <v/>
      </c>
    </row>
    <row r="40" spans="1:25">
      <c r="A40" s="20">
        <f t="shared" si="0"/>
        <v>0</v>
      </c>
      <c r="B40" s="20">
        <f t="shared" si="1"/>
        <v>0</v>
      </c>
      <c r="C40" s="20">
        <f t="shared" si="2"/>
        <v>0</v>
      </c>
      <c r="D40" s="20" t="str">
        <f>IF(原始数据!K41="","",IF(ISERROR(MATCH(原始数据!K41,原始数据!E41:F41,0)),1,0)-IF(原始数据!K41="",1,0))</f>
        <v/>
      </c>
      <c r="E40" s="20" t="str">
        <f>IF(原始数据!L41="","",IF(ISERROR(MATCH(原始数据!L41,各类选项!L:L,0)),1,0)-IF(原始数据!L41="",1,0))</f>
        <v/>
      </c>
      <c r="F40" s="20" t="str">
        <f>IF(原始数据!W41="","",IF(ISERROR(MATCH(原始数据!W41,各类选项!G:G,0)),1,0))</f>
        <v/>
      </c>
      <c r="G40" s="20" t="str">
        <f>IF(原始数据!X41="","",IF(ISERROR(MATCH(原始数据!X41,各类选项!G:G,0)),1,0))</f>
        <v/>
      </c>
      <c r="H40" s="20" t="str">
        <f>IF(原始数据!AK41="","",IF(ISERROR(MATCH(原始数据!AK41,各类选项!$E:$E,0)),1,0))</f>
        <v/>
      </c>
      <c r="I40" s="20" t="str">
        <f>IF(原始数据!AL41="","",IF(ISERROR(MATCH(原始数据!AL41,各类选项!$E:$E,0)),1,0))</f>
        <v/>
      </c>
      <c r="J40" s="20" t="str">
        <f>IF(原始数据!AR41="","",IF(ISERROR(MATCH(原始数据!AR41,各类选项!$E:$E,0)),1,0))</f>
        <v/>
      </c>
      <c r="K40" s="20" t="str">
        <f>IF(原始数据!AT41="","",IF(ISERROR(MATCH(原始数据!AT41,各类选项!$E:$E,0)),1,0))</f>
        <v/>
      </c>
      <c r="L40" s="20" t="str">
        <f>IF(原始数据!AM41="","",IF(ISERROR(MATCH(原始数据!AM41,各类选项!$C:$C,0)),1,0))</f>
        <v/>
      </c>
      <c r="M40" s="20" t="str">
        <f>IF(原始数据!AN41="","",IF(ISERROR(MATCH(原始数据!AN41,各类选项!$C:$C,0)),1,0))</f>
        <v/>
      </c>
      <c r="N40" s="20" t="str">
        <f>IF(原始数据!AO41="","",IF(ISERROR(MATCH(原始数据!AO41,各类选项!$C:$C,0)),1,0))</f>
        <v/>
      </c>
      <c r="O40" s="20" t="str">
        <f>IF(原始数据!AP41="","",IF(ISERROR(MATCH(原始数据!AP41,各类选项!$E:$E,0)),1,0))</f>
        <v/>
      </c>
      <c r="P40" s="20" t="str">
        <f>IF(原始数据!AQ41="","",IF(ISERROR(MATCH(原始数据!AQ41,各类选项!$E:$E,0)),1,0))</f>
        <v/>
      </c>
      <c r="Q40" s="20" t="str">
        <f>IF(原始数据!AR41="","",IF(ISERROR(MATCH(原始数据!AR41,各类选项!$E:$E,0)),1,0))</f>
        <v/>
      </c>
      <c r="R40" s="20" t="str">
        <f>IF(原始数据!AS41="","",IF(ISERROR(MATCH(原始数据!AS41,各类选项!$E:$E,0)),1,0))</f>
        <v/>
      </c>
      <c r="S40" s="20" t="str">
        <f>IF(原始数据!AV41="","",IF(ISERROR(MATCH(原始数据!AV41,各类选项!$C:$C,0)),1,0))</f>
        <v/>
      </c>
      <c r="T40" s="20" t="str">
        <f>IF(赛后数据!M41="","",IF(ISERROR(MATCH(赛后数据!M41,(各类选项!J:J),0)),1,0))</f>
        <v/>
      </c>
      <c r="U40" s="20" t="str">
        <f>IF(赛后数据!U41="","",IF(ISERROR(MATCH(赛后数据!U41,(各类选项!J:J),0)),1,0))</f>
        <v/>
      </c>
      <c r="V40" s="20" t="str">
        <f>IF(赛后数据!AC41="","",IF(ISERROR(MATCH(赛后数据!AC41,(各类选项!J:J),0)),1,0))</f>
        <v/>
      </c>
      <c r="W40" s="20" t="str">
        <f>IF(赛后数据!AK41="","",IF(ISERROR(MATCH(赛后数据!AK41,(各类选项!J:J),0)),1,0))</f>
        <v/>
      </c>
      <c r="Y40" s="20" t="str">
        <f>IF(对局数据!AM41="","",IF(ISERROR(MATCH(对局数据!AM41,(各类选项!J:J),0)),1,0))</f>
        <v/>
      </c>
    </row>
    <row r="41" spans="1:25">
      <c r="A41" s="20">
        <f t="shared" si="0"/>
        <v>0</v>
      </c>
      <c r="B41" s="20">
        <f t="shared" si="1"/>
        <v>0</v>
      </c>
      <c r="C41" s="20">
        <f t="shared" si="2"/>
        <v>0</v>
      </c>
      <c r="D41" s="20" t="str">
        <f>IF(原始数据!K42="","",IF(ISERROR(MATCH(原始数据!K42,原始数据!E42:F42,0)),1,0)-IF(原始数据!K42="",1,0))</f>
        <v/>
      </c>
      <c r="E41" s="20" t="str">
        <f>IF(原始数据!L42="","",IF(ISERROR(MATCH(原始数据!L42,各类选项!L:L,0)),1,0)-IF(原始数据!L42="",1,0))</f>
        <v/>
      </c>
      <c r="F41" s="20" t="str">
        <f>IF(原始数据!W42="","",IF(ISERROR(MATCH(原始数据!W42,各类选项!G:G,0)),1,0))</f>
        <v/>
      </c>
      <c r="G41" s="20" t="str">
        <f>IF(原始数据!X42="","",IF(ISERROR(MATCH(原始数据!X42,各类选项!G:G,0)),1,0))</f>
        <v/>
      </c>
      <c r="H41" s="20" t="str">
        <f>IF(原始数据!AK42="","",IF(ISERROR(MATCH(原始数据!AK42,各类选项!$E:$E,0)),1,0))</f>
        <v/>
      </c>
      <c r="I41" s="20" t="str">
        <f>IF(原始数据!AL42="","",IF(ISERROR(MATCH(原始数据!AL42,各类选项!$E:$E,0)),1,0))</f>
        <v/>
      </c>
      <c r="J41" s="20" t="str">
        <f>IF(原始数据!AR42="","",IF(ISERROR(MATCH(原始数据!AR42,各类选项!$E:$E,0)),1,0))</f>
        <v/>
      </c>
      <c r="K41" s="20" t="str">
        <f>IF(原始数据!AT42="","",IF(ISERROR(MATCH(原始数据!AT42,各类选项!$E:$E,0)),1,0))</f>
        <v/>
      </c>
      <c r="L41" s="20" t="str">
        <f>IF(原始数据!AM42="","",IF(ISERROR(MATCH(原始数据!AM42,各类选项!$C:$C,0)),1,0))</f>
        <v/>
      </c>
      <c r="M41" s="20" t="str">
        <f>IF(原始数据!AN42="","",IF(ISERROR(MATCH(原始数据!AN42,各类选项!$C:$C,0)),1,0))</f>
        <v/>
      </c>
      <c r="N41" s="20" t="str">
        <f>IF(原始数据!AO42="","",IF(ISERROR(MATCH(原始数据!AO42,各类选项!$C:$C,0)),1,0))</f>
        <v/>
      </c>
      <c r="O41" s="20" t="str">
        <f>IF(原始数据!AP42="","",IF(ISERROR(MATCH(原始数据!AP42,各类选项!$E:$E,0)),1,0))</f>
        <v/>
      </c>
      <c r="P41" s="20" t="str">
        <f>IF(原始数据!AQ42="","",IF(ISERROR(MATCH(原始数据!AQ42,各类选项!$E:$E,0)),1,0))</f>
        <v/>
      </c>
      <c r="Q41" s="20" t="str">
        <f>IF(原始数据!AR42="","",IF(ISERROR(MATCH(原始数据!AR42,各类选项!$E:$E,0)),1,0))</f>
        <v/>
      </c>
      <c r="R41" s="20" t="str">
        <f>IF(原始数据!AS42="","",IF(ISERROR(MATCH(原始数据!AS42,各类选项!$E:$E,0)),1,0))</f>
        <v/>
      </c>
      <c r="S41" s="20" t="str">
        <f>IF(原始数据!AV42="","",IF(ISERROR(MATCH(原始数据!AV42,各类选项!$C:$C,0)),1,0))</f>
        <v/>
      </c>
      <c r="T41" s="20" t="str">
        <f>IF(赛后数据!M42="","",IF(ISERROR(MATCH(赛后数据!M42,(各类选项!J:J),0)),1,0))</f>
        <v/>
      </c>
      <c r="U41" s="20" t="str">
        <f>IF(赛后数据!U42="","",IF(ISERROR(MATCH(赛后数据!U42,(各类选项!J:J),0)),1,0))</f>
        <v/>
      </c>
      <c r="V41" s="20" t="str">
        <f>IF(赛后数据!AC42="","",IF(ISERROR(MATCH(赛后数据!AC42,(各类选项!J:J),0)),1,0))</f>
        <v/>
      </c>
      <c r="W41" s="20" t="str">
        <f>IF(赛后数据!AK42="","",IF(ISERROR(MATCH(赛后数据!AK42,(各类选项!J:J),0)),1,0))</f>
        <v/>
      </c>
      <c r="Y41" s="20" t="str">
        <f>IF(对局数据!AM42="","",IF(ISERROR(MATCH(对局数据!AM42,(各类选项!J:J),0)),1,0))</f>
        <v/>
      </c>
    </row>
    <row r="42" spans="1:25">
      <c r="A42" s="20">
        <f t="shared" si="0"/>
        <v>0</v>
      </c>
      <c r="B42" s="20">
        <f t="shared" si="1"/>
        <v>0</v>
      </c>
      <c r="C42" s="20">
        <f t="shared" si="2"/>
        <v>0</v>
      </c>
      <c r="D42" s="20">
        <f>IF(原始数据!K43="","",IF(ISERROR(MATCH(原始数据!K43,原始数据!E43:F43,0)),1,0)-IF(原始数据!K43="",1,0))</f>
        <v>0</v>
      </c>
      <c r="E42" s="20">
        <f>IF(原始数据!L43="","",IF(ISERROR(MATCH(原始数据!L43,各类选项!L:L,0)),1,0)-IF(原始数据!L43="",1,0))</f>
        <v>0</v>
      </c>
      <c r="F42" s="20">
        <f>IF(原始数据!W43="","",IF(ISERROR(MATCH(原始数据!W43,各类选项!G:G,0)),1,0))</f>
        <v>0</v>
      </c>
      <c r="G42" s="20">
        <f>IF(原始数据!X43="","",IF(ISERROR(MATCH(原始数据!X43,各类选项!G:G,0)),1,0))</f>
        <v>0</v>
      </c>
      <c r="H42" s="20">
        <f>IF(原始数据!AK43="","",IF(ISERROR(MATCH(原始数据!AK43,各类选项!$E:$E,0)),1,0))</f>
        <v>0</v>
      </c>
      <c r="I42" s="20">
        <f>IF(原始数据!AL43="","",IF(ISERROR(MATCH(原始数据!AL43,各类选项!$E:$E,0)),1,0))</f>
        <v>0</v>
      </c>
      <c r="J42" s="20">
        <f>IF(原始数据!AR43="","",IF(ISERROR(MATCH(原始数据!AR43,各类选项!$E:$E,0)),1,0))</f>
        <v>0</v>
      </c>
      <c r="K42" s="20">
        <f>IF(原始数据!AT43="","",IF(ISERROR(MATCH(原始数据!AT43,各类选项!$E:$E,0)),1,0))</f>
        <v>0</v>
      </c>
      <c r="L42" s="20" t="str">
        <f>IF(原始数据!AM43="","",IF(ISERROR(MATCH(原始数据!AM43,各类选项!$C:$C,0)),1,0))</f>
        <v/>
      </c>
      <c r="M42" s="20" t="str">
        <f>IF(原始数据!AN43="","",IF(ISERROR(MATCH(原始数据!AN43,各类选项!$C:$C,0)),1,0))</f>
        <v/>
      </c>
      <c r="N42" s="20" t="str">
        <f>IF(原始数据!AO43="","",IF(ISERROR(MATCH(原始数据!AO43,各类选项!$C:$C,0)),1,0))</f>
        <v/>
      </c>
      <c r="O42" s="20">
        <f>IF(原始数据!AP43="","",IF(ISERROR(MATCH(原始数据!AP43,各类选项!$E:$E,0)),1,0))</f>
        <v>0</v>
      </c>
      <c r="P42" s="20">
        <f>IF(原始数据!AQ43="","",IF(ISERROR(MATCH(原始数据!AQ43,各类选项!$E:$E,0)),1,0))</f>
        <v>0</v>
      </c>
      <c r="Q42" s="20">
        <f>IF(原始数据!AR43="","",IF(ISERROR(MATCH(原始数据!AR43,各类选项!$E:$E,0)),1,0))</f>
        <v>0</v>
      </c>
      <c r="R42" s="20">
        <f>IF(原始数据!AS43="","",IF(ISERROR(MATCH(原始数据!AS43,各类选项!$E:$E,0)),1,0))</f>
        <v>0</v>
      </c>
      <c r="S42" s="20">
        <f>IF(原始数据!AV43="","",IF(ISERROR(MATCH(原始数据!AV43,各类选项!$C:$C,0)),1,0))</f>
        <v>0</v>
      </c>
      <c r="T42" s="20">
        <f>IF(赛后数据!M43="","",IF(ISERROR(MATCH(赛后数据!M43,(各类选项!J:J),0)),1,0))</f>
        <v>0</v>
      </c>
      <c r="U42" s="20">
        <f>IF(赛后数据!U43="","",IF(ISERROR(MATCH(赛后数据!U43,(各类选项!J:J),0)),1,0))</f>
        <v>0</v>
      </c>
      <c r="V42" s="20">
        <f>IF(赛后数据!AC43="","",IF(ISERROR(MATCH(赛后数据!AC43,(各类选项!J:J),0)),1,0))</f>
        <v>0</v>
      </c>
      <c r="W42" s="20">
        <f>IF(赛后数据!AK43="","",IF(ISERROR(MATCH(赛后数据!AK43,(各类选项!J:J),0)),1,0))</f>
        <v>0</v>
      </c>
      <c r="Y42" s="20">
        <f>IF(对局数据!AM43="","",IF(ISERROR(MATCH(对局数据!AM43,(各类选项!J:J),0)),1,0))</f>
        <v>0</v>
      </c>
    </row>
    <row r="43" spans="1:25">
      <c r="A43" s="20">
        <f t="shared" si="0"/>
        <v>0</v>
      </c>
      <c r="B43" s="20">
        <f t="shared" si="1"/>
        <v>0</v>
      </c>
      <c r="C43" s="20">
        <f t="shared" si="2"/>
        <v>0</v>
      </c>
      <c r="D43" s="20">
        <f>IF(原始数据!K44="","",IF(ISERROR(MATCH(原始数据!K44,原始数据!E44:F44,0)),1,0)-IF(原始数据!K44="",1,0))</f>
        <v>0</v>
      </c>
      <c r="E43" s="20">
        <f>IF(原始数据!L44="","",IF(ISERROR(MATCH(原始数据!L44,各类选项!L:L,0)),1,0)-IF(原始数据!L44="",1,0))</f>
        <v>0</v>
      </c>
      <c r="F43" s="20">
        <f>IF(原始数据!W44="","",IF(ISERROR(MATCH(原始数据!W44,各类选项!G:G,0)),1,0))</f>
        <v>0</v>
      </c>
      <c r="G43" s="20">
        <f>IF(原始数据!X44="","",IF(ISERROR(MATCH(原始数据!X44,各类选项!G:G,0)),1,0))</f>
        <v>0</v>
      </c>
      <c r="H43" s="20">
        <f>IF(原始数据!AK44="","",IF(ISERROR(MATCH(原始数据!AK44,各类选项!$E:$E,0)),1,0))</f>
        <v>0</v>
      </c>
      <c r="I43" s="20">
        <f>IF(原始数据!AL44="","",IF(ISERROR(MATCH(原始数据!AL44,各类选项!$E:$E,0)),1,0))</f>
        <v>0</v>
      </c>
      <c r="J43" s="20">
        <f>IF(原始数据!AR44="","",IF(ISERROR(MATCH(原始数据!AR44,各类选项!$E:$E,0)),1,0))</f>
        <v>0</v>
      </c>
      <c r="K43" s="20">
        <f>IF(原始数据!AT44="","",IF(ISERROR(MATCH(原始数据!AT44,各类选项!$E:$E,0)),1,0))</f>
        <v>0</v>
      </c>
      <c r="L43" s="20" t="str">
        <f>IF(原始数据!AM44="","",IF(ISERROR(MATCH(原始数据!AM44,各类选项!$C:$C,0)),1,0))</f>
        <v/>
      </c>
      <c r="M43" s="20" t="str">
        <f>IF(原始数据!AN44="","",IF(ISERROR(MATCH(原始数据!AN44,各类选项!$C:$C,0)),1,0))</f>
        <v/>
      </c>
      <c r="N43" s="20" t="str">
        <f>IF(原始数据!AO44="","",IF(ISERROR(MATCH(原始数据!AO44,各类选项!$C:$C,0)),1,0))</f>
        <v/>
      </c>
      <c r="O43" s="20">
        <f>IF(原始数据!AP44="","",IF(ISERROR(MATCH(原始数据!AP44,各类选项!$E:$E,0)),1,0))</f>
        <v>0</v>
      </c>
      <c r="P43" s="20">
        <f>IF(原始数据!AQ44="","",IF(ISERROR(MATCH(原始数据!AQ44,各类选项!$E:$E,0)),1,0))</f>
        <v>0</v>
      </c>
      <c r="Q43" s="20">
        <f>IF(原始数据!AR44="","",IF(ISERROR(MATCH(原始数据!AR44,各类选项!$E:$E,0)),1,0))</f>
        <v>0</v>
      </c>
      <c r="R43" s="20">
        <f>IF(原始数据!AS44="","",IF(ISERROR(MATCH(原始数据!AS44,各类选项!$E:$E,0)),1,0))</f>
        <v>0</v>
      </c>
      <c r="S43" s="20">
        <f>IF(原始数据!AV44="","",IF(ISERROR(MATCH(原始数据!AV44,各类选项!$C:$C,0)),1,0))</f>
        <v>0</v>
      </c>
      <c r="T43" s="20">
        <f>IF(赛后数据!M44="","",IF(ISERROR(MATCH(赛后数据!M44,(各类选项!J:J),0)),1,0))</f>
        <v>0</v>
      </c>
      <c r="U43" s="20">
        <f>IF(赛后数据!U44="","",IF(ISERROR(MATCH(赛后数据!U44,(各类选项!J:J),0)),1,0))</f>
        <v>0</v>
      </c>
      <c r="V43" s="20">
        <f>IF(赛后数据!AC44="","",IF(ISERROR(MATCH(赛后数据!AC44,(各类选项!J:J),0)),1,0))</f>
        <v>0</v>
      </c>
      <c r="W43" s="20">
        <f>IF(赛后数据!AK44="","",IF(ISERROR(MATCH(赛后数据!AK44,(各类选项!J:J),0)),1,0))</f>
        <v>0</v>
      </c>
      <c r="Y43" s="20">
        <f>IF(对局数据!AM44="","",IF(ISERROR(MATCH(对局数据!AM44,(各类选项!J:J),0)),1,0))</f>
        <v>0</v>
      </c>
    </row>
    <row r="44" spans="1:25">
      <c r="A44" s="20">
        <f t="shared" si="0"/>
        <v>0</v>
      </c>
      <c r="B44" s="20">
        <f t="shared" si="1"/>
        <v>0</v>
      </c>
      <c r="C44" s="20">
        <f t="shared" si="2"/>
        <v>1</v>
      </c>
      <c r="D44" s="20">
        <f>IF(原始数据!K45="","",IF(ISERROR(MATCH(原始数据!K45,原始数据!E45:F45,0)),1,0)-IF(原始数据!K45="",1,0))</f>
        <v>0</v>
      </c>
      <c r="E44" s="20">
        <f>IF(原始数据!L45="","",IF(ISERROR(MATCH(原始数据!L45,各类选项!L:L,0)),1,0)-IF(原始数据!L45="",1,0))</f>
        <v>0</v>
      </c>
      <c r="F44" s="20">
        <f>IF(原始数据!W45="","",IF(ISERROR(MATCH(原始数据!W45,各类选项!G:G,0)),1,0))</f>
        <v>0</v>
      </c>
      <c r="G44" s="20">
        <f>IF(原始数据!X45="","",IF(ISERROR(MATCH(原始数据!X45,各类选项!G:G,0)),1,0))</f>
        <v>0</v>
      </c>
      <c r="H44" s="20">
        <f>IF(原始数据!AK45="","",IF(ISERROR(MATCH(原始数据!AK45,各类选项!$E:$E,0)),1,0))</f>
        <v>0</v>
      </c>
      <c r="I44" s="20">
        <f>IF(原始数据!AL45="","",IF(ISERROR(MATCH(原始数据!AL45,各类选项!$E:$E,0)),1,0))</f>
        <v>0</v>
      </c>
      <c r="J44" s="20">
        <f>IF(原始数据!AR45="","",IF(ISERROR(MATCH(原始数据!AR45,各类选项!$E:$E,0)),1,0))</f>
        <v>0</v>
      </c>
      <c r="K44" s="20">
        <f>IF(原始数据!AT45="","",IF(ISERROR(MATCH(原始数据!AT45,各类选项!$E:$E,0)),1,0))</f>
        <v>0</v>
      </c>
      <c r="L44" s="20">
        <f>IF(原始数据!AM45="","",IF(ISERROR(MATCH(原始数据!AM45,各类选项!$C:$C,0)),1,0))</f>
        <v>0</v>
      </c>
      <c r="M44" s="20" t="str">
        <f>IF(原始数据!AN45="","",IF(ISERROR(MATCH(原始数据!AN45,各类选项!$C:$C,0)),1,0))</f>
        <v/>
      </c>
      <c r="N44" s="20" t="str">
        <f>IF(原始数据!AO45="","",IF(ISERROR(MATCH(原始数据!AO45,各类选项!$C:$C,0)),1,0))</f>
        <v/>
      </c>
      <c r="O44" s="20">
        <f>IF(原始数据!AP45="","",IF(ISERROR(MATCH(原始数据!AP45,各类选项!$E:$E,0)),1,0))</f>
        <v>0</v>
      </c>
      <c r="P44" s="20">
        <f>IF(原始数据!AQ45="","",IF(ISERROR(MATCH(原始数据!AQ45,各类选项!$E:$E,0)),1,0))</f>
        <v>0</v>
      </c>
      <c r="Q44" s="20">
        <f>IF(原始数据!AR45="","",IF(ISERROR(MATCH(原始数据!AR45,各类选项!$E:$E,0)),1,0))</f>
        <v>0</v>
      </c>
      <c r="R44" s="20">
        <f>IF(原始数据!AS45="","",IF(ISERROR(MATCH(原始数据!AS45,各类选项!$E:$E,0)),1,0))</f>
        <v>0</v>
      </c>
      <c r="S44" s="20">
        <f>IF(原始数据!AV45="","",IF(ISERROR(MATCH(原始数据!AV45,各类选项!$C:$C,0)),1,0))</f>
        <v>0</v>
      </c>
      <c r="T44" s="20">
        <f>IF(赛后数据!M45="","",IF(ISERROR(MATCH(赛后数据!M45,(各类选项!J:J),0)),1,0))</f>
        <v>0</v>
      </c>
      <c r="U44" s="20">
        <f>IF(赛后数据!U45="","",IF(ISERROR(MATCH(赛后数据!U45,(各类选项!J:J),0)),1,0))</f>
        <v>0</v>
      </c>
      <c r="V44" s="20">
        <f>IF(赛后数据!AC45="","",IF(ISERROR(MATCH(赛后数据!AC45,(各类选项!J:J),0)),1,0))</f>
        <v>0</v>
      </c>
      <c r="W44" s="20">
        <f>IF(赛后数据!AK45="","",IF(ISERROR(MATCH(赛后数据!AK45,(各类选项!J:J),0)),1,0))</f>
        <v>0</v>
      </c>
      <c r="Y44" s="20">
        <f>IF(对局数据!AM45="","",IF(ISERROR(MATCH(对局数据!AM45,(各类选项!J:J),0)),1,0))</f>
        <v>1</v>
      </c>
    </row>
    <row r="45" spans="1:25">
      <c r="A45" s="20">
        <f t="shared" si="0"/>
        <v>0</v>
      </c>
      <c r="B45" s="20">
        <f t="shared" si="1"/>
        <v>0</v>
      </c>
      <c r="C45" s="20">
        <f t="shared" si="2"/>
        <v>0</v>
      </c>
      <c r="D45" s="20">
        <f>IF(原始数据!K46="","",IF(ISERROR(MATCH(原始数据!K46,原始数据!E46:F46,0)),1,0)-IF(原始数据!K46="",1,0))</f>
        <v>0</v>
      </c>
      <c r="E45" s="20">
        <f>IF(原始数据!L46="","",IF(ISERROR(MATCH(原始数据!L46,各类选项!L:L,0)),1,0)-IF(原始数据!L46="",1,0))</f>
        <v>0</v>
      </c>
      <c r="F45" s="20">
        <f>IF(原始数据!W46="","",IF(ISERROR(MATCH(原始数据!W46,各类选项!G:G,0)),1,0))</f>
        <v>0</v>
      </c>
      <c r="G45" s="20">
        <f>IF(原始数据!X46="","",IF(ISERROR(MATCH(原始数据!X46,各类选项!G:G,0)),1,0))</f>
        <v>0</v>
      </c>
      <c r="H45" s="20">
        <f>IF(原始数据!AK46="","",IF(ISERROR(MATCH(原始数据!AK46,各类选项!$E:$E,0)),1,0))</f>
        <v>0</v>
      </c>
      <c r="I45" s="20">
        <f>IF(原始数据!AL46="","",IF(ISERROR(MATCH(原始数据!AL46,各类选项!$E:$E,0)),1,0))</f>
        <v>0</v>
      </c>
      <c r="J45" s="20">
        <f>IF(原始数据!AR46="","",IF(ISERROR(MATCH(原始数据!AR46,各类选项!$E:$E,0)),1,0))</f>
        <v>0</v>
      </c>
      <c r="K45" s="20">
        <f>IF(原始数据!AT46="","",IF(ISERROR(MATCH(原始数据!AT46,各类选项!$E:$E,0)),1,0))</f>
        <v>0</v>
      </c>
      <c r="L45" s="20">
        <f>IF(原始数据!AM46="","",IF(ISERROR(MATCH(原始数据!AM46,各类选项!$C:$C,0)),1,0))</f>
        <v>0</v>
      </c>
      <c r="M45" s="20" t="str">
        <f>IF(原始数据!AN46="","",IF(ISERROR(MATCH(原始数据!AN46,各类选项!$C:$C,0)),1,0))</f>
        <v/>
      </c>
      <c r="N45" s="20" t="str">
        <f>IF(原始数据!AO46="","",IF(ISERROR(MATCH(原始数据!AO46,各类选项!$C:$C,0)),1,0))</f>
        <v/>
      </c>
      <c r="O45" s="20">
        <f>IF(原始数据!AP46="","",IF(ISERROR(MATCH(原始数据!AP46,各类选项!$E:$E,0)),1,0))</f>
        <v>0</v>
      </c>
      <c r="P45" s="20">
        <f>IF(原始数据!AQ46="","",IF(ISERROR(MATCH(原始数据!AQ46,各类选项!$E:$E,0)),1,0))</f>
        <v>0</v>
      </c>
      <c r="Q45" s="20">
        <f>IF(原始数据!AR46="","",IF(ISERROR(MATCH(原始数据!AR46,各类选项!$E:$E,0)),1,0))</f>
        <v>0</v>
      </c>
      <c r="R45" s="20">
        <f>IF(原始数据!AS46="","",IF(ISERROR(MATCH(原始数据!AS46,各类选项!$E:$E,0)),1,0))</f>
        <v>0</v>
      </c>
      <c r="S45" s="20">
        <f>IF(原始数据!AV46="","",IF(ISERROR(MATCH(原始数据!AV46,各类选项!$C:$C,0)),1,0))</f>
        <v>0</v>
      </c>
      <c r="T45" s="20">
        <f>IF(赛后数据!M46="","",IF(ISERROR(MATCH(赛后数据!M46,(各类选项!J:J),0)),1,0))</f>
        <v>0</v>
      </c>
      <c r="U45" s="20">
        <f>IF(赛后数据!U46="","",IF(ISERROR(MATCH(赛后数据!U46,(各类选项!J:J),0)),1,0))</f>
        <v>0</v>
      </c>
      <c r="V45" s="20">
        <f>IF(赛后数据!AC46="","",IF(ISERROR(MATCH(赛后数据!AC46,(各类选项!J:J),0)),1,0))</f>
        <v>0</v>
      </c>
      <c r="W45" s="20">
        <f>IF(赛后数据!AK46="","",IF(ISERROR(MATCH(赛后数据!AK46,(各类选项!J:J),0)),1,0))</f>
        <v>0</v>
      </c>
      <c r="Y45" s="20">
        <f>IF(对局数据!AM46="","",IF(ISERROR(MATCH(对局数据!AM46,(各类选项!J:J),0)),1,0))</f>
        <v>0</v>
      </c>
    </row>
    <row r="46" spans="1:25">
      <c r="A46" s="20">
        <f t="shared" si="0"/>
        <v>0</v>
      </c>
      <c r="B46" s="20">
        <f t="shared" si="1"/>
        <v>0</v>
      </c>
      <c r="C46" s="20">
        <f t="shared" si="2"/>
        <v>0</v>
      </c>
      <c r="D46" s="20" t="str">
        <f>IF(原始数据!K47="","",IF(ISERROR(MATCH(原始数据!K47,原始数据!E47:F47,0)),1,0)-IF(原始数据!K47="",1,0))</f>
        <v/>
      </c>
      <c r="E46" s="20" t="str">
        <f>IF(原始数据!L47="","",IF(ISERROR(MATCH(原始数据!L47,各类选项!L:L,0)),1,0)-IF(原始数据!L47="",1,0))</f>
        <v/>
      </c>
      <c r="F46" s="20" t="str">
        <f>IF(原始数据!W47="","",IF(ISERROR(MATCH(原始数据!W47,各类选项!G:G,0)),1,0))</f>
        <v/>
      </c>
      <c r="G46" s="20" t="str">
        <f>IF(原始数据!X47="","",IF(ISERROR(MATCH(原始数据!X47,各类选项!G:G,0)),1,0))</f>
        <v/>
      </c>
      <c r="H46" s="20" t="str">
        <f>IF(原始数据!AK47="","",IF(ISERROR(MATCH(原始数据!AK47,各类选项!$E:$E,0)),1,0))</f>
        <v/>
      </c>
      <c r="I46" s="20" t="str">
        <f>IF(原始数据!AL47="","",IF(ISERROR(MATCH(原始数据!AL47,各类选项!$E:$E,0)),1,0))</f>
        <v/>
      </c>
      <c r="J46" s="20" t="str">
        <f>IF(原始数据!AR47="","",IF(ISERROR(MATCH(原始数据!AR47,各类选项!$E:$E,0)),1,0))</f>
        <v/>
      </c>
      <c r="K46" s="20" t="str">
        <f>IF(原始数据!AT47="","",IF(ISERROR(MATCH(原始数据!AT47,各类选项!$E:$E,0)),1,0))</f>
        <v/>
      </c>
      <c r="L46" s="20" t="str">
        <f>IF(原始数据!AM47="","",IF(ISERROR(MATCH(原始数据!AM47,各类选项!$C:$C,0)),1,0))</f>
        <v/>
      </c>
      <c r="M46" s="20" t="str">
        <f>IF(原始数据!AN47="","",IF(ISERROR(MATCH(原始数据!AN47,各类选项!$C:$C,0)),1,0))</f>
        <v/>
      </c>
      <c r="N46" s="20" t="str">
        <f>IF(原始数据!AO47="","",IF(ISERROR(MATCH(原始数据!AO47,各类选项!$C:$C,0)),1,0))</f>
        <v/>
      </c>
      <c r="O46" s="20" t="str">
        <f>IF(原始数据!AP47="","",IF(ISERROR(MATCH(原始数据!AP47,各类选项!$E:$E,0)),1,0))</f>
        <v/>
      </c>
      <c r="P46" s="20" t="str">
        <f>IF(原始数据!AQ47="","",IF(ISERROR(MATCH(原始数据!AQ47,各类选项!$E:$E,0)),1,0))</f>
        <v/>
      </c>
      <c r="Q46" s="20" t="str">
        <f>IF(原始数据!AR47="","",IF(ISERROR(MATCH(原始数据!AR47,各类选项!$E:$E,0)),1,0))</f>
        <v/>
      </c>
      <c r="R46" s="20" t="str">
        <f>IF(原始数据!AS47="","",IF(ISERROR(MATCH(原始数据!AS47,各类选项!$E:$E,0)),1,0))</f>
        <v/>
      </c>
      <c r="S46" s="20" t="str">
        <f>IF(原始数据!AV47="","",IF(ISERROR(MATCH(原始数据!AV47,各类选项!$C:$C,0)),1,0))</f>
        <v/>
      </c>
      <c r="T46" s="20" t="str">
        <f>IF(赛后数据!M47="","",IF(ISERROR(MATCH(赛后数据!M47,(各类选项!J:J),0)),1,0))</f>
        <v/>
      </c>
      <c r="U46" s="20" t="str">
        <f>IF(赛后数据!U47="","",IF(ISERROR(MATCH(赛后数据!U47,(各类选项!J:J),0)),1,0))</f>
        <v/>
      </c>
      <c r="V46" s="20" t="str">
        <f>IF(赛后数据!AC47="","",IF(ISERROR(MATCH(赛后数据!AC47,(各类选项!J:J),0)),1,0))</f>
        <v/>
      </c>
      <c r="W46" s="20" t="str">
        <f>IF(赛后数据!AK47="","",IF(ISERROR(MATCH(赛后数据!AK47,(各类选项!J:J),0)),1,0))</f>
        <v/>
      </c>
      <c r="Y46" s="20" t="str">
        <f>IF(对局数据!AM47="","",IF(ISERROR(MATCH(对局数据!AM47,(各类选项!J:J),0)),1,0))</f>
        <v/>
      </c>
    </row>
    <row r="47" spans="1:25">
      <c r="A47" s="20">
        <f t="shared" si="0"/>
        <v>0</v>
      </c>
      <c r="B47" s="20">
        <f t="shared" si="1"/>
        <v>0</v>
      </c>
      <c r="C47" s="20">
        <f t="shared" si="2"/>
        <v>0</v>
      </c>
      <c r="D47" s="20" t="str">
        <f>IF(原始数据!K48="","",IF(ISERROR(MATCH(原始数据!K48,原始数据!E48:F48,0)),1,0)-IF(原始数据!K48="",1,0))</f>
        <v/>
      </c>
      <c r="E47" s="20" t="str">
        <f>IF(原始数据!L48="","",IF(ISERROR(MATCH(原始数据!L48,各类选项!L:L,0)),1,0)-IF(原始数据!L48="",1,0))</f>
        <v/>
      </c>
      <c r="F47" s="20" t="str">
        <f>IF(原始数据!W48="","",IF(ISERROR(MATCH(原始数据!W48,各类选项!G:G,0)),1,0))</f>
        <v/>
      </c>
      <c r="G47" s="20" t="str">
        <f>IF(原始数据!X48="","",IF(ISERROR(MATCH(原始数据!X48,各类选项!G:G,0)),1,0))</f>
        <v/>
      </c>
      <c r="H47" s="20" t="str">
        <f>IF(原始数据!AK48="","",IF(ISERROR(MATCH(原始数据!AK48,各类选项!$E:$E,0)),1,0))</f>
        <v/>
      </c>
      <c r="I47" s="20" t="str">
        <f>IF(原始数据!AL48="","",IF(ISERROR(MATCH(原始数据!AL48,各类选项!$E:$E,0)),1,0))</f>
        <v/>
      </c>
      <c r="J47" s="20" t="str">
        <f>IF(原始数据!AR48="","",IF(ISERROR(MATCH(原始数据!AR48,各类选项!$E:$E,0)),1,0))</f>
        <v/>
      </c>
      <c r="K47" s="20" t="str">
        <f>IF(原始数据!AT48="","",IF(ISERROR(MATCH(原始数据!AT48,各类选项!$E:$E,0)),1,0))</f>
        <v/>
      </c>
      <c r="L47" s="20" t="str">
        <f>IF(原始数据!AM48="","",IF(ISERROR(MATCH(原始数据!AM48,各类选项!$C:$C,0)),1,0))</f>
        <v/>
      </c>
      <c r="M47" s="20" t="str">
        <f>IF(原始数据!AN48="","",IF(ISERROR(MATCH(原始数据!AN48,各类选项!$C:$C,0)),1,0))</f>
        <v/>
      </c>
      <c r="N47" s="20" t="str">
        <f>IF(原始数据!AO48="","",IF(ISERROR(MATCH(原始数据!AO48,各类选项!$C:$C,0)),1,0))</f>
        <v/>
      </c>
      <c r="O47" s="20" t="str">
        <f>IF(原始数据!AP48="","",IF(ISERROR(MATCH(原始数据!AP48,各类选项!$E:$E,0)),1,0))</f>
        <v/>
      </c>
      <c r="P47" s="20" t="str">
        <f>IF(原始数据!AQ48="","",IF(ISERROR(MATCH(原始数据!AQ48,各类选项!$E:$E,0)),1,0))</f>
        <v/>
      </c>
      <c r="Q47" s="20" t="str">
        <f>IF(原始数据!AR48="","",IF(ISERROR(MATCH(原始数据!AR48,各类选项!$E:$E,0)),1,0))</f>
        <v/>
      </c>
      <c r="R47" s="20" t="str">
        <f>IF(原始数据!AS48="","",IF(ISERROR(MATCH(原始数据!AS48,各类选项!$E:$E,0)),1,0))</f>
        <v/>
      </c>
      <c r="S47" s="20" t="str">
        <f>IF(原始数据!AV48="","",IF(ISERROR(MATCH(原始数据!AV48,各类选项!$C:$C,0)),1,0))</f>
        <v/>
      </c>
      <c r="T47" s="20" t="str">
        <f>IF(赛后数据!M48="","",IF(ISERROR(MATCH(赛后数据!M48,(各类选项!J:J),0)),1,0))</f>
        <v/>
      </c>
      <c r="U47" s="20" t="str">
        <f>IF(赛后数据!U48="","",IF(ISERROR(MATCH(赛后数据!U48,(各类选项!J:J),0)),1,0))</f>
        <v/>
      </c>
      <c r="V47" s="20" t="str">
        <f>IF(赛后数据!AC48="","",IF(ISERROR(MATCH(赛后数据!AC48,(各类选项!J:J),0)),1,0))</f>
        <v/>
      </c>
      <c r="W47" s="20" t="str">
        <f>IF(赛后数据!AK48="","",IF(ISERROR(MATCH(赛后数据!AK48,(各类选项!J:J),0)),1,0))</f>
        <v/>
      </c>
      <c r="Y47" s="20" t="str">
        <f>IF(对局数据!AM48="","",IF(ISERROR(MATCH(对局数据!AM48,(各类选项!J:J),0)),1,0))</f>
        <v/>
      </c>
    </row>
    <row r="48" spans="1:25">
      <c r="A48" s="20">
        <f t="shared" si="0"/>
        <v>0</v>
      </c>
      <c r="B48" s="20">
        <f t="shared" si="1"/>
        <v>0</v>
      </c>
      <c r="C48" s="20">
        <f t="shared" si="2"/>
        <v>0</v>
      </c>
      <c r="D48" s="20" t="str">
        <f>IF(原始数据!K49="","",IF(ISERROR(MATCH(原始数据!K49,原始数据!E49:F49,0)),1,0)-IF(原始数据!K49="",1,0))</f>
        <v/>
      </c>
      <c r="E48" s="20" t="str">
        <f>IF(原始数据!L49="","",IF(ISERROR(MATCH(原始数据!L49,各类选项!L:L,0)),1,0)-IF(原始数据!L49="",1,0))</f>
        <v/>
      </c>
      <c r="F48" s="20" t="str">
        <f>IF(原始数据!W49="","",IF(ISERROR(MATCH(原始数据!W49,各类选项!G:G,0)),1,0))</f>
        <v/>
      </c>
      <c r="G48" s="20" t="str">
        <f>IF(原始数据!X49="","",IF(ISERROR(MATCH(原始数据!X49,各类选项!G:G,0)),1,0))</f>
        <v/>
      </c>
      <c r="H48" s="20" t="str">
        <f>IF(原始数据!AK49="","",IF(ISERROR(MATCH(原始数据!AK49,各类选项!$E:$E,0)),1,0))</f>
        <v/>
      </c>
      <c r="I48" s="20" t="str">
        <f>IF(原始数据!AL49="","",IF(ISERROR(MATCH(原始数据!AL49,各类选项!$E:$E,0)),1,0))</f>
        <v/>
      </c>
      <c r="J48" s="20" t="str">
        <f>IF(原始数据!AR49="","",IF(ISERROR(MATCH(原始数据!AR49,各类选项!$E:$E,0)),1,0))</f>
        <v/>
      </c>
      <c r="K48" s="20" t="str">
        <f>IF(原始数据!AT49="","",IF(ISERROR(MATCH(原始数据!AT49,各类选项!$E:$E,0)),1,0))</f>
        <v/>
      </c>
      <c r="L48" s="20" t="str">
        <f>IF(原始数据!AM49="","",IF(ISERROR(MATCH(原始数据!AM49,各类选项!$C:$C,0)),1,0))</f>
        <v/>
      </c>
      <c r="M48" s="20" t="str">
        <f>IF(原始数据!AN49="","",IF(ISERROR(MATCH(原始数据!AN49,各类选项!$C:$C,0)),1,0))</f>
        <v/>
      </c>
      <c r="N48" s="20" t="str">
        <f>IF(原始数据!AO49="","",IF(ISERROR(MATCH(原始数据!AO49,各类选项!$C:$C,0)),1,0))</f>
        <v/>
      </c>
      <c r="O48" s="20" t="str">
        <f>IF(原始数据!AP49="","",IF(ISERROR(MATCH(原始数据!AP49,各类选项!$E:$E,0)),1,0))</f>
        <v/>
      </c>
      <c r="P48" s="20" t="str">
        <f>IF(原始数据!AQ49="","",IF(ISERROR(MATCH(原始数据!AQ49,各类选项!$E:$E,0)),1,0))</f>
        <v/>
      </c>
      <c r="Q48" s="20" t="str">
        <f>IF(原始数据!AR49="","",IF(ISERROR(MATCH(原始数据!AR49,各类选项!$E:$E,0)),1,0))</f>
        <v/>
      </c>
      <c r="R48" s="20" t="str">
        <f>IF(原始数据!AS49="","",IF(ISERROR(MATCH(原始数据!AS49,各类选项!$E:$E,0)),1,0))</f>
        <v/>
      </c>
      <c r="S48" s="20" t="str">
        <f>IF(原始数据!AV49="","",IF(ISERROR(MATCH(原始数据!AV49,各类选项!$C:$C,0)),1,0))</f>
        <v/>
      </c>
      <c r="T48" s="20" t="str">
        <f>IF(赛后数据!M49="","",IF(ISERROR(MATCH(赛后数据!M49,(各类选项!J:J),0)),1,0))</f>
        <v/>
      </c>
      <c r="U48" s="20" t="str">
        <f>IF(赛后数据!U49="","",IF(ISERROR(MATCH(赛后数据!U49,(各类选项!J:J),0)),1,0))</f>
        <v/>
      </c>
      <c r="V48" s="20" t="str">
        <f>IF(赛后数据!AC49="","",IF(ISERROR(MATCH(赛后数据!AC49,(各类选项!J:J),0)),1,0))</f>
        <v/>
      </c>
      <c r="W48" s="20" t="str">
        <f>IF(赛后数据!AK49="","",IF(ISERROR(MATCH(赛后数据!AK49,(各类选项!J:J),0)),1,0))</f>
        <v/>
      </c>
      <c r="Y48" s="20" t="str">
        <f>IF(对局数据!AM49="","",IF(ISERROR(MATCH(对局数据!AM49,(各类选项!J:J),0)),1,0))</f>
        <v/>
      </c>
    </row>
    <row r="49" spans="1:25">
      <c r="A49" s="20">
        <f t="shared" si="0"/>
        <v>0</v>
      </c>
      <c r="B49" s="20">
        <f t="shared" si="1"/>
        <v>0</v>
      </c>
      <c r="C49" s="20">
        <f t="shared" si="2"/>
        <v>0</v>
      </c>
      <c r="D49" s="20" t="str">
        <f>IF(原始数据!K50="","",IF(ISERROR(MATCH(原始数据!K50,原始数据!E50:F50,0)),1,0)-IF(原始数据!K50="",1,0))</f>
        <v/>
      </c>
      <c r="E49" s="20" t="str">
        <f>IF(原始数据!L50="","",IF(ISERROR(MATCH(原始数据!L50,各类选项!L:L,0)),1,0)-IF(原始数据!L50="",1,0))</f>
        <v/>
      </c>
      <c r="F49" s="20" t="str">
        <f>IF(原始数据!W50="","",IF(ISERROR(MATCH(原始数据!W50,各类选项!G:G,0)),1,0))</f>
        <v/>
      </c>
      <c r="G49" s="20" t="str">
        <f>IF(原始数据!X50="","",IF(ISERROR(MATCH(原始数据!X50,各类选项!G:G,0)),1,0))</f>
        <v/>
      </c>
      <c r="H49" s="20" t="str">
        <f>IF(原始数据!AK50="","",IF(ISERROR(MATCH(原始数据!AK50,各类选项!$E:$E,0)),1,0))</f>
        <v/>
      </c>
      <c r="I49" s="20" t="str">
        <f>IF(原始数据!AL50="","",IF(ISERROR(MATCH(原始数据!AL50,各类选项!$E:$E,0)),1,0))</f>
        <v/>
      </c>
      <c r="J49" s="20" t="str">
        <f>IF(原始数据!AR50="","",IF(ISERROR(MATCH(原始数据!AR50,各类选项!$E:$E,0)),1,0))</f>
        <v/>
      </c>
      <c r="K49" s="20" t="str">
        <f>IF(原始数据!AT50="","",IF(ISERROR(MATCH(原始数据!AT50,各类选项!$E:$E,0)),1,0))</f>
        <v/>
      </c>
      <c r="L49" s="20" t="str">
        <f>IF(原始数据!AM50="","",IF(ISERROR(MATCH(原始数据!AM50,各类选项!$C:$C,0)),1,0))</f>
        <v/>
      </c>
      <c r="M49" s="20" t="str">
        <f>IF(原始数据!AN50="","",IF(ISERROR(MATCH(原始数据!AN50,各类选项!$C:$C,0)),1,0))</f>
        <v/>
      </c>
      <c r="N49" s="20" t="str">
        <f>IF(原始数据!AO50="","",IF(ISERROR(MATCH(原始数据!AO50,各类选项!$C:$C,0)),1,0))</f>
        <v/>
      </c>
      <c r="O49" s="20" t="str">
        <f>IF(原始数据!AP50="","",IF(ISERROR(MATCH(原始数据!AP50,各类选项!$E:$E,0)),1,0))</f>
        <v/>
      </c>
      <c r="P49" s="20" t="str">
        <f>IF(原始数据!AQ50="","",IF(ISERROR(MATCH(原始数据!AQ50,各类选项!$E:$E,0)),1,0))</f>
        <v/>
      </c>
      <c r="Q49" s="20" t="str">
        <f>IF(原始数据!AR50="","",IF(ISERROR(MATCH(原始数据!AR50,各类选项!$E:$E,0)),1,0))</f>
        <v/>
      </c>
      <c r="R49" s="20" t="str">
        <f>IF(原始数据!AS50="","",IF(ISERROR(MATCH(原始数据!AS50,各类选项!$E:$E,0)),1,0))</f>
        <v/>
      </c>
      <c r="S49" s="20" t="str">
        <f>IF(原始数据!AV50="","",IF(ISERROR(MATCH(原始数据!AV50,各类选项!$C:$C,0)),1,0))</f>
        <v/>
      </c>
      <c r="T49" s="20" t="str">
        <f>IF(赛后数据!M50="","",IF(ISERROR(MATCH(赛后数据!M50,(各类选项!J:J),0)),1,0))</f>
        <v/>
      </c>
      <c r="U49" s="20" t="str">
        <f>IF(赛后数据!U50="","",IF(ISERROR(MATCH(赛后数据!U50,(各类选项!J:J),0)),1,0))</f>
        <v/>
      </c>
      <c r="V49" s="20" t="str">
        <f>IF(赛后数据!AC50="","",IF(ISERROR(MATCH(赛后数据!AC50,(各类选项!J:J),0)),1,0))</f>
        <v/>
      </c>
      <c r="W49" s="20" t="str">
        <f>IF(赛后数据!AK50="","",IF(ISERROR(MATCH(赛后数据!AK50,(各类选项!J:J),0)),1,0))</f>
        <v/>
      </c>
      <c r="Y49" s="20" t="str">
        <f>IF(对局数据!AM50="","",IF(ISERROR(MATCH(对局数据!AM50,(各类选项!J:J),0)),1,0))</f>
        <v/>
      </c>
    </row>
    <row r="50" spans="1:25">
      <c r="A50" s="20">
        <f t="shared" si="0"/>
        <v>0</v>
      </c>
      <c r="B50" s="20">
        <f t="shared" si="1"/>
        <v>0</v>
      </c>
      <c r="C50" s="20">
        <f t="shared" si="2"/>
        <v>0</v>
      </c>
      <c r="D50" s="20">
        <f>IF(原始数据!K51="","",IF(ISERROR(MATCH(原始数据!K51,原始数据!E51:F51,0)),1,0)-IF(原始数据!K51="",1,0))</f>
        <v>0</v>
      </c>
      <c r="E50" s="20">
        <f>IF(原始数据!L51="","",IF(ISERROR(MATCH(原始数据!L51,各类选项!L:L,0)),1,0)-IF(原始数据!L51="",1,0))</f>
        <v>0</v>
      </c>
      <c r="F50" s="20">
        <f>IF(原始数据!W51="","",IF(ISERROR(MATCH(原始数据!W51,各类选项!G:G,0)),1,0))</f>
        <v>0</v>
      </c>
      <c r="G50" s="20">
        <f>IF(原始数据!X51="","",IF(ISERROR(MATCH(原始数据!X51,各类选项!G:G,0)),1,0))</f>
        <v>0</v>
      </c>
      <c r="H50" s="20">
        <f>IF(原始数据!AK51="","",IF(ISERROR(MATCH(原始数据!AK51,各类选项!$E:$E,0)),1,0))</f>
        <v>0</v>
      </c>
      <c r="I50" s="20">
        <f>IF(原始数据!AL51="","",IF(ISERROR(MATCH(原始数据!AL51,各类选项!$E:$E,0)),1,0))</f>
        <v>0</v>
      </c>
      <c r="J50" s="20">
        <f>IF(原始数据!AR51="","",IF(ISERROR(MATCH(原始数据!AR51,各类选项!$E:$E,0)),1,0))</f>
        <v>0</v>
      </c>
      <c r="K50" s="20">
        <f>IF(原始数据!AT51="","",IF(ISERROR(MATCH(原始数据!AT51,各类选项!$E:$E,0)),1,0))</f>
        <v>0</v>
      </c>
      <c r="L50" s="20" t="str">
        <f>IF(原始数据!AM51="","",IF(ISERROR(MATCH(原始数据!AM51,各类选项!$C:$C,0)),1,0))</f>
        <v/>
      </c>
      <c r="M50" s="20" t="str">
        <f>IF(原始数据!AN51="","",IF(ISERROR(MATCH(原始数据!AN51,各类选项!$C:$C,0)),1,0))</f>
        <v/>
      </c>
      <c r="N50" s="20" t="str">
        <f>IF(原始数据!AO51="","",IF(ISERROR(MATCH(原始数据!AO51,各类选项!$C:$C,0)),1,0))</f>
        <v/>
      </c>
      <c r="O50" s="20">
        <f>IF(原始数据!AP51="","",IF(ISERROR(MATCH(原始数据!AP51,各类选项!$E:$E,0)),1,0))</f>
        <v>0</v>
      </c>
      <c r="P50" s="20">
        <f>IF(原始数据!AQ51="","",IF(ISERROR(MATCH(原始数据!AQ51,各类选项!$E:$E,0)),1,0))</f>
        <v>0</v>
      </c>
      <c r="Q50" s="20">
        <f>IF(原始数据!AR51="","",IF(ISERROR(MATCH(原始数据!AR51,各类选项!$E:$E,0)),1,0))</f>
        <v>0</v>
      </c>
      <c r="R50" s="20">
        <f>IF(原始数据!AS51="","",IF(ISERROR(MATCH(原始数据!AS51,各类选项!$E:$E,0)),1,0))</f>
        <v>0</v>
      </c>
      <c r="S50" s="20">
        <f>IF(原始数据!AV51="","",IF(ISERROR(MATCH(原始数据!AV51,各类选项!$C:$C,0)),1,0))</f>
        <v>0</v>
      </c>
      <c r="T50" s="20">
        <f>IF(赛后数据!M51="","",IF(ISERROR(MATCH(赛后数据!M51,(各类选项!J:J),0)),1,0))</f>
        <v>0</v>
      </c>
      <c r="U50" s="20">
        <f>IF(赛后数据!U51="","",IF(ISERROR(MATCH(赛后数据!U51,(各类选项!J:J),0)),1,0))</f>
        <v>0</v>
      </c>
      <c r="V50" s="20">
        <f>IF(赛后数据!AC51="","",IF(ISERROR(MATCH(赛后数据!AC51,(各类选项!J:J),0)),1,0))</f>
        <v>0</v>
      </c>
      <c r="W50" s="20">
        <f>IF(赛后数据!AK51="","",IF(ISERROR(MATCH(赛后数据!AK51,(各类选项!J:J),0)),1,0))</f>
        <v>0</v>
      </c>
      <c r="Y50" s="20">
        <f>IF(对局数据!AM51="","",IF(ISERROR(MATCH(对局数据!AM51,(各类选项!J:J),0)),1,0))</f>
        <v>0</v>
      </c>
    </row>
    <row r="51" spans="1:25">
      <c r="A51" s="20">
        <f t="shared" si="0"/>
        <v>0</v>
      </c>
      <c r="B51" s="20">
        <f t="shared" si="1"/>
        <v>0</v>
      </c>
      <c r="C51" s="20">
        <f t="shared" si="2"/>
        <v>0</v>
      </c>
      <c r="D51" s="20">
        <f>IF(原始数据!K52="","",IF(ISERROR(MATCH(原始数据!K52,原始数据!E52:F52,0)),1,0)-IF(原始数据!K52="",1,0))</f>
        <v>0</v>
      </c>
      <c r="E51" s="20">
        <f>IF(原始数据!L52="","",IF(ISERROR(MATCH(原始数据!L52,各类选项!L:L,0)),1,0)-IF(原始数据!L52="",1,0))</f>
        <v>0</v>
      </c>
      <c r="F51" s="20">
        <f>IF(原始数据!W52="","",IF(ISERROR(MATCH(原始数据!W52,各类选项!G:G,0)),1,0))</f>
        <v>0</v>
      </c>
      <c r="G51" s="20">
        <f>IF(原始数据!X52="","",IF(ISERROR(MATCH(原始数据!X52,各类选项!G:G,0)),1,0))</f>
        <v>0</v>
      </c>
      <c r="H51" s="20">
        <f>IF(原始数据!AK52="","",IF(ISERROR(MATCH(原始数据!AK52,各类选项!$E:$E,0)),1,0))</f>
        <v>0</v>
      </c>
      <c r="I51" s="20">
        <f>IF(原始数据!AL52="","",IF(ISERROR(MATCH(原始数据!AL52,各类选项!$E:$E,0)),1,0))</f>
        <v>0</v>
      </c>
      <c r="J51" s="20">
        <f>IF(原始数据!AR52="","",IF(ISERROR(MATCH(原始数据!AR52,各类选项!$E:$E,0)),1,0))</f>
        <v>0</v>
      </c>
      <c r="K51" s="20">
        <f>IF(原始数据!AT52="","",IF(ISERROR(MATCH(原始数据!AT52,各类选项!$E:$E,0)),1,0))</f>
        <v>0</v>
      </c>
      <c r="L51" s="20" t="str">
        <f>IF(原始数据!AM52="","",IF(ISERROR(MATCH(原始数据!AM52,各类选项!$C:$C,0)),1,0))</f>
        <v/>
      </c>
      <c r="M51" s="20" t="str">
        <f>IF(原始数据!AN52="","",IF(ISERROR(MATCH(原始数据!AN52,各类选项!$C:$C,0)),1,0))</f>
        <v/>
      </c>
      <c r="N51" s="20" t="str">
        <f>IF(原始数据!AO52="","",IF(ISERROR(MATCH(原始数据!AO52,各类选项!$C:$C,0)),1,0))</f>
        <v/>
      </c>
      <c r="O51" s="20">
        <f>IF(原始数据!AP52="","",IF(ISERROR(MATCH(原始数据!AP52,各类选项!$E:$E,0)),1,0))</f>
        <v>0</v>
      </c>
      <c r="P51" s="20">
        <f>IF(原始数据!AQ52="","",IF(ISERROR(MATCH(原始数据!AQ52,各类选项!$E:$E,0)),1,0))</f>
        <v>0</v>
      </c>
      <c r="Q51" s="20">
        <f>IF(原始数据!AR52="","",IF(ISERROR(MATCH(原始数据!AR52,各类选项!$E:$E,0)),1,0))</f>
        <v>0</v>
      </c>
      <c r="R51" s="20">
        <f>IF(原始数据!AS52="","",IF(ISERROR(MATCH(原始数据!AS52,各类选项!$E:$E,0)),1,0))</f>
        <v>0</v>
      </c>
      <c r="S51" s="20">
        <f>IF(原始数据!AV52="","",IF(ISERROR(MATCH(原始数据!AV52,各类选项!$C:$C,0)),1,0))</f>
        <v>0</v>
      </c>
      <c r="T51" s="20">
        <f>IF(赛后数据!M52="","",IF(ISERROR(MATCH(赛后数据!M52,(各类选项!J:J),0)),1,0))</f>
        <v>0</v>
      </c>
      <c r="U51" s="20">
        <f>IF(赛后数据!U52="","",IF(ISERROR(MATCH(赛后数据!U52,(各类选项!J:J),0)),1,0))</f>
        <v>0</v>
      </c>
      <c r="V51" s="20">
        <f>IF(赛后数据!AC52="","",IF(ISERROR(MATCH(赛后数据!AC52,(各类选项!J:J),0)),1,0))</f>
        <v>0</v>
      </c>
      <c r="W51" s="20">
        <f>IF(赛后数据!AK52="","",IF(ISERROR(MATCH(赛后数据!AK52,(各类选项!J:J),0)),1,0))</f>
        <v>0</v>
      </c>
      <c r="Y51" s="20">
        <f>IF(对局数据!AM52="","",IF(ISERROR(MATCH(对局数据!AM52,(各类选项!J:J),0)),1,0))</f>
        <v>0</v>
      </c>
    </row>
    <row r="52" spans="1:25">
      <c r="A52" s="20">
        <f t="shared" si="0"/>
        <v>0</v>
      </c>
      <c r="B52" s="20">
        <f t="shared" si="1"/>
        <v>0</v>
      </c>
      <c r="C52" s="20">
        <f t="shared" si="2"/>
        <v>0</v>
      </c>
      <c r="D52" s="20">
        <f>IF(原始数据!K53="","",IF(ISERROR(MATCH(原始数据!K53,原始数据!E53:F53,0)),1,0)-IF(原始数据!K53="",1,0))</f>
        <v>0</v>
      </c>
      <c r="E52" s="20">
        <f>IF(原始数据!L53="","",IF(ISERROR(MATCH(原始数据!L53,各类选项!L:L,0)),1,0)-IF(原始数据!L53="",1,0))</f>
        <v>0</v>
      </c>
      <c r="F52" s="20">
        <f>IF(原始数据!W53="","",IF(ISERROR(MATCH(原始数据!W53,各类选项!G:G,0)),1,0))</f>
        <v>0</v>
      </c>
      <c r="G52" s="20">
        <f>IF(原始数据!X53="","",IF(ISERROR(MATCH(原始数据!X53,各类选项!G:G,0)),1,0))</f>
        <v>0</v>
      </c>
      <c r="H52" s="20">
        <f>IF(原始数据!AK53="","",IF(ISERROR(MATCH(原始数据!AK53,各类选项!$E:$E,0)),1,0))</f>
        <v>0</v>
      </c>
      <c r="I52" s="20">
        <f>IF(原始数据!AL53="","",IF(ISERROR(MATCH(原始数据!AL53,各类选项!$E:$E,0)),1,0))</f>
        <v>0</v>
      </c>
      <c r="J52" s="20">
        <f>IF(原始数据!AR53="","",IF(ISERROR(MATCH(原始数据!AR53,各类选项!$E:$E,0)),1,0))</f>
        <v>0</v>
      </c>
      <c r="K52" s="20">
        <f>IF(原始数据!AT53="","",IF(ISERROR(MATCH(原始数据!AT53,各类选项!$E:$E,0)),1,0))</f>
        <v>0</v>
      </c>
      <c r="L52" s="20">
        <f>IF(原始数据!AM53="","",IF(ISERROR(MATCH(原始数据!AM53,各类选项!$C:$C,0)),1,0))</f>
        <v>0</v>
      </c>
      <c r="M52" s="20" t="str">
        <f>IF(原始数据!AN53="","",IF(ISERROR(MATCH(原始数据!AN53,各类选项!$C:$C,0)),1,0))</f>
        <v/>
      </c>
      <c r="N52" s="20" t="str">
        <f>IF(原始数据!AO53="","",IF(ISERROR(MATCH(原始数据!AO53,各类选项!$C:$C,0)),1,0))</f>
        <v/>
      </c>
      <c r="O52" s="20">
        <f>IF(原始数据!AP53="","",IF(ISERROR(MATCH(原始数据!AP53,各类选项!$E:$E,0)),1,0))</f>
        <v>0</v>
      </c>
      <c r="P52" s="20">
        <f>IF(原始数据!AQ53="","",IF(ISERROR(MATCH(原始数据!AQ53,各类选项!$E:$E,0)),1,0))</f>
        <v>0</v>
      </c>
      <c r="Q52" s="20">
        <f>IF(原始数据!AR53="","",IF(ISERROR(MATCH(原始数据!AR53,各类选项!$E:$E,0)),1,0))</f>
        <v>0</v>
      </c>
      <c r="R52" s="20">
        <f>IF(原始数据!AS53="","",IF(ISERROR(MATCH(原始数据!AS53,各类选项!$E:$E,0)),1,0))</f>
        <v>0</v>
      </c>
      <c r="S52" s="20">
        <f>IF(原始数据!AV53="","",IF(ISERROR(MATCH(原始数据!AV53,各类选项!$C:$C,0)),1,0))</f>
        <v>0</v>
      </c>
      <c r="T52" s="20">
        <f>IF(赛后数据!M53="","",IF(ISERROR(MATCH(赛后数据!M53,(各类选项!J:J),0)),1,0))</f>
        <v>0</v>
      </c>
      <c r="U52" s="20">
        <f>IF(赛后数据!U53="","",IF(ISERROR(MATCH(赛后数据!U53,(各类选项!J:J),0)),1,0))</f>
        <v>0</v>
      </c>
      <c r="V52" s="20">
        <f>IF(赛后数据!AC53="","",IF(ISERROR(MATCH(赛后数据!AC53,(各类选项!J:J),0)),1,0))</f>
        <v>0</v>
      </c>
      <c r="W52" s="20">
        <f>IF(赛后数据!AK53="","",IF(ISERROR(MATCH(赛后数据!AK53,(各类选项!J:J),0)),1,0))</f>
        <v>0</v>
      </c>
      <c r="Y52" s="20">
        <f>IF(对局数据!AM53="","",IF(ISERROR(MATCH(对局数据!AM53,(各类选项!J:J),0)),1,0))</f>
        <v>0</v>
      </c>
    </row>
    <row r="53" spans="1:25">
      <c r="A53" s="20">
        <f t="shared" si="0"/>
        <v>0</v>
      </c>
      <c r="B53" s="20">
        <f t="shared" si="1"/>
        <v>0</v>
      </c>
      <c r="C53" s="20">
        <f t="shared" si="2"/>
        <v>0</v>
      </c>
      <c r="D53" s="20">
        <f>IF(原始数据!K54="","",IF(ISERROR(MATCH(原始数据!K54,原始数据!E54:F54,0)),1,0)-IF(原始数据!K54="",1,0))</f>
        <v>0</v>
      </c>
      <c r="E53" s="20">
        <f>IF(原始数据!L54="","",IF(ISERROR(MATCH(原始数据!L54,各类选项!L:L,0)),1,0)-IF(原始数据!L54="",1,0))</f>
        <v>0</v>
      </c>
      <c r="F53" s="20">
        <f>IF(原始数据!W54="","",IF(ISERROR(MATCH(原始数据!W54,各类选项!G:G,0)),1,0))</f>
        <v>0</v>
      </c>
      <c r="G53" s="20">
        <f>IF(原始数据!X54="","",IF(ISERROR(MATCH(原始数据!X54,各类选项!G:G,0)),1,0))</f>
        <v>0</v>
      </c>
      <c r="H53" s="20">
        <f>IF(原始数据!AK54="","",IF(ISERROR(MATCH(原始数据!AK54,各类选项!$E:$E,0)),1,0))</f>
        <v>0</v>
      </c>
      <c r="I53" s="20">
        <f>IF(原始数据!AL54="","",IF(ISERROR(MATCH(原始数据!AL54,各类选项!$E:$E,0)),1,0))</f>
        <v>0</v>
      </c>
      <c r="J53" s="20">
        <f>IF(原始数据!AR54="","",IF(ISERROR(MATCH(原始数据!AR54,各类选项!$E:$E,0)),1,0))</f>
        <v>0</v>
      </c>
      <c r="K53" s="20">
        <f>IF(原始数据!AT54="","",IF(ISERROR(MATCH(原始数据!AT54,各类选项!$E:$E,0)),1,0))</f>
        <v>0</v>
      </c>
      <c r="L53" s="20">
        <f>IF(原始数据!AM54="","",IF(ISERROR(MATCH(原始数据!AM54,各类选项!$C:$C,0)),1,0))</f>
        <v>0</v>
      </c>
      <c r="M53" s="20" t="str">
        <f>IF(原始数据!AN54="","",IF(ISERROR(MATCH(原始数据!AN54,各类选项!$C:$C,0)),1,0))</f>
        <v/>
      </c>
      <c r="N53" s="20" t="str">
        <f>IF(原始数据!AO54="","",IF(ISERROR(MATCH(原始数据!AO54,各类选项!$C:$C,0)),1,0))</f>
        <v/>
      </c>
      <c r="O53" s="20">
        <f>IF(原始数据!AP54="","",IF(ISERROR(MATCH(原始数据!AP54,各类选项!$E:$E,0)),1,0))</f>
        <v>0</v>
      </c>
      <c r="P53" s="20">
        <f>IF(原始数据!AQ54="","",IF(ISERROR(MATCH(原始数据!AQ54,各类选项!$E:$E,0)),1,0))</f>
        <v>0</v>
      </c>
      <c r="Q53" s="20">
        <f>IF(原始数据!AR54="","",IF(ISERROR(MATCH(原始数据!AR54,各类选项!$E:$E,0)),1,0))</f>
        <v>0</v>
      </c>
      <c r="R53" s="20">
        <f>IF(原始数据!AS54="","",IF(ISERROR(MATCH(原始数据!AS54,各类选项!$E:$E,0)),1,0))</f>
        <v>0</v>
      </c>
      <c r="S53" s="20">
        <f>IF(原始数据!AV54="","",IF(ISERROR(MATCH(原始数据!AV54,各类选项!$C:$C,0)),1,0))</f>
        <v>0</v>
      </c>
      <c r="T53" s="20">
        <f>IF(赛后数据!M54="","",IF(ISERROR(MATCH(赛后数据!M54,(各类选项!J:J),0)),1,0))</f>
        <v>0</v>
      </c>
      <c r="U53" s="20">
        <f>IF(赛后数据!U54="","",IF(ISERROR(MATCH(赛后数据!U54,(各类选项!J:J),0)),1,0))</f>
        <v>0</v>
      </c>
      <c r="V53" s="20">
        <f>IF(赛后数据!AC54="","",IF(ISERROR(MATCH(赛后数据!AC54,(各类选项!J:J),0)),1,0))</f>
        <v>0</v>
      </c>
      <c r="W53" s="20">
        <f>IF(赛后数据!AK54="","",IF(ISERROR(MATCH(赛后数据!AK54,(各类选项!J:J),0)),1,0))</f>
        <v>0</v>
      </c>
      <c r="Y53" s="20">
        <f>IF(对局数据!AM54="","",IF(ISERROR(MATCH(对局数据!AM54,(各类选项!J:J),0)),1,0))</f>
        <v>0</v>
      </c>
    </row>
    <row r="54" spans="1:25">
      <c r="A54" s="20">
        <f t="shared" si="0"/>
        <v>0</v>
      </c>
      <c r="B54" s="20">
        <f t="shared" si="1"/>
        <v>0</v>
      </c>
      <c r="C54" s="20">
        <f t="shared" si="2"/>
        <v>0</v>
      </c>
      <c r="D54" s="20" t="str">
        <f>IF(原始数据!K55="","",IF(ISERROR(MATCH(原始数据!K55,原始数据!E55:F55,0)),1,0)-IF(原始数据!K55="",1,0))</f>
        <v/>
      </c>
      <c r="E54" s="20" t="str">
        <f>IF(原始数据!L55="","",IF(ISERROR(MATCH(原始数据!L55,各类选项!L:L,0)),1,0)-IF(原始数据!L55="",1,0))</f>
        <v/>
      </c>
      <c r="F54" s="20" t="str">
        <f>IF(原始数据!W55="","",IF(ISERROR(MATCH(原始数据!W55,各类选项!G:G,0)),1,0))</f>
        <v/>
      </c>
      <c r="G54" s="20" t="str">
        <f>IF(原始数据!X55="","",IF(ISERROR(MATCH(原始数据!X55,各类选项!G:G,0)),1,0))</f>
        <v/>
      </c>
      <c r="H54" s="20" t="str">
        <f>IF(原始数据!AK55="","",IF(ISERROR(MATCH(原始数据!AK55,各类选项!$E:$E,0)),1,0))</f>
        <v/>
      </c>
      <c r="I54" s="20" t="str">
        <f>IF(原始数据!AL55="","",IF(ISERROR(MATCH(原始数据!AL55,各类选项!$E:$E,0)),1,0))</f>
        <v/>
      </c>
      <c r="J54" s="20" t="str">
        <f>IF(原始数据!AR55="","",IF(ISERROR(MATCH(原始数据!AR55,各类选项!$E:$E,0)),1,0))</f>
        <v/>
      </c>
      <c r="K54" s="20" t="str">
        <f>IF(原始数据!AT55="","",IF(ISERROR(MATCH(原始数据!AT55,各类选项!$E:$E,0)),1,0))</f>
        <v/>
      </c>
      <c r="L54" s="20" t="str">
        <f>IF(原始数据!AM55="","",IF(ISERROR(MATCH(原始数据!AM55,各类选项!$C:$C,0)),1,0))</f>
        <v/>
      </c>
      <c r="M54" s="20" t="str">
        <f>IF(原始数据!AN55="","",IF(ISERROR(MATCH(原始数据!AN55,各类选项!$C:$C,0)),1,0))</f>
        <v/>
      </c>
      <c r="N54" s="20" t="str">
        <f>IF(原始数据!AO55="","",IF(ISERROR(MATCH(原始数据!AO55,各类选项!$C:$C,0)),1,0))</f>
        <v/>
      </c>
      <c r="O54" s="20" t="str">
        <f>IF(原始数据!AP55="","",IF(ISERROR(MATCH(原始数据!AP55,各类选项!$E:$E,0)),1,0))</f>
        <v/>
      </c>
      <c r="P54" s="20" t="str">
        <f>IF(原始数据!AQ55="","",IF(ISERROR(MATCH(原始数据!AQ55,各类选项!$E:$E,0)),1,0))</f>
        <v/>
      </c>
      <c r="Q54" s="20" t="str">
        <f>IF(原始数据!AR55="","",IF(ISERROR(MATCH(原始数据!AR55,各类选项!$E:$E,0)),1,0))</f>
        <v/>
      </c>
      <c r="R54" s="20" t="str">
        <f>IF(原始数据!AS55="","",IF(ISERROR(MATCH(原始数据!AS55,各类选项!$E:$E,0)),1,0))</f>
        <v/>
      </c>
      <c r="S54" s="20" t="str">
        <f>IF(原始数据!AV55="","",IF(ISERROR(MATCH(原始数据!AV55,各类选项!$C:$C,0)),1,0))</f>
        <v/>
      </c>
      <c r="T54" s="20" t="str">
        <f>IF(赛后数据!M55="","",IF(ISERROR(MATCH(赛后数据!M55,(各类选项!J:J),0)),1,0))</f>
        <v/>
      </c>
      <c r="U54" s="20" t="str">
        <f>IF(赛后数据!U55="","",IF(ISERROR(MATCH(赛后数据!U55,(各类选项!J:J),0)),1,0))</f>
        <v/>
      </c>
      <c r="V54" s="20" t="str">
        <f>IF(赛后数据!AC55="","",IF(ISERROR(MATCH(赛后数据!AC55,(各类选项!J:J),0)),1,0))</f>
        <v/>
      </c>
      <c r="W54" s="20" t="str">
        <f>IF(赛后数据!AK55="","",IF(ISERROR(MATCH(赛后数据!AK55,(各类选项!J:J),0)),1,0))</f>
        <v/>
      </c>
      <c r="Y54" s="20" t="str">
        <f>IF(对局数据!AM55="","",IF(ISERROR(MATCH(对局数据!AM55,(各类选项!J:J),0)),1,0))</f>
        <v/>
      </c>
    </row>
    <row r="55" spans="1:25">
      <c r="A55" s="20">
        <f t="shared" si="0"/>
        <v>0</v>
      </c>
      <c r="B55" s="20">
        <f t="shared" si="1"/>
        <v>0</v>
      </c>
      <c r="C55" s="20">
        <f t="shared" si="2"/>
        <v>0</v>
      </c>
      <c r="D55" s="20" t="str">
        <f>IF(原始数据!K56="","",IF(ISERROR(MATCH(原始数据!K56,原始数据!E56:F56,0)),1,0)-IF(原始数据!K56="",1,0))</f>
        <v/>
      </c>
      <c r="E55" s="20" t="str">
        <f>IF(原始数据!L56="","",IF(ISERROR(MATCH(原始数据!L56,各类选项!L:L,0)),1,0)-IF(原始数据!L56="",1,0))</f>
        <v/>
      </c>
      <c r="F55" s="20" t="str">
        <f>IF(原始数据!W56="","",IF(ISERROR(MATCH(原始数据!W56,各类选项!G:G,0)),1,0))</f>
        <v/>
      </c>
      <c r="G55" s="20" t="str">
        <f>IF(原始数据!X56="","",IF(ISERROR(MATCH(原始数据!X56,各类选项!G:G,0)),1,0))</f>
        <v/>
      </c>
      <c r="H55" s="20" t="str">
        <f>IF(原始数据!AK56="","",IF(ISERROR(MATCH(原始数据!AK56,各类选项!$E:$E,0)),1,0))</f>
        <v/>
      </c>
      <c r="I55" s="20" t="str">
        <f>IF(原始数据!AL56="","",IF(ISERROR(MATCH(原始数据!AL56,各类选项!$E:$E,0)),1,0))</f>
        <v/>
      </c>
      <c r="J55" s="20" t="str">
        <f>IF(原始数据!AR56="","",IF(ISERROR(MATCH(原始数据!AR56,各类选项!$E:$E,0)),1,0))</f>
        <v/>
      </c>
      <c r="K55" s="20" t="str">
        <f>IF(原始数据!AT56="","",IF(ISERROR(MATCH(原始数据!AT56,各类选项!$E:$E,0)),1,0))</f>
        <v/>
      </c>
      <c r="L55" s="20" t="str">
        <f>IF(原始数据!AM56="","",IF(ISERROR(MATCH(原始数据!AM56,各类选项!$C:$C,0)),1,0))</f>
        <v/>
      </c>
      <c r="M55" s="20" t="str">
        <f>IF(原始数据!AN56="","",IF(ISERROR(MATCH(原始数据!AN56,各类选项!$C:$C,0)),1,0))</f>
        <v/>
      </c>
      <c r="N55" s="20" t="str">
        <f>IF(原始数据!AO56="","",IF(ISERROR(MATCH(原始数据!AO56,各类选项!$C:$C,0)),1,0))</f>
        <v/>
      </c>
      <c r="O55" s="20" t="str">
        <f>IF(原始数据!AP56="","",IF(ISERROR(MATCH(原始数据!AP56,各类选项!$E:$E,0)),1,0))</f>
        <v/>
      </c>
      <c r="P55" s="20" t="str">
        <f>IF(原始数据!AQ56="","",IF(ISERROR(MATCH(原始数据!AQ56,各类选项!$E:$E,0)),1,0))</f>
        <v/>
      </c>
      <c r="Q55" s="20" t="str">
        <f>IF(原始数据!AR56="","",IF(ISERROR(MATCH(原始数据!AR56,各类选项!$E:$E,0)),1,0))</f>
        <v/>
      </c>
      <c r="R55" s="20" t="str">
        <f>IF(原始数据!AS56="","",IF(ISERROR(MATCH(原始数据!AS56,各类选项!$E:$E,0)),1,0))</f>
        <v/>
      </c>
      <c r="S55" s="20" t="str">
        <f>IF(原始数据!AV56="","",IF(ISERROR(MATCH(原始数据!AV56,各类选项!$C:$C,0)),1,0))</f>
        <v/>
      </c>
      <c r="T55" s="20" t="str">
        <f>IF(赛后数据!M56="","",IF(ISERROR(MATCH(赛后数据!M56,(各类选项!J:J),0)),1,0))</f>
        <v/>
      </c>
      <c r="U55" s="20" t="str">
        <f>IF(赛后数据!U56="","",IF(ISERROR(MATCH(赛后数据!U56,(各类选项!J:J),0)),1,0))</f>
        <v/>
      </c>
      <c r="V55" s="20" t="str">
        <f>IF(赛后数据!AC56="","",IF(ISERROR(MATCH(赛后数据!AC56,(各类选项!J:J),0)),1,0))</f>
        <v/>
      </c>
      <c r="W55" s="20" t="str">
        <f>IF(赛后数据!AK56="","",IF(ISERROR(MATCH(赛后数据!AK56,(各类选项!J:J),0)),1,0))</f>
        <v/>
      </c>
      <c r="Y55" s="20" t="str">
        <f>IF(对局数据!AM56="","",IF(ISERROR(MATCH(对局数据!AM56,(各类选项!J:J),0)),1,0))</f>
        <v/>
      </c>
    </row>
    <row r="56" spans="1:25">
      <c r="A56" s="20">
        <f t="shared" si="0"/>
        <v>0</v>
      </c>
      <c r="B56" s="20">
        <f t="shared" si="1"/>
        <v>0</v>
      </c>
      <c r="C56" s="20">
        <f t="shared" si="2"/>
        <v>0</v>
      </c>
      <c r="D56" s="20" t="str">
        <f>IF(原始数据!K57="","",IF(ISERROR(MATCH(原始数据!K57,原始数据!E57:F57,0)),1,0)-IF(原始数据!K57="",1,0))</f>
        <v/>
      </c>
      <c r="E56" s="20" t="str">
        <f>IF(原始数据!L57="","",IF(ISERROR(MATCH(原始数据!L57,各类选项!L:L,0)),1,0)-IF(原始数据!L57="",1,0))</f>
        <v/>
      </c>
      <c r="F56" s="20" t="str">
        <f>IF(原始数据!W57="","",IF(ISERROR(MATCH(原始数据!W57,各类选项!G:G,0)),1,0))</f>
        <v/>
      </c>
      <c r="G56" s="20" t="str">
        <f>IF(原始数据!X57="","",IF(ISERROR(MATCH(原始数据!X57,各类选项!G:G,0)),1,0))</f>
        <v/>
      </c>
      <c r="H56" s="20" t="str">
        <f>IF(原始数据!AK57="","",IF(ISERROR(MATCH(原始数据!AK57,各类选项!$E:$E,0)),1,0))</f>
        <v/>
      </c>
      <c r="I56" s="20" t="str">
        <f>IF(原始数据!AL57="","",IF(ISERROR(MATCH(原始数据!AL57,各类选项!$E:$E,0)),1,0))</f>
        <v/>
      </c>
      <c r="J56" s="20" t="str">
        <f>IF(原始数据!AR57="","",IF(ISERROR(MATCH(原始数据!AR57,各类选项!$E:$E,0)),1,0))</f>
        <v/>
      </c>
      <c r="K56" s="20" t="str">
        <f>IF(原始数据!AT57="","",IF(ISERROR(MATCH(原始数据!AT57,各类选项!$E:$E,0)),1,0))</f>
        <v/>
      </c>
      <c r="L56" s="20" t="str">
        <f>IF(原始数据!AM57="","",IF(ISERROR(MATCH(原始数据!AM57,各类选项!$C:$C,0)),1,0))</f>
        <v/>
      </c>
      <c r="M56" s="20" t="str">
        <f>IF(原始数据!AN57="","",IF(ISERROR(MATCH(原始数据!AN57,各类选项!$C:$C,0)),1,0))</f>
        <v/>
      </c>
      <c r="N56" s="20" t="str">
        <f>IF(原始数据!AO57="","",IF(ISERROR(MATCH(原始数据!AO57,各类选项!$C:$C,0)),1,0))</f>
        <v/>
      </c>
      <c r="O56" s="20" t="str">
        <f>IF(原始数据!AP57="","",IF(ISERROR(MATCH(原始数据!AP57,各类选项!$E:$E,0)),1,0))</f>
        <v/>
      </c>
      <c r="P56" s="20" t="str">
        <f>IF(原始数据!AQ57="","",IF(ISERROR(MATCH(原始数据!AQ57,各类选项!$E:$E,0)),1,0))</f>
        <v/>
      </c>
      <c r="Q56" s="20" t="str">
        <f>IF(原始数据!AR57="","",IF(ISERROR(MATCH(原始数据!AR57,各类选项!$E:$E,0)),1,0))</f>
        <v/>
      </c>
      <c r="R56" s="20" t="str">
        <f>IF(原始数据!AS57="","",IF(ISERROR(MATCH(原始数据!AS57,各类选项!$E:$E,0)),1,0))</f>
        <v/>
      </c>
      <c r="S56" s="20" t="str">
        <f>IF(原始数据!AV57="","",IF(ISERROR(MATCH(原始数据!AV57,各类选项!$C:$C,0)),1,0))</f>
        <v/>
      </c>
      <c r="T56" s="20" t="str">
        <f>IF(赛后数据!M57="","",IF(ISERROR(MATCH(赛后数据!M57,(各类选项!J:J),0)),1,0))</f>
        <v/>
      </c>
      <c r="U56" s="20" t="str">
        <f>IF(赛后数据!U57="","",IF(ISERROR(MATCH(赛后数据!U57,(各类选项!J:J),0)),1,0))</f>
        <v/>
      </c>
      <c r="V56" s="20" t="str">
        <f>IF(赛后数据!AC57="","",IF(ISERROR(MATCH(赛后数据!AC57,(各类选项!J:J),0)),1,0))</f>
        <v/>
      </c>
      <c r="W56" s="20" t="str">
        <f>IF(赛后数据!AK57="","",IF(ISERROR(MATCH(赛后数据!AK57,(各类选项!J:J),0)),1,0))</f>
        <v/>
      </c>
      <c r="Y56" s="20" t="str">
        <f>IF(对局数据!AM57="","",IF(ISERROR(MATCH(对局数据!AM57,(各类选项!J:J),0)),1,0))</f>
        <v/>
      </c>
    </row>
    <row r="57" spans="1:25">
      <c r="A57" s="20">
        <f t="shared" si="0"/>
        <v>0</v>
      </c>
      <c r="B57" s="20">
        <f t="shared" si="1"/>
        <v>0</v>
      </c>
      <c r="C57" s="20">
        <f t="shared" si="2"/>
        <v>0</v>
      </c>
      <c r="D57" s="20" t="str">
        <f>IF(原始数据!K58="","",IF(ISERROR(MATCH(原始数据!K58,原始数据!E58:F58,0)),1,0)-IF(原始数据!K58="",1,0))</f>
        <v/>
      </c>
      <c r="E57" s="20" t="str">
        <f>IF(原始数据!L58="","",IF(ISERROR(MATCH(原始数据!L58,各类选项!L:L,0)),1,0)-IF(原始数据!L58="",1,0))</f>
        <v/>
      </c>
      <c r="F57" s="20" t="str">
        <f>IF(原始数据!W58="","",IF(ISERROR(MATCH(原始数据!W58,各类选项!G:G,0)),1,0))</f>
        <v/>
      </c>
      <c r="G57" s="20" t="str">
        <f>IF(原始数据!X58="","",IF(ISERROR(MATCH(原始数据!X58,各类选项!G:G,0)),1,0))</f>
        <v/>
      </c>
      <c r="H57" s="20" t="str">
        <f>IF(原始数据!AK58="","",IF(ISERROR(MATCH(原始数据!AK58,各类选项!$E:$E,0)),1,0))</f>
        <v/>
      </c>
      <c r="I57" s="20" t="str">
        <f>IF(原始数据!AL58="","",IF(ISERROR(MATCH(原始数据!AL58,各类选项!$E:$E,0)),1,0))</f>
        <v/>
      </c>
      <c r="J57" s="20" t="str">
        <f>IF(原始数据!AR58="","",IF(ISERROR(MATCH(原始数据!AR58,各类选项!$E:$E,0)),1,0))</f>
        <v/>
      </c>
      <c r="K57" s="20" t="str">
        <f>IF(原始数据!AT58="","",IF(ISERROR(MATCH(原始数据!AT58,各类选项!$E:$E,0)),1,0))</f>
        <v/>
      </c>
      <c r="L57" s="20" t="str">
        <f>IF(原始数据!AM58="","",IF(ISERROR(MATCH(原始数据!AM58,各类选项!$C:$C,0)),1,0))</f>
        <v/>
      </c>
      <c r="M57" s="20" t="str">
        <f>IF(原始数据!AN58="","",IF(ISERROR(MATCH(原始数据!AN58,各类选项!$C:$C,0)),1,0))</f>
        <v/>
      </c>
      <c r="N57" s="20" t="str">
        <f>IF(原始数据!AO58="","",IF(ISERROR(MATCH(原始数据!AO58,各类选项!$C:$C,0)),1,0))</f>
        <v/>
      </c>
      <c r="O57" s="20" t="str">
        <f>IF(原始数据!AP58="","",IF(ISERROR(MATCH(原始数据!AP58,各类选项!$E:$E,0)),1,0))</f>
        <v/>
      </c>
      <c r="P57" s="20" t="str">
        <f>IF(原始数据!AQ58="","",IF(ISERROR(MATCH(原始数据!AQ58,各类选项!$E:$E,0)),1,0))</f>
        <v/>
      </c>
      <c r="Q57" s="20" t="str">
        <f>IF(原始数据!AR58="","",IF(ISERROR(MATCH(原始数据!AR58,各类选项!$E:$E,0)),1,0))</f>
        <v/>
      </c>
      <c r="R57" s="20" t="str">
        <f>IF(原始数据!AS58="","",IF(ISERROR(MATCH(原始数据!AS58,各类选项!$E:$E,0)),1,0))</f>
        <v/>
      </c>
      <c r="S57" s="20" t="str">
        <f>IF(原始数据!AV58="","",IF(ISERROR(MATCH(原始数据!AV58,各类选项!$C:$C,0)),1,0))</f>
        <v/>
      </c>
      <c r="T57" s="20" t="str">
        <f>IF(赛后数据!M58="","",IF(ISERROR(MATCH(赛后数据!M58,(各类选项!J:J),0)),1,0))</f>
        <v/>
      </c>
      <c r="U57" s="20" t="str">
        <f>IF(赛后数据!U58="","",IF(ISERROR(MATCH(赛后数据!U58,(各类选项!J:J),0)),1,0))</f>
        <v/>
      </c>
      <c r="V57" s="20" t="str">
        <f>IF(赛后数据!AC58="","",IF(ISERROR(MATCH(赛后数据!AC58,(各类选项!J:J),0)),1,0))</f>
        <v/>
      </c>
      <c r="W57" s="20" t="str">
        <f>IF(赛后数据!AK58="","",IF(ISERROR(MATCH(赛后数据!AK58,(各类选项!J:J),0)),1,0))</f>
        <v/>
      </c>
      <c r="Y57" s="20" t="str">
        <f>IF(对局数据!AM58="","",IF(ISERROR(MATCH(对局数据!AM58,(各类选项!J:J),0)),1,0))</f>
        <v/>
      </c>
    </row>
    <row r="58" spans="1:25">
      <c r="A58" s="20">
        <f t="shared" si="0"/>
        <v>0</v>
      </c>
      <c r="B58" s="20">
        <f t="shared" si="1"/>
        <v>0</v>
      </c>
      <c r="C58" s="20">
        <f t="shared" si="2"/>
        <v>0</v>
      </c>
      <c r="D58" s="20">
        <f>IF(原始数据!K59="","",IF(ISERROR(MATCH(原始数据!K59,原始数据!E59:F59,0)),1,0)-IF(原始数据!K59="",1,0))</f>
        <v>0</v>
      </c>
      <c r="E58" s="20">
        <f>IF(原始数据!L59="","",IF(ISERROR(MATCH(原始数据!L59,各类选项!L:L,0)),1,0)-IF(原始数据!L59="",1,0))</f>
        <v>0</v>
      </c>
      <c r="F58" s="20">
        <f>IF(原始数据!W59="","",IF(ISERROR(MATCH(原始数据!W59,各类选项!G:G,0)),1,0))</f>
        <v>0</v>
      </c>
      <c r="G58" s="20">
        <f>IF(原始数据!X59="","",IF(ISERROR(MATCH(原始数据!X59,各类选项!G:G,0)),1,0))</f>
        <v>0</v>
      </c>
      <c r="H58" s="20">
        <f>IF(原始数据!AK59="","",IF(ISERROR(MATCH(原始数据!AK59,各类选项!$E:$E,0)),1,0))</f>
        <v>0</v>
      </c>
      <c r="I58" s="20">
        <f>IF(原始数据!AL59="","",IF(ISERROR(MATCH(原始数据!AL59,各类选项!$E:$E,0)),1,0))</f>
        <v>0</v>
      </c>
      <c r="J58" s="20">
        <f>IF(原始数据!AR59="","",IF(ISERROR(MATCH(原始数据!AR59,各类选项!$E:$E,0)),1,0))</f>
        <v>0</v>
      </c>
      <c r="K58" s="20">
        <f>IF(原始数据!AT59="","",IF(ISERROR(MATCH(原始数据!AT59,各类选项!$E:$E,0)),1,0))</f>
        <v>0</v>
      </c>
      <c r="L58" s="20" t="str">
        <f>IF(原始数据!AM59="","",IF(ISERROR(MATCH(原始数据!AM59,各类选项!$C:$C,0)),1,0))</f>
        <v/>
      </c>
      <c r="M58" s="20" t="str">
        <f>IF(原始数据!AN59="","",IF(ISERROR(MATCH(原始数据!AN59,各类选项!$C:$C,0)),1,0))</f>
        <v/>
      </c>
      <c r="N58" s="20" t="str">
        <f>IF(原始数据!AO59="","",IF(ISERROR(MATCH(原始数据!AO59,各类选项!$C:$C,0)),1,0))</f>
        <v/>
      </c>
      <c r="O58" s="20">
        <f>IF(原始数据!AP59="","",IF(ISERROR(MATCH(原始数据!AP59,各类选项!$E:$E,0)),1,0))</f>
        <v>0</v>
      </c>
      <c r="P58" s="20">
        <f>IF(原始数据!AQ59="","",IF(ISERROR(MATCH(原始数据!AQ59,各类选项!$E:$E,0)),1,0))</f>
        <v>0</v>
      </c>
      <c r="Q58" s="20">
        <f>IF(原始数据!AR59="","",IF(ISERROR(MATCH(原始数据!AR59,各类选项!$E:$E,0)),1,0))</f>
        <v>0</v>
      </c>
      <c r="R58" s="20">
        <f>IF(原始数据!AS59="","",IF(ISERROR(MATCH(原始数据!AS59,各类选项!$E:$E,0)),1,0))</f>
        <v>0</v>
      </c>
      <c r="S58" s="20">
        <f>IF(原始数据!AV59="","",IF(ISERROR(MATCH(原始数据!AV59,各类选项!$C:$C,0)),1,0))</f>
        <v>0</v>
      </c>
      <c r="T58" s="20">
        <f>IF(赛后数据!M59="","",IF(ISERROR(MATCH(赛后数据!M59,(各类选项!J:J),0)),1,0))</f>
        <v>0</v>
      </c>
      <c r="U58" s="20">
        <f>IF(赛后数据!U59="","",IF(ISERROR(MATCH(赛后数据!U59,(各类选项!J:J),0)),1,0))</f>
        <v>0</v>
      </c>
      <c r="V58" s="20">
        <f>IF(赛后数据!AC59="","",IF(ISERROR(MATCH(赛后数据!AC59,(各类选项!J:J),0)),1,0))</f>
        <v>0</v>
      </c>
      <c r="W58" s="20">
        <f>IF(赛后数据!AK59="","",IF(ISERROR(MATCH(赛后数据!AK59,(各类选项!J:J),0)),1,0))</f>
        <v>0</v>
      </c>
      <c r="Y58" s="20">
        <f>IF(对局数据!AM59="","",IF(ISERROR(MATCH(对局数据!AM59,(各类选项!J:J),0)),1,0))</f>
        <v>0</v>
      </c>
    </row>
    <row r="59" spans="1:25">
      <c r="A59" s="20">
        <f t="shared" si="0"/>
        <v>0</v>
      </c>
      <c r="B59" s="20">
        <f t="shared" si="1"/>
        <v>0</v>
      </c>
      <c r="C59" s="20">
        <f t="shared" si="2"/>
        <v>0</v>
      </c>
      <c r="D59" s="20">
        <f>IF(原始数据!K60="","",IF(ISERROR(MATCH(原始数据!K60,原始数据!E60:F60,0)),1,0)-IF(原始数据!K60="",1,0))</f>
        <v>0</v>
      </c>
      <c r="E59" s="20">
        <f>IF(原始数据!L60="","",IF(ISERROR(MATCH(原始数据!L60,各类选项!L:L,0)),1,0)-IF(原始数据!L60="",1,0))</f>
        <v>0</v>
      </c>
      <c r="F59" s="20">
        <f>IF(原始数据!W60="","",IF(ISERROR(MATCH(原始数据!W60,各类选项!G:G,0)),1,0))</f>
        <v>0</v>
      </c>
      <c r="G59" s="20">
        <f>IF(原始数据!X60="","",IF(ISERROR(MATCH(原始数据!X60,各类选项!G:G,0)),1,0))</f>
        <v>0</v>
      </c>
      <c r="H59" s="20">
        <f>IF(原始数据!AK60="","",IF(ISERROR(MATCH(原始数据!AK60,各类选项!$E:$E,0)),1,0))</f>
        <v>0</v>
      </c>
      <c r="I59" s="20">
        <f>IF(原始数据!AL60="","",IF(ISERROR(MATCH(原始数据!AL60,各类选项!$E:$E,0)),1,0))</f>
        <v>0</v>
      </c>
      <c r="J59" s="20">
        <f>IF(原始数据!AR60="","",IF(ISERROR(MATCH(原始数据!AR60,各类选项!$E:$E,0)),1,0))</f>
        <v>0</v>
      </c>
      <c r="K59" s="20">
        <f>IF(原始数据!AT60="","",IF(ISERROR(MATCH(原始数据!AT60,各类选项!$E:$E,0)),1,0))</f>
        <v>0</v>
      </c>
      <c r="L59" s="20" t="str">
        <f>IF(原始数据!AM60="","",IF(ISERROR(MATCH(原始数据!AM60,各类选项!$C:$C,0)),1,0))</f>
        <v/>
      </c>
      <c r="M59" s="20" t="str">
        <f>IF(原始数据!AN60="","",IF(ISERROR(MATCH(原始数据!AN60,各类选项!$C:$C,0)),1,0))</f>
        <v/>
      </c>
      <c r="N59" s="20" t="str">
        <f>IF(原始数据!AO60="","",IF(ISERROR(MATCH(原始数据!AO60,各类选项!$C:$C,0)),1,0))</f>
        <v/>
      </c>
      <c r="O59" s="20">
        <f>IF(原始数据!AP60="","",IF(ISERROR(MATCH(原始数据!AP60,各类选项!$E:$E,0)),1,0))</f>
        <v>0</v>
      </c>
      <c r="P59" s="20">
        <f>IF(原始数据!AQ60="","",IF(ISERROR(MATCH(原始数据!AQ60,各类选项!$E:$E,0)),1,0))</f>
        <v>0</v>
      </c>
      <c r="Q59" s="20">
        <f>IF(原始数据!AR60="","",IF(ISERROR(MATCH(原始数据!AR60,各类选项!$E:$E,0)),1,0))</f>
        <v>0</v>
      </c>
      <c r="R59" s="20">
        <f>IF(原始数据!AS60="","",IF(ISERROR(MATCH(原始数据!AS60,各类选项!$E:$E,0)),1,0))</f>
        <v>0</v>
      </c>
      <c r="S59" s="20">
        <f>IF(原始数据!AV60="","",IF(ISERROR(MATCH(原始数据!AV60,各类选项!$C:$C,0)),1,0))</f>
        <v>0</v>
      </c>
      <c r="T59" s="20">
        <f>IF(赛后数据!M60="","",IF(ISERROR(MATCH(赛后数据!M60,(各类选项!J:J),0)),1,0))</f>
        <v>0</v>
      </c>
      <c r="U59" s="20">
        <f>IF(赛后数据!U60="","",IF(ISERROR(MATCH(赛后数据!U60,(各类选项!J:J),0)),1,0))</f>
        <v>0</v>
      </c>
      <c r="V59" s="20">
        <f>IF(赛后数据!AC60="","",IF(ISERROR(MATCH(赛后数据!AC60,(各类选项!J:J),0)),1,0))</f>
        <v>0</v>
      </c>
      <c r="W59" s="20">
        <f>IF(赛后数据!AK60="","",IF(ISERROR(MATCH(赛后数据!AK60,(各类选项!J:J),0)),1,0))</f>
        <v>0</v>
      </c>
      <c r="Y59" s="20" t="str">
        <f>IF(对局数据!AM60="","",IF(ISERROR(MATCH(对局数据!AM60,(各类选项!J:J),0)),1,0))</f>
        <v/>
      </c>
    </row>
    <row r="60" spans="1:25">
      <c r="A60" s="20">
        <f t="shared" si="0"/>
        <v>0</v>
      </c>
      <c r="B60" s="20">
        <f t="shared" si="1"/>
        <v>0</v>
      </c>
      <c r="C60" s="20">
        <f t="shared" si="2"/>
        <v>0</v>
      </c>
      <c r="D60" s="20">
        <f>IF(原始数据!K61="","",IF(ISERROR(MATCH(原始数据!K61,原始数据!E61:F61,0)),1,0)-IF(原始数据!K61="",1,0))</f>
        <v>0</v>
      </c>
      <c r="E60" s="20">
        <f>IF(原始数据!L61="","",IF(ISERROR(MATCH(原始数据!L61,各类选项!L:L,0)),1,0)-IF(原始数据!L61="",1,0))</f>
        <v>0</v>
      </c>
      <c r="F60" s="20">
        <f>IF(原始数据!W61="","",IF(ISERROR(MATCH(原始数据!W61,各类选项!G:G,0)),1,0))</f>
        <v>0</v>
      </c>
      <c r="G60" s="20">
        <f>IF(原始数据!X61="","",IF(ISERROR(MATCH(原始数据!X61,各类选项!G:G,0)),1,0))</f>
        <v>0</v>
      </c>
      <c r="H60" s="20">
        <f>IF(原始数据!AK61="","",IF(ISERROR(MATCH(原始数据!AK61,各类选项!$E:$E,0)),1,0))</f>
        <v>0</v>
      </c>
      <c r="I60" s="20">
        <f>IF(原始数据!AL61="","",IF(ISERROR(MATCH(原始数据!AL61,各类选项!$E:$E,0)),1,0))</f>
        <v>0</v>
      </c>
      <c r="J60" s="20">
        <f>IF(原始数据!AR61="","",IF(ISERROR(MATCH(原始数据!AR61,各类选项!$E:$E,0)),1,0))</f>
        <v>0</v>
      </c>
      <c r="K60" s="20">
        <f>IF(原始数据!AT61="","",IF(ISERROR(MATCH(原始数据!AT61,各类选项!$E:$E,0)),1,0))</f>
        <v>0</v>
      </c>
      <c r="L60" s="20">
        <f>IF(原始数据!AM61="","",IF(ISERROR(MATCH(原始数据!AM61,各类选项!$C:$C,0)),1,0))</f>
        <v>0</v>
      </c>
      <c r="M60" s="20" t="str">
        <f>IF(原始数据!AN61="","",IF(ISERROR(MATCH(原始数据!AN61,各类选项!$C:$C,0)),1,0))</f>
        <v/>
      </c>
      <c r="N60" s="20" t="str">
        <f>IF(原始数据!AO61="","",IF(ISERROR(MATCH(原始数据!AO61,各类选项!$C:$C,0)),1,0))</f>
        <v/>
      </c>
      <c r="O60" s="20">
        <f>IF(原始数据!AP61="","",IF(ISERROR(MATCH(原始数据!AP61,各类选项!$E:$E,0)),1,0))</f>
        <v>0</v>
      </c>
      <c r="P60" s="20">
        <f>IF(原始数据!AQ61="","",IF(ISERROR(MATCH(原始数据!AQ61,各类选项!$E:$E,0)),1,0))</f>
        <v>0</v>
      </c>
      <c r="Q60" s="20">
        <f>IF(原始数据!AR61="","",IF(ISERROR(MATCH(原始数据!AR61,各类选项!$E:$E,0)),1,0))</f>
        <v>0</v>
      </c>
      <c r="R60" s="20">
        <f>IF(原始数据!AS61="","",IF(ISERROR(MATCH(原始数据!AS61,各类选项!$E:$E,0)),1,0))</f>
        <v>0</v>
      </c>
      <c r="S60" s="20">
        <f>IF(原始数据!AV61="","",IF(ISERROR(MATCH(原始数据!AV61,各类选项!$C:$C,0)),1,0))</f>
        <v>0</v>
      </c>
      <c r="T60" s="20">
        <f>IF(赛后数据!M61="","",IF(ISERROR(MATCH(赛后数据!M61,(各类选项!J:J),0)),1,0))</f>
        <v>0</v>
      </c>
      <c r="U60" s="20">
        <f>IF(赛后数据!U61="","",IF(ISERROR(MATCH(赛后数据!U61,(各类选项!J:J),0)),1,0))</f>
        <v>0</v>
      </c>
      <c r="V60" s="20">
        <f>IF(赛后数据!AC61="","",IF(ISERROR(MATCH(赛后数据!AC61,(各类选项!J:J),0)),1,0))</f>
        <v>0</v>
      </c>
      <c r="W60" s="20">
        <f>IF(赛后数据!AK61="","",IF(ISERROR(MATCH(赛后数据!AK61,(各类选项!J:J),0)),1,0))</f>
        <v>0</v>
      </c>
      <c r="Y60" s="20" t="str">
        <f>IF(对局数据!AM61="","",IF(ISERROR(MATCH(对局数据!AM61,(各类选项!J:J),0)),1,0))</f>
        <v/>
      </c>
    </row>
    <row r="61" spans="1:25">
      <c r="A61" s="20">
        <f t="shared" si="0"/>
        <v>0</v>
      </c>
      <c r="B61" s="20">
        <f t="shared" si="1"/>
        <v>0</v>
      </c>
      <c r="C61" s="20">
        <f t="shared" si="2"/>
        <v>0</v>
      </c>
      <c r="D61" s="20">
        <f>IF(原始数据!K62="","",IF(ISERROR(MATCH(原始数据!K62,原始数据!E62:F62,0)),1,0)-IF(原始数据!K62="",1,0))</f>
        <v>0</v>
      </c>
      <c r="E61" s="20">
        <f>IF(原始数据!L62="","",IF(ISERROR(MATCH(原始数据!L62,各类选项!L:L,0)),1,0)-IF(原始数据!L62="",1,0))</f>
        <v>0</v>
      </c>
      <c r="F61" s="20">
        <f>IF(原始数据!W62="","",IF(ISERROR(MATCH(原始数据!W62,各类选项!G:G,0)),1,0))</f>
        <v>0</v>
      </c>
      <c r="G61" s="20">
        <f>IF(原始数据!X62="","",IF(ISERROR(MATCH(原始数据!X62,各类选项!G:G,0)),1,0))</f>
        <v>0</v>
      </c>
      <c r="H61" s="20">
        <f>IF(原始数据!AK62="","",IF(ISERROR(MATCH(原始数据!AK62,各类选项!$E:$E,0)),1,0))</f>
        <v>0</v>
      </c>
      <c r="I61" s="20">
        <f>IF(原始数据!AL62="","",IF(ISERROR(MATCH(原始数据!AL62,各类选项!$E:$E,0)),1,0))</f>
        <v>0</v>
      </c>
      <c r="J61" s="20">
        <f>IF(原始数据!AR62="","",IF(ISERROR(MATCH(原始数据!AR62,各类选项!$E:$E,0)),1,0))</f>
        <v>0</v>
      </c>
      <c r="K61" s="20">
        <f>IF(原始数据!AT62="","",IF(ISERROR(MATCH(原始数据!AT62,各类选项!$E:$E,0)),1,0))</f>
        <v>0</v>
      </c>
      <c r="L61" s="20">
        <f>IF(原始数据!AM62="","",IF(ISERROR(MATCH(原始数据!AM62,各类选项!$C:$C,0)),1,0))</f>
        <v>0</v>
      </c>
      <c r="M61" s="20" t="str">
        <f>IF(原始数据!AN62="","",IF(ISERROR(MATCH(原始数据!AN62,各类选项!$C:$C,0)),1,0))</f>
        <v/>
      </c>
      <c r="N61" s="20" t="str">
        <f>IF(原始数据!AO62="","",IF(ISERROR(MATCH(原始数据!AO62,各类选项!$C:$C,0)),1,0))</f>
        <v/>
      </c>
      <c r="O61" s="20">
        <f>IF(原始数据!AP62="","",IF(ISERROR(MATCH(原始数据!AP62,各类选项!$E:$E,0)),1,0))</f>
        <v>0</v>
      </c>
      <c r="P61" s="20">
        <f>IF(原始数据!AQ62="","",IF(ISERROR(MATCH(原始数据!AQ62,各类选项!$E:$E,0)),1,0))</f>
        <v>0</v>
      </c>
      <c r="Q61" s="20">
        <f>IF(原始数据!AR62="","",IF(ISERROR(MATCH(原始数据!AR62,各类选项!$E:$E,0)),1,0))</f>
        <v>0</v>
      </c>
      <c r="R61" s="20">
        <f>IF(原始数据!AS62="","",IF(ISERROR(MATCH(原始数据!AS62,各类选项!$E:$E,0)),1,0))</f>
        <v>0</v>
      </c>
      <c r="S61" s="20">
        <f>IF(原始数据!AV62="","",IF(ISERROR(MATCH(原始数据!AV62,各类选项!$C:$C,0)),1,0))</f>
        <v>0</v>
      </c>
      <c r="T61" s="20">
        <f>IF(赛后数据!M62="","",IF(ISERROR(MATCH(赛后数据!M62,(各类选项!J:J),0)),1,0))</f>
        <v>0</v>
      </c>
      <c r="U61" s="20">
        <f>IF(赛后数据!U62="","",IF(ISERROR(MATCH(赛后数据!U62,(各类选项!J:J),0)),1,0))</f>
        <v>0</v>
      </c>
      <c r="V61" s="20">
        <f>IF(赛后数据!AC62="","",IF(ISERROR(MATCH(赛后数据!AC62,(各类选项!J:J),0)),1,0))</f>
        <v>0</v>
      </c>
      <c r="W61" s="20">
        <f>IF(赛后数据!AK62="","",IF(ISERROR(MATCH(赛后数据!AK62,(各类选项!J:J),0)),1,0))</f>
        <v>0</v>
      </c>
      <c r="Y61" s="20" t="str">
        <f>IF(对局数据!AM62="","",IF(ISERROR(MATCH(对局数据!AM62,(各类选项!J:J),0)),1,0))</f>
        <v/>
      </c>
    </row>
    <row r="62" spans="1:25">
      <c r="A62" s="20">
        <f t="shared" si="0"/>
        <v>0</v>
      </c>
      <c r="B62" s="20">
        <f t="shared" si="1"/>
        <v>0</v>
      </c>
      <c r="C62" s="20">
        <f t="shared" si="2"/>
        <v>0</v>
      </c>
      <c r="D62" s="20" t="str">
        <f>IF(原始数据!K63="","",IF(ISERROR(MATCH(原始数据!K63,原始数据!E63:F63,0)),1,0)-IF(原始数据!K63="",1,0))</f>
        <v/>
      </c>
      <c r="E62" s="20" t="str">
        <f>IF(原始数据!L63="","",IF(ISERROR(MATCH(原始数据!L63,各类选项!L:L,0)),1,0)-IF(原始数据!L63="",1,0))</f>
        <v/>
      </c>
      <c r="F62" s="20" t="str">
        <f>IF(原始数据!W63="","",IF(ISERROR(MATCH(原始数据!W63,各类选项!G:G,0)),1,0))</f>
        <v/>
      </c>
      <c r="G62" s="20" t="str">
        <f>IF(原始数据!X63="","",IF(ISERROR(MATCH(原始数据!X63,各类选项!G:G,0)),1,0))</f>
        <v/>
      </c>
      <c r="H62" s="20" t="str">
        <f>IF(原始数据!AK63="","",IF(ISERROR(MATCH(原始数据!AK63,各类选项!$E:$E,0)),1,0))</f>
        <v/>
      </c>
      <c r="I62" s="20" t="str">
        <f>IF(原始数据!AL63="","",IF(ISERROR(MATCH(原始数据!AL63,各类选项!$E:$E,0)),1,0))</f>
        <v/>
      </c>
      <c r="J62" s="20" t="str">
        <f>IF(原始数据!AR63="","",IF(ISERROR(MATCH(原始数据!AR63,各类选项!$E:$E,0)),1,0))</f>
        <v/>
      </c>
      <c r="K62" s="20" t="str">
        <f>IF(原始数据!AT63="","",IF(ISERROR(MATCH(原始数据!AT63,各类选项!$E:$E,0)),1,0))</f>
        <v/>
      </c>
      <c r="L62" s="20" t="str">
        <f>IF(原始数据!AM63="","",IF(ISERROR(MATCH(原始数据!AM63,各类选项!$C:$C,0)),1,0))</f>
        <v/>
      </c>
      <c r="M62" s="20" t="str">
        <f>IF(原始数据!AN63="","",IF(ISERROR(MATCH(原始数据!AN63,各类选项!$C:$C,0)),1,0))</f>
        <v/>
      </c>
      <c r="N62" s="20" t="str">
        <f>IF(原始数据!AO63="","",IF(ISERROR(MATCH(原始数据!AO63,各类选项!$C:$C,0)),1,0))</f>
        <v/>
      </c>
      <c r="O62" s="20" t="str">
        <f>IF(原始数据!AP63="","",IF(ISERROR(MATCH(原始数据!AP63,各类选项!$E:$E,0)),1,0))</f>
        <v/>
      </c>
      <c r="P62" s="20" t="str">
        <f>IF(原始数据!AQ63="","",IF(ISERROR(MATCH(原始数据!AQ63,各类选项!$E:$E,0)),1,0))</f>
        <v/>
      </c>
      <c r="Q62" s="20" t="str">
        <f>IF(原始数据!AR63="","",IF(ISERROR(MATCH(原始数据!AR63,各类选项!$E:$E,0)),1,0))</f>
        <v/>
      </c>
      <c r="R62" s="20" t="str">
        <f>IF(原始数据!AS63="","",IF(ISERROR(MATCH(原始数据!AS63,各类选项!$E:$E,0)),1,0))</f>
        <v/>
      </c>
      <c r="S62" s="20" t="str">
        <f>IF(原始数据!AV63="","",IF(ISERROR(MATCH(原始数据!AV63,各类选项!$C:$C,0)),1,0))</f>
        <v/>
      </c>
      <c r="T62" s="20" t="str">
        <f>IF(赛后数据!M63="","",IF(ISERROR(MATCH(赛后数据!M63,(各类选项!J:J),0)),1,0))</f>
        <v/>
      </c>
      <c r="U62" s="20" t="str">
        <f>IF(赛后数据!U63="","",IF(ISERROR(MATCH(赛后数据!U63,(各类选项!J:J),0)),1,0))</f>
        <v/>
      </c>
      <c r="V62" s="20" t="str">
        <f>IF(赛后数据!AC63="","",IF(ISERROR(MATCH(赛后数据!AC63,(各类选项!J:J),0)),1,0))</f>
        <v/>
      </c>
      <c r="W62" s="20" t="str">
        <f>IF(赛后数据!AK63="","",IF(ISERROR(MATCH(赛后数据!AK63,(各类选项!J:J),0)),1,0))</f>
        <v/>
      </c>
      <c r="Y62" s="20" t="str">
        <f>IF(对局数据!AM63="","",IF(ISERROR(MATCH(对局数据!AM63,(各类选项!J:J),0)),1,0))</f>
        <v/>
      </c>
    </row>
    <row r="63" spans="1:25">
      <c r="A63" s="20">
        <f t="shared" si="0"/>
        <v>0</v>
      </c>
      <c r="B63" s="20">
        <f t="shared" si="1"/>
        <v>0</v>
      </c>
      <c r="C63" s="20">
        <f t="shared" si="2"/>
        <v>0</v>
      </c>
      <c r="D63" s="20" t="str">
        <f>IF(原始数据!K64="","",IF(ISERROR(MATCH(原始数据!K64,原始数据!E64:F64,0)),1,0)-IF(原始数据!K64="",1,0))</f>
        <v/>
      </c>
      <c r="E63" s="20" t="str">
        <f>IF(原始数据!L64="","",IF(ISERROR(MATCH(原始数据!L64,各类选项!L:L,0)),1,0)-IF(原始数据!L64="",1,0))</f>
        <v/>
      </c>
      <c r="F63" s="20" t="str">
        <f>IF(原始数据!W64="","",IF(ISERROR(MATCH(原始数据!W64,各类选项!G:G,0)),1,0))</f>
        <v/>
      </c>
      <c r="G63" s="20" t="str">
        <f>IF(原始数据!X64="","",IF(ISERROR(MATCH(原始数据!X64,各类选项!G:G,0)),1,0))</f>
        <v/>
      </c>
      <c r="H63" s="20" t="str">
        <f>IF(原始数据!AK64="","",IF(ISERROR(MATCH(原始数据!AK64,各类选项!$E:$E,0)),1,0))</f>
        <v/>
      </c>
      <c r="I63" s="20" t="str">
        <f>IF(原始数据!AL64="","",IF(ISERROR(MATCH(原始数据!AL64,各类选项!$E:$E,0)),1,0))</f>
        <v/>
      </c>
      <c r="J63" s="20" t="str">
        <f>IF(原始数据!AR64="","",IF(ISERROR(MATCH(原始数据!AR64,各类选项!$E:$E,0)),1,0))</f>
        <v/>
      </c>
      <c r="K63" s="20" t="str">
        <f>IF(原始数据!AT64="","",IF(ISERROR(MATCH(原始数据!AT64,各类选项!$E:$E,0)),1,0))</f>
        <v/>
      </c>
      <c r="L63" s="20" t="str">
        <f>IF(原始数据!AM64="","",IF(ISERROR(MATCH(原始数据!AM64,各类选项!$C:$C,0)),1,0))</f>
        <v/>
      </c>
      <c r="M63" s="20" t="str">
        <f>IF(原始数据!AN64="","",IF(ISERROR(MATCH(原始数据!AN64,各类选项!$C:$C,0)),1,0))</f>
        <v/>
      </c>
      <c r="N63" s="20" t="str">
        <f>IF(原始数据!AO64="","",IF(ISERROR(MATCH(原始数据!AO64,各类选项!$C:$C,0)),1,0))</f>
        <v/>
      </c>
      <c r="O63" s="20" t="str">
        <f>IF(原始数据!AP64="","",IF(ISERROR(MATCH(原始数据!AP64,各类选项!$E:$E,0)),1,0))</f>
        <v/>
      </c>
      <c r="P63" s="20" t="str">
        <f>IF(原始数据!AQ64="","",IF(ISERROR(MATCH(原始数据!AQ64,各类选项!$E:$E,0)),1,0))</f>
        <v/>
      </c>
      <c r="Q63" s="20" t="str">
        <f>IF(原始数据!AR64="","",IF(ISERROR(MATCH(原始数据!AR64,各类选项!$E:$E,0)),1,0))</f>
        <v/>
      </c>
      <c r="R63" s="20" t="str">
        <f>IF(原始数据!AS64="","",IF(ISERROR(MATCH(原始数据!AS64,各类选项!$E:$E,0)),1,0))</f>
        <v/>
      </c>
      <c r="S63" s="20" t="str">
        <f>IF(原始数据!AV64="","",IF(ISERROR(MATCH(原始数据!AV64,各类选项!$C:$C,0)),1,0))</f>
        <v/>
      </c>
      <c r="T63" s="20" t="str">
        <f>IF(赛后数据!M64="","",IF(ISERROR(MATCH(赛后数据!M64,(各类选项!J:J),0)),1,0))</f>
        <v/>
      </c>
      <c r="U63" s="20" t="str">
        <f>IF(赛后数据!U64="","",IF(ISERROR(MATCH(赛后数据!U64,(各类选项!J:J),0)),1,0))</f>
        <v/>
      </c>
      <c r="V63" s="20" t="str">
        <f>IF(赛后数据!AC64="","",IF(ISERROR(MATCH(赛后数据!AC64,(各类选项!J:J),0)),1,0))</f>
        <v/>
      </c>
      <c r="W63" s="20" t="str">
        <f>IF(赛后数据!AK64="","",IF(ISERROR(MATCH(赛后数据!AK64,(各类选项!J:J),0)),1,0))</f>
        <v/>
      </c>
      <c r="Y63" s="20" t="str">
        <f>IF(对局数据!AM64="","",IF(ISERROR(MATCH(对局数据!AM64,(各类选项!J:J),0)),1,0))</f>
        <v/>
      </c>
    </row>
    <row r="64" spans="1:25">
      <c r="A64" s="20">
        <f t="shared" si="0"/>
        <v>0</v>
      </c>
      <c r="B64" s="20">
        <f t="shared" si="1"/>
        <v>0</v>
      </c>
      <c r="C64" s="20">
        <f t="shared" si="2"/>
        <v>0</v>
      </c>
      <c r="D64" s="20" t="str">
        <f>IF(原始数据!K65="","",IF(ISERROR(MATCH(原始数据!K65,原始数据!E65:F65,0)),1,0)-IF(原始数据!K65="",1,0))</f>
        <v/>
      </c>
      <c r="E64" s="20" t="str">
        <f>IF(原始数据!L65="","",IF(ISERROR(MATCH(原始数据!L65,各类选项!L:L,0)),1,0)-IF(原始数据!L65="",1,0))</f>
        <v/>
      </c>
      <c r="F64" s="20" t="str">
        <f>IF(原始数据!W65="","",IF(ISERROR(MATCH(原始数据!W65,各类选项!G:G,0)),1,0))</f>
        <v/>
      </c>
      <c r="G64" s="20" t="str">
        <f>IF(原始数据!X65="","",IF(ISERROR(MATCH(原始数据!X65,各类选项!G:G,0)),1,0))</f>
        <v/>
      </c>
      <c r="H64" s="20" t="str">
        <f>IF(原始数据!AK65="","",IF(ISERROR(MATCH(原始数据!AK65,各类选项!$E:$E,0)),1,0))</f>
        <v/>
      </c>
      <c r="I64" s="20" t="str">
        <f>IF(原始数据!AL65="","",IF(ISERROR(MATCH(原始数据!AL65,各类选项!$E:$E,0)),1,0))</f>
        <v/>
      </c>
      <c r="J64" s="20" t="str">
        <f>IF(原始数据!AR65="","",IF(ISERROR(MATCH(原始数据!AR65,各类选项!$E:$E,0)),1,0))</f>
        <v/>
      </c>
      <c r="K64" s="20" t="str">
        <f>IF(原始数据!AT65="","",IF(ISERROR(MATCH(原始数据!AT65,各类选项!$E:$E,0)),1,0))</f>
        <v/>
      </c>
      <c r="L64" s="20" t="str">
        <f>IF(原始数据!AM65="","",IF(ISERROR(MATCH(原始数据!AM65,各类选项!$C:$C,0)),1,0))</f>
        <v/>
      </c>
      <c r="M64" s="20" t="str">
        <f>IF(原始数据!AN65="","",IF(ISERROR(MATCH(原始数据!AN65,各类选项!$C:$C,0)),1,0))</f>
        <v/>
      </c>
      <c r="N64" s="20" t="str">
        <f>IF(原始数据!AO65="","",IF(ISERROR(MATCH(原始数据!AO65,各类选项!$C:$C,0)),1,0))</f>
        <v/>
      </c>
      <c r="O64" s="20" t="str">
        <f>IF(原始数据!AP65="","",IF(ISERROR(MATCH(原始数据!AP65,各类选项!$E:$E,0)),1,0))</f>
        <v/>
      </c>
      <c r="P64" s="20" t="str">
        <f>IF(原始数据!AQ65="","",IF(ISERROR(MATCH(原始数据!AQ65,各类选项!$E:$E,0)),1,0))</f>
        <v/>
      </c>
      <c r="Q64" s="20" t="str">
        <f>IF(原始数据!AR65="","",IF(ISERROR(MATCH(原始数据!AR65,各类选项!$E:$E,0)),1,0))</f>
        <v/>
      </c>
      <c r="R64" s="20" t="str">
        <f>IF(原始数据!AS65="","",IF(ISERROR(MATCH(原始数据!AS65,各类选项!$E:$E,0)),1,0))</f>
        <v/>
      </c>
      <c r="S64" s="20" t="str">
        <f>IF(原始数据!AV65="","",IF(ISERROR(MATCH(原始数据!AV65,各类选项!$C:$C,0)),1,0))</f>
        <v/>
      </c>
      <c r="T64" s="20" t="str">
        <f>IF(赛后数据!M65="","",IF(ISERROR(MATCH(赛后数据!M65,(各类选项!J:J),0)),1,0))</f>
        <v/>
      </c>
      <c r="U64" s="20" t="str">
        <f>IF(赛后数据!U65="","",IF(ISERROR(MATCH(赛后数据!U65,(各类选项!J:J),0)),1,0))</f>
        <v/>
      </c>
      <c r="V64" s="20" t="str">
        <f>IF(赛后数据!AC65="","",IF(ISERROR(MATCH(赛后数据!AC65,(各类选项!J:J),0)),1,0))</f>
        <v/>
      </c>
      <c r="W64" s="20" t="str">
        <f>IF(赛后数据!AK65="","",IF(ISERROR(MATCH(赛后数据!AK65,(各类选项!J:J),0)),1,0))</f>
        <v/>
      </c>
      <c r="Y64" s="20" t="str">
        <f>IF(对局数据!AM65="","",IF(ISERROR(MATCH(对局数据!AM65,(各类选项!J:J),0)),1,0))</f>
        <v/>
      </c>
    </row>
    <row r="65" spans="1:25">
      <c r="A65" s="20">
        <f t="shared" si="0"/>
        <v>0</v>
      </c>
      <c r="B65" s="20">
        <f t="shared" si="1"/>
        <v>0</v>
      </c>
      <c r="C65" s="20">
        <f t="shared" si="2"/>
        <v>0</v>
      </c>
      <c r="D65" s="20" t="str">
        <f>IF(原始数据!K66="","",IF(ISERROR(MATCH(原始数据!K66,原始数据!E66:F66,0)),1,0)-IF(原始数据!K66="",1,0))</f>
        <v/>
      </c>
      <c r="E65" s="20" t="str">
        <f>IF(原始数据!L66="","",IF(ISERROR(MATCH(原始数据!L66,各类选项!L:L,0)),1,0)-IF(原始数据!L66="",1,0))</f>
        <v/>
      </c>
      <c r="F65" s="20" t="str">
        <f>IF(原始数据!W66="","",IF(ISERROR(MATCH(原始数据!W66,各类选项!G:G,0)),1,0))</f>
        <v/>
      </c>
      <c r="G65" s="20" t="str">
        <f>IF(原始数据!X66="","",IF(ISERROR(MATCH(原始数据!X66,各类选项!G:G,0)),1,0))</f>
        <v/>
      </c>
      <c r="H65" s="20" t="str">
        <f>IF(原始数据!AK66="","",IF(ISERROR(MATCH(原始数据!AK66,各类选项!$E:$E,0)),1,0))</f>
        <v/>
      </c>
      <c r="I65" s="20" t="str">
        <f>IF(原始数据!AL66="","",IF(ISERROR(MATCH(原始数据!AL66,各类选项!$E:$E,0)),1,0))</f>
        <v/>
      </c>
      <c r="J65" s="20" t="str">
        <f>IF(原始数据!AR66="","",IF(ISERROR(MATCH(原始数据!AR66,各类选项!$E:$E,0)),1,0))</f>
        <v/>
      </c>
      <c r="K65" s="20" t="str">
        <f>IF(原始数据!AT66="","",IF(ISERROR(MATCH(原始数据!AT66,各类选项!$E:$E,0)),1,0))</f>
        <v/>
      </c>
      <c r="L65" s="20" t="str">
        <f>IF(原始数据!AM66="","",IF(ISERROR(MATCH(原始数据!AM66,各类选项!$C:$C,0)),1,0))</f>
        <v/>
      </c>
      <c r="M65" s="20" t="str">
        <f>IF(原始数据!AN66="","",IF(ISERROR(MATCH(原始数据!AN66,各类选项!$C:$C,0)),1,0))</f>
        <v/>
      </c>
      <c r="N65" s="20" t="str">
        <f>IF(原始数据!AO66="","",IF(ISERROR(MATCH(原始数据!AO66,各类选项!$C:$C,0)),1,0))</f>
        <v/>
      </c>
      <c r="O65" s="20" t="str">
        <f>IF(原始数据!AP66="","",IF(ISERROR(MATCH(原始数据!AP66,各类选项!$E:$E,0)),1,0))</f>
        <v/>
      </c>
      <c r="P65" s="20" t="str">
        <f>IF(原始数据!AQ66="","",IF(ISERROR(MATCH(原始数据!AQ66,各类选项!$E:$E,0)),1,0))</f>
        <v/>
      </c>
      <c r="Q65" s="20" t="str">
        <f>IF(原始数据!AR66="","",IF(ISERROR(MATCH(原始数据!AR66,各类选项!$E:$E,0)),1,0))</f>
        <v/>
      </c>
      <c r="R65" s="20" t="str">
        <f>IF(原始数据!AS66="","",IF(ISERROR(MATCH(原始数据!AS66,各类选项!$E:$E,0)),1,0))</f>
        <v/>
      </c>
      <c r="S65" s="20" t="str">
        <f>IF(原始数据!AV66="","",IF(ISERROR(MATCH(原始数据!AV66,各类选项!$C:$C,0)),1,0))</f>
        <v/>
      </c>
      <c r="T65" s="20" t="str">
        <f>IF(赛后数据!M66="","",IF(ISERROR(MATCH(赛后数据!M66,(各类选项!J:J),0)),1,0))</f>
        <v/>
      </c>
      <c r="U65" s="20" t="str">
        <f>IF(赛后数据!U66="","",IF(ISERROR(MATCH(赛后数据!U66,(各类选项!J:J),0)),1,0))</f>
        <v/>
      </c>
      <c r="V65" s="20" t="str">
        <f>IF(赛后数据!AC66="","",IF(ISERROR(MATCH(赛后数据!AC66,(各类选项!J:J),0)),1,0))</f>
        <v/>
      </c>
      <c r="W65" s="20" t="str">
        <f>IF(赛后数据!AK66="","",IF(ISERROR(MATCH(赛后数据!AK66,(各类选项!J:J),0)),1,0))</f>
        <v/>
      </c>
      <c r="Y65" s="20" t="str">
        <f>IF(对局数据!AM66="","",IF(ISERROR(MATCH(对局数据!AM66,(各类选项!J:J),0)),1,0))</f>
        <v/>
      </c>
    </row>
    <row r="66" spans="1:25">
      <c r="A66" s="20">
        <f t="shared" si="0"/>
        <v>0</v>
      </c>
      <c r="B66" s="20">
        <f t="shared" si="1"/>
        <v>0</v>
      </c>
      <c r="C66" s="20">
        <f t="shared" si="2"/>
        <v>0</v>
      </c>
      <c r="D66" s="20">
        <f>IF(原始数据!K67="","",IF(ISERROR(MATCH(原始数据!K67,原始数据!E67:F67,0)),1,0)-IF(原始数据!K67="",1,0))</f>
        <v>0</v>
      </c>
      <c r="E66" s="20">
        <f>IF(原始数据!L67="","",IF(ISERROR(MATCH(原始数据!L67,各类选项!L:L,0)),1,0)-IF(原始数据!L67="",1,0))</f>
        <v>0</v>
      </c>
      <c r="F66" s="20">
        <f>IF(原始数据!W67="","",IF(ISERROR(MATCH(原始数据!W67,各类选项!G:G,0)),1,0))</f>
        <v>0</v>
      </c>
      <c r="G66" s="20">
        <f>IF(原始数据!X67="","",IF(ISERROR(MATCH(原始数据!X67,各类选项!G:G,0)),1,0))</f>
        <v>0</v>
      </c>
      <c r="H66" s="20">
        <f>IF(原始数据!AK67="","",IF(ISERROR(MATCH(原始数据!AK67,各类选项!$E:$E,0)),1,0))</f>
        <v>0</v>
      </c>
      <c r="I66" s="20">
        <f>IF(原始数据!AL67="","",IF(ISERROR(MATCH(原始数据!AL67,各类选项!$E:$E,0)),1,0))</f>
        <v>0</v>
      </c>
      <c r="J66" s="20">
        <f>IF(原始数据!AR67="","",IF(ISERROR(MATCH(原始数据!AR67,各类选项!$E:$E,0)),1,0))</f>
        <v>0</v>
      </c>
      <c r="K66" s="20">
        <f>IF(原始数据!AT67="","",IF(ISERROR(MATCH(原始数据!AT67,各类选项!$E:$E,0)),1,0))</f>
        <v>0</v>
      </c>
      <c r="L66" s="20" t="str">
        <f>IF(原始数据!AM67="","",IF(ISERROR(MATCH(原始数据!AM67,各类选项!$C:$C,0)),1,0))</f>
        <v/>
      </c>
      <c r="M66" s="20" t="str">
        <f>IF(原始数据!AN67="","",IF(ISERROR(MATCH(原始数据!AN67,各类选项!$C:$C,0)),1,0))</f>
        <v/>
      </c>
      <c r="N66" s="20" t="str">
        <f>IF(原始数据!AO67="","",IF(ISERROR(MATCH(原始数据!AO67,各类选项!$C:$C,0)),1,0))</f>
        <v/>
      </c>
      <c r="O66" s="20">
        <f>IF(原始数据!AP67="","",IF(ISERROR(MATCH(原始数据!AP67,各类选项!$E:$E,0)),1,0))</f>
        <v>0</v>
      </c>
      <c r="P66" s="20">
        <f>IF(原始数据!AQ67="","",IF(ISERROR(MATCH(原始数据!AQ67,各类选项!$E:$E,0)),1,0))</f>
        <v>0</v>
      </c>
      <c r="Q66" s="20">
        <f>IF(原始数据!AR67="","",IF(ISERROR(MATCH(原始数据!AR67,各类选项!$E:$E,0)),1,0))</f>
        <v>0</v>
      </c>
      <c r="R66" s="20">
        <f>IF(原始数据!AS67="","",IF(ISERROR(MATCH(原始数据!AS67,各类选项!$E:$E,0)),1,0))</f>
        <v>0</v>
      </c>
      <c r="S66" s="20">
        <f>IF(原始数据!AV67="","",IF(ISERROR(MATCH(原始数据!AV67,各类选项!$C:$C,0)),1,0))</f>
        <v>0</v>
      </c>
      <c r="T66" s="20">
        <f>IF(赛后数据!M67="","",IF(ISERROR(MATCH(赛后数据!M67,(各类选项!J:J),0)),1,0))</f>
        <v>0</v>
      </c>
      <c r="U66" s="20">
        <f>IF(赛后数据!U67="","",IF(ISERROR(MATCH(赛后数据!U67,(各类选项!J:J),0)),1,0))</f>
        <v>0</v>
      </c>
      <c r="V66" s="20">
        <f>IF(赛后数据!AC67="","",IF(ISERROR(MATCH(赛后数据!AC67,(各类选项!J:J),0)),1,0))</f>
        <v>0</v>
      </c>
      <c r="W66" s="20">
        <f>IF(赛后数据!AK67="","",IF(ISERROR(MATCH(赛后数据!AK67,(各类选项!J:J),0)),1,0))</f>
        <v>0</v>
      </c>
      <c r="Y66" s="20">
        <f>IF(对局数据!AM67="","",IF(ISERROR(MATCH(对局数据!AM67,(各类选项!J:J),0)),1,0))</f>
        <v>0</v>
      </c>
    </row>
    <row r="67" spans="1:25">
      <c r="A67" s="20">
        <f t="shared" ref="A67:A130" si="3">COUNTIF(D67:S67,"&gt;0")</f>
        <v>0</v>
      </c>
      <c r="B67" s="20">
        <f t="shared" ref="B67:B130" si="4">COUNTIF(T67:W67,"&gt;0")</f>
        <v>0</v>
      </c>
      <c r="C67" s="20">
        <f t="shared" ref="C67:C130" si="5">COUNTIF(T67:W67,"&gt;0")+COUNTIF(Y67,"&gt;0")</f>
        <v>0</v>
      </c>
      <c r="D67" s="20">
        <f>IF(原始数据!K68="","",IF(ISERROR(MATCH(原始数据!K68,原始数据!E68:F68,0)),1,0)-IF(原始数据!K68="",1,0))</f>
        <v>0</v>
      </c>
      <c r="E67" s="20">
        <f>IF(原始数据!L68="","",IF(ISERROR(MATCH(原始数据!L68,各类选项!L:L,0)),1,0)-IF(原始数据!L68="",1,0))</f>
        <v>0</v>
      </c>
      <c r="F67" s="20">
        <f>IF(原始数据!W68="","",IF(ISERROR(MATCH(原始数据!W68,各类选项!G:G,0)),1,0))</f>
        <v>0</v>
      </c>
      <c r="G67" s="20">
        <f>IF(原始数据!X68="","",IF(ISERROR(MATCH(原始数据!X68,各类选项!G:G,0)),1,0))</f>
        <v>0</v>
      </c>
      <c r="H67" s="20">
        <f>IF(原始数据!AK68="","",IF(ISERROR(MATCH(原始数据!AK68,各类选项!$E:$E,0)),1,0))</f>
        <v>0</v>
      </c>
      <c r="I67" s="20">
        <f>IF(原始数据!AL68="","",IF(ISERROR(MATCH(原始数据!AL68,各类选项!$E:$E,0)),1,0))</f>
        <v>0</v>
      </c>
      <c r="J67" s="20">
        <f>IF(原始数据!AR68="","",IF(ISERROR(MATCH(原始数据!AR68,各类选项!$E:$E,0)),1,0))</f>
        <v>0</v>
      </c>
      <c r="K67" s="20">
        <f>IF(原始数据!AT68="","",IF(ISERROR(MATCH(原始数据!AT68,各类选项!$E:$E,0)),1,0))</f>
        <v>0</v>
      </c>
      <c r="L67" s="20" t="str">
        <f>IF(原始数据!AM68="","",IF(ISERROR(MATCH(原始数据!AM68,各类选项!$C:$C,0)),1,0))</f>
        <v/>
      </c>
      <c r="M67" s="20" t="str">
        <f>IF(原始数据!AN68="","",IF(ISERROR(MATCH(原始数据!AN68,各类选项!$C:$C,0)),1,0))</f>
        <v/>
      </c>
      <c r="N67" s="20" t="str">
        <f>IF(原始数据!AO68="","",IF(ISERROR(MATCH(原始数据!AO68,各类选项!$C:$C,0)),1,0))</f>
        <v/>
      </c>
      <c r="O67" s="20">
        <f>IF(原始数据!AP68="","",IF(ISERROR(MATCH(原始数据!AP68,各类选项!$E:$E,0)),1,0))</f>
        <v>0</v>
      </c>
      <c r="P67" s="20">
        <f>IF(原始数据!AQ68="","",IF(ISERROR(MATCH(原始数据!AQ68,各类选项!$E:$E,0)),1,0))</f>
        <v>0</v>
      </c>
      <c r="Q67" s="20">
        <f>IF(原始数据!AR68="","",IF(ISERROR(MATCH(原始数据!AR68,各类选项!$E:$E,0)),1,0))</f>
        <v>0</v>
      </c>
      <c r="R67" s="20">
        <f>IF(原始数据!AS68="","",IF(ISERROR(MATCH(原始数据!AS68,各类选项!$E:$E,0)),1,0))</f>
        <v>0</v>
      </c>
      <c r="S67" s="20">
        <f>IF(原始数据!AV68="","",IF(ISERROR(MATCH(原始数据!AV68,各类选项!$C:$C,0)),1,0))</f>
        <v>0</v>
      </c>
      <c r="T67" s="20">
        <f>IF(赛后数据!M68="","",IF(ISERROR(MATCH(赛后数据!M68,(各类选项!J:J),0)),1,0))</f>
        <v>0</v>
      </c>
      <c r="U67" s="20">
        <f>IF(赛后数据!U68="","",IF(ISERROR(MATCH(赛后数据!U68,(各类选项!J:J),0)),1,0))</f>
        <v>0</v>
      </c>
      <c r="V67" s="20">
        <f>IF(赛后数据!AC68="","",IF(ISERROR(MATCH(赛后数据!AC68,(各类选项!J:J),0)),1,0))</f>
        <v>0</v>
      </c>
      <c r="W67" s="20">
        <f>IF(赛后数据!AK68="","",IF(ISERROR(MATCH(赛后数据!AK68,(各类选项!J:J),0)),1,0))</f>
        <v>0</v>
      </c>
      <c r="Y67" s="20">
        <f>IF(对局数据!AM68="","",IF(ISERROR(MATCH(对局数据!AM68,(各类选项!J:J),0)),1,0))</f>
        <v>0</v>
      </c>
    </row>
    <row r="68" spans="1:25">
      <c r="A68" s="20">
        <f t="shared" si="3"/>
        <v>0</v>
      </c>
      <c r="B68" s="20">
        <f t="shared" si="4"/>
        <v>0</v>
      </c>
      <c r="C68" s="20">
        <f t="shared" si="5"/>
        <v>0</v>
      </c>
      <c r="D68" s="20">
        <f>IF(原始数据!K69="","",IF(ISERROR(MATCH(原始数据!K69,原始数据!E69:F69,0)),1,0)-IF(原始数据!K69="",1,0))</f>
        <v>0</v>
      </c>
      <c r="E68" s="20">
        <f>IF(原始数据!L69="","",IF(ISERROR(MATCH(原始数据!L69,各类选项!L:L,0)),1,0)-IF(原始数据!L69="",1,0))</f>
        <v>0</v>
      </c>
      <c r="F68" s="20">
        <f>IF(原始数据!W69="","",IF(ISERROR(MATCH(原始数据!W69,各类选项!G:G,0)),1,0))</f>
        <v>0</v>
      </c>
      <c r="G68" s="20">
        <f>IF(原始数据!X69="","",IF(ISERROR(MATCH(原始数据!X69,各类选项!G:G,0)),1,0))</f>
        <v>0</v>
      </c>
      <c r="H68" s="20">
        <f>IF(原始数据!AK69="","",IF(ISERROR(MATCH(原始数据!AK69,各类选项!$E:$E,0)),1,0))</f>
        <v>0</v>
      </c>
      <c r="I68" s="20">
        <f>IF(原始数据!AL69="","",IF(ISERROR(MATCH(原始数据!AL69,各类选项!$E:$E,0)),1,0))</f>
        <v>0</v>
      </c>
      <c r="J68" s="20">
        <f>IF(原始数据!AR69="","",IF(ISERROR(MATCH(原始数据!AR69,各类选项!$E:$E,0)),1,0))</f>
        <v>0</v>
      </c>
      <c r="K68" s="20">
        <f>IF(原始数据!AT69="","",IF(ISERROR(MATCH(原始数据!AT69,各类选项!$E:$E,0)),1,0))</f>
        <v>0</v>
      </c>
      <c r="L68" s="20">
        <f>IF(原始数据!AM69="","",IF(ISERROR(MATCH(原始数据!AM69,各类选项!$C:$C,0)),1,0))</f>
        <v>0</v>
      </c>
      <c r="M68" s="20" t="str">
        <f>IF(原始数据!AN69="","",IF(ISERROR(MATCH(原始数据!AN69,各类选项!$C:$C,0)),1,0))</f>
        <v/>
      </c>
      <c r="N68" s="20" t="str">
        <f>IF(原始数据!AO69="","",IF(ISERROR(MATCH(原始数据!AO69,各类选项!$C:$C,0)),1,0))</f>
        <v/>
      </c>
      <c r="O68" s="20">
        <f>IF(原始数据!AP69="","",IF(ISERROR(MATCH(原始数据!AP69,各类选项!$E:$E,0)),1,0))</f>
        <v>0</v>
      </c>
      <c r="P68" s="20">
        <f>IF(原始数据!AQ69="","",IF(ISERROR(MATCH(原始数据!AQ69,各类选项!$E:$E,0)),1,0))</f>
        <v>0</v>
      </c>
      <c r="Q68" s="20">
        <f>IF(原始数据!AR69="","",IF(ISERROR(MATCH(原始数据!AR69,各类选项!$E:$E,0)),1,0))</f>
        <v>0</v>
      </c>
      <c r="R68" s="20">
        <f>IF(原始数据!AS69="","",IF(ISERROR(MATCH(原始数据!AS69,各类选项!$E:$E,0)),1,0))</f>
        <v>0</v>
      </c>
      <c r="S68" s="20">
        <f>IF(原始数据!AV69="","",IF(ISERROR(MATCH(原始数据!AV69,各类选项!$C:$C,0)),1,0))</f>
        <v>0</v>
      </c>
      <c r="T68" s="20">
        <f>IF(赛后数据!M69="","",IF(ISERROR(MATCH(赛后数据!M69,(各类选项!J:J),0)),1,0))</f>
        <v>0</v>
      </c>
      <c r="U68" s="20">
        <f>IF(赛后数据!U69="","",IF(ISERROR(MATCH(赛后数据!U69,(各类选项!J:J),0)),1,0))</f>
        <v>0</v>
      </c>
      <c r="V68" s="20">
        <f>IF(赛后数据!AC69="","",IF(ISERROR(MATCH(赛后数据!AC69,(各类选项!J:J),0)),1,0))</f>
        <v>0</v>
      </c>
      <c r="W68" s="20">
        <f>IF(赛后数据!AK69="","",IF(ISERROR(MATCH(赛后数据!AK69,(各类选项!J:J),0)),1,0))</f>
        <v>0</v>
      </c>
      <c r="Y68" s="20">
        <f>IF(对局数据!AM69="","",IF(ISERROR(MATCH(对局数据!AM69,(各类选项!J:J),0)),1,0))</f>
        <v>0</v>
      </c>
    </row>
    <row r="69" spans="1:25">
      <c r="A69" s="20">
        <f t="shared" si="3"/>
        <v>0</v>
      </c>
      <c r="B69" s="20">
        <f t="shared" si="4"/>
        <v>0</v>
      </c>
      <c r="C69" s="20">
        <f t="shared" si="5"/>
        <v>0</v>
      </c>
      <c r="D69" s="20">
        <f>IF(原始数据!K70="","",IF(ISERROR(MATCH(原始数据!K70,原始数据!E70:F70,0)),1,0)-IF(原始数据!K70="",1,0))</f>
        <v>0</v>
      </c>
      <c r="E69" s="20">
        <f>IF(原始数据!L70="","",IF(ISERROR(MATCH(原始数据!L70,各类选项!L:L,0)),1,0)-IF(原始数据!L70="",1,0))</f>
        <v>0</v>
      </c>
      <c r="F69" s="20">
        <f>IF(原始数据!W70="","",IF(ISERROR(MATCH(原始数据!W70,各类选项!G:G,0)),1,0))</f>
        <v>0</v>
      </c>
      <c r="G69" s="20">
        <f>IF(原始数据!X70="","",IF(ISERROR(MATCH(原始数据!X70,各类选项!G:G,0)),1,0))</f>
        <v>0</v>
      </c>
      <c r="H69" s="20">
        <f>IF(原始数据!AK70="","",IF(ISERROR(MATCH(原始数据!AK70,各类选项!$E:$E,0)),1,0))</f>
        <v>0</v>
      </c>
      <c r="I69" s="20">
        <f>IF(原始数据!AL70="","",IF(ISERROR(MATCH(原始数据!AL70,各类选项!$E:$E,0)),1,0))</f>
        <v>0</v>
      </c>
      <c r="J69" s="20">
        <f>IF(原始数据!AR70="","",IF(ISERROR(MATCH(原始数据!AR70,各类选项!$E:$E,0)),1,0))</f>
        <v>0</v>
      </c>
      <c r="K69" s="20">
        <f>IF(原始数据!AT70="","",IF(ISERROR(MATCH(原始数据!AT70,各类选项!$E:$E,0)),1,0))</f>
        <v>0</v>
      </c>
      <c r="L69" s="20">
        <f>IF(原始数据!AM70="","",IF(ISERROR(MATCH(原始数据!AM70,各类选项!$C:$C,0)),1,0))</f>
        <v>0</v>
      </c>
      <c r="M69" s="20" t="str">
        <f>IF(原始数据!AN70="","",IF(ISERROR(MATCH(原始数据!AN70,各类选项!$C:$C,0)),1,0))</f>
        <v/>
      </c>
      <c r="N69" s="20" t="str">
        <f>IF(原始数据!AO70="","",IF(ISERROR(MATCH(原始数据!AO70,各类选项!$C:$C,0)),1,0))</f>
        <v/>
      </c>
      <c r="O69" s="20">
        <f>IF(原始数据!AP70="","",IF(ISERROR(MATCH(原始数据!AP70,各类选项!$E:$E,0)),1,0))</f>
        <v>0</v>
      </c>
      <c r="P69" s="20">
        <f>IF(原始数据!AQ70="","",IF(ISERROR(MATCH(原始数据!AQ70,各类选项!$E:$E,0)),1,0))</f>
        <v>0</v>
      </c>
      <c r="Q69" s="20">
        <f>IF(原始数据!AR70="","",IF(ISERROR(MATCH(原始数据!AR70,各类选项!$E:$E,0)),1,0))</f>
        <v>0</v>
      </c>
      <c r="R69" s="20">
        <f>IF(原始数据!AS70="","",IF(ISERROR(MATCH(原始数据!AS70,各类选项!$E:$E,0)),1,0))</f>
        <v>0</v>
      </c>
      <c r="S69" s="20">
        <f>IF(原始数据!AV70="","",IF(ISERROR(MATCH(原始数据!AV70,各类选项!$C:$C,0)),1,0))</f>
        <v>0</v>
      </c>
      <c r="T69" s="20">
        <f>IF(赛后数据!M70="","",IF(ISERROR(MATCH(赛后数据!M70,(各类选项!J:J),0)),1,0))</f>
        <v>0</v>
      </c>
      <c r="U69" s="20">
        <f>IF(赛后数据!U70="","",IF(ISERROR(MATCH(赛后数据!U70,(各类选项!J:J),0)),1,0))</f>
        <v>0</v>
      </c>
      <c r="V69" s="20">
        <f>IF(赛后数据!AC70="","",IF(ISERROR(MATCH(赛后数据!AC70,(各类选项!J:J),0)),1,0))</f>
        <v>0</v>
      </c>
      <c r="W69" s="20">
        <f>IF(赛后数据!AK70="","",IF(ISERROR(MATCH(赛后数据!AK70,(各类选项!J:J),0)),1,0))</f>
        <v>0</v>
      </c>
      <c r="Y69" s="20">
        <f>IF(对局数据!AM70="","",IF(ISERROR(MATCH(对局数据!AM70,(各类选项!J:J),0)),1,0))</f>
        <v>0</v>
      </c>
    </row>
    <row r="70" spans="1:25">
      <c r="A70" s="20">
        <f t="shared" si="3"/>
        <v>0</v>
      </c>
      <c r="B70" s="20">
        <f t="shared" si="4"/>
        <v>0</v>
      </c>
      <c r="C70" s="20">
        <f t="shared" si="5"/>
        <v>0</v>
      </c>
      <c r="D70" s="20">
        <f>IF(原始数据!K71="","",IF(ISERROR(MATCH(原始数据!K71,原始数据!E71:F71,0)),1,0)-IF(原始数据!K71="",1,0))</f>
        <v>0</v>
      </c>
      <c r="E70" s="20">
        <f>IF(原始数据!L71="","",IF(ISERROR(MATCH(原始数据!L71,各类选项!L:L,0)),1,0)-IF(原始数据!L71="",1,0))</f>
        <v>0</v>
      </c>
      <c r="F70" s="20">
        <f>IF(原始数据!W71="","",IF(ISERROR(MATCH(原始数据!W71,各类选项!G:G,0)),1,0))</f>
        <v>0</v>
      </c>
      <c r="G70" s="20">
        <f>IF(原始数据!X71="","",IF(ISERROR(MATCH(原始数据!X71,各类选项!G:G,0)),1,0))</f>
        <v>0</v>
      </c>
      <c r="H70" s="20">
        <f>IF(原始数据!AK71="","",IF(ISERROR(MATCH(原始数据!AK71,各类选项!$E:$E,0)),1,0))</f>
        <v>0</v>
      </c>
      <c r="I70" s="20">
        <f>IF(原始数据!AL71="","",IF(ISERROR(MATCH(原始数据!AL71,各类选项!$E:$E,0)),1,0))</f>
        <v>0</v>
      </c>
      <c r="J70" s="20">
        <f>IF(原始数据!AR71="","",IF(ISERROR(MATCH(原始数据!AR71,各类选项!$E:$E,0)),1,0))</f>
        <v>0</v>
      </c>
      <c r="K70" s="20">
        <f>IF(原始数据!AT71="","",IF(ISERROR(MATCH(原始数据!AT71,各类选项!$E:$E,0)),1,0))</f>
        <v>0</v>
      </c>
      <c r="L70" s="20">
        <f>IF(原始数据!AM71="","",IF(ISERROR(MATCH(原始数据!AM71,各类选项!$C:$C,0)),1,0))</f>
        <v>0</v>
      </c>
      <c r="M70" s="20">
        <f>IF(原始数据!AN71="","",IF(ISERROR(MATCH(原始数据!AN71,各类选项!$C:$C,0)),1,0))</f>
        <v>0</v>
      </c>
      <c r="N70" s="20" t="str">
        <f>IF(原始数据!AO71="","",IF(ISERROR(MATCH(原始数据!AO71,各类选项!$C:$C,0)),1,0))</f>
        <v/>
      </c>
      <c r="O70" s="20">
        <f>IF(原始数据!AP71="","",IF(ISERROR(MATCH(原始数据!AP71,各类选项!$E:$E,0)),1,0))</f>
        <v>0</v>
      </c>
      <c r="P70" s="20">
        <f>IF(原始数据!AQ71="","",IF(ISERROR(MATCH(原始数据!AQ71,各类选项!$E:$E,0)),1,0))</f>
        <v>0</v>
      </c>
      <c r="Q70" s="20">
        <f>IF(原始数据!AR71="","",IF(ISERROR(MATCH(原始数据!AR71,各类选项!$E:$E,0)),1,0))</f>
        <v>0</v>
      </c>
      <c r="R70" s="20">
        <f>IF(原始数据!AS71="","",IF(ISERROR(MATCH(原始数据!AS71,各类选项!$E:$E,0)),1,0))</f>
        <v>0</v>
      </c>
      <c r="S70" s="20">
        <f>IF(原始数据!AV71="","",IF(ISERROR(MATCH(原始数据!AV71,各类选项!$C:$C,0)),1,0))</f>
        <v>0</v>
      </c>
      <c r="T70" s="20">
        <f>IF(赛后数据!M71="","",IF(ISERROR(MATCH(赛后数据!M71,(各类选项!J:J),0)),1,0))</f>
        <v>0</v>
      </c>
      <c r="U70" s="20">
        <f>IF(赛后数据!U71="","",IF(ISERROR(MATCH(赛后数据!U71,(各类选项!J:J),0)),1,0))</f>
        <v>0</v>
      </c>
      <c r="V70" s="20">
        <f>IF(赛后数据!AC71="","",IF(ISERROR(MATCH(赛后数据!AC71,(各类选项!J:J),0)),1,0))</f>
        <v>0</v>
      </c>
      <c r="W70" s="20">
        <f>IF(赛后数据!AK71="","",IF(ISERROR(MATCH(赛后数据!AK71,(各类选项!J:J),0)),1,0))</f>
        <v>0</v>
      </c>
      <c r="Y70" s="20">
        <f>IF(对局数据!AM71="","",IF(ISERROR(MATCH(对局数据!AM71,(各类选项!J:J),0)),1,0))</f>
        <v>0</v>
      </c>
    </row>
    <row r="71" spans="1:25">
      <c r="A71" s="20">
        <f t="shared" si="3"/>
        <v>0</v>
      </c>
      <c r="B71" s="20">
        <f t="shared" si="4"/>
        <v>0</v>
      </c>
      <c r="C71" s="20">
        <f t="shared" si="5"/>
        <v>0</v>
      </c>
      <c r="D71" s="20">
        <f>IF(原始数据!K72="","",IF(ISERROR(MATCH(原始数据!K72,原始数据!E72:F72,0)),1,0)-IF(原始数据!K72="",1,0))</f>
        <v>0</v>
      </c>
      <c r="E71" s="20">
        <f>IF(原始数据!L72="","",IF(ISERROR(MATCH(原始数据!L72,各类选项!L:L,0)),1,0)-IF(原始数据!L72="",1,0))</f>
        <v>0</v>
      </c>
      <c r="F71" s="20">
        <f>IF(原始数据!W72="","",IF(ISERROR(MATCH(原始数据!W72,各类选项!G:G,0)),1,0))</f>
        <v>0</v>
      </c>
      <c r="G71" s="20">
        <f>IF(原始数据!X72="","",IF(ISERROR(MATCH(原始数据!X72,各类选项!G:G,0)),1,0))</f>
        <v>0</v>
      </c>
      <c r="H71" s="20">
        <f>IF(原始数据!AK72="","",IF(ISERROR(MATCH(原始数据!AK72,各类选项!$E:$E,0)),1,0))</f>
        <v>0</v>
      </c>
      <c r="I71" s="20">
        <f>IF(原始数据!AL72="","",IF(ISERROR(MATCH(原始数据!AL72,各类选项!$E:$E,0)),1,0))</f>
        <v>0</v>
      </c>
      <c r="J71" s="20">
        <f>IF(原始数据!AR72="","",IF(ISERROR(MATCH(原始数据!AR72,各类选项!$E:$E,0)),1,0))</f>
        <v>0</v>
      </c>
      <c r="K71" s="20">
        <f>IF(原始数据!AT72="","",IF(ISERROR(MATCH(原始数据!AT72,各类选项!$E:$E,0)),1,0))</f>
        <v>0</v>
      </c>
      <c r="L71" s="20">
        <f>IF(原始数据!AM72="","",IF(ISERROR(MATCH(原始数据!AM72,各类选项!$C:$C,0)),1,0))</f>
        <v>0</v>
      </c>
      <c r="M71" s="20">
        <f>IF(原始数据!AN72="","",IF(ISERROR(MATCH(原始数据!AN72,各类选项!$C:$C,0)),1,0))</f>
        <v>0</v>
      </c>
      <c r="N71" s="20" t="str">
        <f>IF(原始数据!AO72="","",IF(ISERROR(MATCH(原始数据!AO72,各类选项!$C:$C,0)),1,0))</f>
        <v/>
      </c>
      <c r="O71" s="20">
        <f>IF(原始数据!AP72="","",IF(ISERROR(MATCH(原始数据!AP72,各类选项!$E:$E,0)),1,0))</f>
        <v>0</v>
      </c>
      <c r="P71" s="20">
        <f>IF(原始数据!AQ72="","",IF(ISERROR(MATCH(原始数据!AQ72,各类选项!$E:$E,0)),1,0))</f>
        <v>0</v>
      </c>
      <c r="Q71" s="20">
        <f>IF(原始数据!AR72="","",IF(ISERROR(MATCH(原始数据!AR72,各类选项!$E:$E,0)),1,0))</f>
        <v>0</v>
      </c>
      <c r="R71" s="20">
        <f>IF(原始数据!AS72="","",IF(ISERROR(MATCH(原始数据!AS72,各类选项!$E:$E,0)),1,0))</f>
        <v>0</v>
      </c>
      <c r="S71" s="20">
        <f>IF(原始数据!AV72="","",IF(ISERROR(MATCH(原始数据!AV72,各类选项!$C:$C,0)),1,0))</f>
        <v>0</v>
      </c>
      <c r="T71" s="20">
        <f>IF(赛后数据!M72="","",IF(ISERROR(MATCH(赛后数据!M72,(各类选项!J:J),0)),1,0))</f>
        <v>0</v>
      </c>
      <c r="U71" s="20">
        <f>IF(赛后数据!U72="","",IF(ISERROR(MATCH(赛后数据!U72,(各类选项!J:J),0)),1,0))</f>
        <v>0</v>
      </c>
      <c r="V71" s="20">
        <f>IF(赛后数据!AC72="","",IF(ISERROR(MATCH(赛后数据!AC72,(各类选项!J:J),0)),1,0))</f>
        <v>0</v>
      </c>
      <c r="W71" s="20">
        <f>IF(赛后数据!AK72="","",IF(ISERROR(MATCH(赛后数据!AK72,(各类选项!J:J),0)),1,0))</f>
        <v>0</v>
      </c>
      <c r="Y71" s="20">
        <f>IF(对局数据!AM72="","",IF(ISERROR(MATCH(对局数据!AM72,(各类选项!J:J),0)),1,0))</f>
        <v>0</v>
      </c>
    </row>
    <row r="72" spans="1:25">
      <c r="A72" s="20">
        <f t="shared" si="3"/>
        <v>0</v>
      </c>
      <c r="B72" s="20">
        <f t="shared" si="4"/>
        <v>0</v>
      </c>
      <c r="C72" s="20">
        <f t="shared" si="5"/>
        <v>0</v>
      </c>
      <c r="D72" s="20" t="str">
        <f>IF(原始数据!K73="","",IF(ISERROR(MATCH(原始数据!K73,原始数据!E73:F73,0)),1,0)-IF(原始数据!K73="",1,0))</f>
        <v/>
      </c>
      <c r="E72" s="20" t="str">
        <f>IF(原始数据!L73="","",IF(ISERROR(MATCH(原始数据!L73,各类选项!L:L,0)),1,0)-IF(原始数据!L73="",1,0))</f>
        <v/>
      </c>
      <c r="F72" s="20" t="str">
        <f>IF(原始数据!W73="","",IF(ISERROR(MATCH(原始数据!W73,各类选项!G:G,0)),1,0))</f>
        <v/>
      </c>
      <c r="G72" s="20" t="str">
        <f>IF(原始数据!X73="","",IF(ISERROR(MATCH(原始数据!X73,各类选项!G:G,0)),1,0))</f>
        <v/>
      </c>
      <c r="H72" s="20" t="str">
        <f>IF(原始数据!AK73="","",IF(ISERROR(MATCH(原始数据!AK73,各类选项!$E:$E,0)),1,0))</f>
        <v/>
      </c>
      <c r="I72" s="20" t="str">
        <f>IF(原始数据!AL73="","",IF(ISERROR(MATCH(原始数据!AL73,各类选项!$E:$E,0)),1,0))</f>
        <v/>
      </c>
      <c r="J72" s="20" t="str">
        <f>IF(原始数据!AR73="","",IF(ISERROR(MATCH(原始数据!AR73,各类选项!$E:$E,0)),1,0))</f>
        <v/>
      </c>
      <c r="K72" s="20" t="str">
        <f>IF(原始数据!AT73="","",IF(ISERROR(MATCH(原始数据!AT73,各类选项!$E:$E,0)),1,0))</f>
        <v/>
      </c>
      <c r="L72" s="20" t="str">
        <f>IF(原始数据!AM73="","",IF(ISERROR(MATCH(原始数据!AM73,各类选项!$C:$C,0)),1,0))</f>
        <v/>
      </c>
      <c r="M72" s="20" t="str">
        <f>IF(原始数据!AN73="","",IF(ISERROR(MATCH(原始数据!AN73,各类选项!$C:$C,0)),1,0))</f>
        <v/>
      </c>
      <c r="N72" s="20" t="str">
        <f>IF(原始数据!AO73="","",IF(ISERROR(MATCH(原始数据!AO73,各类选项!$C:$C,0)),1,0))</f>
        <v/>
      </c>
      <c r="O72" s="20" t="str">
        <f>IF(原始数据!AP73="","",IF(ISERROR(MATCH(原始数据!AP73,各类选项!$E:$E,0)),1,0))</f>
        <v/>
      </c>
      <c r="P72" s="20" t="str">
        <f>IF(原始数据!AQ73="","",IF(ISERROR(MATCH(原始数据!AQ73,各类选项!$E:$E,0)),1,0))</f>
        <v/>
      </c>
      <c r="Q72" s="20" t="str">
        <f>IF(原始数据!AR73="","",IF(ISERROR(MATCH(原始数据!AR73,各类选项!$E:$E,0)),1,0))</f>
        <v/>
      </c>
      <c r="R72" s="20" t="str">
        <f>IF(原始数据!AS73="","",IF(ISERROR(MATCH(原始数据!AS73,各类选项!$E:$E,0)),1,0))</f>
        <v/>
      </c>
      <c r="S72" s="20" t="str">
        <f>IF(原始数据!AV73="","",IF(ISERROR(MATCH(原始数据!AV73,各类选项!$C:$C,0)),1,0))</f>
        <v/>
      </c>
      <c r="T72" s="20" t="str">
        <f>IF(赛后数据!M73="","",IF(ISERROR(MATCH(赛后数据!M73,(各类选项!J:J),0)),1,0))</f>
        <v/>
      </c>
      <c r="U72" s="20" t="str">
        <f>IF(赛后数据!U73="","",IF(ISERROR(MATCH(赛后数据!U73,(各类选项!J:J),0)),1,0))</f>
        <v/>
      </c>
      <c r="V72" s="20" t="str">
        <f>IF(赛后数据!AC73="","",IF(ISERROR(MATCH(赛后数据!AC73,(各类选项!J:J),0)),1,0))</f>
        <v/>
      </c>
      <c r="W72" s="20" t="str">
        <f>IF(赛后数据!AK73="","",IF(ISERROR(MATCH(赛后数据!AK73,(各类选项!J:J),0)),1,0))</f>
        <v/>
      </c>
      <c r="Y72" s="20" t="str">
        <f>IF(对局数据!AM73="","",IF(ISERROR(MATCH(对局数据!AM73,(各类选项!J:J),0)),1,0))</f>
        <v/>
      </c>
    </row>
    <row r="73" spans="1:25">
      <c r="A73" s="20">
        <f t="shared" si="3"/>
        <v>0</v>
      </c>
      <c r="B73" s="20">
        <f t="shared" si="4"/>
        <v>0</v>
      </c>
      <c r="C73" s="20">
        <f t="shared" si="5"/>
        <v>0</v>
      </c>
      <c r="D73" s="20" t="str">
        <f>IF(原始数据!K74="","",IF(ISERROR(MATCH(原始数据!K74,原始数据!E74:F74,0)),1,0)-IF(原始数据!K74="",1,0))</f>
        <v/>
      </c>
      <c r="E73" s="20" t="str">
        <f>IF(原始数据!L74="","",IF(ISERROR(MATCH(原始数据!L74,各类选项!L:L,0)),1,0)-IF(原始数据!L74="",1,0))</f>
        <v/>
      </c>
      <c r="F73" s="20" t="str">
        <f>IF(原始数据!W74="","",IF(ISERROR(MATCH(原始数据!W74,各类选项!G:G,0)),1,0))</f>
        <v/>
      </c>
      <c r="G73" s="20" t="str">
        <f>IF(原始数据!X74="","",IF(ISERROR(MATCH(原始数据!X74,各类选项!G:G,0)),1,0))</f>
        <v/>
      </c>
      <c r="H73" s="20" t="str">
        <f>IF(原始数据!AK74="","",IF(ISERROR(MATCH(原始数据!AK74,各类选项!$E:$E,0)),1,0))</f>
        <v/>
      </c>
      <c r="I73" s="20" t="str">
        <f>IF(原始数据!AL74="","",IF(ISERROR(MATCH(原始数据!AL74,各类选项!$E:$E,0)),1,0))</f>
        <v/>
      </c>
      <c r="J73" s="20" t="str">
        <f>IF(原始数据!AR74="","",IF(ISERROR(MATCH(原始数据!AR74,各类选项!$E:$E,0)),1,0))</f>
        <v/>
      </c>
      <c r="K73" s="20" t="str">
        <f>IF(原始数据!AT74="","",IF(ISERROR(MATCH(原始数据!AT74,各类选项!$E:$E,0)),1,0))</f>
        <v/>
      </c>
      <c r="L73" s="20" t="str">
        <f>IF(原始数据!AM74="","",IF(ISERROR(MATCH(原始数据!AM74,各类选项!$C:$C,0)),1,0))</f>
        <v/>
      </c>
      <c r="M73" s="20" t="str">
        <f>IF(原始数据!AN74="","",IF(ISERROR(MATCH(原始数据!AN74,各类选项!$C:$C,0)),1,0))</f>
        <v/>
      </c>
      <c r="N73" s="20" t="str">
        <f>IF(原始数据!AO74="","",IF(ISERROR(MATCH(原始数据!AO74,各类选项!$C:$C,0)),1,0))</f>
        <v/>
      </c>
      <c r="O73" s="20" t="str">
        <f>IF(原始数据!AP74="","",IF(ISERROR(MATCH(原始数据!AP74,各类选项!$E:$E,0)),1,0))</f>
        <v/>
      </c>
      <c r="P73" s="20" t="str">
        <f>IF(原始数据!AQ74="","",IF(ISERROR(MATCH(原始数据!AQ74,各类选项!$E:$E,0)),1,0))</f>
        <v/>
      </c>
      <c r="Q73" s="20" t="str">
        <f>IF(原始数据!AR74="","",IF(ISERROR(MATCH(原始数据!AR74,各类选项!$E:$E,0)),1,0))</f>
        <v/>
      </c>
      <c r="R73" s="20" t="str">
        <f>IF(原始数据!AS74="","",IF(ISERROR(MATCH(原始数据!AS74,各类选项!$E:$E,0)),1,0))</f>
        <v/>
      </c>
      <c r="S73" s="20" t="str">
        <f>IF(原始数据!AV74="","",IF(ISERROR(MATCH(原始数据!AV74,各类选项!$C:$C,0)),1,0))</f>
        <v/>
      </c>
      <c r="T73" s="20" t="str">
        <f>IF(赛后数据!M74="","",IF(ISERROR(MATCH(赛后数据!M74,(各类选项!J:J),0)),1,0))</f>
        <v/>
      </c>
      <c r="U73" s="20" t="str">
        <f>IF(赛后数据!U74="","",IF(ISERROR(MATCH(赛后数据!U74,(各类选项!J:J),0)),1,0))</f>
        <v/>
      </c>
      <c r="V73" s="20" t="str">
        <f>IF(赛后数据!AC74="","",IF(ISERROR(MATCH(赛后数据!AC74,(各类选项!J:J),0)),1,0))</f>
        <v/>
      </c>
      <c r="W73" s="20" t="str">
        <f>IF(赛后数据!AK74="","",IF(ISERROR(MATCH(赛后数据!AK74,(各类选项!J:J),0)),1,0))</f>
        <v/>
      </c>
      <c r="Y73" s="20" t="str">
        <f>IF(对局数据!AM74="","",IF(ISERROR(MATCH(对局数据!AM74,(各类选项!J:J),0)),1,0))</f>
        <v/>
      </c>
    </row>
    <row r="74" spans="1:25">
      <c r="A74" s="20">
        <f t="shared" si="3"/>
        <v>0</v>
      </c>
      <c r="B74" s="20">
        <f t="shared" si="4"/>
        <v>0</v>
      </c>
      <c r="C74" s="20">
        <f t="shared" si="5"/>
        <v>0</v>
      </c>
      <c r="D74" s="20">
        <f>IF(原始数据!K75="","",IF(ISERROR(MATCH(原始数据!K75,原始数据!E75:F75,0)),1,0)-IF(原始数据!K75="",1,0))</f>
        <v>0</v>
      </c>
      <c r="E74" s="20">
        <f>IF(原始数据!L75="","",IF(ISERROR(MATCH(原始数据!L75,各类选项!L:L,0)),1,0)-IF(原始数据!L75="",1,0))</f>
        <v>0</v>
      </c>
      <c r="F74" s="20">
        <f>IF(原始数据!W75="","",IF(ISERROR(MATCH(原始数据!W75,各类选项!G:G,0)),1,0))</f>
        <v>0</v>
      </c>
      <c r="G74" s="20">
        <f>IF(原始数据!X75="","",IF(ISERROR(MATCH(原始数据!X75,各类选项!G:G,0)),1,0))</f>
        <v>0</v>
      </c>
      <c r="H74" s="20">
        <f>IF(原始数据!AK75="","",IF(ISERROR(MATCH(原始数据!AK75,各类选项!$E:$E,0)),1,0))</f>
        <v>0</v>
      </c>
      <c r="I74" s="20">
        <f>IF(原始数据!AL75="","",IF(ISERROR(MATCH(原始数据!AL75,各类选项!$E:$E,0)),1,0))</f>
        <v>0</v>
      </c>
      <c r="J74" s="20">
        <f>IF(原始数据!AR75="","",IF(ISERROR(MATCH(原始数据!AR75,各类选项!$E:$E,0)),1,0))</f>
        <v>0</v>
      </c>
      <c r="K74" s="20">
        <f>IF(原始数据!AT75="","",IF(ISERROR(MATCH(原始数据!AT75,各类选项!$E:$E,0)),1,0))</f>
        <v>0</v>
      </c>
      <c r="L74" s="20" t="str">
        <f>IF(原始数据!AM75="","",IF(ISERROR(MATCH(原始数据!AM75,各类选项!$C:$C,0)),1,0))</f>
        <v/>
      </c>
      <c r="M74" s="20" t="str">
        <f>IF(原始数据!AN75="","",IF(ISERROR(MATCH(原始数据!AN75,各类选项!$C:$C,0)),1,0))</f>
        <v/>
      </c>
      <c r="N74" s="20" t="str">
        <f>IF(原始数据!AO75="","",IF(ISERROR(MATCH(原始数据!AO75,各类选项!$C:$C,0)),1,0))</f>
        <v/>
      </c>
      <c r="O74" s="20">
        <f>IF(原始数据!AP75="","",IF(ISERROR(MATCH(原始数据!AP75,各类选项!$E:$E,0)),1,0))</f>
        <v>0</v>
      </c>
      <c r="P74" s="20">
        <f>IF(原始数据!AQ75="","",IF(ISERROR(MATCH(原始数据!AQ75,各类选项!$E:$E,0)),1,0))</f>
        <v>0</v>
      </c>
      <c r="Q74" s="20">
        <f>IF(原始数据!AR75="","",IF(ISERROR(MATCH(原始数据!AR75,各类选项!$E:$E,0)),1,0))</f>
        <v>0</v>
      </c>
      <c r="R74" s="20">
        <f>IF(原始数据!AS75="","",IF(ISERROR(MATCH(原始数据!AS75,各类选项!$E:$E,0)),1,0))</f>
        <v>0</v>
      </c>
      <c r="S74" s="20">
        <f>IF(原始数据!AV75="","",IF(ISERROR(MATCH(原始数据!AV75,各类选项!$C:$C,0)),1,0))</f>
        <v>0</v>
      </c>
      <c r="T74" s="20">
        <f>IF(赛后数据!M75="","",IF(ISERROR(MATCH(赛后数据!M75,(各类选项!J:J),0)),1,0))</f>
        <v>0</v>
      </c>
      <c r="U74" s="20">
        <f>IF(赛后数据!U75="","",IF(ISERROR(MATCH(赛后数据!U75,(各类选项!J:J),0)),1,0))</f>
        <v>0</v>
      </c>
      <c r="V74" s="20">
        <f>IF(赛后数据!AC75="","",IF(ISERROR(MATCH(赛后数据!AC75,(各类选项!J:J),0)),1,0))</f>
        <v>0</v>
      </c>
      <c r="W74" s="20">
        <f>IF(赛后数据!AK75="","",IF(ISERROR(MATCH(赛后数据!AK75,(各类选项!J:J),0)),1,0))</f>
        <v>0</v>
      </c>
      <c r="Y74" s="20">
        <f>IF(对局数据!AM75="","",IF(ISERROR(MATCH(对局数据!AM75,(各类选项!J:J),0)),1,0))</f>
        <v>0</v>
      </c>
    </row>
    <row r="75" spans="1:25">
      <c r="A75" s="20">
        <f t="shared" si="3"/>
        <v>0</v>
      </c>
      <c r="B75" s="20">
        <f t="shared" si="4"/>
        <v>0</v>
      </c>
      <c r="C75" s="20">
        <f t="shared" si="5"/>
        <v>0</v>
      </c>
      <c r="D75" s="20">
        <f>IF(原始数据!K76="","",IF(ISERROR(MATCH(原始数据!K76,原始数据!E76:F76,0)),1,0)-IF(原始数据!K76="",1,0))</f>
        <v>0</v>
      </c>
      <c r="E75" s="20">
        <f>IF(原始数据!L76="","",IF(ISERROR(MATCH(原始数据!L76,各类选项!L:L,0)),1,0)-IF(原始数据!L76="",1,0))</f>
        <v>0</v>
      </c>
      <c r="F75" s="20">
        <f>IF(原始数据!W76="","",IF(ISERROR(MATCH(原始数据!W76,各类选项!G:G,0)),1,0))</f>
        <v>0</v>
      </c>
      <c r="G75" s="20">
        <f>IF(原始数据!X76="","",IF(ISERROR(MATCH(原始数据!X76,各类选项!G:G,0)),1,0))</f>
        <v>0</v>
      </c>
      <c r="H75" s="20">
        <f>IF(原始数据!AK76="","",IF(ISERROR(MATCH(原始数据!AK76,各类选项!$E:$E,0)),1,0))</f>
        <v>0</v>
      </c>
      <c r="I75" s="20">
        <f>IF(原始数据!AL76="","",IF(ISERROR(MATCH(原始数据!AL76,各类选项!$E:$E,0)),1,0))</f>
        <v>0</v>
      </c>
      <c r="J75" s="20">
        <f>IF(原始数据!AR76="","",IF(ISERROR(MATCH(原始数据!AR76,各类选项!$E:$E,0)),1,0))</f>
        <v>0</v>
      </c>
      <c r="K75" s="20">
        <f>IF(原始数据!AT76="","",IF(ISERROR(MATCH(原始数据!AT76,各类选项!$E:$E,0)),1,0))</f>
        <v>0</v>
      </c>
      <c r="L75" s="20" t="str">
        <f>IF(原始数据!AM76="","",IF(ISERROR(MATCH(原始数据!AM76,各类选项!$C:$C,0)),1,0))</f>
        <v/>
      </c>
      <c r="M75" s="20" t="str">
        <f>IF(原始数据!AN76="","",IF(ISERROR(MATCH(原始数据!AN76,各类选项!$C:$C,0)),1,0))</f>
        <v/>
      </c>
      <c r="N75" s="20" t="str">
        <f>IF(原始数据!AO76="","",IF(ISERROR(MATCH(原始数据!AO76,各类选项!$C:$C,0)),1,0))</f>
        <v/>
      </c>
      <c r="O75" s="20">
        <f>IF(原始数据!AP76="","",IF(ISERROR(MATCH(原始数据!AP76,各类选项!$E:$E,0)),1,0))</f>
        <v>0</v>
      </c>
      <c r="P75" s="20">
        <f>IF(原始数据!AQ76="","",IF(ISERROR(MATCH(原始数据!AQ76,各类选项!$E:$E,0)),1,0))</f>
        <v>0</v>
      </c>
      <c r="Q75" s="20">
        <f>IF(原始数据!AR76="","",IF(ISERROR(MATCH(原始数据!AR76,各类选项!$E:$E,0)),1,0))</f>
        <v>0</v>
      </c>
      <c r="R75" s="20">
        <f>IF(原始数据!AS76="","",IF(ISERROR(MATCH(原始数据!AS76,各类选项!$E:$E,0)),1,0))</f>
        <v>0</v>
      </c>
      <c r="S75" s="20">
        <f>IF(原始数据!AV76="","",IF(ISERROR(MATCH(原始数据!AV76,各类选项!$C:$C,0)),1,0))</f>
        <v>0</v>
      </c>
      <c r="T75" s="20">
        <f>IF(赛后数据!M76="","",IF(ISERROR(MATCH(赛后数据!M76,(各类选项!J:J),0)),1,0))</f>
        <v>0</v>
      </c>
      <c r="U75" s="20">
        <f>IF(赛后数据!U76="","",IF(ISERROR(MATCH(赛后数据!U76,(各类选项!J:J),0)),1,0))</f>
        <v>0</v>
      </c>
      <c r="V75" s="20">
        <f>IF(赛后数据!AC76="","",IF(ISERROR(MATCH(赛后数据!AC76,(各类选项!J:J),0)),1,0))</f>
        <v>0</v>
      </c>
      <c r="W75" s="20">
        <f>IF(赛后数据!AK76="","",IF(ISERROR(MATCH(赛后数据!AK76,(各类选项!J:J),0)),1,0))</f>
        <v>0</v>
      </c>
      <c r="Y75" s="20">
        <f>IF(对局数据!AM76="","",IF(ISERROR(MATCH(对局数据!AM76,(各类选项!J:J),0)),1,0))</f>
        <v>0</v>
      </c>
    </row>
    <row r="76" spans="1:25">
      <c r="A76" s="20">
        <f t="shared" si="3"/>
        <v>0</v>
      </c>
      <c r="B76" s="20">
        <f t="shared" si="4"/>
        <v>0</v>
      </c>
      <c r="C76" s="20">
        <f t="shared" si="5"/>
        <v>0</v>
      </c>
      <c r="D76" s="20">
        <f>IF(原始数据!K77="","",IF(ISERROR(MATCH(原始数据!K77,原始数据!E77:F77,0)),1,0)-IF(原始数据!K77="",1,0))</f>
        <v>0</v>
      </c>
      <c r="E76" s="20">
        <f>IF(原始数据!L77="","",IF(ISERROR(MATCH(原始数据!L77,各类选项!L:L,0)),1,0)-IF(原始数据!L77="",1,0))</f>
        <v>0</v>
      </c>
      <c r="F76" s="20">
        <f>IF(原始数据!W77="","",IF(ISERROR(MATCH(原始数据!W77,各类选项!G:G,0)),1,0))</f>
        <v>0</v>
      </c>
      <c r="G76" s="20">
        <f>IF(原始数据!X77="","",IF(ISERROR(MATCH(原始数据!X77,各类选项!G:G,0)),1,0))</f>
        <v>0</v>
      </c>
      <c r="H76" s="20">
        <f>IF(原始数据!AK77="","",IF(ISERROR(MATCH(原始数据!AK77,各类选项!$E:$E,0)),1,0))</f>
        <v>0</v>
      </c>
      <c r="I76" s="20">
        <f>IF(原始数据!AL77="","",IF(ISERROR(MATCH(原始数据!AL77,各类选项!$E:$E,0)),1,0))</f>
        <v>0</v>
      </c>
      <c r="J76" s="20">
        <f>IF(原始数据!AR77="","",IF(ISERROR(MATCH(原始数据!AR77,各类选项!$E:$E,0)),1,0))</f>
        <v>0</v>
      </c>
      <c r="K76" s="20">
        <f>IF(原始数据!AT77="","",IF(ISERROR(MATCH(原始数据!AT77,各类选项!$E:$E,0)),1,0))</f>
        <v>0</v>
      </c>
      <c r="L76" s="20">
        <f>IF(原始数据!AM77="","",IF(ISERROR(MATCH(原始数据!AM77,各类选项!$C:$C,0)),1,0))</f>
        <v>0</v>
      </c>
      <c r="M76" s="20" t="str">
        <f>IF(原始数据!AN77="","",IF(ISERROR(MATCH(原始数据!AN77,各类选项!$C:$C,0)),1,0))</f>
        <v/>
      </c>
      <c r="N76" s="20" t="str">
        <f>IF(原始数据!AO77="","",IF(ISERROR(MATCH(原始数据!AO77,各类选项!$C:$C,0)),1,0))</f>
        <v/>
      </c>
      <c r="O76" s="20">
        <f>IF(原始数据!AP77="","",IF(ISERROR(MATCH(原始数据!AP77,各类选项!$E:$E,0)),1,0))</f>
        <v>0</v>
      </c>
      <c r="P76" s="20">
        <f>IF(原始数据!AQ77="","",IF(ISERROR(MATCH(原始数据!AQ77,各类选项!$E:$E,0)),1,0))</f>
        <v>0</v>
      </c>
      <c r="Q76" s="20">
        <f>IF(原始数据!AR77="","",IF(ISERROR(MATCH(原始数据!AR77,各类选项!$E:$E,0)),1,0))</f>
        <v>0</v>
      </c>
      <c r="R76" s="20">
        <f>IF(原始数据!AS77="","",IF(ISERROR(MATCH(原始数据!AS77,各类选项!$E:$E,0)),1,0))</f>
        <v>0</v>
      </c>
      <c r="S76" s="20">
        <f>IF(原始数据!AV77="","",IF(ISERROR(MATCH(原始数据!AV77,各类选项!$C:$C,0)),1,0))</f>
        <v>0</v>
      </c>
      <c r="T76" s="20">
        <f>IF(赛后数据!M77="","",IF(ISERROR(MATCH(赛后数据!M77,(各类选项!J:J),0)),1,0))</f>
        <v>0</v>
      </c>
      <c r="U76" s="20">
        <f>IF(赛后数据!U77="","",IF(ISERROR(MATCH(赛后数据!U77,(各类选项!J:J),0)),1,0))</f>
        <v>0</v>
      </c>
      <c r="V76" s="20">
        <f>IF(赛后数据!AC77="","",IF(ISERROR(MATCH(赛后数据!AC77,(各类选项!J:J),0)),1,0))</f>
        <v>0</v>
      </c>
      <c r="W76" s="20">
        <f>IF(赛后数据!AK77="","",IF(ISERROR(MATCH(赛后数据!AK77,(各类选项!J:J),0)),1,0))</f>
        <v>0</v>
      </c>
      <c r="Y76" s="20">
        <f>IF(对局数据!AM77="","",IF(ISERROR(MATCH(对局数据!AM77,(各类选项!J:J),0)),1,0))</f>
        <v>0</v>
      </c>
    </row>
    <row r="77" spans="1:25">
      <c r="A77" s="20">
        <f t="shared" si="3"/>
        <v>0</v>
      </c>
      <c r="B77" s="20">
        <f t="shared" si="4"/>
        <v>0</v>
      </c>
      <c r="C77" s="20">
        <f t="shared" si="5"/>
        <v>0</v>
      </c>
      <c r="D77" s="20">
        <f>IF(原始数据!K78="","",IF(ISERROR(MATCH(原始数据!K78,原始数据!E78:F78,0)),1,0)-IF(原始数据!K78="",1,0))</f>
        <v>0</v>
      </c>
      <c r="E77" s="20">
        <f>IF(原始数据!L78="","",IF(ISERROR(MATCH(原始数据!L78,各类选项!L:L,0)),1,0)-IF(原始数据!L78="",1,0))</f>
        <v>0</v>
      </c>
      <c r="F77" s="20">
        <f>IF(原始数据!W78="","",IF(ISERROR(MATCH(原始数据!W78,各类选项!G:G,0)),1,0))</f>
        <v>0</v>
      </c>
      <c r="G77" s="20">
        <f>IF(原始数据!X78="","",IF(ISERROR(MATCH(原始数据!X78,各类选项!G:G,0)),1,0))</f>
        <v>0</v>
      </c>
      <c r="H77" s="20">
        <f>IF(原始数据!AK78="","",IF(ISERROR(MATCH(原始数据!AK78,各类选项!$E:$E,0)),1,0))</f>
        <v>0</v>
      </c>
      <c r="I77" s="20">
        <f>IF(原始数据!AL78="","",IF(ISERROR(MATCH(原始数据!AL78,各类选项!$E:$E,0)),1,0))</f>
        <v>0</v>
      </c>
      <c r="J77" s="20">
        <f>IF(原始数据!AR78="","",IF(ISERROR(MATCH(原始数据!AR78,各类选项!$E:$E,0)),1,0))</f>
        <v>0</v>
      </c>
      <c r="K77" s="20">
        <f>IF(原始数据!AT78="","",IF(ISERROR(MATCH(原始数据!AT78,各类选项!$E:$E,0)),1,0))</f>
        <v>0</v>
      </c>
      <c r="L77" s="20">
        <f>IF(原始数据!AM78="","",IF(ISERROR(MATCH(原始数据!AM78,各类选项!$C:$C,0)),1,0))</f>
        <v>0</v>
      </c>
      <c r="M77" s="20" t="str">
        <f>IF(原始数据!AN78="","",IF(ISERROR(MATCH(原始数据!AN78,各类选项!$C:$C,0)),1,0))</f>
        <v/>
      </c>
      <c r="N77" s="20" t="str">
        <f>IF(原始数据!AO78="","",IF(ISERROR(MATCH(原始数据!AO78,各类选项!$C:$C,0)),1,0))</f>
        <v/>
      </c>
      <c r="O77" s="20">
        <f>IF(原始数据!AP78="","",IF(ISERROR(MATCH(原始数据!AP78,各类选项!$E:$E,0)),1,0))</f>
        <v>0</v>
      </c>
      <c r="P77" s="20">
        <f>IF(原始数据!AQ78="","",IF(ISERROR(MATCH(原始数据!AQ78,各类选项!$E:$E,0)),1,0))</f>
        <v>0</v>
      </c>
      <c r="Q77" s="20">
        <f>IF(原始数据!AR78="","",IF(ISERROR(MATCH(原始数据!AR78,各类选项!$E:$E,0)),1,0))</f>
        <v>0</v>
      </c>
      <c r="R77" s="20">
        <f>IF(原始数据!AS78="","",IF(ISERROR(MATCH(原始数据!AS78,各类选项!$E:$E,0)),1,0))</f>
        <v>0</v>
      </c>
      <c r="S77" s="20">
        <f>IF(原始数据!AV78="","",IF(ISERROR(MATCH(原始数据!AV78,各类选项!$C:$C,0)),1,0))</f>
        <v>0</v>
      </c>
      <c r="T77" s="20">
        <f>IF(赛后数据!M78="","",IF(ISERROR(MATCH(赛后数据!M78,(各类选项!J:J),0)),1,0))</f>
        <v>0</v>
      </c>
      <c r="U77" s="20">
        <f>IF(赛后数据!U78="","",IF(ISERROR(MATCH(赛后数据!U78,(各类选项!J:J),0)),1,0))</f>
        <v>0</v>
      </c>
      <c r="V77" s="20">
        <f>IF(赛后数据!AC78="","",IF(ISERROR(MATCH(赛后数据!AC78,(各类选项!J:J),0)),1,0))</f>
        <v>0</v>
      </c>
      <c r="W77" s="20">
        <f>IF(赛后数据!AK78="","",IF(ISERROR(MATCH(赛后数据!AK78,(各类选项!J:J),0)),1,0))</f>
        <v>0</v>
      </c>
      <c r="Y77" s="20">
        <f>IF(对局数据!AM78="","",IF(ISERROR(MATCH(对局数据!AM78,(各类选项!J:J),0)),1,0))</f>
        <v>0</v>
      </c>
    </row>
    <row r="78" spans="1:25">
      <c r="A78" s="20">
        <f t="shared" si="3"/>
        <v>0</v>
      </c>
      <c r="B78" s="20">
        <f t="shared" si="4"/>
        <v>0</v>
      </c>
      <c r="C78" s="20">
        <f t="shared" si="5"/>
        <v>0</v>
      </c>
      <c r="D78" s="20">
        <f>IF(原始数据!K79="","",IF(ISERROR(MATCH(原始数据!K79,原始数据!E79:F79,0)),1,0)-IF(原始数据!K79="",1,0))</f>
        <v>0</v>
      </c>
      <c r="E78" s="20">
        <f>IF(原始数据!L79="","",IF(ISERROR(MATCH(原始数据!L79,各类选项!L:L,0)),1,0)-IF(原始数据!L79="",1,0))</f>
        <v>0</v>
      </c>
      <c r="F78" s="20">
        <f>IF(原始数据!W79="","",IF(ISERROR(MATCH(原始数据!W79,各类选项!G:G,0)),1,0))</f>
        <v>0</v>
      </c>
      <c r="G78" s="20">
        <f>IF(原始数据!X79="","",IF(ISERROR(MATCH(原始数据!X79,各类选项!G:G,0)),1,0))</f>
        <v>0</v>
      </c>
      <c r="H78" s="20">
        <f>IF(原始数据!AK79="","",IF(ISERROR(MATCH(原始数据!AK79,各类选项!$E:$E,0)),1,0))</f>
        <v>0</v>
      </c>
      <c r="I78" s="20">
        <f>IF(原始数据!AL79="","",IF(ISERROR(MATCH(原始数据!AL79,各类选项!$E:$E,0)),1,0))</f>
        <v>0</v>
      </c>
      <c r="J78" s="20">
        <f>IF(原始数据!AR79="","",IF(ISERROR(MATCH(原始数据!AR79,各类选项!$E:$E,0)),1,0))</f>
        <v>0</v>
      </c>
      <c r="K78" s="20">
        <f>IF(原始数据!AT79="","",IF(ISERROR(MATCH(原始数据!AT79,各类选项!$E:$E,0)),1,0))</f>
        <v>0</v>
      </c>
      <c r="L78" s="20">
        <f>IF(原始数据!AM79="","",IF(ISERROR(MATCH(原始数据!AM79,各类选项!$C:$C,0)),1,0))</f>
        <v>0</v>
      </c>
      <c r="M78" s="20">
        <f>IF(原始数据!AN79="","",IF(ISERROR(MATCH(原始数据!AN79,各类选项!$C:$C,0)),1,0))</f>
        <v>0</v>
      </c>
      <c r="N78" s="20" t="str">
        <f>IF(原始数据!AO79="","",IF(ISERROR(MATCH(原始数据!AO79,各类选项!$C:$C,0)),1,0))</f>
        <v/>
      </c>
      <c r="O78" s="20">
        <f>IF(原始数据!AP79="","",IF(ISERROR(MATCH(原始数据!AP79,各类选项!$E:$E,0)),1,0))</f>
        <v>0</v>
      </c>
      <c r="P78" s="20">
        <f>IF(原始数据!AQ79="","",IF(ISERROR(MATCH(原始数据!AQ79,各类选项!$E:$E,0)),1,0))</f>
        <v>0</v>
      </c>
      <c r="Q78" s="20">
        <f>IF(原始数据!AR79="","",IF(ISERROR(MATCH(原始数据!AR79,各类选项!$E:$E,0)),1,0))</f>
        <v>0</v>
      </c>
      <c r="R78" s="20">
        <f>IF(原始数据!AS79="","",IF(ISERROR(MATCH(原始数据!AS79,各类选项!$E:$E,0)),1,0))</f>
        <v>0</v>
      </c>
      <c r="S78" s="20">
        <f>IF(原始数据!AV79="","",IF(ISERROR(MATCH(原始数据!AV79,各类选项!$C:$C,0)),1,0))</f>
        <v>0</v>
      </c>
      <c r="T78" s="20">
        <f>IF(赛后数据!M79="","",IF(ISERROR(MATCH(赛后数据!M79,(各类选项!J:J),0)),1,0))</f>
        <v>0</v>
      </c>
      <c r="U78" s="20">
        <f>IF(赛后数据!U79="","",IF(ISERROR(MATCH(赛后数据!U79,(各类选项!J:J),0)),1,0))</f>
        <v>0</v>
      </c>
      <c r="V78" s="20">
        <f>IF(赛后数据!AC79="","",IF(ISERROR(MATCH(赛后数据!AC79,(各类选项!J:J),0)),1,0))</f>
        <v>0</v>
      </c>
      <c r="W78" s="20">
        <f>IF(赛后数据!AK79="","",IF(ISERROR(MATCH(赛后数据!AK79,(各类选项!J:J),0)),1,0))</f>
        <v>0</v>
      </c>
      <c r="Y78" s="20">
        <f>IF(对局数据!AM79="","",IF(ISERROR(MATCH(对局数据!AM79,(各类选项!J:J),0)),1,0))</f>
        <v>0</v>
      </c>
    </row>
    <row r="79" spans="1:25">
      <c r="A79" s="20">
        <f t="shared" si="3"/>
        <v>0</v>
      </c>
      <c r="B79" s="20">
        <f t="shared" si="4"/>
        <v>0</v>
      </c>
      <c r="C79" s="20">
        <f t="shared" si="5"/>
        <v>0</v>
      </c>
      <c r="D79" s="20">
        <f>IF(原始数据!K80="","",IF(ISERROR(MATCH(原始数据!K80,原始数据!E80:F80,0)),1,0)-IF(原始数据!K80="",1,0))</f>
        <v>0</v>
      </c>
      <c r="E79" s="20">
        <f>IF(原始数据!L80="","",IF(ISERROR(MATCH(原始数据!L80,各类选项!L:L,0)),1,0)-IF(原始数据!L80="",1,0))</f>
        <v>0</v>
      </c>
      <c r="F79" s="20">
        <f>IF(原始数据!W80="","",IF(ISERROR(MATCH(原始数据!W80,各类选项!G:G,0)),1,0))</f>
        <v>0</v>
      </c>
      <c r="G79" s="20">
        <f>IF(原始数据!X80="","",IF(ISERROR(MATCH(原始数据!X80,各类选项!G:G,0)),1,0))</f>
        <v>0</v>
      </c>
      <c r="H79" s="20">
        <f>IF(原始数据!AK80="","",IF(ISERROR(MATCH(原始数据!AK80,各类选项!$E:$E,0)),1,0))</f>
        <v>0</v>
      </c>
      <c r="I79" s="20">
        <f>IF(原始数据!AL80="","",IF(ISERROR(MATCH(原始数据!AL80,各类选项!$E:$E,0)),1,0))</f>
        <v>0</v>
      </c>
      <c r="J79" s="20">
        <f>IF(原始数据!AR80="","",IF(ISERROR(MATCH(原始数据!AR80,各类选项!$E:$E,0)),1,0))</f>
        <v>0</v>
      </c>
      <c r="K79" s="20">
        <f>IF(原始数据!AT80="","",IF(ISERROR(MATCH(原始数据!AT80,各类选项!$E:$E,0)),1,0))</f>
        <v>0</v>
      </c>
      <c r="L79" s="20">
        <f>IF(原始数据!AM80="","",IF(ISERROR(MATCH(原始数据!AM80,各类选项!$C:$C,0)),1,0))</f>
        <v>0</v>
      </c>
      <c r="M79" s="20">
        <f>IF(原始数据!AN80="","",IF(ISERROR(MATCH(原始数据!AN80,各类选项!$C:$C,0)),1,0))</f>
        <v>0</v>
      </c>
      <c r="N79" s="20" t="str">
        <f>IF(原始数据!AO80="","",IF(ISERROR(MATCH(原始数据!AO80,各类选项!$C:$C,0)),1,0))</f>
        <v/>
      </c>
      <c r="O79" s="20">
        <f>IF(原始数据!AP80="","",IF(ISERROR(MATCH(原始数据!AP80,各类选项!$E:$E,0)),1,0))</f>
        <v>0</v>
      </c>
      <c r="P79" s="20">
        <f>IF(原始数据!AQ80="","",IF(ISERROR(MATCH(原始数据!AQ80,各类选项!$E:$E,0)),1,0))</f>
        <v>0</v>
      </c>
      <c r="Q79" s="20">
        <f>IF(原始数据!AR80="","",IF(ISERROR(MATCH(原始数据!AR80,各类选项!$E:$E,0)),1,0))</f>
        <v>0</v>
      </c>
      <c r="R79" s="20">
        <f>IF(原始数据!AS80="","",IF(ISERROR(MATCH(原始数据!AS80,各类选项!$E:$E,0)),1,0))</f>
        <v>0</v>
      </c>
      <c r="S79" s="20">
        <f>IF(原始数据!AV80="","",IF(ISERROR(MATCH(原始数据!AV80,各类选项!$C:$C,0)),1,0))</f>
        <v>0</v>
      </c>
      <c r="T79" s="20">
        <f>IF(赛后数据!M80="","",IF(ISERROR(MATCH(赛后数据!M80,(各类选项!J:J),0)),1,0))</f>
        <v>0</v>
      </c>
      <c r="U79" s="20">
        <f>IF(赛后数据!U80="","",IF(ISERROR(MATCH(赛后数据!U80,(各类选项!J:J),0)),1,0))</f>
        <v>0</v>
      </c>
      <c r="V79" s="20">
        <f>IF(赛后数据!AC80="","",IF(ISERROR(MATCH(赛后数据!AC80,(各类选项!J:J),0)),1,0))</f>
        <v>0</v>
      </c>
      <c r="W79" s="20">
        <f>IF(赛后数据!AK80="","",IF(ISERROR(MATCH(赛后数据!AK80,(各类选项!J:J),0)),1,0))</f>
        <v>0</v>
      </c>
      <c r="Y79" s="20">
        <f>IF(对局数据!AM80="","",IF(ISERROR(MATCH(对局数据!AM80,(各类选项!J:J),0)),1,0))</f>
        <v>0</v>
      </c>
    </row>
    <row r="80" spans="1:25">
      <c r="A80" s="20">
        <f t="shared" si="3"/>
        <v>0</v>
      </c>
      <c r="B80" s="20">
        <f t="shared" si="4"/>
        <v>0</v>
      </c>
      <c r="C80" s="20">
        <f t="shared" si="5"/>
        <v>0</v>
      </c>
      <c r="D80" s="20" t="str">
        <f>IF(原始数据!K81="","",IF(ISERROR(MATCH(原始数据!K81,原始数据!E81:F81,0)),1,0)-IF(原始数据!K81="",1,0))</f>
        <v/>
      </c>
      <c r="E80" s="20" t="str">
        <f>IF(原始数据!L81="","",IF(ISERROR(MATCH(原始数据!L81,各类选项!L:L,0)),1,0)-IF(原始数据!L81="",1,0))</f>
        <v/>
      </c>
      <c r="F80" s="20" t="str">
        <f>IF(原始数据!W81="","",IF(ISERROR(MATCH(原始数据!W81,各类选项!G:G,0)),1,0))</f>
        <v/>
      </c>
      <c r="G80" s="20" t="str">
        <f>IF(原始数据!X81="","",IF(ISERROR(MATCH(原始数据!X81,各类选项!G:G,0)),1,0))</f>
        <v/>
      </c>
      <c r="H80" s="20" t="str">
        <f>IF(原始数据!AK81="","",IF(ISERROR(MATCH(原始数据!AK81,各类选项!$E:$E,0)),1,0))</f>
        <v/>
      </c>
      <c r="I80" s="20" t="str">
        <f>IF(原始数据!AL81="","",IF(ISERROR(MATCH(原始数据!AL81,各类选项!$E:$E,0)),1,0))</f>
        <v/>
      </c>
      <c r="J80" s="20" t="str">
        <f>IF(原始数据!AR81="","",IF(ISERROR(MATCH(原始数据!AR81,各类选项!$E:$E,0)),1,0))</f>
        <v/>
      </c>
      <c r="K80" s="20" t="str">
        <f>IF(原始数据!AT81="","",IF(ISERROR(MATCH(原始数据!AT81,各类选项!$E:$E,0)),1,0))</f>
        <v/>
      </c>
      <c r="L80" s="20" t="str">
        <f>IF(原始数据!AM81="","",IF(ISERROR(MATCH(原始数据!AM81,各类选项!$C:$C,0)),1,0))</f>
        <v/>
      </c>
      <c r="M80" s="20" t="str">
        <f>IF(原始数据!AN81="","",IF(ISERROR(MATCH(原始数据!AN81,各类选项!$C:$C,0)),1,0))</f>
        <v/>
      </c>
      <c r="N80" s="20" t="str">
        <f>IF(原始数据!AO81="","",IF(ISERROR(MATCH(原始数据!AO81,各类选项!$C:$C,0)),1,0))</f>
        <v/>
      </c>
      <c r="O80" s="20" t="str">
        <f>IF(原始数据!AP81="","",IF(ISERROR(MATCH(原始数据!AP81,各类选项!$E:$E,0)),1,0))</f>
        <v/>
      </c>
      <c r="P80" s="20" t="str">
        <f>IF(原始数据!AQ81="","",IF(ISERROR(MATCH(原始数据!AQ81,各类选项!$E:$E,0)),1,0))</f>
        <v/>
      </c>
      <c r="Q80" s="20" t="str">
        <f>IF(原始数据!AR81="","",IF(ISERROR(MATCH(原始数据!AR81,各类选项!$E:$E,0)),1,0))</f>
        <v/>
      </c>
      <c r="R80" s="20" t="str">
        <f>IF(原始数据!AS81="","",IF(ISERROR(MATCH(原始数据!AS81,各类选项!$E:$E,0)),1,0))</f>
        <v/>
      </c>
      <c r="S80" s="20" t="str">
        <f>IF(原始数据!AV81="","",IF(ISERROR(MATCH(原始数据!AV81,各类选项!$C:$C,0)),1,0))</f>
        <v/>
      </c>
      <c r="T80" s="20" t="str">
        <f>IF(赛后数据!M81="","",IF(ISERROR(MATCH(赛后数据!M81,(各类选项!J:J),0)),1,0))</f>
        <v/>
      </c>
      <c r="U80" s="20" t="str">
        <f>IF(赛后数据!U81="","",IF(ISERROR(MATCH(赛后数据!U81,(各类选项!J:J),0)),1,0))</f>
        <v/>
      </c>
      <c r="V80" s="20" t="str">
        <f>IF(赛后数据!AC81="","",IF(ISERROR(MATCH(赛后数据!AC81,(各类选项!J:J),0)),1,0))</f>
        <v/>
      </c>
      <c r="W80" s="20" t="str">
        <f>IF(赛后数据!AK81="","",IF(ISERROR(MATCH(赛后数据!AK81,(各类选项!J:J),0)),1,0))</f>
        <v/>
      </c>
      <c r="Y80" s="20" t="str">
        <f>IF(对局数据!AM81="","",IF(ISERROR(MATCH(对局数据!AM81,(各类选项!J:J),0)),1,0))</f>
        <v/>
      </c>
    </row>
    <row r="81" spans="1:25">
      <c r="A81" s="20">
        <f t="shared" si="3"/>
        <v>0</v>
      </c>
      <c r="B81" s="20">
        <f t="shared" si="4"/>
        <v>0</v>
      </c>
      <c r="C81" s="20">
        <f t="shared" si="5"/>
        <v>0</v>
      </c>
      <c r="D81" s="20" t="str">
        <f>IF(原始数据!K82="","",IF(ISERROR(MATCH(原始数据!K82,原始数据!E82:F82,0)),1,0)-IF(原始数据!K82="",1,0))</f>
        <v/>
      </c>
      <c r="E81" s="20" t="str">
        <f>IF(原始数据!L82="","",IF(ISERROR(MATCH(原始数据!L82,各类选项!L:L,0)),1,0)-IF(原始数据!L82="",1,0))</f>
        <v/>
      </c>
      <c r="F81" s="20" t="str">
        <f>IF(原始数据!W82="","",IF(ISERROR(MATCH(原始数据!W82,各类选项!G:G,0)),1,0))</f>
        <v/>
      </c>
      <c r="G81" s="20" t="str">
        <f>IF(原始数据!X82="","",IF(ISERROR(MATCH(原始数据!X82,各类选项!G:G,0)),1,0))</f>
        <v/>
      </c>
      <c r="H81" s="20" t="str">
        <f>IF(原始数据!AK82="","",IF(ISERROR(MATCH(原始数据!AK82,各类选项!$E:$E,0)),1,0))</f>
        <v/>
      </c>
      <c r="I81" s="20" t="str">
        <f>IF(原始数据!AL82="","",IF(ISERROR(MATCH(原始数据!AL82,各类选项!$E:$E,0)),1,0))</f>
        <v/>
      </c>
      <c r="J81" s="20" t="str">
        <f>IF(原始数据!AR82="","",IF(ISERROR(MATCH(原始数据!AR82,各类选项!$E:$E,0)),1,0))</f>
        <v/>
      </c>
      <c r="K81" s="20" t="str">
        <f>IF(原始数据!AT82="","",IF(ISERROR(MATCH(原始数据!AT82,各类选项!$E:$E,0)),1,0))</f>
        <v/>
      </c>
      <c r="L81" s="20" t="str">
        <f>IF(原始数据!AM82="","",IF(ISERROR(MATCH(原始数据!AM82,各类选项!$C:$C,0)),1,0))</f>
        <v/>
      </c>
      <c r="M81" s="20" t="str">
        <f>IF(原始数据!AN82="","",IF(ISERROR(MATCH(原始数据!AN82,各类选项!$C:$C,0)),1,0))</f>
        <v/>
      </c>
      <c r="N81" s="20" t="str">
        <f>IF(原始数据!AO82="","",IF(ISERROR(MATCH(原始数据!AO82,各类选项!$C:$C,0)),1,0))</f>
        <v/>
      </c>
      <c r="O81" s="20" t="str">
        <f>IF(原始数据!AP82="","",IF(ISERROR(MATCH(原始数据!AP82,各类选项!$E:$E,0)),1,0))</f>
        <v/>
      </c>
      <c r="P81" s="20" t="str">
        <f>IF(原始数据!AQ82="","",IF(ISERROR(MATCH(原始数据!AQ82,各类选项!$E:$E,0)),1,0))</f>
        <v/>
      </c>
      <c r="Q81" s="20" t="str">
        <f>IF(原始数据!AR82="","",IF(ISERROR(MATCH(原始数据!AR82,各类选项!$E:$E,0)),1,0))</f>
        <v/>
      </c>
      <c r="R81" s="20" t="str">
        <f>IF(原始数据!AS82="","",IF(ISERROR(MATCH(原始数据!AS82,各类选项!$E:$E,0)),1,0))</f>
        <v/>
      </c>
      <c r="S81" s="20" t="str">
        <f>IF(原始数据!AV82="","",IF(ISERROR(MATCH(原始数据!AV82,各类选项!$C:$C,0)),1,0))</f>
        <v/>
      </c>
      <c r="T81" s="20" t="str">
        <f>IF(赛后数据!M82="","",IF(ISERROR(MATCH(赛后数据!M82,(各类选项!J:J),0)),1,0))</f>
        <v/>
      </c>
      <c r="U81" s="20" t="str">
        <f>IF(赛后数据!U82="","",IF(ISERROR(MATCH(赛后数据!U82,(各类选项!J:J),0)),1,0))</f>
        <v/>
      </c>
      <c r="V81" s="20" t="str">
        <f>IF(赛后数据!AC82="","",IF(ISERROR(MATCH(赛后数据!AC82,(各类选项!J:J),0)),1,0))</f>
        <v/>
      </c>
      <c r="W81" s="20" t="str">
        <f>IF(赛后数据!AK82="","",IF(ISERROR(MATCH(赛后数据!AK82,(各类选项!J:J),0)),1,0))</f>
        <v/>
      </c>
      <c r="Y81" s="20" t="str">
        <f>IF(对局数据!AM82="","",IF(ISERROR(MATCH(对局数据!AM82,(各类选项!J:J),0)),1,0))</f>
        <v/>
      </c>
    </row>
    <row r="82" spans="1:25">
      <c r="A82" s="20">
        <f t="shared" si="3"/>
        <v>0</v>
      </c>
      <c r="B82" s="20">
        <f t="shared" si="4"/>
        <v>0</v>
      </c>
      <c r="C82" s="20">
        <f t="shared" si="5"/>
        <v>0</v>
      </c>
      <c r="D82" s="20">
        <f>IF(原始数据!K83="","",IF(ISERROR(MATCH(原始数据!K83,原始数据!E83:F83,0)),1,0)-IF(原始数据!K83="",1,0))</f>
        <v>0</v>
      </c>
      <c r="E82" s="20">
        <f>IF(原始数据!L83="","",IF(ISERROR(MATCH(原始数据!L83,各类选项!L:L,0)),1,0)-IF(原始数据!L83="",1,0))</f>
        <v>0</v>
      </c>
      <c r="F82" s="20">
        <f>IF(原始数据!W83="","",IF(ISERROR(MATCH(原始数据!W83,各类选项!G:G,0)),1,0))</f>
        <v>0</v>
      </c>
      <c r="G82" s="20">
        <f>IF(原始数据!X83="","",IF(ISERROR(MATCH(原始数据!X83,各类选项!G:G,0)),1,0))</f>
        <v>0</v>
      </c>
      <c r="H82" s="20">
        <f>IF(原始数据!AK83="","",IF(ISERROR(MATCH(原始数据!AK83,各类选项!$E:$E,0)),1,0))</f>
        <v>0</v>
      </c>
      <c r="I82" s="20">
        <f>IF(原始数据!AL83="","",IF(ISERROR(MATCH(原始数据!AL83,各类选项!$E:$E,0)),1,0))</f>
        <v>0</v>
      </c>
      <c r="J82" s="20">
        <f>IF(原始数据!AR83="","",IF(ISERROR(MATCH(原始数据!AR83,各类选项!$E:$E,0)),1,0))</f>
        <v>0</v>
      </c>
      <c r="K82" s="20">
        <f>IF(原始数据!AT83="","",IF(ISERROR(MATCH(原始数据!AT83,各类选项!$E:$E,0)),1,0))</f>
        <v>0</v>
      </c>
      <c r="L82" s="20" t="str">
        <f>IF(原始数据!AM83="","",IF(ISERROR(MATCH(原始数据!AM83,各类选项!$C:$C,0)),1,0))</f>
        <v/>
      </c>
      <c r="M82" s="20" t="str">
        <f>IF(原始数据!AN83="","",IF(ISERROR(MATCH(原始数据!AN83,各类选项!$C:$C,0)),1,0))</f>
        <v/>
      </c>
      <c r="N82" s="20" t="str">
        <f>IF(原始数据!AO83="","",IF(ISERROR(MATCH(原始数据!AO83,各类选项!$C:$C,0)),1,0))</f>
        <v/>
      </c>
      <c r="O82" s="20">
        <f>IF(原始数据!AP83="","",IF(ISERROR(MATCH(原始数据!AP83,各类选项!$E:$E,0)),1,0))</f>
        <v>0</v>
      </c>
      <c r="P82" s="20">
        <f>IF(原始数据!AQ83="","",IF(ISERROR(MATCH(原始数据!AQ83,各类选项!$E:$E,0)),1,0))</f>
        <v>0</v>
      </c>
      <c r="Q82" s="20">
        <f>IF(原始数据!AR83="","",IF(ISERROR(MATCH(原始数据!AR83,各类选项!$E:$E,0)),1,0))</f>
        <v>0</v>
      </c>
      <c r="R82" s="20">
        <f>IF(原始数据!AS83="","",IF(ISERROR(MATCH(原始数据!AS83,各类选项!$E:$E,0)),1,0))</f>
        <v>0</v>
      </c>
      <c r="S82" s="20">
        <f>IF(原始数据!AV83="","",IF(ISERROR(MATCH(原始数据!AV83,各类选项!$C:$C,0)),1,0))</f>
        <v>0</v>
      </c>
      <c r="T82" s="20">
        <f>IF(赛后数据!M83="","",IF(ISERROR(MATCH(赛后数据!M83,(各类选项!J:J),0)),1,0))</f>
        <v>0</v>
      </c>
      <c r="U82" s="20">
        <f>IF(赛后数据!U83="","",IF(ISERROR(MATCH(赛后数据!U83,(各类选项!J:J),0)),1,0))</f>
        <v>0</v>
      </c>
      <c r="V82" s="20">
        <f>IF(赛后数据!AC83="","",IF(ISERROR(MATCH(赛后数据!AC83,(各类选项!J:J),0)),1,0))</f>
        <v>0</v>
      </c>
      <c r="W82" s="20">
        <f>IF(赛后数据!AK83="","",IF(ISERROR(MATCH(赛后数据!AK83,(各类选项!J:J),0)),1,0))</f>
        <v>0</v>
      </c>
      <c r="Y82" s="20">
        <f>IF(对局数据!AM83="","",IF(ISERROR(MATCH(对局数据!AM83,(各类选项!J:J),0)),1,0))</f>
        <v>0</v>
      </c>
    </row>
    <row r="83" spans="1:25">
      <c r="A83" s="20">
        <f t="shared" si="3"/>
        <v>0</v>
      </c>
      <c r="B83" s="20">
        <f t="shared" si="4"/>
        <v>0</v>
      </c>
      <c r="C83" s="20">
        <f t="shared" si="5"/>
        <v>0</v>
      </c>
      <c r="D83" s="20">
        <f>IF(原始数据!K84="","",IF(ISERROR(MATCH(原始数据!K84,原始数据!E84:F84,0)),1,0)-IF(原始数据!K84="",1,0))</f>
        <v>0</v>
      </c>
      <c r="E83" s="20">
        <f>IF(原始数据!L84="","",IF(ISERROR(MATCH(原始数据!L84,各类选项!L:L,0)),1,0)-IF(原始数据!L84="",1,0))</f>
        <v>0</v>
      </c>
      <c r="F83" s="20">
        <f>IF(原始数据!W84="","",IF(ISERROR(MATCH(原始数据!W84,各类选项!G:G,0)),1,0))</f>
        <v>0</v>
      </c>
      <c r="G83" s="20">
        <f>IF(原始数据!X84="","",IF(ISERROR(MATCH(原始数据!X84,各类选项!G:G,0)),1,0))</f>
        <v>0</v>
      </c>
      <c r="H83" s="20">
        <f>IF(原始数据!AK84="","",IF(ISERROR(MATCH(原始数据!AK84,各类选项!$E:$E,0)),1,0))</f>
        <v>0</v>
      </c>
      <c r="I83" s="20">
        <f>IF(原始数据!AL84="","",IF(ISERROR(MATCH(原始数据!AL84,各类选项!$E:$E,0)),1,0))</f>
        <v>0</v>
      </c>
      <c r="J83" s="20">
        <f>IF(原始数据!AR84="","",IF(ISERROR(MATCH(原始数据!AR84,各类选项!$E:$E,0)),1,0))</f>
        <v>0</v>
      </c>
      <c r="K83" s="20">
        <f>IF(原始数据!AT84="","",IF(ISERROR(MATCH(原始数据!AT84,各类选项!$E:$E,0)),1,0))</f>
        <v>0</v>
      </c>
      <c r="L83" s="20" t="str">
        <f>IF(原始数据!AM84="","",IF(ISERROR(MATCH(原始数据!AM84,各类选项!$C:$C,0)),1,0))</f>
        <v/>
      </c>
      <c r="M83" s="20" t="str">
        <f>IF(原始数据!AN84="","",IF(ISERROR(MATCH(原始数据!AN84,各类选项!$C:$C,0)),1,0))</f>
        <v/>
      </c>
      <c r="N83" s="20" t="str">
        <f>IF(原始数据!AO84="","",IF(ISERROR(MATCH(原始数据!AO84,各类选项!$C:$C,0)),1,0))</f>
        <v/>
      </c>
      <c r="O83" s="20">
        <f>IF(原始数据!AP84="","",IF(ISERROR(MATCH(原始数据!AP84,各类选项!$E:$E,0)),1,0))</f>
        <v>0</v>
      </c>
      <c r="P83" s="20">
        <f>IF(原始数据!AQ84="","",IF(ISERROR(MATCH(原始数据!AQ84,各类选项!$E:$E,0)),1,0))</f>
        <v>0</v>
      </c>
      <c r="Q83" s="20">
        <f>IF(原始数据!AR84="","",IF(ISERROR(MATCH(原始数据!AR84,各类选项!$E:$E,0)),1,0))</f>
        <v>0</v>
      </c>
      <c r="R83" s="20">
        <f>IF(原始数据!AS84="","",IF(ISERROR(MATCH(原始数据!AS84,各类选项!$E:$E,0)),1,0))</f>
        <v>0</v>
      </c>
      <c r="S83" s="20">
        <f>IF(原始数据!AV84="","",IF(ISERROR(MATCH(原始数据!AV84,各类选项!$C:$C,0)),1,0))</f>
        <v>0</v>
      </c>
      <c r="T83" s="20">
        <f>IF(赛后数据!M84="","",IF(ISERROR(MATCH(赛后数据!M84,(各类选项!J:J),0)),1,0))</f>
        <v>0</v>
      </c>
      <c r="U83" s="20">
        <f>IF(赛后数据!U84="","",IF(ISERROR(MATCH(赛后数据!U84,(各类选项!J:J),0)),1,0))</f>
        <v>0</v>
      </c>
      <c r="V83" s="20">
        <f>IF(赛后数据!AC84="","",IF(ISERROR(MATCH(赛后数据!AC84,(各类选项!J:J),0)),1,0))</f>
        <v>0</v>
      </c>
      <c r="W83" s="20">
        <f>IF(赛后数据!AK84="","",IF(ISERROR(MATCH(赛后数据!AK84,(各类选项!J:J),0)),1,0))</f>
        <v>0</v>
      </c>
      <c r="Y83" s="20">
        <f>IF(对局数据!AM84="","",IF(ISERROR(MATCH(对局数据!AM84,(各类选项!J:J),0)),1,0))</f>
        <v>0</v>
      </c>
    </row>
    <row r="84" spans="1:25">
      <c r="A84" s="20">
        <f t="shared" si="3"/>
        <v>0</v>
      </c>
      <c r="B84" s="20">
        <f t="shared" si="4"/>
        <v>0</v>
      </c>
      <c r="C84" s="20">
        <f t="shared" si="5"/>
        <v>0</v>
      </c>
      <c r="D84" s="20">
        <f>IF(原始数据!K85="","",IF(ISERROR(MATCH(原始数据!K85,原始数据!E85:F85,0)),1,0)-IF(原始数据!K85="",1,0))</f>
        <v>0</v>
      </c>
      <c r="E84" s="20">
        <f>IF(原始数据!L85="","",IF(ISERROR(MATCH(原始数据!L85,各类选项!L:L,0)),1,0)-IF(原始数据!L85="",1,0))</f>
        <v>0</v>
      </c>
      <c r="F84" s="20">
        <f>IF(原始数据!W85="","",IF(ISERROR(MATCH(原始数据!W85,各类选项!G:G,0)),1,0))</f>
        <v>0</v>
      </c>
      <c r="G84" s="20">
        <f>IF(原始数据!X85="","",IF(ISERROR(MATCH(原始数据!X85,各类选项!G:G,0)),1,0))</f>
        <v>0</v>
      </c>
      <c r="H84" s="20">
        <f>IF(原始数据!AK85="","",IF(ISERROR(MATCH(原始数据!AK85,各类选项!$E:$E,0)),1,0))</f>
        <v>0</v>
      </c>
      <c r="I84" s="20">
        <f>IF(原始数据!AL85="","",IF(ISERROR(MATCH(原始数据!AL85,各类选项!$E:$E,0)),1,0))</f>
        <v>0</v>
      </c>
      <c r="J84" s="20">
        <f>IF(原始数据!AR85="","",IF(ISERROR(MATCH(原始数据!AR85,各类选项!$E:$E,0)),1,0))</f>
        <v>0</v>
      </c>
      <c r="K84" s="20">
        <f>IF(原始数据!AT85="","",IF(ISERROR(MATCH(原始数据!AT85,各类选项!$E:$E,0)),1,0))</f>
        <v>0</v>
      </c>
      <c r="L84" s="20">
        <f>IF(原始数据!AM85="","",IF(ISERROR(MATCH(原始数据!AM85,各类选项!$C:$C,0)),1,0))</f>
        <v>0</v>
      </c>
      <c r="M84" s="20" t="str">
        <f>IF(原始数据!AN85="","",IF(ISERROR(MATCH(原始数据!AN85,各类选项!$C:$C,0)),1,0))</f>
        <v/>
      </c>
      <c r="N84" s="20" t="str">
        <f>IF(原始数据!AO85="","",IF(ISERROR(MATCH(原始数据!AO85,各类选项!$C:$C,0)),1,0))</f>
        <v/>
      </c>
      <c r="O84" s="20">
        <f>IF(原始数据!AP85="","",IF(ISERROR(MATCH(原始数据!AP85,各类选项!$E:$E,0)),1,0))</f>
        <v>0</v>
      </c>
      <c r="P84" s="20">
        <f>IF(原始数据!AQ85="","",IF(ISERROR(MATCH(原始数据!AQ85,各类选项!$E:$E,0)),1,0))</f>
        <v>0</v>
      </c>
      <c r="Q84" s="20">
        <f>IF(原始数据!AR85="","",IF(ISERROR(MATCH(原始数据!AR85,各类选项!$E:$E,0)),1,0))</f>
        <v>0</v>
      </c>
      <c r="R84" s="20">
        <f>IF(原始数据!AS85="","",IF(ISERROR(MATCH(原始数据!AS85,各类选项!$E:$E,0)),1,0))</f>
        <v>0</v>
      </c>
      <c r="S84" s="20">
        <f>IF(原始数据!AV85="","",IF(ISERROR(MATCH(原始数据!AV85,各类选项!$C:$C,0)),1,0))</f>
        <v>0</v>
      </c>
      <c r="T84" s="20">
        <f>IF(赛后数据!M85="","",IF(ISERROR(MATCH(赛后数据!M85,(各类选项!J:J),0)),1,0))</f>
        <v>0</v>
      </c>
      <c r="U84" s="20">
        <f>IF(赛后数据!U85="","",IF(ISERROR(MATCH(赛后数据!U85,(各类选项!J:J),0)),1,0))</f>
        <v>0</v>
      </c>
      <c r="V84" s="20">
        <f>IF(赛后数据!AC85="","",IF(ISERROR(MATCH(赛后数据!AC85,(各类选项!J:J),0)),1,0))</f>
        <v>0</v>
      </c>
      <c r="W84" s="20">
        <f>IF(赛后数据!AK85="","",IF(ISERROR(MATCH(赛后数据!AK85,(各类选项!J:J),0)),1,0))</f>
        <v>0</v>
      </c>
      <c r="Y84" s="20">
        <f>IF(对局数据!AM85="","",IF(ISERROR(MATCH(对局数据!AM85,(各类选项!J:J),0)),1,0))</f>
        <v>0</v>
      </c>
    </row>
    <row r="85" spans="1:25">
      <c r="A85" s="20">
        <f t="shared" si="3"/>
        <v>0</v>
      </c>
      <c r="B85" s="20">
        <f t="shared" si="4"/>
        <v>0</v>
      </c>
      <c r="C85" s="20">
        <f t="shared" si="5"/>
        <v>0</v>
      </c>
      <c r="D85" s="20">
        <f>IF(原始数据!K86="","",IF(ISERROR(MATCH(原始数据!K86,原始数据!E86:F86,0)),1,0)-IF(原始数据!K86="",1,0))</f>
        <v>0</v>
      </c>
      <c r="E85" s="20">
        <f>IF(原始数据!L86="","",IF(ISERROR(MATCH(原始数据!L86,各类选项!L:L,0)),1,0)-IF(原始数据!L86="",1,0))</f>
        <v>0</v>
      </c>
      <c r="F85" s="20">
        <f>IF(原始数据!W86="","",IF(ISERROR(MATCH(原始数据!W86,各类选项!G:G,0)),1,0))</f>
        <v>0</v>
      </c>
      <c r="G85" s="20">
        <f>IF(原始数据!X86="","",IF(ISERROR(MATCH(原始数据!X86,各类选项!G:G,0)),1,0))</f>
        <v>0</v>
      </c>
      <c r="H85" s="20">
        <f>IF(原始数据!AK86="","",IF(ISERROR(MATCH(原始数据!AK86,各类选项!$E:$E,0)),1,0))</f>
        <v>0</v>
      </c>
      <c r="I85" s="20">
        <f>IF(原始数据!AL86="","",IF(ISERROR(MATCH(原始数据!AL86,各类选项!$E:$E,0)),1,0))</f>
        <v>0</v>
      </c>
      <c r="J85" s="20">
        <f>IF(原始数据!AR86="","",IF(ISERROR(MATCH(原始数据!AR86,各类选项!$E:$E,0)),1,0))</f>
        <v>0</v>
      </c>
      <c r="K85" s="20">
        <f>IF(原始数据!AT86="","",IF(ISERROR(MATCH(原始数据!AT86,各类选项!$E:$E,0)),1,0))</f>
        <v>0</v>
      </c>
      <c r="L85" s="20">
        <f>IF(原始数据!AM86="","",IF(ISERROR(MATCH(原始数据!AM86,各类选项!$C:$C,0)),1,0))</f>
        <v>0</v>
      </c>
      <c r="M85" s="20" t="str">
        <f>IF(原始数据!AN86="","",IF(ISERROR(MATCH(原始数据!AN86,各类选项!$C:$C,0)),1,0))</f>
        <v/>
      </c>
      <c r="N85" s="20" t="str">
        <f>IF(原始数据!AO86="","",IF(ISERROR(MATCH(原始数据!AO86,各类选项!$C:$C,0)),1,0))</f>
        <v/>
      </c>
      <c r="O85" s="20">
        <f>IF(原始数据!AP86="","",IF(ISERROR(MATCH(原始数据!AP86,各类选项!$E:$E,0)),1,0))</f>
        <v>0</v>
      </c>
      <c r="P85" s="20">
        <f>IF(原始数据!AQ86="","",IF(ISERROR(MATCH(原始数据!AQ86,各类选项!$E:$E,0)),1,0))</f>
        <v>0</v>
      </c>
      <c r="Q85" s="20">
        <f>IF(原始数据!AR86="","",IF(ISERROR(MATCH(原始数据!AR86,各类选项!$E:$E,0)),1,0))</f>
        <v>0</v>
      </c>
      <c r="R85" s="20">
        <f>IF(原始数据!AS86="","",IF(ISERROR(MATCH(原始数据!AS86,各类选项!$E:$E,0)),1,0))</f>
        <v>0</v>
      </c>
      <c r="S85" s="20">
        <f>IF(原始数据!AV86="","",IF(ISERROR(MATCH(原始数据!AV86,各类选项!$C:$C,0)),1,0))</f>
        <v>0</v>
      </c>
      <c r="T85" s="20">
        <f>IF(赛后数据!M86="","",IF(ISERROR(MATCH(赛后数据!M86,(各类选项!J:J),0)),1,0))</f>
        <v>0</v>
      </c>
      <c r="U85" s="20">
        <f>IF(赛后数据!U86="","",IF(ISERROR(MATCH(赛后数据!U86,(各类选项!J:J),0)),1,0))</f>
        <v>0</v>
      </c>
      <c r="V85" s="20">
        <f>IF(赛后数据!AC86="","",IF(ISERROR(MATCH(赛后数据!AC86,(各类选项!J:J),0)),1,0))</f>
        <v>0</v>
      </c>
      <c r="W85" s="20">
        <f>IF(赛后数据!AK86="","",IF(ISERROR(MATCH(赛后数据!AK86,(各类选项!J:J),0)),1,0))</f>
        <v>0</v>
      </c>
      <c r="Y85" s="20">
        <f>IF(对局数据!AM86="","",IF(ISERROR(MATCH(对局数据!AM86,(各类选项!J:J),0)),1,0))</f>
        <v>0</v>
      </c>
    </row>
    <row r="86" spans="1:25">
      <c r="A86" s="20">
        <f t="shared" si="3"/>
        <v>0</v>
      </c>
      <c r="B86" s="20">
        <f t="shared" si="4"/>
        <v>0</v>
      </c>
      <c r="C86" s="20">
        <f t="shared" si="5"/>
        <v>0</v>
      </c>
      <c r="D86" s="20">
        <f>IF(原始数据!K87="","",IF(ISERROR(MATCH(原始数据!K87,原始数据!E87:F87,0)),1,0)-IF(原始数据!K87="",1,0))</f>
        <v>0</v>
      </c>
      <c r="E86" s="20">
        <f>IF(原始数据!L87="","",IF(ISERROR(MATCH(原始数据!L87,各类选项!L:L,0)),1,0)-IF(原始数据!L87="",1,0))</f>
        <v>0</v>
      </c>
      <c r="F86" s="20" t="str">
        <f>IF(原始数据!W87="","",IF(ISERROR(MATCH(原始数据!W87,各类选项!G:G,0)),1,0))</f>
        <v/>
      </c>
      <c r="G86" s="20">
        <f>IF(原始数据!X87="","",IF(ISERROR(MATCH(原始数据!X87,各类选项!G:G,0)),1,0))</f>
        <v>0</v>
      </c>
      <c r="H86" s="20">
        <f>IF(原始数据!AK87="","",IF(ISERROR(MATCH(原始数据!AK87,各类选项!$E:$E,0)),1,0))</f>
        <v>0</v>
      </c>
      <c r="I86" s="20">
        <f>IF(原始数据!AL87="","",IF(ISERROR(MATCH(原始数据!AL87,各类选项!$E:$E,0)),1,0))</f>
        <v>0</v>
      </c>
      <c r="J86" s="20">
        <f>IF(原始数据!AR87="","",IF(ISERROR(MATCH(原始数据!AR87,各类选项!$E:$E,0)),1,0))</f>
        <v>0</v>
      </c>
      <c r="K86" s="20">
        <f>IF(原始数据!AT87="","",IF(ISERROR(MATCH(原始数据!AT87,各类选项!$E:$E,0)),1,0))</f>
        <v>0</v>
      </c>
      <c r="L86" s="20">
        <f>IF(原始数据!AM87="","",IF(ISERROR(MATCH(原始数据!AM87,各类选项!$C:$C,0)),1,0))</f>
        <v>0</v>
      </c>
      <c r="M86" s="20">
        <f>IF(原始数据!AN87="","",IF(ISERROR(MATCH(原始数据!AN87,各类选项!$C:$C,0)),1,0))</f>
        <v>0</v>
      </c>
      <c r="N86" s="20" t="str">
        <f>IF(原始数据!AO87="","",IF(ISERROR(MATCH(原始数据!AO87,各类选项!$C:$C,0)),1,0))</f>
        <v/>
      </c>
      <c r="O86" s="20">
        <f>IF(原始数据!AP87="","",IF(ISERROR(MATCH(原始数据!AP87,各类选项!$E:$E,0)),1,0))</f>
        <v>0</v>
      </c>
      <c r="P86" s="20">
        <f>IF(原始数据!AQ87="","",IF(ISERROR(MATCH(原始数据!AQ87,各类选项!$E:$E,0)),1,0))</f>
        <v>0</v>
      </c>
      <c r="Q86" s="20">
        <f>IF(原始数据!AR87="","",IF(ISERROR(MATCH(原始数据!AR87,各类选项!$E:$E,0)),1,0))</f>
        <v>0</v>
      </c>
      <c r="R86" s="20">
        <f>IF(原始数据!AS87="","",IF(ISERROR(MATCH(原始数据!AS87,各类选项!$E:$E,0)),1,0))</f>
        <v>0</v>
      </c>
      <c r="S86" s="20">
        <f>IF(原始数据!AV87="","",IF(ISERROR(MATCH(原始数据!AV87,各类选项!$C:$C,0)),1,0))</f>
        <v>0</v>
      </c>
      <c r="T86" s="20">
        <f>IF(赛后数据!M87="","",IF(ISERROR(MATCH(赛后数据!M87,(各类选项!J:J),0)),1,0))</f>
        <v>0</v>
      </c>
      <c r="U86" s="20">
        <f>IF(赛后数据!U87="","",IF(ISERROR(MATCH(赛后数据!U87,(各类选项!J:J),0)),1,0))</f>
        <v>0</v>
      </c>
      <c r="V86" s="20">
        <f>IF(赛后数据!AC87="","",IF(ISERROR(MATCH(赛后数据!AC87,(各类选项!J:J),0)),1,0))</f>
        <v>0</v>
      </c>
      <c r="W86" s="20">
        <f>IF(赛后数据!AK87="","",IF(ISERROR(MATCH(赛后数据!AK87,(各类选项!J:J),0)),1,0))</f>
        <v>0</v>
      </c>
      <c r="Y86" s="20">
        <f>IF(对局数据!AM87="","",IF(ISERROR(MATCH(对局数据!AM87,(各类选项!J:J),0)),1,0))</f>
        <v>0</v>
      </c>
    </row>
    <row r="87" spans="1:25">
      <c r="A87" s="20">
        <f t="shared" si="3"/>
        <v>0</v>
      </c>
      <c r="B87" s="20">
        <f t="shared" si="4"/>
        <v>0</v>
      </c>
      <c r="C87" s="20">
        <f t="shared" si="5"/>
        <v>0</v>
      </c>
      <c r="D87" s="20">
        <f>IF(原始数据!K88="","",IF(ISERROR(MATCH(原始数据!K88,原始数据!E88:F88,0)),1,0)-IF(原始数据!K88="",1,0))</f>
        <v>0</v>
      </c>
      <c r="E87" s="20">
        <f>IF(原始数据!L88="","",IF(ISERROR(MATCH(原始数据!L88,各类选项!L:L,0)),1,0)-IF(原始数据!L88="",1,0))</f>
        <v>0</v>
      </c>
      <c r="F87" s="20" t="str">
        <f>IF(原始数据!W88="","",IF(ISERROR(MATCH(原始数据!W88,各类选项!G:G,0)),1,0))</f>
        <v/>
      </c>
      <c r="G87" s="20">
        <f>IF(原始数据!X88="","",IF(ISERROR(MATCH(原始数据!X88,各类选项!G:G,0)),1,0))</f>
        <v>0</v>
      </c>
      <c r="H87" s="20">
        <f>IF(原始数据!AK88="","",IF(ISERROR(MATCH(原始数据!AK88,各类选项!$E:$E,0)),1,0))</f>
        <v>0</v>
      </c>
      <c r="I87" s="20">
        <f>IF(原始数据!AL88="","",IF(ISERROR(MATCH(原始数据!AL88,各类选项!$E:$E,0)),1,0))</f>
        <v>0</v>
      </c>
      <c r="J87" s="20">
        <f>IF(原始数据!AR88="","",IF(ISERROR(MATCH(原始数据!AR88,各类选项!$E:$E,0)),1,0))</f>
        <v>0</v>
      </c>
      <c r="K87" s="20">
        <f>IF(原始数据!AT88="","",IF(ISERROR(MATCH(原始数据!AT88,各类选项!$E:$E,0)),1,0))</f>
        <v>0</v>
      </c>
      <c r="L87" s="20">
        <f>IF(原始数据!AM88="","",IF(ISERROR(MATCH(原始数据!AM88,各类选项!$C:$C,0)),1,0))</f>
        <v>0</v>
      </c>
      <c r="M87" s="20">
        <f>IF(原始数据!AN88="","",IF(ISERROR(MATCH(原始数据!AN88,各类选项!$C:$C,0)),1,0))</f>
        <v>0</v>
      </c>
      <c r="N87" s="20" t="str">
        <f>IF(原始数据!AO88="","",IF(ISERROR(MATCH(原始数据!AO88,各类选项!$C:$C,0)),1,0))</f>
        <v/>
      </c>
      <c r="O87" s="20">
        <f>IF(原始数据!AP88="","",IF(ISERROR(MATCH(原始数据!AP88,各类选项!$E:$E,0)),1,0))</f>
        <v>0</v>
      </c>
      <c r="P87" s="20">
        <f>IF(原始数据!AQ88="","",IF(ISERROR(MATCH(原始数据!AQ88,各类选项!$E:$E,0)),1,0))</f>
        <v>0</v>
      </c>
      <c r="Q87" s="20">
        <f>IF(原始数据!AR88="","",IF(ISERROR(MATCH(原始数据!AR88,各类选项!$E:$E,0)),1,0))</f>
        <v>0</v>
      </c>
      <c r="R87" s="20">
        <f>IF(原始数据!AS88="","",IF(ISERROR(MATCH(原始数据!AS88,各类选项!$E:$E,0)),1,0))</f>
        <v>0</v>
      </c>
      <c r="S87" s="20">
        <f>IF(原始数据!AV88="","",IF(ISERROR(MATCH(原始数据!AV88,各类选项!$C:$C,0)),1,0))</f>
        <v>0</v>
      </c>
      <c r="T87" s="20">
        <f>IF(赛后数据!M88="","",IF(ISERROR(MATCH(赛后数据!M88,(各类选项!J:J),0)),1,0))</f>
        <v>0</v>
      </c>
      <c r="U87" s="20">
        <f>IF(赛后数据!U88="","",IF(ISERROR(MATCH(赛后数据!U88,(各类选项!J:J),0)),1,0))</f>
        <v>0</v>
      </c>
      <c r="V87" s="20">
        <f>IF(赛后数据!AC88="","",IF(ISERROR(MATCH(赛后数据!AC88,(各类选项!J:J),0)),1,0))</f>
        <v>0</v>
      </c>
      <c r="W87" s="20">
        <f>IF(赛后数据!AK88="","",IF(ISERROR(MATCH(赛后数据!AK88,(各类选项!J:J),0)),1,0))</f>
        <v>0</v>
      </c>
      <c r="Y87" s="20">
        <f>IF(对局数据!AM88="","",IF(ISERROR(MATCH(对局数据!AM88,(各类选项!J:J),0)),1,0))</f>
        <v>0</v>
      </c>
    </row>
    <row r="88" spans="1:25">
      <c r="A88" s="20">
        <f t="shared" si="3"/>
        <v>0</v>
      </c>
      <c r="B88" s="20">
        <f t="shared" si="4"/>
        <v>0</v>
      </c>
      <c r="C88" s="20">
        <f t="shared" si="5"/>
        <v>0</v>
      </c>
      <c r="D88" s="20" t="str">
        <f>IF(原始数据!K89="","",IF(ISERROR(MATCH(原始数据!K89,原始数据!E89:F89,0)),1,0)-IF(原始数据!K89="",1,0))</f>
        <v/>
      </c>
      <c r="E88" s="20" t="str">
        <f>IF(原始数据!L89="","",IF(ISERROR(MATCH(原始数据!L89,各类选项!L:L,0)),1,0)-IF(原始数据!L89="",1,0))</f>
        <v/>
      </c>
      <c r="F88" s="20" t="str">
        <f>IF(原始数据!W89="","",IF(ISERROR(MATCH(原始数据!W89,各类选项!G:G,0)),1,0))</f>
        <v/>
      </c>
      <c r="G88" s="20" t="str">
        <f>IF(原始数据!X89="","",IF(ISERROR(MATCH(原始数据!X89,各类选项!G:G,0)),1,0))</f>
        <v/>
      </c>
      <c r="H88" s="20" t="str">
        <f>IF(原始数据!AK89="","",IF(ISERROR(MATCH(原始数据!AK89,各类选项!$E:$E,0)),1,0))</f>
        <v/>
      </c>
      <c r="I88" s="20" t="str">
        <f>IF(原始数据!AL89="","",IF(ISERROR(MATCH(原始数据!AL89,各类选项!$E:$E,0)),1,0))</f>
        <v/>
      </c>
      <c r="J88" s="20" t="str">
        <f>IF(原始数据!AR89="","",IF(ISERROR(MATCH(原始数据!AR89,各类选项!$E:$E,0)),1,0))</f>
        <v/>
      </c>
      <c r="K88" s="20" t="str">
        <f>IF(原始数据!AT89="","",IF(ISERROR(MATCH(原始数据!AT89,各类选项!$E:$E,0)),1,0))</f>
        <v/>
      </c>
      <c r="L88" s="20" t="str">
        <f>IF(原始数据!AM89="","",IF(ISERROR(MATCH(原始数据!AM89,各类选项!$C:$C,0)),1,0))</f>
        <v/>
      </c>
      <c r="M88" s="20" t="str">
        <f>IF(原始数据!AN89="","",IF(ISERROR(MATCH(原始数据!AN89,各类选项!$C:$C,0)),1,0))</f>
        <v/>
      </c>
      <c r="N88" s="20" t="str">
        <f>IF(原始数据!AO89="","",IF(ISERROR(MATCH(原始数据!AO89,各类选项!$C:$C,0)),1,0))</f>
        <v/>
      </c>
      <c r="O88" s="20" t="str">
        <f>IF(原始数据!AP89="","",IF(ISERROR(MATCH(原始数据!AP89,各类选项!$E:$E,0)),1,0))</f>
        <v/>
      </c>
      <c r="P88" s="20" t="str">
        <f>IF(原始数据!AQ89="","",IF(ISERROR(MATCH(原始数据!AQ89,各类选项!$E:$E,0)),1,0))</f>
        <v/>
      </c>
      <c r="Q88" s="20" t="str">
        <f>IF(原始数据!AR89="","",IF(ISERROR(MATCH(原始数据!AR89,各类选项!$E:$E,0)),1,0))</f>
        <v/>
      </c>
      <c r="R88" s="20" t="str">
        <f>IF(原始数据!AS89="","",IF(ISERROR(MATCH(原始数据!AS89,各类选项!$E:$E,0)),1,0))</f>
        <v/>
      </c>
      <c r="S88" s="20" t="str">
        <f>IF(原始数据!AV89="","",IF(ISERROR(MATCH(原始数据!AV89,各类选项!$C:$C,0)),1,0))</f>
        <v/>
      </c>
      <c r="T88" s="20" t="str">
        <f>IF(赛后数据!M89="","",IF(ISERROR(MATCH(赛后数据!M89,(各类选项!J:J),0)),1,0))</f>
        <v/>
      </c>
      <c r="U88" s="20" t="str">
        <f>IF(赛后数据!U89="","",IF(ISERROR(MATCH(赛后数据!U89,(各类选项!J:J),0)),1,0))</f>
        <v/>
      </c>
      <c r="V88" s="20" t="str">
        <f>IF(赛后数据!AC89="","",IF(ISERROR(MATCH(赛后数据!AC89,(各类选项!J:J),0)),1,0))</f>
        <v/>
      </c>
      <c r="W88" s="20" t="str">
        <f>IF(赛后数据!AK89="","",IF(ISERROR(MATCH(赛后数据!AK89,(各类选项!J:J),0)),1,0))</f>
        <v/>
      </c>
      <c r="Y88" s="20" t="str">
        <f>IF(对局数据!AM89="","",IF(ISERROR(MATCH(对局数据!AM89,(各类选项!J:J),0)),1,0))</f>
        <v/>
      </c>
    </row>
    <row r="89" spans="1:25">
      <c r="A89" s="20">
        <f t="shared" si="3"/>
        <v>0</v>
      </c>
      <c r="B89" s="20">
        <f t="shared" si="4"/>
        <v>0</v>
      </c>
      <c r="C89" s="20">
        <f t="shared" si="5"/>
        <v>0</v>
      </c>
      <c r="D89" s="20" t="str">
        <f>IF(原始数据!K90="","",IF(ISERROR(MATCH(原始数据!K90,原始数据!E90:F90,0)),1,0)-IF(原始数据!K90="",1,0))</f>
        <v/>
      </c>
      <c r="E89" s="20" t="str">
        <f>IF(原始数据!L90="","",IF(ISERROR(MATCH(原始数据!L90,各类选项!L:L,0)),1,0)-IF(原始数据!L90="",1,0))</f>
        <v/>
      </c>
      <c r="F89" s="20" t="str">
        <f>IF(原始数据!W90="","",IF(ISERROR(MATCH(原始数据!W90,各类选项!G:G,0)),1,0))</f>
        <v/>
      </c>
      <c r="G89" s="20" t="str">
        <f>IF(原始数据!X90="","",IF(ISERROR(MATCH(原始数据!X90,各类选项!G:G,0)),1,0))</f>
        <v/>
      </c>
      <c r="H89" s="20" t="str">
        <f>IF(原始数据!AK90="","",IF(ISERROR(MATCH(原始数据!AK90,各类选项!$E:$E,0)),1,0))</f>
        <v/>
      </c>
      <c r="I89" s="20" t="str">
        <f>IF(原始数据!AL90="","",IF(ISERROR(MATCH(原始数据!AL90,各类选项!$E:$E,0)),1,0))</f>
        <v/>
      </c>
      <c r="J89" s="20" t="str">
        <f>IF(原始数据!AR90="","",IF(ISERROR(MATCH(原始数据!AR90,各类选项!$E:$E,0)),1,0))</f>
        <v/>
      </c>
      <c r="K89" s="20" t="str">
        <f>IF(原始数据!AT90="","",IF(ISERROR(MATCH(原始数据!AT90,各类选项!$E:$E,0)),1,0))</f>
        <v/>
      </c>
      <c r="L89" s="20" t="str">
        <f>IF(原始数据!AM90="","",IF(ISERROR(MATCH(原始数据!AM90,各类选项!$C:$C,0)),1,0))</f>
        <v/>
      </c>
      <c r="M89" s="20" t="str">
        <f>IF(原始数据!AN90="","",IF(ISERROR(MATCH(原始数据!AN90,各类选项!$C:$C,0)),1,0))</f>
        <v/>
      </c>
      <c r="N89" s="20" t="str">
        <f>IF(原始数据!AO90="","",IF(ISERROR(MATCH(原始数据!AO90,各类选项!$C:$C,0)),1,0))</f>
        <v/>
      </c>
      <c r="O89" s="20" t="str">
        <f>IF(原始数据!AP90="","",IF(ISERROR(MATCH(原始数据!AP90,各类选项!$E:$E,0)),1,0))</f>
        <v/>
      </c>
      <c r="P89" s="20" t="str">
        <f>IF(原始数据!AQ90="","",IF(ISERROR(MATCH(原始数据!AQ90,各类选项!$E:$E,0)),1,0))</f>
        <v/>
      </c>
      <c r="Q89" s="20" t="str">
        <f>IF(原始数据!AR90="","",IF(ISERROR(MATCH(原始数据!AR90,各类选项!$E:$E,0)),1,0))</f>
        <v/>
      </c>
      <c r="R89" s="20" t="str">
        <f>IF(原始数据!AS90="","",IF(ISERROR(MATCH(原始数据!AS90,各类选项!$E:$E,0)),1,0))</f>
        <v/>
      </c>
      <c r="S89" s="20" t="str">
        <f>IF(原始数据!AV90="","",IF(ISERROR(MATCH(原始数据!AV90,各类选项!$C:$C,0)),1,0))</f>
        <v/>
      </c>
      <c r="T89" s="20" t="str">
        <f>IF(赛后数据!M90="","",IF(ISERROR(MATCH(赛后数据!M90,(各类选项!J:J),0)),1,0))</f>
        <v/>
      </c>
      <c r="U89" s="20" t="str">
        <f>IF(赛后数据!U90="","",IF(ISERROR(MATCH(赛后数据!U90,(各类选项!J:J),0)),1,0))</f>
        <v/>
      </c>
      <c r="V89" s="20" t="str">
        <f>IF(赛后数据!AC90="","",IF(ISERROR(MATCH(赛后数据!AC90,(各类选项!J:J),0)),1,0))</f>
        <v/>
      </c>
      <c r="W89" s="20" t="str">
        <f>IF(赛后数据!AK90="","",IF(ISERROR(MATCH(赛后数据!AK90,(各类选项!J:J),0)),1,0))</f>
        <v/>
      </c>
      <c r="Y89" s="20" t="str">
        <f>IF(对局数据!AM90="","",IF(ISERROR(MATCH(对局数据!AM90,(各类选项!J:J),0)),1,0))</f>
        <v/>
      </c>
    </row>
    <row r="90" spans="1:25">
      <c r="A90" s="20">
        <f t="shared" si="3"/>
        <v>0</v>
      </c>
      <c r="B90" s="20">
        <f t="shared" si="4"/>
        <v>0</v>
      </c>
      <c r="C90" s="20">
        <f t="shared" si="5"/>
        <v>0</v>
      </c>
      <c r="D90" s="20">
        <f>IF(原始数据!K91="","",IF(ISERROR(MATCH(原始数据!K91,原始数据!E91:F91,0)),1,0)-IF(原始数据!K91="",1,0))</f>
        <v>0</v>
      </c>
      <c r="E90" s="20">
        <f>IF(原始数据!L91="","",IF(ISERROR(MATCH(原始数据!L91,各类选项!L:L,0)),1,0)-IF(原始数据!L91="",1,0))</f>
        <v>0</v>
      </c>
      <c r="F90" s="20">
        <f>IF(原始数据!W91="","",IF(ISERROR(MATCH(原始数据!W91,各类选项!G:G,0)),1,0))</f>
        <v>0</v>
      </c>
      <c r="G90" s="20">
        <f>IF(原始数据!X91="","",IF(ISERROR(MATCH(原始数据!X91,各类选项!G:G,0)),1,0))</f>
        <v>0</v>
      </c>
      <c r="H90" s="20">
        <f>IF(原始数据!AK91="","",IF(ISERROR(MATCH(原始数据!AK91,各类选项!$E:$E,0)),1,0))</f>
        <v>0</v>
      </c>
      <c r="I90" s="20">
        <f>IF(原始数据!AL91="","",IF(ISERROR(MATCH(原始数据!AL91,各类选项!$E:$E,0)),1,0))</f>
        <v>0</v>
      </c>
      <c r="J90" s="20">
        <f>IF(原始数据!AR91="","",IF(ISERROR(MATCH(原始数据!AR91,各类选项!$E:$E,0)),1,0))</f>
        <v>0</v>
      </c>
      <c r="K90" s="20">
        <f>IF(原始数据!AT91="","",IF(ISERROR(MATCH(原始数据!AT91,各类选项!$E:$E,0)),1,0))</f>
        <v>0</v>
      </c>
      <c r="L90" s="20" t="str">
        <f>IF(原始数据!AM91="","",IF(ISERROR(MATCH(原始数据!AM91,各类选项!$C:$C,0)),1,0))</f>
        <v/>
      </c>
      <c r="M90" s="20" t="str">
        <f>IF(原始数据!AN91="","",IF(ISERROR(MATCH(原始数据!AN91,各类选项!$C:$C,0)),1,0))</f>
        <v/>
      </c>
      <c r="N90" s="20" t="str">
        <f>IF(原始数据!AO91="","",IF(ISERROR(MATCH(原始数据!AO91,各类选项!$C:$C,0)),1,0))</f>
        <v/>
      </c>
      <c r="O90" s="20">
        <f>IF(原始数据!AP91="","",IF(ISERROR(MATCH(原始数据!AP91,各类选项!$E:$E,0)),1,0))</f>
        <v>0</v>
      </c>
      <c r="P90" s="20">
        <f>IF(原始数据!AQ91="","",IF(ISERROR(MATCH(原始数据!AQ91,各类选项!$E:$E,0)),1,0))</f>
        <v>0</v>
      </c>
      <c r="Q90" s="20">
        <f>IF(原始数据!AR91="","",IF(ISERROR(MATCH(原始数据!AR91,各类选项!$E:$E,0)),1,0))</f>
        <v>0</v>
      </c>
      <c r="R90" s="20">
        <f>IF(原始数据!AS91="","",IF(ISERROR(MATCH(原始数据!AS91,各类选项!$E:$E,0)),1,0))</f>
        <v>0</v>
      </c>
      <c r="S90" s="20">
        <f>IF(原始数据!AV91="","",IF(ISERROR(MATCH(原始数据!AV91,各类选项!$C:$C,0)),1,0))</f>
        <v>0</v>
      </c>
      <c r="T90" s="20">
        <f>IF(赛后数据!M91="","",IF(ISERROR(MATCH(赛后数据!M91,(各类选项!J:J),0)),1,0))</f>
        <v>0</v>
      </c>
      <c r="U90" s="20">
        <f>IF(赛后数据!U91="","",IF(ISERROR(MATCH(赛后数据!U91,(各类选项!J:J),0)),1,0))</f>
        <v>0</v>
      </c>
      <c r="V90" s="20">
        <f>IF(赛后数据!AC91="","",IF(ISERROR(MATCH(赛后数据!AC91,(各类选项!J:J),0)),1,0))</f>
        <v>0</v>
      </c>
      <c r="W90" s="20">
        <f>IF(赛后数据!AK91="","",IF(ISERROR(MATCH(赛后数据!AK91,(各类选项!J:J),0)),1,0))</f>
        <v>0</v>
      </c>
      <c r="Y90" s="20">
        <f>IF(对局数据!AM91="","",IF(ISERROR(MATCH(对局数据!AM91,(各类选项!J:J),0)),1,0))</f>
        <v>0</v>
      </c>
    </row>
    <row r="91" spans="1:25">
      <c r="A91" s="20">
        <f t="shared" si="3"/>
        <v>0</v>
      </c>
      <c r="B91" s="20">
        <f t="shared" si="4"/>
        <v>0</v>
      </c>
      <c r="C91" s="20">
        <f t="shared" si="5"/>
        <v>0</v>
      </c>
      <c r="D91" s="20">
        <f>IF(原始数据!K92="","",IF(ISERROR(MATCH(原始数据!K92,原始数据!E92:F92,0)),1,0)-IF(原始数据!K92="",1,0))</f>
        <v>0</v>
      </c>
      <c r="E91" s="20">
        <f>IF(原始数据!L92="","",IF(ISERROR(MATCH(原始数据!L92,各类选项!L:L,0)),1,0)-IF(原始数据!L92="",1,0))</f>
        <v>0</v>
      </c>
      <c r="F91" s="20">
        <f>IF(原始数据!W92="","",IF(ISERROR(MATCH(原始数据!W92,各类选项!G:G,0)),1,0))</f>
        <v>0</v>
      </c>
      <c r="G91" s="20">
        <f>IF(原始数据!X92="","",IF(ISERROR(MATCH(原始数据!X92,各类选项!G:G,0)),1,0))</f>
        <v>0</v>
      </c>
      <c r="H91" s="20">
        <f>IF(原始数据!AK92="","",IF(ISERROR(MATCH(原始数据!AK92,各类选项!$E:$E,0)),1,0))</f>
        <v>0</v>
      </c>
      <c r="I91" s="20">
        <f>IF(原始数据!AL92="","",IF(ISERROR(MATCH(原始数据!AL92,各类选项!$E:$E,0)),1,0))</f>
        <v>0</v>
      </c>
      <c r="J91" s="20">
        <f>IF(原始数据!AR92="","",IF(ISERROR(MATCH(原始数据!AR92,各类选项!$E:$E,0)),1,0))</f>
        <v>0</v>
      </c>
      <c r="K91" s="20">
        <f>IF(原始数据!AT92="","",IF(ISERROR(MATCH(原始数据!AT92,各类选项!$E:$E,0)),1,0))</f>
        <v>0</v>
      </c>
      <c r="L91" s="20" t="str">
        <f>IF(原始数据!AM92="","",IF(ISERROR(MATCH(原始数据!AM92,各类选项!$C:$C,0)),1,0))</f>
        <v/>
      </c>
      <c r="M91" s="20" t="str">
        <f>IF(原始数据!AN92="","",IF(ISERROR(MATCH(原始数据!AN92,各类选项!$C:$C,0)),1,0))</f>
        <v/>
      </c>
      <c r="N91" s="20" t="str">
        <f>IF(原始数据!AO92="","",IF(ISERROR(MATCH(原始数据!AO92,各类选项!$C:$C,0)),1,0))</f>
        <v/>
      </c>
      <c r="O91" s="20">
        <f>IF(原始数据!AP92="","",IF(ISERROR(MATCH(原始数据!AP92,各类选项!$E:$E,0)),1,0))</f>
        <v>0</v>
      </c>
      <c r="P91" s="20">
        <f>IF(原始数据!AQ92="","",IF(ISERROR(MATCH(原始数据!AQ92,各类选项!$E:$E,0)),1,0))</f>
        <v>0</v>
      </c>
      <c r="Q91" s="20">
        <f>IF(原始数据!AR92="","",IF(ISERROR(MATCH(原始数据!AR92,各类选项!$E:$E,0)),1,0))</f>
        <v>0</v>
      </c>
      <c r="R91" s="20">
        <f>IF(原始数据!AS92="","",IF(ISERROR(MATCH(原始数据!AS92,各类选项!$E:$E,0)),1,0))</f>
        <v>0</v>
      </c>
      <c r="S91" s="20">
        <f>IF(原始数据!AV92="","",IF(ISERROR(MATCH(原始数据!AV92,各类选项!$C:$C,0)),1,0))</f>
        <v>0</v>
      </c>
      <c r="T91" s="20">
        <f>IF(赛后数据!M92="","",IF(ISERROR(MATCH(赛后数据!M92,(各类选项!J:J),0)),1,0))</f>
        <v>0</v>
      </c>
      <c r="U91" s="20">
        <f>IF(赛后数据!U92="","",IF(ISERROR(MATCH(赛后数据!U92,(各类选项!J:J),0)),1,0))</f>
        <v>0</v>
      </c>
      <c r="V91" s="20">
        <f>IF(赛后数据!AC92="","",IF(ISERROR(MATCH(赛后数据!AC92,(各类选项!J:J),0)),1,0))</f>
        <v>0</v>
      </c>
      <c r="W91" s="20">
        <f>IF(赛后数据!AK92="","",IF(ISERROR(MATCH(赛后数据!AK92,(各类选项!J:J),0)),1,0))</f>
        <v>0</v>
      </c>
      <c r="Y91" s="20">
        <f>IF(对局数据!AM92="","",IF(ISERROR(MATCH(对局数据!AM92,(各类选项!J:J),0)),1,0))</f>
        <v>0</v>
      </c>
    </row>
    <row r="92" spans="1:25">
      <c r="A92" s="20">
        <f t="shared" si="3"/>
        <v>0</v>
      </c>
      <c r="B92" s="20">
        <f t="shared" si="4"/>
        <v>0</v>
      </c>
      <c r="C92" s="20">
        <f t="shared" si="5"/>
        <v>0</v>
      </c>
      <c r="D92" s="20">
        <f>IF(原始数据!K93="","",IF(ISERROR(MATCH(原始数据!K93,原始数据!E93:F93,0)),1,0)-IF(原始数据!K93="",1,0))</f>
        <v>0</v>
      </c>
      <c r="E92" s="20">
        <f>IF(原始数据!L93="","",IF(ISERROR(MATCH(原始数据!L93,各类选项!L:L,0)),1,0)-IF(原始数据!L93="",1,0))</f>
        <v>0</v>
      </c>
      <c r="F92" s="20">
        <f>IF(原始数据!W93="","",IF(ISERROR(MATCH(原始数据!W93,各类选项!G:G,0)),1,0))</f>
        <v>0</v>
      </c>
      <c r="G92" s="20">
        <f>IF(原始数据!X93="","",IF(ISERROR(MATCH(原始数据!X93,各类选项!G:G,0)),1,0))</f>
        <v>0</v>
      </c>
      <c r="H92" s="20">
        <f>IF(原始数据!AK93="","",IF(ISERROR(MATCH(原始数据!AK93,各类选项!$E:$E,0)),1,0))</f>
        <v>0</v>
      </c>
      <c r="I92" s="20">
        <f>IF(原始数据!AL93="","",IF(ISERROR(MATCH(原始数据!AL93,各类选项!$E:$E,0)),1,0))</f>
        <v>0</v>
      </c>
      <c r="J92" s="20">
        <f>IF(原始数据!AR93="","",IF(ISERROR(MATCH(原始数据!AR93,各类选项!$E:$E,0)),1,0))</f>
        <v>0</v>
      </c>
      <c r="K92" s="20">
        <f>IF(原始数据!AT93="","",IF(ISERROR(MATCH(原始数据!AT93,各类选项!$E:$E,0)),1,0))</f>
        <v>0</v>
      </c>
      <c r="L92" s="20">
        <f>IF(原始数据!AM93="","",IF(ISERROR(MATCH(原始数据!AM93,各类选项!$C:$C,0)),1,0))</f>
        <v>0</v>
      </c>
      <c r="M92" s="20" t="str">
        <f>IF(原始数据!AN93="","",IF(ISERROR(MATCH(原始数据!AN93,各类选项!$C:$C,0)),1,0))</f>
        <v/>
      </c>
      <c r="N92" s="20" t="str">
        <f>IF(原始数据!AO93="","",IF(ISERROR(MATCH(原始数据!AO93,各类选项!$C:$C,0)),1,0))</f>
        <v/>
      </c>
      <c r="O92" s="20">
        <f>IF(原始数据!AP93="","",IF(ISERROR(MATCH(原始数据!AP93,各类选项!$E:$E,0)),1,0))</f>
        <v>0</v>
      </c>
      <c r="P92" s="20">
        <f>IF(原始数据!AQ93="","",IF(ISERROR(MATCH(原始数据!AQ93,各类选项!$E:$E,0)),1,0))</f>
        <v>0</v>
      </c>
      <c r="Q92" s="20">
        <f>IF(原始数据!AR93="","",IF(ISERROR(MATCH(原始数据!AR93,各类选项!$E:$E,0)),1,0))</f>
        <v>0</v>
      </c>
      <c r="R92" s="20">
        <f>IF(原始数据!AS93="","",IF(ISERROR(MATCH(原始数据!AS93,各类选项!$E:$E,0)),1,0))</f>
        <v>0</v>
      </c>
      <c r="S92" s="20">
        <f>IF(原始数据!AV93="","",IF(ISERROR(MATCH(原始数据!AV93,各类选项!$C:$C,0)),1,0))</f>
        <v>0</v>
      </c>
      <c r="T92" s="20">
        <f>IF(赛后数据!M93="","",IF(ISERROR(MATCH(赛后数据!M93,(各类选项!J:J),0)),1,0))</f>
        <v>0</v>
      </c>
      <c r="U92" s="20">
        <f>IF(赛后数据!U93="","",IF(ISERROR(MATCH(赛后数据!U93,(各类选项!J:J),0)),1,0))</f>
        <v>0</v>
      </c>
      <c r="V92" s="20">
        <f>IF(赛后数据!AC93="","",IF(ISERROR(MATCH(赛后数据!AC93,(各类选项!J:J),0)),1,0))</f>
        <v>0</v>
      </c>
      <c r="W92" s="20">
        <f>IF(赛后数据!AK93="","",IF(ISERROR(MATCH(赛后数据!AK93,(各类选项!J:J),0)),1,0))</f>
        <v>0</v>
      </c>
      <c r="Y92" s="20">
        <f>IF(对局数据!AM93="","",IF(ISERROR(MATCH(对局数据!AM93,(各类选项!J:J),0)),1,0))</f>
        <v>0</v>
      </c>
    </row>
    <row r="93" spans="1:25">
      <c r="A93" s="20">
        <f t="shared" si="3"/>
        <v>0</v>
      </c>
      <c r="B93" s="20">
        <f t="shared" si="4"/>
        <v>0</v>
      </c>
      <c r="C93" s="20">
        <f t="shared" si="5"/>
        <v>0</v>
      </c>
      <c r="D93" s="20">
        <f>IF(原始数据!K94="","",IF(ISERROR(MATCH(原始数据!K94,原始数据!E94:F94,0)),1,0)-IF(原始数据!K94="",1,0))</f>
        <v>0</v>
      </c>
      <c r="E93" s="20">
        <f>IF(原始数据!L94="","",IF(ISERROR(MATCH(原始数据!L94,各类选项!L:L,0)),1,0)-IF(原始数据!L94="",1,0))</f>
        <v>0</v>
      </c>
      <c r="F93" s="20">
        <f>IF(原始数据!W94="","",IF(ISERROR(MATCH(原始数据!W94,各类选项!G:G,0)),1,0))</f>
        <v>0</v>
      </c>
      <c r="G93" s="20">
        <f>IF(原始数据!X94="","",IF(ISERROR(MATCH(原始数据!X94,各类选项!G:G,0)),1,0))</f>
        <v>0</v>
      </c>
      <c r="H93" s="20">
        <f>IF(原始数据!AK94="","",IF(ISERROR(MATCH(原始数据!AK94,各类选项!$E:$E,0)),1,0))</f>
        <v>0</v>
      </c>
      <c r="I93" s="20">
        <f>IF(原始数据!AL94="","",IF(ISERROR(MATCH(原始数据!AL94,各类选项!$E:$E,0)),1,0))</f>
        <v>0</v>
      </c>
      <c r="J93" s="20">
        <f>IF(原始数据!AR94="","",IF(ISERROR(MATCH(原始数据!AR94,各类选项!$E:$E,0)),1,0))</f>
        <v>0</v>
      </c>
      <c r="K93" s="20">
        <f>IF(原始数据!AT94="","",IF(ISERROR(MATCH(原始数据!AT94,各类选项!$E:$E,0)),1,0))</f>
        <v>0</v>
      </c>
      <c r="L93" s="20">
        <f>IF(原始数据!AM94="","",IF(ISERROR(MATCH(原始数据!AM94,各类选项!$C:$C,0)),1,0))</f>
        <v>0</v>
      </c>
      <c r="M93" s="20" t="str">
        <f>IF(原始数据!AN94="","",IF(ISERROR(MATCH(原始数据!AN94,各类选项!$C:$C,0)),1,0))</f>
        <v/>
      </c>
      <c r="N93" s="20" t="str">
        <f>IF(原始数据!AO94="","",IF(ISERROR(MATCH(原始数据!AO94,各类选项!$C:$C,0)),1,0))</f>
        <v/>
      </c>
      <c r="O93" s="20">
        <f>IF(原始数据!AP94="","",IF(ISERROR(MATCH(原始数据!AP94,各类选项!$E:$E,0)),1,0))</f>
        <v>0</v>
      </c>
      <c r="P93" s="20">
        <f>IF(原始数据!AQ94="","",IF(ISERROR(MATCH(原始数据!AQ94,各类选项!$E:$E,0)),1,0))</f>
        <v>0</v>
      </c>
      <c r="Q93" s="20">
        <f>IF(原始数据!AR94="","",IF(ISERROR(MATCH(原始数据!AR94,各类选项!$E:$E,0)),1,0))</f>
        <v>0</v>
      </c>
      <c r="R93" s="20">
        <f>IF(原始数据!AS94="","",IF(ISERROR(MATCH(原始数据!AS94,各类选项!$E:$E,0)),1,0))</f>
        <v>0</v>
      </c>
      <c r="S93" s="20">
        <f>IF(原始数据!AV94="","",IF(ISERROR(MATCH(原始数据!AV94,各类选项!$C:$C,0)),1,0))</f>
        <v>0</v>
      </c>
      <c r="T93" s="20">
        <f>IF(赛后数据!M94="","",IF(ISERROR(MATCH(赛后数据!M94,(各类选项!J:J),0)),1,0))</f>
        <v>0</v>
      </c>
      <c r="U93" s="20">
        <f>IF(赛后数据!U94="","",IF(ISERROR(MATCH(赛后数据!U94,(各类选项!J:J),0)),1,0))</f>
        <v>0</v>
      </c>
      <c r="V93" s="20">
        <f>IF(赛后数据!AC94="","",IF(ISERROR(MATCH(赛后数据!AC94,(各类选项!J:J),0)),1,0))</f>
        <v>0</v>
      </c>
      <c r="W93" s="20">
        <f>IF(赛后数据!AK94="","",IF(ISERROR(MATCH(赛后数据!AK94,(各类选项!J:J),0)),1,0))</f>
        <v>0</v>
      </c>
      <c r="Y93" s="20">
        <f>IF(对局数据!AM94="","",IF(ISERROR(MATCH(对局数据!AM94,(各类选项!J:J),0)),1,0))</f>
        <v>0</v>
      </c>
    </row>
    <row r="94" spans="1:25">
      <c r="A94" s="20">
        <f t="shared" si="3"/>
        <v>0</v>
      </c>
      <c r="B94" s="20">
        <f t="shared" si="4"/>
        <v>0</v>
      </c>
      <c r="C94" s="20">
        <f t="shared" si="5"/>
        <v>0</v>
      </c>
      <c r="D94" s="20">
        <f>IF(原始数据!K95="","",IF(ISERROR(MATCH(原始数据!K95,原始数据!E95:F95,0)),1,0)-IF(原始数据!K95="",1,0))</f>
        <v>0</v>
      </c>
      <c r="E94" s="20">
        <f>IF(原始数据!L95="","",IF(ISERROR(MATCH(原始数据!L95,各类选项!L:L,0)),1,0)-IF(原始数据!L95="",1,0))</f>
        <v>0</v>
      </c>
      <c r="F94" s="20" t="str">
        <f>IF(原始数据!W95="","",IF(ISERROR(MATCH(原始数据!W95,各类选项!G:G,0)),1,0))</f>
        <v/>
      </c>
      <c r="G94" s="20">
        <f>IF(原始数据!X95="","",IF(ISERROR(MATCH(原始数据!X95,各类选项!G:G,0)),1,0))</f>
        <v>0</v>
      </c>
      <c r="H94" s="20">
        <f>IF(原始数据!AK95="","",IF(ISERROR(MATCH(原始数据!AK95,各类选项!$E:$E,0)),1,0))</f>
        <v>0</v>
      </c>
      <c r="I94" s="20">
        <f>IF(原始数据!AL95="","",IF(ISERROR(MATCH(原始数据!AL95,各类选项!$E:$E,0)),1,0))</f>
        <v>0</v>
      </c>
      <c r="J94" s="20">
        <f>IF(原始数据!AR95="","",IF(ISERROR(MATCH(原始数据!AR95,各类选项!$E:$E,0)),1,0))</f>
        <v>0</v>
      </c>
      <c r="K94" s="20">
        <f>IF(原始数据!AT95="","",IF(ISERROR(MATCH(原始数据!AT95,各类选项!$E:$E,0)),1,0))</f>
        <v>0</v>
      </c>
      <c r="L94" s="20">
        <f>IF(原始数据!AM95="","",IF(ISERROR(MATCH(原始数据!AM95,各类选项!$C:$C,0)),1,0))</f>
        <v>0</v>
      </c>
      <c r="M94" s="20">
        <f>IF(原始数据!AN95="","",IF(ISERROR(MATCH(原始数据!AN95,各类选项!$C:$C,0)),1,0))</f>
        <v>0</v>
      </c>
      <c r="N94" s="20" t="str">
        <f>IF(原始数据!AO95="","",IF(ISERROR(MATCH(原始数据!AO95,各类选项!$C:$C,0)),1,0))</f>
        <v/>
      </c>
      <c r="O94" s="20">
        <f>IF(原始数据!AP95="","",IF(ISERROR(MATCH(原始数据!AP95,各类选项!$E:$E,0)),1,0))</f>
        <v>0</v>
      </c>
      <c r="P94" s="20">
        <f>IF(原始数据!AQ95="","",IF(ISERROR(MATCH(原始数据!AQ95,各类选项!$E:$E,0)),1,0))</f>
        <v>0</v>
      </c>
      <c r="Q94" s="20">
        <f>IF(原始数据!AR95="","",IF(ISERROR(MATCH(原始数据!AR95,各类选项!$E:$E,0)),1,0))</f>
        <v>0</v>
      </c>
      <c r="R94" s="20">
        <f>IF(原始数据!AS95="","",IF(ISERROR(MATCH(原始数据!AS95,各类选项!$E:$E,0)),1,0))</f>
        <v>0</v>
      </c>
      <c r="S94" s="20">
        <f>IF(原始数据!AV95="","",IF(ISERROR(MATCH(原始数据!AV95,各类选项!$C:$C,0)),1,0))</f>
        <v>0</v>
      </c>
      <c r="T94" s="20">
        <f>IF(赛后数据!M95="","",IF(ISERROR(MATCH(赛后数据!M95,(各类选项!J:J),0)),1,0))</f>
        <v>0</v>
      </c>
      <c r="U94" s="20">
        <f>IF(赛后数据!U95="","",IF(ISERROR(MATCH(赛后数据!U95,(各类选项!J:J),0)),1,0))</f>
        <v>0</v>
      </c>
      <c r="V94" s="20">
        <f>IF(赛后数据!AC95="","",IF(ISERROR(MATCH(赛后数据!AC95,(各类选项!J:J),0)),1,0))</f>
        <v>0</v>
      </c>
      <c r="W94" s="20">
        <f>IF(赛后数据!AK95="","",IF(ISERROR(MATCH(赛后数据!AK95,(各类选项!J:J),0)),1,0))</f>
        <v>0</v>
      </c>
      <c r="Y94" s="20">
        <f>IF(对局数据!AM95="","",IF(ISERROR(MATCH(对局数据!AM95,(各类选项!J:J),0)),1,0))</f>
        <v>0</v>
      </c>
    </row>
    <row r="95" spans="1:25">
      <c r="A95" s="20">
        <f t="shared" si="3"/>
        <v>0</v>
      </c>
      <c r="B95" s="20">
        <f t="shared" si="4"/>
        <v>0</v>
      </c>
      <c r="C95" s="20">
        <f t="shared" si="5"/>
        <v>0</v>
      </c>
      <c r="D95" s="20">
        <f>IF(原始数据!K96="","",IF(ISERROR(MATCH(原始数据!K96,原始数据!E96:F96,0)),1,0)-IF(原始数据!K96="",1,0))</f>
        <v>0</v>
      </c>
      <c r="E95" s="20">
        <f>IF(原始数据!L96="","",IF(ISERROR(MATCH(原始数据!L96,各类选项!L:L,0)),1,0)-IF(原始数据!L96="",1,0))</f>
        <v>0</v>
      </c>
      <c r="F95" s="20" t="str">
        <f>IF(原始数据!W96="","",IF(ISERROR(MATCH(原始数据!W96,各类选项!G:G,0)),1,0))</f>
        <v/>
      </c>
      <c r="G95" s="20">
        <f>IF(原始数据!X96="","",IF(ISERROR(MATCH(原始数据!X96,各类选项!G:G,0)),1,0))</f>
        <v>0</v>
      </c>
      <c r="H95" s="20">
        <f>IF(原始数据!AK96="","",IF(ISERROR(MATCH(原始数据!AK96,各类选项!$E:$E,0)),1,0))</f>
        <v>0</v>
      </c>
      <c r="I95" s="20">
        <f>IF(原始数据!AL96="","",IF(ISERROR(MATCH(原始数据!AL96,各类选项!$E:$E,0)),1,0))</f>
        <v>0</v>
      </c>
      <c r="J95" s="20">
        <f>IF(原始数据!AR96="","",IF(ISERROR(MATCH(原始数据!AR96,各类选项!$E:$E,0)),1,0))</f>
        <v>0</v>
      </c>
      <c r="K95" s="20">
        <f>IF(原始数据!AT96="","",IF(ISERROR(MATCH(原始数据!AT96,各类选项!$E:$E,0)),1,0))</f>
        <v>0</v>
      </c>
      <c r="L95" s="20">
        <f>IF(原始数据!AM96="","",IF(ISERROR(MATCH(原始数据!AM96,各类选项!$C:$C,0)),1,0))</f>
        <v>0</v>
      </c>
      <c r="M95" s="20">
        <f>IF(原始数据!AN96="","",IF(ISERROR(MATCH(原始数据!AN96,各类选项!$C:$C,0)),1,0))</f>
        <v>0</v>
      </c>
      <c r="N95" s="20" t="str">
        <f>IF(原始数据!AO96="","",IF(ISERROR(MATCH(原始数据!AO96,各类选项!$C:$C,0)),1,0))</f>
        <v/>
      </c>
      <c r="O95" s="20">
        <f>IF(原始数据!AP96="","",IF(ISERROR(MATCH(原始数据!AP96,各类选项!$E:$E,0)),1,0))</f>
        <v>0</v>
      </c>
      <c r="P95" s="20">
        <f>IF(原始数据!AQ96="","",IF(ISERROR(MATCH(原始数据!AQ96,各类选项!$E:$E,0)),1,0))</f>
        <v>0</v>
      </c>
      <c r="Q95" s="20">
        <f>IF(原始数据!AR96="","",IF(ISERROR(MATCH(原始数据!AR96,各类选项!$E:$E,0)),1,0))</f>
        <v>0</v>
      </c>
      <c r="R95" s="20">
        <f>IF(原始数据!AS96="","",IF(ISERROR(MATCH(原始数据!AS96,各类选项!$E:$E,0)),1,0))</f>
        <v>0</v>
      </c>
      <c r="S95" s="20">
        <f>IF(原始数据!AV96="","",IF(ISERROR(MATCH(原始数据!AV96,各类选项!$C:$C,0)),1,0))</f>
        <v>0</v>
      </c>
      <c r="T95" s="20">
        <f>IF(赛后数据!M96="","",IF(ISERROR(MATCH(赛后数据!M96,(各类选项!J:J),0)),1,0))</f>
        <v>0</v>
      </c>
      <c r="U95" s="20">
        <f>IF(赛后数据!U96="","",IF(ISERROR(MATCH(赛后数据!U96,(各类选项!J:J),0)),1,0))</f>
        <v>0</v>
      </c>
      <c r="V95" s="20">
        <f>IF(赛后数据!AC96="","",IF(ISERROR(MATCH(赛后数据!AC96,(各类选项!J:J),0)),1,0))</f>
        <v>0</v>
      </c>
      <c r="W95" s="20">
        <f>IF(赛后数据!AK96="","",IF(ISERROR(MATCH(赛后数据!AK96,(各类选项!J:J),0)),1,0))</f>
        <v>0</v>
      </c>
      <c r="Y95" s="20">
        <f>IF(对局数据!AM96="","",IF(ISERROR(MATCH(对局数据!AM96,(各类选项!J:J),0)),1,0))</f>
        <v>0</v>
      </c>
    </row>
    <row r="96" spans="1:25">
      <c r="A96" s="20">
        <f t="shared" si="3"/>
        <v>0</v>
      </c>
      <c r="B96" s="20">
        <f t="shared" si="4"/>
        <v>0</v>
      </c>
      <c r="C96" s="20">
        <f t="shared" si="5"/>
        <v>0</v>
      </c>
      <c r="D96" s="20" t="str">
        <f>IF(原始数据!K97="","",IF(ISERROR(MATCH(原始数据!K97,原始数据!E97:F97,0)),1,0)-IF(原始数据!K97="",1,0))</f>
        <v/>
      </c>
      <c r="E96" s="20" t="str">
        <f>IF(原始数据!L97="","",IF(ISERROR(MATCH(原始数据!L97,各类选项!L:L,0)),1,0)-IF(原始数据!L97="",1,0))</f>
        <v/>
      </c>
      <c r="F96" s="20" t="str">
        <f>IF(原始数据!W97="","",IF(ISERROR(MATCH(原始数据!W97,各类选项!G:G,0)),1,0))</f>
        <v/>
      </c>
      <c r="G96" s="20" t="str">
        <f>IF(原始数据!X97="","",IF(ISERROR(MATCH(原始数据!X97,各类选项!G:G,0)),1,0))</f>
        <v/>
      </c>
      <c r="H96" s="20" t="str">
        <f>IF(原始数据!AK97="","",IF(ISERROR(MATCH(原始数据!AK97,各类选项!$E:$E,0)),1,0))</f>
        <v/>
      </c>
      <c r="I96" s="20" t="str">
        <f>IF(原始数据!AL97="","",IF(ISERROR(MATCH(原始数据!AL97,各类选项!$E:$E,0)),1,0))</f>
        <v/>
      </c>
      <c r="J96" s="20" t="str">
        <f>IF(原始数据!AR97="","",IF(ISERROR(MATCH(原始数据!AR97,各类选项!$E:$E,0)),1,0))</f>
        <v/>
      </c>
      <c r="K96" s="20" t="str">
        <f>IF(原始数据!AT97="","",IF(ISERROR(MATCH(原始数据!AT97,各类选项!$E:$E,0)),1,0))</f>
        <v/>
      </c>
      <c r="L96" s="20" t="str">
        <f>IF(原始数据!AM97="","",IF(ISERROR(MATCH(原始数据!AM97,各类选项!$C:$C,0)),1,0))</f>
        <v/>
      </c>
      <c r="M96" s="20" t="str">
        <f>IF(原始数据!AN97="","",IF(ISERROR(MATCH(原始数据!AN97,各类选项!$C:$C,0)),1,0))</f>
        <v/>
      </c>
      <c r="N96" s="20" t="str">
        <f>IF(原始数据!AO97="","",IF(ISERROR(MATCH(原始数据!AO97,各类选项!$C:$C,0)),1,0))</f>
        <v/>
      </c>
      <c r="O96" s="20" t="str">
        <f>IF(原始数据!AP97="","",IF(ISERROR(MATCH(原始数据!AP97,各类选项!$E:$E,0)),1,0))</f>
        <v/>
      </c>
      <c r="P96" s="20" t="str">
        <f>IF(原始数据!AQ97="","",IF(ISERROR(MATCH(原始数据!AQ97,各类选项!$E:$E,0)),1,0))</f>
        <v/>
      </c>
      <c r="Q96" s="20" t="str">
        <f>IF(原始数据!AR97="","",IF(ISERROR(MATCH(原始数据!AR97,各类选项!$E:$E,0)),1,0))</f>
        <v/>
      </c>
      <c r="R96" s="20" t="str">
        <f>IF(原始数据!AS97="","",IF(ISERROR(MATCH(原始数据!AS97,各类选项!$E:$E,0)),1,0))</f>
        <v/>
      </c>
      <c r="S96" s="20" t="str">
        <f>IF(原始数据!AV97="","",IF(ISERROR(MATCH(原始数据!AV97,各类选项!$C:$C,0)),1,0))</f>
        <v/>
      </c>
      <c r="T96" s="20" t="str">
        <f>IF(赛后数据!M97="","",IF(ISERROR(MATCH(赛后数据!M97,(各类选项!J:J),0)),1,0))</f>
        <v/>
      </c>
      <c r="U96" s="20" t="str">
        <f>IF(赛后数据!U97="","",IF(ISERROR(MATCH(赛后数据!U97,(各类选项!J:J),0)),1,0))</f>
        <v/>
      </c>
      <c r="V96" s="20" t="str">
        <f>IF(赛后数据!AC97="","",IF(ISERROR(MATCH(赛后数据!AC97,(各类选项!J:J),0)),1,0))</f>
        <v/>
      </c>
      <c r="W96" s="20" t="str">
        <f>IF(赛后数据!AK97="","",IF(ISERROR(MATCH(赛后数据!AK97,(各类选项!J:J),0)),1,0))</f>
        <v/>
      </c>
      <c r="Y96" s="20" t="str">
        <f>IF(对局数据!AM97="","",IF(ISERROR(MATCH(对局数据!AM97,(各类选项!J:J),0)),1,0))</f>
        <v/>
      </c>
    </row>
    <row r="97" spans="1:25">
      <c r="A97" s="20">
        <f t="shared" si="3"/>
        <v>0</v>
      </c>
      <c r="B97" s="20">
        <f t="shared" si="4"/>
        <v>0</v>
      </c>
      <c r="C97" s="20">
        <f t="shared" si="5"/>
        <v>0</v>
      </c>
      <c r="D97" s="20" t="str">
        <f>IF(原始数据!K98="","",IF(ISERROR(MATCH(原始数据!K98,原始数据!E98:F98,0)),1,0)-IF(原始数据!K98="",1,0))</f>
        <v/>
      </c>
      <c r="E97" s="20" t="str">
        <f>IF(原始数据!L98="","",IF(ISERROR(MATCH(原始数据!L98,各类选项!L:L,0)),1,0)-IF(原始数据!L98="",1,0))</f>
        <v/>
      </c>
      <c r="F97" s="20" t="str">
        <f>IF(原始数据!W98="","",IF(ISERROR(MATCH(原始数据!W98,各类选项!G:G,0)),1,0))</f>
        <v/>
      </c>
      <c r="G97" s="20" t="str">
        <f>IF(原始数据!X98="","",IF(ISERROR(MATCH(原始数据!X98,各类选项!G:G,0)),1,0))</f>
        <v/>
      </c>
      <c r="H97" s="20" t="str">
        <f>IF(原始数据!AK98="","",IF(ISERROR(MATCH(原始数据!AK98,各类选项!$E:$E,0)),1,0))</f>
        <v/>
      </c>
      <c r="I97" s="20" t="str">
        <f>IF(原始数据!AL98="","",IF(ISERROR(MATCH(原始数据!AL98,各类选项!$E:$E,0)),1,0))</f>
        <v/>
      </c>
      <c r="J97" s="20" t="str">
        <f>IF(原始数据!AR98="","",IF(ISERROR(MATCH(原始数据!AR98,各类选项!$E:$E,0)),1,0))</f>
        <v/>
      </c>
      <c r="K97" s="20" t="str">
        <f>IF(原始数据!AT98="","",IF(ISERROR(MATCH(原始数据!AT98,各类选项!$E:$E,0)),1,0))</f>
        <v/>
      </c>
      <c r="L97" s="20" t="str">
        <f>IF(原始数据!AM98="","",IF(ISERROR(MATCH(原始数据!AM98,各类选项!$C:$C,0)),1,0))</f>
        <v/>
      </c>
      <c r="M97" s="20" t="str">
        <f>IF(原始数据!AN98="","",IF(ISERROR(MATCH(原始数据!AN98,各类选项!$C:$C,0)),1,0))</f>
        <v/>
      </c>
      <c r="N97" s="20" t="str">
        <f>IF(原始数据!AO98="","",IF(ISERROR(MATCH(原始数据!AO98,各类选项!$C:$C,0)),1,0))</f>
        <v/>
      </c>
      <c r="O97" s="20" t="str">
        <f>IF(原始数据!AP98="","",IF(ISERROR(MATCH(原始数据!AP98,各类选项!$E:$E,0)),1,0))</f>
        <v/>
      </c>
      <c r="P97" s="20" t="str">
        <f>IF(原始数据!AQ98="","",IF(ISERROR(MATCH(原始数据!AQ98,各类选项!$E:$E,0)),1,0))</f>
        <v/>
      </c>
      <c r="Q97" s="20" t="str">
        <f>IF(原始数据!AR98="","",IF(ISERROR(MATCH(原始数据!AR98,各类选项!$E:$E,0)),1,0))</f>
        <v/>
      </c>
      <c r="R97" s="20" t="str">
        <f>IF(原始数据!AS98="","",IF(ISERROR(MATCH(原始数据!AS98,各类选项!$E:$E,0)),1,0))</f>
        <v/>
      </c>
      <c r="S97" s="20" t="str">
        <f>IF(原始数据!AV98="","",IF(ISERROR(MATCH(原始数据!AV98,各类选项!$C:$C,0)),1,0))</f>
        <v/>
      </c>
      <c r="T97" s="20" t="str">
        <f>IF(赛后数据!M98="","",IF(ISERROR(MATCH(赛后数据!M98,(各类选项!J:J),0)),1,0))</f>
        <v/>
      </c>
      <c r="U97" s="20" t="str">
        <f>IF(赛后数据!U98="","",IF(ISERROR(MATCH(赛后数据!U98,(各类选项!J:J),0)),1,0))</f>
        <v/>
      </c>
      <c r="V97" s="20" t="str">
        <f>IF(赛后数据!AC98="","",IF(ISERROR(MATCH(赛后数据!AC98,(各类选项!J:J),0)),1,0))</f>
        <v/>
      </c>
      <c r="W97" s="20" t="str">
        <f>IF(赛后数据!AK98="","",IF(ISERROR(MATCH(赛后数据!AK98,(各类选项!J:J),0)),1,0))</f>
        <v/>
      </c>
      <c r="Y97" s="20" t="str">
        <f>IF(对局数据!AM98="","",IF(ISERROR(MATCH(对局数据!AM98,(各类选项!J:J),0)),1,0))</f>
        <v/>
      </c>
    </row>
    <row r="98" spans="1:25">
      <c r="A98" s="20">
        <f t="shared" si="3"/>
        <v>0</v>
      </c>
      <c r="B98" s="20">
        <f t="shared" si="4"/>
        <v>0</v>
      </c>
      <c r="C98" s="20">
        <f t="shared" si="5"/>
        <v>0</v>
      </c>
      <c r="D98" s="20">
        <f>IF(原始数据!K99="","",IF(ISERROR(MATCH(原始数据!K99,原始数据!E99:F99,0)),1,0)-IF(原始数据!K99="",1,0))</f>
        <v>0</v>
      </c>
      <c r="E98" s="20">
        <f>IF(原始数据!L99="","",IF(ISERROR(MATCH(原始数据!L99,各类选项!L:L,0)),1,0)-IF(原始数据!L99="",1,0))</f>
        <v>0</v>
      </c>
      <c r="F98" s="20">
        <f>IF(原始数据!W99="","",IF(ISERROR(MATCH(原始数据!W99,各类选项!G:G,0)),1,0))</f>
        <v>0</v>
      </c>
      <c r="G98" s="20">
        <f>IF(原始数据!X99="","",IF(ISERROR(MATCH(原始数据!X99,各类选项!G:G,0)),1,0))</f>
        <v>0</v>
      </c>
      <c r="H98" s="20">
        <f>IF(原始数据!AK99="","",IF(ISERROR(MATCH(原始数据!AK99,各类选项!$E:$E,0)),1,0))</f>
        <v>0</v>
      </c>
      <c r="I98" s="20">
        <f>IF(原始数据!AL99="","",IF(ISERROR(MATCH(原始数据!AL99,各类选项!$E:$E,0)),1,0))</f>
        <v>0</v>
      </c>
      <c r="J98" s="20">
        <f>IF(原始数据!AR99="","",IF(ISERROR(MATCH(原始数据!AR99,各类选项!$E:$E,0)),1,0))</f>
        <v>0</v>
      </c>
      <c r="K98" s="20">
        <f>IF(原始数据!AT99="","",IF(ISERROR(MATCH(原始数据!AT99,各类选项!$E:$E,0)),1,0))</f>
        <v>0</v>
      </c>
      <c r="L98" s="20" t="str">
        <f>IF(原始数据!AM99="","",IF(ISERROR(MATCH(原始数据!AM99,各类选项!$C:$C,0)),1,0))</f>
        <v/>
      </c>
      <c r="M98" s="20" t="str">
        <f>IF(原始数据!AN99="","",IF(ISERROR(MATCH(原始数据!AN99,各类选项!$C:$C,0)),1,0))</f>
        <v/>
      </c>
      <c r="N98" s="20" t="str">
        <f>IF(原始数据!AO99="","",IF(ISERROR(MATCH(原始数据!AO99,各类选项!$C:$C,0)),1,0))</f>
        <v/>
      </c>
      <c r="O98" s="20">
        <f>IF(原始数据!AP99="","",IF(ISERROR(MATCH(原始数据!AP99,各类选项!$E:$E,0)),1,0))</f>
        <v>0</v>
      </c>
      <c r="P98" s="20">
        <f>IF(原始数据!AQ99="","",IF(ISERROR(MATCH(原始数据!AQ99,各类选项!$E:$E,0)),1,0))</f>
        <v>0</v>
      </c>
      <c r="Q98" s="20">
        <f>IF(原始数据!AR99="","",IF(ISERROR(MATCH(原始数据!AR99,各类选项!$E:$E,0)),1,0))</f>
        <v>0</v>
      </c>
      <c r="R98" s="20">
        <f>IF(原始数据!AS99="","",IF(ISERROR(MATCH(原始数据!AS99,各类选项!$E:$E,0)),1,0))</f>
        <v>0</v>
      </c>
      <c r="S98" s="20">
        <f>IF(原始数据!AV99="","",IF(ISERROR(MATCH(原始数据!AV99,各类选项!$C:$C,0)),1,0))</f>
        <v>0</v>
      </c>
      <c r="T98" s="20">
        <f>IF(赛后数据!M99="","",IF(ISERROR(MATCH(赛后数据!M99,(各类选项!J:J),0)),1,0))</f>
        <v>0</v>
      </c>
      <c r="U98" s="20">
        <f>IF(赛后数据!U99="","",IF(ISERROR(MATCH(赛后数据!U99,(各类选项!J:J),0)),1,0))</f>
        <v>0</v>
      </c>
      <c r="V98" s="20">
        <f>IF(赛后数据!AC99="","",IF(ISERROR(MATCH(赛后数据!AC99,(各类选项!J:J),0)),1,0))</f>
        <v>0</v>
      </c>
      <c r="W98" s="20">
        <f>IF(赛后数据!AK99="","",IF(ISERROR(MATCH(赛后数据!AK99,(各类选项!J:J),0)),1,0))</f>
        <v>0</v>
      </c>
      <c r="Y98" s="20" t="str">
        <f>IF(对局数据!AM99="","",IF(ISERROR(MATCH(对局数据!AM99,(各类选项!J:J),0)),1,0))</f>
        <v/>
      </c>
    </row>
    <row r="99" spans="1:25">
      <c r="A99" s="20">
        <f t="shared" si="3"/>
        <v>0</v>
      </c>
      <c r="B99" s="20">
        <f t="shared" si="4"/>
        <v>0</v>
      </c>
      <c r="C99" s="20">
        <f t="shared" si="5"/>
        <v>0</v>
      </c>
      <c r="D99" s="20">
        <f>IF(原始数据!K100="","",IF(ISERROR(MATCH(原始数据!K100,原始数据!E100:F100,0)),1,0)-IF(原始数据!K100="",1,0))</f>
        <v>0</v>
      </c>
      <c r="E99" s="20">
        <f>IF(原始数据!L100="","",IF(ISERROR(MATCH(原始数据!L100,各类选项!L:L,0)),1,0)-IF(原始数据!L100="",1,0))</f>
        <v>0</v>
      </c>
      <c r="F99" s="20">
        <f>IF(原始数据!W100="","",IF(ISERROR(MATCH(原始数据!W100,各类选项!G:G,0)),1,0))</f>
        <v>0</v>
      </c>
      <c r="G99" s="20">
        <f>IF(原始数据!X100="","",IF(ISERROR(MATCH(原始数据!X100,各类选项!G:G,0)),1,0))</f>
        <v>0</v>
      </c>
      <c r="H99" s="20">
        <f>IF(原始数据!AK100="","",IF(ISERROR(MATCH(原始数据!AK100,各类选项!$E:$E,0)),1,0))</f>
        <v>0</v>
      </c>
      <c r="I99" s="20">
        <f>IF(原始数据!AL100="","",IF(ISERROR(MATCH(原始数据!AL100,各类选项!$E:$E,0)),1,0))</f>
        <v>0</v>
      </c>
      <c r="J99" s="20">
        <f>IF(原始数据!AR100="","",IF(ISERROR(MATCH(原始数据!AR100,各类选项!$E:$E,0)),1,0))</f>
        <v>0</v>
      </c>
      <c r="K99" s="20">
        <f>IF(原始数据!AT100="","",IF(ISERROR(MATCH(原始数据!AT100,各类选项!$E:$E,0)),1,0))</f>
        <v>0</v>
      </c>
      <c r="L99" s="20" t="str">
        <f>IF(原始数据!AM100="","",IF(ISERROR(MATCH(原始数据!AM100,各类选项!$C:$C,0)),1,0))</f>
        <v/>
      </c>
      <c r="M99" s="20" t="str">
        <f>IF(原始数据!AN100="","",IF(ISERROR(MATCH(原始数据!AN100,各类选项!$C:$C,0)),1,0))</f>
        <v/>
      </c>
      <c r="N99" s="20" t="str">
        <f>IF(原始数据!AO100="","",IF(ISERROR(MATCH(原始数据!AO100,各类选项!$C:$C,0)),1,0))</f>
        <v/>
      </c>
      <c r="O99" s="20">
        <f>IF(原始数据!AP100="","",IF(ISERROR(MATCH(原始数据!AP100,各类选项!$E:$E,0)),1,0))</f>
        <v>0</v>
      </c>
      <c r="P99" s="20">
        <f>IF(原始数据!AQ100="","",IF(ISERROR(MATCH(原始数据!AQ100,各类选项!$E:$E,0)),1,0))</f>
        <v>0</v>
      </c>
      <c r="Q99" s="20">
        <f>IF(原始数据!AR100="","",IF(ISERROR(MATCH(原始数据!AR100,各类选项!$E:$E,0)),1,0))</f>
        <v>0</v>
      </c>
      <c r="R99" s="20">
        <f>IF(原始数据!AS100="","",IF(ISERROR(MATCH(原始数据!AS100,各类选项!$E:$E,0)),1,0))</f>
        <v>0</v>
      </c>
      <c r="S99" s="20">
        <f>IF(原始数据!AV100="","",IF(ISERROR(MATCH(原始数据!AV100,各类选项!$C:$C,0)),1,0))</f>
        <v>0</v>
      </c>
      <c r="T99" s="20">
        <f>IF(赛后数据!M100="","",IF(ISERROR(MATCH(赛后数据!M100,(各类选项!J:J),0)),1,0))</f>
        <v>0</v>
      </c>
      <c r="U99" s="20">
        <f>IF(赛后数据!U100="","",IF(ISERROR(MATCH(赛后数据!U100,(各类选项!J:J),0)),1,0))</f>
        <v>0</v>
      </c>
      <c r="V99" s="20">
        <f>IF(赛后数据!AC100="","",IF(ISERROR(MATCH(赛后数据!AC100,(各类选项!J:J),0)),1,0))</f>
        <v>0</v>
      </c>
      <c r="W99" s="20">
        <f>IF(赛后数据!AK100="","",IF(ISERROR(MATCH(赛后数据!AK100,(各类选项!J:J),0)),1,0))</f>
        <v>0</v>
      </c>
      <c r="Y99" s="20" t="str">
        <f>IF(对局数据!AM100="","",IF(ISERROR(MATCH(对局数据!AM100,(各类选项!J:J),0)),1,0))</f>
        <v/>
      </c>
    </row>
    <row r="100" spans="1:25">
      <c r="A100" s="20">
        <f t="shared" si="3"/>
        <v>0</v>
      </c>
      <c r="B100" s="20">
        <f t="shared" si="4"/>
        <v>0</v>
      </c>
      <c r="C100" s="20">
        <f t="shared" si="5"/>
        <v>0</v>
      </c>
      <c r="D100" s="20">
        <f>IF(原始数据!K101="","",IF(ISERROR(MATCH(原始数据!K101,原始数据!E101:F101,0)),1,0)-IF(原始数据!K101="",1,0))</f>
        <v>0</v>
      </c>
      <c r="E100" s="20">
        <f>IF(原始数据!L101="","",IF(ISERROR(MATCH(原始数据!L101,各类选项!L:L,0)),1,0)-IF(原始数据!L101="",1,0))</f>
        <v>0</v>
      </c>
      <c r="F100" s="20">
        <f>IF(原始数据!W101="","",IF(ISERROR(MATCH(原始数据!W101,各类选项!G:G,0)),1,0))</f>
        <v>0</v>
      </c>
      <c r="G100" s="20">
        <f>IF(原始数据!X101="","",IF(ISERROR(MATCH(原始数据!X101,各类选项!G:G,0)),1,0))</f>
        <v>0</v>
      </c>
      <c r="H100" s="20">
        <f>IF(原始数据!AK101="","",IF(ISERROR(MATCH(原始数据!AK101,各类选项!$E:$E,0)),1,0))</f>
        <v>0</v>
      </c>
      <c r="I100" s="20">
        <f>IF(原始数据!AL101="","",IF(ISERROR(MATCH(原始数据!AL101,各类选项!$E:$E,0)),1,0))</f>
        <v>0</v>
      </c>
      <c r="J100" s="20">
        <f>IF(原始数据!AR101="","",IF(ISERROR(MATCH(原始数据!AR101,各类选项!$E:$E,0)),1,0))</f>
        <v>0</v>
      </c>
      <c r="K100" s="20">
        <f>IF(原始数据!AT101="","",IF(ISERROR(MATCH(原始数据!AT101,各类选项!$E:$E,0)),1,0))</f>
        <v>0</v>
      </c>
      <c r="L100" s="20">
        <f>IF(原始数据!AM101="","",IF(ISERROR(MATCH(原始数据!AM101,各类选项!$C:$C,0)),1,0))</f>
        <v>0</v>
      </c>
      <c r="M100" s="20" t="str">
        <f>IF(原始数据!AN101="","",IF(ISERROR(MATCH(原始数据!AN101,各类选项!$C:$C,0)),1,0))</f>
        <v/>
      </c>
      <c r="N100" s="20" t="str">
        <f>IF(原始数据!AO101="","",IF(ISERROR(MATCH(原始数据!AO101,各类选项!$C:$C,0)),1,0))</f>
        <v/>
      </c>
      <c r="O100" s="20">
        <f>IF(原始数据!AP101="","",IF(ISERROR(MATCH(原始数据!AP101,各类选项!$E:$E,0)),1,0))</f>
        <v>0</v>
      </c>
      <c r="P100" s="20">
        <f>IF(原始数据!AQ101="","",IF(ISERROR(MATCH(原始数据!AQ101,各类选项!$E:$E,0)),1,0))</f>
        <v>0</v>
      </c>
      <c r="Q100" s="20">
        <f>IF(原始数据!AR101="","",IF(ISERROR(MATCH(原始数据!AR101,各类选项!$E:$E,0)),1,0))</f>
        <v>0</v>
      </c>
      <c r="R100" s="20">
        <f>IF(原始数据!AS101="","",IF(ISERROR(MATCH(原始数据!AS101,各类选项!$E:$E,0)),1,0))</f>
        <v>0</v>
      </c>
      <c r="S100" s="20">
        <f>IF(原始数据!AV101="","",IF(ISERROR(MATCH(原始数据!AV101,各类选项!$C:$C,0)),1,0))</f>
        <v>0</v>
      </c>
      <c r="T100" s="20">
        <f>IF(赛后数据!M101="","",IF(ISERROR(MATCH(赛后数据!M101,(各类选项!J:J),0)),1,0))</f>
        <v>0</v>
      </c>
      <c r="U100" s="20">
        <f>IF(赛后数据!U101="","",IF(ISERROR(MATCH(赛后数据!U101,(各类选项!J:J),0)),1,0))</f>
        <v>0</v>
      </c>
      <c r="V100" s="20">
        <f>IF(赛后数据!AC101="","",IF(ISERROR(MATCH(赛后数据!AC101,(各类选项!J:J),0)),1,0))</f>
        <v>0</v>
      </c>
      <c r="W100" s="20">
        <f>IF(赛后数据!AK101="","",IF(ISERROR(MATCH(赛后数据!AK101,(各类选项!J:J),0)),1,0))</f>
        <v>0</v>
      </c>
      <c r="Y100" s="20" t="str">
        <f>IF(对局数据!AM101="","",IF(ISERROR(MATCH(对局数据!AM101,(各类选项!J:J),0)),1,0))</f>
        <v/>
      </c>
    </row>
    <row r="101" spans="1:25">
      <c r="A101" s="20">
        <f t="shared" si="3"/>
        <v>0</v>
      </c>
      <c r="B101" s="20">
        <f t="shared" si="4"/>
        <v>0</v>
      </c>
      <c r="C101" s="20">
        <f t="shared" si="5"/>
        <v>0</v>
      </c>
      <c r="D101" s="20">
        <f>IF(原始数据!K102="","",IF(ISERROR(MATCH(原始数据!K102,原始数据!E102:F102,0)),1,0)-IF(原始数据!K102="",1,0))</f>
        <v>0</v>
      </c>
      <c r="E101" s="20">
        <f>IF(原始数据!L102="","",IF(ISERROR(MATCH(原始数据!L102,各类选项!L:L,0)),1,0)-IF(原始数据!L102="",1,0))</f>
        <v>0</v>
      </c>
      <c r="F101" s="20">
        <f>IF(原始数据!W102="","",IF(ISERROR(MATCH(原始数据!W102,各类选项!G:G,0)),1,0))</f>
        <v>0</v>
      </c>
      <c r="G101" s="20">
        <f>IF(原始数据!X102="","",IF(ISERROR(MATCH(原始数据!X102,各类选项!G:G,0)),1,0))</f>
        <v>0</v>
      </c>
      <c r="H101" s="20">
        <f>IF(原始数据!AK102="","",IF(ISERROR(MATCH(原始数据!AK102,各类选项!$E:$E,0)),1,0))</f>
        <v>0</v>
      </c>
      <c r="I101" s="20">
        <f>IF(原始数据!AL102="","",IF(ISERROR(MATCH(原始数据!AL102,各类选项!$E:$E,0)),1,0))</f>
        <v>0</v>
      </c>
      <c r="J101" s="20">
        <f>IF(原始数据!AR102="","",IF(ISERROR(MATCH(原始数据!AR102,各类选项!$E:$E,0)),1,0))</f>
        <v>0</v>
      </c>
      <c r="K101" s="20">
        <f>IF(原始数据!AT102="","",IF(ISERROR(MATCH(原始数据!AT102,各类选项!$E:$E,0)),1,0))</f>
        <v>0</v>
      </c>
      <c r="L101" s="20">
        <f>IF(原始数据!AM102="","",IF(ISERROR(MATCH(原始数据!AM102,各类选项!$C:$C,0)),1,0))</f>
        <v>0</v>
      </c>
      <c r="M101" s="20" t="str">
        <f>IF(原始数据!AN102="","",IF(ISERROR(MATCH(原始数据!AN102,各类选项!$C:$C,0)),1,0))</f>
        <v/>
      </c>
      <c r="N101" s="20" t="str">
        <f>IF(原始数据!AO102="","",IF(ISERROR(MATCH(原始数据!AO102,各类选项!$C:$C,0)),1,0))</f>
        <v/>
      </c>
      <c r="O101" s="20">
        <f>IF(原始数据!AP102="","",IF(ISERROR(MATCH(原始数据!AP102,各类选项!$E:$E,0)),1,0))</f>
        <v>0</v>
      </c>
      <c r="P101" s="20">
        <f>IF(原始数据!AQ102="","",IF(ISERROR(MATCH(原始数据!AQ102,各类选项!$E:$E,0)),1,0))</f>
        <v>0</v>
      </c>
      <c r="Q101" s="20">
        <f>IF(原始数据!AR102="","",IF(ISERROR(MATCH(原始数据!AR102,各类选项!$E:$E,0)),1,0))</f>
        <v>0</v>
      </c>
      <c r="R101" s="20">
        <f>IF(原始数据!AS102="","",IF(ISERROR(MATCH(原始数据!AS102,各类选项!$E:$E,0)),1,0))</f>
        <v>0</v>
      </c>
      <c r="S101" s="20">
        <f>IF(原始数据!AV102="","",IF(ISERROR(MATCH(原始数据!AV102,各类选项!$C:$C,0)),1,0))</f>
        <v>0</v>
      </c>
      <c r="T101" s="20">
        <f>IF(赛后数据!M102="","",IF(ISERROR(MATCH(赛后数据!M102,(各类选项!J:J),0)),1,0))</f>
        <v>0</v>
      </c>
      <c r="U101" s="20">
        <f>IF(赛后数据!U102="","",IF(ISERROR(MATCH(赛后数据!U102,(各类选项!J:J),0)),1,0))</f>
        <v>0</v>
      </c>
      <c r="V101" s="20">
        <f>IF(赛后数据!AC102="","",IF(ISERROR(MATCH(赛后数据!AC102,(各类选项!J:J),0)),1,0))</f>
        <v>0</v>
      </c>
      <c r="W101" s="20">
        <f>IF(赛后数据!AK102="","",IF(ISERROR(MATCH(赛后数据!AK102,(各类选项!J:J),0)),1,0))</f>
        <v>0</v>
      </c>
      <c r="Y101" s="20" t="str">
        <f>IF(对局数据!AM102="","",IF(ISERROR(MATCH(对局数据!AM102,(各类选项!J:J),0)),1,0))</f>
        <v/>
      </c>
    </row>
    <row r="102" spans="1:25">
      <c r="A102" s="20">
        <f t="shared" si="3"/>
        <v>0</v>
      </c>
      <c r="B102" s="20">
        <f t="shared" si="4"/>
        <v>0</v>
      </c>
      <c r="C102" s="20">
        <f t="shared" si="5"/>
        <v>0</v>
      </c>
      <c r="D102" s="20">
        <f>IF(原始数据!K103="","",IF(ISERROR(MATCH(原始数据!K103,原始数据!E103:F103,0)),1,0)-IF(原始数据!K103="",1,0))</f>
        <v>0</v>
      </c>
      <c r="E102" s="20">
        <f>IF(原始数据!L103="","",IF(ISERROR(MATCH(原始数据!L103,各类选项!L:L,0)),1,0)-IF(原始数据!L103="",1,0))</f>
        <v>0</v>
      </c>
      <c r="F102" s="20">
        <f>IF(原始数据!W103="","",IF(ISERROR(MATCH(原始数据!W103,各类选项!G:G,0)),1,0))</f>
        <v>0</v>
      </c>
      <c r="G102" s="20">
        <f>IF(原始数据!X103="","",IF(ISERROR(MATCH(原始数据!X103,各类选项!G:G,0)),1,0))</f>
        <v>0</v>
      </c>
      <c r="H102" s="20">
        <f>IF(原始数据!AK103="","",IF(ISERROR(MATCH(原始数据!AK103,各类选项!$E:$E,0)),1,0))</f>
        <v>0</v>
      </c>
      <c r="I102" s="20">
        <f>IF(原始数据!AL103="","",IF(ISERROR(MATCH(原始数据!AL103,各类选项!$E:$E,0)),1,0))</f>
        <v>0</v>
      </c>
      <c r="J102" s="20">
        <f>IF(原始数据!AR103="","",IF(ISERROR(MATCH(原始数据!AR103,各类选项!$E:$E,0)),1,0))</f>
        <v>0</v>
      </c>
      <c r="K102" s="20">
        <f>IF(原始数据!AT103="","",IF(ISERROR(MATCH(原始数据!AT103,各类选项!$E:$E,0)),1,0))</f>
        <v>0</v>
      </c>
      <c r="L102" s="20">
        <f>IF(原始数据!AM103="","",IF(ISERROR(MATCH(原始数据!AM103,各类选项!$C:$C,0)),1,0))</f>
        <v>0</v>
      </c>
      <c r="M102" s="20">
        <f>IF(原始数据!AN103="","",IF(ISERROR(MATCH(原始数据!AN103,各类选项!$C:$C,0)),1,0))</f>
        <v>0</v>
      </c>
      <c r="N102" s="20" t="str">
        <f>IF(原始数据!AO103="","",IF(ISERROR(MATCH(原始数据!AO103,各类选项!$C:$C,0)),1,0))</f>
        <v/>
      </c>
      <c r="O102" s="20">
        <f>IF(原始数据!AP103="","",IF(ISERROR(MATCH(原始数据!AP103,各类选项!$E:$E,0)),1,0))</f>
        <v>0</v>
      </c>
      <c r="P102" s="20">
        <f>IF(原始数据!AQ103="","",IF(ISERROR(MATCH(原始数据!AQ103,各类选项!$E:$E,0)),1,0))</f>
        <v>0</v>
      </c>
      <c r="Q102" s="20">
        <f>IF(原始数据!AR103="","",IF(ISERROR(MATCH(原始数据!AR103,各类选项!$E:$E,0)),1,0))</f>
        <v>0</v>
      </c>
      <c r="R102" s="20">
        <f>IF(原始数据!AS103="","",IF(ISERROR(MATCH(原始数据!AS103,各类选项!$E:$E,0)),1,0))</f>
        <v>0</v>
      </c>
      <c r="S102" s="20">
        <f>IF(原始数据!AV103="","",IF(ISERROR(MATCH(原始数据!AV103,各类选项!$C:$C,0)),1,0))</f>
        <v>0</v>
      </c>
      <c r="T102" s="20">
        <f>IF(赛后数据!M103="","",IF(ISERROR(MATCH(赛后数据!M103,(各类选项!J:J),0)),1,0))</f>
        <v>0</v>
      </c>
      <c r="U102" s="20">
        <f>IF(赛后数据!U103="","",IF(ISERROR(MATCH(赛后数据!U103,(各类选项!J:J),0)),1,0))</f>
        <v>0</v>
      </c>
      <c r="V102" s="20">
        <f>IF(赛后数据!AC103="","",IF(ISERROR(MATCH(赛后数据!AC103,(各类选项!J:J),0)),1,0))</f>
        <v>0</v>
      </c>
      <c r="W102" s="20">
        <f>IF(赛后数据!AK103="","",IF(ISERROR(MATCH(赛后数据!AK103,(各类选项!J:J),0)),1,0))</f>
        <v>0</v>
      </c>
      <c r="Y102" s="20" t="str">
        <f>IF(对局数据!AM103="","",IF(ISERROR(MATCH(对局数据!AM103,(各类选项!J:J),0)),1,0))</f>
        <v/>
      </c>
    </row>
    <row r="103" spans="1:25">
      <c r="A103" s="20">
        <f t="shared" si="3"/>
        <v>0</v>
      </c>
      <c r="B103" s="20">
        <f t="shared" si="4"/>
        <v>0</v>
      </c>
      <c r="C103" s="20">
        <f t="shared" si="5"/>
        <v>0</v>
      </c>
      <c r="D103" s="20">
        <f>IF(原始数据!K104="","",IF(ISERROR(MATCH(原始数据!K104,原始数据!E104:F104,0)),1,0)-IF(原始数据!K104="",1,0))</f>
        <v>0</v>
      </c>
      <c r="E103" s="20">
        <f>IF(原始数据!L104="","",IF(ISERROR(MATCH(原始数据!L104,各类选项!L:L,0)),1,0)-IF(原始数据!L104="",1,0))</f>
        <v>0</v>
      </c>
      <c r="F103" s="20">
        <f>IF(原始数据!W104="","",IF(ISERROR(MATCH(原始数据!W104,各类选项!G:G,0)),1,0))</f>
        <v>0</v>
      </c>
      <c r="G103" s="20">
        <f>IF(原始数据!X104="","",IF(ISERROR(MATCH(原始数据!X104,各类选项!G:G,0)),1,0))</f>
        <v>0</v>
      </c>
      <c r="H103" s="20">
        <f>IF(原始数据!AK104="","",IF(ISERROR(MATCH(原始数据!AK104,各类选项!$E:$E,0)),1,0))</f>
        <v>0</v>
      </c>
      <c r="I103" s="20">
        <f>IF(原始数据!AL104="","",IF(ISERROR(MATCH(原始数据!AL104,各类选项!$E:$E,0)),1,0))</f>
        <v>0</v>
      </c>
      <c r="J103" s="20">
        <f>IF(原始数据!AR104="","",IF(ISERROR(MATCH(原始数据!AR104,各类选项!$E:$E,0)),1,0))</f>
        <v>0</v>
      </c>
      <c r="K103" s="20">
        <f>IF(原始数据!AT104="","",IF(ISERROR(MATCH(原始数据!AT104,各类选项!$E:$E,0)),1,0))</f>
        <v>0</v>
      </c>
      <c r="L103" s="20">
        <f>IF(原始数据!AM104="","",IF(ISERROR(MATCH(原始数据!AM104,各类选项!$C:$C,0)),1,0))</f>
        <v>0</v>
      </c>
      <c r="M103" s="20">
        <f>IF(原始数据!AN104="","",IF(ISERROR(MATCH(原始数据!AN104,各类选项!$C:$C,0)),1,0))</f>
        <v>0</v>
      </c>
      <c r="N103" s="20" t="str">
        <f>IF(原始数据!AO104="","",IF(ISERROR(MATCH(原始数据!AO104,各类选项!$C:$C,0)),1,0))</f>
        <v/>
      </c>
      <c r="O103" s="20">
        <f>IF(原始数据!AP104="","",IF(ISERROR(MATCH(原始数据!AP104,各类选项!$E:$E,0)),1,0))</f>
        <v>0</v>
      </c>
      <c r="P103" s="20">
        <f>IF(原始数据!AQ104="","",IF(ISERROR(MATCH(原始数据!AQ104,各类选项!$E:$E,0)),1,0))</f>
        <v>0</v>
      </c>
      <c r="Q103" s="20">
        <f>IF(原始数据!AR104="","",IF(ISERROR(MATCH(原始数据!AR104,各类选项!$E:$E,0)),1,0))</f>
        <v>0</v>
      </c>
      <c r="R103" s="20">
        <f>IF(原始数据!AS104="","",IF(ISERROR(MATCH(原始数据!AS104,各类选项!$E:$E,0)),1,0))</f>
        <v>0</v>
      </c>
      <c r="S103" s="20">
        <f>IF(原始数据!AV104="","",IF(ISERROR(MATCH(原始数据!AV104,各类选项!$C:$C,0)),1,0))</f>
        <v>0</v>
      </c>
      <c r="T103" s="20">
        <f>IF(赛后数据!M104="","",IF(ISERROR(MATCH(赛后数据!M104,(各类选项!J:J),0)),1,0))</f>
        <v>0</v>
      </c>
      <c r="U103" s="20">
        <f>IF(赛后数据!U104="","",IF(ISERROR(MATCH(赛后数据!U104,(各类选项!J:J),0)),1,0))</f>
        <v>0</v>
      </c>
      <c r="V103" s="20">
        <f>IF(赛后数据!AC104="","",IF(ISERROR(MATCH(赛后数据!AC104,(各类选项!J:J),0)),1,0))</f>
        <v>0</v>
      </c>
      <c r="W103" s="20">
        <f>IF(赛后数据!AK104="","",IF(ISERROR(MATCH(赛后数据!AK104,(各类选项!J:J),0)),1,0))</f>
        <v>0</v>
      </c>
      <c r="Y103" s="20" t="str">
        <f>IF(对局数据!AM104="","",IF(ISERROR(MATCH(对局数据!AM104,(各类选项!J:J),0)),1,0))</f>
        <v/>
      </c>
    </row>
    <row r="104" spans="1:25">
      <c r="A104" s="20">
        <f t="shared" si="3"/>
        <v>0</v>
      </c>
      <c r="B104" s="20">
        <f t="shared" si="4"/>
        <v>0</v>
      </c>
      <c r="C104" s="20">
        <f t="shared" si="5"/>
        <v>0</v>
      </c>
      <c r="D104" s="20" t="str">
        <f>IF(原始数据!K105="","",IF(ISERROR(MATCH(原始数据!K105,原始数据!E105:F105,0)),1,0)-IF(原始数据!K105="",1,0))</f>
        <v/>
      </c>
      <c r="E104" s="20" t="str">
        <f>IF(原始数据!L105="","",IF(ISERROR(MATCH(原始数据!L105,各类选项!L:L,0)),1,0)-IF(原始数据!L105="",1,0))</f>
        <v/>
      </c>
      <c r="F104" s="20" t="str">
        <f>IF(原始数据!W105="","",IF(ISERROR(MATCH(原始数据!W105,各类选项!G:G,0)),1,0))</f>
        <v/>
      </c>
      <c r="G104" s="20" t="str">
        <f>IF(原始数据!X105="","",IF(ISERROR(MATCH(原始数据!X105,各类选项!G:G,0)),1,0))</f>
        <v/>
      </c>
      <c r="H104" s="20" t="str">
        <f>IF(原始数据!AK105="","",IF(ISERROR(MATCH(原始数据!AK105,各类选项!$E:$E,0)),1,0))</f>
        <v/>
      </c>
      <c r="I104" s="20" t="str">
        <f>IF(原始数据!AL105="","",IF(ISERROR(MATCH(原始数据!AL105,各类选项!$E:$E,0)),1,0))</f>
        <v/>
      </c>
      <c r="J104" s="20" t="str">
        <f>IF(原始数据!AR105="","",IF(ISERROR(MATCH(原始数据!AR105,各类选项!$E:$E,0)),1,0))</f>
        <v/>
      </c>
      <c r="K104" s="20" t="str">
        <f>IF(原始数据!AT105="","",IF(ISERROR(MATCH(原始数据!AT105,各类选项!$E:$E,0)),1,0))</f>
        <v/>
      </c>
      <c r="L104" s="20" t="str">
        <f>IF(原始数据!AM105="","",IF(ISERROR(MATCH(原始数据!AM105,各类选项!$C:$C,0)),1,0))</f>
        <v/>
      </c>
      <c r="M104" s="20" t="str">
        <f>IF(原始数据!AN105="","",IF(ISERROR(MATCH(原始数据!AN105,各类选项!$C:$C,0)),1,0))</f>
        <v/>
      </c>
      <c r="N104" s="20" t="str">
        <f>IF(原始数据!AO105="","",IF(ISERROR(MATCH(原始数据!AO105,各类选项!$C:$C,0)),1,0))</f>
        <v/>
      </c>
      <c r="O104" s="20" t="str">
        <f>IF(原始数据!AP105="","",IF(ISERROR(MATCH(原始数据!AP105,各类选项!$E:$E,0)),1,0))</f>
        <v/>
      </c>
      <c r="P104" s="20" t="str">
        <f>IF(原始数据!AQ105="","",IF(ISERROR(MATCH(原始数据!AQ105,各类选项!$E:$E,0)),1,0))</f>
        <v/>
      </c>
      <c r="Q104" s="20" t="str">
        <f>IF(原始数据!AR105="","",IF(ISERROR(MATCH(原始数据!AR105,各类选项!$E:$E,0)),1,0))</f>
        <v/>
      </c>
      <c r="R104" s="20" t="str">
        <f>IF(原始数据!AS105="","",IF(ISERROR(MATCH(原始数据!AS105,各类选项!$E:$E,0)),1,0))</f>
        <v/>
      </c>
      <c r="S104" s="20" t="str">
        <f>IF(原始数据!AV105="","",IF(ISERROR(MATCH(原始数据!AV105,各类选项!$C:$C,0)),1,0))</f>
        <v/>
      </c>
      <c r="T104" s="20" t="str">
        <f>IF(赛后数据!M105="","",IF(ISERROR(MATCH(赛后数据!M105,(各类选项!J:J),0)),1,0))</f>
        <v/>
      </c>
      <c r="U104" s="20" t="str">
        <f>IF(赛后数据!U105="","",IF(ISERROR(MATCH(赛后数据!U105,(各类选项!J:J),0)),1,0))</f>
        <v/>
      </c>
      <c r="V104" s="20" t="str">
        <f>IF(赛后数据!AC105="","",IF(ISERROR(MATCH(赛后数据!AC105,(各类选项!J:J),0)),1,0))</f>
        <v/>
      </c>
      <c r="W104" s="20" t="str">
        <f>IF(赛后数据!AK105="","",IF(ISERROR(MATCH(赛后数据!AK105,(各类选项!J:J),0)),1,0))</f>
        <v/>
      </c>
      <c r="Y104" s="20" t="str">
        <f>IF(对局数据!AM105="","",IF(ISERROR(MATCH(对局数据!AM105,(各类选项!J:J),0)),1,0))</f>
        <v/>
      </c>
    </row>
    <row r="105" spans="1:25">
      <c r="A105" s="20">
        <f t="shared" si="3"/>
        <v>0</v>
      </c>
      <c r="B105" s="20">
        <f t="shared" si="4"/>
        <v>0</v>
      </c>
      <c r="C105" s="20">
        <f t="shared" si="5"/>
        <v>0</v>
      </c>
      <c r="D105" s="20" t="str">
        <f>IF(原始数据!K106="","",IF(ISERROR(MATCH(原始数据!K106,原始数据!E106:F106,0)),1,0)-IF(原始数据!K106="",1,0))</f>
        <v/>
      </c>
      <c r="E105" s="20" t="str">
        <f>IF(原始数据!L106="","",IF(ISERROR(MATCH(原始数据!L106,各类选项!L:L,0)),1,0)-IF(原始数据!L106="",1,0))</f>
        <v/>
      </c>
      <c r="F105" s="20" t="str">
        <f>IF(原始数据!W106="","",IF(ISERROR(MATCH(原始数据!W106,各类选项!G:G,0)),1,0))</f>
        <v/>
      </c>
      <c r="G105" s="20" t="str">
        <f>IF(原始数据!X106="","",IF(ISERROR(MATCH(原始数据!X106,各类选项!G:G,0)),1,0))</f>
        <v/>
      </c>
      <c r="H105" s="20" t="str">
        <f>IF(原始数据!AK106="","",IF(ISERROR(MATCH(原始数据!AK106,各类选项!$E:$E,0)),1,0))</f>
        <v/>
      </c>
      <c r="I105" s="20" t="str">
        <f>IF(原始数据!AL106="","",IF(ISERROR(MATCH(原始数据!AL106,各类选项!$E:$E,0)),1,0))</f>
        <v/>
      </c>
      <c r="J105" s="20" t="str">
        <f>IF(原始数据!AR106="","",IF(ISERROR(MATCH(原始数据!AR106,各类选项!$E:$E,0)),1,0))</f>
        <v/>
      </c>
      <c r="K105" s="20" t="str">
        <f>IF(原始数据!AT106="","",IF(ISERROR(MATCH(原始数据!AT106,各类选项!$E:$E,0)),1,0))</f>
        <v/>
      </c>
      <c r="L105" s="20" t="str">
        <f>IF(原始数据!AM106="","",IF(ISERROR(MATCH(原始数据!AM106,各类选项!$C:$C,0)),1,0))</f>
        <v/>
      </c>
      <c r="M105" s="20" t="str">
        <f>IF(原始数据!AN106="","",IF(ISERROR(MATCH(原始数据!AN106,各类选项!$C:$C,0)),1,0))</f>
        <v/>
      </c>
      <c r="N105" s="20" t="str">
        <f>IF(原始数据!AO106="","",IF(ISERROR(MATCH(原始数据!AO106,各类选项!$C:$C,0)),1,0))</f>
        <v/>
      </c>
      <c r="O105" s="20" t="str">
        <f>IF(原始数据!AP106="","",IF(ISERROR(MATCH(原始数据!AP106,各类选项!$E:$E,0)),1,0))</f>
        <v/>
      </c>
      <c r="P105" s="20" t="str">
        <f>IF(原始数据!AQ106="","",IF(ISERROR(MATCH(原始数据!AQ106,各类选项!$E:$E,0)),1,0))</f>
        <v/>
      </c>
      <c r="Q105" s="20" t="str">
        <f>IF(原始数据!AR106="","",IF(ISERROR(MATCH(原始数据!AR106,各类选项!$E:$E,0)),1,0))</f>
        <v/>
      </c>
      <c r="R105" s="20" t="str">
        <f>IF(原始数据!AS106="","",IF(ISERROR(MATCH(原始数据!AS106,各类选项!$E:$E,0)),1,0))</f>
        <v/>
      </c>
      <c r="S105" s="20" t="str">
        <f>IF(原始数据!AV106="","",IF(ISERROR(MATCH(原始数据!AV106,各类选项!$C:$C,0)),1,0))</f>
        <v/>
      </c>
      <c r="T105" s="20" t="str">
        <f>IF(赛后数据!M106="","",IF(ISERROR(MATCH(赛后数据!M106,(各类选项!J:J),0)),1,0))</f>
        <v/>
      </c>
      <c r="U105" s="20" t="str">
        <f>IF(赛后数据!U106="","",IF(ISERROR(MATCH(赛后数据!U106,(各类选项!J:J),0)),1,0))</f>
        <v/>
      </c>
      <c r="V105" s="20" t="str">
        <f>IF(赛后数据!AC106="","",IF(ISERROR(MATCH(赛后数据!AC106,(各类选项!J:J),0)),1,0))</f>
        <v/>
      </c>
      <c r="W105" s="20" t="str">
        <f>IF(赛后数据!AK106="","",IF(ISERROR(MATCH(赛后数据!AK106,(各类选项!J:J),0)),1,0))</f>
        <v/>
      </c>
      <c r="Y105" s="20" t="str">
        <f>IF(对局数据!AM106="","",IF(ISERROR(MATCH(对局数据!AM106,(各类选项!J:J),0)),1,0))</f>
        <v/>
      </c>
    </row>
    <row r="106" spans="1:25">
      <c r="A106" s="20">
        <f t="shared" si="3"/>
        <v>0</v>
      </c>
      <c r="B106" s="20">
        <f t="shared" si="4"/>
        <v>0</v>
      </c>
      <c r="C106" s="20">
        <f t="shared" si="5"/>
        <v>0</v>
      </c>
      <c r="D106" s="20">
        <f>IF(原始数据!K107="","",IF(ISERROR(MATCH(原始数据!K107,原始数据!E107:F107,0)),1,0)-IF(原始数据!K107="",1,0))</f>
        <v>0</v>
      </c>
      <c r="E106" s="20">
        <f>IF(原始数据!L107="","",IF(ISERROR(MATCH(原始数据!L107,各类选项!L:L,0)),1,0)-IF(原始数据!L107="",1,0))</f>
        <v>0</v>
      </c>
      <c r="F106" s="20">
        <f>IF(原始数据!W107="","",IF(ISERROR(MATCH(原始数据!W107,各类选项!G:G,0)),1,0))</f>
        <v>0</v>
      </c>
      <c r="G106" s="20">
        <f>IF(原始数据!X107="","",IF(ISERROR(MATCH(原始数据!X107,各类选项!G:G,0)),1,0))</f>
        <v>0</v>
      </c>
      <c r="H106" s="20">
        <f>IF(原始数据!AK107="","",IF(ISERROR(MATCH(原始数据!AK107,各类选项!$E:$E,0)),1,0))</f>
        <v>0</v>
      </c>
      <c r="I106" s="20">
        <f>IF(原始数据!AL107="","",IF(ISERROR(MATCH(原始数据!AL107,各类选项!$E:$E,0)),1,0))</f>
        <v>0</v>
      </c>
      <c r="J106" s="20">
        <f>IF(原始数据!AR107="","",IF(ISERROR(MATCH(原始数据!AR107,各类选项!$E:$E,0)),1,0))</f>
        <v>0</v>
      </c>
      <c r="K106" s="20">
        <f>IF(原始数据!AT107="","",IF(ISERROR(MATCH(原始数据!AT107,各类选项!$E:$E,0)),1,0))</f>
        <v>0</v>
      </c>
      <c r="L106" s="20" t="str">
        <f>IF(原始数据!AM107="","",IF(ISERROR(MATCH(原始数据!AM107,各类选项!$C:$C,0)),1,0))</f>
        <v/>
      </c>
      <c r="M106" s="20" t="str">
        <f>IF(原始数据!AN107="","",IF(ISERROR(MATCH(原始数据!AN107,各类选项!$C:$C,0)),1,0))</f>
        <v/>
      </c>
      <c r="N106" s="20" t="str">
        <f>IF(原始数据!AO107="","",IF(ISERROR(MATCH(原始数据!AO107,各类选项!$C:$C,0)),1,0))</f>
        <v/>
      </c>
      <c r="O106" s="20">
        <f>IF(原始数据!AP107="","",IF(ISERROR(MATCH(原始数据!AP107,各类选项!$E:$E,0)),1,0))</f>
        <v>0</v>
      </c>
      <c r="P106" s="20">
        <f>IF(原始数据!AQ107="","",IF(ISERROR(MATCH(原始数据!AQ107,各类选项!$E:$E,0)),1,0))</f>
        <v>0</v>
      </c>
      <c r="Q106" s="20">
        <f>IF(原始数据!AR107="","",IF(ISERROR(MATCH(原始数据!AR107,各类选项!$E:$E,0)),1,0))</f>
        <v>0</v>
      </c>
      <c r="R106" s="20">
        <f>IF(原始数据!AS107="","",IF(ISERROR(MATCH(原始数据!AS107,各类选项!$E:$E,0)),1,0))</f>
        <v>0</v>
      </c>
      <c r="S106" s="20">
        <f>IF(原始数据!AV107="","",IF(ISERROR(MATCH(原始数据!AV107,各类选项!$C:$C,0)),1,0))</f>
        <v>0</v>
      </c>
      <c r="T106" s="20">
        <f>IF(赛后数据!M107="","",IF(ISERROR(MATCH(赛后数据!M107,(各类选项!J:J),0)),1,0))</f>
        <v>0</v>
      </c>
      <c r="U106" s="20">
        <f>IF(赛后数据!U107="","",IF(ISERROR(MATCH(赛后数据!U107,(各类选项!J:J),0)),1,0))</f>
        <v>0</v>
      </c>
      <c r="V106" s="20">
        <f>IF(赛后数据!AC107="","",IF(ISERROR(MATCH(赛后数据!AC107,(各类选项!J:J),0)),1,0))</f>
        <v>0</v>
      </c>
      <c r="W106" s="20">
        <f>IF(赛后数据!AK107="","",IF(ISERROR(MATCH(赛后数据!AK107,(各类选项!J:J),0)),1,0))</f>
        <v>0</v>
      </c>
      <c r="Y106" s="20" t="str">
        <f>IF(对局数据!AM107="","",IF(ISERROR(MATCH(对局数据!AM107,(各类选项!J:J),0)),1,0))</f>
        <v/>
      </c>
    </row>
    <row r="107" spans="1:25">
      <c r="A107" s="20">
        <f t="shared" si="3"/>
        <v>0</v>
      </c>
      <c r="B107" s="20">
        <f t="shared" si="4"/>
        <v>0</v>
      </c>
      <c r="C107" s="20">
        <f t="shared" si="5"/>
        <v>0</v>
      </c>
      <c r="D107" s="20">
        <f>IF(原始数据!K108="","",IF(ISERROR(MATCH(原始数据!K108,原始数据!E108:F108,0)),1,0)-IF(原始数据!K108="",1,0))</f>
        <v>0</v>
      </c>
      <c r="E107" s="20">
        <f>IF(原始数据!L108="","",IF(ISERROR(MATCH(原始数据!L108,各类选项!L:L,0)),1,0)-IF(原始数据!L108="",1,0))</f>
        <v>0</v>
      </c>
      <c r="F107" s="20">
        <f>IF(原始数据!W108="","",IF(ISERROR(MATCH(原始数据!W108,各类选项!G:G,0)),1,0))</f>
        <v>0</v>
      </c>
      <c r="G107" s="20">
        <f>IF(原始数据!X108="","",IF(ISERROR(MATCH(原始数据!X108,各类选项!G:G,0)),1,0))</f>
        <v>0</v>
      </c>
      <c r="H107" s="20">
        <f>IF(原始数据!AK108="","",IF(ISERROR(MATCH(原始数据!AK108,各类选项!$E:$E,0)),1,0))</f>
        <v>0</v>
      </c>
      <c r="I107" s="20">
        <f>IF(原始数据!AL108="","",IF(ISERROR(MATCH(原始数据!AL108,各类选项!$E:$E,0)),1,0))</f>
        <v>0</v>
      </c>
      <c r="J107" s="20">
        <f>IF(原始数据!AR108="","",IF(ISERROR(MATCH(原始数据!AR108,各类选项!$E:$E,0)),1,0))</f>
        <v>0</v>
      </c>
      <c r="K107" s="20">
        <f>IF(原始数据!AT108="","",IF(ISERROR(MATCH(原始数据!AT108,各类选项!$E:$E,0)),1,0))</f>
        <v>0</v>
      </c>
      <c r="L107" s="20" t="str">
        <f>IF(原始数据!AM108="","",IF(ISERROR(MATCH(原始数据!AM108,各类选项!$C:$C,0)),1,0))</f>
        <v/>
      </c>
      <c r="M107" s="20" t="str">
        <f>IF(原始数据!AN108="","",IF(ISERROR(MATCH(原始数据!AN108,各类选项!$C:$C,0)),1,0))</f>
        <v/>
      </c>
      <c r="N107" s="20" t="str">
        <f>IF(原始数据!AO108="","",IF(ISERROR(MATCH(原始数据!AO108,各类选项!$C:$C,0)),1,0))</f>
        <v/>
      </c>
      <c r="O107" s="20">
        <f>IF(原始数据!AP108="","",IF(ISERROR(MATCH(原始数据!AP108,各类选项!$E:$E,0)),1,0))</f>
        <v>0</v>
      </c>
      <c r="P107" s="20">
        <f>IF(原始数据!AQ108="","",IF(ISERROR(MATCH(原始数据!AQ108,各类选项!$E:$E,0)),1,0))</f>
        <v>0</v>
      </c>
      <c r="Q107" s="20">
        <f>IF(原始数据!AR108="","",IF(ISERROR(MATCH(原始数据!AR108,各类选项!$E:$E,0)),1,0))</f>
        <v>0</v>
      </c>
      <c r="R107" s="20">
        <f>IF(原始数据!AS108="","",IF(ISERROR(MATCH(原始数据!AS108,各类选项!$E:$E,0)),1,0))</f>
        <v>0</v>
      </c>
      <c r="S107" s="20">
        <f>IF(原始数据!AV108="","",IF(ISERROR(MATCH(原始数据!AV108,各类选项!$C:$C,0)),1,0))</f>
        <v>0</v>
      </c>
      <c r="T107" s="20">
        <f>IF(赛后数据!M108="","",IF(ISERROR(MATCH(赛后数据!M108,(各类选项!J:J),0)),1,0))</f>
        <v>0</v>
      </c>
      <c r="U107" s="20">
        <f>IF(赛后数据!U108="","",IF(ISERROR(MATCH(赛后数据!U108,(各类选项!J:J),0)),1,0))</f>
        <v>0</v>
      </c>
      <c r="V107" s="20">
        <f>IF(赛后数据!AC108="","",IF(ISERROR(MATCH(赛后数据!AC108,(各类选项!J:J),0)),1,0))</f>
        <v>0</v>
      </c>
      <c r="W107" s="20">
        <f>IF(赛后数据!AK108="","",IF(ISERROR(MATCH(赛后数据!AK108,(各类选项!J:J),0)),1,0))</f>
        <v>0</v>
      </c>
      <c r="Y107" s="20" t="str">
        <f>IF(对局数据!AM108="","",IF(ISERROR(MATCH(对局数据!AM108,(各类选项!J:J),0)),1,0))</f>
        <v/>
      </c>
    </row>
    <row r="108" spans="1:25">
      <c r="A108" s="20">
        <f t="shared" si="3"/>
        <v>0</v>
      </c>
      <c r="B108" s="20">
        <f t="shared" si="4"/>
        <v>0</v>
      </c>
      <c r="C108" s="20">
        <f t="shared" si="5"/>
        <v>0</v>
      </c>
      <c r="D108" s="20">
        <f>IF(原始数据!K109="","",IF(ISERROR(MATCH(原始数据!K109,原始数据!E109:F109,0)),1,0)-IF(原始数据!K109="",1,0))</f>
        <v>0</v>
      </c>
      <c r="E108" s="20">
        <f>IF(原始数据!L109="","",IF(ISERROR(MATCH(原始数据!L109,各类选项!L:L,0)),1,0)-IF(原始数据!L109="",1,0))</f>
        <v>0</v>
      </c>
      <c r="F108" s="20">
        <f>IF(原始数据!W109="","",IF(ISERROR(MATCH(原始数据!W109,各类选项!G:G,0)),1,0))</f>
        <v>0</v>
      </c>
      <c r="G108" s="20">
        <f>IF(原始数据!X109="","",IF(ISERROR(MATCH(原始数据!X109,各类选项!G:G,0)),1,0))</f>
        <v>0</v>
      </c>
      <c r="H108" s="20">
        <f>IF(原始数据!AK109="","",IF(ISERROR(MATCH(原始数据!AK109,各类选项!$E:$E,0)),1,0))</f>
        <v>0</v>
      </c>
      <c r="I108" s="20">
        <f>IF(原始数据!AL109="","",IF(ISERROR(MATCH(原始数据!AL109,各类选项!$E:$E,0)),1,0))</f>
        <v>0</v>
      </c>
      <c r="J108" s="20">
        <f>IF(原始数据!AR109="","",IF(ISERROR(MATCH(原始数据!AR109,各类选项!$E:$E,0)),1,0))</f>
        <v>0</v>
      </c>
      <c r="K108" s="20">
        <f>IF(原始数据!AT109="","",IF(ISERROR(MATCH(原始数据!AT109,各类选项!$E:$E,0)),1,0))</f>
        <v>0</v>
      </c>
      <c r="L108" s="20">
        <f>IF(原始数据!AM109="","",IF(ISERROR(MATCH(原始数据!AM109,各类选项!$C:$C,0)),1,0))</f>
        <v>0</v>
      </c>
      <c r="M108" s="20" t="str">
        <f>IF(原始数据!AN109="","",IF(ISERROR(MATCH(原始数据!AN109,各类选项!$C:$C,0)),1,0))</f>
        <v/>
      </c>
      <c r="N108" s="20" t="str">
        <f>IF(原始数据!AO109="","",IF(ISERROR(MATCH(原始数据!AO109,各类选项!$C:$C,0)),1,0))</f>
        <v/>
      </c>
      <c r="O108" s="20">
        <f>IF(原始数据!AP109="","",IF(ISERROR(MATCH(原始数据!AP109,各类选项!$E:$E,0)),1,0))</f>
        <v>0</v>
      </c>
      <c r="P108" s="20">
        <f>IF(原始数据!AQ109="","",IF(ISERROR(MATCH(原始数据!AQ109,各类选项!$E:$E,0)),1,0))</f>
        <v>0</v>
      </c>
      <c r="Q108" s="20">
        <f>IF(原始数据!AR109="","",IF(ISERROR(MATCH(原始数据!AR109,各类选项!$E:$E,0)),1,0))</f>
        <v>0</v>
      </c>
      <c r="R108" s="20">
        <f>IF(原始数据!AS109="","",IF(ISERROR(MATCH(原始数据!AS109,各类选项!$E:$E,0)),1,0))</f>
        <v>0</v>
      </c>
      <c r="S108" s="20">
        <f>IF(原始数据!AV109="","",IF(ISERROR(MATCH(原始数据!AV109,各类选项!$C:$C,0)),1,0))</f>
        <v>0</v>
      </c>
      <c r="T108" s="20">
        <f>IF(赛后数据!M109="","",IF(ISERROR(MATCH(赛后数据!M109,(各类选项!J:J),0)),1,0))</f>
        <v>0</v>
      </c>
      <c r="U108" s="20">
        <f>IF(赛后数据!U109="","",IF(ISERROR(MATCH(赛后数据!U109,(各类选项!J:J),0)),1,0))</f>
        <v>0</v>
      </c>
      <c r="V108" s="20">
        <f>IF(赛后数据!AC109="","",IF(ISERROR(MATCH(赛后数据!AC109,(各类选项!J:J),0)),1,0))</f>
        <v>0</v>
      </c>
      <c r="W108" s="20">
        <f>IF(赛后数据!AK109="","",IF(ISERROR(MATCH(赛后数据!AK109,(各类选项!J:J),0)),1,0))</f>
        <v>0</v>
      </c>
      <c r="Y108" s="20" t="str">
        <f>IF(对局数据!AM109="","",IF(ISERROR(MATCH(对局数据!AM109,(各类选项!J:J),0)),1,0))</f>
        <v/>
      </c>
    </row>
    <row r="109" spans="1:25">
      <c r="A109" s="20">
        <f t="shared" si="3"/>
        <v>0</v>
      </c>
      <c r="B109" s="20">
        <f t="shared" si="4"/>
        <v>0</v>
      </c>
      <c r="C109" s="20">
        <f t="shared" si="5"/>
        <v>0</v>
      </c>
      <c r="D109" s="20">
        <f>IF(原始数据!K110="","",IF(ISERROR(MATCH(原始数据!K110,原始数据!E110:F110,0)),1,0)-IF(原始数据!K110="",1,0))</f>
        <v>0</v>
      </c>
      <c r="E109" s="20">
        <f>IF(原始数据!L110="","",IF(ISERROR(MATCH(原始数据!L110,各类选项!L:L,0)),1,0)-IF(原始数据!L110="",1,0))</f>
        <v>0</v>
      </c>
      <c r="F109" s="20">
        <f>IF(原始数据!W110="","",IF(ISERROR(MATCH(原始数据!W110,各类选项!G:G,0)),1,0))</f>
        <v>0</v>
      </c>
      <c r="G109" s="20">
        <f>IF(原始数据!X110="","",IF(ISERROR(MATCH(原始数据!X110,各类选项!G:G,0)),1,0))</f>
        <v>0</v>
      </c>
      <c r="H109" s="20">
        <f>IF(原始数据!AK110="","",IF(ISERROR(MATCH(原始数据!AK110,各类选项!$E:$E,0)),1,0))</f>
        <v>0</v>
      </c>
      <c r="I109" s="20">
        <f>IF(原始数据!AL110="","",IF(ISERROR(MATCH(原始数据!AL110,各类选项!$E:$E,0)),1,0))</f>
        <v>0</v>
      </c>
      <c r="J109" s="20">
        <f>IF(原始数据!AR110="","",IF(ISERROR(MATCH(原始数据!AR110,各类选项!$E:$E,0)),1,0))</f>
        <v>0</v>
      </c>
      <c r="K109" s="20">
        <f>IF(原始数据!AT110="","",IF(ISERROR(MATCH(原始数据!AT110,各类选项!$E:$E,0)),1,0))</f>
        <v>0</v>
      </c>
      <c r="L109" s="20">
        <f>IF(原始数据!AM110="","",IF(ISERROR(MATCH(原始数据!AM110,各类选项!$C:$C,0)),1,0))</f>
        <v>0</v>
      </c>
      <c r="M109" s="20" t="str">
        <f>IF(原始数据!AN110="","",IF(ISERROR(MATCH(原始数据!AN110,各类选项!$C:$C,0)),1,0))</f>
        <v/>
      </c>
      <c r="N109" s="20" t="str">
        <f>IF(原始数据!AO110="","",IF(ISERROR(MATCH(原始数据!AO110,各类选项!$C:$C,0)),1,0))</f>
        <v/>
      </c>
      <c r="O109" s="20">
        <f>IF(原始数据!AP110="","",IF(ISERROR(MATCH(原始数据!AP110,各类选项!$E:$E,0)),1,0))</f>
        <v>0</v>
      </c>
      <c r="P109" s="20">
        <f>IF(原始数据!AQ110="","",IF(ISERROR(MATCH(原始数据!AQ110,各类选项!$E:$E,0)),1,0))</f>
        <v>0</v>
      </c>
      <c r="Q109" s="20">
        <f>IF(原始数据!AR110="","",IF(ISERROR(MATCH(原始数据!AR110,各类选项!$E:$E,0)),1,0))</f>
        <v>0</v>
      </c>
      <c r="R109" s="20">
        <f>IF(原始数据!AS110="","",IF(ISERROR(MATCH(原始数据!AS110,各类选项!$E:$E,0)),1,0))</f>
        <v>0</v>
      </c>
      <c r="S109" s="20">
        <f>IF(原始数据!AV110="","",IF(ISERROR(MATCH(原始数据!AV110,各类选项!$C:$C,0)),1,0))</f>
        <v>0</v>
      </c>
      <c r="T109" s="20">
        <f>IF(赛后数据!M110="","",IF(ISERROR(MATCH(赛后数据!M110,(各类选项!J:J),0)),1,0))</f>
        <v>0</v>
      </c>
      <c r="U109" s="20">
        <f>IF(赛后数据!U110="","",IF(ISERROR(MATCH(赛后数据!U110,(各类选项!J:J),0)),1,0))</f>
        <v>0</v>
      </c>
      <c r="V109" s="20">
        <f>IF(赛后数据!AC110="","",IF(ISERROR(MATCH(赛后数据!AC110,(各类选项!J:J),0)),1,0))</f>
        <v>0</v>
      </c>
      <c r="W109" s="20">
        <f>IF(赛后数据!AK110="","",IF(ISERROR(MATCH(赛后数据!AK110,(各类选项!J:J),0)),1,0))</f>
        <v>0</v>
      </c>
      <c r="Y109" s="20" t="str">
        <f>IF(对局数据!AM110="","",IF(ISERROR(MATCH(对局数据!AM110,(各类选项!J:J),0)),1,0))</f>
        <v/>
      </c>
    </row>
    <row r="110" spans="1:25">
      <c r="A110" s="20">
        <f t="shared" si="3"/>
        <v>0</v>
      </c>
      <c r="B110" s="20">
        <f t="shared" si="4"/>
        <v>0</v>
      </c>
      <c r="C110" s="20">
        <f t="shared" si="5"/>
        <v>0</v>
      </c>
      <c r="D110" s="20">
        <f>IF(原始数据!K111="","",IF(ISERROR(MATCH(原始数据!K111,原始数据!E111:F111,0)),1,0)-IF(原始数据!K111="",1,0))</f>
        <v>0</v>
      </c>
      <c r="E110" s="20">
        <f>IF(原始数据!L111="","",IF(ISERROR(MATCH(原始数据!L111,各类选项!L:L,0)),1,0)-IF(原始数据!L111="",1,0))</f>
        <v>0</v>
      </c>
      <c r="F110" s="20">
        <f>IF(原始数据!W111="","",IF(ISERROR(MATCH(原始数据!W111,各类选项!G:G,0)),1,0))</f>
        <v>0</v>
      </c>
      <c r="G110" s="20">
        <f>IF(原始数据!X111="","",IF(ISERROR(MATCH(原始数据!X111,各类选项!G:G,0)),1,0))</f>
        <v>0</v>
      </c>
      <c r="H110" s="20">
        <f>IF(原始数据!AK111="","",IF(ISERROR(MATCH(原始数据!AK111,各类选项!$E:$E,0)),1,0))</f>
        <v>0</v>
      </c>
      <c r="I110" s="20">
        <f>IF(原始数据!AL111="","",IF(ISERROR(MATCH(原始数据!AL111,各类选项!$E:$E,0)),1,0))</f>
        <v>0</v>
      </c>
      <c r="J110" s="20">
        <f>IF(原始数据!AR111="","",IF(ISERROR(MATCH(原始数据!AR111,各类选项!$E:$E,0)),1,0))</f>
        <v>0</v>
      </c>
      <c r="K110" s="20">
        <f>IF(原始数据!AT111="","",IF(ISERROR(MATCH(原始数据!AT111,各类选项!$E:$E,0)),1,0))</f>
        <v>0</v>
      </c>
      <c r="L110" s="20">
        <f>IF(原始数据!AM111="","",IF(ISERROR(MATCH(原始数据!AM111,各类选项!$C:$C,0)),1,0))</f>
        <v>0</v>
      </c>
      <c r="M110" s="20">
        <f>IF(原始数据!AN111="","",IF(ISERROR(MATCH(原始数据!AN111,各类选项!$C:$C,0)),1,0))</f>
        <v>0</v>
      </c>
      <c r="N110" s="20" t="str">
        <f>IF(原始数据!AO111="","",IF(ISERROR(MATCH(原始数据!AO111,各类选项!$C:$C,0)),1,0))</f>
        <v/>
      </c>
      <c r="O110" s="20">
        <f>IF(原始数据!AP111="","",IF(ISERROR(MATCH(原始数据!AP111,各类选项!$E:$E,0)),1,0))</f>
        <v>0</v>
      </c>
      <c r="P110" s="20">
        <f>IF(原始数据!AQ111="","",IF(ISERROR(MATCH(原始数据!AQ111,各类选项!$E:$E,0)),1,0))</f>
        <v>0</v>
      </c>
      <c r="Q110" s="20">
        <f>IF(原始数据!AR111="","",IF(ISERROR(MATCH(原始数据!AR111,各类选项!$E:$E,0)),1,0))</f>
        <v>0</v>
      </c>
      <c r="R110" s="20">
        <f>IF(原始数据!AS111="","",IF(ISERROR(MATCH(原始数据!AS111,各类选项!$E:$E,0)),1,0))</f>
        <v>0</v>
      </c>
      <c r="S110" s="20">
        <f>IF(原始数据!AV111="","",IF(ISERROR(MATCH(原始数据!AV111,各类选项!$C:$C,0)),1,0))</f>
        <v>0</v>
      </c>
      <c r="T110" s="20">
        <f>IF(赛后数据!M111="","",IF(ISERROR(MATCH(赛后数据!M111,(各类选项!J:J),0)),1,0))</f>
        <v>0</v>
      </c>
      <c r="U110" s="20">
        <f>IF(赛后数据!U111="","",IF(ISERROR(MATCH(赛后数据!U111,(各类选项!J:J),0)),1,0))</f>
        <v>0</v>
      </c>
      <c r="V110" s="20">
        <f>IF(赛后数据!AC111="","",IF(ISERROR(MATCH(赛后数据!AC111,(各类选项!J:J),0)),1,0))</f>
        <v>0</v>
      </c>
      <c r="W110" s="20">
        <f>IF(赛后数据!AK111="","",IF(ISERROR(MATCH(赛后数据!AK111,(各类选项!J:J),0)),1,0))</f>
        <v>0</v>
      </c>
      <c r="Y110" s="20" t="str">
        <f>IF(对局数据!AM111="","",IF(ISERROR(MATCH(对局数据!AM111,(各类选项!J:J),0)),1,0))</f>
        <v/>
      </c>
    </row>
    <row r="111" spans="1:25">
      <c r="A111" s="20">
        <f t="shared" si="3"/>
        <v>0</v>
      </c>
      <c r="B111" s="20">
        <f t="shared" si="4"/>
        <v>0</v>
      </c>
      <c r="C111" s="20">
        <f t="shared" si="5"/>
        <v>0</v>
      </c>
      <c r="D111" s="20">
        <f>IF(原始数据!K112="","",IF(ISERROR(MATCH(原始数据!K112,原始数据!E112:F112,0)),1,0)-IF(原始数据!K112="",1,0))</f>
        <v>0</v>
      </c>
      <c r="E111" s="20">
        <f>IF(原始数据!L112="","",IF(ISERROR(MATCH(原始数据!L112,各类选项!L:L,0)),1,0)-IF(原始数据!L112="",1,0))</f>
        <v>0</v>
      </c>
      <c r="F111" s="20">
        <f>IF(原始数据!W112="","",IF(ISERROR(MATCH(原始数据!W112,各类选项!G:G,0)),1,0))</f>
        <v>0</v>
      </c>
      <c r="G111" s="20">
        <f>IF(原始数据!X112="","",IF(ISERROR(MATCH(原始数据!X112,各类选项!G:G,0)),1,0))</f>
        <v>0</v>
      </c>
      <c r="H111" s="20">
        <f>IF(原始数据!AK112="","",IF(ISERROR(MATCH(原始数据!AK112,各类选项!$E:$E,0)),1,0))</f>
        <v>0</v>
      </c>
      <c r="I111" s="20">
        <f>IF(原始数据!AL112="","",IF(ISERROR(MATCH(原始数据!AL112,各类选项!$E:$E,0)),1,0))</f>
        <v>0</v>
      </c>
      <c r="J111" s="20">
        <f>IF(原始数据!AR112="","",IF(ISERROR(MATCH(原始数据!AR112,各类选项!$E:$E,0)),1,0))</f>
        <v>0</v>
      </c>
      <c r="K111" s="20">
        <f>IF(原始数据!AT112="","",IF(ISERROR(MATCH(原始数据!AT112,各类选项!$E:$E,0)),1,0))</f>
        <v>0</v>
      </c>
      <c r="L111" s="20">
        <f>IF(原始数据!AM112="","",IF(ISERROR(MATCH(原始数据!AM112,各类选项!$C:$C,0)),1,0))</f>
        <v>0</v>
      </c>
      <c r="M111" s="20">
        <f>IF(原始数据!AN112="","",IF(ISERROR(MATCH(原始数据!AN112,各类选项!$C:$C,0)),1,0))</f>
        <v>0</v>
      </c>
      <c r="N111" s="20" t="str">
        <f>IF(原始数据!AO112="","",IF(ISERROR(MATCH(原始数据!AO112,各类选项!$C:$C,0)),1,0))</f>
        <v/>
      </c>
      <c r="O111" s="20">
        <f>IF(原始数据!AP112="","",IF(ISERROR(MATCH(原始数据!AP112,各类选项!$E:$E,0)),1,0))</f>
        <v>0</v>
      </c>
      <c r="P111" s="20">
        <f>IF(原始数据!AQ112="","",IF(ISERROR(MATCH(原始数据!AQ112,各类选项!$E:$E,0)),1,0))</f>
        <v>0</v>
      </c>
      <c r="Q111" s="20">
        <f>IF(原始数据!AR112="","",IF(ISERROR(MATCH(原始数据!AR112,各类选项!$E:$E,0)),1,0))</f>
        <v>0</v>
      </c>
      <c r="R111" s="20">
        <f>IF(原始数据!AS112="","",IF(ISERROR(MATCH(原始数据!AS112,各类选项!$E:$E,0)),1,0))</f>
        <v>0</v>
      </c>
      <c r="S111" s="20">
        <f>IF(原始数据!AV112="","",IF(ISERROR(MATCH(原始数据!AV112,各类选项!$C:$C,0)),1,0))</f>
        <v>0</v>
      </c>
      <c r="T111" s="20">
        <f>IF(赛后数据!M112="","",IF(ISERROR(MATCH(赛后数据!M112,(各类选项!J:J),0)),1,0))</f>
        <v>0</v>
      </c>
      <c r="U111" s="20">
        <f>IF(赛后数据!U112="","",IF(ISERROR(MATCH(赛后数据!U112,(各类选项!J:J),0)),1,0))</f>
        <v>0</v>
      </c>
      <c r="V111" s="20">
        <f>IF(赛后数据!AC112="","",IF(ISERROR(MATCH(赛后数据!AC112,(各类选项!J:J),0)),1,0))</f>
        <v>0</v>
      </c>
      <c r="W111" s="20">
        <f>IF(赛后数据!AK112="","",IF(ISERROR(MATCH(赛后数据!AK112,(各类选项!J:J),0)),1,0))</f>
        <v>0</v>
      </c>
      <c r="Y111" s="20" t="str">
        <f>IF(对局数据!AM112="","",IF(ISERROR(MATCH(对局数据!AM112,(各类选项!J:J),0)),1,0))</f>
        <v/>
      </c>
    </row>
    <row r="112" spans="1:25">
      <c r="A112" s="20">
        <f t="shared" si="3"/>
        <v>0</v>
      </c>
      <c r="B112" s="20">
        <f t="shared" si="4"/>
        <v>0</v>
      </c>
      <c r="C112" s="20">
        <f t="shared" si="5"/>
        <v>0</v>
      </c>
      <c r="D112" s="20" t="str">
        <f>IF(原始数据!K113="","",IF(ISERROR(MATCH(原始数据!K113,原始数据!E113:F113,0)),1,0)-IF(原始数据!K113="",1,0))</f>
        <v/>
      </c>
      <c r="E112" s="20" t="str">
        <f>IF(原始数据!L113="","",IF(ISERROR(MATCH(原始数据!L113,各类选项!L:L,0)),1,0)-IF(原始数据!L113="",1,0))</f>
        <v/>
      </c>
      <c r="F112" s="20" t="str">
        <f>IF(原始数据!W113="","",IF(ISERROR(MATCH(原始数据!W113,各类选项!G:G,0)),1,0))</f>
        <v/>
      </c>
      <c r="G112" s="20" t="str">
        <f>IF(原始数据!X113="","",IF(ISERROR(MATCH(原始数据!X113,各类选项!G:G,0)),1,0))</f>
        <v/>
      </c>
      <c r="H112" s="20" t="str">
        <f>IF(原始数据!AK113="","",IF(ISERROR(MATCH(原始数据!AK113,各类选项!$E:$E,0)),1,0))</f>
        <v/>
      </c>
      <c r="I112" s="20" t="str">
        <f>IF(原始数据!AL113="","",IF(ISERROR(MATCH(原始数据!AL113,各类选项!$E:$E,0)),1,0))</f>
        <v/>
      </c>
      <c r="J112" s="20" t="str">
        <f>IF(原始数据!AR113="","",IF(ISERROR(MATCH(原始数据!AR113,各类选项!$E:$E,0)),1,0))</f>
        <v/>
      </c>
      <c r="K112" s="20" t="str">
        <f>IF(原始数据!AT113="","",IF(ISERROR(MATCH(原始数据!AT113,各类选项!$E:$E,0)),1,0))</f>
        <v/>
      </c>
      <c r="L112" s="20" t="str">
        <f>IF(原始数据!AM113="","",IF(ISERROR(MATCH(原始数据!AM113,各类选项!$C:$C,0)),1,0))</f>
        <v/>
      </c>
      <c r="M112" s="20" t="str">
        <f>IF(原始数据!AN113="","",IF(ISERROR(MATCH(原始数据!AN113,各类选项!$C:$C,0)),1,0))</f>
        <v/>
      </c>
      <c r="N112" s="20" t="str">
        <f>IF(原始数据!AO113="","",IF(ISERROR(MATCH(原始数据!AO113,各类选项!$C:$C,0)),1,0))</f>
        <v/>
      </c>
      <c r="O112" s="20" t="str">
        <f>IF(原始数据!AP113="","",IF(ISERROR(MATCH(原始数据!AP113,各类选项!$E:$E,0)),1,0))</f>
        <v/>
      </c>
      <c r="P112" s="20" t="str">
        <f>IF(原始数据!AQ113="","",IF(ISERROR(MATCH(原始数据!AQ113,各类选项!$E:$E,0)),1,0))</f>
        <v/>
      </c>
      <c r="Q112" s="20" t="str">
        <f>IF(原始数据!AR113="","",IF(ISERROR(MATCH(原始数据!AR113,各类选项!$E:$E,0)),1,0))</f>
        <v/>
      </c>
      <c r="R112" s="20" t="str">
        <f>IF(原始数据!AS113="","",IF(ISERROR(MATCH(原始数据!AS113,各类选项!$E:$E,0)),1,0))</f>
        <v/>
      </c>
      <c r="S112" s="20" t="str">
        <f>IF(原始数据!AV113="","",IF(ISERROR(MATCH(原始数据!AV113,各类选项!$C:$C,0)),1,0))</f>
        <v/>
      </c>
      <c r="T112" s="20" t="str">
        <f>IF(赛后数据!M113="","",IF(ISERROR(MATCH(赛后数据!M113,(各类选项!J:J),0)),1,0))</f>
        <v/>
      </c>
      <c r="U112" s="20" t="str">
        <f>IF(赛后数据!U113="","",IF(ISERROR(MATCH(赛后数据!U113,(各类选项!J:J),0)),1,0))</f>
        <v/>
      </c>
      <c r="V112" s="20" t="str">
        <f>IF(赛后数据!AC113="","",IF(ISERROR(MATCH(赛后数据!AC113,(各类选项!J:J),0)),1,0))</f>
        <v/>
      </c>
      <c r="W112" s="20" t="str">
        <f>IF(赛后数据!AK113="","",IF(ISERROR(MATCH(赛后数据!AK113,(各类选项!J:J),0)),1,0))</f>
        <v/>
      </c>
      <c r="Y112" s="20" t="str">
        <f>IF(对局数据!AM113="","",IF(ISERROR(MATCH(对局数据!AM113,(各类选项!J:J),0)),1,0))</f>
        <v/>
      </c>
    </row>
    <row r="113" spans="1:25">
      <c r="A113" s="20">
        <f t="shared" si="3"/>
        <v>0</v>
      </c>
      <c r="B113" s="20">
        <f t="shared" si="4"/>
        <v>0</v>
      </c>
      <c r="C113" s="20">
        <f t="shared" si="5"/>
        <v>0</v>
      </c>
      <c r="D113" s="20" t="str">
        <f>IF(原始数据!K114="","",IF(ISERROR(MATCH(原始数据!K114,原始数据!E114:F114,0)),1,0)-IF(原始数据!K114="",1,0))</f>
        <v/>
      </c>
      <c r="E113" s="20" t="str">
        <f>IF(原始数据!L114="","",IF(ISERROR(MATCH(原始数据!L114,各类选项!L:L,0)),1,0)-IF(原始数据!L114="",1,0))</f>
        <v/>
      </c>
      <c r="F113" s="20" t="str">
        <f>IF(原始数据!W114="","",IF(ISERROR(MATCH(原始数据!W114,各类选项!G:G,0)),1,0))</f>
        <v/>
      </c>
      <c r="G113" s="20" t="str">
        <f>IF(原始数据!X114="","",IF(ISERROR(MATCH(原始数据!X114,各类选项!G:G,0)),1,0))</f>
        <v/>
      </c>
      <c r="H113" s="20" t="str">
        <f>IF(原始数据!AK114="","",IF(ISERROR(MATCH(原始数据!AK114,各类选项!$E:$E,0)),1,0))</f>
        <v/>
      </c>
      <c r="I113" s="20" t="str">
        <f>IF(原始数据!AL114="","",IF(ISERROR(MATCH(原始数据!AL114,各类选项!$E:$E,0)),1,0))</f>
        <v/>
      </c>
      <c r="J113" s="20" t="str">
        <f>IF(原始数据!AR114="","",IF(ISERROR(MATCH(原始数据!AR114,各类选项!$E:$E,0)),1,0))</f>
        <v/>
      </c>
      <c r="K113" s="20" t="str">
        <f>IF(原始数据!AT114="","",IF(ISERROR(MATCH(原始数据!AT114,各类选项!$E:$E,0)),1,0))</f>
        <v/>
      </c>
      <c r="L113" s="20" t="str">
        <f>IF(原始数据!AM114="","",IF(ISERROR(MATCH(原始数据!AM114,各类选项!$C:$C,0)),1,0))</f>
        <v/>
      </c>
      <c r="M113" s="20" t="str">
        <f>IF(原始数据!AN114="","",IF(ISERROR(MATCH(原始数据!AN114,各类选项!$C:$C,0)),1,0))</f>
        <v/>
      </c>
      <c r="N113" s="20" t="str">
        <f>IF(原始数据!AO114="","",IF(ISERROR(MATCH(原始数据!AO114,各类选项!$C:$C,0)),1,0))</f>
        <v/>
      </c>
      <c r="O113" s="20" t="str">
        <f>IF(原始数据!AP114="","",IF(ISERROR(MATCH(原始数据!AP114,各类选项!$E:$E,0)),1,0))</f>
        <v/>
      </c>
      <c r="P113" s="20" t="str">
        <f>IF(原始数据!AQ114="","",IF(ISERROR(MATCH(原始数据!AQ114,各类选项!$E:$E,0)),1,0))</f>
        <v/>
      </c>
      <c r="Q113" s="20" t="str">
        <f>IF(原始数据!AR114="","",IF(ISERROR(MATCH(原始数据!AR114,各类选项!$E:$E,0)),1,0))</f>
        <v/>
      </c>
      <c r="R113" s="20" t="str">
        <f>IF(原始数据!AS114="","",IF(ISERROR(MATCH(原始数据!AS114,各类选项!$E:$E,0)),1,0))</f>
        <v/>
      </c>
      <c r="S113" s="20" t="str">
        <f>IF(原始数据!AV114="","",IF(ISERROR(MATCH(原始数据!AV114,各类选项!$C:$C,0)),1,0))</f>
        <v/>
      </c>
      <c r="T113" s="20" t="str">
        <f>IF(赛后数据!M114="","",IF(ISERROR(MATCH(赛后数据!M114,(各类选项!J:J),0)),1,0))</f>
        <v/>
      </c>
      <c r="U113" s="20" t="str">
        <f>IF(赛后数据!U114="","",IF(ISERROR(MATCH(赛后数据!U114,(各类选项!J:J),0)),1,0))</f>
        <v/>
      </c>
      <c r="V113" s="20" t="str">
        <f>IF(赛后数据!AC114="","",IF(ISERROR(MATCH(赛后数据!AC114,(各类选项!J:J),0)),1,0))</f>
        <v/>
      </c>
      <c r="W113" s="20" t="str">
        <f>IF(赛后数据!AK114="","",IF(ISERROR(MATCH(赛后数据!AK114,(各类选项!J:J),0)),1,0))</f>
        <v/>
      </c>
      <c r="Y113" s="20" t="str">
        <f>IF(对局数据!AM114="","",IF(ISERROR(MATCH(对局数据!AM114,(各类选项!J:J),0)),1,0))</f>
        <v/>
      </c>
    </row>
    <row r="114" spans="1:25">
      <c r="A114" s="20">
        <f t="shared" si="3"/>
        <v>0</v>
      </c>
      <c r="B114" s="20">
        <f t="shared" si="4"/>
        <v>0</v>
      </c>
      <c r="C114" s="20">
        <f t="shared" si="5"/>
        <v>0</v>
      </c>
      <c r="D114" s="20">
        <f>IF(原始数据!K115="","",IF(ISERROR(MATCH(原始数据!K115,原始数据!E115:F115,0)),1,0)-IF(原始数据!K115="",1,0))</f>
        <v>0</v>
      </c>
      <c r="E114" s="20">
        <f>IF(原始数据!L115="","",IF(ISERROR(MATCH(原始数据!L115,各类选项!L:L,0)),1,0)-IF(原始数据!L115="",1,0))</f>
        <v>0</v>
      </c>
      <c r="F114" s="20">
        <f>IF(原始数据!W115="","",IF(ISERROR(MATCH(原始数据!W115,各类选项!G:G,0)),1,0))</f>
        <v>0</v>
      </c>
      <c r="G114" s="20">
        <f>IF(原始数据!X115="","",IF(ISERROR(MATCH(原始数据!X115,各类选项!G:G,0)),1,0))</f>
        <v>0</v>
      </c>
      <c r="H114" s="20">
        <f>IF(原始数据!AK115="","",IF(ISERROR(MATCH(原始数据!AK115,各类选项!$E:$E,0)),1,0))</f>
        <v>0</v>
      </c>
      <c r="I114" s="20">
        <f>IF(原始数据!AL115="","",IF(ISERROR(MATCH(原始数据!AL115,各类选项!$E:$E,0)),1,0))</f>
        <v>0</v>
      </c>
      <c r="J114" s="20">
        <f>IF(原始数据!AR115="","",IF(ISERROR(MATCH(原始数据!AR115,各类选项!$E:$E,0)),1,0))</f>
        <v>0</v>
      </c>
      <c r="K114" s="20">
        <f>IF(原始数据!AT115="","",IF(ISERROR(MATCH(原始数据!AT115,各类选项!$E:$E,0)),1,0))</f>
        <v>0</v>
      </c>
      <c r="L114" s="20" t="str">
        <f>IF(原始数据!AM115="","",IF(ISERROR(MATCH(原始数据!AM115,各类选项!$C:$C,0)),1,0))</f>
        <v/>
      </c>
      <c r="M114" s="20" t="str">
        <f>IF(原始数据!AN115="","",IF(ISERROR(MATCH(原始数据!AN115,各类选项!$C:$C,0)),1,0))</f>
        <v/>
      </c>
      <c r="N114" s="20" t="str">
        <f>IF(原始数据!AO115="","",IF(ISERROR(MATCH(原始数据!AO115,各类选项!$C:$C,0)),1,0))</f>
        <v/>
      </c>
      <c r="O114" s="20">
        <f>IF(原始数据!AP115="","",IF(ISERROR(MATCH(原始数据!AP115,各类选项!$E:$E,0)),1,0))</f>
        <v>0</v>
      </c>
      <c r="P114" s="20">
        <f>IF(原始数据!AQ115="","",IF(ISERROR(MATCH(原始数据!AQ115,各类选项!$E:$E,0)),1,0))</f>
        <v>0</v>
      </c>
      <c r="Q114" s="20">
        <f>IF(原始数据!AR115="","",IF(ISERROR(MATCH(原始数据!AR115,各类选项!$E:$E,0)),1,0))</f>
        <v>0</v>
      </c>
      <c r="R114" s="20">
        <f>IF(原始数据!AS115="","",IF(ISERROR(MATCH(原始数据!AS115,各类选项!$E:$E,0)),1,0))</f>
        <v>0</v>
      </c>
      <c r="S114" s="20">
        <f>IF(原始数据!AV115="","",IF(ISERROR(MATCH(原始数据!AV115,各类选项!$C:$C,0)),1,0))</f>
        <v>0</v>
      </c>
      <c r="T114" s="20">
        <f>IF(赛后数据!M115="","",IF(ISERROR(MATCH(赛后数据!M115,(各类选项!J:J),0)),1,0))</f>
        <v>0</v>
      </c>
      <c r="U114" s="20">
        <f>IF(赛后数据!U115="","",IF(ISERROR(MATCH(赛后数据!U115,(各类选项!J:J),0)),1,0))</f>
        <v>0</v>
      </c>
      <c r="V114" s="20">
        <f>IF(赛后数据!AC115="","",IF(ISERROR(MATCH(赛后数据!AC115,(各类选项!J:J),0)),1,0))</f>
        <v>0</v>
      </c>
      <c r="W114" s="20">
        <f>IF(赛后数据!AK115="","",IF(ISERROR(MATCH(赛后数据!AK115,(各类选项!J:J),0)),1,0))</f>
        <v>0</v>
      </c>
      <c r="Y114" s="20">
        <f>IF(对局数据!AM115="","",IF(ISERROR(MATCH(对局数据!AM115,(各类选项!J:J),0)),1,0))</f>
        <v>0</v>
      </c>
    </row>
    <row r="115" spans="1:25">
      <c r="A115" s="20">
        <f t="shared" si="3"/>
        <v>0</v>
      </c>
      <c r="B115" s="20">
        <f t="shared" si="4"/>
        <v>0</v>
      </c>
      <c r="C115" s="20">
        <f t="shared" si="5"/>
        <v>0</v>
      </c>
      <c r="D115" s="20">
        <f>IF(原始数据!K116="","",IF(ISERROR(MATCH(原始数据!K116,原始数据!E116:F116,0)),1,0)-IF(原始数据!K116="",1,0))</f>
        <v>0</v>
      </c>
      <c r="E115" s="20">
        <f>IF(原始数据!L116="","",IF(ISERROR(MATCH(原始数据!L116,各类选项!L:L,0)),1,0)-IF(原始数据!L116="",1,0))</f>
        <v>0</v>
      </c>
      <c r="F115" s="20">
        <f>IF(原始数据!W116="","",IF(ISERROR(MATCH(原始数据!W116,各类选项!G:G,0)),1,0))</f>
        <v>0</v>
      </c>
      <c r="G115" s="20">
        <f>IF(原始数据!X116="","",IF(ISERROR(MATCH(原始数据!X116,各类选项!G:G,0)),1,0))</f>
        <v>0</v>
      </c>
      <c r="H115" s="20">
        <f>IF(原始数据!AK116="","",IF(ISERROR(MATCH(原始数据!AK116,各类选项!$E:$E,0)),1,0))</f>
        <v>0</v>
      </c>
      <c r="I115" s="20">
        <f>IF(原始数据!AL116="","",IF(ISERROR(MATCH(原始数据!AL116,各类选项!$E:$E,0)),1,0))</f>
        <v>0</v>
      </c>
      <c r="J115" s="20">
        <f>IF(原始数据!AR116="","",IF(ISERROR(MATCH(原始数据!AR116,各类选项!$E:$E,0)),1,0))</f>
        <v>0</v>
      </c>
      <c r="K115" s="20">
        <f>IF(原始数据!AT116="","",IF(ISERROR(MATCH(原始数据!AT116,各类选项!$E:$E,0)),1,0))</f>
        <v>0</v>
      </c>
      <c r="L115" s="20" t="str">
        <f>IF(原始数据!AM116="","",IF(ISERROR(MATCH(原始数据!AM116,各类选项!$C:$C,0)),1,0))</f>
        <v/>
      </c>
      <c r="M115" s="20" t="str">
        <f>IF(原始数据!AN116="","",IF(ISERROR(MATCH(原始数据!AN116,各类选项!$C:$C,0)),1,0))</f>
        <v/>
      </c>
      <c r="N115" s="20" t="str">
        <f>IF(原始数据!AO116="","",IF(ISERROR(MATCH(原始数据!AO116,各类选项!$C:$C,0)),1,0))</f>
        <v/>
      </c>
      <c r="O115" s="20">
        <f>IF(原始数据!AP116="","",IF(ISERROR(MATCH(原始数据!AP116,各类选项!$E:$E,0)),1,0))</f>
        <v>0</v>
      </c>
      <c r="P115" s="20">
        <f>IF(原始数据!AQ116="","",IF(ISERROR(MATCH(原始数据!AQ116,各类选项!$E:$E,0)),1,0))</f>
        <v>0</v>
      </c>
      <c r="Q115" s="20">
        <f>IF(原始数据!AR116="","",IF(ISERROR(MATCH(原始数据!AR116,各类选项!$E:$E,0)),1,0))</f>
        <v>0</v>
      </c>
      <c r="R115" s="20">
        <f>IF(原始数据!AS116="","",IF(ISERROR(MATCH(原始数据!AS116,各类选项!$E:$E,0)),1,0))</f>
        <v>0</v>
      </c>
      <c r="S115" s="20">
        <f>IF(原始数据!AV116="","",IF(ISERROR(MATCH(原始数据!AV116,各类选项!$C:$C,0)),1,0))</f>
        <v>0</v>
      </c>
      <c r="T115" s="20">
        <f>IF(赛后数据!M116="","",IF(ISERROR(MATCH(赛后数据!M116,(各类选项!J:J),0)),1,0))</f>
        <v>0</v>
      </c>
      <c r="U115" s="20">
        <f>IF(赛后数据!U116="","",IF(ISERROR(MATCH(赛后数据!U116,(各类选项!J:J),0)),1,0))</f>
        <v>0</v>
      </c>
      <c r="V115" s="20">
        <f>IF(赛后数据!AC116="","",IF(ISERROR(MATCH(赛后数据!AC116,(各类选项!J:J),0)),1,0))</f>
        <v>0</v>
      </c>
      <c r="W115" s="20">
        <f>IF(赛后数据!AK116="","",IF(ISERROR(MATCH(赛后数据!AK116,(各类选项!J:J),0)),1,0))</f>
        <v>0</v>
      </c>
      <c r="Y115" s="20">
        <f>IF(对局数据!AM116="","",IF(ISERROR(MATCH(对局数据!AM116,(各类选项!J:J),0)),1,0))</f>
        <v>0</v>
      </c>
    </row>
    <row r="116" spans="1:25">
      <c r="A116" s="20">
        <f t="shared" si="3"/>
        <v>0</v>
      </c>
      <c r="B116" s="20">
        <f t="shared" si="4"/>
        <v>0</v>
      </c>
      <c r="C116" s="20">
        <f t="shared" si="5"/>
        <v>0</v>
      </c>
      <c r="D116" s="20">
        <f>IF(原始数据!K117="","",IF(ISERROR(MATCH(原始数据!K117,原始数据!E117:F117,0)),1,0)-IF(原始数据!K117="",1,0))</f>
        <v>0</v>
      </c>
      <c r="E116" s="20">
        <f>IF(原始数据!L117="","",IF(ISERROR(MATCH(原始数据!L117,各类选项!L:L,0)),1,0)-IF(原始数据!L117="",1,0))</f>
        <v>0</v>
      </c>
      <c r="F116" s="20">
        <f>IF(原始数据!W117="","",IF(ISERROR(MATCH(原始数据!W117,各类选项!G:G,0)),1,0))</f>
        <v>0</v>
      </c>
      <c r="G116" s="20">
        <f>IF(原始数据!X117="","",IF(ISERROR(MATCH(原始数据!X117,各类选项!G:G,0)),1,0))</f>
        <v>0</v>
      </c>
      <c r="H116" s="20">
        <f>IF(原始数据!AK117="","",IF(ISERROR(MATCH(原始数据!AK117,各类选项!$E:$E,0)),1,0))</f>
        <v>0</v>
      </c>
      <c r="I116" s="20">
        <f>IF(原始数据!AL117="","",IF(ISERROR(MATCH(原始数据!AL117,各类选项!$E:$E,0)),1,0))</f>
        <v>0</v>
      </c>
      <c r="J116" s="20">
        <f>IF(原始数据!AR117="","",IF(ISERROR(MATCH(原始数据!AR117,各类选项!$E:$E,0)),1,0))</f>
        <v>0</v>
      </c>
      <c r="K116" s="20">
        <f>IF(原始数据!AT117="","",IF(ISERROR(MATCH(原始数据!AT117,各类选项!$E:$E,0)),1,0))</f>
        <v>0</v>
      </c>
      <c r="L116" s="20">
        <f>IF(原始数据!AM117="","",IF(ISERROR(MATCH(原始数据!AM117,各类选项!$C:$C,0)),1,0))</f>
        <v>0</v>
      </c>
      <c r="M116" s="20" t="str">
        <f>IF(原始数据!AN117="","",IF(ISERROR(MATCH(原始数据!AN117,各类选项!$C:$C,0)),1,0))</f>
        <v/>
      </c>
      <c r="N116" s="20" t="str">
        <f>IF(原始数据!AO117="","",IF(ISERROR(MATCH(原始数据!AO117,各类选项!$C:$C,0)),1,0))</f>
        <v/>
      </c>
      <c r="O116" s="20">
        <f>IF(原始数据!AP117="","",IF(ISERROR(MATCH(原始数据!AP117,各类选项!$E:$E,0)),1,0))</f>
        <v>0</v>
      </c>
      <c r="P116" s="20">
        <f>IF(原始数据!AQ117="","",IF(ISERROR(MATCH(原始数据!AQ117,各类选项!$E:$E,0)),1,0))</f>
        <v>0</v>
      </c>
      <c r="Q116" s="20">
        <f>IF(原始数据!AR117="","",IF(ISERROR(MATCH(原始数据!AR117,各类选项!$E:$E,0)),1,0))</f>
        <v>0</v>
      </c>
      <c r="R116" s="20">
        <f>IF(原始数据!AS117="","",IF(ISERROR(MATCH(原始数据!AS117,各类选项!$E:$E,0)),1,0))</f>
        <v>0</v>
      </c>
      <c r="S116" s="20">
        <f>IF(原始数据!AV117="","",IF(ISERROR(MATCH(原始数据!AV117,各类选项!$C:$C,0)),1,0))</f>
        <v>0</v>
      </c>
      <c r="T116" s="20">
        <f>IF(赛后数据!M117="","",IF(ISERROR(MATCH(赛后数据!M117,(各类选项!J:J),0)),1,0))</f>
        <v>0</v>
      </c>
      <c r="U116" s="20">
        <f>IF(赛后数据!U117="","",IF(ISERROR(MATCH(赛后数据!U117,(各类选项!J:J),0)),1,0))</f>
        <v>0</v>
      </c>
      <c r="V116" s="20">
        <f>IF(赛后数据!AC117="","",IF(ISERROR(MATCH(赛后数据!AC117,(各类选项!J:J),0)),1,0))</f>
        <v>0</v>
      </c>
      <c r="W116" s="20">
        <f>IF(赛后数据!AK117="","",IF(ISERROR(MATCH(赛后数据!AK117,(各类选项!J:J),0)),1,0))</f>
        <v>0</v>
      </c>
      <c r="Y116" s="20">
        <f>IF(对局数据!AM117="","",IF(ISERROR(MATCH(对局数据!AM117,(各类选项!J:J),0)),1,0))</f>
        <v>0</v>
      </c>
    </row>
    <row r="117" spans="1:25">
      <c r="A117" s="20">
        <f t="shared" si="3"/>
        <v>0</v>
      </c>
      <c r="B117" s="20">
        <f t="shared" si="4"/>
        <v>0</v>
      </c>
      <c r="C117" s="20">
        <f t="shared" si="5"/>
        <v>0</v>
      </c>
      <c r="D117" s="20">
        <f>IF(原始数据!K118="","",IF(ISERROR(MATCH(原始数据!K118,原始数据!E118:F118,0)),1,0)-IF(原始数据!K118="",1,0))</f>
        <v>0</v>
      </c>
      <c r="E117" s="20">
        <f>IF(原始数据!L118="","",IF(ISERROR(MATCH(原始数据!L118,各类选项!L:L,0)),1,0)-IF(原始数据!L118="",1,0))</f>
        <v>0</v>
      </c>
      <c r="F117" s="20">
        <f>IF(原始数据!W118="","",IF(ISERROR(MATCH(原始数据!W118,各类选项!G:G,0)),1,0))</f>
        <v>0</v>
      </c>
      <c r="G117" s="20">
        <f>IF(原始数据!X118="","",IF(ISERROR(MATCH(原始数据!X118,各类选项!G:G,0)),1,0))</f>
        <v>0</v>
      </c>
      <c r="H117" s="20">
        <f>IF(原始数据!AK118="","",IF(ISERROR(MATCH(原始数据!AK118,各类选项!$E:$E,0)),1,0))</f>
        <v>0</v>
      </c>
      <c r="I117" s="20">
        <f>IF(原始数据!AL118="","",IF(ISERROR(MATCH(原始数据!AL118,各类选项!$E:$E,0)),1,0))</f>
        <v>0</v>
      </c>
      <c r="J117" s="20">
        <f>IF(原始数据!AR118="","",IF(ISERROR(MATCH(原始数据!AR118,各类选项!$E:$E,0)),1,0))</f>
        <v>0</v>
      </c>
      <c r="K117" s="20">
        <f>IF(原始数据!AT118="","",IF(ISERROR(MATCH(原始数据!AT118,各类选项!$E:$E,0)),1,0))</f>
        <v>0</v>
      </c>
      <c r="L117" s="20">
        <f>IF(原始数据!AM118="","",IF(ISERROR(MATCH(原始数据!AM118,各类选项!$C:$C,0)),1,0))</f>
        <v>0</v>
      </c>
      <c r="M117" s="20" t="str">
        <f>IF(原始数据!AN118="","",IF(ISERROR(MATCH(原始数据!AN118,各类选项!$C:$C,0)),1,0))</f>
        <v/>
      </c>
      <c r="N117" s="20" t="str">
        <f>IF(原始数据!AO118="","",IF(ISERROR(MATCH(原始数据!AO118,各类选项!$C:$C,0)),1,0))</f>
        <v/>
      </c>
      <c r="O117" s="20">
        <f>IF(原始数据!AP118="","",IF(ISERROR(MATCH(原始数据!AP118,各类选项!$E:$E,0)),1,0))</f>
        <v>0</v>
      </c>
      <c r="P117" s="20">
        <f>IF(原始数据!AQ118="","",IF(ISERROR(MATCH(原始数据!AQ118,各类选项!$E:$E,0)),1,0))</f>
        <v>0</v>
      </c>
      <c r="Q117" s="20">
        <f>IF(原始数据!AR118="","",IF(ISERROR(MATCH(原始数据!AR118,各类选项!$E:$E,0)),1,0))</f>
        <v>0</v>
      </c>
      <c r="R117" s="20">
        <f>IF(原始数据!AS118="","",IF(ISERROR(MATCH(原始数据!AS118,各类选项!$E:$E,0)),1,0))</f>
        <v>0</v>
      </c>
      <c r="S117" s="20">
        <f>IF(原始数据!AV118="","",IF(ISERROR(MATCH(原始数据!AV118,各类选项!$C:$C,0)),1,0))</f>
        <v>0</v>
      </c>
      <c r="T117" s="20">
        <f>IF(赛后数据!M118="","",IF(ISERROR(MATCH(赛后数据!M118,(各类选项!J:J),0)),1,0))</f>
        <v>0</v>
      </c>
      <c r="U117" s="20">
        <f>IF(赛后数据!U118="","",IF(ISERROR(MATCH(赛后数据!U118,(各类选项!J:J),0)),1,0))</f>
        <v>0</v>
      </c>
      <c r="V117" s="20">
        <f>IF(赛后数据!AC118="","",IF(ISERROR(MATCH(赛后数据!AC118,(各类选项!J:J),0)),1,0))</f>
        <v>0</v>
      </c>
      <c r="W117" s="20">
        <f>IF(赛后数据!AK118="","",IF(ISERROR(MATCH(赛后数据!AK118,(各类选项!J:J),0)),1,0))</f>
        <v>0</v>
      </c>
      <c r="Y117" s="20">
        <f>IF(对局数据!AM118="","",IF(ISERROR(MATCH(对局数据!AM118,(各类选项!J:J),0)),1,0))</f>
        <v>0</v>
      </c>
    </row>
    <row r="118" spans="1:25">
      <c r="A118" s="20">
        <f t="shared" si="3"/>
        <v>0</v>
      </c>
      <c r="B118" s="20">
        <f t="shared" si="4"/>
        <v>0</v>
      </c>
      <c r="C118" s="20">
        <f t="shared" si="5"/>
        <v>0</v>
      </c>
      <c r="D118" s="20" t="str">
        <f>IF(原始数据!K119="","",IF(ISERROR(MATCH(原始数据!K119,原始数据!E119:F119,0)),1,0)-IF(原始数据!K119="",1,0))</f>
        <v/>
      </c>
      <c r="E118" s="20" t="str">
        <f>IF(原始数据!L119="","",IF(ISERROR(MATCH(原始数据!L119,各类选项!L:L,0)),1,0)-IF(原始数据!L119="",1,0))</f>
        <v/>
      </c>
      <c r="F118" s="20" t="str">
        <f>IF(原始数据!W119="","",IF(ISERROR(MATCH(原始数据!W119,各类选项!G:G,0)),1,0))</f>
        <v/>
      </c>
      <c r="G118" s="20" t="str">
        <f>IF(原始数据!X119="","",IF(ISERROR(MATCH(原始数据!X119,各类选项!G:G,0)),1,0))</f>
        <v/>
      </c>
      <c r="H118" s="20" t="str">
        <f>IF(原始数据!AK119="","",IF(ISERROR(MATCH(原始数据!AK119,各类选项!$E:$E,0)),1,0))</f>
        <v/>
      </c>
      <c r="I118" s="20" t="str">
        <f>IF(原始数据!AL119="","",IF(ISERROR(MATCH(原始数据!AL119,各类选项!$E:$E,0)),1,0))</f>
        <v/>
      </c>
      <c r="J118" s="20" t="str">
        <f>IF(原始数据!AR119="","",IF(ISERROR(MATCH(原始数据!AR119,各类选项!$E:$E,0)),1,0))</f>
        <v/>
      </c>
      <c r="K118" s="20" t="str">
        <f>IF(原始数据!AT119="","",IF(ISERROR(MATCH(原始数据!AT119,各类选项!$E:$E,0)),1,0))</f>
        <v/>
      </c>
      <c r="L118" s="20" t="str">
        <f>IF(原始数据!AM119="","",IF(ISERROR(MATCH(原始数据!AM119,各类选项!$C:$C,0)),1,0))</f>
        <v/>
      </c>
      <c r="M118" s="20" t="str">
        <f>IF(原始数据!AN119="","",IF(ISERROR(MATCH(原始数据!AN119,各类选项!$C:$C,0)),1,0))</f>
        <v/>
      </c>
      <c r="N118" s="20" t="str">
        <f>IF(原始数据!AO119="","",IF(ISERROR(MATCH(原始数据!AO119,各类选项!$C:$C,0)),1,0))</f>
        <v/>
      </c>
      <c r="O118" s="20" t="str">
        <f>IF(原始数据!AP119="","",IF(ISERROR(MATCH(原始数据!AP119,各类选项!$E:$E,0)),1,0))</f>
        <v/>
      </c>
      <c r="P118" s="20" t="str">
        <f>IF(原始数据!AQ119="","",IF(ISERROR(MATCH(原始数据!AQ119,各类选项!$E:$E,0)),1,0))</f>
        <v/>
      </c>
      <c r="Q118" s="20" t="str">
        <f>IF(原始数据!AR119="","",IF(ISERROR(MATCH(原始数据!AR119,各类选项!$E:$E,0)),1,0))</f>
        <v/>
      </c>
      <c r="R118" s="20" t="str">
        <f>IF(原始数据!AS119="","",IF(ISERROR(MATCH(原始数据!AS119,各类选项!$E:$E,0)),1,0))</f>
        <v/>
      </c>
      <c r="S118" s="20" t="str">
        <f>IF(原始数据!AV119="","",IF(ISERROR(MATCH(原始数据!AV119,各类选项!$C:$C,0)),1,0))</f>
        <v/>
      </c>
      <c r="T118" s="20" t="str">
        <f>IF(赛后数据!M119="","",IF(ISERROR(MATCH(赛后数据!M119,(各类选项!J:J),0)),1,0))</f>
        <v/>
      </c>
      <c r="U118" s="20" t="str">
        <f>IF(赛后数据!U119="","",IF(ISERROR(MATCH(赛后数据!U119,(各类选项!J:J),0)),1,0))</f>
        <v/>
      </c>
      <c r="V118" s="20" t="str">
        <f>IF(赛后数据!AC119="","",IF(ISERROR(MATCH(赛后数据!AC119,(各类选项!J:J),0)),1,0))</f>
        <v/>
      </c>
      <c r="W118" s="20" t="str">
        <f>IF(赛后数据!AK119="","",IF(ISERROR(MATCH(赛后数据!AK119,(各类选项!J:J),0)),1,0))</f>
        <v/>
      </c>
      <c r="Y118" s="20" t="str">
        <f>IF(对局数据!AM119="","",IF(ISERROR(MATCH(对局数据!AM119,(各类选项!J:J),0)),1,0))</f>
        <v/>
      </c>
    </row>
    <row r="119" spans="1:25">
      <c r="A119" s="20">
        <f t="shared" si="3"/>
        <v>0</v>
      </c>
      <c r="B119" s="20">
        <f t="shared" si="4"/>
        <v>0</v>
      </c>
      <c r="C119" s="20">
        <f t="shared" si="5"/>
        <v>0</v>
      </c>
      <c r="D119" s="20" t="str">
        <f>IF(原始数据!K120="","",IF(ISERROR(MATCH(原始数据!K120,原始数据!E120:F120,0)),1,0)-IF(原始数据!K120="",1,0))</f>
        <v/>
      </c>
      <c r="E119" s="20" t="str">
        <f>IF(原始数据!L120="","",IF(ISERROR(MATCH(原始数据!L120,各类选项!L:L,0)),1,0)-IF(原始数据!L120="",1,0))</f>
        <v/>
      </c>
      <c r="F119" s="20" t="str">
        <f>IF(原始数据!W120="","",IF(ISERROR(MATCH(原始数据!W120,各类选项!G:G,0)),1,0))</f>
        <v/>
      </c>
      <c r="G119" s="20" t="str">
        <f>IF(原始数据!X120="","",IF(ISERROR(MATCH(原始数据!X120,各类选项!G:G,0)),1,0))</f>
        <v/>
      </c>
      <c r="H119" s="20" t="str">
        <f>IF(原始数据!AK120="","",IF(ISERROR(MATCH(原始数据!AK120,各类选项!$E:$E,0)),1,0))</f>
        <v/>
      </c>
      <c r="I119" s="20" t="str">
        <f>IF(原始数据!AL120="","",IF(ISERROR(MATCH(原始数据!AL120,各类选项!$E:$E,0)),1,0))</f>
        <v/>
      </c>
      <c r="J119" s="20" t="str">
        <f>IF(原始数据!AR120="","",IF(ISERROR(MATCH(原始数据!AR120,各类选项!$E:$E,0)),1,0))</f>
        <v/>
      </c>
      <c r="K119" s="20" t="str">
        <f>IF(原始数据!AT120="","",IF(ISERROR(MATCH(原始数据!AT120,各类选项!$E:$E,0)),1,0))</f>
        <v/>
      </c>
      <c r="L119" s="20" t="str">
        <f>IF(原始数据!AM120="","",IF(ISERROR(MATCH(原始数据!AM120,各类选项!$C:$C,0)),1,0))</f>
        <v/>
      </c>
      <c r="M119" s="20" t="str">
        <f>IF(原始数据!AN120="","",IF(ISERROR(MATCH(原始数据!AN120,各类选项!$C:$C,0)),1,0))</f>
        <v/>
      </c>
      <c r="N119" s="20" t="str">
        <f>IF(原始数据!AO120="","",IF(ISERROR(MATCH(原始数据!AO120,各类选项!$C:$C,0)),1,0))</f>
        <v/>
      </c>
      <c r="O119" s="20" t="str">
        <f>IF(原始数据!AP120="","",IF(ISERROR(MATCH(原始数据!AP120,各类选项!$E:$E,0)),1,0))</f>
        <v/>
      </c>
      <c r="P119" s="20" t="str">
        <f>IF(原始数据!AQ120="","",IF(ISERROR(MATCH(原始数据!AQ120,各类选项!$E:$E,0)),1,0))</f>
        <v/>
      </c>
      <c r="Q119" s="20" t="str">
        <f>IF(原始数据!AR120="","",IF(ISERROR(MATCH(原始数据!AR120,各类选项!$E:$E,0)),1,0))</f>
        <v/>
      </c>
      <c r="R119" s="20" t="str">
        <f>IF(原始数据!AS120="","",IF(ISERROR(MATCH(原始数据!AS120,各类选项!$E:$E,0)),1,0))</f>
        <v/>
      </c>
      <c r="S119" s="20" t="str">
        <f>IF(原始数据!AV120="","",IF(ISERROR(MATCH(原始数据!AV120,各类选项!$C:$C,0)),1,0))</f>
        <v/>
      </c>
      <c r="T119" s="20" t="str">
        <f>IF(赛后数据!M120="","",IF(ISERROR(MATCH(赛后数据!M120,(各类选项!J:J),0)),1,0))</f>
        <v/>
      </c>
      <c r="U119" s="20" t="str">
        <f>IF(赛后数据!U120="","",IF(ISERROR(MATCH(赛后数据!U120,(各类选项!J:J),0)),1,0))</f>
        <v/>
      </c>
      <c r="V119" s="20" t="str">
        <f>IF(赛后数据!AC120="","",IF(ISERROR(MATCH(赛后数据!AC120,(各类选项!J:J),0)),1,0))</f>
        <v/>
      </c>
      <c r="W119" s="20" t="str">
        <f>IF(赛后数据!AK120="","",IF(ISERROR(MATCH(赛后数据!AK120,(各类选项!J:J),0)),1,0))</f>
        <v/>
      </c>
      <c r="Y119" s="20" t="str">
        <f>IF(对局数据!AM120="","",IF(ISERROR(MATCH(对局数据!AM120,(各类选项!J:J),0)),1,0))</f>
        <v/>
      </c>
    </row>
    <row r="120" spans="1:25">
      <c r="A120" s="20">
        <f t="shared" si="3"/>
        <v>0</v>
      </c>
      <c r="B120" s="20">
        <f t="shared" si="4"/>
        <v>0</v>
      </c>
      <c r="C120" s="20">
        <f t="shared" si="5"/>
        <v>0</v>
      </c>
      <c r="D120" s="20" t="str">
        <f>IF(原始数据!K121="","",IF(ISERROR(MATCH(原始数据!K121,原始数据!E121:F121,0)),1,0)-IF(原始数据!K121="",1,0))</f>
        <v/>
      </c>
      <c r="E120" s="20" t="str">
        <f>IF(原始数据!L121="","",IF(ISERROR(MATCH(原始数据!L121,各类选项!L:L,0)),1,0)-IF(原始数据!L121="",1,0))</f>
        <v/>
      </c>
      <c r="F120" s="20" t="str">
        <f>IF(原始数据!W121="","",IF(ISERROR(MATCH(原始数据!W121,各类选项!G:G,0)),1,0))</f>
        <v/>
      </c>
      <c r="G120" s="20" t="str">
        <f>IF(原始数据!X121="","",IF(ISERROR(MATCH(原始数据!X121,各类选项!G:G,0)),1,0))</f>
        <v/>
      </c>
      <c r="H120" s="20" t="str">
        <f>IF(原始数据!AK121="","",IF(ISERROR(MATCH(原始数据!AK121,各类选项!$E:$E,0)),1,0))</f>
        <v/>
      </c>
      <c r="I120" s="20" t="str">
        <f>IF(原始数据!AL121="","",IF(ISERROR(MATCH(原始数据!AL121,各类选项!$E:$E,0)),1,0))</f>
        <v/>
      </c>
      <c r="J120" s="20" t="str">
        <f>IF(原始数据!AR121="","",IF(ISERROR(MATCH(原始数据!AR121,各类选项!$E:$E,0)),1,0))</f>
        <v/>
      </c>
      <c r="K120" s="20" t="str">
        <f>IF(原始数据!AT121="","",IF(ISERROR(MATCH(原始数据!AT121,各类选项!$E:$E,0)),1,0))</f>
        <v/>
      </c>
      <c r="L120" s="20" t="str">
        <f>IF(原始数据!AM121="","",IF(ISERROR(MATCH(原始数据!AM121,各类选项!$C:$C,0)),1,0))</f>
        <v/>
      </c>
      <c r="M120" s="20" t="str">
        <f>IF(原始数据!AN121="","",IF(ISERROR(MATCH(原始数据!AN121,各类选项!$C:$C,0)),1,0))</f>
        <v/>
      </c>
      <c r="N120" s="20" t="str">
        <f>IF(原始数据!AO121="","",IF(ISERROR(MATCH(原始数据!AO121,各类选项!$C:$C,0)),1,0))</f>
        <v/>
      </c>
      <c r="O120" s="20" t="str">
        <f>IF(原始数据!AP121="","",IF(ISERROR(MATCH(原始数据!AP121,各类选项!$E:$E,0)),1,0))</f>
        <v/>
      </c>
      <c r="P120" s="20" t="str">
        <f>IF(原始数据!AQ121="","",IF(ISERROR(MATCH(原始数据!AQ121,各类选项!$E:$E,0)),1,0))</f>
        <v/>
      </c>
      <c r="Q120" s="20" t="str">
        <f>IF(原始数据!AR121="","",IF(ISERROR(MATCH(原始数据!AR121,各类选项!$E:$E,0)),1,0))</f>
        <v/>
      </c>
      <c r="R120" s="20" t="str">
        <f>IF(原始数据!AS121="","",IF(ISERROR(MATCH(原始数据!AS121,各类选项!$E:$E,0)),1,0))</f>
        <v/>
      </c>
      <c r="S120" s="20" t="str">
        <f>IF(原始数据!AV121="","",IF(ISERROR(MATCH(原始数据!AV121,各类选项!$C:$C,0)),1,0))</f>
        <v/>
      </c>
      <c r="T120" s="20" t="str">
        <f>IF(赛后数据!M121="","",IF(ISERROR(MATCH(赛后数据!M121,(各类选项!J:J),0)),1,0))</f>
        <v/>
      </c>
      <c r="U120" s="20" t="str">
        <f>IF(赛后数据!U121="","",IF(ISERROR(MATCH(赛后数据!U121,(各类选项!J:J),0)),1,0))</f>
        <v/>
      </c>
      <c r="V120" s="20" t="str">
        <f>IF(赛后数据!AC121="","",IF(ISERROR(MATCH(赛后数据!AC121,(各类选项!J:J),0)),1,0))</f>
        <v/>
      </c>
      <c r="W120" s="20" t="str">
        <f>IF(赛后数据!AK121="","",IF(ISERROR(MATCH(赛后数据!AK121,(各类选项!J:J),0)),1,0))</f>
        <v/>
      </c>
      <c r="Y120" s="20" t="str">
        <f>IF(对局数据!AM121="","",IF(ISERROR(MATCH(对局数据!AM121,(各类选项!J:J),0)),1,0))</f>
        <v/>
      </c>
    </row>
    <row r="121" spans="1:25">
      <c r="A121" s="20">
        <f t="shared" si="3"/>
        <v>0</v>
      </c>
      <c r="B121" s="20">
        <f t="shared" si="4"/>
        <v>0</v>
      </c>
      <c r="C121" s="20">
        <f t="shared" si="5"/>
        <v>0</v>
      </c>
      <c r="D121" s="20" t="str">
        <f>IF(原始数据!K122="","",IF(ISERROR(MATCH(原始数据!K122,原始数据!E122:F122,0)),1,0)-IF(原始数据!K122="",1,0))</f>
        <v/>
      </c>
      <c r="E121" s="20" t="str">
        <f>IF(原始数据!L122="","",IF(ISERROR(MATCH(原始数据!L122,各类选项!L:L,0)),1,0)-IF(原始数据!L122="",1,0))</f>
        <v/>
      </c>
      <c r="F121" s="20" t="str">
        <f>IF(原始数据!W122="","",IF(ISERROR(MATCH(原始数据!W122,各类选项!G:G,0)),1,0))</f>
        <v/>
      </c>
      <c r="G121" s="20" t="str">
        <f>IF(原始数据!X122="","",IF(ISERROR(MATCH(原始数据!X122,各类选项!G:G,0)),1,0))</f>
        <v/>
      </c>
      <c r="H121" s="20" t="str">
        <f>IF(原始数据!AK122="","",IF(ISERROR(MATCH(原始数据!AK122,各类选项!$E:$E,0)),1,0))</f>
        <v/>
      </c>
      <c r="I121" s="20" t="str">
        <f>IF(原始数据!AL122="","",IF(ISERROR(MATCH(原始数据!AL122,各类选项!$E:$E,0)),1,0))</f>
        <v/>
      </c>
      <c r="J121" s="20" t="str">
        <f>IF(原始数据!AR122="","",IF(ISERROR(MATCH(原始数据!AR122,各类选项!$E:$E,0)),1,0))</f>
        <v/>
      </c>
      <c r="K121" s="20" t="str">
        <f>IF(原始数据!AT122="","",IF(ISERROR(MATCH(原始数据!AT122,各类选项!$E:$E,0)),1,0))</f>
        <v/>
      </c>
      <c r="L121" s="20" t="str">
        <f>IF(原始数据!AM122="","",IF(ISERROR(MATCH(原始数据!AM122,各类选项!$C:$C,0)),1,0))</f>
        <v/>
      </c>
      <c r="M121" s="20" t="str">
        <f>IF(原始数据!AN122="","",IF(ISERROR(MATCH(原始数据!AN122,各类选项!$C:$C,0)),1,0))</f>
        <v/>
      </c>
      <c r="N121" s="20" t="str">
        <f>IF(原始数据!AO122="","",IF(ISERROR(MATCH(原始数据!AO122,各类选项!$C:$C,0)),1,0))</f>
        <v/>
      </c>
      <c r="O121" s="20" t="str">
        <f>IF(原始数据!AP122="","",IF(ISERROR(MATCH(原始数据!AP122,各类选项!$E:$E,0)),1,0))</f>
        <v/>
      </c>
      <c r="P121" s="20" t="str">
        <f>IF(原始数据!AQ122="","",IF(ISERROR(MATCH(原始数据!AQ122,各类选项!$E:$E,0)),1,0))</f>
        <v/>
      </c>
      <c r="Q121" s="20" t="str">
        <f>IF(原始数据!AR122="","",IF(ISERROR(MATCH(原始数据!AR122,各类选项!$E:$E,0)),1,0))</f>
        <v/>
      </c>
      <c r="R121" s="20" t="str">
        <f>IF(原始数据!AS122="","",IF(ISERROR(MATCH(原始数据!AS122,各类选项!$E:$E,0)),1,0))</f>
        <v/>
      </c>
      <c r="S121" s="20" t="str">
        <f>IF(原始数据!AV122="","",IF(ISERROR(MATCH(原始数据!AV122,各类选项!$C:$C,0)),1,0))</f>
        <v/>
      </c>
      <c r="T121" s="20" t="str">
        <f>IF(赛后数据!M122="","",IF(ISERROR(MATCH(赛后数据!M122,(各类选项!J:J),0)),1,0))</f>
        <v/>
      </c>
      <c r="U121" s="20" t="str">
        <f>IF(赛后数据!U122="","",IF(ISERROR(MATCH(赛后数据!U122,(各类选项!J:J),0)),1,0))</f>
        <v/>
      </c>
      <c r="V121" s="20" t="str">
        <f>IF(赛后数据!AC122="","",IF(ISERROR(MATCH(赛后数据!AC122,(各类选项!J:J),0)),1,0))</f>
        <v/>
      </c>
      <c r="W121" s="20" t="str">
        <f>IF(赛后数据!AK122="","",IF(ISERROR(MATCH(赛后数据!AK122,(各类选项!J:J),0)),1,0))</f>
        <v/>
      </c>
      <c r="Y121" s="20" t="str">
        <f>IF(对局数据!AM122="","",IF(ISERROR(MATCH(对局数据!AM122,(各类选项!J:J),0)),1,0))</f>
        <v/>
      </c>
    </row>
    <row r="122" spans="1:25">
      <c r="A122" s="20">
        <f t="shared" si="3"/>
        <v>0</v>
      </c>
      <c r="B122" s="20">
        <f t="shared" si="4"/>
        <v>0</v>
      </c>
      <c r="C122" s="20">
        <f t="shared" si="5"/>
        <v>0</v>
      </c>
      <c r="D122" s="20">
        <f>IF(原始数据!K123="","",IF(ISERROR(MATCH(原始数据!K123,原始数据!E123:F123,0)),1,0)-IF(原始数据!K123="",1,0))</f>
        <v>0</v>
      </c>
      <c r="E122" s="20">
        <f>IF(原始数据!L123="","",IF(ISERROR(MATCH(原始数据!L123,各类选项!L:L,0)),1,0)-IF(原始数据!L123="",1,0))</f>
        <v>0</v>
      </c>
      <c r="F122" s="20">
        <f>IF(原始数据!W123="","",IF(ISERROR(MATCH(原始数据!W123,各类选项!G:G,0)),1,0))</f>
        <v>0</v>
      </c>
      <c r="G122" s="20">
        <f>IF(原始数据!X123="","",IF(ISERROR(MATCH(原始数据!X123,各类选项!G:G,0)),1,0))</f>
        <v>0</v>
      </c>
      <c r="H122" s="20">
        <f>IF(原始数据!AK123="","",IF(ISERROR(MATCH(原始数据!AK123,各类选项!$E:$E,0)),1,0))</f>
        <v>0</v>
      </c>
      <c r="I122" s="20">
        <f>IF(原始数据!AL123="","",IF(ISERROR(MATCH(原始数据!AL123,各类选项!$E:$E,0)),1,0))</f>
        <v>0</v>
      </c>
      <c r="J122" s="20">
        <f>IF(原始数据!AR123="","",IF(ISERROR(MATCH(原始数据!AR123,各类选项!$E:$E,0)),1,0))</f>
        <v>0</v>
      </c>
      <c r="K122" s="20">
        <f>IF(原始数据!AT123="","",IF(ISERROR(MATCH(原始数据!AT123,各类选项!$E:$E,0)),1,0))</f>
        <v>0</v>
      </c>
      <c r="L122" s="20" t="str">
        <f>IF(原始数据!AM123="","",IF(ISERROR(MATCH(原始数据!AM123,各类选项!$C:$C,0)),1,0))</f>
        <v/>
      </c>
      <c r="M122" s="20" t="str">
        <f>IF(原始数据!AN123="","",IF(ISERROR(MATCH(原始数据!AN123,各类选项!$C:$C,0)),1,0))</f>
        <v/>
      </c>
      <c r="N122" s="20" t="str">
        <f>IF(原始数据!AO123="","",IF(ISERROR(MATCH(原始数据!AO123,各类选项!$C:$C,0)),1,0))</f>
        <v/>
      </c>
      <c r="O122" s="20">
        <f>IF(原始数据!AP123="","",IF(ISERROR(MATCH(原始数据!AP123,各类选项!$E:$E,0)),1,0))</f>
        <v>0</v>
      </c>
      <c r="P122" s="20">
        <f>IF(原始数据!AQ123="","",IF(ISERROR(MATCH(原始数据!AQ123,各类选项!$E:$E,0)),1,0))</f>
        <v>0</v>
      </c>
      <c r="Q122" s="20">
        <f>IF(原始数据!AR123="","",IF(ISERROR(MATCH(原始数据!AR123,各类选项!$E:$E,0)),1,0))</f>
        <v>0</v>
      </c>
      <c r="R122" s="20">
        <f>IF(原始数据!AS123="","",IF(ISERROR(MATCH(原始数据!AS123,各类选项!$E:$E,0)),1,0))</f>
        <v>0</v>
      </c>
      <c r="S122" s="20">
        <f>IF(原始数据!AV123="","",IF(ISERROR(MATCH(原始数据!AV123,各类选项!$C:$C,0)),1,0))</f>
        <v>0</v>
      </c>
      <c r="T122" s="20">
        <f>IF(赛后数据!M123="","",IF(ISERROR(MATCH(赛后数据!M123,(各类选项!J:J),0)),1,0))</f>
        <v>0</v>
      </c>
      <c r="U122" s="20">
        <f>IF(赛后数据!U123="","",IF(ISERROR(MATCH(赛后数据!U123,(各类选项!J:J),0)),1,0))</f>
        <v>0</v>
      </c>
      <c r="V122" s="20">
        <f>IF(赛后数据!AC123="","",IF(ISERROR(MATCH(赛后数据!AC123,(各类选项!J:J),0)),1,0))</f>
        <v>0</v>
      </c>
      <c r="W122" s="20">
        <f>IF(赛后数据!AK123="","",IF(ISERROR(MATCH(赛后数据!AK123,(各类选项!J:J),0)),1,0))</f>
        <v>0</v>
      </c>
      <c r="Y122" s="20">
        <f>IF(对局数据!AM123="","",IF(ISERROR(MATCH(对局数据!AM123,(各类选项!J:J),0)),1,0))</f>
        <v>0</v>
      </c>
    </row>
    <row r="123" spans="1:25">
      <c r="A123" s="20">
        <f t="shared" si="3"/>
        <v>0</v>
      </c>
      <c r="B123" s="20">
        <f t="shared" si="4"/>
        <v>0</v>
      </c>
      <c r="C123" s="20">
        <f t="shared" si="5"/>
        <v>0</v>
      </c>
      <c r="D123" s="20">
        <f>IF(原始数据!K124="","",IF(ISERROR(MATCH(原始数据!K124,原始数据!E124:F124,0)),1,0)-IF(原始数据!K124="",1,0))</f>
        <v>0</v>
      </c>
      <c r="E123" s="20">
        <f>IF(原始数据!L124="","",IF(ISERROR(MATCH(原始数据!L124,各类选项!L:L,0)),1,0)-IF(原始数据!L124="",1,0))</f>
        <v>0</v>
      </c>
      <c r="F123" s="20">
        <f>IF(原始数据!W124="","",IF(ISERROR(MATCH(原始数据!W124,各类选项!G:G,0)),1,0))</f>
        <v>0</v>
      </c>
      <c r="G123" s="20">
        <f>IF(原始数据!X124="","",IF(ISERROR(MATCH(原始数据!X124,各类选项!G:G,0)),1,0))</f>
        <v>0</v>
      </c>
      <c r="H123" s="20">
        <f>IF(原始数据!AK124="","",IF(ISERROR(MATCH(原始数据!AK124,各类选项!$E:$E,0)),1,0))</f>
        <v>0</v>
      </c>
      <c r="I123" s="20">
        <f>IF(原始数据!AL124="","",IF(ISERROR(MATCH(原始数据!AL124,各类选项!$E:$E,0)),1,0))</f>
        <v>0</v>
      </c>
      <c r="J123" s="20">
        <f>IF(原始数据!AR124="","",IF(ISERROR(MATCH(原始数据!AR124,各类选项!$E:$E,0)),1,0))</f>
        <v>0</v>
      </c>
      <c r="K123" s="20">
        <f>IF(原始数据!AT124="","",IF(ISERROR(MATCH(原始数据!AT124,各类选项!$E:$E,0)),1,0))</f>
        <v>0</v>
      </c>
      <c r="L123" s="20" t="str">
        <f>IF(原始数据!AM124="","",IF(ISERROR(MATCH(原始数据!AM124,各类选项!$C:$C,0)),1,0))</f>
        <v/>
      </c>
      <c r="M123" s="20" t="str">
        <f>IF(原始数据!AN124="","",IF(ISERROR(MATCH(原始数据!AN124,各类选项!$C:$C,0)),1,0))</f>
        <v/>
      </c>
      <c r="N123" s="20" t="str">
        <f>IF(原始数据!AO124="","",IF(ISERROR(MATCH(原始数据!AO124,各类选项!$C:$C,0)),1,0))</f>
        <v/>
      </c>
      <c r="O123" s="20">
        <f>IF(原始数据!AP124="","",IF(ISERROR(MATCH(原始数据!AP124,各类选项!$E:$E,0)),1,0))</f>
        <v>0</v>
      </c>
      <c r="P123" s="20">
        <f>IF(原始数据!AQ124="","",IF(ISERROR(MATCH(原始数据!AQ124,各类选项!$E:$E,0)),1,0))</f>
        <v>0</v>
      </c>
      <c r="Q123" s="20">
        <f>IF(原始数据!AR124="","",IF(ISERROR(MATCH(原始数据!AR124,各类选项!$E:$E,0)),1,0))</f>
        <v>0</v>
      </c>
      <c r="R123" s="20">
        <f>IF(原始数据!AS124="","",IF(ISERROR(MATCH(原始数据!AS124,各类选项!$E:$E,0)),1,0))</f>
        <v>0</v>
      </c>
      <c r="S123" s="20">
        <f>IF(原始数据!AV124="","",IF(ISERROR(MATCH(原始数据!AV124,各类选项!$C:$C,0)),1,0))</f>
        <v>0</v>
      </c>
      <c r="T123" s="20">
        <f>IF(赛后数据!M124="","",IF(ISERROR(MATCH(赛后数据!M124,(各类选项!J:J),0)),1,0))</f>
        <v>0</v>
      </c>
      <c r="U123" s="20">
        <f>IF(赛后数据!U124="","",IF(ISERROR(MATCH(赛后数据!U124,(各类选项!J:J),0)),1,0))</f>
        <v>0</v>
      </c>
      <c r="V123" s="20">
        <f>IF(赛后数据!AC124="","",IF(ISERROR(MATCH(赛后数据!AC124,(各类选项!J:J),0)),1,0))</f>
        <v>0</v>
      </c>
      <c r="W123" s="20">
        <f>IF(赛后数据!AK124="","",IF(ISERROR(MATCH(赛后数据!AK124,(各类选项!J:J),0)),1,0))</f>
        <v>0</v>
      </c>
      <c r="Y123" s="20">
        <f>IF(对局数据!AM124="","",IF(ISERROR(MATCH(对局数据!AM124,(各类选项!J:J),0)),1,0))</f>
        <v>0</v>
      </c>
    </row>
    <row r="124" spans="1:25">
      <c r="A124" s="20">
        <f t="shared" si="3"/>
        <v>0</v>
      </c>
      <c r="B124" s="20">
        <f t="shared" si="4"/>
        <v>0</v>
      </c>
      <c r="C124" s="20">
        <f t="shared" si="5"/>
        <v>0</v>
      </c>
      <c r="D124" s="20">
        <f>IF(原始数据!K125="","",IF(ISERROR(MATCH(原始数据!K125,原始数据!E125:F125,0)),1,0)-IF(原始数据!K125="",1,0))</f>
        <v>0</v>
      </c>
      <c r="E124" s="20">
        <f>IF(原始数据!L125="","",IF(ISERROR(MATCH(原始数据!L125,各类选项!L:L,0)),1,0)-IF(原始数据!L125="",1,0))</f>
        <v>0</v>
      </c>
      <c r="F124" s="20">
        <f>IF(原始数据!W125="","",IF(ISERROR(MATCH(原始数据!W125,各类选项!G:G,0)),1,0))</f>
        <v>0</v>
      </c>
      <c r="G124" s="20">
        <f>IF(原始数据!X125="","",IF(ISERROR(MATCH(原始数据!X125,各类选项!G:G,0)),1,0))</f>
        <v>0</v>
      </c>
      <c r="H124" s="20">
        <f>IF(原始数据!AK125="","",IF(ISERROR(MATCH(原始数据!AK125,各类选项!$E:$E,0)),1,0))</f>
        <v>0</v>
      </c>
      <c r="I124" s="20">
        <f>IF(原始数据!AL125="","",IF(ISERROR(MATCH(原始数据!AL125,各类选项!$E:$E,0)),1,0))</f>
        <v>0</v>
      </c>
      <c r="J124" s="20">
        <f>IF(原始数据!AR125="","",IF(ISERROR(MATCH(原始数据!AR125,各类选项!$E:$E,0)),1,0))</f>
        <v>0</v>
      </c>
      <c r="K124" s="20">
        <f>IF(原始数据!AT125="","",IF(ISERROR(MATCH(原始数据!AT125,各类选项!$E:$E,0)),1,0))</f>
        <v>0</v>
      </c>
      <c r="L124" s="20">
        <f>IF(原始数据!AM125="","",IF(ISERROR(MATCH(原始数据!AM125,各类选项!$C:$C,0)),1,0))</f>
        <v>0</v>
      </c>
      <c r="M124" s="20" t="str">
        <f>IF(原始数据!AN125="","",IF(ISERROR(MATCH(原始数据!AN125,各类选项!$C:$C,0)),1,0))</f>
        <v/>
      </c>
      <c r="N124" s="20" t="str">
        <f>IF(原始数据!AO125="","",IF(ISERROR(MATCH(原始数据!AO125,各类选项!$C:$C,0)),1,0))</f>
        <v/>
      </c>
      <c r="O124" s="20">
        <f>IF(原始数据!AP125="","",IF(ISERROR(MATCH(原始数据!AP125,各类选项!$E:$E,0)),1,0))</f>
        <v>0</v>
      </c>
      <c r="P124" s="20">
        <f>IF(原始数据!AQ125="","",IF(ISERROR(MATCH(原始数据!AQ125,各类选项!$E:$E,0)),1,0))</f>
        <v>0</v>
      </c>
      <c r="Q124" s="20">
        <f>IF(原始数据!AR125="","",IF(ISERROR(MATCH(原始数据!AR125,各类选项!$E:$E,0)),1,0))</f>
        <v>0</v>
      </c>
      <c r="R124" s="20">
        <f>IF(原始数据!AS125="","",IF(ISERROR(MATCH(原始数据!AS125,各类选项!$E:$E,0)),1,0))</f>
        <v>0</v>
      </c>
      <c r="S124" s="20">
        <f>IF(原始数据!AV125="","",IF(ISERROR(MATCH(原始数据!AV125,各类选项!$C:$C,0)),1,0))</f>
        <v>0</v>
      </c>
      <c r="T124" s="20">
        <f>IF(赛后数据!M125="","",IF(ISERROR(MATCH(赛后数据!M125,(各类选项!J:J),0)),1,0))</f>
        <v>0</v>
      </c>
      <c r="U124" s="20">
        <f>IF(赛后数据!U125="","",IF(ISERROR(MATCH(赛后数据!U125,(各类选项!J:J),0)),1,0))</f>
        <v>0</v>
      </c>
      <c r="V124" s="20">
        <f>IF(赛后数据!AC125="","",IF(ISERROR(MATCH(赛后数据!AC125,(各类选项!J:J),0)),1,0))</f>
        <v>0</v>
      </c>
      <c r="W124" s="20">
        <f>IF(赛后数据!AK125="","",IF(ISERROR(MATCH(赛后数据!AK125,(各类选项!J:J),0)),1,0))</f>
        <v>0</v>
      </c>
      <c r="Y124" s="20" t="str">
        <f>IF(对局数据!AM125="","",IF(ISERROR(MATCH(对局数据!AM125,(各类选项!J:J),0)),1,0))</f>
        <v/>
      </c>
    </row>
    <row r="125" spans="1:25">
      <c r="A125" s="20">
        <f t="shared" si="3"/>
        <v>0</v>
      </c>
      <c r="B125" s="20">
        <f t="shared" si="4"/>
        <v>0</v>
      </c>
      <c r="C125" s="20">
        <f t="shared" si="5"/>
        <v>0</v>
      </c>
      <c r="D125" s="20">
        <f>IF(原始数据!K126="","",IF(ISERROR(MATCH(原始数据!K126,原始数据!E126:F126,0)),1,0)-IF(原始数据!K126="",1,0))</f>
        <v>0</v>
      </c>
      <c r="E125" s="20">
        <f>IF(原始数据!L126="","",IF(ISERROR(MATCH(原始数据!L126,各类选项!L:L,0)),1,0)-IF(原始数据!L126="",1,0))</f>
        <v>0</v>
      </c>
      <c r="F125" s="20">
        <f>IF(原始数据!W126="","",IF(ISERROR(MATCH(原始数据!W126,各类选项!G:G,0)),1,0))</f>
        <v>0</v>
      </c>
      <c r="G125" s="20">
        <f>IF(原始数据!X126="","",IF(ISERROR(MATCH(原始数据!X126,各类选项!G:G,0)),1,0))</f>
        <v>0</v>
      </c>
      <c r="H125" s="20">
        <f>IF(原始数据!AK126="","",IF(ISERROR(MATCH(原始数据!AK126,各类选项!$E:$E,0)),1,0))</f>
        <v>0</v>
      </c>
      <c r="I125" s="20">
        <f>IF(原始数据!AL126="","",IF(ISERROR(MATCH(原始数据!AL126,各类选项!$E:$E,0)),1,0))</f>
        <v>0</v>
      </c>
      <c r="J125" s="20">
        <f>IF(原始数据!AR126="","",IF(ISERROR(MATCH(原始数据!AR126,各类选项!$E:$E,0)),1,0))</f>
        <v>0</v>
      </c>
      <c r="K125" s="20">
        <f>IF(原始数据!AT126="","",IF(ISERROR(MATCH(原始数据!AT126,各类选项!$E:$E,0)),1,0))</f>
        <v>0</v>
      </c>
      <c r="L125" s="20">
        <f>IF(原始数据!AM126="","",IF(ISERROR(MATCH(原始数据!AM126,各类选项!$C:$C,0)),1,0))</f>
        <v>0</v>
      </c>
      <c r="M125" s="20" t="str">
        <f>IF(原始数据!AN126="","",IF(ISERROR(MATCH(原始数据!AN126,各类选项!$C:$C,0)),1,0))</f>
        <v/>
      </c>
      <c r="N125" s="20" t="str">
        <f>IF(原始数据!AO126="","",IF(ISERROR(MATCH(原始数据!AO126,各类选项!$C:$C,0)),1,0))</f>
        <v/>
      </c>
      <c r="O125" s="20">
        <f>IF(原始数据!AP126="","",IF(ISERROR(MATCH(原始数据!AP126,各类选项!$E:$E,0)),1,0))</f>
        <v>0</v>
      </c>
      <c r="P125" s="20">
        <f>IF(原始数据!AQ126="","",IF(ISERROR(MATCH(原始数据!AQ126,各类选项!$E:$E,0)),1,0))</f>
        <v>0</v>
      </c>
      <c r="Q125" s="20">
        <f>IF(原始数据!AR126="","",IF(ISERROR(MATCH(原始数据!AR126,各类选项!$E:$E,0)),1,0))</f>
        <v>0</v>
      </c>
      <c r="R125" s="20">
        <f>IF(原始数据!AS126="","",IF(ISERROR(MATCH(原始数据!AS126,各类选项!$E:$E,0)),1,0))</f>
        <v>0</v>
      </c>
      <c r="S125" s="20">
        <f>IF(原始数据!AV126="","",IF(ISERROR(MATCH(原始数据!AV126,各类选项!$C:$C,0)),1,0))</f>
        <v>0</v>
      </c>
      <c r="T125" s="20">
        <f>IF(赛后数据!M126="","",IF(ISERROR(MATCH(赛后数据!M126,(各类选项!J:J),0)),1,0))</f>
        <v>0</v>
      </c>
      <c r="U125" s="20">
        <f>IF(赛后数据!U126="","",IF(ISERROR(MATCH(赛后数据!U126,(各类选项!J:J),0)),1,0))</f>
        <v>0</v>
      </c>
      <c r="V125" s="20">
        <f>IF(赛后数据!AC126="","",IF(ISERROR(MATCH(赛后数据!AC126,(各类选项!J:J),0)),1,0))</f>
        <v>0</v>
      </c>
      <c r="W125" s="20">
        <f>IF(赛后数据!AK126="","",IF(ISERROR(MATCH(赛后数据!AK126,(各类选项!J:J),0)),1,0))</f>
        <v>0</v>
      </c>
      <c r="Y125" s="20">
        <f>IF(对局数据!AM126="","",IF(ISERROR(MATCH(对局数据!AM126,(各类选项!J:J),0)),1,0))</f>
        <v>0</v>
      </c>
    </row>
    <row r="126" spans="1:25">
      <c r="A126" s="20">
        <f t="shared" si="3"/>
        <v>0</v>
      </c>
      <c r="B126" s="20">
        <f t="shared" si="4"/>
        <v>0</v>
      </c>
      <c r="C126" s="20">
        <f t="shared" si="5"/>
        <v>0</v>
      </c>
      <c r="D126" s="20" t="str">
        <f>IF(原始数据!K127="","",IF(ISERROR(MATCH(原始数据!K127,原始数据!E127:F127,0)),1,0)-IF(原始数据!K127="",1,0))</f>
        <v/>
      </c>
      <c r="E126" s="20" t="str">
        <f>IF(原始数据!L127="","",IF(ISERROR(MATCH(原始数据!L127,各类选项!L:L,0)),1,0)-IF(原始数据!L127="",1,0))</f>
        <v/>
      </c>
      <c r="F126" s="20" t="str">
        <f>IF(原始数据!W127="","",IF(ISERROR(MATCH(原始数据!W127,各类选项!G:G,0)),1,0))</f>
        <v/>
      </c>
      <c r="G126" s="20" t="str">
        <f>IF(原始数据!X127="","",IF(ISERROR(MATCH(原始数据!X127,各类选项!G:G,0)),1,0))</f>
        <v/>
      </c>
      <c r="H126" s="20" t="str">
        <f>IF(原始数据!AK127="","",IF(ISERROR(MATCH(原始数据!AK127,各类选项!$E:$E,0)),1,0))</f>
        <v/>
      </c>
      <c r="I126" s="20" t="str">
        <f>IF(原始数据!AL127="","",IF(ISERROR(MATCH(原始数据!AL127,各类选项!$E:$E,0)),1,0))</f>
        <v/>
      </c>
      <c r="J126" s="20" t="str">
        <f>IF(原始数据!AR127="","",IF(ISERROR(MATCH(原始数据!AR127,各类选项!$E:$E,0)),1,0))</f>
        <v/>
      </c>
      <c r="K126" s="20" t="str">
        <f>IF(原始数据!AT127="","",IF(ISERROR(MATCH(原始数据!AT127,各类选项!$E:$E,0)),1,0))</f>
        <v/>
      </c>
      <c r="L126" s="20" t="str">
        <f>IF(原始数据!AM127="","",IF(ISERROR(MATCH(原始数据!AM127,各类选项!$C:$C,0)),1,0))</f>
        <v/>
      </c>
      <c r="M126" s="20" t="str">
        <f>IF(原始数据!AN127="","",IF(ISERROR(MATCH(原始数据!AN127,各类选项!$C:$C,0)),1,0))</f>
        <v/>
      </c>
      <c r="N126" s="20" t="str">
        <f>IF(原始数据!AO127="","",IF(ISERROR(MATCH(原始数据!AO127,各类选项!$C:$C,0)),1,0))</f>
        <v/>
      </c>
      <c r="O126" s="20" t="str">
        <f>IF(原始数据!AP127="","",IF(ISERROR(MATCH(原始数据!AP127,各类选项!$E:$E,0)),1,0))</f>
        <v/>
      </c>
      <c r="P126" s="20" t="str">
        <f>IF(原始数据!AQ127="","",IF(ISERROR(MATCH(原始数据!AQ127,各类选项!$E:$E,0)),1,0))</f>
        <v/>
      </c>
      <c r="Q126" s="20" t="str">
        <f>IF(原始数据!AR127="","",IF(ISERROR(MATCH(原始数据!AR127,各类选项!$E:$E,0)),1,0))</f>
        <v/>
      </c>
      <c r="R126" s="20" t="str">
        <f>IF(原始数据!AS127="","",IF(ISERROR(MATCH(原始数据!AS127,各类选项!$E:$E,0)),1,0))</f>
        <v/>
      </c>
      <c r="S126" s="20" t="str">
        <f>IF(原始数据!AV127="","",IF(ISERROR(MATCH(原始数据!AV127,各类选项!$C:$C,0)),1,0))</f>
        <v/>
      </c>
      <c r="T126" s="20" t="str">
        <f>IF(赛后数据!M127="","",IF(ISERROR(MATCH(赛后数据!M127,(各类选项!J:J),0)),1,0))</f>
        <v/>
      </c>
      <c r="U126" s="20" t="str">
        <f>IF(赛后数据!U127="","",IF(ISERROR(MATCH(赛后数据!U127,(各类选项!J:J),0)),1,0))</f>
        <v/>
      </c>
      <c r="V126" s="20" t="str">
        <f>IF(赛后数据!AC127="","",IF(ISERROR(MATCH(赛后数据!AC127,(各类选项!J:J),0)),1,0))</f>
        <v/>
      </c>
      <c r="W126" s="20" t="str">
        <f>IF(赛后数据!AK127="","",IF(ISERROR(MATCH(赛后数据!AK127,(各类选项!J:J),0)),1,0))</f>
        <v/>
      </c>
      <c r="Y126" s="20" t="str">
        <f>IF(对局数据!AM127="","",IF(ISERROR(MATCH(对局数据!AM127,(各类选项!J:J),0)),1,0))</f>
        <v/>
      </c>
    </row>
    <row r="127" spans="1:25">
      <c r="A127" s="20">
        <f t="shared" si="3"/>
        <v>0</v>
      </c>
      <c r="B127" s="20">
        <f t="shared" si="4"/>
        <v>0</v>
      </c>
      <c r="C127" s="20">
        <f t="shared" si="5"/>
        <v>0</v>
      </c>
      <c r="D127" s="20" t="str">
        <f>IF(原始数据!K128="","",IF(ISERROR(MATCH(原始数据!K128,原始数据!E128:F128,0)),1,0)-IF(原始数据!K128="",1,0))</f>
        <v/>
      </c>
      <c r="E127" s="20" t="str">
        <f>IF(原始数据!L128="","",IF(ISERROR(MATCH(原始数据!L128,各类选项!L:L,0)),1,0)-IF(原始数据!L128="",1,0))</f>
        <v/>
      </c>
      <c r="F127" s="20" t="str">
        <f>IF(原始数据!W128="","",IF(ISERROR(MATCH(原始数据!W128,各类选项!G:G,0)),1,0))</f>
        <v/>
      </c>
      <c r="G127" s="20" t="str">
        <f>IF(原始数据!X128="","",IF(ISERROR(MATCH(原始数据!X128,各类选项!G:G,0)),1,0))</f>
        <v/>
      </c>
      <c r="H127" s="20" t="str">
        <f>IF(原始数据!AK128="","",IF(ISERROR(MATCH(原始数据!AK128,各类选项!$E:$E,0)),1,0))</f>
        <v/>
      </c>
      <c r="I127" s="20" t="str">
        <f>IF(原始数据!AL128="","",IF(ISERROR(MATCH(原始数据!AL128,各类选项!$E:$E,0)),1,0))</f>
        <v/>
      </c>
      <c r="J127" s="20" t="str">
        <f>IF(原始数据!AR128="","",IF(ISERROR(MATCH(原始数据!AR128,各类选项!$E:$E,0)),1,0))</f>
        <v/>
      </c>
      <c r="K127" s="20" t="str">
        <f>IF(原始数据!AT128="","",IF(ISERROR(MATCH(原始数据!AT128,各类选项!$E:$E,0)),1,0))</f>
        <v/>
      </c>
      <c r="L127" s="20" t="str">
        <f>IF(原始数据!AM128="","",IF(ISERROR(MATCH(原始数据!AM128,各类选项!$C:$C,0)),1,0))</f>
        <v/>
      </c>
      <c r="M127" s="20" t="str">
        <f>IF(原始数据!AN128="","",IF(ISERROR(MATCH(原始数据!AN128,各类选项!$C:$C,0)),1,0))</f>
        <v/>
      </c>
      <c r="N127" s="20" t="str">
        <f>IF(原始数据!AO128="","",IF(ISERROR(MATCH(原始数据!AO128,各类选项!$C:$C,0)),1,0))</f>
        <v/>
      </c>
      <c r="O127" s="20" t="str">
        <f>IF(原始数据!AP128="","",IF(ISERROR(MATCH(原始数据!AP128,各类选项!$E:$E,0)),1,0))</f>
        <v/>
      </c>
      <c r="P127" s="20" t="str">
        <f>IF(原始数据!AQ128="","",IF(ISERROR(MATCH(原始数据!AQ128,各类选项!$E:$E,0)),1,0))</f>
        <v/>
      </c>
      <c r="Q127" s="20" t="str">
        <f>IF(原始数据!AR128="","",IF(ISERROR(MATCH(原始数据!AR128,各类选项!$E:$E,0)),1,0))</f>
        <v/>
      </c>
      <c r="R127" s="20" t="str">
        <f>IF(原始数据!AS128="","",IF(ISERROR(MATCH(原始数据!AS128,各类选项!$E:$E,0)),1,0))</f>
        <v/>
      </c>
      <c r="S127" s="20" t="str">
        <f>IF(原始数据!AV128="","",IF(ISERROR(MATCH(原始数据!AV128,各类选项!$C:$C,0)),1,0))</f>
        <v/>
      </c>
      <c r="T127" s="20" t="str">
        <f>IF(赛后数据!M128="","",IF(ISERROR(MATCH(赛后数据!M128,(各类选项!J:J),0)),1,0))</f>
        <v/>
      </c>
      <c r="U127" s="20" t="str">
        <f>IF(赛后数据!U128="","",IF(ISERROR(MATCH(赛后数据!U128,(各类选项!J:J),0)),1,0))</f>
        <v/>
      </c>
      <c r="V127" s="20" t="str">
        <f>IF(赛后数据!AC128="","",IF(ISERROR(MATCH(赛后数据!AC128,(各类选项!J:J),0)),1,0))</f>
        <v/>
      </c>
      <c r="W127" s="20" t="str">
        <f>IF(赛后数据!AK128="","",IF(ISERROR(MATCH(赛后数据!AK128,(各类选项!J:J),0)),1,0))</f>
        <v/>
      </c>
      <c r="Y127" s="20" t="str">
        <f>IF(对局数据!AM128="","",IF(ISERROR(MATCH(对局数据!AM128,(各类选项!J:J),0)),1,0))</f>
        <v/>
      </c>
    </row>
    <row r="128" spans="1:25">
      <c r="A128" s="20">
        <f t="shared" si="3"/>
        <v>0</v>
      </c>
      <c r="B128" s="20">
        <f t="shared" si="4"/>
        <v>0</v>
      </c>
      <c r="C128" s="20">
        <f t="shared" si="5"/>
        <v>0</v>
      </c>
      <c r="D128" s="20" t="str">
        <f>IF(原始数据!K129="","",IF(ISERROR(MATCH(原始数据!K129,原始数据!E129:F129,0)),1,0)-IF(原始数据!K129="",1,0))</f>
        <v/>
      </c>
      <c r="E128" s="20" t="str">
        <f>IF(原始数据!L129="","",IF(ISERROR(MATCH(原始数据!L129,各类选项!L:L,0)),1,0)-IF(原始数据!L129="",1,0))</f>
        <v/>
      </c>
      <c r="F128" s="20" t="str">
        <f>IF(原始数据!W129="","",IF(ISERROR(MATCH(原始数据!W129,各类选项!G:G,0)),1,0))</f>
        <v/>
      </c>
      <c r="G128" s="20" t="str">
        <f>IF(原始数据!X129="","",IF(ISERROR(MATCH(原始数据!X129,各类选项!G:G,0)),1,0))</f>
        <v/>
      </c>
      <c r="H128" s="20" t="str">
        <f>IF(原始数据!AK129="","",IF(ISERROR(MATCH(原始数据!AK129,各类选项!$E:$E,0)),1,0))</f>
        <v/>
      </c>
      <c r="I128" s="20" t="str">
        <f>IF(原始数据!AL129="","",IF(ISERROR(MATCH(原始数据!AL129,各类选项!$E:$E,0)),1,0))</f>
        <v/>
      </c>
      <c r="J128" s="20" t="str">
        <f>IF(原始数据!AR129="","",IF(ISERROR(MATCH(原始数据!AR129,各类选项!$E:$E,0)),1,0))</f>
        <v/>
      </c>
      <c r="K128" s="20" t="str">
        <f>IF(原始数据!AT129="","",IF(ISERROR(MATCH(原始数据!AT129,各类选项!$E:$E,0)),1,0))</f>
        <v/>
      </c>
      <c r="L128" s="20" t="str">
        <f>IF(原始数据!AM129="","",IF(ISERROR(MATCH(原始数据!AM129,各类选项!$C:$C,0)),1,0))</f>
        <v/>
      </c>
      <c r="M128" s="20" t="str">
        <f>IF(原始数据!AN129="","",IF(ISERROR(MATCH(原始数据!AN129,各类选项!$C:$C,0)),1,0))</f>
        <v/>
      </c>
      <c r="N128" s="20" t="str">
        <f>IF(原始数据!AO129="","",IF(ISERROR(MATCH(原始数据!AO129,各类选项!$C:$C,0)),1,0))</f>
        <v/>
      </c>
      <c r="O128" s="20" t="str">
        <f>IF(原始数据!AP129="","",IF(ISERROR(MATCH(原始数据!AP129,各类选项!$E:$E,0)),1,0))</f>
        <v/>
      </c>
      <c r="P128" s="20" t="str">
        <f>IF(原始数据!AQ129="","",IF(ISERROR(MATCH(原始数据!AQ129,各类选项!$E:$E,0)),1,0))</f>
        <v/>
      </c>
      <c r="Q128" s="20" t="str">
        <f>IF(原始数据!AR129="","",IF(ISERROR(MATCH(原始数据!AR129,各类选项!$E:$E,0)),1,0))</f>
        <v/>
      </c>
      <c r="R128" s="20" t="str">
        <f>IF(原始数据!AS129="","",IF(ISERROR(MATCH(原始数据!AS129,各类选项!$E:$E,0)),1,0))</f>
        <v/>
      </c>
      <c r="S128" s="20" t="str">
        <f>IF(原始数据!AV129="","",IF(ISERROR(MATCH(原始数据!AV129,各类选项!$C:$C,0)),1,0))</f>
        <v/>
      </c>
      <c r="T128" s="20" t="str">
        <f>IF(赛后数据!M129="","",IF(ISERROR(MATCH(赛后数据!M129,(各类选项!J:J),0)),1,0))</f>
        <v/>
      </c>
      <c r="U128" s="20" t="str">
        <f>IF(赛后数据!U129="","",IF(ISERROR(MATCH(赛后数据!U129,(各类选项!J:J),0)),1,0))</f>
        <v/>
      </c>
      <c r="V128" s="20" t="str">
        <f>IF(赛后数据!AC129="","",IF(ISERROR(MATCH(赛后数据!AC129,(各类选项!J:J),0)),1,0))</f>
        <v/>
      </c>
      <c r="W128" s="20" t="str">
        <f>IF(赛后数据!AK129="","",IF(ISERROR(MATCH(赛后数据!AK129,(各类选项!J:J),0)),1,0))</f>
        <v/>
      </c>
      <c r="Y128" s="20" t="str">
        <f>IF(对局数据!AM129="","",IF(ISERROR(MATCH(对局数据!AM129,(各类选项!J:J),0)),1,0))</f>
        <v/>
      </c>
    </row>
    <row r="129" spans="1:25">
      <c r="A129" s="20">
        <f t="shared" si="3"/>
        <v>0</v>
      </c>
      <c r="B129" s="20">
        <f t="shared" si="4"/>
        <v>0</v>
      </c>
      <c r="C129" s="20">
        <f t="shared" si="5"/>
        <v>0</v>
      </c>
      <c r="D129" s="20" t="str">
        <f>IF(原始数据!K130="","",IF(ISERROR(MATCH(原始数据!K130,原始数据!E130:F130,0)),1,0)-IF(原始数据!K130="",1,0))</f>
        <v/>
      </c>
      <c r="E129" s="20" t="str">
        <f>IF(原始数据!L130="","",IF(ISERROR(MATCH(原始数据!L130,各类选项!L:L,0)),1,0)-IF(原始数据!L130="",1,0))</f>
        <v/>
      </c>
      <c r="F129" s="20" t="str">
        <f>IF(原始数据!W130="","",IF(ISERROR(MATCH(原始数据!W130,各类选项!G:G,0)),1,0))</f>
        <v/>
      </c>
      <c r="G129" s="20" t="str">
        <f>IF(原始数据!X130="","",IF(ISERROR(MATCH(原始数据!X130,各类选项!G:G,0)),1,0))</f>
        <v/>
      </c>
      <c r="H129" s="20" t="str">
        <f>IF(原始数据!AK130="","",IF(ISERROR(MATCH(原始数据!AK130,各类选项!$E:$E,0)),1,0))</f>
        <v/>
      </c>
      <c r="I129" s="20" t="str">
        <f>IF(原始数据!AL130="","",IF(ISERROR(MATCH(原始数据!AL130,各类选项!$E:$E,0)),1,0))</f>
        <v/>
      </c>
      <c r="J129" s="20" t="str">
        <f>IF(原始数据!AR130="","",IF(ISERROR(MATCH(原始数据!AR130,各类选项!$E:$E,0)),1,0))</f>
        <v/>
      </c>
      <c r="K129" s="20" t="str">
        <f>IF(原始数据!AT130="","",IF(ISERROR(MATCH(原始数据!AT130,各类选项!$E:$E,0)),1,0))</f>
        <v/>
      </c>
      <c r="L129" s="20" t="str">
        <f>IF(原始数据!AM130="","",IF(ISERROR(MATCH(原始数据!AM130,各类选项!$C:$C,0)),1,0))</f>
        <v/>
      </c>
      <c r="M129" s="20" t="str">
        <f>IF(原始数据!AN130="","",IF(ISERROR(MATCH(原始数据!AN130,各类选项!$C:$C,0)),1,0))</f>
        <v/>
      </c>
      <c r="N129" s="20" t="str">
        <f>IF(原始数据!AO130="","",IF(ISERROR(MATCH(原始数据!AO130,各类选项!$C:$C,0)),1,0))</f>
        <v/>
      </c>
      <c r="O129" s="20" t="str">
        <f>IF(原始数据!AP130="","",IF(ISERROR(MATCH(原始数据!AP130,各类选项!$E:$E,0)),1,0))</f>
        <v/>
      </c>
      <c r="P129" s="20" t="str">
        <f>IF(原始数据!AQ130="","",IF(ISERROR(MATCH(原始数据!AQ130,各类选项!$E:$E,0)),1,0))</f>
        <v/>
      </c>
      <c r="Q129" s="20" t="str">
        <f>IF(原始数据!AR130="","",IF(ISERROR(MATCH(原始数据!AR130,各类选项!$E:$E,0)),1,0))</f>
        <v/>
      </c>
      <c r="R129" s="20" t="str">
        <f>IF(原始数据!AS130="","",IF(ISERROR(MATCH(原始数据!AS130,各类选项!$E:$E,0)),1,0))</f>
        <v/>
      </c>
      <c r="S129" s="20" t="str">
        <f>IF(原始数据!AV130="","",IF(ISERROR(MATCH(原始数据!AV130,各类选项!$C:$C,0)),1,0))</f>
        <v/>
      </c>
      <c r="T129" s="20" t="str">
        <f>IF(赛后数据!M130="","",IF(ISERROR(MATCH(赛后数据!M130,(各类选项!J:J),0)),1,0))</f>
        <v/>
      </c>
      <c r="U129" s="20" t="str">
        <f>IF(赛后数据!U130="","",IF(ISERROR(MATCH(赛后数据!U130,(各类选项!J:J),0)),1,0))</f>
        <v/>
      </c>
      <c r="V129" s="20" t="str">
        <f>IF(赛后数据!AC130="","",IF(ISERROR(MATCH(赛后数据!AC130,(各类选项!J:J),0)),1,0))</f>
        <v/>
      </c>
      <c r="W129" s="20" t="str">
        <f>IF(赛后数据!AK130="","",IF(ISERROR(MATCH(赛后数据!AK130,(各类选项!J:J),0)),1,0))</f>
        <v/>
      </c>
      <c r="Y129" s="20" t="str">
        <f>IF(对局数据!AM130="","",IF(ISERROR(MATCH(对局数据!AM130,(各类选项!J:J),0)),1,0))</f>
        <v/>
      </c>
    </row>
    <row r="130" spans="1:25">
      <c r="A130" s="20">
        <f t="shared" si="3"/>
        <v>0</v>
      </c>
      <c r="B130" s="20">
        <f t="shared" si="4"/>
        <v>0</v>
      </c>
      <c r="C130" s="20">
        <f t="shared" si="5"/>
        <v>0</v>
      </c>
      <c r="D130" s="20">
        <f>IF(原始数据!K131="","",IF(ISERROR(MATCH(原始数据!K131,原始数据!E131:F131,0)),1,0)-IF(原始数据!K131="",1,0))</f>
        <v>0</v>
      </c>
      <c r="E130" s="20">
        <f>IF(原始数据!L131="","",IF(ISERROR(MATCH(原始数据!L131,各类选项!L:L,0)),1,0)-IF(原始数据!L131="",1,0))</f>
        <v>0</v>
      </c>
      <c r="F130" s="20">
        <f>IF(原始数据!W131="","",IF(ISERROR(MATCH(原始数据!W131,各类选项!G:G,0)),1,0))</f>
        <v>0</v>
      </c>
      <c r="G130" s="20">
        <f>IF(原始数据!X131="","",IF(ISERROR(MATCH(原始数据!X131,各类选项!G:G,0)),1,0))</f>
        <v>0</v>
      </c>
      <c r="H130" s="20">
        <f>IF(原始数据!AK131="","",IF(ISERROR(MATCH(原始数据!AK131,各类选项!$E:$E,0)),1,0))</f>
        <v>0</v>
      </c>
      <c r="I130" s="20">
        <f>IF(原始数据!AL131="","",IF(ISERROR(MATCH(原始数据!AL131,各类选项!$E:$E,0)),1,0))</f>
        <v>0</v>
      </c>
      <c r="J130" s="20">
        <f>IF(原始数据!AR131="","",IF(ISERROR(MATCH(原始数据!AR131,各类选项!$E:$E,0)),1,0))</f>
        <v>0</v>
      </c>
      <c r="K130" s="20">
        <f>IF(原始数据!AT131="","",IF(ISERROR(MATCH(原始数据!AT131,各类选项!$E:$E,0)),1,0))</f>
        <v>0</v>
      </c>
      <c r="L130" s="20" t="str">
        <f>IF(原始数据!AM131="","",IF(ISERROR(MATCH(原始数据!AM131,各类选项!$C:$C,0)),1,0))</f>
        <v/>
      </c>
      <c r="M130" s="20" t="str">
        <f>IF(原始数据!AN131="","",IF(ISERROR(MATCH(原始数据!AN131,各类选项!$C:$C,0)),1,0))</f>
        <v/>
      </c>
      <c r="N130" s="20" t="str">
        <f>IF(原始数据!AO131="","",IF(ISERROR(MATCH(原始数据!AO131,各类选项!$C:$C,0)),1,0))</f>
        <v/>
      </c>
      <c r="O130" s="20">
        <f>IF(原始数据!AP131="","",IF(ISERROR(MATCH(原始数据!AP131,各类选项!$E:$E,0)),1,0))</f>
        <v>0</v>
      </c>
      <c r="P130" s="20">
        <f>IF(原始数据!AQ131="","",IF(ISERROR(MATCH(原始数据!AQ131,各类选项!$E:$E,0)),1,0))</f>
        <v>0</v>
      </c>
      <c r="Q130" s="20">
        <f>IF(原始数据!AR131="","",IF(ISERROR(MATCH(原始数据!AR131,各类选项!$E:$E,0)),1,0))</f>
        <v>0</v>
      </c>
      <c r="R130" s="20">
        <f>IF(原始数据!AS131="","",IF(ISERROR(MATCH(原始数据!AS131,各类选项!$E:$E,0)),1,0))</f>
        <v>0</v>
      </c>
      <c r="S130" s="20">
        <f>IF(原始数据!AV131="","",IF(ISERROR(MATCH(原始数据!AV131,各类选项!$C:$C,0)),1,0))</f>
        <v>0</v>
      </c>
      <c r="T130" s="20">
        <f>IF(赛后数据!M131="","",IF(ISERROR(MATCH(赛后数据!M131,(各类选项!J:J),0)),1,0))</f>
        <v>0</v>
      </c>
      <c r="U130" s="20">
        <f>IF(赛后数据!U131="","",IF(ISERROR(MATCH(赛后数据!U131,(各类选项!J:J),0)),1,0))</f>
        <v>0</v>
      </c>
      <c r="V130" s="20">
        <f>IF(赛后数据!AC131="","",IF(ISERROR(MATCH(赛后数据!AC131,(各类选项!J:J),0)),1,0))</f>
        <v>0</v>
      </c>
      <c r="W130" s="20">
        <f>IF(赛后数据!AK131="","",IF(ISERROR(MATCH(赛后数据!AK131,(各类选项!J:J),0)),1,0))</f>
        <v>0</v>
      </c>
      <c r="Y130" s="20">
        <f>IF(对局数据!AM131="","",IF(ISERROR(MATCH(对局数据!AM131,(各类选项!J:J),0)),1,0))</f>
        <v>0</v>
      </c>
    </row>
    <row r="131" spans="1:25">
      <c r="A131" s="20">
        <f t="shared" ref="A131:A194" si="6">COUNTIF(D131:S131,"&gt;0")</f>
        <v>0</v>
      </c>
      <c r="B131" s="20">
        <f t="shared" ref="B131:B194" si="7">COUNTIF(T131:W131,"&gt;0")</f>
        <v>0</v>
      </c>
      <c r="C131" s="20">
        <f t="shared" ref="C131:C194" si="8">COUNTIF(T131:W131,"&gt;0")+COUNTIF(Y131,"&gt;0")</f>
        <v>0</v>
      </c>
      <c r="D131" s="20">
        <f>IF(原始数据!K132="","",IF(ISERROR(MATCH(原始数据!K132,原始数据!E132:F132,0)),1,0)-IF(原始数据!K132="",1,0))</f>
        <v>0</v>
      </c>
      <c r="E131" s="20">
        <f>IF(原始数据!L132="","",IF(ISERROR(MATCH(原始数据!L132,各类选项!L:L,0)),1,0)-IF(原始数据!L132="",1,0))</f>
        <v>0</v>
      </c>
      <c r="F131" s="20">
        <f>IF(原始数据!W132="","",IF(ISERROR(MATCH(原始数据!W132,各类选项!G:G,0)),1,0))</f>
        <v>0</v>
      </c>
      <c r="G131" s="20">
        <f>IF(原始数据!X132="","",IF(ISERROR(MATCH(原始数据!X132,各类选项!G:G,0)),1,0))</f>
        <v>0</v>
      </c>
      <c r="H131" s="20">
        <f>IF(原始数据!AK132="","",IF(ISERROR(MATCH(原始数据!AK132,各类选项!$E:$E,0)),1,0))</f>
        <v>0</v>
      </c>
      <c r="I131" s="20">
        <f>IF(原始数据!AL132="","",IF(ISERROR(MATCH(原始数据!AL132,各类选项!$E:$E,0)),1,0))</f>
        <v>0</v>
      </c>
      <c r="J131" s="20">
        <f>IF(原始数据!AR132="","",IF(ISERROR(MATCH(原始数据!AR132,各类选项!$E:$E,0)),1,0))</f>
        <v>0</v>
      </c>
      <c r="K131" s="20">
        <f>IF(原始数据!AT132="","",IF(ISERROR(MATCH(原始数据!AT132,各类选项!$E:$E,0)),1,0))</f>
        <v>0</v>
      </c>
      <c r="L131" s="20" t="str">
        <f>IF(原始数据!AM132="","",IF(ISERROR(MATCH(原始数据!AM132,各类选项!$C:$C,0)),1,0))</f>
        <v/>
      </c>
      <c r="M131" s="20" t="str">
        <f>IF(原始数据!AN132="","",IF(ISERROR(MATCH(原始数据!AN132,各类选项!$C:$C,0)),1,0))</f>
        <v/>
      </c>
      <c r="N131" s="20" t="str">
        <f>IF(原始数据!AO132="","",IF(ISERROR(MATCH(原始数据!AO132,各类选项!$C:$C,0)),1,0))</f>
        <v/>
      </c>
      <c r="O131" s="20">
        <f>IF(原始数据!AP132="","",IF(ISERROR(MATCH(原始数据!AP132,各类选项!$E:$E,0)),1,0))</f>
        <v>0</v>
      </c>
      <c r="P131" s="20">
        <f>IF(原始数据!AQ132="","",IF(ISERROR(MATCH(原始数据!AQ132,各类选项!$E:$E,0)),1,0))</f>
        <v>0</v>
      </c>
      <c r="Q131" s="20">
        <f>IF(原始数据!AR132="","",IF(ISERROR(MATCH(原始数据!AR132,各类选项!$E:$E,0)),1,0))</f>
        <v>0</v>
      </c>
      <c r="R131" s="20">
        <f>IF(原始数据!AS132="","",IF(ISERROR(MATCH(原始数据!AS132,各类选项!$E:$E,0)),1,0))</f>
        <v>0</v>
      </c>
      <c r="S131" s="20">
        <f>IF(原始数据!AV132="","",IF(ISERROR(MATCH(原始数据!AV132,各类选项!$C:$C,0)),1,0))</f>
        <v>0</v>
      </c>
      <c r="T131" s="20">
        <f>IF(赛后数据!M132="","",IF(ISERROR(MATCH(赛后数据!M132,(各类选项!J:J),0)),1,0))</f>
        <v>0</v>
      </c>
      <c r="U131" s="20">
        <f>IF(赛后数据!U132="","",IF(ISERROR(MATCH(赛后数据!U132,(各类选项!J:J),0)),1,0))</f>
        <v>0</v>
      </c>
      <c r="V131" s="20">
        <f>IF(赛后数据!AC132="","",IF(ISERROR(MATCH(赛后数据!AC132,(各类选项!J:J),0)),1,0))</f>
        <v>0</v>
      </c>
      <c r="W131" s="20">
        <f>IF(赛后数据!AK132="","",IF(ISERROR(MATCH(赛后数据!AK132,(各类选项!J:J),0)),1,0))</f>
        <v>0</v>
      </c>
      <c r="Y131" s="20">
        <f>IF(对局数据!AM132="","",IF(ISERROR(MATCH(对局数据!AM132,(各类选项!J:J),0)),1,0))</f>
        <v>0</v>
      </c>
    </row>
    <row r="132" spans="1:25">
      <c r="A132" s="20">
        <f t="shared" si="6"/>
        <v>0</v>
      </c>
      <c r="B132" s="20">
        <f t="shared" si="7"/>
        <v>0</v>
      </c>
      <c r="C132" s="20">
        <f t="shared" si="8"/>
        <v>0</v>
      </c>
      <c r="D132" s="20">
        <f>IF(原始数据!K133="","",IF(ISERROR(MATCH(原始数据!K133,原始数据!E133:F133,0)),1,0)-IF(原始数据!K133="",1,0))</f>
        <v>0</v>
      </c>
      <c r="E132" s="20">
        <f>IF(原始数据!L133="","",IF(ISERROR(MATCH(原始数据!L133,各类选项!L:L,0)),1,0)-IF(原始数据!L133="",1,0))</f>
        <v>0</v>
      </c>
      <c r="F132" s="20">
        <f>IF(原始数据!W133="","",IF(ISERROR(MATCH(原始数据!W133,各类选项!G:G,0)),1,0))</f>
        <v>0</v>
      </c>
      <c r="G132" s="20">
        <f>IF(原始数据!X133="","",IF(ISERROR(MATCH(原始数据!X133,各类选项!G:G,0)),1,0))</f>
        <v>0</v>
      </c>
      <c r="H132" s="20">
        <f>IF(原始数据!AK133="","",IF(ISERROR(MATCH(原始数据!AK133,各类选项!$E:$E,0)),1,0))</f>
        <v>0</v>
      </c>
      <c r="I132" s="20">
        <f>IF(原始数据!AL133="","",IF(ISERROR(MATCH(原始数据!AL133,各类选项!$E:$E,0)),1,0))</f>
        <v>0</v>
      </c>
      <c r="J132" s="20">
        <f>IF(原始数据!AR133="","",IF(ISERROR(MATCH(原始数据!AR133,各类选项!$E:$E,0)),1,0))</f>
        <v>0</v>
      </c>
      <c r="K132" s="20">
        <f>IF(原始数据!AT133="","",IF(ISERROR(MATCH(原始数据!AT133,各类选项!$E:$E,0)),1,0))</f>
        <v>0</v>
      </c>
      <c r="L132" s="20">
        <f>IF(原始数据!AM133="","",IF(ISERROR(MATCH(原始数据!AM133,各类选项!$C:$C,0)),1,0))</f>
        <v>0</v>
      </c>
      <c r="M132" s="20" t="str">
        <f>IF(原始数据!AN133="","",IF(ISERROR(MATCH(原始数据!AN133,各类选项!$C:$C,0)),1,0))</f>
        <v/>
      </c>
      <c r="N132" s="20" t="str">
        <f>IF(原始数据!AO133="","",IF(ISERROR(MATCH(原始数据!AO133,各类选项!$C:$C,0)),1,0))</f>
        <v/>
      </c>
      <c r="O132" s="20">
        <f>IF(原始数据!AP133="","",IF(ISERROR(MATCH(原始数据!AP133,各类选项!$E:$E,0)),1,0))</f>
        <v>0</v>
      </c>
      <c r="P132" s="20">
        <f>IF(原始数据!AQ133="","",IF(ISERROR(MATCH(原始数据!AQ133,各类选项!$E:$E,0)),1,0))</f>
        <v>0</v>
      </c>
      <c r="Q132" s="20">
        <f>IF(原始数据!AR133="","",IF(ISERROR(MATCH(原始数据!AR133,各类选项!$E:$E,0)),1,0))</f>
        <v>0</v>
      </c>
      <c r="R132" s="20">
        <f>IF(原始数据!AS133="","",IF(ISERROR(MATCH(原始数据!AS133,各类选项!$E:$E,0)),1,0))</f>
        <v>0</v>
      </c>
      <c r="S132" s="20">
        <f>IF(原始数据!AV133="","",IF(ISERROR(MATCH(原始数据!AV133,各类选项!$C:$C,0)),1,0))</f>
        <v>0</v>
      </c>
      <c r="T132" s="20">
        <f>IF(赛后数据!M133="","",IF(ISERROR(MATCH(赛后数据!M133,(各类选项!J:J),0)),1,0))</f>
        <v>0</v>
      </c>
      <c r="U132" s="20">
        <f>IF(赛后数据!U133="","",IF(ISERROR(MATCH(赛后数据!U133,(各类选项!J:J),0)),1,0))</f>
        <v>0</v>
      </c>
      <c r="V132" s="20">
        <f>IF(赛后数据!AC133="","",IF(ISERROR(MATCH(赛后数据!AC133,(各类选项!J:J),0)),1,0))</f>
        <v>0</v>
      </c>
      <c r="W132" s="20">
        <f>IF(赛后数据!AK133="","",IF(ISERROR(MATCH(赛后数据!AK133,(各类选项!J:J),0)),1,0))</f>
        <v>0</v>
      </c>
      <c r="Y132" s="20">
        <f>IF(对局数据!AM133="","",IF(ISERROR(MATCH(对局数据!AM133,(各类选项!J:J),0)),1,0))</f>
        <v>0</v>
      </c>
    </row>
    <row r="133" spans="1:25">
      <c r="A133" s="20">
        <f t="shared" si="6"/>
        <v>0</v>
      </c>
      <c r="B133" s="20">
        <f t="shared" si="7"/>
        <v>0</v>
      </c>
      <c r="C133" s="20">
        <f t="shared" si="8"/>
        <v>0</v>
      </c>
      <c r="D133" s="20">
        <f>IF(原始数据!K134="","",IF(ISERROR(MATCH(原始数据!K134,原始数据!E134:F134,0)),1,0)-IF(原始数据!K134="",1,0))</f>
        <v>0</v>
      </c>
      <c r="E133" s="20">
        <f>IF(原始数据!L134="","",IF(ISERROR(MATCH(原始数据!L134,各类选项!L:L,0)),1,0)-IF(原始数据!L134="",1,0))</f>
        <v>0</v>
      </c>
      <c r="F133" s="20">
        <f>IF(原始数据!W134="","",IF(ISERROR(MATCH(原始数据!W134,各类选项!G:G,0)),1,0))</f>
        <v>0</v>
      </c>
      <c r="G133" s="20">
        <f>IF(原始数据!X134="","",IF(ISERROR(MATCH(原始数据!X134,各类选项!G:G,0)),1,0))</f>
        <v>0</v>
      </c>
      <c r="H133" s="20">
        <f>IF(原始数据!AK134="","",IF(ISERROR(MATCH(原始数据!AK134,各类选项!$E:$E,0)),1,0))</f>
        <v>0</v>
      </c>
      <c r="I133" s="20">
        <f>IF(原始数据!AL134="","",IF(ISERROR(MATCH(原始数据!AL134,各类选项!$E:$E,0)),1,0))</f>
        <v>0</v>
      </c>
      <c r="J133" s="20">
        <f>IF(原始数据!AR134="","",IF(ISERROR(MATCH(原始数据!AR134,各类选项!$E:$E,0)),1,0))</f>
        <v>0</v>
      </c>
      <c r="K133" s="20">
        <f>IF(原始数据!AT134="","",IF(ISERROR(MATCH(原始数据!AT134,各类选项!$E:$E,0)),1,0))</f>
        <v>0</v>
      </c>
      <c r="L133" s="20">
        <f>IF(原始数据!AM134="","",IF(ISERROR(MATCH(原始数据!AM134,各类选项!$C:$C,0)),1,0))</f>
        <v>0</v>
      </c>
      <c r="M133" s="20" t="str">
        <f>IF(原始数据!AN134="","",IF(ISERROR(MATCH(原始数据!AN134,各类选项!$C:$C,0)),1,0))</f>
        <v/>
      </c>
      <c r="N133" s="20" t="str">
        <f>IF(原始数据!AO134="","",IF(ISERROR(MATCH(原始数据!AO134,各类选项!$C:$C,0)),1,0))</f>
        <v/>
      </c>
      <c r="O133" s="20">
        <f>IF(原始数据!AP134="","",IF(ISERROR(MATCH(原始数据!AP134,各类选项!$E:$E,0)),1,0))</f>
        <v>0</v>
      </c>
      <c r="P133" s="20">
        <f>IF(原始数据!AQ134="","",IF(ISERROR(MATCH(原始数据!AQ134,各类选项!$E:$E,0)),1,0))</f>
        <v>0</v>
      </c>
      <c r="Q133" s="20">
        <f>IF(原始数据!AR134="","",IF(ISERROR(MATCH(原始数据!AR134,各类选项!$E:$E,0)),1,0))</f>
        <v>0</v>
      </c>
      <c r="R133" s="20">
        <f>IF(原始数据!AS134="","",IF(ISERROR(MATCH(原始数据!AS134,各类选项!$E:$E,0)),1,0))</f>
        <v>0</v>
      </c>
      <c r="S133" s="20">
        <f>IF(原始数据!AV134="","",IF(ISERROR(MATCH(原始数据!AV134,各类选项!$C:$C,0)),1,0))</f>
        <v>0</v>
      </c>
      <c r="T133" s="20">
        <f>IF(赛后数据!M134="","",IF(ISERROR(MATCH(赛后数据!M134,(各类选项!J:J),0)),1,0))</f>
        <v>0</v>
      </c>
      <c r="U133" s="20">
        <f>IF(赛后数据!U134="","",IF(ISERROR(MATCH(赛后数据!U134,(各类选项!J:J),0)),1,0))</f>
        <v>0</v>
      </c>
      <c r="V133" s="20">
        <f>IF(赛后数据!AC134="","",IF(ISERROR(MATCH(赛后数据!AC134,(各类选项!J:J),0)),1,0))</f>
        <v>0</v>
      </c>
      <c r="W133" s="20">
        <f>IF(赛后数据!AK134="","",IF(ISERROR(MATCH(赛后数据!AK134,(各类选项!J:J),0)),1,0))</f>
        <v>0</v>
      </c>
      <c r="Y133" s="20">
        <f>IF(对局数据!AM134="","",IF(ISERROR(MATCH(对局数据!AM134,(各类选项!J:J),0)),1,0))</f>
        <v>0</v>
      </c>
    </row>
    <row r="134" spans="1:25">
      <c r="A134" s="20">
        <f t="shared" si="6"/>
        <v>0</v>
      </c>
      <c r="B134" s="20">
        <f t="shared" si="7"/>
        <v>0</v>
      </c>
      <c r="C134" s="20">
        <f t="shared" si="8"/>
        <v>0</v>
      </c>
      <c r="D134" s="20" t="str">
        <f>IF(原始数据!K135="","",IF(ISERROR(MATCH(原始数据!K135,原始数据!E135:F135,0)),1,0)-IF(原始数据!K135="",1,0))</f>
        <v/>
      </c>
      <c r="E134" s="20" t="str">
        <f>IF(原始数据!L135="","",IF(ISERROR(MATCH(原始数据!L135,各类选项!L:L,0)),1,0)-IF(原始数据!L135="",1,0))</f>
        <v/>
      </c>
      <c r="F134" s="20" t="str">
        <f>IF(原始数据!W135="","",IF(ISERROR(MATCH(原始数据!W135,各类选项!G:G,0)),1,0))</f>
        <v/>
      </c>
      <c r="G134" s="20" t="str">
        <f>IF(原始数据!X135="","",IF(ISERROR(MATCH(原始数据!X135,各类选项!G:G,0)),1,0))</f>
        <v/>
      </c>
      <c r="H134" s="20" t="str">
        <f>IF(原始数据!AK135="","",IF(ISERROR(MATCH(原始数据!AK135,各类选项!$E:$E,0)),1,0))</f>
        <v/>
      </c>
      <c r="I134" s="20" t="str">
        <f>IF(原始数据!AL135="","",IF(ISERROR(MATCH(原始数据!AL135,各类选项!$E:$E,0)),1,0))</f>
        <v/>
      </c>
      <c r="J134" s="20" t="str">
        <f>IF(原始数据!AR135="","",IF(ISERROR(MATCH(原始数据!AR135,各类选项!$E:$E,0)),1,0))</f>
        <v/>
      </c>
      <c r="K134" s="20" t="str">
        <f>IF(原始数据!AT135="","",IF(ISERROR(MATCH(原始数据!AT135,各类选项!$E:$E,0)),1,0))</f>
        <v/>
      </c>
      <c r="L134" s="20" t="str">
        <f>IF(原始数据!AM135="","",IF(ISERROR(MATCH(原始数据!AM135,各类选项!$C:$C,0)),1,0))</f>
        <v/>
      </c>
      <c r="M134" s="20" t="str">
        <f>IF(原始数据!AN135="","",IF(ISERROR(MATCH(原始数据!AN135,各类选项!$C:$C,0)),1,0))</f>
        <v/>
      </c>
      <c r="N134" s="20" t="str">
        <f>IF(原始数据!AO135="","",IF(ISERROR(MATCH(原始数据!AO135,各类选项!$C:$C,0)),1,0))</f>
        <v/>
      </c>
      <c r="O134" s="20" t="str">
        <f>IF(原始数据!AP135="","",IF(ISERROR(MATCH(原始数据!AP135,各类选项!$E:$E,0)),1,0))</f>
        <v/>
      </c>
      <c r="P134" s="20" t="str">
        <f>IF(原始数据!AQ135="","",IF(ISERROR(MATCH(原始数据!AQ135,各类选项!$E:$E,0)),1,0))</f>
        <v/>
      </c>
      <c r="Q134" s="20" t="str">
        <f>IF(原始数据!AR135="","",IF(ISERROR(MATCH(原始数据!AR135,各类选项!$E:$E,0)),1,0))</f>
        <v/>
      </c>
      <c r="R134" s="20" t="str">
        <f>IF(原始数据!AS135="","",IF(ISERROR(MATCH(原始数据!AS135,各类选项!$E:$E,0)),1,0))</f>
        <v/>
      </c>
      <c r="S134" s="20" t="str">
        <f>IF(原始数据!AV135="","",IF(ISERROR(MATCH(原始数据!AV135,各类选项!$C:$C,0)),1,0))</f>
        <v/>
      </c>
      <c r="T134" s="20" t="str">
        <f>IF(赛后数据!M135="","",IF(ISERROR(MATCH(赛后数据!M135,(各类选项!J:J),0)),1,0))</f>
        <v/>
      </c>
      <c r="U134" s="20" t="str">
        <f>IF(赛后数据!U135="","",IF(ISERROR(MATCH(赛后数据!U135,(各类选项!J:J),0)),1,0))</f>
        <v/>
      </c>
      <c r="V134" s="20" t="str">
        <f>IF(赛后数据!AC135="","",IF(ISERROR(MATCH(赛后数据!AC135,(各类选项!J:J),0)),1,0))</f>
        <v/>
      </c>
      <c r="W134" s="20" t="str">
        <f>IF(赛后数据!AK135="","",IF(ISERROR(MATCH(赛后数据!AK135,(各类选项!J:J),0)),1,0))</f>
        <v/>
      </c>
      <c r="Y134" s="20" t="str">
        <f>IF(对局数据!AM135="","",IF(ISERROR(MATCH(对局数据!AM135,(各类选项!J:J),0)),1,0))</f>
        <v/>
      </c>
    </row>
    <row r="135" spans="1:25">
      <c r="A135" s="20">
        <f t="shared" si="6"/>
        <v>0</v>
      </c>
      <c r="B135" s="20">
        <f t="shared" si="7"/>
        <v>0</v>
      </c>
      <c r="C135" s="20">
        <f t="shared" si="8"/>
        <v>0</v>
      </c>
      <c r="D135" s="20" t="str">
        <f>IF(原始数据!K136="","",IF(ISERROR(MATCH(原始数据!K136,原始数据!E136:F136,0)),1,0)-IF(原始数据!K136="",1,0))</f>
        <v/>
      </c>
      <c r="E135" s="20" t="str">
        <f>IF(原始数据!L136="","",IF(ISERROR(MATCH(原始数据!L136,各类选项!L:L,0)),1,0)-IF(原始数据!L136="",1,0))</f>
        <v/>
      </c>
      <c r="F135" s="20" t="str">
        <f>IF(原始数据!W136="","",IF(ISERROR(MATCH(原始数据!W136,各类选项!G:G,0)),1,0))</f>
        <v/>
      </c>
      <c r="G135" s="20" t="str">
        <f>IF(原始数据!X136="","",IF(ISERROR(MATCH(原始数据!X136,各类选项!G:G,0)),1,0))</f>
        <v/>
      </c>
      <c r="H135" s="20" t="str">
        <f>IF(原始数据!AK136="","",IF(ISERROR(MATCH(原始数据!AK136,各类选项!$E:$E,0)),1,0))</f>
        <v/>
      </c>
      <c r="I135" s="20" t="str">
        <f>IF(原始数据!AL136="","",IF(ISERROR(MATCH(原始数据!AL136,各类选项!$E:$E,0)),1,0))</f>
        <v/>
      </c>
      <c r="J135" s="20" t="str">
        <f>IF(原始数据!AR136="","",IF(ISERROR(MATCH(原始数据!AR136,各类选项!$E:$E,0)),1,0))</f>
        <v/>
      </c>
      <c r="K135" s="20" t="str">
        <f>IF(原始数据!AT136="","",IF(ISERROR(MATCH(原始数据!AT136,各类选项!$E:$E,0)),1,0))</f>
        <v/>
      </c>
      <c r="L135" s="20" t="str">
        <f>IF(原始数据!AM136="","",IF(ISERROR(MATCH(原始数据!AM136,各类选项!$C:$C,0)),1,0))</f>
        <v/>
      </c>
      <c r="M135" s="20" t="str">
        <f>IF(原始数据!AN136="","",IF(ISERROR(MATCH(原始数据!AN136,各类选项!$C:$C,0)),1,0))</f>
        <v/>
      </c>
      <c r="N135" s="20" t="str">
        <f>IF(原始数据!AO136="","",IF(ISERROR(MATCH(原始数据!AO136,各类选项!$C:$C,0)),1,0))</f>
        <v/>
      </c>
      <c r="O135" s="20" t="str">
        <f>IF(原始数据!AP136="","",IF(ISERROR(MATCH(原始数据!AP136,各类选项!$E:$E,0)),1,0))</f>
        <v/>
      </c>
      <c r="P135" s="20" t="str">
        <f>IF(原始数据!AQ136="","",IF(ISERROR(MATCH(原始数据!AQ136,各类选项!$E:$E,0)),1,0))</f>
        <v/>
      </c>
      <c r="Q135" s="20" t="str">
        <f>IF(原始数据!AR136="","",IF(ISERROR(MATCH(原始数据!AR136,各类选项!$E:$E,0)),1,0))</f>
        <v/>
      </c>
      <c r="R135" s="20" t="str">
        <f>IF(原始数据!AS136="","",IF(ISERROR(MATCH(原始数据!AS136,各类选项!$E:$E,0)),1,0))</f>
        <v/>
      </c>
      <c r="S135" s="20" t="str">
        <f>IF(原始数据!AV136="","",IF(ISERROR(MATCH(原始数据!AV136,各类选项!$C:$C,0)),1,0))</f>
        <v/>
      </c>
      <c r="T135" s="20" t="str">
        <f>IF(赛后数据!M136="","",IF(ISERROR(MATCH(赛后数据!M136,(各类选项!J:J),0)),1,0))</f>
        <v/>
      </c>
      <c r="U135" s="20" t="str">
        <f>IF(赛后数据!U136="","",IF(ISERROR(MATCH(赛后数据!U136,(各类选项!J:J),0)),1,0))</f>
        <v/>
      </c>
      <c r="V135" s="20" t="str">
        <f>IF(赛后数据!AC136="","",IF(ISERROR(MATCH(赛后数据!AC136,(各类选项!J:J),0)),1,0))</f>
        <v/>
      </c>
      <c r="W135" s="20" t="str">
        <f>IF(赛后数据!AK136="","",IF(ISERROR(MATCH(赛后数据!AK136,(各类选项!J:J),0)),1,0))</f>
        <v/>
      </c>
      <c r="Y135" s="20" t="str">
        <f>IF(对局数据!AM136="","",IF(ISERROR(MATCH(对局数据!AM136,(各类选项!J:J),0)),1,0))</f>
        <v/>
      </c>
    </row>
    <row r="136" spans="1:25">
      <c r="A136" s="20">
        <f t="shared" si="6"/>
        <v>0</v>
      </c>
      <c r="B136" s="20">
        <f t="shared" si="7"/>
        <v>0</v>
      </c>
      <c r="C136" s="20">
        <f t="shared" si="8"/>
        <v>0</v>
      </c>
      <c r="D136" s="20" t="str">
        <f>IF(原始数据!K137="","",IF(ISERROR(MATCH(原始数据!K137,原始数据!E137:F137,0)),1,0)-IF(原始数据!K137="",1,0))</f>
        <v/>
      </c>
      <c r="E136" s="20" t="str">
        <f>IF(原始数据!L137="","",IF(ISERROR(MATCH(原始数据!L137,各类选项!L:L,0)),1,0)-IF(原始数据!L137="",1,0))</f>
        <v/>
      </c>
      <c r="F136" s="20" t="str">
        <f>IF(原始数据!W137="","",IF(ISERROR(MATCH(原始数据!W137,各类选项!G:G,0)),1,0))</f>
        <v/>
      </c>
      <c r="G136" s="20" t="str">
        <f>IF(原始数据!X137="","",IF(ISERROR(MATCH(原始数据!X137,各类选项!G:G,0)),1,0))</f>
        <v/>
      </c>
      <c r="H136" s="20" t="str">
        <f>IF(原始数据!AK137="","",IF(ISERROR(MATCH(原始数据!AK137,各类选项!$E:$E,0)),1,0))</f>
        <v/>
      </c>
      <c r="I136" s="20" t="str">
        <f>IF(原始数据!AL137="","",IF(ISERROR(MATCH(原始数据!AL137,各类选项!$E:$E,0)),1,0))</f>
        <v/>
      </c>
      <c r="J136" s="20" t="str">
        <f>IF(原始数据!AR137="","",IF(ISERROR(MATCH(原始数据!AR137,各类选项!$E:$E,0)),1,0))</f>
        <v/>
      </c>
      <c r="K136" s="20" t="str">
        <f>IF(原始数据!AT137="","",IF(ISERROR(MATCH(原始数据!AT137,各类选项!$E:$E,0)),1,0))</f>
        <v/>
      </c>
      <c r="L136" s="20" t="str">
        <f>IF(原始数据!AM137="","",IF(ISERROR(MATCH(原始数据!AM137,各类选项!$C:$C,0)),1,0))</f>
        <v/>
      </c>
      <c r="M136" s="20" t="str">
        <f>IF(原始数据!AN137="","",IF(ISERROR(MATCH(原始数据!AN137,各类选项!$C:$C,0)),1,0))</f>
        <v/>
      </c>
      <c r="N136" s="20" t="str">
        <f>IF(原始数据!AO137="","",IF(ISERROR(MATCH(原始数据!AO137,各类选项!$C:$C,0)),1,0))</f>
        <v/>
      </c>
      <c r="O136" s="20" t="str">
        <f>IF(原始数据!AP137="","",IF(ISERROR(MATCH(原始数据!AP137,各类选项!$E:$E,0)),1,0))</f>
        <v/>
      </c>
      <c r="P136" s="20" t="str">
        <f>IF(原始数据!AQ137="","",IF(ISERROR(MATCH(原始数据!AQ137,各类选项!$E:$E,0)),1,0))</f>
        <v/>
      </c>
      <c r="Q136" s="20" t="str">
        <f>IF(原始数据!AR137="","",IF(ISERROR(MATCH(原始数据!AR137,各类选项!$E:$E,0)),1,0))</f>
        <v/>
      </c>
      <c r="R136" s="20" t="str">
        <f>IF(原始数据!AS137="","",IF(ISERROR(MATCH(原始数据!AS137,各类选项!$E:$E,0)),1,0))</f>
        <v/>
      </c>
      <c r="S136" s="20" t="str">
        <f>IF(原始数据!AV137="","",IF(ISERROR(MATCH(原始数据!AV137,各类选项!$C:$C,0)),1,0))</f>
        <v/>
      </c>
      <c r="T136" s="20" t="str">
        <f>IF(赛后数据!M137="","",IF(ISERROR(MATCH(赛后数据!M137,(各类选项!J:J),0)),1,0))</f>
        <v/>
      </c>
      <c r="U136" s="20" t="str">
        <f>IF(赛后数据!U137="","",IF(ISERROR(MATCH(赛后数据!U137,(各类选项!J:J),0)),1,0))</f>
        <v/>
      </c>
      <c r="V136" s="20" t="str">
        <f>IF(赛后数据!AC137="","",IF(ISERROR(MATCH(赛后数据!AC137,(各类选项!J:J),0)),1,0))</f>
        <v/>
      </c>
      <c r="W136" s="20" t="str">
        <f>IF(赛后数据!AK137="","",IF(ISERROR(MATCH(赛后数据!AK137,(各类选项!J:J),0)),1,0))</f>
        <v/>
      </c>
      <c r="Y136" s="20" t="str">
        <f>IF(对局数据!AM137="","",IF(ISERROR(MATCH(对局数据!AM137,(各类选项!J:J),0)),1,0))</f>
        <v/>
      </c>
    </row>
    <row r="137" spans="1:25">
      <c r="A137" s="20">
        <f t="shared" si="6"/>
        <v>0</v>
      </c>
      <c r="B137" s="20">
        <f t="shared" si="7"/>
        <v>0</v>
      </c>
      <c r="C137" s="20">
        <f t="shared" si="8"/>
        <v>0</v>
      </c>
      <c r="D137" s="20" t="str">
        <f>IF(原始数据!K138="","",IF(ISERROR(MATCH(原始数据!K138,原始数据!E138:F138,0)),1,0)-IF(原始数据!K138="",1,0))</f>
        <v/>
      </c>
      <c r="E137" s="20" t="str">
        <f>IF(原始数据!L138="","",IF(ISERROR(MATCH(原始数据!L138,各类选项!L:L,0)),1,0)-IF(原始数据!L138="",1,0))</f>
        <v/>
      </c>
      <c r="F137" s="20" t="str">
        <f>IF(原始数据!W138="","",IF(ISERROR(MATCH(原始数据!W138,各类选项!G:G,0)),1,0))</f>
        <v/>
      </c>
      <c r="G137" s="20" t="str">
        <f>IF(原始数据!X138="","",IF(ISERROR(MATCH(原始数据!X138,各类选项!G:G,0)),1,0))</f>
        <v/>
      </c>
      <c r="H137" s="20" t="str">
        <f>IF(原始数据!AK138="","",IF(ISERROR(MATCH(原始数据!AK138,各类选项!$E:$E,0)),1,0))</f>
        <v/>
      </c>
      <c r="I137" s="20" t="str">
        <f>IF(原始数据!AL138="","",IF(ISERROR(MATCH(原始数据!AL138,各类选项!$E:$E,0)),1,0))</f>
        <v/>
      </c>
      <c r="J137" s="20" t="str">
        <f>IF(原始数据!AR138="","",IF(ISERROR(MATCH(原始数据!AR138,各类选项!$E:$E,0)),1,0))</f>
        <v/>
      </c>
      <c r="K137" s="20" t="str">
        <f>IF(原始数据!AT138="","",IF(ISERROR(MATCH(原始数据!AT138,各类选项!$E:$E,0)),1,0))</f>
        <v/>
      </c>
      <c r="L137" s="20" t="str">
        <f>IF(原始数据!AM138="","",IF(ISERROR(MATCH(原始数据!AM138,各类选项!$C:$C,0)),1,0))</f>
        <v/>
      </c>
      <c r="M137" s="20" t="str">
        <f>IF(原始数据!AN138="","",IF(ISERROR(MATCH(原始数据!AN138,各类选项!$C:$C,0)),1,0))</f>
        <v/>
      </c>
      <c r="N137" s="20" t="str">
        <f>IF(原始数据!AO138="","",IF(ISERROR(MATCH(原始数据!AO138,各类选项!$C:$C,0)),1,0))</f>
        <v/>
      </c>
      <c r="O137" s="20" t="str">
        <f>IF(原始数据!AP138="","",IF(ISERROR(MATCH(原始数据!AP138,各类选项!$E:$E,0)),1,0))</f>
        <v/>
      </c>
      <c r="P137" s="20" t="str">
        <f>IF(原始数据!AQ138="","",IF(ISERROR(MATCH(原始数据!AQ138,各类选项!$E:$E,0)),1,0))</f>
        <v/>
      </c>
      <c r="Q137" s="20" t="str">
        <f>IF(原始数据!AR138="","",IF(ISERROR(MATCH(原始数据!AR138,各类选项!$E:$E,0)),1,0))</f>
        <v/>
      </c>
      <c r="R137" s="20" t="str">
        <f>IF(原始数据!AS138="","",IF(ISERROR(MATCH(原始数据!AS138,各类选项!$E:$E,0)),1,0))</f>
        <v/>
      </c>
      <c r="S137" s="20" t="str">
        <f>IF(原始数据!AV138="","",IF(ISERROR(MATCH(原始数据!AV138,各类选项!$C:$C,0)),1,0))</f>
        <v/>
      </c>
      <c r="T137" s="20" t="str">
        <f>IF(赛后数据!M138="","",IF(ISERROR(MATCH(赛后数据!M138,(各类选项!J:J),0)),1,0))</f>
        <v/>
      </c>
      <c r="U137" s="20" t="str">
        <f>IF(赛后数据!U138="","",IF(ISERROR(MATCH(赛后数据!U138,(各类选项!J:J),0)),1,0))</f>
        <v/>
      </c>
      <c r="V137" s="20" t="str">
        <f>IF(赛后数据!AC138="","",IF(ISERROR(MATCH(赛后数据!AC138,(各类选项!J:J),0)),1,0))</f>
        <v/>
      </c>
      <c r="W137" s="20" t="str">
        <f>IF(赛后数据!AK138="","",IF(ISERROR(MATCH(赛后数据!AK138,(各类选项!J:J),0)),1,0))</f>
        <v/>
      </c>
      <c r="Y137" s="20" t="str">
        <f>IF(对局数据!AM138="","",IF(ISERROR(MATCH(对局数据!AM138,(各类选项!J:J),0)),1,0))</f>
        <v/>
      </c>
    </row>
    <row r="138" spans="1:25">
      <c r="A138" s="20">
        <f t="shared" si="6"/>
        <v>0</v>
      </c>
      <c r="B138" s="20">
        <f t="shared" si="7"/>
        <v>0</v>
      </c>
      <c r="C138" s="20">
        <f t="shared" si="8"/>
        <v>0</v>
      </c>
      <c r="D138" s="20">
        <f>IF(原始数据!K139="","",IF(ISERROR(MATCH(原始数据!K139,原始数据!E139:F139,0)),1,0)-IF(原始数据!K139="",1,0))</f>
        <v>0</v>
      </c>
      <c r="E138" s="20">
        <f>IF(原始数据!L139="","",IF(ISERROR(MATCH(原始数据!L139,各类选项!L:L,0)),1,0)-IF(原始数据!L139="",1,0))</f>
        <v>0</v>
      </c>
      <c r="F138" s="20">
        <f>IF(原始数据!W139="","",IF(ISERROR(MATCH(原始数据!W139,各类选项!G:G,0)),1,0))</f>
        <v>0</v>
      </c>
      <c r="G138" s="20">
        <f>IF(原始数据!X139="","",IF(ISERROR(MATCH(原始数据!X139,各类选项!G:G,0)),1,0))</f>
        <v>0</v>
      </c>
      <c r="H138" s="20">
        <f>IF(原始数据!AK139="","",IF(ISERROR(MATCH(原始数据!AK139,各类选项!$E:$E,0)),1,0))</f>
        <v>0</v>
      </c>
      <c r="I138" s="20">
        <f>IF(原始数据!AL139="","",IF(ISERROR(MATCH(原始数据!AL139,各类选项!$E:$E,0)),1,0))</f>
        <v>0</v>
      </c>
      <c r="J138" s="20">
        <f>IF(原始数据!AR139="","",IF(ISERROR(MATCH(原始数据!AR139,各类选项!$E:$E,0)),1,0))</f>
        <v>0</v>
      </c>
      <c r="K138" s="20">
        <f>IF(原始数据!AT139="","",IF(ISERROR(MATCH(原始数据!AT139,各类选项!$E:$E,0)),1,0))</f>
        <v>0</v>
      </c>
      <c r="L138" s="20" t="str">
        <f>IF(原始数据!AM139="","",IF(ISERROR(MATCH(原始数据!AM139,各类选项!$C:$C,0)),1,0))</f>
        <v/>
      </c>
      <c r="M138" s="20" t="str">
        <f>IF(原始数据!AN139="","",IF(ISERROR(MATCH(原始数据!AN139,各类选项!$C:$C,0)),1,0))</f>
        <v/>
      </c>
      <c r="N138" s="20" t="str">
        <f>IF(原始数据!AO139="","",IF(ISERROR(MATCH(原始数据!AO139,各类选项!$C:$C,0)),1,0))</f>
        <v/>
      </c>
      <c r="O138" s="20">
        <f>IF(原始数据!AP139="","",IF(ISERROR(MATCH(原始数据!AP139,各类选项!$E:$E,0)),1,0))</f>
        <v>0</v>
      </c>
      <c r="P138" s="20">
        <f>IF(原始数据!AQ139="","",IF(ISERROR(MATCH(原始数据!AQ139,各类选项!$E:$E,0)),1,0))</f>
        <v>0</v>
      </c>
      <c r="Q138" s="20">
        <f>IF(原始数据!AR139="","",IF(ISERROR(MATCH(原始数据!AR139,各类选项!$E:$E,0)),1,0))</f>
        <v>0</v>
      </c>
      <c r="R138" s="20">
        <f>IF(原始数据!AS139="","",IF(ISERROR(MATCH(原始数据!AS139,各类选项!$E:$E,0)),1,0))</f>
        <v>0</v>
      </c>
      <c r="S138" s="20">
        <f>IF(原始数据!AV139="","",IF(ISERROR(MATCH(原始数据!AV139,各类选项!$C:$C,0)),1,0))</f>
        <v>0</v>
      </c>
      <c r="T138" s="20">
        <f>IF(赛后数据!M139="","",IF(ISERROR(MATCH(赛后数据!M139,(各类选项!J:J),0)),1,0))</f>
        <v>0</v>
      </c>
      <c r="U138" s="20">
        <f>IF(赛后数据!U139="","",IF(ISERROR(MATCH(赛后数据!U139,(各类选项!J:J),0)),1,0))</f>
        <v>0</v>
      </c>
      <c r="V138" s="20">
        <f>IF(赛后数据!AC139="","",IF(ISERROR(MATCH(赛后数据!AC139,(各类选项!J:J),0)),1,0))</f>
        <v>0</v>
      </c>
      <c r="W138" s="20">
        <f>IF(赛后数据!AK139="","",IF(ISERROR(MATCH(赛后数据!AK139,(各类选项!J:J),0)),1,0))</f>
        <v>0</v>
      </c>
      <c r="Y138" s="20">
        <f>IF(对局数据!AM139="","",IF(ISERROR(MATCH(对局数据!AM139,(各类选项!J:J),0)),1,0))</f>
        <v>0</v>
      </c>
    </row>
    <row r="139" spans="1:25">
      <c r="A139" s="20">
        <f t="shared" si="6"/>
        <v>0</v>
      </c>
      <c r="B139" s="20">
        <f t="shared" si="7"/>
        <v>0</v>
      </c>
      <c r="C139" s="20">
        <f t="shared" si="8"/>
        <v>0</v>
      </c>
      <c r="D139" s="20">
        <f>IF(原始数据!K140="","",IF(ISERROR(MATCH(原始数据!K140,原始数据!E140:F140,0)),1,0)-IF(原始数据!K140="",1,0))</f>
        <v>0</v>
      </c>
      <c r="E139" s="20">
        <f>IF(原始数据!L140="","",IF(ISERROR(MATCH(原始数据!L140,各类选项!L:L,0)),1,0)-IF(原始数据!L140="",1,0))</f>
        <v>0</v>
      </c>
      <c r="F139" s="20">
        <f>IF(原始数据!W140="","",IF(ISERROR(MATCH(原始数据!W140,各类选项!G:G,0)),1,0))</f>
        <v>0</v>
      </c>
      <c r="G139" s="20">
        <f>IF(原始数据!X140="","",IF(ISERROR(MATCH(原始数据!X140,各类选项!G:G,0)),1,0))</f>
        <v>0</v>
      </c>
      <c r="H139" s="20">
        <f>IF(原始数据!AK140="","",IF(ISERROR(MATCH(原始数据!AK140,各类选项!$E:$E,0)),1,0))</f>
        <v>0</v>
      </c>
      <c r="I139" s="20">
        <f>IF(原始数据!AL140="","",IF(ISERROR(MATCH(原始数据!AL140,各类选项!$E:$E,0)),1,0))</f>
        <v>0</v>
      </c>
      <c r="J139" s="20">
        <f>IF(原始数据!AR140="","",IF(ISERROR(MATCH(原始数据!AR140,各类选项!$E:$E,0)),1,0))</f>
        <v>0</v>
      </c>
      <c r="K139" s="20">
        <f>IF(原始数据!AT140="","",IF(ISERROR(MATCH(原始数据!AT140,各类选项!$E:$E,0)),1,0))</f>
        <v>0</v>
      </c>
      <c r="L139" s="20" t="str">
        <f>IF(原始数据!AM140="","",IF(ISERROR(MATCH(原始数据!AM140,各类选项!$C:$C,0)),1,0))</f>
        <v/>
      </c>
      <c r="M139" s="20" t="str">
        <f>IF(原始数据!AN140="","",IF(ISERROR(MATCH(原始数据!AN140,各类选项!$C:$C,0)),1,0))</f>
        <v/>
      </c>
      <c r="N139" s="20" t="str">
        <f>IF(原始数据!AO140="","",IF(ISERROR(MATCH(原始数据!AO140,各类选项!$C:$C,0)),1,0))</f>
        <v/>
      </c>
      <c r="O139" s="20">
        <f>IF(原始数据!AP140="","",IF(ISERROR(MATCH(原始数据!AP140,各类选项!$E:$E,0)),1,0))</f>
        <v>0</v>
      </c>
      <c r="P139" s="20">
        <f>IF(原始数据!AQ140="","",IF(ISERROR(MATCH(原始数据!AQ140,各类选项!$E:$E,0)),1,0))</f>
        <v>0</v>
      </c>
      <c r="Q139" s="20">
        <f>IF(原始数据!AR140="","",IF(ISERROR(MATCH(原始数据!AR140,各类选项!$E:$E,0)),1,0))</f>
        <v>0</v>
      </c>
      <c r="R139" s="20">
        <f>IF(原始数据!AS140="","",IF(ISERROR(MATCH(原始数据!AS140,各类选项!$E:$E,0)),1,0))</f>
        <v>0</v>
      </c>
      <c r="S139" s="20">
        <f>IF(原始数据!AV140="","",IF(ISERROR(MATCH(原始数据!AV140,各类选项!$C:$C,0)),1,0))</f>
        <v>0</v>
      </c>
      <c r="T139" s="20">
        <f>IF(赛后数据!M140="","",IF(ISERROR(MATCH(赛后数据!M140,(各类选项!J:J),0)),1,0))</f>
        <v>0</v>
      </c>
      <c r="U139" s="20">
        <f>IF(赛后数据!U140="","",IF(ISERROR(MATCH(赛后数据!U140,(各类选项!J:J),0)),1,0))</f>
        <v>0</v>
      </c>
      <c r="V139" s="20">
        <f>IF(赛后数据!AC140="","",IF(ISERROR(MATCH(赛后数据!AC140,(各类选项!J:J),0)),1,0))</f>
        <v>0</v>
      </c>
      <c r="W139" s="20">
        <f>IF(赛后数据!AK140="","",IF(ISERROR(MATCH(赛后数据!AK140,(各类选项!J:J),0)),1,0))</f>
        <v>0</v>
      </c>
      <c r="Y139" s="20">
        <f>IF(对局数据!AM140="","",IF(ISERROR(MATCH(对局数据!AM140,(各类选项!J:J),0)),1,0))</f>
        <v>0</v>
      </c>
    </row>
    <row r="140" spans="1:25">
      <c r="A140" s="20">
        <f t="shared" si="6"/>
        <v>0</v>
      </c>
      <c r="B140" s="20">
        <f t="shared" si="7"/>
        <v>0</v>
      </c>
      <c r="C140" s="20">
        <f t="shared" si="8"/>
        <v>0</v>
      </c>
      <c r="D140" s="20">
        <f>IF(原始数据!K141="","",IF(ISERROR(MATCH(原始数据!K141,原始数据!E141:F141,0)),1,0)-IF(原始数据!K141="",1,0))</f>
        <v>0</v>
      </c>
      <c r="E140" s="20">
        <f>IF(原始数据!L141="","",IF(ISERROR(MATCH(原始数据!L141,各类选项!L:L,0)),1,0)-IF(原始数据!L141="",1,0))</f>
        <v>0</v>
      </c>
      <c r="F140" s="20">
        <f>IF(原始数据!W141="","",IF(ISERROR(MATCH(原始数据!W141,各类选项!G:G,0)),1,0))</f>
        <v>0</v>
      </c>
      <c r="G140" s="20">
        <f>IF(原始数据!X141="","",IF(ISERROR(MATCH(原始数据!X141,各类选项!G:G,0)),1,0))</f>
        <v>0</v>
      </c>
      <c r="H140" s="20">
        <f>IF(原始数据!AK141="","",IF(ISERROR(MATCH(原始数据!AK141,各类选项!$E:$E,0)),1,0))</f>
        <v>0</v>
      </c>
      <c r="I140" s="20">
        <f>IF(原始数据!AL141="","",IF(ISERROR(MATCH(原始数据!AL141,各类选项!$E:$E,0)),1,0))</f>
        <v>0</v>
      </c>
      <c r="J140" s="20">
        <f>IF(原始数据!AR141="","",IF(ISERROR(MATCH(原始数据!AR141,各类选项!$E:$E,0)),1,0))</f>
        <v>0</v>
      </c>
      <c r="K140" s="20">
        <f>IF(原始数据!AT141="","",IF(ISERROR(MATCH(原始数据!AT141,各类选项!$E:$E,0)),1,0))</f>
        <v>0</v>
      </c>
      <c r="L140" s="20">
        <f>IF(原始数据!AM141="","",IF(ISERROR(MATCH(原始数据!AM141,各类选项!$C:$C,0)),1,0))</f>
        <v>0</v>
      </c>
      <c r="M140" s="20" t="str">
        <f>IF(原始数据!AN141="","",IF(ISERROR(MATCH(原始数据!AN141,各类选项!$C:$C,0)),1,0))</f>
        <v/>
      </c>
      <c r="N140" s="20" t="str">
        <f>IF(原始数据!AO141="","",IF(ISERROR(MATCH(原始数据!AO141,各类选项!$C:$C,0)),1,0))</f>
        <v/>
      </c>
      <c r="O140" s="20">
        <f>IF(原始数据!AP141="","",IF(ISERROR(MATCH(原始数据!AP141,各类选项!$E:$E,0)),1,0))</f>
        <v>0</v>
      </c>
      <c r="P140" s="20">
        <f>IF(原始数据!AQ141="","",IF(ISERROR(MATCH(原始数据!AQ141,各类选项!$E:$E,0)),1,0))</f>
        <v>0</v>
      </c>
      <c r="Q140" s="20">
        <f>IF(原始数据!AR141="","",IF(ISERROR(MATCH(原始数据!AR141,各类选项!$E:$E,0)),1,0))</f>
        <v>0</v>
      </c>
      <c r="R140" s="20">
        <f>IF(原始数据!AS141="","",IF(ISERROR(MATCH(原始数据!AS141,各类选项!$E:$E,0)),1,0))</f>
        <v>0</v>
      </c>
      <c r="S140" s="20">
        <f>IF(原始数据!AV141="","",IF(ISERROR(MATCH(原始数据!AV141,各类选项!$C:$C,0)),1,0))</f>
        <v>0</v>
      </c>
      <c r="T140" s="20">
        <f>IF(赛后数据!M141="","",IF(ISERROR(MATCH(赛后数据!M141,(各类选项!J:J),0)),1,0))</f>
        <v>0</v>
      </c>
      <c r="U140" s="20">
        <f>IF(赛后数据!U141="","",IF(ISERROR(MATCH(赛后数据!U141,(各类选项!J:J),0)),1,0))</f>
        <v>0</v>
      </c>
      <c r="V140" s="20">
        <f>IF(赛后数据!AC141="","",IF(ISERROR(MATCH(赛后数据!AC141,(各类选项!J:J),0)),1,0))</f>
        <v>0</v>
      </c>
      <c r="W140" s="20">
        <f>IF(赛后数据!AK141="","",IF(ISERROR(MATCH(赛后数据!AK141,(各类选项!J:J),0)),1,0))</f>
        <v>0</v>
      </c>
      <c r="Y140" s="20">
        <f>IF(对局数据!AM141="","",IF(ISERROR(MATCH(对局数据!AM141,(各类选项!J:J),0)),1,0))</f>
        <v>0</v>
      </c>
    </row>
    <row r="141" spans="1:25">
      <c r="A141" s="20">
        <f t="shared" si="6"/>
        <v>0</v>
      </c>
      <c r="B141" s="20">
        <f t="shared" si="7"/>
        <v>0</v>
      </c>
      <c r="C141" s="20">
        <f t="shared" si="8"/>
        <v>0</v>
      </c>
      <c r="D141" s="20">
        <f>IF(原始数据!K142="","",IF(ISERROR(MATCH(原始数据!K142,原始数据!E142:F142,0)),1,0)-IF(原始数据!K142="",1,0))</f>
        <v>0</v>
      </c>
      <c r="E141" s="20">
        <f>IF(原始数据!L142="","",IF(ISERROR(MATCH(原始数据!L142,各类选项!L:L,0)),1,0)-IF(原始数据!L142="",1,0))</f>
        <v>0</v>
      </c>
      <c r="F141" s="20">
        <f>IF(原始数据!W142="","",IF(ISERROR(MATCH(原始数据!W142,各类选项!G:G,0)),1,0))</f>
        <v>0</v>
      </c>
      <c r="G141" s="20">
        <f>IF(原始数据!X142="","",IF(ISERROR(MATCH(原始数据!X142,各类选项!G:G,0)),1,0))</f>
        <v>0</v>
      </c>
      <c r="H141" s="20">
        <f>IF(原始数据!AK142="","",IF(ISERROR(MATCH(原始数据!AK142,各类选项!$E:$E,0)),1,0))</f>
        <v>0</v>
      </c>
      <c r="I141" s="20">
        <f>IF(原始数据!AL142="","",IF(ISERROR(MATCH(原始数据!AL142,各类选项!$E:$E,0)),1,0))</f>
        <v>0</v>
      </c>
      <c r="J141" s="20">
        <f>IF(原始数据!AR142="","",IF(ISERROR(MATCH(原始数据!AR142,各类选项!$E:$E,0)),1,0))</f>
        <v>0</v>
      </c>
      <c r="K141" s="20">
        <f>IF(原始数据!AT142="","",IF(ISERROR(MATCH(原始数据!AT142,各类选项!$E:$E,0)),1,0))</f>
        <v>0</v>
      </c>
      <c r="L141" s="20">
        <f>IF(原始数据!AM142="","",IF(ISERROR(MATCH(原始数据!AM142,各类选项!$C:$C,0)),1,0))</f>
        <v>0</v>
      </c>
      <c r="M141" s="20" t="str">
        <f>IF(原始数据!AN142="","",IF(ISERROR(MATCH(原始数据!AN142,各类选项!$C:$C,0)),1,0))</f>
        <v/>
      </c>
      <c r="N141" s="20" t="str">
        <f>IF(原始数据!AO142="","",IF(ISERROR(MATCH(原始数据!AO142,各类选项!$C:$C,0)),1,0))</f>
        <v/>
      </c>
      <c r="O141" s="20">
        <f>IF(原始数据!AP142="","",IF(ISERROR(MATCH(原始数据!AP142,各类选项!$E:$E,0)),1,0))</f>
        <v>0</v>
      </c>
      <c r="P141" s="20">
        <f>IF(原始数据!AQ142="","",IF(ISERROR(MATCH(原始数据!AQ142,各类选项!$E:$E,0)),1,0))</f>
        <v>0</v>
      </c>
      <c r="Q141" s="20">
        <f>IF(原始数据!AR142="","",IF(ISERROR(MATCH(原始数据!AR142,各类选项!$E:$E,0)),1,0))</f>
        <v>0</v>
      </c>
      <c r="R141" s="20">
        <f>IF(原始数据!AS142="","",IF(ISERROR(MATCH(原始数据!AS142,各类选项!$E:$E,0)),1,0))</f>
        <v>0</v>
      </c>
      <c r="S141" s="20">
        <f>IF(原始数据!AV142="","",IF(ISERROR(MATCH(原始数据!AV142,各类选项!$C:$C,0)),1,0))</f>
        <v>0</v>
      </c>
      <c r="T141" s="20">
        <f>IF(赛后数据!M142="","",IF(ISERROR(MATCH(赛后数据!M142,(各类选项!J:J),0)),1,0))</f>
        <v>0</v>
      </c>
      <c r="U141" s="20">
        <f>IF(赛后数据!U142="","",IF(ISERROR(MATCH(赛后数据!U142,(各类选项!J:J),0)),1,0))</f>
        <v>0</v>
      </c>
      <c r="V141" s="20">
        <f>IF(赛后数据!AC142="","",IF(ISERROR(MATCH(赛后数据!AC142,(各类选项!J:J),0)),1,0))</f>
        <v>0</v>
      </c>
      <c r="W141" s="20">
        <f>IF(赛后数据!AK142="","",IF(ISERROR(MATCH(赛后数据!AK142,(各类选项!J:J),0)),1,0))</f>
        <v>0</v>
      </c>
      <c r="Y141" s="20">
        <f>IF(对局数据!AM142="","",IF(ISERROR(MATCH(对局数据!AM142,(各类选项!J:J),0)),1,0))</f>
        <v>0</v>
      </c>
    </row>
    <row r="142" spans="1:25">
      <c r="A142" s="20">
        <f t="shared" si="6"/>
        <v>0</v>
      </c>
      <c r="B142" s="20">
        <f t="shared" si="7"/>
        <v>0</v>
      </c>
      <c r="C142" s="20">
        <f t="shared" si="8"/>
        <v>0</v>
      </c>
      <c r="D142" s="20" t="str">
        <f>IF(原始数据!K143="","",IF(ISERROR(MATCH(原始数据!K143,原始数据!E143:F143,0)),1,0)-IF(原始数据!K143="",1,0))</f>
        <v/>
      </c>
      <c r="E142" s="20" t="str">
        <f>IF(原始数据!L143="","",IF(ISERROR(MATCH(原始数据!L143,各类选项!L:L,0)),1,0)-IF(原始数据!L143="",1,0))</f>
        <v/>
      </c>
      <c r="F142" s="20" t="str">
        <f>IF(原始数据!W143="","",IF(ISERROR(MATCH(原始数据!W143,各类选项!G:G,0)),1,0))</f>
        <v/>
      </c>
      <c r="G142" s="20" t="str">
        <f>IF(原始数据!X143="","",IF(ISERROR(MATCH(原始数据!X143,各类选项!G:G,0)),1,0))</f>
        <v/>
      </c>
      <c r="H142" s="20" t="str">
        <f>IF(原始数据!AK143="","",IF(ISERROR(MATCH(原始数据!AK143,各类选项!$E:$E,0)),1,0))</f>
        <v/>
      </c>
      <c r="I142" s="20" t="str">
        <f>IF(原始数据!AL143="","",IF(ISERROR(MATCH(原始数据!AL143,各类选项!$E:$E,0)),1,0))</f>
        <v/>
      </c>
      <c r="J142" s="20" t="str">
        <f>IF(原始数据!AR143="","",IF(ISERROR(MATCH(原始数据!AR143,各类选项!$E:$E,0)),1,0))</f>
        <v/>
      </c>
      <c r="K142" s="20" t="str">
        <f>IF(原始数据!AT143="","",IF(ISERROR(MATCH(原始数据!AT143,各类选项!$E:$E,0)),1,0))</f>
        <v/>
      </c>
      <c r="L142" s="20" t="str">
        <f>IF(原始数据!AM143="","",IF(ISERROR(MATCH(原始数据!AM143,各类选项!$C:$C,0)),1,0))</f>
        <v/>
      </c>
      <c r="M142" s="20" t="str">
        <f>IF(原始数据!AN143="","",IF(ISERROR(MATCH(原始数据!AN143,各类选项!$C:$C,0)),1,0))</f>
        <v/>
      </c>
      <c r="N142" s="20" t="str">
        <f>IF(原始数据!AO143="","",IF(ISERROR(MATCH(原始数据!AO143,各类选项!$C:$C,0)),1,0))</f>
        <v/>
      </c>
      <c r="O142" s="20" t="str">
        <f>IF(原始数据!AP143="","",IF(ISERROR(MATCH(原始数据!AP143,各类选项!$E:$E,0)),1,0))</f>
        <v/>
      </c>
      <c r="P142" s="20" t="str">
        <f>IF(原始数据!AQ143="","",IF(ISERROR(MATCH(原始数据!AQ143,各类选项!$E:$E,0)),1,0))</f>
        <v/>
      </c>
      <c r="Q142" s="20" t="str">
        <f>IF(原始数据!AR143="","",IF(ISERROR(MATCH(原始数据!AR143,各类选项!$E:$E,0)),1,0))</f>
        <v/>
      </c>
      <c r="R142" s="20" t="str">
        <f>IF(原始数据!AS143="","",IF(ISERROR(MATCH(原始数据!AS143,各类选项!$E:$E,0)),1,0))</f>
        <v/>
      </c>
      <c r="S142" s="20" t="str">
        <f>IF(原始数据!AV143="","",IF(ISERROR(MATCH(原始数据!AV143,各类选项!$C:$C,0)),1,0))</f>
        <v/>
      </c>
      <c r="T142" s="20" t="str">
        <f>IF(赛后数据!M143="","",IF(ISERROR(MATCH(赛后数据!M143,(各类选项!J:J),0)),1,0))</f>
        <v/>
      </c>
      <c r="U142" s="20" t="str">
        <f>IF(赛后数据!U143="","",IF(ISERROR(MATCH(赛后数据!U143,(各类选项!J:J),0)),1,0))</f>
        <v/>
      </c>
      <c r="V142" s="20" t="str">
        <f>IF(赛后数据!AC143="","",IF(ISERROR(MATCH(赛后数据!AC143,(各类选项!J:J),0)),1,0))</f>
        <v/>
      </c>
      <c r="W142" s="20" t="str">
        <f>IF(赛后数据!AK143="","",IF(ISERROR(MATCH(赛后数据!AK143,(各类选项!J:J),0)),1,0))</f>
        <v/>
      </c>
      <c r="Y142" s="20" t="str">
        <f>IF(对局数据!AM143="","",IF(ISERROR(MATCH(对局数据!AM143,(各类选项!J:J),0)),1,0))</f>
        <v/>
      </c>
    </row>
    <row r="143" spans="1:25">
      <c r="A143" s="20">
        <f t="shared" si="6"/>
        <v>0</v>
      </c>
      <c r="B143" s="20">
        <f t="shared" si="7"/>
        <v>0</v>
      </c>
      <c r="C143" s="20">
        <f t="shared" si="8"/>
        <v>0</v>
      </c>
      <c r="D143" s="20" t="str">
        <f>IF(原始数据!K144="","",IF(ISERROR(MATCH(原始数据!K144,原始数据!E144:F144,0)),1,0)-IF(原始数据!K144="",1,0))</f>
        <v/>
      </c>
      <c r="E143" s="20" t="str">
        <f>IF(原始数据!L144="","",IF(ISERROR(MATCH(原始数据!L144,各类选项!L:L,0)),1,0)-IF(原始数据!L144="",1,0))</f>
        <v/>
      </c>
      <c r="F143" s="20" t="str">
        <f>IF(原始数据!W144="","",IF(ISERROR(MATCH(原始数据!W144,各类选项!G:G,0)),1,0))</f>
        <v/>
      </c>
      <c r="G143" s="20" t="str">
        <f>IF(原始数据!X144="","",IF(ISERROR(MATCH(原始数据!X144,各类选项!G:G,0)),1,0))</f>
        <v/>
      </c>
      <c r="H143" s="20" t="str">
        <f>IF(原始数据!AK144="","",IF(ISERROR(MATCH(原始数据!AK144,各类选项!$E:$E,0)),1,0))</f>
        <v/>
      </c>
      <c r="I143" s="20" t="str">
        <f>IF(原始数据!AL144="","",IF(ISERROR(MATCH(原始数据!AL144,各类选项!$E:$E,0)),1,0))</f>
        <v/>
      </c>
      <c r="J143" s="20" t="str">
        <f>IF(原始数据!AR144="","",IF(ISERROR(MATCH(原始数据!AR144,各类选项!$E:$E,0)),1,0))</f>
        <v/>
      </c>
      <c r="K143" s="20" t="str">
        <f>IF(原始数据!AT144="","",IF(ISERROR(MATCH(原始数据!AT144,各类选项!$E:$E,0)),1,0))</f>
        <v/>
      </c>
      <c r="L143" s="20" t="str">
        <f>IF(原始数据!AM144="","",IF(ISERROR(MATCH(原始数据!AM144,各类选项!$C:$C,0)),1,0))</f>
        <v/>
      </c>
      <c r="M143" s="20" t="str">
        <f>IF(原始数据!AN144="","",IF(ISERROR(MATCH(原始数据!AN144,各类选项!$C:$C,0)),1,0))</f>
        <v/>
      </c>
      <c r="N143" s="20" t="str">
        <f>IF(原始数据!AO144="","",IF(ISERROR(MATCH(原始数据!AO144,各类选项!$C:$C,0)),1,0))</f>
        <v/>
      </c>
      <c r="O143" s="20" t="str">
        <f>IF(原始数据!AP144="","",IF(ISERROR(MATCH(原始数据!AP144,各类选项!$E:$E,0)),1,0))</f>
        <v/>
      </c>
      <c r="P143" s="20" t="str">
        <f>IF(原始数据!AQ144="","",IF(ISERROR(MATCH(原始数据!AQ144,各类选项!$E:$E,0)),1,0))</f>
        <v/>
      </c>
      <c r="Q143" s="20" t="str">
        <f>IF(原始数据!AR144="","",IF(ISERROR(MATCH(原始数据!AR144,各类选项!$E:$E,0)),1,0))</f>
        <v/>
      </c>
      <c r="R143" s="20" t="str">
        <f>IF(原始数据!AS144="","",IF(ISERROR(MATCH(原始数据!AS144,各类选项!$E:$E,0)),1,0))</f>
        <v/>
      </c>
      <c r="S143" s="20" t="str">
        <f>IF(原始数据!AV144="","",IF(ISERROR(MATCH(原始数据!AV144,各类选项!$C:$C,0)),1,0))</f>
        <v/>
      </c>
      <c r="T143" s="20" t="str">
        <f>IF(赛后数据!M144="","",IF(ISERROR(MATCH(赛后数据!M144,(各类选项!J:J),0)),1,0))</f>
        <v/>
      </c>
      <c r="U143" s="20" t="str">
        <f>IF(赛后数据!U144="","",IF(ISERROR(MATCH(赛后数据!U144,(各类选项!J:J),0)),1,0))</f>
        <v/>
      </c>
      <c r="V143" s="20" t="str">
        <f>IF(赛后数据!AC144="","",IF(ISERROR(MATCH(赛后数据!AC144,(各类选项!J:J),0)),1,0))</f>
        <v/>
      </c>
      <c r="W143" s="20" t="str">
        <f>IF(赛后数据!AK144="","",IF(ISERROR(MATCH(赛后数据!AK144,(各类选项!J:J),0)),1,0))</f>
        <v/>
      </c>
      <c r="Y143" s="20" t="str">
        <f>IF(对局数据!AM144="","",IF(ISERROR(MATCH(对局数据!AM144,(各类选项!J:J),0)),1,0))</f>
        <v/>
      </c>
    </row>
    <row r="144" spans="1:25">
      <c r="A144" s="20">
        <f t="shared" si="6"/>
        <v>0</v>
      </c>
      <c r="B144" s="20">
        <f t="shared" si="7"/>
        <v>0</v>
      </c>
      <c r="C144" s="20">
        <f t="shared" si="8"/>
        <v>0</v>
      </c>
      <c r="D144" s="20" t="str">
        <f>IF(原始数据!K145="","",IF(ISERROR(MATCH(原始数据!K145,原始数据!E145:F145,0)),1,0)-IF(原始数据!K145="",1,0))</f>
        <v/>
      </c>
      <c r="E144" s="20" t="str">
        <f>IF(原始数据!L145="","",IF(ISERROR(MATCH(原始数据!L145,各类选项!L:L,0)),1,0)-IF(原始数据!L145="",1,0))</f>
        <v/>
      </c>
      <c r="F144" s="20" t="str">
        <f>IF(原始数据!W145="","",IF(ISERROR(MATCH(原始数据!W145,各类选项!G:G,0)),1,0))</f>
        <v/>
      </c>
      <c r="G144" s="20" t="str">
        <f>IF(原始数据!X145="","",IF(ISERROR(MATCH(原始数据!X145,各类选项!G:G,0)),1,0))</f>
        <v/>
      </c>
      <c r="H144" s="20" t="str">
        <f>IF(原始数据!AK145="","",IF(ISERROR(MATCH(原始数据!AK145,各类选项!$E:$E,0)),1,0))</f>
        <v/>
      </c>
      <c r="I144" s="20" t="str">
        <f>IF(原始数据!AL145="","",IF(ISERROR(MATCH(原始数据!AL145,各类选项!$E:$E,0)),1,0))</f>
        <v/>
      </c>
      <c r="J144" s="20" t="str">
        <f>IF(原始数据!AR145="","",IF(ISERROR(MATCH(原始数据!AR145,各类选项!$E:$E,0)),1,0))</f>
        <v/>
      </c>
      <c r="K144" s="20" t="str">
        <f>IF(原始数据!AT145="","",IF(ISERROR(MATCH(原始数据!AT145,各类选项!$E:$E,0)),1,0))</f>
        <v/>
      </c>
      <c r="L144" s="20" t="str">
        <f>IF(原始数据!AM145="","",IF(ISERROR(MATCH(原始数据!AM145,各类选项!$C:$C,0)),1,0))</f>
        <v/>
      </c>
      <c r="M144" s="20" t="str">
        <f>IF(原始数据!AN145="","",IF(ISERROR(MATCH(原始数据!AN145,各类选项!$C:$C,0)),1,0))</f>
        <v/>
      </c>
      <c r="N144" s="20" t="str">
        <f>IF(原始数据!AO145="","",IF(ISERROR(MATCH(原始数据!AO145,各类选项!$C:$C,0)),1,0))</f>
        <v/>
      </c>
      <c r="O144" s="20" t="str">
        <f>IF(原始数据!AP145="","",IF(ISERROR(MATCH(原始数据!AP145,各类选项!$E:$E,0)),1,0))</f>
        <v/>
      </c>
      <c r="P144" s="20" t="str">
        <f>IF(原始数据!AQ145="","",IF(ISERROR(MATCH(原始数据!AQ145,各类选项!$E:$E,0)),1,0))</f>
        <v/>
      </c>
      <c r="Q144" s="20" t="str">
        <f>IF(原始数据!AR145="","",IF(ISERROR(MATCH(原始数据!AR145,各类选项!$E:$E,0)),1,0))</f>
        <v/>
      </c>
      <c r="R144" s="20" t="str">
        <f>IF(原始数据!AS145="","",IF(ISERROR(MATCH(原始数据!AS145,各类选项!$E:$E,0)),1,0))</f>
        <v/>
      </c>
      <c r="S144" s="20" t="str">
        <f>IF(原始数据!AV145="","",IF(ISERROR(MATCH(原始数据!AV145,各类选项!$C:$C,0)),1,0))</f>
        <v/>
      </c>
      <c r="T144" s="20" t="str">
        <f>IF(赛后数据!M145="","",IF(ISERROR(MATCH(赛后数据!M145,(各类选项!J:J),0)),1,0))</f>
        <v/>
      </c>
      <c r="U144" s="20" t="str">
        <f>IF(赛后数据!U145="","",IF(ISERROR(MATCH(赛后数据!U145,(各类选项!J:J),0)),1,0))</f>
        <v/>
      </c>
      <c r="V144" s="20" t="str">
        <f>IF(赛后数据!AC145="","",IF(ISERROR(MATCH(赛后数据!AC145,(各类选项!J:J),0)),1,0))</f>
        <v/>
      </c>
      <c r="W144" s="20" t="str">
        <f>IF(赛后数据!AK145="","",IF(ISERROR(MATCH(赛后数据!AK145,(各类选项!J:J),0)),1,0))</f>
        <v/>
      </c>
      <c r="Y144" s="20" t="str">
        <f>IF(对局数据!AM145="","",IF(ISERROR(MATCH(对局数据!AM145,(各类选项!J:J),0)),1,0))</f>
        <v/>
      </c>
    </row>
    <row r="145" spans="1:25">
      <c r="A145" s="20">
        <f t="shared" si="6"/>
        <v>0</v>
      </c>
      <c r="B145" s="20">
        <f t="shared" si="7"/>
        <v>0</v>
      </c>
      <c r="C145" s="20">
        <f t="shared" si="8"/>
        <v>0</v>
      </c>
      <c r="D145" s="20" t="str">
        <f>IF(原始数据!K146="","",IF(ISERROR(MATCH(原始数据!K146,原始数据!E146:F146,0)),1,0)-IF(原始数据!K146="",1,0))</f>
        <v/>
      </c>
      <c r="E145" s="20" t="str">
        <f>IF(原始数据!L146="","",IF(ISERROR(MATCH(原始数据!L146,各类选项!L:L,0)),1,0)-IF(原始数据!L146="",1,0))</f>
        <v/>
      </c>
      <c r="F145" s="20" t="str">
        <f>IF(原始数据!W146="","",IF(ISERROR(MATCH(原始数据!W146,各类选项!G:G,0)),1,0))</f>
        <v/>
      </c>
      <c r="G145" s="20" t="str">
        <f>IF(原始数据!X146="","",IF(ISERROR(MATCH(原始数据!X146,各类选项!G:G,0)),1,0))</f>
        <v/>
      </c>
      <c r="H145" s="20" t="str">
        <f>IF(原始数据!AK146="","",IF(ISERROR(MATCH(原始数据!AK146,各类选项!$E:$E,0)),1,0))</f>
        <v/>
      </c>
      <c r="I145" s="20" t="str">
        <f>IF(原始数据!AL146="","",IF(ISERROR(MATCH(原始数据!AL146,各类选项!$E:$E,0)),1,0))</f>
        <v/>
      </c>
      <c r="J145" s="20" t="str">
        <f>IF(原始数据!AR146="","",IF(ISERROR(MATCH(原始数据!AR146,各类选项!$E:$E,0)),1,0))</f>
        <v/>
      </c>
      <c r="K145" s="20" t="str">
        <f>IF(原始数据!AT146="","",IF(ISERROR(MATCH(原始数据!AT146,各类选项!$E:$E,0)),1,0))</f>
        <v/>
      </c>
      <c r="L145" s="20" t="str">
        <f>IF(原始数据!AM146="","",IF(ISERROR(MATCH(原始数据!AM146,各类选项!$C:$C,0)),1,0))</f>
        <v/>
      </c>
      <c r="M145" s="20" t="str">
        <f>IF(原始数据!AN146="","",IF(ISERROR(MATCH(原始数据!AN146,各类选项!$C:$C,0)),1,0))</f>
        <v/>
      </c>
      <c r="N145" s="20" t="str">
        <f>IF(原始数据!AO146="","",IF(ISERROR(MATCH(原始数据!AO146,各类选项!$C:$C,0)),1,0))</f>
        <v/>
      </c>
      <c r="O145" s="20" t="str">
        <f>IF(原始数据!AP146="","",IF(ISERROR(MATCH(原始数据!AP146,各类选项!$E:$E,0)),1,0))</f>
        <v/>
      </c>
      <c r="P145" s="20" t="str">
        <f>IF(原始数据!AQ146="","",IF(ISERROR(MATCH(原始数据!AQ146,各类选项!$E:$E,0)),1,0))</f>
        <v/>
      </c>
      <c r="Q145" s="20" t="str">
        <f>IF(原始数据!AR146="","",IF(ISERROR(MATCH(原始数据!AR146,各类选项!$E:$E,0)),1,0))</f>
        <v/>
      </c>
      <c r="R145" s="20" t="str">
        <f>IF(原始数据!AS146="","",IF(ISERROR(MATCH(原始数据!AS146,各类选项!$E:$E,0)),1,0))</f>
        <v/>
      </c>
      <c r="S145" s="20" t="str">
        <f>IF(原始数据!AV146="","",IF(ISERROR(MATCH(原始数据!AV146,各类选项!$C:$C,0)),1,0))</f>
        <v/>
      </c>
      <c r="T145" s="20" t="str">
        <f>IF(赛后数据!M146="","",IF(ISERROR(MATCH(赛后数据!M146,(各类选项!J:J),0)),1,0))</f>
        <v/>
      </c>
      <c r="U145" s="20" t="str">
        <f>IF(赛后数据!U146="","",IF(ISERROR(MATCH(赛后数据!U146,(各类选项!J:J),0)),1,0))</f>
        <v/>
      </c>
      <c r="V145" s="20" t="str">
        <f>IF(赛后数据!AC146="","",IF(ISERROR(MATCH(赛后数据!AC146,(各类选项!J:J),0)),1,0))</f>
        <v/>
      </c>
      <c r="W145" s="20" t="str">
        <f>IF(赛后数据!AK146="","",IF(ISERROR(MATCH(赛后数据!AK146,(各类选项!J:J),0)),1,0))</f>
        <v/>
      </c>
      <c r="Y145" s="20" t="str">
        <f>IF(对局数据!AM146="","",IF(ISERROR(MATCH(对局数据!AM146,(各类选项!J:J),0)),1,0))</f>
        <v/>
      </c>
    </row>
    <row r="146" spans="1:25">
      <c r="A146" s="20">
        <f t="shared" si="6"/>
        <v>0</v>
      </c>
      <c r="B146" s="20">
        <f t="shared" si="7"/>
        <v>0</v>
      </c>
      <c r="C146" s="20">
        <f t="shared" si="8"/>
        <v>0</v>
      </c>
      <c r="D146" s="20">
        <f>IF(原始数据!K147="","",IF(ISERROR(MATCH(原始数据!K147,原始数据!E147:F147,0)),1,0)-IF(原始数据!K147="",1,0))</f>
        <v>0</v>
      </c>
      <c r="E146" s="20">
        <f>IF(原始数据!L147="","",IF(ISERROR(MATCH(原始数据!L147,各类选项!L:L,0)),1,0)-IF(原始数据!L147="",1,0))</f>
        <v>0</v>
      </c>
      <c r="F146" s="20">
        <f>IF(原始数据!W147="","",IF(ISERROR(MATCH(原始数据!W147,各类选项!G:G,0)),1,0))</f>
        <v>0</v>
      </c>
      <c r="G146" s="20">
        <f>IF(原始数据!X147="","",IF(ISERROR(MATCH(原始数据!X147,各类选项!G:G,0)),1,0))</f>
        <v>0</v>
      </c>
      <c r="H146" s="20">
        <f>IF(原始数据!AK147="","",IF(ISERROR(MATCH(原始数据!AK147,各类选项!$E:$E,0)),1,0))</f>
        <v>0</v>
      </c>
      <c r="I146" s="20">
        <f>IF(原始数据!AL147="","",IF(ISERROR(MATCH(原始数据!AL147,各类选项!$E:$E,0)),1,0))</f>
        <v>0</v>
      </c>
      <c r="J146" s="20">
        <f>IF(原始数据!AR147="","",IF(ISERROR(MATCH(原始数据!AR147,各类选项!$E:$E,0)),1,0))</f>
        <v>0</v>
      </c>
      <c r="K146" s="20">
        <f>IF(原始数据!AT147="","",IF(ISERROR(MATCH(原始数据!AT147,各类选项!$E:$E,0)),1,0))</f>
        <v>0</v>
      </c>
      <c r="L146" s="20" t="str">
        <f>IF(原始数据!AM147="","",IF(ISERROR(MATCH(原始数据!AM147,各类选项!$C:$C,0)),1,0))</f>
        <v/>
      </c>
      <c r="M146" s="20" t="str">
        <f>IF(原始数据!AN147="","",IF(ISERROR(MATCH(原始数据!AN147,各类选项!$C:$C,0)),1,0))</f>
        <v/>
      </c>
      <c r="N146" s="20" t="str">
        <f>IF(原始数据!AO147="","",IF(ISERROR(MATCH(原始数据!AO147,各类选项!$C:$C,0)),1,0))</f>
        <v/>
      </c>
      <c r="O146" s="20">
        <f>IF(原始数据!AP147="","",IF(ISERROR(MATCH(原始数据!AP147,各类选项!$E:$E,0)),1,0))</f>
        <v>0</v>
      </c>
      <c r="P146" s="20">
        <f>IF(原始数据!AQ147="","",IF(ISERROR(MATCH(原始数据!AQ147,各类选项!$E:$E,0)),1,0))</f>
        <v>0</v>
      </c>
      <c r="Q146" s="20">
        <f>IF(原始数据!AR147="","",IF(ISERROR(MATCH(原始数据!AR147,各类选项!$E:$E,0)),1,0))</f>
        <v>0</v>
      </c>
      <c r="R146" s="20">
        <f>IF(原始数据!AS147="","",IF(ISERROR(MATCH(原始数据!AS147,各类选项!$E:$E,0)),1,0))</f>
        <v>0</v>
      </c>
      <c r="S146" s="20">
        <f>IF(原始数据!AV147="","",IF(ISERROR(MATCH(原始数据!AV147,各类选项!$C:$C,0)),1,0))</f>
        <v>0</v>
      </c>
      <c r="T146" s="20">
        <f>IF(赛后数据!M147="","",IF(ISERROR(MATCH(赛后数据!M147,(各类选项!J:J),0)),1,0))</f>
        <v>0</v>
      </c>
      <c r="U146" s="20">
        <f>IF(赛后数据!U147="","",IF(ISERROR(MATCH(赛后数据!U147,(各类选项!J:J),0)),1,0))</f>
        <v>0</v>
      </c>
      <c r="V146" s="20">
        <f>IF(赛后数据!AC147="","",IF(ISERROR(MATCH(赛后数据!AC147,(各类选项!J:J),0)),1,0))</f>
        <v>0</v>
      </c>
      <c r="W146" s="20">
        <f>IF(赛后数据!AK147="","",IF(ISERROR(MATCH(赛后数据!AK147,(各类选项!J:J),0)),1,0))</f>
        <v>0</v>
      </c>
      <c r="Y146" s="20">
        <f>IF(对局数据!AM147="","",IF(ISERROR(MATCH(对局数据!AM147,(各类选项!J:J),0)),1,0))</f>
        <v>0</v>
      </c>
    </row>
    <row r="147" spans="1:25">
      <c r="A147" s="20">
        <f t="shared" si="6"/>
        <v>0</v>
      </c>
      <c r="B147" s="20">
        <f t="shared" si="7"/>
        <v>0</v>
      </c>
      <c r="C147" s="20">
        <f t="shared" si="8"/>
        <v>0</v>
      </c>
      <c r="D147" s="20">
        <f>IF(原始数据!K148="","",IF(ISERROR(MATCH(原始数据!K148,原始数据!E148:F148,0)),1,0)-IF(原始数据!K148="",1,0))</f>
        <v>0</v>
      </c>
      <c r="E147" s="20">
        <f>IF(原始数据!L148="","",IF(ISERROR(MATCH(原始数据!L148,各类选项!L:L,0)),1,0)-IF(原始数据!L148="",1,0))</f>
        <v>0</v>
      </c>
      <c r="F147" s="20">
        <f>IF(原始数据!W148="","",IF(ISERROR(MATCH(原始数据!W148,各类选项!G:G,0)),1,0))</f>
        <v>0</v>
      </c>
      <c r="G147" s="20">
        <f>IF(原始数据!X148="","",IF(ISERROR(MATCH(原始数据!X148,各类选项!G:G,0)),1,0))</f>
        <v>0</v>
      </c>
      <c r="H147" s="20">
        <f>IF(原始数据!AK148="","",IF(ISERROR(MATCH(原始数据!AK148,各类选项!$E:$E,0)),1,0))</f>
        <v>0</v>
      </c>
      <c r="I147" s="20">
        <f>IF(原始数据!AL148="","",IF(ISERROR(MATCH(原始数据!AL148,各类选项!$E:$E,0)),1,0))</f>
        <v>0</v>
      </c>
      <c r="J147" s="20">
        <f>IF(原始数据!AR148="","",IF(ISERROR(MATCH(原始数据!AR148,各类选项!$E:$E,0)),1,0))</f>
        <v>0</v>
      </c>
      <c r="K147" s="20">
        <f>IF(原始数据!AT148="","",IF(ISERROR(MATCH(原始数据!AT148,各类选项!$E:$E,0)),1,0))</f>
        <v>0</v>
      </c>
      <c r="L147" s="20" t="str">
        <f>IF(原始数据!AM148="","",IF(ISERROR(MATCH(原始数据!AM148,各类选项!$C:$C,0)),1,0))</f>
        <v/>
      </c>
      <c r="M147" s="20" t="str">
        <f>IF(原始数据!AN148="","",IF(ISERROR(MATCH(原始数据!AN148,各类选项!$C:$C,0)),1,0))</f>
        <v/>
      </c>
      <c r="N147" s="20" t="str">
        <f>IF(原始数据!AO148="","",IF(ISERROR(MATCH(原始数据!AO148,各类选项!$C:$C,0)),1,0))</f>
        <v/>
      </c>
      <c r="O147" s="20">
        <f>IF(原始数据!AP148="","",IF(ISERROR(MATCH(原始数据!AP148,各类选项!$E:$E,0)),1,0))</f>
        <v>0</v>
      </c>
      <c r="P147" s="20">
        <f>IF(原始数据!AQ148="","",IF(ISERROR(MATCH(原始数据!AQ148,各类选项!$E:$E,0)),1,0))</f>
        <v>0</v>
      </c>
      <c r="Q147" s="20">
        <f>IF(原始数据!AR148="","",IF(ISERROR(MATCH(原始数据!AR148,各类选项!$E:$E,0)),1,0))</f>
        <v>0</v>
      </c>
      <c r="R147" s="20">
        <f>IF(原始数据!AS148="","",IF(ISERROR(MATCH(原始数据!AS148,各类选项!$E:$E,0)),1,0))</f>
        <v>0</v>
      </c>
      <c r="S147" s="20">
        <f>IF(原始数据!AV148="","",IF(ISERROR(MATCH(原始数据!AV148,各类选项!$C:$C,0)),1,0))</f>
        <v>0</v>
      </c>
      <c r="T147" s="20">
        <f>IF(赛后数据!M148="","",IF(ISERROR(MATCH(赛后数据!M148,(各类选项!J:J),0)),1,0))</f>
        <v>0</v>
      </c>
      <c r="U147" s="20">
        <f>IF(赛后数据!U148="","",IF(ISERROR(MATCH(赛后数据!U148,(各类选项!J:J),0)),1,0))</f>
        <v>0</v>
      </c>
      <c r="V147" s="20">
        <f>IF(赛后数据!AC148="","",IF(ISERROR(MATCH(赛后数据!AC148,(各类选项!J:J),0)),1,0))</f>
        <v>0</v>
      </c>
      <c r="W147" s="20">
        <f>IF(赛后数据!AK148="","",IF(ISERROR(MATCH(赛后数据!AK148,(各类选项!J:J),0)),1,0))</f>
        <v>0</v>
      </c>
      <c r="Y147" s="20">
        <f>IF(对局数据!AM148="","",IF(ISERROR(MATCH(对局数据!AM148,(各类选项!J:J),0)),1,0))</f>
        <v>0</v>
      </c>
    </row>
    <row r="148" spans="1:25">
      <c r="A148" s="20">
        <f t="shared" si="6"/>
        <v>0</v>
      </c>
      <c r="B148" s="20">
        <f t="shared" si="7"/>
        <v>0</v>
      </c>
      <c r="C148" s="20">
        <f t="shared" si="8"/>
        <v>0</v>
      </c>
      <c r="D148" s="20">
        <f>IF(原始数据!K149="","",IF(ISERROR(MATCH(原始数据!K149,原始数据!E149:F149,0)),1,0)-IF(原始数据!K149="",1,0))</f>
        <v>0</v>
      </c>
      <c r="E148" s="20">
        <f>IF(原始数据!L149="","",IF(ISERROR(MATCH(原始数据!L149,各类选项!L:L,0)),1,0)-IF(原始数据!L149="",1,0))</f>
        <v>0</v>
      </c>
      <c r="F148" s="20">
        <f>IF(原始数据!W149="","",IF(ISERROR(MATCH(原始数据!W149,各类选项!G:G,0)),1,0))</f>
        <v>0</v>
      </c>
      <c r="G148" s="20">
        <f>IF(原始数据!X149="","",IF(ISERROR(MATCH(原始数据!X149,各类选项!G:G,0)),1,0))</f>
        <v>0</v>
      </c>
      <c r="H148" s="20">
        <f>IF(原始数据!AK149="","",IF(ISERROR(MATCH(原始数据!AK149,各类选项!$E:$E,0)),1,0))</f>
        <v>0</v>
      </c>
      <c r="I148" s="20">
        <f>IF(原始数据!AL149="","",IF(ISERROR(MATCH(原始数据!AL149,各类选项!$E:$E,0)),1,0))</f>
        <v>0</v>
      </c>
      <c r="J148" s="20">
        <f>IF(原始数据!AR149="","",IF(ISERROR(MATCH(原始数据!AR149,各类选项!$E:$E,0)),1,0))</f>
        <v>0</v>
      </c>
      <c r="K148" s="20">
        <f>IF(原始数据!AT149="","",IF(ISERROR(MATCH(原始数据!AT149,各类选项!$E:$E,0)),1,0))</f>
        <v>0</v>
      </c>
      <c r="L148" s="20">
        <f>IF(原始数据!AM149="","",IF(ISERROR(MATCH(原始数据!AM149,各类选项!$C:$C,0)),1,0))</f>
        <v>0</v>
      </c>
      <c r="M148" s="20" t="str">
        <f>IF(原始数据!AN149="","",IF(ISERROR(MATCH(原始数据!AN149,各类选项!$C:$C,0)),1,0))</f>
        <v/>
      </c>
      <c r="N148" s="20" t="str">
        <f>IF(原始数据!AO149="","",IF(ISERROR(MATCH(原始数据!AO149,各类选项!$C:$C,0)),1,0))</f>
        <v/>
      </c>
      <c r="O148" s="20">
        <f>IF(原始数据!AP149="","",IF(ISERROR(MATCH(原始数据!AP149,各类选项!$E:$E,0)),1,0))</f>
        <v>0</v>
      </c>
      <c r="P148" s="20">
        <f>IF(原始数据!AQ149="","",IF(ISERROR(MATCH(原始数据!AQ149,各类选项!$E:$E,0)),1,0))</f>
        <v>0</v>
      </c>
      <c r="Q148" s="20">
        <f>IF(原始数据!AR149="","",IF(ISERROR(MATCH(原始数据!AR149,各类选项!$E:$E,0)),1,0))</f>
        <v>0</v>
      </c>
      <c r="R148" s="20">
        <f>IF(原始数据!AS149="","",IF(ISERROR(MATCH(原始数据!AS149,各类选项!$E:$E,0)),1,0))</f>
        <v>0</v>
      </c>
      <c r="S148" s="20">
        <f>IF(原始数据!AV149="","",IF(ISERROR(MATCH(原始数据!AV149,各类选项!$C:$C,0)),1,0))</f>
        <v>0</v>
      </c>
      <c r="T148" s="20">
        <f>IF(赛后数据!M149="","",IF(ISERROR(MATCH(赛后数据!M149,(各类选项!J:J),0)),1,0))</f>
        <v>0</v>
      </c>
      <c r="U148" s="20">
        <f>IF(赛后数据!U149="","",IF(ISERROR(MATCH(赛后数据!U149,(各类选项!J:J),0)),1,0))</f>
        <v>0</v>
      </c>
      <c r="V148" s="20">
        <f>IF(赛后数据!AC149="","",IF(ISERROR(MATCH(赛后数据!AC149,(各类选项!J:J),0)),1,0))</f>
        <v>0</v>
      </c>
      <c r="W148" s="20">
        <f>IF(赛后数据!AK149="","",IF(ISERROR(MATCH(赛后数据!AK149,(各类选项!J:J),0)),1,0))</f>
        <v>0</v>
      </c>
      <c r="Y148" s="20">
        <f>IF(对局数据!AM149="","",IF(ISERROR(MATCH(对局数据!AM149,(各类选项!J:J),0)),1,0))</f>
        <v>0</v>
      </c>
    </row>
    <row r="149" spans="1:25">
      <c r="A149" s="20">
        <f t="shared" si="6"/>
        <v>0</v>
      </c>
      <c r="B149" s="20">
        <f t="shared" si="7"/>
        <v>0</v>
      </c>
      <c r="C149" s="20">
        <f t="shared" si="8"/>
        <v>0</v>
      </c>
      <c r="D149" s="20">
        <f>IF(原始数据!K150="","",IF(ISERROR(MATCH(原始数据!K150,原始数据!E150:F150,0)),1,0)-IF(原始数据!K150="",1,0))</f>
        <v>0</v>
      </c>
      <c r="E149" s="20">
        <f>IF(原始数据!L150="","",IF(ISERROR(MATCH(原始数据!L150,各类选项!L:L,0)),1,0)-IF(原始数据!L150="",1,0))</f>
        <v>0</v>
      </c>
      <c r="F149" s="20">
        <f>IF(原始数据!W150="","",IF(ISERROR(MATCH(原始数据!W150,各类选项!G:G,0)),1,0))</f>
        <v>0</v>
      </c>
      <c r="G149" s="20">
        <f>IF(原始数据!X150="","",IF(ISERROR(MATCH(原始数据!X150,各类选项!G:G,0)),1,0))</f>
        <v>0</v>
      </c>
      <c r="H149" s="20">
        <f>IF(原始数据!AK150="","",IF(ISERROR(MATCH(原始数据!AK150,各类选项!$E:$E,0)),1,0))</f>
        <v>0</v>
      </c>
      <c r="I149" s="20">
        <f>IF(原始数据!AL150="","",IF(ISERROR(MATCH(原始数据!AL150,各类选项!$E:$E,0)),1,0))</f>
        <v>0</v>
      </c>
      <c r="J149" s="20">
        <f>IF(原始数据!AR150="","",IF(ISERROR(MATCH(原始数据!AR150,各类选项!$E:$E,0)),1,0))</f>
        <v>0</v>
      </c>
      <c r="K149" s="20">
        <f>IF(原始数据!AT150="","",IF(ISERROR(MATCH(原始数据!AT150,各类选项!$E:$E,0)),1,0))</f>
        <v>0</v>
      </c>
      <c r="L149" s="20">
        <f>IF(原始数据!AM150="","",IF(ISERROR(MATCH(原始数据!AM150,各类选项!$C:$C,0)),1,0))</f>
        <v>0</v>
      </c>
      <c r="M149" s="20" t="str">
        <f>IF(原始数据!AN150="","",IF(ISERROR(MATCH(原始数据!AN150,各类选项!$C:$C,0)),1,0))</f>
        <v/>
      </c>
      <c r="N149" s="20" t="str">
        <f>IF(原始数据!AO150="","",IF(ISERROR(MATCH(原始数据!AO150,各类选项!$C:$C,0)),1,0))</f>
        <v/>
      </c>
      <c r="O149" s="20">
        <f>IF(原始数据!AP150="","",IF(ISERROR(MATCH(原始数据!AP150,各类选项!$E:$E,0)),1,0))</f>
        <v>0</v>
      </c>
      <c r="P149" s="20">
        <f>IF(原始数据!AQ150="","",IF(ISERROR(MATCH(原始数据!AQ150,各类选项!$E:$E,0)),1,0))</f>
        <v>0</v>
      </c>
      <c r="Q149" s="20">
        <f>IF(原始数据!AR150="","",IF(ISERROR(MATCH(原始数据!AR150,各类选项!$E:$E,0)),1,0))</f>
        <v>0</v>
      </c>
      <c r="R149" s="20">
        <f>IF(原始数据!AS150="","",IF(ISERROR(MATCH(原始数据!AS150,各类选项!$E:$E,0)),1,0))</f>
        <v>0</v>
      </c>
      <c r="S149" s="20">
        <f>IF(原始数据!AV150="","",IF(ISERROR(MATCH(原始数据!AV150,各类选项!$C:$C,0)),1,0))</f>
        <v>0</v>
      </c>
      <c r="T149" s="20">
        <f>IF(赛后数据!M150="","",IF(ISERROR(MATCH(赛后数据!M150,(各类选项!J:J),0)),1,0))</f>
        <v>0</v>
      </c>
      <c r="U149" s="20">
        <f>IF(赛后数据!U150="","",IF(ISERROR(MATCH(赛后数据!U150,(各类选项!J:J),0)),1,0))</f>
        <v>0</v>
      </c>
      <c r="V149" s="20">
        <f>IF(赛后数据!AC150="","",IF(ISERROR(MATCH(赛后数据!AC150,(各类选项!J:J),0)),1,0))</f>
        <v>0</v>
      </c>
      <c r="W149" s="20">
        <f>IF(赛后数据!AK150="","",IF(ISERROR(MATCH(赛后数据!AK150,(各类选项!J:J),0)),1,0))</f>
        <v>0</v>
      </c>
      <c r="Y149" s="20">
        <f>IF(对局数据!AM150="","",IF(ISERROR(MATCH(对局数据!AM150,(各类选项!J:J),0)),1,0))</f>
        <v>0</v>
      </c>
    </row>
    <row r="150" spans="1:25">
      <c r="A150" s="20">
        <f t="shared" si="6"/>
        <v>0</v>
      </c>
      <c r="B150" s="20">
        <f t="shared" si="7"/>
        <v>0</v>
      </c>
      <c r="C150" s="20">
        <f t="shared" si="8"/>
        <v>0</v>
      </c>
      <c r="D150" s="20">
        <f>IF(原始数据!K151="","",IF(ISERROR(MATCH(原始数据!K151,原始数据!E151:F151,0)),1,0)-IF(原始数据!K151="",1,0))</f>
        <v>0</v>
      </c>
      <c r="E150" s="20">
        <f>IF(原始数据!L151="","",IF(ISERROR(MATCH(原始数据!L151,各类选项!L:L,0)),1,0)-IF(原始数据!L151="",1,0))</f>
        <v>0</v>
      </c>
      <c r="F150" s="20">
        <f>IF(原始数据!W151="","",IF(ISERROR(MATCH(原始数据!W151,各类选项!G:G,0)),1,0))</f>
        <v>0</v>
      </c>
      <c r="G150" s="20">
        <f>IF(原始数据!X151="","",IF(ISERROR(MATCH(原始数据!X151,各类选项!G:G,0)),1,0))</f>
        <v>0</v>
      </c>
      <c r="H150" s="20">
        <f>IF(原始数据!AK151="","",IF(ISERROR(MATCH(原始数据!AK151,各类选项!$E:$E,0)),1,0))</f>
        <v>0</v>
      </c>
      <c r="I150" s="20">
        <f>IF(原始数据!AL151="","",IF(ISERROR(MATCH(原始数据!AL151,各类选项!$E:$E,0)),1,0))</f>
        <v>0</v>
      </c>
      <c r="J150" s="20">
        <f>IF(原始数据!AR151="","",IF(ISERROR(MATCH(原始数据!AR151,各类选项!$E:$E,0)),1,0))</f>
        <v>0</v>
      </c>
      <c r="K150" s="20">
        <f>IF(原始数据!AT151="","",IF(ISERROR(MATCH(原始数据!AT151,各类选项!$E:$E,0)),1,0))</f>
        <v>0</v>
      </c>
      <c r="L150" s="20">
        <f>IF(原始数据!AM151="","",IF(ISERROR(MATCH(原始数据!AM151,各类选项!$C:$C,0)),1,0))</f>
        <v>0</v>
      </c>
      <c r="M150" s="20">
        <f>IF(原始数据!AN151="","",IF(ISERROR(MATCH(原始数据!AN151,各类选项!$C:$C,0)),1,0))</f>
        <v>0</v>
      </c>
      <c r="N150" s="20" t="str">
        <f>IF(原始数据!AO151="","",IF(ISERROR(MATCH(原始数据!AO151,各类选项!$C:$C,0)),1,0))</f>
        <v/>
      </c>
      <c r="O150" s="20">
        <f>IF(原始数据!AP151="","",IF(ISERROR(MATCH(原始数据!AP151,各类选项!$E:$E,0)),1,0))</f>
        <v>0</v>
      </c>
      <c r="P150" s="20">
        <f>IF(原始数据!AQ151="","",IF(ISERROR(MATCH(原始数据!AQ151,各类选项!$E:$E,0)),1,0))</f>
        <v>0</v>
      </c>
      <c r="Q150" s="20">
        <f>IF(原始数据!AR151="","",IF(ISERROR(MATCH(原始数据!AR151,各类选项!$E:$E,0)),1,0))</f>
        <v>0</v>
      </c>
      <c r="R150" s="20">
        <f>IF(原始数据!AS151="","",IF(ISERROR(MATCH(原始数据!AS151,各类选项!$E:$E,0)),1,0))</f>
        <v>0</v>
      </c>
      <c r="S150" s="20">
        <f>IF(原始数据!AV151="","",IF(ISERROR(MATCH(原始数据!AV151,各类选项!$C:$C,0)),1,0))</f>
        <v>0</v>
      </c>
      <c r="T150" s="20">
        <f>IF(赛后数据!M151="","",IF(ISERROR(MATCH(赛后数据!M151,(各类选项!J:J),0)),1,0))</f>
        <v>0</v>
      </c>
      <c r="U150" s="20">
        <f>IF(赛后数据!U151="","",IF(ISERROR(MATCH(赛后数据!U151,(各类选项!J:J),0)),1,0))</f>
        <v>0</v>
      </c>
      <c r="V150" s="20">
        <f>IF(赛后数据!AC151="","",IF(ISERROR(MATCH(赛后数据!AC151,(各类选项!J:J),0)),1,0))</f>
        <v>0</v>
      </c>
      <c r="W150" s="20">
        <f>IF(赛后数据!AK151="","",IF(ISERROR(MATCH(赛后数据!AK151,(各类选项!J:J),0)),1,0))</f>
        <v>0</v>
      </c>
      <c r="Y150" s="20">
        <f>IF(对局数据!AM151="","",IF(ISERROR(MATCH(对局数据!AM151,(各类选项!J:J),0)),1,0))</f>
        <v>0</v>
      </c>
    </row>
    <row r="151" spans="1:25">
      <c r="A151" s="20">
        <f t="shared" si="6"/>
        <v>0</v>
      </c>
      <c r="B151" s="20">
        <f t="shared" si="7"/>
        <v>0</v>
      </c>
      <c r="C151" s="20">
        <f t="shared" si="8"/>
        <v>0</v>
      </c>
      <c r="D151" s="20">
        <f>IF(原始数据!K152="","",IF(ISERROR(MATCH(原始数据!K152,原始数据!E152:F152,0)),1,0)-IF(原始数据!K152="",1,0))</f>
        <v>0</v>
      </c>
      <c r="E151" s="20">
        <f>IF(原始数据!L152="","",IF(ISERROR(MATCH(原始数据!L152,各类选项!L:L,0)),1,0)-IF(原始数据!L152="",1,0))</f>
        <v>0</v>
      </c>
      <c r="F151" s="20">
        <f>IF(原始数据!W152="","",IF(ISERROR(MATCH(原始数据!W152,各类选项!G:G,0)),1,0))</f>
        <v>0</v>
      </c>
      <c r="G151" s="20">
        <f>IF(原始数据!X152="","",IF(ISERROR(MATCH(原始数据!X152,各类选项!G:G,0)),1,0))</f>
        <v>0</v>
      </c>
      <c r="H151" s="20">
        <f>IF(原始数据!AK152="","",IF(ISERROR(MATCH(原始数据!AK152,各类选项!$E:$E,0)),1,0))</f>
        <v>0</v>
      </c>
      <c r="I151" s="20">
        <f>IF(原始数据!AL152="","",IF(ISERROR(MATCH(原始数据!AL152,各类选项!$E:$E,0)),1,0))</f>
        <v>0</v>
      </c>
      <c r="J151" s="20">
        <f>IF(原始数据!AR152="","",IF(ISERROR(MATCH(原始数据!AR152,各类选项!$E:$E,0)),1,0))</f>
        <v>0</v>
      </c>
      <c r="K151" s="20">
        <f>IF(原始数据!AT152="","",IF(ISERROR(MATCH(原始数据!AT152,各类选项!$E:$E,0)),1,0))</f>
        <v>0</v>
      </c>
      <c r="L151" s="20">
        <f>IF(原始数据!AM152="","",IF(ISERROR(MATCH(原始数据!AM152,各类选项!$C:$C,0)),1,0))</f>
        <v>0</v>
      </c>
      <c r="M151" s="20">
        <f>IF(原始数据!AN152="","",IF(ISERROR(MATCH(原始数据!AN152,各类选项!$C:$C,0)),1,0))</f>
        <v>0</v>
      </c>
      <c r="N151" s="20" t="str">
        <f>IF(原始数据!AO152="","",IF(ISERROR(MATCH(原始数据!AO152,各类选项!$C:$C,0)),1,0))</f>
        <v/>
      </c>
      <c r="O151" s="20">
        <f>IF(原始数据!AP152="","",IF(ISERROR(MATCH(原始数据!AP152,各类选项!$E:$E,0)),1,0))</f>
        <v>0</v>
      </c>
      <c r="P151" s="20">
        <f>IF(原始数据!AQ152="","",IF(ISERROR(MATCH(原始数据!AQ152,各类选项!$E:$E,0)),1,0))</f>
        <v>0</v>
      </c>
      <c r="Q151" s="20">
        <f>IF(原始数据!AR152="","",IF(ISERROR(MATCH(原始数据!AR152,各类选项!$E:$E,0)),1,0))</f>
        <v>0</v>
      </c>
      <c r="R151" s="20">
        <f>IF(原始数据!AS152="","",IF(ISERROR(MATCH(原始数据!AS152,各类选项!$E:$E,0)),1,0))</f>
        <v>0</v>
      </c>
      <c r="S151" s="20">
        <f>IF(原始数据!AV152="","",IF(ISERROR(MATCH(原始数据!AV152,各类选项!$C:$C,0)),1,0))</f>
        <v>0</v>
      </c>
      <c r="T151" s="20">
        <f>IF(赛后数据!M152="","",IF(ISERROR(MATCH(赛后数据!M152,(各类选项!J:J),0)),1,0))</f>
        <v>0</v>
      </c>
      <c r="U151" s="20">
        <f>IF(赛后数据!U152="","",IF(ISERROR(MATCH(赛后数据!U152,(各类选项!J:J),0)),1,0))</f>
        <v>0</v>
      </c>
      <c r="V151" s="20">
        <f>IF(赛后数据!AC152="","",IF(ISERROR(MATCH(赛后数据!AC152,(各类选项!J:J),0)),1,0))</f>
        <v>0</v>
      </c>
      <c r="W151" s="20">
        <f>IF(赛后数据!AK152="","",IF(ISERROR(MATCH(赛后数据!AK152,(各类选项!J:J),0)),1,0))</f>
        <v>0</v>
      </c>
      <c r="Y151" s="20">
        <f>IF(对局数据!AM152="","",IF(ISERROR(MATCH(对局数据!AM152,(各类选项!J:J),0)),1,0))</f>
        <v>0</v>
      </c>
    </row>
    <row r="152" spans="1:25">
      <c r="A152" s="20">
        <f t="shared" si="6"/>
        <v>0</v>
      </c>
      <c r="B152" s="20">
        <f t="shared" si="7"/>
        <v>0</v>
      </c>
      <c r="C152" s="20">
        <f t="shared" si="8"/>
        <v>0</v>
      </c>
      <c r="D152" s="20" t="str">
        <f>IF(原始数据!K153="","",IF(ISERROR(MATCH(原始数据!K153,原始数据!E153:F153,0)),1,0)-IF(原始数据!K153="",1,0))</f>
        <v/>
      </c>
      <c r="E152" s="20" t="str">
        <f>IF(原始数据!L153="","",IF(ISERROR(MATCH(原始数据!L153,各类选项!L:L,0)),1,0)-IF(原始数据!L153="",1,0))</f>
        <v/>
      </c>
      <c r="F152" s="20" t="str">
        <f>IF(原始数据!W153="","",IF(ISERROR(MATCH(原始数据!W153,各类选项!G:G,0)),1,0))</f>
        <v/>
      </c>
      <c r="G152" s="20" t="str">
        <f>IF(原始数据!X153="","",IF(ISERROR(MATCH(原始数据!X153,各类选项!G:G,0)),1,0))</f>
        <v/>
      </c>
      <c r="H152" s="20" t="str">
        <f>IF(原始数据!AK153="","",IF(ISERROR(MATCH(原始数据!AK153,各类选项!$E:$E,0)),1,0))</f>
        <v/>
      </c>
      <c r="I152" s="20" t="str">
        <f>IF(原始数据!AL153="","",IF(ISERROR(MATCH(原始数据!AL153,各类选项!$E:$E,0)),1,0))</f>
        <v/>
      </c>
      <c r="J152" s="20" t="str">
        <f>IF(原始数据!AR153="","",IF(ISERROR(MATCH(原始数据!AR153,各类选项!$E:$E,0)),1,0))</f>
        <v/>
      </c>
      <c r="K152" s="20" t="str">
        <f>IF(原始数据!AT153="","",IF(ISERROR(MATCH(原始数据!AT153,各类选项!$E:$E,0)),1,0))</f>
        <v/>
      </c>
      <c r="L152" s="20" t="str">
        <f>IF(原始数据!AM153="","",IF(ISERROR(MATCH(原始数据!AM153,各类选项!$C:$C,0)),1,0))</f>
        <v/>
      </c>
      <c r="M152" s="20" t="str">
        <f>IF(原始数据!AN153="","",IF(ISERROR(MATCH(原始数据!AN153,各类选项!$C:$C,0)),1,0))</f>
        <v/>
      </c>
      <c r="N152" s="20" t="str">
        <f>IF(原始数据!AO153="","",IF(ISERROR(MATCH(原始数据!AO153,各类选项!$C:$C,0)),1,0))</f>
        <v/>
      </c>
      <c r="O152" s="20" t="str">
        <f>IF(原始数据!AP153="","",IF(ISERROR(MATCH(原始数据!AP153,各类选项!$E:$E,0)),1,0))</f>
        <v/>
      </c>
      <c r="P152" s="20" t="str">
        <f>IF(原始数据!AQ153="","",IF(ISERROR(MATCH(原始数据!AQ153,各类选项!$E:$E,0)),1,0))</f>
        <v/>
      </c>
      <c r="Q152" s="20" t="str">
        <f>IF(原始数据!AR153="","",IF(ISERROR(MATCH(原始数据!AR153,各类选项!$E:$E,0)),1,0))</f>
        <v/>
      </c>
      <c r="R152" s="20" t="str">
        <f>IF(原始数据!AS153="","",IF(ISERROR(MATCH(原始数据!AS153,各类选项!$E:$E,0)),1,0))</f>
        <v/>
      </c>
      <c r="S152" s="20" t="str">
        <f>IF(原始数据!AV153="","",IF(ISERROR(MATCH(原始数据!AV153,各类选项!$C:$C,0)),1,0))</f>
        <v/>
      </c>
      <c r="T152" s="20" t="str">
        <f>IF(赛后数据!M153="","",IF(ISERROR(MATCH(赛后数据!M153,(各类选项!J:J),0)),1,0))</f>
        <v/>
      </c>
      <c r="U152" s="20" t="str">
        <f>IF(赛后数据!U153="","",IF(ISERROR(MATCH(赛后数据!U153,(各类选项!J:J),0)),1,0))</f>
        <v/>
      </c>
      <c r="V152" s="20" t="str">
        <f>IF(赛后数据!AC153="","",IF(ISERROR(MATCH(赛后数据!AC153,(各类选项!J:J),0)),1,0))</f>
        <v/>
      </c>
      <c r="W152" s="20" t="str">
        <f>IF(赛后数据!AK153="","",IF(ISERROR(MATCH(赛后数据!AK153,(各类选项!J:J),0)),1,0))</f>
        <v/>
      </c>
      <c r="Y152" s="20" t="str">
        <f>IF(对局数据!AM153="","",IF(ISERROR(MATCH(对局数据!AM153,(各类选项!J:J),0)),1,0))</f>
        <v/>
      </c>
    </row>
    <row r="153" spans="1:25">
      <c r="A153" s="20">
        <f t="shared" si="6"/>
        <v>0</v>
      </c>
      <c r="B153" s="20">
        <f t="shared" si="7"/>
        <v>0</v>
      </c>
      <c r="C153" s="20">
        <f t="shared" si="8"/>
        <v>0</v>
      </c>
      <c r="D153" s="20" t="str">
        <f>IF(原始数据!K154="","",IF(ISERROR(MATCH(原始数据!K154,原始数据!E154:F154,0)),1,0)-IF(原始数据!K154="",1,0))</f>
        <v/>
      </c>
      <c r="E153" s="20" t="str">
        <f>IF(原始数据!L154="","",IF(ISERROR(MATCH(原始数据!L154,各类选项!L:L,0)),1,0)-IF(原始数据!L154="",1,0))</f>
        <v/>
      </c>
      <c r="F153" s="20" t="str">
        <f>IF(原始数据!W154="","",IF(ISERROR(MATCH(原始数据!W154,各类选项!G:G,0)),1,0))</f>
        <v/>
      </c>
      <c r="G153" s="20" t="str">
        <f>IF(原始数据!X154="","",IF(ISERROR(MATCH(原始数据!X154,各类选项!G:G,0)),1,0))</f>
        <v/>
      </c>
      <c r="H153" s="20" t="str">
        <f>IF(原始数据!AK154="","",IF(ISERROR(MATCH(原始数据!AK154,各类选项!$E:$E,0)),1,0))</f>
        <v/>
      </c>
      <c r="I153" s="20" t="str">
        <f>IF(原始数据!AL154="","",IF(ISERROR(MATCH(原始数据!AL154,各类选项!$E:$E,0)),1,0))</f>
        <v/>
      </c>
      <c r="J153" s="20" t="str">
        <f>IF(原始数据!AR154="","",IF(ISERROR(MATCH(原始数据!AR154,各类选项!$E:$E,0)),1,0))</f>
        <v/>
      </c>
      <c r="K153" s="20" t="str">
        <f>IF(原始数据!AT154="","",IF(ISERROR(MATCH(原始数据!AT154,各类选项!$E:$E,0)),1,0))</f>
        <v/>
      </c>
      <c r="L153" s="20" t="str">
        <f>IF(原始数据!AM154="","",IF(ISERROR(MATCH(原始数据!AM154,各类选项!$C:$C,0)),1,0))</f>
        <v/>
      </c>
      <c r="M153" s="20" t="str">
        <f>IF(原始数据!AN154="","",IF(ISERROR(MATCH(原始数据!AN154,各类选项!$C:$C,0)),1,0))</f>
        <v/>
      </c>
      <c r="N153" s="20" t="str">
        <f>IF(原始数据!AO154="","",IF(ISERROR(MATCH(原始数据!AO154,各类选项!$C:$C,0)),1,0))</f>
        <v/>
      </c>
      <c r="O153" s="20" t="str">
        <f>IF(原始数据!AP154="","",IF(ISERROR(MATCH(原始数据!AP154,各类选项!$E:$E,0)),1,0))</f>
        <v/>
      </c>
      <c r="P153" s="20" t="str">
        <f>IF(原始数据!AQ154="","",IF(ISERROR(MATCH(原始数据!AQ154,各类选项!$E:$E,0)),1,0))</f>
        <v/>
      </c>
      <c r="Q153" s="20" t="str">
        <f>IF(原始数据!AR154="","",IF(ISERROR(MATCH(原始数据!AR154,各类选项!$E:$E,0)),1,0))</f>
        <v/>
      </c>
      <c r="R153" s="20" t="str">
        <f>IF(原始数据!AS154="","",IF(ISERROR(MATCH(原始数据!AS154,各类选项!$E:$E,0)),1,0))</f>
        <v/>
      </c>
      <c r="S153" s="20" t="str">
        <f>IF(原始数据!AV154="","",IF(ISERROR(MATCH(原始数据!AV154,各类选项!$C:$C,0)),1,0))</f>
        <v/>
      </c>
      <c r="T153" s="20" t="str">
        <f>IF(赛后数据!M154="","",IF(ISERROR(MATCH(赛后数据!M154,(各类选项!J:J),0)),1,0))</f>
        <v/>
      </c>
      <c r="U153" s="20" t="str">
        <f>IF(赛后数据!U154="","",IF(ISERROR(MATCH(赛后数据!U154,(各类选项!J:J),0)),1,0))</f>
        <v/>
      </c>
      <c r="V153" s="20" t="str">
        <f>IF(赛后数据!AC154="","",IF(ISERROR(MATCH(赛后数据!AC154,(各类选项!J:J),0)),1,0))</f>
        <v/>
      </c>
      <c r="W153" s="20" t="str">
        <f>IF(赛后数据!AK154="","",IF(ISERROR(MATCH(赛后数据!AK154,(各类选项!J:J),0)),1,0))</f>
        <v/>
      </c>
      <c r="Y153" s="20" t="str">
        <f>IF(对局数据!AM154="","",IF(ISERROR(MATCH(对局数据!AM154,(各类选项!J:J),0)),1,0))</f>
        <v/>
      </c>
    </row>
    <row r="154" spans="1:25">
      <c r="A154" s="20">
        <f t="shared" si="6"/>
        <v>0</v>
      </c>
      <c r="B154" s="20">
        <f t="shared" si="7"/>
        <v>0</v>
      </c>
      <c r="C154" s="20">
        <f t="shared" si="8"/>
        <v>0</v>
      </c>
      <c r="D154" s="20">
        <f>IF(原始数据!K155="","",IF(ISERROR(MATCH(原始数据!K155,原始数据!E155:F155,0)),1,0)-IF(原始数据!K155="",1,0))</f>
        <v>0</v>
      </c>
      <c r="E154" s="20">
        <f>IF(原始数据!L155="","",IF(ISERROR(MATCH(原始数据!L155,各类选项!L:L,0)),1,0)-IF(原始数据!L155="",1,0))</f>
        <v>0</v>
      </c>
      <c r="F154" s="20">
        <f>IF(原始数据!W155="","",IF(ISERROR(MATCH(原始数据!W155,各类选项!G:G,0)),1,0))</f>
        <v>0</v>
      </c>
      <c r="G154" s="20">
        <f>IF(原始数据!X155="","",IF(ISERROR(MATCH(原始数据!X155,各类选项!G:G,0)),1,0))</f>
        <v>0</v>
      </c>
      <c r="H154" s="20">
        <f>IF(原始数据!AK155="","",IF(ISERROR(MATCH(原始数据!AK155,各类选项!$E:$E,0)),1,0))</f>
        <v>0</v>
      </c>
      <c r="I154" s="20">
        <f>IF(原始数据!AL155="","",IF(ISERROR(MATCH(原始数据!AL155,各类选项!$E:$E,0)),1,0))</f>
        <v>0</v>
      </c>
      <c r="J154" s="20">
        <f>IF(原始数据!AR155="","",IF(ISERROR(MATCH(原始数据!AR155,各类选项!$E:$E,0)),1,0))</f>
        <v>0</v>
      </c>
      <c r="K154" s="20">
        <f>IF(原始数据!AT155="","",IF(ISERROR(MATCH(原始数据!AT155,各类选项!$E:$E,0)),1,0))</f>
        <v>0</v>
      </c>
      <c r="L154" s="20" t="str">
        <f>IF(原始数据!AM155="","",IF(ISERROR(MATCH(原始数据!AM155,各类选项!$C:$C,0)),1,0))</f>
        <v/>
      </c>
      <c r="M154" s="20" t="str">
        <f>IF(原始数据!AN155="","",IF(ISERROR(MATCH(原始数据!AN155,各类选项!$C:$C,0)),1,0))</f>
        <v/>
      </c>
      <c r="N154" s="20" t="str">
        <f>IF(原始数据!AO155="","",IF(ISERROR(MATCH(原始数据!AO155,各类选项!$C:$C,0)),1,0))</f>
        <v/>
      </c>
      <c r="O154" s="20">
        <f>IF(原始数据!AP155="","",IF(ISERROR(MATCH(原始数据!AP155,各类选项!$E:$E,0)),1,0))</f>
        <v>0</v>
      </c>
      <c r="P154" s="20">
        <f>IF(原始数据!AQ155="","",IF(ISERROR(MATCH(原始数据!AQ155,各类选项!$E:$E,0)),1,0))</f>
        <v>0</v>
      </c>
      <c r="Q154" s="20">
        <f>IF(原始数据!AR155="","",IF(ISERROR(MATCH(原始数据!AR155,各类选项!$E:$E,0)),1,0))</f>
        <v>0</v>
      </c>
      <c r="R154" s="20">
        <f>IF(原始数据!AS155="","",IF(ISERROR(MATCH(原始数据!AS155,各类选项!$E:$E,0)),1,0))</f>
        <v>0</v>
      </c>
      <c r="S154" s="20">
        <f>IF(原始数据!AV155="","",IF(ISERROR(MATCH(原始数据!AV155,各类选项!$C:$C,0)),1,0))</f>
        <v>0</v>
      </c>
      <c r="T154" s="20">
        <f>IF(赛后数据!M155="","",IF(ISERROR(MATCH(赛后数据!M155,(各类选项!J:J),0)),1,0))</f>
        <v>0</v>
      </c>
      <c r="U154" s="20">
        <f>IF(赛后数据!U155="","",IF(ISERROR(MATCH(赛后数据!U155,(各类选项!J:J),0)),1,0))</f>
        <v>0</v>
      </c>
      <c r="V154" s="20">
        <f>IF(赛后数据!AC155="","",IF(ISERROR(MATCH(赛后数据!AC155,(各类选项!J:J),0)),1,0))</f>
        <v>0</v>
      </c>
      <c r="W154" s="20">
        <f>IF(赛后数据!AK155="","",IF(ISERROR(MATCH(赛后数据!AK155,(各类选项!J:J),0)),1,0))</f>
        <v>0</v>
      </c>
      <c r="Y154" s="20">
        <f>IF(对局数据!AM155="","",IF(ISERROR(MATCH(对局数据!AM155,(各类选项!J:J),0)),1,0))</f>
        <v>0</v>
      </c>
    </row>
    <row r="155" spans="1:25">
      <c r="A155" s="20">
        <f t="shared" si="6"/>
        <v>0</v>
      </c>
      <c r="B155" s="20">
        <f t="shared" si="7"/>
        <v>0</v>
      </c>
      <c r="C155" s="20">
        <f t="shared" si="8"/>
        <v>0</v>
      </c>
      <c r="D155" s="20">
        <f>IF(原始数据!K156="","",IF(ISERROR(MATCH(原始数据!K156,原始数据!E156:F156,0)),1,0)-IF(原始数据!K156="",1,0))</f>
        <v>0</v>
      </c>
      <c r="E155" s="20">
        <f>IF(原始数据!L156="","",IF(ISERROR(MATCH(原始数据!L156,各类选项!L:L,0)),1,0)-IF(原始数据!L156="",1,0))</f>
        <v>0</v>
      </c>
      <c r="F155" s="20">
        <f>IF(原始数据!W156="","",IF(ISERROR(MATCH(原始数据!W156,各类选项!G:G,0)),1,0))</f>
        <v>0</v>
      </c>
      <c r="G155" s="20">
        <f>IF(原始数据!X156="","",IF(ISERROR(MATCH(原始数据!X156,各类选项!G:G,0)),1,0))</f>
        <v>0</v>
      </c>
      <c r="H155" s="20">
        <f>IF(原始数据!AK156="","",IF(ISERROR(MATCH(原始数据!AK156,各类选项!$E:$E,0)),1,0))</f>
        <v>0</v>
      </c>
      <c r="I155" s="20">
        <f>IF(原始数据!AL156="","",IF(ISERROR(MATCH(原始数据!AL156,各类选项!$E:$E,0)),1,0))</f>
        <v>0</v>
      </c>
      <c r="J155" s="20">
        <f>IF(原始数据!AR156="","",IF(ISERROR(MATCH(原始数据!AR156,各类选项!$E:$E,0)),1,0))</f>
        <v>0</v>
      </c>
      <c r="K155" s="20">
        <f>IF(原始数据!AT156="","",IF(ISERROR(MATCH(原始数据!AT156,各类选项!$E:$E,0)),1,0))</f>
        <v>0</v>
      </c>
      <c r="L155" s="20" t="str">
        <f>IF(原始数据!AM156="","",IF(ISERROR(MATCH(原始数据!AM156,各类选项!$C:$C,0)),1,0))</f>
        <v/>
      </c>
      <c r="M155" s="20" t="str">
        <f>IF(原始数据!AN156="","",IF(ISERROR(MATCH(原始数据!AN156,各类选项!$C:$C,0)),1,0))</f>
        <v/>
      </c>
      <c r="N155" s="20" t="str">
        <f>IF(原始数据!AO156="","",IF(ISERROR(MATCH(原始数据!AO156,各类选项!$C:$C,0)),1,0))</f>
        <v/>
      </c>
      <c r="O155" s="20">
        <f>IF(原始数据!AP156="","",IF(ISERROR(MATCH(原始数据!AP156,各类选项!$E:$E,0)),1,0))</f>
        <v>0</v>
      </c>
      <c r="P155" s="20">
        <f>IF(原始数据!AQ156="","",IF(ISERROR(MATCH(原始数据!AQ156,各类选项!$E:$E,0)),1,0))</f>
        <v>0</v>
      </c>
      <c r="Q155" s="20">
        <f>IF(原始数据!AR156="","",IF(ISERROR(MATCH(原始数据!AR156,各类选项!$E:$E,0)),1,0))</f>
        <v>0</v>
      </c>
      <c r="R155" s="20">
        <f>IF(原始数据!AS156="","",IF(ISERROR(MATCH(原始数据!AS156,各类选项!$E:$E,0)),1,0))</f>
        <v>0</v>
      </c>
      <c r="S155" s="20">
        <f>IF(原始数据!AV156="","",IF(ISERROR(MATCH(原始数据!AV156,各类选项!$C:$C,0)),1,0))</f>
        <v>0</v>
      </c>
      <c r="T155" s="20">
        <f>IF(赛后数据!M156="","",IF(ISERROR(MATCH(赛后数据!M156,(各类选项!J:J),0)),1,0))</f>
        <v>0</v>
      </c>
      <c r="U155" s="20">
        <f>IF(赛后数据!U156="","",IF(ISERROR(MATCH(赛后数据!U156,(各类选项!J:J),0)),1,0))</f>
        <v>0</v>
      </c>
      <c r="V155" s="20">
        <f>IF(赛后数据!AC156="","",IF(ISERROR(MATCH(赛后数据!AC156,(各类选项!J:J),0)),1,0))</f>
        <v>0</v>
      </c>
      <c r="W155" s="20">
        <f>IF(赛后数据!AK156="","",IF(ISERROR(MATCH(赛后数据!AK156,(各类选项!J:J),0)),1,0))</f>
        <v>0</v>
      </c>
      <c r="Y155" s="20">
        <f>IF(对局数据!AM156="","",IF(ISERROR(MATCH(对局数据!AM156,(各类选项!J:J),0)),1,0))</f>
        <v>0</v>
      </c>
    </row>
    <row r="156" spans="1:25">
      <c r="A156" s="20">
        <f t="shared" si="6"/>
        <v>0</v>
      </c>
      <c r="B156" s="20">
        <f t="shared" si="7"/>
        <v>0</v>
      </c>
      <c r="C156" s="20">
        <f t="shared" si="8"/>
        <v>1</v>
      </c>
      <c r="D156" s="20">
        <f>IF(原始数据!K157="","",IF(ISERROR(MATCH(原始数据!K157,原始数据!E157:F157,0)),1,0)-IF(原始数据!K157="",1,0))</f>
        <v>0</v>
      </c>
      <c r="E156" s="20">
        <f>IF(原始数据!L157="","",IF(ISERROR(MATCH(原始数据!L157,各类选项!L:L,0)),1,0)-IF(原始数据!L157="",1,0))</f>
        <v>0</v>
      </c>
      <c r="F156" s="20">
        <f>IF(原始数据!W157="","",IF(ISERROR(MATCH(原始数据!W157,各类选项!G:G,0)),1,0))</f>
        <v>0</v>
      </c>
      <c r="G156" s="20">
        <f>IF(原始数据!X157="","",IF(ISERROR(MATCH(原始数据!X157,各类选项!G:G,0)),1,0))</f>
        <v>0</v>
      </c>
      <c r="H156" s="20">
        <f>IF(原始数据!AK157="","",IF(ISERROR(MATCH(原始数据!AK157,各类选项!$E:$E,0)),1,0))</f>
        <v>0</v>
      </c>
      <c r="I156" s="20">
        <f>IF(原始数据!AL157="","",IF(ISERROR(MATCH(原始数据!AL157,各类选项!$E:$E,0)),1,0))</f>
        <v>0</v>
      </c>
      <c r="J156" s="20">
        <f>IF(原始数据!AR157="","",IF(ISERROR(MATCH(原始数据!AR157,各类选项!$E:$E,0)),1,0))</f>
        <v>0</v>
      </c>
      <c r="K156" s="20">
        <f>IF(原始数据!AT157="","",IF(ISERROR(MATCH(原始数据!AT157,各类选项!$E:$E,0)),1,0))</f>
        <v>0</v>
      </c>
      <c r="L156" s="20">
        <f>IF(原始数据!AM157="","",IF(ISERROR(MATCH(原始数据!AM157,各类选项!$C:$C,0)),1,0))</f>
        <v>0</v>
      </c>
      <c r="M156" s="20" t="str">
        <f>IF(原始数据!AN157="","",IF(ISERROR(MATCH(原始数据!AN157,各类选项!$C:$C,0)),1,0))</f>
        <v/>
      </c>
      <c r="N156" s="20" t="str">
        <f>IF(原始数据!AO157="","",IF(ISERROR(MATCH(原始数据!AO157,各类选项!$C:$C,0)),1,0))</f>
        <v/>
      </c>
      <c r="O156" s="20">
        <f>IF(原始数据!AP157="","",IF(ISERROR(MATCH(原始数据!AP157,各类选项!$E:$E,0)),1,0))</f>
        <v>0</v>
      </c>
      <c r="P156" s="20">
        <f>IF(原始数据!AQ157="","",IF(ISERROR(MATCH(原始数据!AQ157,各类选项!$E:$E,0)),1,0))</f>
        <v>0</v>
      </c>
      <c r="Q156" s="20">
        <f>IF(原始数据!AR157="","",IF(ISERROR(MATCH(原始数据!AR157,各类选项!$E:$E,0)),1,0))</f>
        <v>0</v>
      </c>
      <c r="R156" s="20">
        <f>IF(原始数据!AS157="","",IF(ISERROR(MATCH(原始数据!AS157,各类选项!$E:$E,0)),1,0))</f>
        <v>0</v>
      </c>
      <c r="S156" s="20">
        <f>IF(原始数据!AV157="","",IF(ISERROR(MATCH(原始数据!AV157,各类选项!$C:$C,0)),1,0))</f>
        <v>0</v>
      </c>
      <c r="T156" s="20">
        <f>IF(赛后数据!M157="","",IF(ISERROR(MATCH(赛后数据!M157,(各类选项!J:J),0)),1,0))</f>
        <v>0</v>
      </c>
      <c r="U156" s="20">
        <f>IF(赛后数据!U157="","",IF(ISERROR(MATCH(赛后数据!U157,(各类选项!J:J),0)),1,0))</f>
        <v>0</v>
      </c>
      <c r="V156" s="20">
        <f>IF(赛后数据!AC157="","",IF(ISERROR(MATCH(赛后数据!AC157,(各类选项!J:J),0)),1,0))</f>
        <v>0</v>
      </c>
      <c r="W156" s="20">
        <f>IF(赛后数据!AK157="","",IF(ISERROR(MATCH(赛后数据!AK157,(各类选项!J:J),0)),1,0))</f>
        <v>0</v>
      </c>
      <c r="Y156" s="20">
        <f>IF(对局数据!AM157="","",IF(ISERROR(MATCH(对局数据!AM157,(各类选项!J:J),0)),1,0))</f>
        <v>1</v>
      </c>
    </row>
    <row r="157" spans="1:25">
      <c r="A157" s="20">
        <f t="shared" si="6"/>
        <v>0</v>
      </c>
      <c r="B157" s="20">
        <f t="shared" si="7"/>
        <v>0</v>
      </c>
      <c r="C157" s="20">
        <f t="shared" si="8"/>
        <v>0</v>
      </c>
      <c r="D157" s="20">
        <f>IF(原始数据!K158="","",IF(ISERROR(MATCH(原始数据!K158,原始数据!E158:F158,0)),1,0)-IF(原始数据!K158="",1,0))</f>
        <v>0</v>
      </c>
      <c r="E157" s="20">
        <f>IF(原始数据!L158="","",IF(ISERROR(MATCH(原始数据!L158,各类选项!L:L,0)),1,0)-IF(原始数据!L158="",1,0))</f>
        <v>0</v>
      </c>
      <c r="F157" s="20">
        <f>IF(原始数据!W158="","",IF(ISERROR(MATCH(原始数据!W158,各类选项!G:G,0)),1,0))</f>
        <v>0</v>
      </c>
      <c r="G157" s="20">
        <f>IF(原始数据!X158="","",IF(ISERROR(MATCH(原始数据!X158,各类选项!G:G,0)),1,0))</f>
        <v>0</v>
      </c>
      <c r="H157" s="20">
        <f>IF(原始数据!AK158="","",IF(ISERROR(MATCH(原始数据!AK158,各类选项!$E:$E,0)),1,0))</f>
        <v>0</v>
      </c>
      <c r="I157" s="20">
        <f>IF(原始数据!AL158="","",IF(ISERROR(MATCH(原始数据!AL158,各类选项!$E:$E,0)),1,0))</f>
        <v>0</v>
      </c>
      <c r="J157" s="20">
        <f>IF(原始数据!AR158="","",IF(ISERROR(MATCH(原始数据!AR158,各类选项!$E:$E,0)),1,0))</f>
        <v>0</v>
      </c>
      <c r="K157" s="20">
        <f>IF(原始数据!AT158="","",IF(ISERROR(MATCH(原始数据!AT158,各类选项!$E:$E,0)),1,0))</f>
        <v>0</v>
      </c>
      <c r="L157" s="20">
        <f>IF(原始数据!AM158="","",IF(ISERROR(MATCH(原始数据!AM158,各类选项!$C:$C,0)),1,0))</f>
        <v>0</v>
      </c>
      <c r="M157" s="20" t="str">
        <f>IF(原始数据!AN158="","",IF(ISERROR(MATCH(原始数据!AN158,各类选项!$C:$C,0)),1,0))</f>
        <v/>
      </c>
      <c r="N157" s="20" t="str">
        <f>IF(原始数据!AO158="","",IF(ISERROR(MATCH(原始数据!AO158,各类选项!$C:$C,0)),1,0))</f>
        <v/>
      </c>
      <c r="O157" s="20">
        <f>IF(原始数据!AP158="","",IF(ISERROR(MATCH(原始数据!AP158,各类选项!$E:$E,0)),1,0))</f>
        <v>0</v>
      </c>
      <c r="P157" s="20">
        <f>IF(原始数据!AQ158="","",IF(ISERROR(MATCH(原始数据!AQ158,各类选项!$E:$E,0)),1,0))</f>
        <v>0</v>
      </c>
      <c r="Q157" s="20">
        <f>IF(原始数据!AR158="","",IF(ISERROR(MATCH(原始数据!AR158,各类选项!$E:$E,0)),1,0))</f>
        <v>0</v>
      </c>
      <c r="R157" s="20">
        <f>IF(原始数据!AS158="","",IF(ISERROR(MATCH(原始数据!AS158,各类选项!$E:$E,0)),1,0))</f>
        <v>0</v>
      </c>
      <c r="S157" s="20">
        <f>IF(原始数据!AV158="","",IF(ISERROR(MATCH(原始数据!AV158,各类选项!$C:$C,0)),1,0))</f>
        <v>0</v>
      </c>
      <c r="T157" s="20">
        <f>IF(赛后数据!M158="","",IF(ISERROR(MATCH(赛后数据!M158,(各类选项!J:J),0)),1,0))</f>
        <v>0</v>
      </c>
      <c r="U157" s="20">
        <f>IF(赛后数据!U158="","",IF(ISERROR(MATCH(赛后数据!U158,(各类选项!J:J),0)),1,0))</f>
        <v>0</v>
      </c>
      <c r="V157" s="20">
        <f>IF(赛后数据!AC158="","",IF(ISERROR(MATCH(赛后数据!AC158,(各类选项!J:J),0)),1,0))</f>
        <v>0</v>
      </c>
      <c r="W157" s="20">
        <f>IF(赛后数据!AK158="","",IF(ISERROR(MATCH(赛后数据!AK158,(各类选项!J:J),0)),1,0))</f>
        <v>0</v>
      </c>
      <c r="Y157" s="20">
        <f>IF(对局数据!AM158="","",IF(ISERROR(MATCH(对局数据!AM158,(各类选项!J:J),0)),1,0))</f>
        <v>0</v>
      </c>
    </row>
    <row r="158" spans="1:25">
      <c r="A158" s="20">
        <f t="shared" si="6"/>
        <v>0</v>
      </c>
      <c r="B158" s="20">
        <f t="shared" si="7"/>
        <v>0</v>
      </c>
      <c r="C158" s="20">
        <f t="shared" si="8"/>
        <v>0</v>
      </c>
      <c r="D158" s="20">
        <f>IF(原始数据!K159="","",IF(ISERROR(MATCH(原始数据!K159,原始数据!E159:F159,0)),1,0)-IF(原始数据!K159="",1,0))</f>
        <v>0</v>
      </c>
      <c r="E158" s="20">
        <f>IF(原始数据!L159="","",IF(ISERROR(MATCH(原始数据!L159,各类选项!L:L,0)),1,0)-IF(原始数据!L159="",1,0))</f>
        <v>0</v>
      </c>
      <c r="F158" s="20" t="str">
        <f>IF(原始数据!W159="","",IF(ISERROR(MATCH(原始数据!W159,各类选项!G:G,0)),1,0))</f>
        <v/>
      </c>
      <c r="G158" s="20">
        <f>IF(原始数据!X159="","",IF(ISERROR(MATCH(原始数据!X159,各类选项!G:G,0)),1,0))</f>
        <v>0</v>
      </c>
      <c r="H158" s="20">
        <f>IF(原始数据!AK159="","",IF(ISERROR(MATCH(原始数据!AK159,各类选项!$E:$E,0)),1,0))</f>
        <v>0</v>
      </c>
      <c r="I158" s="20">
        <f>IF(原始数据!AL159="","",IF(ISERROR(MATCH(原始数据!AL159,各类选项!$E:$E,0)),1,0))</f>
        <v>0</v>
      </c>
      <c r="J158" s="20">
        <f>IF(原始数据!AR159="","",IF(ISERROR(MATCH(原始数据!AR159,各类选项!$E:$E,0)),1,0))</f>
        <v>0</v>
      </c>
      <c r="K158" s="20">
        <f>IF(原始数据!AT159="","",IF(ISERROR(MATCH(原始数据!AT159,各类选项!$E:$E,0)),1,0))</f>
        <v>0</v>
      </c>
      <c r="L158" s="20">
        <f>IF(原始数据!AM159="","",IF(ISERROR(MATCH(原始数据!AM159,各类选项!$C:$C,0)),1,0))</f>
        <v>0</v>
      </c>
      <c r="M158" s="20">
        <f>IF(原始数据!AN159="","",IF(ISERROR(MATCH(原始数据!AN159,各类选项!$C:$C,0)),1,0))</f>
        <v>0</v>
      </c>
      <c r="N158" s="20" t="str">
        <f>IF(原始数据!AO159="","",IF(ISERROR(MATCH(原始数据!AO159,各类选项!$C:$C,0)),1,0))</f>
        <v/>
      </c>
      <c r="O158" s="20">
        <f>IF(原始数据!AP159="","",IF(ISERROR(MATCH(原始数据!AP159,各类选项!$E:$E,0)),1,0))</f>
        <v>0</v>
      </c>
      <c r="P158" s="20">
        <f>IF(原始数据!AQ159="","",IF(ISERROR(MATCH(原始数据!AQ159,各类选项!$E:$E,0)),1,0))</f>
        <v>0</v>
      </c>
      <c r="Q158" s="20">
        <f>IF(原始数据!AR159="","",IF(ISERROR(MATCH(原始数据!AR159,各类选项!$E:$E,0)),1,0))</f>
        <v>0</v>
      </c>
      <c r="R158" s="20">
        <f>IF(原始数据!AS159="","",IF(ISERROR(MATCH(原始数据!AS159,各类选项!$E:$E,0)),1,0))</f>
        <v>0</v>
      </c>
      <c r="S158" s="20">
        <f>IF(原始数据!AV159="","",IF(ISERROR(MATCH(原始数据!AV159,各类选项!$C:$C,0)),1,0))</f>
        <v>0</v>
      </c>
      <c r="T158" s="20">
        <f>IF(赛后数据!M159="","",IF(ISERROR(MATCH(赛后数据!M159,(各类选项!J:J),0)),1,0))</f>
        <v>0</v>
      </c>
      <c r="U158" s="20">
        <f>IF(赛后数据!U159="","",IF(ISERROR(MATCH(赛后数据!U159,(各类选项!J:J),0)),1,0))</f>
        <v>0</v>
      </c>
      <c r="V158" s="20">
        <f>IF(赛后数据!AC159="","",IF(ISERROR(MATCH(赛后数据!AC159,(各类选项!J:J),0)),1,0))</f>
        <v>0</v>
      </c>
      <c r="W158" s="20">
        <f>IF(赛后数据!AK159="","",IF(ISERROR(MATCH(赛后数据!AK159,(各类选项!J:J),0)),1,0))</f>
        <v>0</v>
      </c>
      <c r="Y158" s="20">
        <f>IF(对局数据!AM159="","",IF(ISERROR(MATCH(对局数据!AM159,(各类选项!J:J),0)),1,0))</f>
        <v>0</v>
      </c>
    </row>
    <row r="159" spans="1:25">
      <c r="A159" s="20">
        <f t="shared" si="6"/>
        <v>0</v>
      </c>
      <c r="B159" s="20">
        <f t="shared" si="7"/>
        <v>0</v>
      </c>
      <c r="C159" s="20">
        <f t="shared" si="8"/>
        <v>0</v>
      </c>
      <c r="D159" s="20">
        <f>IF(原始数据!K160="","",IF(ISERROR(MATCH(原始数据!K160,原始数据!E160:F160,0)),1,0)-IF(原始数据!K160="",1,0))</f>
        <v>0</v>
      </c>
      <c r="E159" s="20">
        <f>IF(原始数据!L160="","",IF(ISERROR(MATCH(原始数据!L160,各类选项!L:L,0)),1,0)-IF(原始数据!L160="",1,0))</f>
        <v>0</v>
      </c>
      <c r="F159" s="20" t="str">
        <f>IF(原始数据!W160="","",IF(ISERROR(MATCH(原始数据!W160,各类选项!G:G,0)),1,0))</f>
        <v/>
      </c>
      <c r="G159" s="20">
        <f>IF(原始数据!X160="","",IF(ISERROR(MATCH(原始数据!X160,各类选项!G:G,0)),1,0))</f>
        <v>0</v>
      </c>
      <c r="H159" s="20">
        <f>IF(原始数据!AK160="","",IF(ISERROR(MATCH(原始数据!AK160,各类选项!$E:$E,0)),1,0))</f>
        <v>0</v>
      </c>
      <c r="I159" s="20">
        <f>IF(原始数据!AL160="","",IF(ISERROR(MATCH(原始数据!AL160,各类选项!$E:$E,0)),1,0))</f>
        <v>0</v>
      </c>
      <c r="J159" s="20">
        <f>IF(原始数据!AR160="","",IF(ISERROR(MATCH(原始数据!AR160,各类选项!$E:$E,0)),1,0))</f>
        <v>0</v>
      </c>
      <c r="K159" s="20">
        <f>IF(原始数据!AT160="","",IF(ISERROR(MATCH(原始数据!AT160,各类选项!$E:$E,0)),1,0))</f>
        <v>0</v>
      </c>
      <c r="L159" s="20">
        <f>IF(原始数据!AM160="","",IF(ISERROR(MATCH(原始数据!AM160,各类选项!$C:$C,0)),1,0))</f>
        <v>0</v>
      </c>
      <c r="M159" s="20">
        <f>IF(原始数据!AN160="","",IF(ISERROR(MATCH(原始数据!AN160,各类选项!$C:$C,0)),1,0))</f>
        <v>0</v>
      </c>
      <c r="N159" s="20" t="str">
        <f>IF(原始数据!AO160="","",IF(ISERROR(MATCH(原始数据!AO160,各类选项!$C:$C,0)),1,0))</f>
        <v/>
      </c>
      <c r="O159" s="20">
        <f>IF(原始数据!AP160="","",IF(ISERROR(MATCH(原始数据!AP160,各类选项!$E:$E,0)),1,0))</f>
        <v>0</v>
      </c>
      <c r="P159" s="20">
        <f>IF(原始数据!AQ160="","",IF(ISERROR(MATCH(原始数据!AQ160,各类选项!$E:$E,0)),1,0))</f>
        <v>0</v>
      </c>
      <c r="Q159" s="20">
        <f>IF(原始数据!AR160="","",IF(ISERROR(MATCH(原始数据!AR160,各类选项!$E:$E,0)),1,0))</f>
        <v>0</v>
      </c>
      <c r="R159" s="20">
        <f>IF(原始数据!AS160="","",IF(ISERROR(MATCH(原始数据!AS160,各类选项!$E:$E,0)),1,0))</f>
        <v>0</v>
      </c>
      <c r="S159" s="20">
        <f>IF(原始数据!AV160="","",IF(ISERROR(MATCH(原始数据!AV160,各类选项!$C:$C,0)),1,0))</f>
        <v>0</v>
      </c>
      <c r="T159" s="20">
        <f>IF(赛后数据!M160="","",IF(ISERROR(MATCH(赛后数据!M160,(各类选项!J:J),0)),1,0))</f>
        <v>0</v>
      </c>
      <c r="U159" s="20">
        <f>IF(赛后数据!U160="","",IF(ISERROR(MATCH(赛后数据!U160,(各类选项!J:J),0)),1,0))</f>
        <v>0</v>
      </c>
      <c r="V159" s="20">
        <f>IF(赛后数据!AC160="","",IF(ISERROR(MATCH(赛后数据!AC160,(各类选项!J:J),0)),1,0))</f>
        <v>0</v>
      </c>
      <c r="W159" s="20">
        <f>IF(赛后数据!AK160="","",IF(ISERROR(MATCH(赛后数据!AK160,(各类选项!J:J),0)),1,0))</f>
        <v>0</v>
      </c>
      <c r="Y159" s="20">
        <f>IF(对局数据!AM160="","",IF(ISERROR(MATCH(对局数据!AM160,(各类选项!J:J),0)),1,0))</f>
        <v>0</v>
      </c>
    </row>
    <row r="160" spans="1:25">
      <c r="A160" s="20">
        <f t="shared" si="6"/>
        <v>0</v>
      </c>
      <c r="B160" s="20">
        <f t="shared" si="7"/>
        <v>0</v>
      </c>
      <c r="C160" s="20">
        <f t="shared" si="8"/>
        <v>0</v>
      </c>
      <c r="D160" s="20" t="str">
        <f>IF(原始数据!K161="","",IF(ISERROR(MATCH(原始数据!K161,原始数据!E161:F161,0)),1,0)-IF(原始数据!K161="",1,0))</f>
        <v/>
      </c>
      <c r="E160" s="20" t="str">
        <f>IF(原始数据!L161="","",IF(ISERROR(MATCH(原始数据!L161,各类选项!L:L,0)),1,0)-IF(原始数据!L161="",1,0))</f>
        <v/>
      </c>
      <c r="F160" s="20" t="str">
        <f>IF(原始数据!W161="","",IF(ISERROR(MATCH(原始数据!W161,各类选项!G:G,0)),1,0))</f>
        <v/>
      </c>
      <c r="G160" s="20" t="str">
        <f>IF(原始数据!X161="","",IF(ISERROR(MATCH(原始数据!X161,各类选项!G:G,0)),1,0))</f>
        <v/>
      </c>
      <c r="H160" s="20" t="str">
        <f>IF(原始数据!AK161="","",IF(ISERROR(MATCH(原始数据!AK161,各类选项!$E:$E,0)),1,0))</f>
        <v/>
      </c>
      <c r="I160" s="20" t="str">
        <f>IF(原始数据!AL161="","",IF(ISERROR(MATCH(原始数据!AL161,各类选项!$E:$E,0)),1,0))</f>
        <v/>
      </c>
      <c r="J160" s="20" t="str">
        <f>IF(原始数据!AR161="","",IF(ISERROR(MATCH(原始数据!AR161,各类选项!$E:$E,0)),1,0))</f>
        <v/>
      </c>
      <c r="K160" s="20" t="str">
        <f>IF(原始数据!AT161="","",IF(ISERROR(MATCH(原始数据!AT161,各类选项!$E:$E,0)),1,0))</f>
        <v/>
      </c>
      <c r="L160" s="20" t="str">
        <f>IF(原始数据!AM161="","",IF(ISERROR(MATCH(原始数据!AM161,各类选项!$C:$C,0)),1,0))</f>
        <v/>
      </c>
      <c r="M160" s="20" t="str">
        <f>IF(原始数据!AN161="","",IF(ISERROR(MATCH(原始数据!AN161,各类选项!$C:$C,0)),1,0))</f>
        <v/>
      </c>
      <c r="N160" s="20" t="str">
        <f>IF(原始数据!AO161="","",IF(ISERROR(MATCH(原始数据!AO161,各类选项!$C:$C,0)),1,0))</f>
        <v/>
      </c>
      <c r="O160" s="20" t="str">
        <f>IF(原始数据!AP161="","",IF(ISERROR(MATCH(原始数据!AP161,各类选项!$E:$E,0)),1,0))</f>
        <v/>
      </c>
      <c r="P160" s="20" t="str">
        <f>IF(原始数据!AQ161="","",IF(ISERROR(MATCH(原始数据!AQ161,各类选项!$E:$E,0)),1,0))</f>
        <v/>
      </c>
      <c r="Q160" s="20" t="str">
        <f>IF(原始数据!AR161="","",IF(ISERROR(MATCH(原始数据!AR161,各类选项!$E:$E,0)),1,0))</f>
        <v/>
      </c>
      <c r="R160" s="20" t="str">
        <f>IF(原始数据!AS161="","",IF(ISERROR(MATCH(原始数据!AS161,各类选项!$E:$E,0)),1,0))</f>
        <v/>
      </c>
      <c r="S160" s="20" t="str">
        <f>IF(原始数据!AV161="","",IF(ISERROR(MATCH(原始数据!AV161,各类选项!$C:$C,0)),1,0))</f>
        <v/>
      </c>
      <c r="T160" s="20" t="str">
        <f>IF(赛后数据!M161="","",IF(ISERROR(MATCH(赛后数据!M161,(各类选项!J:J),0)),1,0))</f>
        <v/>
      </c>
      <c r="U160" s="20" t="str">
        <f>IF(赛后数据!U161="","",IF(ISERROR(MATCH(赛后数据!U161,(各类选项!J:J),0)),1,0))</f>
        <v/>
      </c>
      <c r="V160" s="20" t="str">
        <f>IF(赛后数据!AC161="","",IF(ISERROR(MATCH(赛后数据!AC161,(各类选项!J:J),0)),1,0))</f>
        <v/>
      </c>
      <c r="W160" s="20" t="str">
        <f>IF(赛后数据!AK161="","",IF(ISERROR(MATCH(赛后数据!AK161,(各类选项!J:J),0)),1,0))</f>
        <v/>
      </c>
      <c r="Y160" s="20" t="str">
        <f>IF(对局数据!AM161="","",IF(ISERROR(MATCH(对局数据!AM161,(各类选项!J:J),0)),1,0))</f>
        <v/>
      </c>
    </row>
    <row r="161" spans="1:25">
      <c r="A161" s="20">
        <f t="shared" si="6"/>
        <v>0</v>
      </c>
      <c r="B161" s="20">
        <f t="shared" si="7"/>
        <v>0</v>
      </c>
      <c r="C161" s="20">
        <f t="shared" si="8"/>
        <v>0</v>
      </c>
      <c r="D161" s="20" t="str">
        <f>IF(原始数据!K162="","",IF(ISERROR(MATCH(原始数据!K162,原始数据!E162:F162,0)),1,0)-IF(原始数据!K162="",1,0))</f>
        <v/>
      </c>
      <c r="E161" s="20" t="str">
        <f>IF(原始数据!L162="","",IF(ISERROR(MATCH(原始数据!L162,各类选项!L:L,0)),1,0)-IF(原始数据!L162="",1,0))</f>
        <v/>
      </c>
      <c r="F161" s="20" t="str">
        <f>IF(原始数据!W162="","",IF(ISERROR(MATCH(原始数据!W162,各类选项!G:G,0)),1,0))</f>
        <v/>
      </c>
      <c r="G161" s="20" t="str">
        <f>IF(原始数据!X162="","",IF(ISERROR(MATCH(原始数据!X162,各类选项!G:G,0)),1,0))</f>
        <v/>
      </c>
      <c r="H161" s="20" t="str">
        <f>IF(原始数据!AK162="","",IF(ISERROR(MATCH(原始数据!AK162,各类选项!$E:$E,0)),1,0))</f>
        <v/>
      </c>
      <c r="I161" s="20" t="str">
        <f>IF(原始数据!AL162="","",IF(ISERROR(MATCH(原始数据!AL162,各类选项!$E:$E,0)),1,0))</f>
        <v/>
      </c>
      <c r="J161" s="20" t="str">
        <f>IF(原始数据!AR162="","",IF(ISERROR(MATCH(原始数据!AR162,各类选项!$E:$E,0)),1,0))</f>
        <v/>
      </c>
      <c r="K161" s="20" t="str">
        <f>IF(原始数据!AT162="","",IF(ISERROR(MATCH(原始数据!AT162,各类选项!$E:$E,0)),1,0))</f>
        <v/>
      </c>
      <c r="L161" s="20" t="str">
        <f>IF(原始数据!AM162="","",IF(ISERROR(MATCH(原始数据!AM162,各类选项!$C:$C,0)),1,0))</f>
        <v/>
      </c>
      <c r="M161" s="20" t="str">
        <f>IF(原始数据!AN162="","",IF(ISERROR(MATCH(原始数据!AN162,各类选项!$C:$C,0)),1,0))</f>
        <v/>
      </c>
      <c r="N161" s="20" t="str">
        <f>IF(原始数据!AO162="","",IF(ISERROR(MATCH(原始数据!AO162,各类选项!$C:$C,0)),1,0))</f>
        <v/>
      </c>
      <c r="O161" s="20" t="str">
        <f>IF(原始数据!AP162="","",IF(ISERROR(MATCH(原始数据!AP162,各类选项!$E:$E,0)),1,0))</f>
        <v/>
      </c>
      <c r="P161" s="20" t="str">
        <f>IF(原始数据!AQ162="","",IF(ISERROR(MATCH(原始数据!AQ162,各类选项!$E:$E,0)),1,0))</f>
        <v/>
      </c>
      <c r="Q161" s="20" t="str">
        <f>IF(原始数据!AR162="","",IF(ISERROR(MATCH(原始数据!AR162,各类选项!$E:$E,0)),1,0))</f>
        <v/>
      </c>
      <c r="R161" s="20" t="str">
        <f>IF(原始数据!AS162="","",IF(ISERROR(MATCH(原始数据!AS162,各类选项!$E:$E,0)),1,0))</f>
        <v/>
      </c>
      <c r="S161" s="20" t="str">
        <f>IF(原始数据!AV162="","",IF(ISERROR(MATCH(原始数据!AV162,各类选项!$C:$C,0)),1,0))</f>
        <v/>
      </c>
      <c r="T161" s="20" t="str">
        <f>IF(赛后数据!M162="","",IF(ISERROR(MATCH(赛后数据!M162,(各类选项!J:J),0)),1,0))</f>
        <v/>
      </c>
      <c r="U161" s="20" t="str">
        <f>IF(赛后数据!U162="","",IF(ISERROR(MATCH(赛后数据!U162,(各类选项!J:J),0)),1,0))</f>
        <v/>
      </c>
      <c r="V161" s="20" t="str">
        <f>IF(赛后数据!AC162="","",IF(ISERROR(MATCH(赛后数据!AC162,(各类选项!J:J),0)),1,0))</f>
        <v/>
      </c>
      <c r="W161" s="20" t="str">
        <f>IF(赛后数据!AK162="","",IF(ISERROR(MATCH(赛后数据!AK162,(各类选项!J:J),0)),1,0))</f>
        <v/>
      </c>
      <c r="Y161" s="20" t="str">
        <f>IF(对局数据!AM162="","",IF(ISERROR(MATCH(对局数据!AM162,(各类选项!J:J),0)),1,0))</f>
        <v/>
      </c>
    </row>
    <row r="162" spans="1:25">
      <c r="A162" s="20">
        <f t="shared" si="6"/>
        <v>0</v>
      </c>
      <c r="B162" s="20">
        <f t="shared" si="7"/>
        <v>0</v>
      </c>
      <c r="C162" s="20">
        <f t="shared" si="8"/>
        <v>0</v>
      </c>
      <c r="D162" s="20">
        <f>IF(原始数据!K163="","",IF(ISERROR(MATCH(原始数据!K163,原始数据!E163:F163,0)),1,0)-IF(原始数据!K163="",1,0))</f>
        <v>0</v>
      </c>
      <c r="E162" s="20">
        <f>IF(原始数据!L163="","",IF(ISERROR(MATCH(原始数据!L163,各类选项!L:L,0)),1,0)-IF(原始数据!L163="",1,0))</f>
        <v>0</v>
      </c>
      <c r="F162" s="20">
        <f>IF(原始数据!W163="","",IF(ISERROR(MATCH(原始数据!W163,各类选项!G:G,0)),1,0))</f>
        <v>0</v>
      </c>
      <c r="G162" s="20">
        <f>IF(原始数据!X163="","",IF(ISERROR(MATCH(原始数据!X163,各类选项!G:G,0)),1,0))</f>
        <v>0</v>
      </c>
      <c r="H162" s="20">
        <f>IF(原始数据!AK163="","",IF(ISERROR(MATCH(原始数据!AK163,各类选项!$E:$E,0)),1,0))</f>
        <v>0</v>
      </c>
      <c r="I162" s="20">
        <f>IF(原始数据!AL163="","",IF(ISERROR(MATCH(原始数据!AL163,各类选项!$E:$E,0)),1,0))</f>
        <v>0</v>
      </c>
      <c r="J162" s="20">
        <f>IF(原始数据!AR163="","",IF(ISERROR(MATCH(原始数据!AR163,各类选项!$E:$E,0)),1,0))</f>
        <v>0</v>
      </c>
      <c r="K162" s="20">
        <f>IF(原始数据!AT163="","",IF(ISERROR(MATCH(原始数据!AT163,各类选项!$E:$E,0)),1,0))</f>
        <v>0</v>
      </c>
      <c r="L162" s="20" t="str">
        <f>IF(原始数据!AM163="","",IF(ISERROR(MATCH(原始数据!AM163,各类选项!$C:$C,0)),1,0))</f>
        <v/>
      </c>
      <c r="M162" s="20" t="str">
        <f>IF(原始数据!AN163="","",IF(ISERROR(MATCH(原始数据!AN163,各类选项!$C:$C,0)),1,0))</f>
        <v/>
      </c>
      <c r="N162" s="20" t="str">
        <f>IF(原始数据!AO163="","",IF(ISERROR(MATCH(原始数据!AO163,各类选项!$C:$C,0)),1,0))</f>
        <v/>
      </c>
      <c r="O162" s="20">
        <f>IF(原始数据!AP163="","",IF(ISERROR(MATCH(原始数据!AP163,各类选项!$E:$E,0)),1,0))</f>
        <v>0</v>
      </c>
      <c r="P162" s="20">
        <f>IF(原始数据!AQ163="","",IF(ISERROR(MATCH(原始数据!AQ163,各类选项!$E:$E,0)),1,0))</f>
        <v>0</v>
      </c>
      <c r="Q162" s="20">
        <f>IF(原始数据!AR163="","",IF(ISERROR(MATCH(原始数据!AR163,各类选项!$E:$E,0)),1,0))</f>
        <v>0</v>
      </c>
      <c r="R162" s="20">
        <f>IF(原始数据!AS163="","",IF(ISERROR(MATCH(原始数据!AS163,各类选项!$E:$E,0)),1,0))</f>
        <v>0</v>
      </c>
      <c r="S162" s="20">
        <f>IF(原始数据!AV163="","",IF(ISERROR(MATCH(原始数据!AV163,各类选项!$C:$C,0)),1,0))</f>
        <v>0</v>
      </c>
      <c r="T162" s="20">
        <f>IF(赛后数据!M163="","",IF(ISERROR(MATCH(赛后数据!M163,(各类选项!J:J),0)),1,0))</f>
        <v>0</v>
      </c>
      <c r="U162" s="20">
        <f>IF(赛后数据!U163="","",IF(ISERROR(MATCH(赛后数据!U163,(各类选项!J:J),0)),1,0))</f>
        <v>0</v>
      </c>
      <c r="V162" s="20">
        <f>IF(赛后数据!AC163="","",IF(ISERROR(MATCH(赛后数据!AC163,(各类选项!J:J),0)),1,0))</f>
        <v>0</v>
      </c>
      <c r="W162" s="20">
        <f>IF(赛后数据!AK163="","",IF(ISERROR(MATCH(赛后数据!AK163,(各类选项!J:J),0)),1,0))</f>
        <v>0</v>
      </c>
      <c r="Y162" s="20">
        <f>IF(对局数据!AM163="","",IF(ISERROR(MATCH(对局数据!AM163,(各类选项!J:J),0)),1,0))</f>
        <v>0</v>
      </c>
    </row>
    <row r="163" spans="1:25">
      <c r="A163" s="20">
        <f t="shared" si="6"/>
        <v>0</v>
      </c>
      <c r="B163" s="20">
        <f t="shared" si="7"/>
        <v>0</v>
      </c>
      <c r="C163" s="20">
        <f t="shared" si="8"/>
        <v>0</v>
      </c>
      <c r="D163" s="20">
        <f>IF(原始数据!K164="","",IF(ISERROR(MATCH(原始数据!K164,原始数据!E164:F164,0)),1,0)-IF(原始数据!K164="",1,0))</f>
        <v>0</v>
      </c>
      <c r="E163" s="20">
        <f>IF(原始数据!L164="","",IF(ISERROR(MATCH(原始数据!L164,各类选项!L:L,0)),1,0)-IF(原始数据!L164="",1,0))</f>
        <v>0</v>
      </c>
      <c r="F163" s="20">
        <f>IF(原始数据!W164="","",IF(ISERROR(MATCH(原始数据!W164,各类选项!G:G,0)),1,0))</f>
        <v>0</v>
      </c>
      <c r="G163" s="20">
        <f>IF(原始数据!X164="","",IF(ISERROR(MATCH(原始数据!X164,各类选项!G:G,0)),1,0))</f>
        <v>0</v>
      </c>
      <c r="H163" s="20">
        <f>IF(原始数据!AK164="","",IF(ISERROR(MATCH(原始数据!AK164,各类选项!$E:$E,0)),1,0))</f>
        <v>0</v>
      </c>
      <c r="I163" s="20">
        <f>IF(原始数据!AL164="","",IF(ISERROR(MATCH(原始数据!AL164,各类选项!$E:$E,0)),1,0))</f>
        <v>0</v>
      </c>
      <c r="J163" s="20">
        <f>IF(原始数据!AR164="","",IF(ISERROR(MATCH(原始数据!AR164,各类选项!$E:$E,0)),1,0))</f>
        <v>0</v>
      </c>
      <c r="K163" s="20">
        <f>IF(原始数据!AT164="","",IF(ISERROR(MATCH(原始数据!AT164,各类选项!$E:$E,0)),1,0))</f>
        <v>0</v>
      </c>
      <c r="L163" s="20" t="str">
        <f>IF(原始数据!AM164="","",IF(ISERROR(MATCH(原始数据!AM164,各类选项!$C:$C,0)),1,0))</f>
        <v/>
      </c>
      <c r="M163" s="20" t="str">
        <f>IF(原始数据!AN164="","",IF(ISERROR(MATCH(原始数据!AN164,各类选项!$C:$C,0)),1,0))</f>
        <v/>
      </c>
      <c r="N163" s="20" t="str">
        <f>IF(原始数据!AO164="","",IF(ISERROR(MATCH(原始数据!AO164,各类选项!$C:$C,0)),1,0))</f>
        <v/>
      </c>
      <c r="O163" s="20">
        <f>IF(原始数据!AP164="","",IF(ISERROR(MATCH(原始数据!AP164,各类选项!$E:$E,0)),1,0))</f>
        <v>0</v>
      </c>
      <c r="P163" s="20">
        <f>IF(原始数据!AQ164="","",IF(ISERROR(MATCH(原始数据!AQ164,各类选项!$E:$E,0)),1,0))</f>
        <v>0</v>
      </c>
      <c r="Q163" s="20">
        <f>IF(原始数据!AR164="","",IF(ISERROR(MATCH(原始数据!AR164,各类选项!$E:$E,0)),1,0))</f>
        <v>0</v>
      </c>
      <c r="R163" s="20">
        <f>IF(原始数据!AS164="","",IF(ISERROR(MATCH(原始数据!AS164,各类选项!$E:$E,0)),1,0))</f>
        <v>0</v>
      </c>
      <c r="S163" s="20">
        <f>IF(原始数据!AV164="","",IF(ISERROR(MATCH(原始数据!AV164,各类选项!$C:$C,0)),1,0))</f>
        <v>0</v>
      </c>
      <c r="T163" s="20">
        <f>IF(赛后数据!M164="","",IF(ISERROR(MATCH(赛后数据!M164,(各类选项!J:J),0)),1,0))</f>
        <v>0</v>
      </c>
      <c r="U163" s="20">
        <f>IF(赛后数据!U164="","",IF(ISERROR(MATCH(赛后数据!U164,(各类选项!J:J),0)),1,0))</f>
        <v>0</v>
      </c>
      <c r="V163" s="20">
        <f>IF(赛后数据!AC164="","",IF(ISERROR(MATCH(赛后数据!AC164,(各类选项!J:J),0)),1,0))</f>
        <v>0</v>
      </c>
      <c r="W163" s="20">
        <f>IF(赛后数据!AK164="","",IF(ISERROR(MATCH(赛后数据!AK164,(各类选项!J:J),0)),1,0))</f>
        <v>0</v>
      </c>
      <c r="Y163" s="20">
        <f>IF(对局数据!AM164="","",IF(ISERROR(MATCH(对局数据!AM164,(各类选项!J:J),0)),1,0))</f>
        <v>0</v>
      </c>
    </row>
    <row r="164" spans="1:25">
      <c r="A164" s="20">
        <f t="shared" si="6"/>
        <v>0</v>
      </c>
      <c r="B164" s="20">
        <f t="shared" si="7"/>
        <v>0</v>
      </c>
      <c r="C164" s="20">
        <f t="shared" si="8"/>
        <v>0</v>
      </c>
      <c r="D164" s="20">
        <f>IF(原始数据!K165="","",IF(ISERROR(MATCH(原始数据!K165,原始数据!E165:F165,0)),1,0)-IF(原始数据!K165="",1,0))</f>
        <v>0</v>
      </c>
      <c r="E164" s="20">
        <f>IF(原始数据!L165="","",IF(ISERROR(MATCH(原始数据!L165,各类选项!L:L,0)),1,0)-IF(原始数据!L165="",1,0))</f>
        <v>0</v>
      </c>
      <c r="F164" s="20">
        <f>IF(原始数据!W165="","",IF(ISERROR(MATCH(原始数据!W165,各类选项!G:G,0)),1,0))</f>
        <v>0</v>
      </c>
      <c r="G164" s="20">
        <f>IF(原始数据!X165="","",IF(ISERROR(MATCH(原始数据!X165,各类选项!G:G,0)),1,0))</f>
        <v>0</v>
      </c>
      <c r="H164" s="20">
        <f>IF(原始数据!AK165="","",IF(ISERROR(MATCH(原始数据!AK165,各类选项!$E:$E,0)),1,0))</f>
        <v>0</v>
      </c>
      <c r="I164" s="20">
        <f>IF(原始数据!AL165="","",IF(ISERROR(MATCH(原始数据!AL165,各类选项!$E:$E,0)),1,0))</f>
        <v>0</v>
      </c>
      <c r="J164" s="20">
        <f>IF(原始数据!AR165="","",IF(ISERROR(MATCH(原始数据!AR165,各类选项!$E:$E,0)),1,0))</f>
        <v>0</v>
      </c>
      <c r="K164" s="20">
        <f>IF(原始数据!AT165="","",IF(ISERROR(MATCH(原始数据!AT165,各类选项!$E:$E,0)),1,0))</f>
        <v>0</v>
      </c>
      <c r="L164" s="20">
        <f>IF(原始数据!AM165="","",IF(ISERROR(MATCH(原始数据!AM165,各类选项!$C:$C,0)),1,0))</f>
        <v>0</v>
      </c>
      <c r="M164" s="20" t="str">
        <f>IF(原始数据!AN165="","",IF(ISERROR(MATCH(原始数据!AN165,各类选项!$C:$C,0)),1,0))</f>
        <v/>
      </c>
      <c r="N164" s="20" t="str">
        <f>IF(原始数据!AO165="","",IF(ISERROR(MATCH(原始数据!AO165,各类选项!$C:$C,0)),1,0))</f>
        <v/>
      </c>
      <c r="O164" s="20">
        <f>IF(原始数据!AP165="","",IF(ISERROR(MATCH(原始数据!AP165,各类选项!$E:$E,0)),1,0))</f>
        <v>0</v>
      </c>
      <c r="P164" s="20">
        <f>IF(原始数据!AQ165="","",IF(ISERROR(MATCH(原始数据!AQ165,各类选项!$E:$E,0)),1,0))</f>
        <v>0</v>
      </c>
      <c r="Q164" s="20">
        <f>IF(原始数据!AR165="","",IF(ISERROR(MATCH(原始数据!AR165,各类选项!$E:$E,0)),1,0))</f>
        <v>0</v>
      </c>
      <c r="R164" s="20">
        <f>IF(原始数据!AS165="","",IF(ISERROR(MATCH(原始数据!AS165,各类选项!$E:$E,0)),1,0))</f>
        <v>0</v>
      </c>
      <c r="S164" s="20">
        <f>IF(原始数据!AV165="","",IF(ISERROR(MATCH(原始数据!AV165,各类选项!$C:$C,0)),1,0))</f>
        <v>0</v>
      </c>
      <c r="T164" s="20">
        <f>IF(赛后数据!M165="","",IF(ISERROR(MATCH(赛后数据!M165,(各类选项!J:J),0)),1,0))</f>
        <v>0</v>
      </c>
      <c r="U164" s="20">
        <f>IF(赛后数据!U165="","",IF(ISERROR(MATCH(赛后数据!U165,(各类选项!J:J),0)),1,0))</f>
        <v>0</v>
      </c>
      <c r="V164" s="20">
        <f>IF(赛后数据!AC165="","",IF(ISERROR(MATCH(赛后数据!AC165,(各类选项!J:J),0)),1,0))</f>
        <v>0</v>
      </c>
      <c r="W164" s="20">
        <f>IF(赛后数据!AK165="","",IF(ISERROR(MATCH(赛后数据!AK165,(各类选项!J:J),0)),1,0))</f>
        <v>0</v>
      </c>
      <c r="Y164" s="20">
        <f>IF(对局数据!AM165="","",IF(ISERROR(MATCH(对局数据!AM165,(各类选项!J:J),0)),1,0))</f>
        <v>0</v>
      </c>
    </row>
    <row r="165" spans="1:25">
      <c r="A165" s="20">
        <f t="shared" si="6"/>
        <v>0</v>
      </c>
      <c r="B165" s="20">
        <f t="shared" si="7"/>
        <v>0</v>
      </c>
      <c r="C165" s="20">
        <f t="shared" si="8"/>
        <v>0</v>
      </c>
      <c r="D165" s="20">
        <f>IF(原始数据!K166="","",IF(ISERROR(MATCH(原始数据!K166,原始数据!E166:F166,0)),1,0)-IF(原始数据!K166="",1,0))</f>
        <v>0</v>
      </c>
      <c r="E165" s="20">
        <f>IF(原始数据!L166="","",IF(ISERROR(MATCH(原始数据!L166,各类选项!L:L,0)),1,0)-IF(原始数据!L166="",1,0))</f>
        <v>0</v>
      </c>
      <c r="F165" s="20">
        <f>IF(原始数据!W166="","",IF(ISERROR(MATCH(原始数据!W166,各类选项!G:G,0)),1,0))</f>
        <v>0</v>
      </c>
      <c r="G165" s="20">
        <f>IF(原始数据!X166="","",IF(ISERROR(MATCH(原始数据!X166,各类选项!G:G,0)),1,0))</f>
        <v>0</v>
      </c>
      <c r="H165" s="20">
        <f>IF(原始数据!AK166="","",IF(ISERROR(MATCH(原始数据!AK166,各类选项!$E:$E,0)),1,0))</f>
        <v>0</v>
      </c>
      <c r="I165" s="20">
        <f>IF(原始数据!AL166="","",IF(ISERROR(MATCH(原始数据!AL166,各类选项!$E:$E,0)),1,0))</f>
        <v>0</v>
      </c>
      <c r="J165" s="20">
        <f>IF(原始数据!AR166="","",IF(ISERROR(MATCH(原始数据!AR166,各类选项!$E:$E,0)),1,0))</f>
        <v>0</v>
      </c>
      <c r="K165" s="20">
        <f>IF(原始数据!AT166="","",IF(ISERROR(MATCH(原始数据!AT166,各类选项!$E:$E,0)),1,0))</f>
        <v>0</v>
      </c>
      <c r="L165" s="20">
        <f>IF(原始数据!AM166="","",IF(ISERROR(MATCH(原始数据!AM166,各类选项!$C:$C,0)),1,0))</f>
        <v>0</v>
      </c>
      <c r="M165" s="20" t="str">
        <f>IF(原始数据!AN166="","",IF(ISERROR(MATCH(原始数据!AN166,各类选项!$C:$C,0)),1,0))</f>
        <v/>
      </c>
      <c r="N165" s="20" t="str">
        <f>IF(原始数据!AO166="","",IF(ISERROR(MATCH(原始数据!AO166,各类选项!$C:$C,0)),1,0))</f>
        <v/>
      </c>
      <c r="O165" s="20">
        <f>IF(原始数据!AP166="","",IF(ISERROR(MATCH(原始数据!AP166,各类选项!$E:$E,0)),1,0))</f>
        <v>0</v>
      </c>
      <c r="P165" s="20">
        <f>IF(原始数据!AQ166="","",IF(ISERROR(MATCH(原始数据!AQ166,各类选项!$E:$E,0)),1,0))</f>
        <v>0</v>
      </c>
      <c r="Q165" s="20">
        <f>IF(原始数据!AR166="","",IF(ISERROR(MATCH(原始数据!AR166,各类选项!$E:$E,0)),1,0))</f>
        <v>0</v>
      </c>
      <c r="R165" s="20">
        <f>IF(原始数据!AS166="","",IF(ISERROR(MATCH(原始数据!AS166,各类选项!$E:$E,0)),1,0))</f>
        <v>0</v>
      </c>
      <c r="S165" s="20">
        <f>IF(原始数据!AV166="","",IF(ISERROR(MATCH(原始数据!AV166,各类选项!$C:$C,0)),1,0))</f>
        <v>0</v>
      </c>
      <c r="T165" s="20">
        <f>IF(赛后数据!M166="","",IF(ISERROR(MATCH(赛后数据!M166,(各类选项!J:J),0)),1,0))</f>
        <v>0</v>
      </c>
      <c r="U165" s="20">
        <f>IF(赛后数据!U166="","",IF(ISERROR(MATCH(赛后数据!U166,(各类选项!J:J),0)),1,0))</f>
        <v>0</v>
      </c>
      <c r="V165" s="20">
        <f>IF(赛后数据!AC166="","",IF(ISERROR(MATCH(赛后数据!AC166,(各类选项!J:J),0)),1,0))</f>
        <v>0</v>
      </c>
      <c r="W165" s="20">
        <f>IF(赛后数据!AK166="","",IF(ISERROR(MATCH(赛后数据!AK166,(各类选项!J:J),0)),1,0))</f>
        <v>0</v>
      </c>
      <c r="Y165" s="20">
        <f>IF(对局数据!AM166="","",IF(ISERROR(MATCH(对局数据!AM166,(各类选项!J:J),0)),1,0))</f>
        <v>0</v>
      </c>
    </row>
    <row r="166" spans="1:25">
      <c r="A166" s="20">
        <f t="shared" si="6"/>
        <v>0</v>
      </c>
      <c r="B166" s="20">
        <f t="shared" si="7"/>
        <v>0</v>
      </c>
      <c r="C166" s="20">
        <f t="shared" si="8"/>
        <v>0</v>
      </c>
      <c r="D166" s="20" t="str">
        <f>IF(原始数据!K167="","",IF(ISERROR(MATCH(原始数据!K167,原始数据!E167:F167,0)),1,0)-IF(原始数据!K167="",1,0))</f>
        <v/>
      </c>
      <c r="E166" s="20" t="str">
        <f>IF(原始数据!L167="","",IF(ISERROR(MATCH(原始数据!L167,各类选项!L:L,0)),1,0)-IF(原始数据!L167="",1,0))</f>
        <v/>
      </c>
      <c r="F166" s="20" t="str">
        <f>IF(原始数据!W167="","",IF(ISERROR(MATCH(原始数据!W167,各类选项!G:G,0)),1,0))</f>
        <v/>
      </c>
      <c r="G166" s="20" t="str">
        <f>IF(原始数据!X167="","",IF(ISERROR(MATCH(原始数据!X167,各类选项!G:G,0)),1,0))</f>
        <v/>
      </c>
      <c r="H166" s="20" t="str">
        <f>IF(原始数据!AK167="","",IF(ISERROR(MATCH(原始数据!AK167,各类选项!$E:$E,0)),1,0))</f>
        <v/>
      </c>
      <c r="I166" s="20" t="str">
        <f>IF(原始数据!AL167="","",IF(ISERROR(MATCH(原始数据!AL167,各类选项!$E:$E,0)),1,0))</f>
        <v/>
      </c>
      <c r="J166" s="20" t="str">
        <f>IF(原始数据!AR167="","",IF(ISERROR(MATCH(原始数据!AR167,各类选项!$E:$E,0)),1,0))</f>
        <v/>
      </c>
      <c r="K166" s="20" t="str">
        <f>IF(原始数据!AT167="","",IF(ISERROR(MATCH(原始数据!AT167,各类选项!$E:$E,0)),1,0))</f>
        <v/>
      </c>
      <c r="L166" s="20" t="str">
        <f>IF(原始数据!AM167="","",IF(ISERROR(MATCH(原始数据!AM167,各类选项!$C:$C,0)),1,0))</f>
        <v/>
      </c>
      <c r="M166" s="20" t="str">
        <f>IF(原始数据!AN167="","",IF(ISERROR(MATCH(原始数据!AN167,各类选项!$C:$C,0)),1,0))</f>
        <v/>
      </c>
      <c r="N166" s="20" t="str">
        <f>IF(原始数据!AO167="","",IF(ISERROR(MATCH(原始数据!AO167,各类选项!$C:$C,0)),1,0))</f>
        <v/>
      </c>
      <c r="O166" s="20" t="str">
        <f>IF(原始数据!AP167="","",IF(ISERROR(MATCH(原始数据!AP167,各类选项!$E:$E,0)),1,0))</f>
        <v/>
      </c>
      <c r="P166" s="20" t="str">
        <f>IF(原始数据!AQ167="","",IF(ISERROR(MATCH(原始数据!AQ167,各类选项!$E:$E,0)),1,0))</f>
        <v/>
      </c>
      <c r="Q166" s="20" t="str">
        <f>IF(原始数据!AR167="","",IF(ISERROR(MATCH(原始数据!AR167,各类选项!$E:$E,0)),1,0))</f>
        <v/>
      </c>
      <c r="R166" s="20" t="str">
        <f>IF(原始数据!AS167="","",IF(ISERROR(MATCH(原始数据!AS167,各类选项!$E:$E,0)),1,0))</f>
        <v/>
      </c>
      <c r="S166" s="20" t="str">
        <f>IF(原始数据!AV167="","",IF(ISERROR(MATCH(原始数据!AV167,各类选项!$C:$C,0)),1,0))</f>
        <v/>
      </c>
      <c r="T166" s="20" t="str">
        <f>IF(赛后数据!M167="","",IF(ISERROR(MATCH(赛后数据!M167,(各类选项!J:J),0)),1,0))</f>
        <v/>
      </c>
      <c r="U166" s="20" t="str">
        <f>IF(赛后数据!U167="","",IF(ISERROR(MATCH(赛后数据!U167,(各类选项!J:J),0)),1,0))</f>
        <v/>
      </c>
      <c r="V166" s="20" t="str">
        <f>IF(赛后数据!AC167="","",IF(ISERROR(MATCH(赛后数据!AC167,(各类选项!J:J),0)),1,0))</f>
        <v/>
      </c>
      <c r="W166" s="20" t="str">
        <f>IF(赛后数据!AK167="","",IF(ISERROR(MATCH(赛后数据!AK167,(各类选项!J:J),0)),1,0))</f>
        <v/>
      </c>
      <c r="Y166" s="20" t="str">
        <f>IF(对局数据!AM167="","",IF(ISERROR(MATCH(对局数据!AM167,(各类选项!J:J),0)),1,0))</f>
        <v/>
      </c>
    </row>
    <row r="167" spans="1:25">
      <c r="A167" s="20">
        <f t="shared" si="6"/>
        <v>0</v>
      </c>
      <c r="B167" s="20">
        <f t="shared" si="7"/>
        <v>0</v>
      </c>
      <c r="C167" s="20">
        <f t="shared" si="8"/>
        <v>0</v>
      </c>
      <c r="D167" s="20" t="str">
        <f>IF(原始数据!K168="","",IF(ISERROR(MATCH(原始数据!K168,原始数据!E168:F168,0)),1,0)-IF(原始数据!K168="",1,0))</f>
        <v/>
      </c>
      <c r="E167" s="20" t="str">
        <f>IF(原始数据!L168="","",IF(ISERROR(MATCH(原始数据!L168,各类选项!L:L,0)),1,0)-IF(原始数据!L168="",1,0))</f>
        <v/>
      </c>
      <c r="F167" s="20" t="str">
        <f>IF(原始数据!W168="","",IF(ISERROR(MATCH(原始数据!W168,各类选项!G:G,0)),1,0))</f>
        <v/>
      </c>
      <c r="G167" s="20" t="str">
        <f>IF(原始数据!X168="","",IF(ISERROR(MATCH(原始数据!X168,各类选项!G:G,0)),1,0))</f>
        <v/>
      </c>
      <c r="H167" s="20" t="str">
        <f>IF(原始数据!AK168="","",IF(ISERROR(MATCH(原始数据!AK168,各类选项!$E:$E,0)),1,0))</f>
        <v/>
      </c>
      <c r="I167" s="20" t="str">
        <f>IF(原始数据!AL168="","",IF(ISERROR(MATCH(原始数据!AL168,各类选项!$E:$E,0)),1,0))</f>
        <v/>
      </c>
      <c r="J167" s="20" t="str">
        <f>IF(原始数据!AR168="","",IF(ISERROR(MATCH(原始数据!AR168,各类选项!$E:$E,0)),1,0))</f>
        <v/>
      </c>
      <c r="K167" s="20" t="str">
        <f>IF(原始数据!AT168="","",IF(ISERROR(MATCH(原始数据!AT168,各类选项!$E:$E,0)),1,0))</f>
        <v/>
      </c>
      <c r="L167" s="20" t="str">
        <f>IF(原始数据!AM168="","",IF(ISERROR(MATCH(原始数据!AM168,各类选项!$C:$C,0)),1,0))</f>
        <v/>
      </c>
      <c r="M167" s="20" t="str">
        <f>IF(原始数据!AN168="","",IF(ISERROR(MATCH(原始数据!AN168,各类选项!$C:$C,0)),1,0))</f>
        <v/>
      </c>
      <c r="N167" s="20" t="str">
        <f>IF(原始数据!AO168="","",IF(ISERROR(MATCH(原始数据!AO168,各类选项!$C:$C,0)),1,0))</f>
        <v/>
      </c>
      <c r="O167" s="20" t="str">
        <f>IF(原始数据!AP168="","",IF(ISERROR(MATCH(原始数据!AP168,各类选项!$E:$E,0)),1,0))</f>
        <v/>
      </c>
      <c r="P167" s="20" t="str">
        <f>IF(原始数据!AQ168="","",IF(ISERROR(MATCH(原始数据!AQ168,各类选项!$E:$E,0)),1,0))</f>
        <v/>
      </c>
      <c r="Q167" s="20" t="str">
        <f>IF(原始数据!AR168="","",IF(ISERROR(MATCH(原始数据!AR168,各类选项!$E:$E,0)),1,0))</f>
        <v/>
      </c>
      <c r="R167" s="20" t="str">
        <f>IF(原始数据!AS168="","",IF(ISERROR(MATCH(原始数据!AS168,各类选项!$E:$E,0)),1,0))</f>
        <v/>
      </c>
      <c r="S167" s="20" t="str">
        <f>IF(原始数据!AV168="","",IF(ISERROR(MATCH(原始数据!AV168,各类选项!$C:$C,0)),1,0))</f>
        <v/>
      </c>
      <c r="T167" s="20" t="str">
        <f>IF(赛后数据!M168="","",IF(ISERROR(MATCH(赛后数据!M168,(各类选项!J:J),0)),1,0))</f>
        <v/>
      </c>
      <c r="U167" s="20" t="str">
        <f>IF(赛后数据!U168="","",IF(ISERROR(MATCH(赛后数据!U168,(各类选项!J:J),0)),1,0))</f>
        <v/>
      </c>
      <c r="V167" s="20" t="str">
        <f>IF(赛后数据!AC168="","",IF(ISERROR(MATCH(赛后数据!AC168,(各类选项!J:J),0)),1,0))</f>
        <v/>
      </c>
      <c r="W167" s="20" t="str">
        <f>IF(赛后数据!AK168="","",IF(ISERROR(MATCH(赛后数据!AK168,(各类选项!J:J),0)),1,0))</f>
        <v/>
      </c>
      <c r="Y167" s="20" t="str">
        <f>IF(对局数据!AM168="","",IF(ISERROR(MATCH(对局数据!AM168,(各类选项!J:J),0)),1,0))</f>
        <v/>
      </c>
    </row>
    <row r="168" spans="1:25">
      <c r="A168" s="20">
        <f t="shared" si="6"/>
        <v>0</v>
      </c>
      <c r="B168" s="20">
        <f t="shared" si="7"/>
        <v>0</v>
      </c>
      <c r="C168" s="20">
        <f t="shared" si="8"/>
        <v>0</v>
      </c>
      <c r="D168" s="20" t="str">
        <f>IF(原始数据!K169="","",IF(ISERROR(MATCH(原始数据!K169,原始数据!E169:F169,0)),1,0)-IF(原始数据!K169="",1,0))</f>
        <v/>
      </c>
      <c r="E168" s="20" t="str">
        <f>IF(原始数据!L169="","",IF(ISERROR(MATCH(原始数据!L169,各类选项!L:L,0)),1,0)-IF(原始数据!L169="",1,0))</f>
        <v/>
      </c>
      <c r="F168" s="20" t="str">
        <f>IF(原始数据!W169="","",IF(ISERROR(MATCH(原始数据!W169,各类选项!G:G,0)),1,0))</f>
        <v/>
      </c>
      <c r="G168" s="20" t="str">
        <f>IF(原始数据!X169="","",IF(ISERROR(MATCH(原始数据!X169,各类选项!G:G,0)),1,0))</f>
        <v/>
      </c>
      <c r="H168" s="20" t="str">
        <f>IF(原始数据!AK169="","",IF(ISERROR(MATCH(原始数据!AK169,各类选项!$E:$E,0)),1,0))</f>
        <v/>
      </c>
      <c r="I168" s="20" t="str">
        <f>IF(原始数据!AL169="","",IF(ISERROR(MATCH(原始数据!AL169,各类选项!$E:$E,0)),1,0))</f>
        <v/>
      </c>
      <c r="J168" s="20" t="str">
        <f>IF(原始数据!AR169="","",IF(ISERROR(MATCH(原始数据!AR169,各类选项!$E:$E,0)),1,0))</f>
        <v/>
      </c>
      <c r="K168" s="20" t="str">
        <f>IF(原始数据!AT169="","",IF(ISERROR(MATCH(原始数据!AT169,各类选项!$E:$E,0)),1,0))</f>
        <v/>
      </c>
      <c r="L168" s="20" t="str">
        <f>IF(原始数据!AM169="","",IF(ISERROR(MATCH(原始数据!AM169,各类选项!$C:$C,0)),1,0))</f>
        <v/>
      </c>
      <c r="M168" s="20" t="str">
        <f>IF(原始数据!AN169="","",IF(ISERROR(MATCH(原始数据!AN169,各类选项!$C:$C,0)),1,0))</f>
        <v/>
      </c>
      <c r="N168" s="20" t="str">
        <f>IF(原始数据!AO169="","",IF(ISERROR(MATCH(原始数据!AO169,各类选项!$C:$C,0)),1,0))</f>
        <v/>
      </c>
      <c r="O168" s="20" t="str">
        <f>IF(原始数据!AP169="","",IF(ISERROR(MATCH(原始数据!AP169,各类选项!$E:$E,0)),1,0))</f>
        <v/>
      </c>
      <c r="P168" s="20" t="str">
        <f>IF(原始数据!AQ169="","",IF(ISERROR(MATCH(原始数据!AQ169,各类选项!$E:$E,0)),1,0))</f>
        <v/>
      </c>
      <c r="Q168" s="20" t="str">
        <f>IF(原始数据!AR169="","",IF(ISERROR(MATCH(原始数据!AR169,各类选项!$E:$E,0)),1,0))</f>
        <v/>
      </c>
      <c r="R168" s="20" t="str">
        <f>IF(原始数据!AS169="","",IF(ISERROR(MATCH(原始数据!AS169,各类选项!$E:$E,0)),1,0))</f>
        <v/>
      </c>
      <c r="S168" s="20" t="str">
        <f>IF(原始数据!AV169="","",IF(ISERROR(MATCH(原始数据!AV169,各类选项!$C:$C,0)),1,0))</f>
        <v/>
      </c>
      <c r="T168" s="20" t="str">
        <f>IF(赛后数据!M169="","",IF(ISERROR(MATCH(赛后数据!M169,(各类选项!J:J),0)),1,0))</f>
        <v/>
      </c>
      <c r="U168" s="20" t="str">
        <f>IF(赛后数据!U169="","",IF(ISERROR(MATCH(赛后数据!U169,(各类选项!J:J),0)),1,0))</f>
        <v/>
      </c>
      <c r="V168" s="20" t="str">
        <f>IF(赛后数据!AC169="","",IF(ISERROR(MATCH(赛后数据!AC169,(各类选项!J:J),0)),1,0))</f>
        <v/>
      </c>
      <c r="W168" s="20" t="str">
        <f>IF(赛后数据!AK169="","",IF(ISERROR(MATCH(赛后数据!AK169,(各类选项!J:J),0)),1,0))</f>
        <v/>
      </c>
      <c r="Y168" s="20" t="str">
        <f>IF(对局数据!AM169="","",IF(ISERROR(MATCH(对局数据!AM169,(各类选项!J:J),0)),1,0))</f>
        <v/>
      </c>
    </row>
    <row r="169" spans="1:25">
      <c r="A169" s="20">
        <f t="shared" si="6"/>
        <v>0</v>
      </c>
      <c r="B169" s="20">
        <f t="shared" si="7"/>
        <v>0</v>
      </c>
      <c r="C169" s="20">
        <f t="shared" si="8"/>
        <v>0</v>
      </c>
      <c r="D169" s="20" t="str">
        <f>IF(原始数据!K170="","",IF(ISERROR(MATCH(原始数据!K170,原始数据!E170:F170,0)),1,0)-IF(原始数据!K170="",1,0))</f>
        <v/>
      </c>
      <c r="E169" s="20" t="str">
        <f>IF(原始数据!L170="","",IF(ISERROR(MATCH(原始数据!L170,各类选项!L:L,0)),1,0)-IF(原始数据!L170="",1,0))</f>
        <v/>
      </c>
      <c r="F169" s="20" t="str">
        <f>IF(原始数据!W170="","",IF(ISERROR(MATCH(原始数据!W170,各类选项!G:G,0)),1,0))</f>
        <v/>
      </c>
      <c r="G169" s="20" t="str">
        <f>IF(原始数据!X170="","",IF(ISERROR(MATCH(原始数据!X170,各类选项!G:G,0)),1,0))</f>
        <v/>
      </c>
      <c r="H169" s="20" t="str">
        <f>IF(原始数据!AK170="","",IF(ISERROR(MATCH(原始数据!AK170,各类选项!$E:$E,0)),1,0))</f>
        <v/>
      </c>
      <c r="I169" s="20" t="str">
        <f>IF(原始数据!AL170="","",IF(ISERROR(MATCH(原始数据!AL170,各类选项!$E:$E,0)),1,0))</f>
        <v/>
      </c>
      <c r="J169" s="20" t="str">
        <f>IF(原始数据!AR170="","",IF(ISERROR(MATCH(原始数据!AR170,各类选项!$E:$E,0)),1,0))</f>
        <v/>
      </c>
      <c r="K169" s="20" t="str">
        <f>IF(原始数据!AT170="","",IF(ISERROR(MATCH(原始数据!AT170,各类选项!$E:$E,0)),1,0))</f>
        <v/>
      </c>
      <c r="L169" s="20" t="str">
        <f>IF(原始数据!AM170="","",IF(ISERROR(MATCH(原始数据!AM170,各类选项!$C:$C,0)),1,0))</f>
        <v/>
      </c>
      <c r="M169" s="20" t="str">
        <f>IF(原始数据!AN170="","",IF(ISERROR(MATCH(原始数据!AN170,各类选项!$C:$C,0)),1,0))</f>
        <v/>
      </c>
      <c r="N169" s="20" t="str">
        <f>IF(原始数据!AO170="","",IF(ISERROR(MATCH(原始数据!AO170,各类选项!$C:$C,0)),1,0))</f>
        <v/>
      </c>
      <c r="O169" s="20" t="str">
        <f>IF(原始数据!AP170="","",IF(ISERROR(MATCH(原始数据!AP170,各类选项!$E:$E,0)),1,0))</f>
        <v/>
      </c>
      <c r="P169" s="20" t="str">
        <f>IF(原始数据!AQ170="","",IF(ISERROR(MATCH(原始数据!AQ170,各类选项!$E:$E,0)),1,0))</f>
        <v/>
      </c>
      <c r="Q169" s="20" t="str">
        <f>IF(原始数据!AR170="","",IF(ISERROR(MATCH(原始数据!AR170,各类选项!$E:$E,0)),1,0))</f>
        <v/>
      </c>
      <c r="R169" s="20" t="str">
        <f>IF(原始数据!AS170="","",IF(ISERROR(MATCH(原始数据!AS170,各类选项!$E:$E,0)),1,0))</f>
        <v/>
      </c>
      <c r="S169" s="20" t="str">
        <f>IF(原始数据!AV170="","",IF(ISERROR(MATCH(原始数据!AV170,各类选项!$C:$C,0)),1,0))</f>
        <v/>
      </c>
      <c r="T169" s="20" t="str">
        <f>IF(赛后数据!M170="","",IF(ISERROR(MATCH(赛后数据!M170,(各类选项!J:J),0)),1,0))</f>
        <v/>
      </c>
      <c r="U169" s="20" t="str">
        <f>IF(赛后数据!U170="","",IF(ISERROR(MATCH(赛后数据!U170,(各类选项!J:J),0)),1,0))</f>
        <v/>
      </c>
      <c r="V169" s="20" t="str">
        <f>IF(赛后数据!AC170="","",IF(ISERROR(MATCH(赛后数据!AC170,(各类选项!J:J),0)),1,0))</f>
        <v/>
      </c>
      <c r="W169" s="20" t="str">
        <f>IF(赛后数据!AK170="","",IF(ISERROR(MATCH(赛后数据!AK170,(各类选项!J:J),0)),1,0))</f>
        <v/>
      </c>
      <c r="Y169" s="20" t="str">
        <f>IF(对局数据!AM170="","",IF(ISERROR(MATCH(对局数据!AM170,(各类选项!J:J),0)),1,0))</f>
        <v/>
      </c>
    </row>
    <row r="170" spans="1:25">
      <c r="A170" s="20">
        <f t="shared" si="6"/>
        <v>0</v>
      </c>
      <c r="B170" s="20">
        <f t="shared" si="7"/>
        <v>0</v>
      </c>
      <c r="C170" s="20">
        <f t="shared" si="8"/>
        <v>0</v>
      </c>
      <c r="D170" s="20">
        <f>IF(原始数据!K171="","",IF(ISERROR(MATCH(原始数据!K171,原始数据!E171:F171,0)),1,0)-IF(原始数据!K171="",1,0))</f>
        <v>0</v>
      </c>
      <c r="E170" s="20">
        <f>IF(原始数据!L171="","",IF(ISERROR(MATCH(原始数据!L171,各类选项!L:L,0)),1,0)-IF(原始数据!L171="",1,0))</f>
        <v>0</v>
      </c>
      <c r="F170" s="20">
        <f>IF(原始数据!W171="","",IF(ISERROR(MATCH(原始数据!W171,各类选项!G:G,0)),1,0))</f>
        <v>0</v>
      </c>
      <c r="G170" s="20">
        <f>IF(原始数据!X171="","",IF(ISERROR(MATCH(原始数据!X171,各类选项!G:G,0)),1,0))</f>
        <v>0</v>
      </c>
      <c r="H170" s="20">
        <f>IF(原始数据!AK171="","",IF(ISERROR(MATCH(原始数据!AK171,各类选项!$E:$E,0)),1,0))</f>
        <v>0</v>
      </c>
      <c r="I170" s="20">
        <f>IF(原始数据!AL171="","",IF(ISERROR(MATCH(原始数据!AL171,各类选项!$E:$E,0)),1,0))</f>
        <v>0</v>
      </c>
      <c r="J170" s="20">
        <f>IF(原始数据!AR171="","",IF(ISERROR(MATCH(原始数据!AR171,各类选项!$E:$E,0)),1,0))</f>
        <v>0</v>
      </c>
      <c r="K170" s="20">
        <f>IF(原始数据!AT171="","",IF(ISERROR(MATCH(原始数据!AT171,各类选项!$E:$E,0)),1,0))</f>
        <v>0</v>
      </c>
      <c r="L170" s="20" t="str">
        <f>IF(原始数据!AM171="","",IF(ISERROR(MATCH(原始数据!AM171,各类选项!$C:$C,0)),1,0))</f>
        <v/>
      </c>
      <c r="M170" s="20" t="str">
        <f>IF(原始数据!AN171="","",IF(ISERROR(MATCH(原始数据!AN171,各类选项!$C:$C,0)),1,0))</f>
        <v/>
      </c>
      <c r="N170" s="20" t="str">
        <f>IF(原始数据!AO171="","",IF(ISERROR(MATCH(原始数据!AO171,各类选项!$C:$C,0)),1,0))</f>
        <v/>
      </c>
      <c r="O170" s="20">
        <f>IF(原始数据!AP171="","",IF(ISERROR(MATCH(原始数据!AP171,各类选项!$E:$E,0)),1,0))</f>
        <v>0</v>
      </c>
      <c r="P170" s="20">
        <f>IF(原始数据!AQ171="","",IF(ISERROR(MATCH(原始数据!AQ171,各类选项!$E:$E,0)),1,0))</f>
        <v>0</v>
      </c>
      <c r="Q170" s="20">
        <f>IF(原始数据!AR171="","",IF(ISERROR(MATCH(原始数据!AR171,各类选项!$E:$E,0)),1,0))</f>
        <v>0</v>
      </c>
      <c r="R170" s="20">
        <f>IF(原始数据!AS171="","",IF(ISERROR(MATCH(原始数据!AS171,各类选项!$E:$E,0)),1,0))</f>
        <v>0</v>
      </c>
      <c r="S170" s="20">
        <f>IF(原始数据!AV171="","",IF(ISERROR(MATCH(原始数据!AV171,各类选项!$C:$C,0)),1,0))</f>
        <v>0</v>
      </c>
      <c r="T170" s="20">
        <f>IF(赛后数据!M171="","",IF(ISERROR(MATCH(赛后数据!M171,(各类选项!J:J),0)),1,0))</f>
        <v>0</v>
      </c>
      <c r="U170" s="20">
        <f>IF(赛后数据!U171="","",IF(ISERROR(MATCH(赛后数据!U171,(各类选项!J:J),0)),1,0))</f>
        <v>0</v>
      </c>
      <c r="V170" s="20">
        <f>IF(赛后数据!AC171="","",IF(ISERROR(MATCH(赛后数据!AC171,(各类选项!J:J),0)),1,0))</f>
        <v>0</v>
      </c>
      <c r="W170" s="20">
        <f>IF(赛后数据!AK171="","",IF(ISERROR(MATCH(赛后数据!AK171,(各类选项!J:J),0)),1,0))</f>
        <v>0</v>
      </c>
      <c r="Y170" s="20">
        <f>IF(对局数据!AM171="","",IF(ISERROR(MATCH(对局数据!AM171,(各类选项!J:J),0)),1,0))</f>
        <v>0</v>
      </c>
    </row>
    <row r="171" spans="1:25">
      <c r="A171" s="20">
        <f t="shared" si="6"/>
        <v>0</v>
      </c>
      <c r="B171" s="20">
        <f t="shared" si="7"/>
        <v>0</v>
      </c>
      <c r="C171" s="20">
        <f t="shared" si="8"/>
        <v>0</v>
      </c>
      <c r="D171" s="20">
        <f>IF(原始数据!K172="","",IF(ISERROR(MATCH(原始数据!K172,原始数据!E172:F172,0)),1,0)-IF(原始数据!K172="",1,0))</f>
        <v>0</v>
      </c>
      <c r="E171" s="20">
        <f>IF(原始数据!L172="","",IF(ISERROR(MATCH(原始数据!L172,各类选项!L:L,0)),1,0)-IF(原始数据!L172="",1,0))</f>
        <v>0</v>
      </c>
      <c r="F171" s="20">
        <f>IF(原始数据!W172="","",IF(ISERROR(MATCH(原始数据!W172,各类选项!G:G,0)),1,0))</f>
        <v>0</v>
      </c>
      <c r="G171" s="20">
        <f>IF(原始数据!X172="","",IF(ISERROR(MATCH(原始数据!X172,各类选项!G:G,0)),1,0))</f>
        <v>0</v>
      </c>
      <c r="H171" s="20">
        <f>IF(原始数据!AK172="","",IF(ISERROR(MATCH(原始数据!AK172,各类选项!$E:$E,0)),1,0))</f>
        <v>0</v>
      </c>
      <c r="I171" s="20">
        <f>IF(原始数据!AL172="","",IF(ISERROR(MATCH(原始数据!AL172,各类选项!$E:$E,0)),1,0))</f>
        <v>0</v>
      </c>
      <c r="J171" s="20">
        <f>IF(原始数据!AR172="","",IF(ISERROR(MATCH(原始数据!AR172,各类选项!$E:$E,0)),1,0))</f>
        <v>0</v>
      </c>
      <c r="K171" s="20">
        <f>IF(原始数据!AT172="","",IF(ISERROR(MATCH(原始数据!AT172,各类选项!$E:$E,0)),1,0))</f>
        <v>0</v>
      </c>
      <c r="L171" s="20" t="str">
        <f>IF(原始数据!AM172="","",IF(ISERROR(MATCH(原始数据!AM172,各类选项!$C:$C,0)),1,0))</f>
        <v/>
      </c>
      <c r="M171" s="20" t="str">
        <f>IF(原始数据!AN172="","",IF(ISERROR(MATCH(原始数据!AN172,各类选项!$C:$C,0)),1,0))</f>
        <v/>
      </c>
      <c r="N171" s="20" t="str">
        <f>IF(原始数据!AO172="","",IF(ISERROR(MATCH(原始数据!AO172,各类选项!$C:$C,0)),1,0))</f>
        <v/>
      </c>
      <c r="O171" s="20">
        <f>IF(原始数据!AP172="","",IF(ISERROR(MATCH(原始数据!AP172,各类选项!$E:$E,0)),1,0))</f>
        <v>0</v>
      </c>
      <c r="P171" s="20">
        <f>IF(原始数据!AQ172="","",IF(ISERROR(MATCH(原始数据!AQ172,各类选项!$E:$E,0)),1,0))</f>
        <v>0</v>
      </c>
      <c r="Q171" s="20">
        <f>IF(原始数据!AR172="","",IF(ISERROR(MATCH(原始数据!AR172,各类选项!$E:$E,0)),1,0))</f>
        <v>0</v>
      </c>
      <c r="R171" s="20">
        <f>IF(原始数据!AS172="","",IF(ISERROR(MATCH(原始数据!AS172,各类选项!$E:$E,0)),1,0))</f>
        <v>0</v>
      </c>
      <c r="S171" s="20">
        <f>IF(原始数据!AV172="","",IF(ISERROR(MATCH(原始数据!AV172,各类选项!$C:$C,0)),1,0))</f>
        <v>0</v>
      </c>
      <c r="T171" s="20">
        <f>IF(赛后数据!M172="","",IF(ISERROR(MATCH(赛后数据!M172,(各类选项!J:J),0)),1,0))</f>
        <v>0</v>
      </c>
      <c r="U171" s="20">
        <f>IF(赛后数据!U172="","",IF(ISERROR(MATCH(赛后数据!U172,(各类选项!J:J),0)),1,0))</f>
        <v>0</v>
      </c>
      <c r="V171" s="20">
        <f>IF(赛后数据!AC172="","",IF(ISERROR(MATCH(赛后数据!AC172,(各类选项!J:J),0)),1,0))</f>
        <v>0</v>
      </c>
      <c r="W171" s="20">
        <f>IF(赛后数据!AK172="","",IF(ISERROR(MATCH(赛后数据!AK172,(各类选项!J:J),0)),1,0))</f>
        <v>0</v>
      </c>
      <c r="Y171" s="20">
        <f>IF(对局数据!AM172="","",IF(ISERROR(MATCH(对局数据!AM172,(各类选项!J:J),0)),1,0))</f>
        <v>0</v>
      </c>
    </row>
    <row r="172" spans="1:25">
      <c r="A172" s="20">
        <f t="shared" si="6"/>
        <v>0</v>
      </c>
      <c r="B172" s="20">
        <f t="shared" si="7"/>
        <v>0</v>
      </c>
      <c r="C172" s="20">
        <f t="shared" si="8"/>
        <v>0</v>
      </c>
      <c r="D172" s="20">
        <f>IF(原始数据!K173="","",IF(ISERROR(MATCH(原始数据!K173,原始数据!E173:F173,0)),1,0)-IF(原始数据!K173="",1,0))</f>
        <v>0</v>
      </c>
      <c r="E172" s="20">
        <f>IF(原始数据!L173="","",IF(ISERROR(MATCH(原始数据!L173,各类选项!L:L,0)),1,0)-IF(原始数据!L173="",1,0))</f>
        <v>0</v>
      </c>
      <c r="F172" s="20">
        <f>IF(原始数据!W173="","",IF(ISERROR(MATCH(原始数据!W173,各类选项!G:G,0)),1,0))</f>
        <v>0</v>
      </c>
      <c r="G172" s="20">
        <f>IF(原始数据!X173="","",IF(ISERROR(MATCH(原始数据!X173,各类选项!G:G,0)),1,0))</f>
        <v>0</v>
      </c>
      <c r="H172" s="20">
        <f>IF(原始数据!AK173="","",IF(ISERROR(MATCH(原始数据!AK173,各类选项!$E:$E,0)),1,0))</f>
        <v>0</v>
      </c>
      <c r="I172" s="20">
        <f>IF(原始数据!AL173="","",IF(ISERROR(MATCH(原始数据!AL173,各类选项!$E:$E,0)),1,0))</f>
        <v>0</v>
      </c>
      <c r="J172" s="20">
        <f>IF(原始数据!AR173="","",IF(ISERROR(MATCH(原始数据!AR173,各类选项!$E:$E,0)),1,0))</f>
        <v>0</v>
      </c>
      <c r="K172" s="20">
        <f>IF(原始数据!AT173="","",IF(ISERROR(MATCH(原始数据!AT173,各类选项!$E:$E,0)),1,0))</f>
        <v>0</v>
      </c>
      <c r="L172" s="20">
        <f>IF(原始数据!AM173="","",IF(ISERROR(MATCH(原始数据!AM173,各类选项!$C:$C,0)),1,0))</f>
        <v>0</v>
      </c>
      <c r="M172" s="20" t="str">
        <f>IF(原始数据!AN173="","",IF(ISERROR(MATCH(原始数据!AN173,各类选项!$C:$C,0)),1,0))</f>
        <v/>
      </c>
      <c r="N172" s="20" t="str">
        <f>IF(原始数据!AO173="","",IF(ISERROR(MATCH(原始数据!AO173,各类选项!$C:$C,0)),1,0))</f>
        <v/>
      </c>
      <c r="O172" s="20">
        <f>IF(原始数据!AP173="","",IF(ISERROR(MATCH(原始数据!AP173,各类选项!$E:$E,0)),1,0))</f>
        <v>0</v>
      </c>
      <c r="P172" s="20">
        <f>IF(原始数据!AQ173="","",IF(ISERROR(MATCH(原始数据!AQ173,各类选项!$E:$E,0)),1,0))</f>
        <v>0</v>
      </c>
      <c r="Q172" s="20">
        <f>IF(原始数据!AR173="","",IF(ISERROR(MATCH(原始数据!AR173,各类选项!$E:$E,0)),1,0))</f>
        <v>0</v>
      </c>
      <c r="R172" s="20">
        <f>IF(原始数据!AS173="","",IF(ISERROR(MATCH(原始数据!AS173,各类选项!$E:$E,0)),1,0))</f>
        <v>0</v>
      </c>
      <c r="S172" s="20">
        <f>IF(原始数据!AV173="","",IF(ISERROR(MATCH(原始数据!AV173,各类选项!$C:$C,0)),1,0))</f>
        <v>0</v>
      </c>
      <c r="T172" s="20">
        <f>IF(赛后数据!M173="","",IF(ISERROR(MATCH(赛后数据!M173,(各类选项!J:J),0)),1,0))</f>
        <v>0</v>
      </c>
      <c r="U172" s="20">
        <f>IF(赛后数据!U173="","",IF(ISERROR(MATCH(赛后数据!U173,(各类选项!J:J),0)),1,0))</f>
        <v>0</v>
      </c>
      <c r="V172" s="20">
        <f>IF(赛后数据!AC173="","",IF(ISERROR(MATCH(赛后数据!AC173,(各类选项!J:J),0)),1,0))</f>
        <v>0</v>
      </c>
      <c r="W172" s="20">
        <f>IF(赛后数据!AK173="","",IF(ISERROR(MATCH(赛后数据!AK173,(各类选项!J:J),0)),1,0))</f>
        <v>0</v>
      </c>
      <c r="Y172" s="20">
        <f>IF(对局数据!AM173="","",IF(ISERROR(MATCH(对局数据!AM173,(各类选项!J:J),0)),1,0))</f>
        <v>0</v>
      </c>
    </row>
    <row r="173" spans="1:25">
      <c r="A173" s="20">
        <f t="shared" si="6"/>
        <v>0</v>
      </c>
      <c r="B173" s="20">
        <f t="shared" si="7"/>
        <v>0</v>
      </c>
      <c r="C173" s="20">
        <f t="shared" si="8"/>
        <v>1</v>
      </c>
      <c r="D173" s="20">
        <f>IF(原始数据!K174="","",IF(ISERROR(MATCH(原始数据!K174,原始数据!E174:F174,0)),1,0)-IF(原始数据!K174="",1,0))</f>
        <v>0</v>
      </c>
      <c r="E173" s="20">
        <f>IF(原始数据!L174="","",IF(ISERROR(MATCH(原始数据!L174,各类选项!L:L,0)),1,0)-IF(原始数据!L174="",1,0))</f>
        <v>0</v>
      </c>
      <c r="F173" s="20">
        <f>IF(原始数据!W174="","",IF(ISERROR(MATCH(原始数据!W174,各类选项!G:G,0)),1,0))</f>
        <v>0</v>
      </c>
      <c r="G173" s="20">
        <f>IF(原始数据!X174="","",IF(ISERROR(MATCH(原始数据!X174,各类选项!G:G,0)),1,0))</f>
        <v>0</v>
      </c>
      <c r="H173" s="20">
        <f>IF(原始数据!AK174="","",IF(ISERROR(MATCH(原始数据!AK174,各类选项!$E:$E,0)),1,0))</f>
        <v>0</v>
      </c>
      <c r="I173" s="20">
        <f>IF(原始数据!AL174="","",IF(ISERROR(MATCH(原始数据!AL174,各类选项!$E:$E,0)),1,0))</f>
        <v>0</v>
      </c>
      <c r="J173" s="20">
        <f>IF(原始数据!AR174="","",IF(ISERROR(MATCH(原始数据!AR174,各类选项!$E:$E,0)),1,0))</f>
        <v>0</v>
      </c>
      <c r="K173" s="20">
        <f>IF(原始数据!AT174="","",IF(ISERROR(MATCH(原始数据!AT174,各类选项!$E:$E,0)),1,0))</f>
        <v>0</v>
      </c>
      <c r="L173" s="20">
        <f>IF(原始数据!AM174="","",IF(ISERROR(MATCH(原始数据!AM174,各类选项!$C:$C,0)),1,0))</f>
        <v>0</v>
      </c>
      <c r="M173" s="20" t="str">
        <f>IF(原始数据!AN174="","",IF(ISERROR(MATCH(原始数据!AN174,各类选项!$C:$C,0)),1,0))</f>
        <v/>
      </c>
      <c r="N173" s="20" t="str">
        <f>IF(原始数据!AO174="","",IF(ISERROR(MATCH(原始数据!AO174,各类选项!$C:$C,0)),1,0))</f>
        <v/>
      </c>
      <c r="O173" s="20">
        <f>IF(原始数据!AP174="","",IF(ISERROR(MATCH(原始数据!AP174,各类选项!$E:$E,0)),1,0))</f>
        <v>0</v>
      </c>
      <c r="P173" s="20">
        <f>IF(原始数据!AQ174="","",IF(ISERROR(MATCH(原始数据!AQ174,各类选项!$E:$E,0)),1,0))</f>
        <v>0</v>
      </c>
      <c r="Q173" s="20">
        <f>IF(原始数据!AR174="","",IF(ISERROR(MATCH(原始数据!AR174,各类选项!$E:$E,0)),1,0))</f>
        <v>0</v>
      </c>
      <c r="R173" s="20">
        <f>IF(原始数据!AS174="","",IF(ISERROR(MATCH(原始数据!AS174,各类选项!$E:$E,0)),1,0))</f>
        <v>0</v>
      </c>
      <c r="S173" s="20">
        <f>IF(原始数据!AV174="","",IF(ISERROR(MATCH(原始数据!AV174,各类选项!$C:$C,0)),1,0))</f>
        <v>0</v>
      </c>
      <c r="T173" s="20">
        <f>IF(赛后数据!M174="","",IF(ISERROR(MATCH(赛后数据!M174,(各类选项!J:J),0)),1,0))</f>
        <v>0</v>
      </c>
      <c r="U173" s="20">
        <f>IF(赛后数据!U174="","",IF(ISERROR(MATCH(赛后数据!U174,(各类选项!J:J),0)),1,0))</f>
        <v>0</v>
      </c>
      <c r="V173" s="20">
        <f>IF(赛后数据!AC174="","",IF(ISERROR(MATCH(赛后数据!AC174,(各类选项!J:J),0)),1,0))</f>
        <v>0</v>
      </c>
      <c r="W173" s="20">
        <f>IF(赛后数据!AK174="","",IF(ISERROR(MATCH(赛后数据!AK174,(各类选项!J:J),0)),1,0))</f>
        <v>0</v>
      </c>
      <c r="Y173" s="20">
        <f>IF(对局数据!AM174="","",IF(ISERROR(MATCH(对局数据!AM174,(各类选项!J:J),0)),1,0))</f>
        <v>1</v>
      </c>
    </row>
    <row r="174" spans="1:25">
      <c r="A174" s="20">
        <f t="shared" si="6"/>
        <v>0</v>
      </c>
      <c r="B174" s="20">
        <f t="shared" si="7"/>
        <v>0</v>
      </c>
      <c r="C174" s="20">
        <f t="shared" si="8"/>
        <v>0</v>
      </c>
      <c r="D174" s="20" t="str">
        <f>IF(原始数据!K175="","",IF(ISERROR(MATCH(原始数据!K175,原始数据!E175:F175,0)),1,0)-IF(原始数据!K175="",1,0))</f>
        <v/>
      </c>
      <c r="E174" s="20" t="str">
        <f>IF(原始数据!L175="","",IF(ISERROR(MATCH(原始数据!L175,各类选项!L:L,0)),1,0)-IF(原始数据!L175="",1,0))</f>
        <v/>
      </c>
      <c r="F174" s="20" t="str">
        <f>IF(原始数据!W175="","",IF(ISERROR(MATCH(原始数据!W175,各类选项!G:G,0)),1,0))</f>
        <v/>
      </c>
      <c r="G174" s="20" t="str">
        <f>IF(原始数据!X175="","",IF(ISERROR(MATCH(原始数据!X175,各类选项!G:G,0)),1,0))</f>
        <v/>
      </c>
      <c r="H174" s="20" t="str">
        <f>IF(原始数据!AK175="","",IF(ISERROR(MATCH(原始数据!AK175,各类选项!$E:$E,0)),1,0))</f>
        <v/>
      </c>
      <c r="I174" s="20" t="str">
        <f>IF(原始数据!AL175="","",IF(ISERROR(MATCH(原始数据!AL175,各类选项!$E:$E,0)),1,0))</f>
        <v/>
      </c>
      <c r="J174" s="20" t="str">
        <f>IF(原始数据!AR175="","",IF(ISERROR(MATCH(原始数据!AR175,各类选项!$E:$E,0)),1,0))</f>
        <v/>
      </c>
      <c r="K174" s="20" t="str">
        <f>IF(原始数据!AT175="","",IF(ISERROR(MATCH(原始数据!AT175,各类选项!$E:$E,0)),1,0))</f>
        <v/>
      </c>
      <c r="L174" s="20" t="str">
        <f>IF(原始数据!AM175="","",IF(ISERROR(MATCH(原始数据!AM175,各类选项!$C:$C,0)),1,0))</f>
        <v/>
      </c>
      <c r="M174" s="20" t="str">
        <f>IF(原始数据!AN175="","",IF(ISERROR(MATCH(原始数据!AN175,各类选项!$C:$C,0)),1,0))</f>
        <v/>
      </c>
      <c r="N174" s="20" t="str">
        <f>IF(原始数据!AO175="","",IF(ISERROR(MATCH(原始数据!AO175,各类选项!$C:$C,0)),1,0))</f>
        <v/>
      </c>
      <c r="O174" s="20" t="str">
        <f>IF(原始数据!AP175="","",IF(ISERROR(MATCH(原始数据!AP175,各类选项!$E:$E,0)),1,0))</f>
        <v/>
      </c>
      <c r="P174" s="20" t="str">
        <f>IF(原始数据!AQ175="","",IF(ISERROR(MATCH(原始数据!AQ175,各类选项!$E:$E,0)),1,0))</f>
        <v/>
      </c>
      <c r="Q174" s="20" t="str">
        <f>IF(原始数据!AR175="","",IF(ISERROR(MATCH(原始数据!AR175,各类选项!$E:$E,0)),1,0))</f>
        <v/>
      </c>
      <c r="R174" s="20" t="str">
        <f>IF(原始数据!AS175="","",IF(ISERROR(MATCH(原始数据!AS175,各类选项!$E:$E,0)),1,0))</f>
        <v/>
      </c>
      <c r="S174" s="20" t="str">
        <f>IF(原始数据!AV175="","",IF(ISERROR(MATCH(原始数据!AV175,各类选项!$C:$C,0)),1,0))</f>
        <v/>
      </c>
      <c r="T174" s="20" t="str">
        <f>IF(赛后数据!M175="","",IF(ISERROR(MATCH(赛后数据!M175,(各类选项!J:J),0)),1,0))</f>
        <v/>
      </c>
      <c r="U174" s="20" t="str">
        <f>IF(赛后数据!U175="","",IF(ISERROR(MATCH(赛后数据!U175,(各类选项!J:J),0)),1,0))</f>
        <v/>
      </c>
      <c r="V174" s="20" t="str">
        <f>IF(赛后数据!AC175="","",IF(ISERROR(MATCH(赛后数据!AC175,(各类选项!J:J),0)),1,0))</f>
        <v/>
      </c>
      <c r="W174" s="20" t="str">
        <f>IF(赛后数据!AK175="","",IF(ISERROR(MATCH(赛后数据!AK175,(各类选项!J:J),0)),1,0))</f>
        <v/>
      </c>
      <c r="Y174" s="20" t="str">
        <f>IF(对局数据!AM175="","",IF(ISERROR(MATCH(对局数据!AM175,(各类选项!J:J),0)),1,0))</f>
        <v/>
      </c>
    </row>
    <row r="175" spans="1:25">
      <c r="A175" s="20">
        <f t="shared" si="6"/>
        <v>0</v>
      </c>
      <c r="B175" s="20">
        <f t="shared" si="7"/>
        <v>0</v>
      </c>
      <c r="C175" s="20">
        <f t="shared" si="8"/>
        <v>0</v>
      </c>
      <c r="D175" s="20" t="str">
        <f>IF(原始数据!K176="","",IF(ISERROR(MATCH(原始数据!K176,原始数据!E176:F176,0)),1,0)-IF(原始数据!K176="",1,0))</f>
        <v/>
      </c>
      <c r="E175" s="20" t="str">
        <f>IF(原始数据!L176="","",IF(ISERROR(MATCH(原始数据!L176,各类选项!L:L,0)),1,0)-IF(原始数据!L176="",1,0))</f>
        <v/>
      </c>
      <c r="F175" s="20" t="str">
        <f>IF(原始数据!W176="","",IF(ISERROR(MATCH(原始数据!W176,各类选项!G:G,0)),1,0))</f>
        <v/>
      </c>
      <c r="G175" s="20" t="str">
        <f>IF(原始数据!X176="","",IF(ISERROR(MATCH(原始数据!X176,各类选项!G:G,0)),1,0))</f>
        <v/>
      </c>
      <c r="H175" s="20" t="str">
        <f>IF(原始数据!AK176="","",IF(ISERROR(MATCH(原始数据!AK176,各类选项!$E:$E,0)),1,0))</f>
        <v/>
      </c>
      <c r="I175" s="20" t="str">
        <f>IF(原始数据!AL176="","",IF(ISERROR(MATCH(原始数据!AL176,各类选项!$E:$E,0)),1,0))</f>
        <v/>
      </c>
      <c r="J175" s="20" t="str">
        <f>IF(原始数据!AR176="","",IF(ISERROR(MATCH(原始数据!AR176,各类选项!$E:$E,0)),1,0))</f>
        <v/>
      </c>
      <c r="K175" s="20" t="str">
        <f>IF(原始数据!AT176="","",IF(ISERROR(MATCH(原始数据!AT176,各类选项!$E:$E,0)),1,0))</f>
        <v/>
      </c>
      <c r="L175" s="20" t="str">
        <f>IF(原始数据!AM176="","",IF(ISERROR(MATCH(原始数据!AM176,各类选项!$C:$C,0)),1,0))</f>
        <v/>
      </c>
      <c r="M175" s="20" t="str">
        <f>IF(原始数据!AN176="","",IF(ISERROR(MATCH(原始数据!AN176,各类选项!$C:$C,0)),1,0))</f>
        <v/>
      </c>
      <c r="N175" s="20" t="str">
        <f>IF(原始数据!AO176="","",IF(ISERROR(MATCH(原始数据!AO176,各类选项!$C:$C,0)),1,0))</f>
        <v/>
      </c>
      <c r="O175" s="20" t="str">
        <f>IF(原始数据!AP176="","",IF(ISERROR(MATCH(原始数据!AP176,各类选项!$E:$E,0)),1,0))</f>
        <v/>
      </c>
      <c r="P175" s="20" t="str">
        <f>IF(原始数据!AQ176="","",IF(ISERROR(MATCH(原始数据!AQ176,各类选项!$E:$E,0)),1,0))</f>
        <v/>
      </c>
      <c r="Q175" s="20" t="str">
        <f>IF(原始数据!AR176="","",IF(ISERROR(MATCH(原始数据!AR176,各类选项!$E:$E,0)),1,0))</f>
        <v/>
      </c>
      <c r="R175" s="20" t="str">
        <f>IF(原始数据!AS176="","",IF(ISERROR(MATCH(原始数据!AS176,各类选项!$E:$E,0)),1,0))</f>
        <v/>
      </c>
      <c r="S175" s="20" t="str">
        <f>IF(原始数据!AV176="","",IF(ISERROR(MATCH(原始数据!AV176,各类选项!$C:$C,0)),1,0))</f>
        <v/>
      </c>
      <c r="T175" s="20" t="str">
        <f>IF(赛后数据!M176="","",IF(ISERROR(MATCH(赛后数据!M176,(各类选项!J:J),0)),1,0))</f>
        <v/>
      </c>
      <c r="U175" s="20" t="str">
        <f>IF(赛后数据!U176="","",IF(ISERROR(MATCH(赛后数据!U176,(各类选项!J:J),0)),1,0))</f>
        <v/>
      </c>
      <c r="V175" s="20" t="str">
        <f>IF(赛后数据!AC176="","",IF(ISERROR(MATCH(赛后数据!AC176,(各类选项!J:J),0)),1,0))</f>
        <v/>
      </c>
      <c r="W175" s="20" t="str">
        <f>IF(赛后数据!AK176="","",IF(ISERROR(MATCH(赛后数据!AK176,(各类选项!J:J),0)),1,0))</f>
        <v/>
      </c>
      <c r="Y175" s="20" t="str">
        <f>IF(对局数据!AM176="","",IF(ISERROR(MATCH(对局数据!AM176,(各类选项!J:J),0)),1,0))</f>
        <v/>
      </c>
    </row>
    <row r="176" spans="1:25">
      <c r="A176" s="20">
        <f t="shared" si="6"/>
        <v>0</v>
      </c>
      <c r="B176" s="20">
        <f t="shared" si="7"/>
        <v>0</v>
      </c>
      <c r="C176" s="20">
        <f t="shared" si="8"/>
        <v>0</v>
      </c>
      <c r="D176" s="20" t="str">
        <f>IF(原始数据!K177="","",IF(ISERROR(MATCH(原始数据!K177,原始数据!E177:F177,0)),1,0)-IF(原始数据!K177="",1,0))</f>
        <v/>
      </c>
      <c r="E176" s="20" t="str">
        <f>IF(原始数据!L177="","",IF(ISERROR(MATCH(原始数据!L177,各类选项!L:L,0)),1,0)-IF(原始数据!L177="",1,0))</f>
        <v/>
      </c>
      <c r="F176" s="20" t="str">
        <f>IF(原始数据!W177="","",IF(ISERROR(MATCH(原始数据!W177,各类选项!G:G,0)),1,0))</f>
        <v/>
      </c>
      <c r="G176" s="20" t="str">
        <f>IF(原始数据!X177="","",IF(ISERROR(MATCH(原始数据!X177,各类选项!G:G,0)),1,0))</f>
        <v/>
      </c>
      <c r="H176" s="20" t="str">
        <f>IF(原始数据!AK177="","",IF(ISERROR(MATCH(原始数据!AK177,各类选项!$E:$E,0)),1,0))</f>
        <v/>
      </c>
      <c r="I176" s="20" t="str">
        <f>IF(原始数据!AL177="","",IF(ISERROR(MATCH(原始数据!AL177,各类选项!$E:$E,0)),1,0))</f>
        <v/>
      </c>
      <c r="J176" s="20" t="str">
        <f>IF(原始数据!AR177="","",IF(ISERROR(MATCH(原始数据!AR177,各类选项!$E:$E,0)),1,0))</f>
        <v/>
      </c>
      <c r="K176" s="20" t="str">
        <f>IF(原始数据!AT177="","",IF(ISERROR(MATCH(原始数据!AT177,各类选项!$E:$E,0)),1,0))</f>
        <v/>
      </c>
      <c r="L176" s="20" t="str">
        <f>IF(原始数据!AM177="","",IF(ISERROR(MATCH(原始数据!AM177,各类选项!$C:$C,0)),1,0))</f>
        <v/>
      </c>
      <c r="M176" s="20" t="str">
        <f>IF(原始数据!AN177="","",IF(ISERROR(MATCH(原始数据!AN177,各类选项!$C:$C,0)),1,0))</f>
        <v/>
      </c>
      <c r="N176" s="20" t="str">
        <f>IF(原始数据!AO177="","",IF(ISERROR(MATCH(原始数据!AO177,各类选项!$C:$C,0)),1,0))</f>
        <v/>
      </c>
      <c r="O176" s="20" t="str">
        <f>IF(原始数据!AP177="","",IF(ISERROR(MATCH(原始数据!AP177,各类选项!$E:$E,0)),1,0))</f>
        <v/>
      </c>
      <c r="P176" s="20" t="str">
        <f>IF(原始数据!AQ177="","",IF(ISERROR(MATCH(原始数据!AQ177,各类选项!$E:$E,0)),1,0))</f>
        <v/>
      </c>
      <c r="Q176" s="20" t="str">
        <f>IF(原始数据!AR177="","",IF(ISERROR(MATCH(原始数据!AR177,各类选项!$E:$E,0)),1,0))</f>
        <v/>
      </c>
      <c r="R176" s="20" t="str">
        <f>IF(原始数据!AS177="","",IF(ISERROR(MATCH(原始数据!AS177,各类选项!$E:$E,0)),1,0))</f>
        <v/>
      </c>
      <c r="S176" s="20" t="str">
        <f>IF(原始数据!AV177="","",IF(ISERROR(MATCH(原始数据!AV177,各类选项!$C:$C,0)),1,0))</f>
        <v/>
      </c>
      <c r="T176" s="20" t="str">
        <f>IF(赛后数据!M177="","",IF(ISERROR(MATCH(赛后数据!M177,(各类选项!J:J),0)),1,0))</f>
        <v/>
      </c>
      <c r="U176" s="20" t="str">
        <f>IF(赛后数据!U177="","",IF(ISERROR(MATCH(赛后数据!U177,(各类选项!J:J),0)),1,0))</f>
        <v/>
      </c>
      <c r="V176" s="20" t="str">
        <f>IF(赛后数据!AC177="","",IF(ISERROR(MATCH(赛后数据!AC177,(各类选项!J:J),0)),1,0))</f>
        <v/>
      </c>
      <c r="W176" s="20" t="str">
        <f>IF(赛后数据!AK177="","",IF(ISERROR(MATCH(赛后数据!AK177,(各类选项!J:J),0)),1,0))</f>
        <v/>
      </c>
      <c r="Y176" s="20" t="str">
        <f>IF(对局数据!AM177="","",IF(ISERROR(MATCH(对局数据!AM177,(各类选项!J:J),0)),1,0))</f>
        <v/>
      </c>
    </row>
    <row r="177" spans="1:25">
      <c r="A177" s="20">
        <f t="shared" si="6"/>
        <v>0</v>
      </c>
      <c r="B177" s="20">
        <f t="shared" si="7"/>
        <v>0</v>
      </c>
      <c r="C177" s="20">
        <f t="shared" si="8"/>
        <v>0</v>
      </c>
      <c r="D177" s="20" t="str">
        <f>IF(原始数据!K178="","",IF(ISERROR(MATCH(原始数据!K178,原始数据!E178:F178,0)),1,0)-IF(原始数据!K178="",1,0))</f>
        <v/>
      </c>
      <c r="E177" s="20" t="str">
        <f>IF(原始数据!L178="","",IF(ISERROR(MATCH(原始数据!L178,各类选项!L:L,0)),1,0)-IF(原始数据!L178="",1,0))</f>
        <v/>
      </c>
      <c r="F177" s="20" t="str">
        <f>IF(原始数据!W178="","",IF(ISERROR(MATCH(原始数据!W178,各类选项!G:G,0)),1,0))</f>
        <v/>
      </c>
      <c r="G177" s="20" t="str">
        <f>IF(原始数据!X178="","",IF(ISERROR(MATCH(原始数据!X178,各类选项!G:G,0)),1,0))</f>
        <v/>
      </c>
      <c r="H177" s="20" t="str">
        <f>IF(原始数据!AK178="","",IF(ISERROR(MATCH(原始数据!AK178,各类选项!$E:$E,0)),1,0))</f>
        <v/>
      </c>
      <c r="I177" s="20" t="str">
        <f>IF(原始数据!AL178="","",IF(ISERROR(MATCH(原始数据!AL178,各类选项!$E:$E,0)),1,0))</f>
        <v/>
      </c>
      <c r="J177" s="20" t="str">
        <f>IF(原始数据!AR178="","",IF(ISERROR(MATCH(原始数据!AR178,各类选项!$E:$E,0)),1,0))</f>
        <v/>
      </c>
      <c r="K177" s="20" t="str">
        <f>IF(原始数据!AT178="","",IF(ISERROR(MATCH(原始数据!AT178,各类选项!$E:$E,0)),1,0))</f>
        <v/>
      </c>
      <c r="L177" s="20" t="str">
        <f>IF(原始数据!AM178="","",IF(ISERROR(MATCH(原始数据!AM178,各类选项!$C:$C,0)),1,0))</f>
        <v/>
      </c>
      <c r="M177" s="20" t="str">
        <f>IF(原始数据!AN178="","",IF(ISERROR(MATCH(原始数据!AN178,各类选项!$C:$C,0)),1,0))</f>
        <v/>
      </c>
      <c r="N177" s="20" t="str">
        <f>IF(原始数据!AO178="","",IF(ISERROR(MATCH(原始数据!AO178,各类选项!$C:$C,0)),1,0))</f>
        <v/>
      </c>
      <c r="O177" s="20" t="str">
        <f>IF(原始数据!AP178="","",IF(ISERROR(MATCH(原始数据!AP178,各类选项!$E:$E,0)),1,0))</f>
        <v/>
      </c>
      <c r="P177" s="20" t="str">
        <f>IF(原始数据!AQ178="","",IF(ISERROR(MATCH(原始数据!AQ178,各类选项!$E:$E,0)),1,0))</f>
        <v/>
      </c>
      <c r="Q177" s="20" t="str">
        <f>IF(原始数据!AR178="","",IF(ISERROR(MATCH(原始数据!AR178,各类选项!$E:$E,0)),1,0))</f>
        <v/>
      </c>
      <c r="R177" s="20" t="str">
        <f>IF(原始数据!AS178="","",IF(ISERROR(MATCH(原始数据!AS178,各类选项!$E:$E,0)),1,0))</f>
        <v/>
      </c>
      <c r="S177" s="20" t="str">
        <f>IF(原始数据!AV178="","",IF(ISERROR(MATCH(原始数据!AV178,各类选项!$C:$C,0)),1,0))</f>
        <v/>
      </c>
      <c r="T177" s="20" t="str">
        <f>IF(赛后数据!M178="","",IF(ISERROR(MATCH(赛后数据!M178,(各类选项!J:J),0)),1,0))</f>
        <v/>
      </c>
      <c r="U177" s="20" t="str">
        <f>IF(赛后数据!U178="","",IF(ISERROR(MATCH(赛后数据!U178,(各类选项!J:J),0)),1,0))</f>
        <v/>
      </c>
      <c r="V177" s="20" t="str">
        <f>IF(赛后数据!AC178="","",IF(ISERROR(MATCH(赛后数据!AC178,(各类选项!J:J),0)),1,0))</f>
        <v/>
      </c>
      <c r="W177" s="20" t="str">
        <f>IF(赛后数据!AK178="","",IF(ISERROR(MATCH(赛后数据!AK178,(各类选项!J:J),0)),1,0))</f>
        <v/>
      </c>
      <c r="Y177" s="20" t="str">
        <f>IF(对局数据!AM178="","",IF(ISERROR(MATCH(对局数据!AM178,(各类选项!J:J),0)),1,0))</f>
        <v/>
      </c>
    </row>
    <row r="178" spans="1:25">
      <c r="A178" s="20">
        <f t="shared" si="6"/>
        <v>0</v>
      </c>
      <c r="B178" s="20">
        <f t="shared" si="7"/>
        <v>0</v>
      </c>
      <c r="C178" s="20">
        <f t="shared" si="8"/>
        <v>0</v>
      </c>
      <c r="D178" s="20">
        <f>IF(原始数据!K179="","",IF(ISERROR(MATCH(原始数据!K179,原始数据!E179:F179,0)),1,0)-IF(原始数据!K179="",1,0))</f>
        <v>0</v>
      </c>
      <c r="E178" s="20">
        <f>IF(原始数据!L179="","",IF(ISERROR(MATCH(原始数据!L179,各类选项!L:L,0)),1,0)-IF(原始数据!L179="",1,0))</f>
        <v>0</v>
      </c>
      <c r="F178" s="20">
        <f>IF(原始数据!W179="","",IF(ISERROR(MATCH(原始数据!W179,各类选项!G:G,0)),1,0))</f>
        <v>0</v>
      </c>
      <c r="G178" s="20">
        <f>IF(原始数据!X179="","",IF(ISERROR(MATCH(原始数据!X179,各类选项!G:G,0)),1,0))</f>
        <v>0</v>
      </c>
      <c r="H178" s="20">
        <f>IF(原始数据!AK179="","",IF(ISERROR(MATCH(原始数据!AK179,各类选项!$E:$E,0)),1,0))</f>
        <v>0</v>
      </c>
      <c r="I178" s="20">
        <f>IF(原始数据!AL179="","",IF(ISERROR(MATCH(原始数据!AL179,各类选项!$E:$E,0)),1,0))</f>
        <v>0</v>
      </c>
      <c r="J178" s="20">
        <f>IF(原始数据!AR179="","",IF(ISERROR(MATCH(原始数据!AR179,各类选项!$E:$E,0)),1,0))</f>
        <v>0</v>
      </c>
      <c r="K178" s="20">
        <f>IF(原始数据!AT179="","",IF(ISERROR(MATCH(原始数据!AT179,各类选项!$E:$E,0)),1,0))</f>
        <v>0</v>
      </c>
      <c r="L178" s="20" t="str">
        <f>IF(原始数据!AM179="","",IF(ISERROR(MATCH(原始数据!AM179,各类选项!$C:$C,0)),1,0))</f>
        <v/>
      </c>
      <c r="M178" s="20" t="str">
        <f>IF(原始数据!AN179="","",IF(ISERROR(MATCH(原始数据!AN179,各类选项!$C:$C,0)),1,0))</f>
        <v/>
      </c>
      <c r="N178" s="20" t="str">
        <f>IF(原始数据!AO179="","",IF(ISERROR(MATCH(原始数据!AO179,各类选项!$C:$C,0)),1,0))</f>
        <v/>
      </c>
      <c r="O178" s="20">
        <f>IF(原始数据!AP179="","",IF(ISERROR(MATCH(原始数据!AP179,各类选项!$E:$E,0)),1,0))</f>
        <v>0</v>
      </c>
      <c r="P178" s="20">
        <f>IF(原始数据!AQ179="","",IF(ISERROR(MATCH(原始数据!AQ179,各类选项!$E:$E,0)),1,0))</f>
        <v>0</v>
      </c>
      <c r="Q178" s="20">
        <f>IF(原始数据!AR179="","",IF(ISERROR(MATCH(原始数据!AR179,各类选项!$E:$E,0)),1,0))</f>
        <v>0</v>
      </c>
      <c r="R178" s="20">
        <f>IF(原始数据!AS179="","",IF(ISERROR(MATCH(原始数据!AS179,各类选项!$E:$E,0)),1,0))</f>
        <v>0</v>
      </c>
      <c r="S178" s="20">
        <f>IF(原始数据!AV179="","",IF(ISERROR(MATCH(原始数据!AV179,各类选项!$C:$C,0)),1,0))</f>
        <v>0</v>
      </c>
      <c r="T178" s="20">
        <f>IF(赛后数据!M179="","",IF(ISERROR(MATCH(赛后数据!M179,(各类选项!J:J),0)),1,0))</f>
        <v>0</v>
      </c>
      <c r="U178" s="20">
        <f>IF(赛后数据!U179="","",IF(ISERROR(MATCH(赛后数据!U179,(各类选项!J:J),0)),1,0))</f>
        <v>0</v>
      </c>
      <c r="V178" s="20">
        <f>IF(赛后数据!AC179="","",IF(ISERROR(MATCH(赛后数据!AC179,(各类选项!J:J),0)),1,0))</f>
        <v>0</v>
      </c>
      <c r="W178" s="20">
        <f>IF(赛后数据!AK179="","",IF(ISERROR(MATCH(赛后数据!AK179,(各类选项!J:J),0)),1,0))</f>
        <v>0</v>
      </c>
      <c r="Y178" s="20">
        <f>IF(对局数据!AM179="","",IF(ISERROR(MATCH(对局数据!AM179,(各类选项!J:J),0)),1,0))</f>
        <v>0</v>
      </c>
    </row>
    <row r="179" spans="1:25">
      <c r="A179" s="20">
        <f t="shared" si="6"/>
        <v>0</v>
      </c>
      <c r="B179" s="20">
        <f t="shared" si="7"/>
        <v>0</v>
      </c>
      <c r="C179" s="20">
        <f t="shared" si="8"/>
        <v>0</v>
      </c>
      <c r="D179" s="20">
        <f>IF(原始数据!K180="","",IF(ISERROR(MATCH(原始数据!K180,原始数据!E180:F180,0)),1,0)-IF(原始数据!K180="",1,0))</f>
        <v>0</v>
      </c>
      <c r="E179" s="20">
        <f>IF(原始数据!L180="","",IF(ISERROR(MATCH(原始数据!L180,各类选项!L:L,0)),1,0)-IF(原始数据!L180="",1,0))</f>
        <v>0</v>
      </c>
      <c r="F179" s="20">
        <f>IF(原始数据!W180="","",IF(ISERROR(MATCH(原始数据!W180,各类选项!G:G,0)),1,0))</f>
        <v>0</v>
      </c>
      <c r="G179" s="20">
        <f>IF(原始数据!X180="","",IF(ISERROR(MATCH(原始数据!X180,各类选项!G:G,0)),1,0))</f>
        <v>0</v>
      </c>
      <c r="H179" s="20">
        <f>IF(原始数据!AK180="","",IF(ISERROR(MATCH(原始数据!AK180,各类选项!$E:$E,0)),1,0))</f>
        <v>0</v>
      </c>
      <c r="I179" s="20">
        <f>IF(原始数据!AL180="","",IF(ISERROR(MATCH(原始数据!AL180,各类选项!$E:$E,0)),1,0))</f>
        <v>0</v>
      </c>
      <c r="J179" s="20">
        <f>IF(原始数据!AR180="","",IF(ISERROR(MATCH(原始数据!AR180,各类选项!$E:$E,0)),1,0))</f>
        <v>0</v>
      </c>
      <c r="K179" s="20">
        <f>IF(原始数据!AT180="","",IF(ISERROR(MATCH(原始数据!AT180,各类选项!$E:$E,0)),1,0))</f>
        <v>0</v>
      </c>
      <c r="L179" s="20" t="str">
        <f>IF(原始数据!AM180="","",IF(ISERROR(MATCH(原始数据!AM180,各类选项!$C:$C,0)),1,0))</f>
        <v/>
      </c>
      <c r="M179" s="20" t="str">
        <f>IF(原始数据!AN180="","",IF(ISERROR(MATCH(原始数据!AN180,各类选项!$C:$C,0)),1,0))</f>
        <v/>
      </c>
      <c r="N179" s="20" t="str">
        <f>IF(原始数据!AO180="","",IF(ISERROR(MATCH(原始数据!AO180,各类选项!$C:$C,0)),1,0))</f>
        <v/>
      </c>
      <c r="O179" s="20">
        <f>IF(原始数据!AP180="","",IF(ISERROR(MATCH(原始数据!AP180,各类选项!$E:$E,0)),1,0))</f>
        <v>0</v>
      </c>
      <c r="P179" s="20">
        <f>IF(原始数据!AQ180="","",IF(ISERROR(MATCH(原始数据!AQ180,各类选项!$E:$E,0)),1,0))</f>
        <v>0</v>
      </c>
      <c r="Q179" s="20">
        <f>IF(原始数据!AR180="","",IF(ISERROR(MATCH(原始数据!AR180,各类选项!$E:$E,0)),1,0))</f>
        <v>0</v>
      </c>
      <c r="R179" s="20">
        <f>IF(原始数据!AS180="","",IF(ISERROR(MATCH(原始数据!AS180,各类选项!$E:$E,0)),1,0))</f>
        <v>0</v>
      </c>
      <c r="S179" s="20">
        <f>IF(原始数据!AV180="","",IF(ISERROR(MATCH(原始数据!AV180,各类选项!$C:$C,0)),1,0))</f>
        <v>0</v>
      </c>
      <c r="T179" s="20">
        <f>IF(赛后数据!M180="","",IF(ISERROR(MATCH(赛后数据!M180,(各类选项!J:J),0)),1,0))</f>
        <v>0</v>
      </c>
      <c r="U179" s="20">
        <f>IF(赛后数据!U180="","",IF(ISERROR(MATCH(赛后数据!U180,(各类选项!J:J),0)),1,0))</f>
        <v>0</v>
      </c>
      <c r="V179" s="20">
        <f>IF(赛后数据!AC180="","",IF(ISERROR(MATCH(赛后数据!AC180,(各类选项!J:J),0)),1,0))</f>
        <v>0</v>
      </c>
      <c r="W179" s="20">
        <f>IF(赛后数据!AK180="","",IF(ISERROR(MATCH(赛后数据!AK180,(各类选项!J:J),0)),1,0))</f>
        <v>0</v>
      </c>
      <c r="Y179" s="20">
        <f>IF(对局数据!AM180="","",IF(ISERROR(MATCH(对局数据!AM180,(各类选项!J:J),0)),1,0))</f>
        <v>0</v>
      </c>
    </row>
    <row r="180" spans="1:25">
      <c r="A180" s="20">
        <f t="shared" si="6"/>
        <v>0</v>
      </c>
      <c r="B180" s="20">
        <f t="shared" si="7"/>
        <v>0</v>
      </c>
      <c r="C180" s="20">
        <f t="shared" si="8"/>
        <v>0</v>
      </c>
      <c r="D180" s="20">
        <f>IF(原始数据!K181="","",IF(ISERROR(MATCH(原始数据!K181,原始数据!E181:F181,0)),1,0)-IF(原始数据!K181="",1,0))</f>
        <v>0</v>
      </c>
      <c r="E180" s="20">
        <f>IF(原始数据!L181="","",IF(ISERROR(MATCH(原始数据!L181,各类选项!L:L,0)),1,0)-IF(原始数据!L181="",1,0))</f>
        <v>0</v>
      </c>
      <c r="F180" s="20">
        <f>IF(原始数据!W181="","",IF(ISERROR(MATCH(原始数据!W181,各类选项!G:G,0)),1,0))</f>
        <v>0</v>
      </c>
      <c r="G180" s="20">
        <f>IF(原始数据!X181="","",IF(ISERROR(MATCH(原始数据!X181,各类选项!G:G,0)),1,0))</f>
        <v>0</v>
      </c>
      <c r="H180" s="20">
        <f>IF(原始数据!AK181="","",IF(ISERROR(MATCH(原始数据!AK181,各类选项!$E:$E,0)),1,0))</f>
        <v>0</v>
      </c>
      <c r="I180" s="20">
        <f>IF(原始数据!AL181="","",IF(ISERROR(MATCH(原始数据!AL181,各类选项!$E:$E,0)),1,0))</f>
        <v>0</v>
      </c>
      <c r="J180" s="20">
        <f>IF(原始数据!AR181="","",IF(ISERROR(MATCH(原始数据!AR181,各类选项!$E:$E,0)),1,0))</f>
        <v>0</v>
      </c>
      <c r="K180" s="20">
        <f>IF(原始数据!AT181="","",IF(ISERROR(MATCH(原始数据!AT181,各类选项!$E:$E,0)),1,0))</f>
        <v>0</v>
      </c>
      <c r="L180" s="20">
        <f>IF(原始数据!AM181="","",IF(ISERROR(MATCH(原始数据!AM181,各类选项!$C:$C,0)),1,0))</f>
        <v>0</v>
      </c>
      <c r="M180" s="20" t="str">
        <f>IF(原始数据!AN181="","",IF(ISERROR(MATCH(原始数据!AN181,各类选项!$C:$C,0)),1,0))</f>
        <v/>
      </c>
      <c r="N180" s="20" t="str">
        <f>IF(原始数据!AO181="","",IF(ISERROR(MATCH(原始数据!AO181,各类选项!$C:$C,0)),1,0))</f>
        <v/>
      </c>
      <c r="O180" s="20">
        <f>IF(原始数据!AP181="","",IF(ISERROR(MATCH(原始数据!AP181,各类选项!$E:$E,0)),1,0))</f>
        <v>0</v>
      </c>
      <c r="P180" s="20">
        <f>IF(原始数据!AQ181="","",IF(ISERROR(MATCH(原始数据!AQ181,各类选项!$E:$E,0)),1,0))</f>
        <v>0</v>
      </c>
      <c r="Q180" s="20">
        <f>IF(原始数据!AR181="","",IF(ISERROR(MATCH(原始数据!AR181,各类选项!$E:$E,0)),1,0))</f>
        <v>0</v>
      </c>
      <c r="R180" s="20">
        <f>IF(原始数据!AS181="","",IF(ISERROR(MATCH(原始数据!AS181,各类选项!$E:$E,0)),1,0))</f>
        <v>0</v>
      </c>
      <c r="S180" s="20">
        <f>IF(原始数据!AV181="","",IF(ISERROR(MATCH(原始数据!AV181,各类选项!$C:$C,0)),1,0))</f>
        <v>0</v>
      </c>
      <c r="T180" s="20">
        <f>IF(赛后数据!M181="","",IF(ISERROR(MATCH(赛后数据!M181,(各类选项!J:J),0)),1,0))</f>
        <v>0</v>
      </c>
      <c r="U180" s="20">
        <f>IF(赛后数据!U181="","",IF(ISERROR(MATCH(赛后数据!U181,(各类选项!J:J),0)),1,0))</f>
        <v>0</v>
      </c>
      <c r="V180" s="20">
        <f>IF(赛后数据!AC181="","",IF(ISERROR(MATCH(赛后数据!AC181,(各类选项!J:J),0)),1,0))</f>
        <v>0</v>
      </c>
      <c r="W180" s="20">
        <f>IF(赛后数据!AK181="","",IF(ISERROR(MATCH(赛后数据!AK181,(各类选项!J:J),0)),1,0))</f>
        <v>0</v>
      </c>
      <c r="Y180" s="20">
        <f>IF(对局数据!AM181="","",IF(ISERROR(MATCH(对局数据!AM181,(各类选项!J:J),0)),1,0))</f>
        <v>0</v>
      </c>
    </row>
    <row r="181" spans="1:25">
      <c r="A181" s="20">
        <f t="shared" si="6"/>
        <v>0</v>
      </c>
      <c r="B181" s="20">
        <f t="shared" si="7"/>
        <v>0</v>
      </c>
      <c r="C181" s="20">
        <f t="shared" si="8"/>
        <v>0</v>
      </c>
      <c r="D181" s="20">
        <f>IF(原始数据!K182="","",IF(ISERROR(MATCH(原始数据!K182,原始数据!E182:F182,0)),1,0)-IF(原始数据!K182="",1,0))</f>
        <v>0</v>
      </c>
      <c r="E181" s="20">
        <f>IF(原始数据!L182="","",IF(ISERROR(MATCH(原始数据!L182,各类选项!L:L,0)),1,0)-IF(原始数据!L182="",1,0))</f>
        <v>0</v>
      </c>
      <c r="F181" s="20">
        <f>IF(原始数据!W182="","",IF(ISERROR(MATCH(原始数据!W182,各类选项!G:G,0)),1,0))</f>
        <v>0</v>
      </c>
      <c r="G181" s="20">
        <f>IF(原始数据!X182="","",IF(ISERROR(MATCH(原始数据!X182,各类选项!G:G,0)),1,0))</f>
        <v>0</v>
      </c>
      <c r="H181" s="20">
        <f>IF(原始数据!AK182="","",IF(ISERROR(MATCH(原始数据!AK182,各类选项!$E:$E,0)),1,0))</f>
        <v>0</v>
      </c>
      <c r="I181" s="20">
        <f>IF(原始数据!AL182="","",IF(ISERROR(MATCH(原始数据!AL182,各类选项!$E:$E,0)),1,0))</f>
        <v>0</v>
      </c>
      <c r="J181" s="20">
        <f>IF(原始数据!AR182="","",IF(ISERROR(MATCH(原始数据!AR182,各类选项!$E:$E,0)),1,0))</f>
        <v>0</v>
      </c>
      <c r="K181" s="20">
        <f>IF(原始数据!AT182="","",IF(ISERROR(MATCH(原始数据!AT182,各类选项!$E:$E,0)),1,0))</f>
        <v>0</v>
      </c>
      <c r="L181" s="20">
        <f>IF(原始数据!AM182="","",IF(ISERROR(MATCH(原始数据!AM182,各类选项!$C:$C,0)),1,0))</f>
        <v>0</v>
      </c>
      <c r="M181" s="20" t="str">
        <f>IF(原始数据!AN182="","",IF(ISERROR(MATCH(原始数据!AN182,各类选项!$C:$C,0)),1,0))</f>
        <v/>
      </c>
      <c r="N181" s="20" t="str">
        <f>IF(原始数据!AO182="","",IF(ISERROR(MATCH(原始数据!AO182,各类选项!$C:$C,0)),1,0))</f>
        <v/>
      </c>
      <c r="O181" s="20">
        <f>IF(原始数据!AP182="","",IF(ISERROR(MATCH(原始数据!AP182,各类选项!$E:$E,0)),1,0))</f>
        <v>0</v>
      </c>
      <c r="P181" s="20">
        <f>IF(原始数据!AQ182="","",IF(ISERROR(MATCH(原始数据!AQ182,各类选项!$E:$E,0)),1,0))</f>
        <v>0</v>
      </c>
      <c r="Q181" s="20">
        <f>IF(原始数据!AR182="","",IF(ISERROR(MATCH(原始数据!AR182,各类选项!$E:$E,0)),1,0))</f>
        <v>0</v>
      </c>
      <c r="R181" s="20">
        <f>IF(原始数据!AS182="","",IF(ISERROR(MATCH(原始数据!AS182,各类选项!$E:$E,0)),1,0))</f>
        <v>0</v>
      </c>
      <c r="S181" s="20">
        <f>IF(原始数据!AV182="","",IF(ISERROR(MATCH(原始数据!AV182,各类选项!$C:$C,0)),1,0))</f>
        <v>0</v>
      </c>
      <c r="T181" s="20">
        <f>IF(赛后数据!M182="","",IF(ISERROR(MATCH(赛后数据!M182,(各类选项!J:J),0)),1,0))</f>
        <v>0</v>
      </c>
      <c r="U181" s="20">
        <f>IF(赛后数据!U182="","",IF(ISERROR(MATCH(赛后数据!U182,(各类选项!J:J),0)),1,0))</f>
        <v>0</v>
      </c>
      <c r="V181" s="20">
        <f>IF(赛后数据!AC182="","",IF(ISERROR(MATCH(赛后数据!AC182,(各类选项!J:J),0)),1,0))</f>
        <v>0</v>
      </c>
      <c r="W181" s="20">
        <f>IF(赛后数据!AK182="","",IF(ISERROR(MATCH(赛后数据!AK182,(各类选项!J:J),0)),1,0))</f>
        <v>0</v>
      </c>
      <c r="Y181" s="20">
        <f>IF(对局数据!AM182="","",IF(ISERROR(MATCH(对局数据!AM182,(各类选项!J:J),0)),1,0))</f>
        <v>0</v>
      </c>
    </row>
    <row r="182" spans="1:25">
      <c r="A182" s="20">
        <f t="shared" si="6"/>
        <v>0</v>
      </c>
      <c r="B182" s="20">
        <f t="shared" si="7"/>
        <v>0</v>
      </c>
      <c r="C182" s="20">
        <f t="shared" si="8"/>
        <v>0</v>
      </c>
      <c r="D182" s="20">
        <f>IF(原始数据!K183="","",IF(ISERROR(MATCH(原始数据!K183,原始数据!E183:F183,0)),1,0)-IF(原始数据!K183="",1,0))</f>
        <v>0</v>
      </c>
      <c r="E182" s="20">
        <f>IF(原始数据!L183="","",IF(ISERROR(MATCH(原始数据!L183,各类选项!L:L,0)),1,0)-IF(原始数据!L183="",1,0))</f>
        <v>0</v>
      </c>
      <c r="F182" s="20">
        <f>IF(原始数据!W183="","",IF(ISERROR(MATCH(原始数据!W183,各类选项!G:G,0)),1,0))</f>
        <v>0</v>
      </c>
      <c r="G182" s="20">
        <f>IF(原始数据!X183="","",IF(ISERROR(MATCH(原始数据!X183,各类选项!G:G,0)),1,0))</f>
        <v>0</v>
      </c>
      <c r="H182" s="20">
        <f>IF(原始数据!AK183="","",IF(ISERROR(MATCH(原始数据!AK183,各类选项!$E:$E,0)),1,0))</f>
        <v>0</v>
      </c>
      <c r="I182" s="20">
        <f>IF(原始数据!AL183="","",IF(ISERROR(MATCH(原始数据!AL183,各类选项!$E:$E,0)),1,0))</f>
        <v>0</v>
      </c>
      <c r="J182" s="20">
        <f>IF(原始数据!AR183="","",IF(ISERROR(MATCH(原始数据!AR183,各类选项!$E:$E,0)),1,0))</f>
        <v>0</v>
      </c>
      <c r="K182" s="20">
        <f>IF(原始数据!AT183="","",IF(ISERROR(MATCH(原始数据!AT183,各类选项!$E:$E,0)),1,0))</f>
        <v>0</v>
      </c>
      <c r="L182" s="20">
        <f>IF(原始数据!AM183="","",IF(ISERROR(MATCH(原始数据!AM183,各类选项!$C:$C,0)),1,0))</f>
        <v>0</v>
      </c>
      <c r="M182" s="20">
        <f>IF(原始数据!AN183="","",IF(ISERROR(MATCH(原始数据!AN183,各类选项!$C:$C,0)),1,0))</f>
        <v>0</v>
      </c>
      <c r="N182" s="20" t="str">
        <f>IF(原始数据!AO183="","",IF(ISERROR(MATCH(原始数据!AO183,各类选项!$C:$C,0)),1,0))</f>
        <v/>
      </c>
      <c r="O182" s="20">
        <f>IF(原始数据!AP183="","",IF(ISERROR(MATCH(原始数据!AP183,各类选项!$E:$E,0)),1,0))</f>
        <v>0</v>
      </c>
      <c r="P182" s="20">
        <f>IF(原始数据!AQ183="","",IF(ISERROR(MATCH(原始数据!AQ183,各类选项!$E:$E,0)),1,0))</f>
        <v>0</v>
      </c>
      <c r="Q182" s="20">
        <f>IF(原始数据!AR183="","",IF(ISERROR(MATCH(原始数据!AR183,各类选项!$E:$E,0)),1,0))</f>
        <v>0</v>
      </c>
      <c r="R182" s="20">
        <f>IF(原始数据!AS183="","",IF(ISERROR(MATCH(原始数据!AS183,各类选项!$E:$E,0)),1,0))</f>
        <v>0</v>
      </c>
      <c r="S182" s="20">
        <f>IF(原始数据!AV183="","",IF(ISERROR(MATCH(原始数据!AV183,各类选项!$C:$C,0)),1,0))</f>
        <v>0</v>
      </c>
      <c r="T182" s="20">
        <f>IF(赛后数据!M183="","",IF(ISERROR(MATCH(赛后数据!M183,(各类选项!J:J),0)),1,0))</f>
        <v>0</v>
      </c>
      <c r="U182" s="20">
        <f>IF(赛后数据!U183="","",IF(ISERROR(MATCH(赛后数据!U183,(各类选项!J:J),0)),1,0))</f>
        <v>0</v>
      </c>
      <c r="V182" s="20">
        <f>IF(赛后数据!AC183="","",IF(ISERROR(MATCH(赛后数据!AC183,(各类选项!J:J),0)),1,0))</f>
        <v>0</v>
      </c>
      <c r="W182" s="20">
        <f>IF(赛后数据!AK183="","",IF(ISERROR(MATCH(赛后数据!AK183,(各类选项!J:J),0)),1,0))</f>
        <v>0</v>
      </c>
      <c r="Y182" s="20">
        <f>IF(对局数据!AM183="","",IF(ISERROR(MATCH(对局数据!AM183,(各类选项!J:J),0)),1,0))</f>
        <v>0</v>
      </c>
    </row>
    <row r="183" spans="1:25">
      <c r="A183" s="20">
        <f t="shared" si="6"/>
        <v>0</v>
      </c>
      <c r="B183" s="20">
        <f t="shared" si="7"/>
        <v>0</v>
      </c>
      <c r="C183" s="20">
        <f t="shared" si="8"/>
        <v>0</v>
      </c>
      <c r="D183" s="20">
        <f>IF(原始数据!K184="","",IF(ISERROR(MATCH(原始数据!K184,原始数据!E184:F184,0)),1,0)-IF(原始数据!K184="",1,0))</f>
        <v>0</v>
      </c>
      <c r="E183" s="20">
        <f>IF(原始数据!L184="","",IF(ISERROR(MATCH(原始数据!L184,各类选项!L:L,0)),1,0)-IF(原始数据!L184="",1,0))</f>
        <v>0</v>
      </c>
      <c r="F183" s="20">
        <f>IF(原始数据!W184="","",IF(ISERROR(MATCH(原始数据!W184,各类选项!G:G,0)),1,0))</f>
        <v>0</v>
      </c>
      <c r="G183" s="20">
        <f>IF(原始数据!X184="","",IF(ISERROR(MATCH(原始数据!X184,各类选项!G:G,0)),1,0))</f>
        <v>0</v>
      </c>
      <c r="H183" s="20">
        <f>IF(原始数据!AK184="","",IF(ISERROR(MATCH(原始数据!AK184,各类选项!$E:$E,0)),1,0))</f>
        <v>0</v>
      </c>
      <c r="I183" s="20">
        <f>IF(原始数据!AL184="","",IF(ISERROR(MATCH(原始数据!AL184,各类选项!$E:$E,0)),1,0))</f>
        <v>0</v>
      </c>
      <c r="J183" s="20">
        <f>IF(原始数据!AR184="","",IF(ISERROR(MATCH(原始数据!AR184,各类选项!$E:$E,0)),1,0))</f>
        <v>0</v>
      </c>
      <c r="K183" s="20">
        <f>IF(原始数据!AT184="","",IF(ISERROR(MATCH(原始数据!AT184,各类选项!$E:$E,0)),1,0))</f>
        <v>0</v>
      </c>
      <c r="L183" s="20">
        <f>IF(原始数据!AM184="","",IF(ISERROR(MATCH(原始数据!AM184,各类选项!$C:$C,0)),1,0))</f>
        <v>0</v>
      </c>
      <c r="M183" s="20">
        <f>IF(原始数据!AN184="","",IF(ISERROR(MATCH(原始数据!AN184,各类选项!$C:$C,0)),1,0))</f>
        <v>0</v>
      </c>
      <c r="N183" s="20" t="str">
        <f>IF(原始数据!AO184="","",IF(ISERROR(MATCH(原始数据!AO184,各类选项!$C:$C,0)),1,0))</f>
        <v/>
      </c>
      <c r="O183" s="20">
        <f>IF(原始数据!AP184="","",IF(ISERROR(MATCH(原始数据!AP184,各类选项!$E:$E,0)),1,0))</f>
        <v>0</v>
      </c>
      <c r="P183" s="20">
        <f>IF(原始数据!AQ184="","",IF(ISERROR(MATCH(原始数据!AQ184,各类选项!$E:$E,0)),1,0))</f>
        <v>0</v>
      </c>
      <c r="Q183" s="20">
        <f>IF(原始数据!AR184="","",IF(ISERROR(MATCH(原始数据!AR184,各类选项!$E:$E,0)),1,0))</f>
        <v>0</v>
      </c>
      <c r="R183" s="20">
        <f>IF(原始数据!AS184="","",IF(ISERROR(MATCH(原始数据!AS184,各类选项!$E:$E,0)),1,0))</f>
        <v>0</v>
      </c>
      <c r="S183" s="20">
        <f>IF(原始数据!AV184="","",IF(ISERROR(MATCH(原始数据!AV184,各类选项!$C:$C,0)),1,0))</f>
        <v>0</v>
      </c>
      <c r="T183" s="20">
        <f>IF(赛后数据!M184="","",IF(ISERROR(MATCH(赛后数据!M184,(各类选项!J:J),0)),1,0))</f>
        <v>0</v>
      </c>
      <c r="U183" s="20">
        <f>IF(赛后数据!U184="","",IF(ISERROR(MATCH(赛后数据!U184,(各类选项!J:J),0)),1,0))</f>
        <v>0</v>
      </c>
      <c r="V183" s="20">
        <f>IF(赛后数据!AC184="","",IF(ISERROR(MATCH(赛后数据!AC184,(各类选项!J:J),0)),1,0))</f>
        <v>0</v>
      </c>
      <c r="W183" s="20">
        <f>IF(赛后数据!AK184="","",IF(ISERROR(MATCH(赛后数据!AK184,(各类选项!J:J),0)),1,0))</f>
        <v>0</v>
      </c>
      <c r="Y183" s="20">
        <f>IF(对局数据!AM184="","",IF(ISERROR(MATCH(对局数据!AM184,(各类选项!J:J),0)),1,0))</f>
        <v>0</v>
      </c>
    </row>
    <row r="184" spans="1:25">
      <c r="A184" s="20">
        <f t="shared" si="6"/>
        <v>0</v>
      </c>
      <c r="B184" s="20">
        <f t="shared" si="7"/>
        <v>0</v>
      </c>
      <c r="C184" s="20">
        <f t="shared" si="8"/>
        <v>0</v>
      </c>
      <c r="D184" s="20" t="str">
        <f>IF(原始数据!K185="","",IF(ISERROR(MATCH(原始数据!K185,原始数据!E185:F185,0)),1,0)-IF(原始数据!K185="",1,0))</f>
        <v/>
      </c>
      <c r="E184" s="20" t="str">
        <f>IF(原始数据!L185="","",IF(ISERROR(MATCH(原始数据!L185,各类选项!L:L,0)),1,0)-IF(原始数据!L185="",1,0))</f>
        <v/>
      </c>
      <c r="F184" s="20" t="str">
        <f>IF(原始数据!W185="","",IF(ISERROR(MATCH(原始数据!W185,各类选项!G:G,0)),1,0))</f>
        <v/>
      </c>
      <c r="G184" s="20" t="str">
        <f>IF(原始数据!X185="","",IF(ISERROR(MATCH(原始数据!X185,各类选项!G:G,0)),1,0))</f>
        <v/>
      </c>
      <c r="H184" s="20" t="str">
        <f>IF(原始数据!AK185="","",IF(ISERROR(MATCH(原始数据!AK185,各类选项!$E:$E,0)),1,0))</f>
        <v/>
      </c>
      <c r="I184" s="20" t="str">
        <f>IF(原始数据!AL185="","",IF(ISERROR(MATCH(原始数据!AL185,各类选项!$E:$E,0)),1,0))</f>
        <v/>
      </c>
      <c r="J184" s="20" t="str">
        <f>IF(原始数据!AR185="","",IF(ISERROR(MATCH(原始数据!AR185,各类选项!$E:$E,0)),1,0))</f>
        <v/>
      </c>
      <c r="K184" s="20" t="str">
        <f>IF(原始数据!AT185="","",IF(ISERROR(MATCH(原始数据!AT185,各类选项!$E:$E,0)),1,0))</f>
        <v/>
      </c>
      <c r="L184" s="20" t="str">
        <f>IF(原始数据!AM185="","",IF(ISERROR(MATCH(原始数据!AM185,各类选项!$C:$C,0)),1,0))</f>
        <v/>
      </c>
      <c r="M184" s="20" t="str">
        <f>IF(原始数据!AN185="","",IF(ISERROR(MATCH(原始数据!AN185,各类选项!$C:$C,0)),1,0))</f>
        <v/>
      </c>
      <c r="N184" s="20" t="str">
        <f>IF(原始数据!AO185="","",IF(ISERROR(MATCH(原始数据!AO185,各类选项!$C:$C,0)),1,0))</f>
        <v/>
      </c>
      <c r="O184" s="20" t="str">
        <f>IF(原始数据!AP185="","",IF(ISERROR(MATCH(原始数据!AP185,各类选项!$E:$E,0)),1,0))</f>
        <v/>
      </c>
      <c r="P184" s="20" t="str">
        <f>IF(原始数据!AQ185="","",IF(ISERROR(MATCH(原始数据!AQ185,各类选项!$E:$E,0)),1,0))</f>
        <v/>
      </c>
      <c r="Q184" s="20" t="str">
        <f>IF(原始数据!AR185="","",IF(ISERROR(MATCH(原始数据!AR185,各类选项!$E:$E,0)),1,0))</f>
        <v/>
      </c>
      <c r="R184" s="20" t="str">
        <f>IF(原始数据!AS185="","",IF(ISERROR(MATCH(原始数据!AS185,各类选项!$E:$E,0)),1,0))</f>
        <v/>
      </c>
      <c r="S184" s="20" t="str">
        <f>IF(原始数据!AV185="","",IF(ISERROR(MATCH(原始数据!AV185,各类选项!$C:$C,0)),1,0))</f>
        <v/>
      </c>
      <c r="T184" s="20" t="str">
        <f>IF(赛后数据!M185="","",IF(ISERROR(MATCH(赛后数据!M185,(各类选项!J:J),0)),1,0))</f>
        <v/>
      </c>
      <c r="U184" s="20" t="str">
        <f>IF(赛后数据!U185="","",IF(ISERROR(MATCH(赛后数据!U185,(各类选项!J:J),0)),1,0))</f>
        <v/>
      </c>
      <c r="V184" s="20" t="str">
        <f>IF(赛后数据!AC185="","",IF(ISERROR(MATCH(赛后数据!AC185,(各类选项!J:J),0)),1,0))</f>
        <v/>
      </c>
      <c r="W184" s="20" t="str">
        <f>IF(赛后数据!AK185="","",IF(ISERROR(MATCH(赛后数据!AK185,(各类选项!J:J),0)),1,0))</f>
        <v/>
      </c>
      <c r="Y184" s="20" t="str">
        <f>IF(对局数据!AM185="","",IF(ISERROR(MATCH(对局数据!AM185,(各类选项!J:J),0)),1,0))</f>
        <v/>
      </c>
    </row>
    <row r="185" spans="1:25">
      <c r="A185" s="20">
        <f t="shared" si="6"/>
        <v>0</v>
      </c>
      <c r="B185" s="20">
        <f t="shared" si="7"/>
        <v>0</v>
      </c>
      <c r="C185" s="20">
        <f t="shared" si="8"/>
        <v>0</v>
      </c>
      <c r="D185" s="20" t="str">
        <f>IF(原始数据!K186="","",IF(ISERROR(MATCH(原始数据!K186,原始数据!E186:F186,0)),1,0)-IF(原始数据!K186="",1,0))</f>
        <v/>
      </c>
      <c r="E185" s="20" t="str">
        <f>IF(原始数据!L186="","",IF(ISERROR(MATCH(原始数据!L186,各类选项!L:L,0)),1,0)-IF(原始数据!L186="",1,0))</f>
        <v/>
      </c>
      <c r="F185" s="20" t="str">
        <f>IF(原始数据!W186="","",IF(ISERROR(MATCH(原始数据!W186,各类选项!G:G,0)),1,0))</f>
        <v/>
      </c>
      <c r="G185" s="20" t="str">
        <f>IF(原始数据!X186="","",IF(ISERROR(MATCH(原始数据!X186,各类选项!G:G,0)),1,0))</f>
        <v/>
      </c>
      <c r="H185" s="20" t="str">
        <f>IF(原始数据!AK186="","",IF(ISERROR(MATCH(原始数据!AK186,各类选项!$E:$E,0)),1,0))</f>
        <v/>
      </c>
      <c r="I185" s="20" t="str">
        <f>IF(原始数据!AL186="","",IF(ISERROR(MATCH(原始数据!AL186,各类选项!$E:$E,0)),1,0))</f>
        <v/>
      </c>
      <c r="J185" s="20" t="str">
        <f>IF(原始数据!AR186="","",IF(ISERROR(MATCH(原始数据!AR186,各类选项!$E:$E,0)),1,0))</f>
        <v/>
      </c>
      <c r="K185" s="20" t="str">
        <f>IF(原始数据!AT186="","",IF(ISERROR(MATCH(原始数据!AT186,各类选项!$E:$E,0)),1,0))</f>
        <v/>
      </c>
      <c r="L185" s="20" t="str">
        <f>IF(原始数据!AM186="","",IF(ISERROR(MATCH(原始数据!AM186,各类选项!$C:$C,0)),1,0))</f>
        <v/>
      </c>
      <c r="M185" s="20" t="str">
        <f>IF(原始数据!AN186="","",IF(ISERROR(MATCH(原始数据!AN186,各类选项!$C:$C,0)),1,0))</f>
        <v/>
      </c>
      <c r="N185" s="20" t="str">
        <f>IF(原始数据!AO186="","",IF(ISERROR(MATCH(原始数据!AO186,各类选项!$C:$C,0)),1,0))</f>
        <v/>
      </c>
      <c r="O185" s="20" t="str">
        <f>IF(原始数据!AP186="","",IF(ISERROR(MATCH(原始数据!AP186,各类选项!$E:$E,0)),1,0))</f>
        <v/>
      </c>
      <c r="P185" s="20" t="str">
        <f>IF(原始数据!AQ186="","",IF(ISERROR(MATCH(原始数据!AQ186,各类选项!$E:$E,0)),1,0))</f>
        <v/>
      </c>
      <c r="Q185" s="20" t="str">
        <f>IF(原始数据!AR186="","",IF(ISERROR(MATCH(原始数据!AR186,各类选项!$E:$E,0)),1,0))</f>
        <v/>
      </c>
      <c r="R185" s="20" t="str">
        <f>IF(原始数据!AS186="","",IF(ISERROR(MATCH(原始数据!AS186,各类选项!$E:$E,0)),1,0))</f>
        <v/>
      </c>
      <c r="S185" s="20" t="str">
        <f>IF(原始数据!AV186="","",IF(ISERROR(MATCH(原始数据!AV186,各类选项!$C:$C,0)),1,0))</f>
        <v/>
      </c>
      <c r="T185" s="20" t="str">
        <f>IF(赛后数据!M186="","",IF(ISERROR(MATCH(赛后数据!M186,(各类选项!J:J),0)),1,0))</f>
        <v/>
      </c>
      <c r="U185" s="20" t="str">
        <f>IF(赛后数据!U186="","",IF(ISERROR(MATCH(赛后数据!U186,(各类选项!J:J),0)),1,0))</f>
        <v/>
      </c>
      <c r="V185" s="20" t="str">
        <f>IF(赛后数据!AC186="","",IF(ISERROR(MATCH(赛后数据!AC186,(各类选项!J:J),0)),1,0))</f>
        <v/>
      </c>
      <c r="W185" s="20" t="str">
        <f>IF(赛后数据!AK186="","",IF(ISERROR(MATCH(赛后数据!AK186,(各类选项!J:J),0)),1,0))</f>
        <v/>
      </c>
      <c r="Y185" s="20" t="str">
        <f>IF(对局数据!AM186="","",IF(ISERROR(MATCH(对局数据!AM186,(各类选项!J:J),0)),1,0))</f>
        <v/>
      </c>
    </row>
    <row r="186" spans="1:25">
      <c r="A186" s="20">
        <f t="shared" si="6"/>
        <v>0</v>
      </c>
      <c r="B186" s="20">
        <f t="shared" si="7"/>
        <v>0</v>
      </c>
      <c r="C186" s="20">
        <f t="shared" si="8"/>
        <v>0</v>
      </c>
      <c r="D186" s="20">
        <f>IF(原始数据!K187="","",IF(ISERROR(MATCH(原始数据!K187,原始数据!E187:F187,0)),1,0)-IF(原始数据!K187="",1,0))</f>
        <v>0</v>
      </c>
      <c r="E186" s="20">
        <f>IF(原始数据!L187="","",IF(ISERROR(MATCH(原始数据!L187,各类选项!L:L,0)),1,0)-IF(原始数据!L187="",1,0))</f>
        <v>0</v>
      </c>
      <c r="F186" s="20">
        <f>IF(原始数据!W187="","",IF(ISERROR(MATCH(原始数据!W187,各类选项!G:G,0)),1,0))</f>
        <v>0</v>
      </c>
      <c r="G186" s="20">
        <f>IF(原始数据!X187="","",IF(ISERROR(MATCH(原始数据!X187,各类选项!G:G,0)),1,0))</f>
        <v>0</v>
      </c>
      <c r="H186" s="20">
        <f>IF(原始数据!AK187="","",IF(ISERROR(MATCH(原始数据!AK187,各类选项!$E:$E,0)),1,0))</f>
        <v>0</v>
      </c>
      <c r="I186" s="20">
        <f>IF(原始数据!AL187="","",IF(ISERROR(MATCH(原始数据!AL187,各类选项!$E:$E,0)),1,0))</f>
        <v>0</v>
      </c>
      <c r="J186" s="20">
        <f>IF(原始数据!AR187="","",IF(ISERROR(MATCH(原始数据!AR187,各类选项!$E:$E,0)),1,0))</f>
        <v>0</v>
      </c>
      <c r="K186" s="20">
        <f>IF(原始数据!AT187="","",IF(ISERROR(MATCH(原始数据!AT187,各类选项!$E:$E,0)),1,0))</f>
        <v>0</v>
      </c>
      <c r="L186" s="20" t="str">
        <f>IF(原始数据!AM187="","",IF(ISERROR(MATCH(原始数据!AM187,各类选项!$C:$C,0)),1,0))</f>
        <v/>
      </c>
      <c r="M186" s="20" t="str">
        <f>IF(原始数据!AN187="","",IF(ISERROR(MATCH(原始数据!AN187,各类选项!$C:$C,0)),1,0))</f>
        <v/>
      </c>
      <c r="N186" s="20" t="str">
        <f>IF(原始数据!AO187="","",IF(ISERROR(MATCH(原始数据!AO187,各类选项!$C:$C,0)),1,0))</f>
        <v/>
      </c>
      <c r="O186" s="20">
        <f>IF(原始数据!AP187="","",IF(ISERROR(MATCH(原始数据!AP187,各类选项!$E:$E,0)),1,0))</f>
        <v>0</v>
      </c>
      <c r="P186" s="20">
        <f>IF(原始数据!AQ187="","",IF(ISERROR(MATCH(原始数据!AQ187,各类选项!$E:$E,0)),1,0))</f>
        <v>0</v>
      </c>
      <c r="Q186" s="20">
        <f>IF(原始数据!AR187="","",IF(ISERROR(MATCH(原始数据!AR187,各类选项!$E:$E,0)),1,0))</f>
        <v>0</v>
      </c>
      <c r="R186" s="20">
        <f>IF(原始数据!AS187="","",IF(ISERROR(MATCH(原始数据!AS187,各类选项!$E:$E,0)),1,0))</f>
        <v>0</v>
      </c>
      <c r="S186" s="20">
        <f>IF(原始数据!AV187="","",IF(ISERROR(MATCH(原始数据!AV187,各类选项!$C:$C,0)),1,0))</f>
        <v>0</v>
      </c>
      <c r="T186" s="20">
        <f>IF(赛后数据!M187="","",IF(ISERROR(MATCH(赛后数据!M187,(各类选项!J:J),0)),1,0))</f>
        <v>0</v>
      </c>
      <c r="U186" s="20">
        <f>IF(赛后数据!U187="","",IF(ISERROR(MATCH(赛后数据!U187,(各类选项!J:J),0)),1,0))</f>
        <v>0</v>
      </c>
      <c r="V186" s="20">
        <f>IF(赛后数据!AC187="","",IF(ISERROR(MATCH(赛后数据!AC187,(各类选项!J:J),0)),1,0))</f>
        <v>0</v>
      </c>
      <c r="W186" s="20">
        <f>IF(赛后数据!AK187="","",IF(ISERROR(MATCH(赛后数据!AK187,(各类选项!J:J),0)),1,0))</f>
        <v>0</v>
      </c>
      <c r="Y186" s="20">
        <f>IF(对局数据!AM187="","",IF(ISERROR(MATCH(对局数据!AM187,(各类选项!J:J),0)),1,0))</f>
        <v>0</v>
      </c>
    </row>
    <row r="187" spans="1:25">
      <c r="A187" s="20">
        <f t="shared" si="6"/>
        <v>0</v>
      </c>
      <c r="B187" s="20">
        <f t="shared" si="7"/>
        <v>0</v>
      </c>
      <c r="C187" s="20">
        <f t="shared" si="8"/>
        <v>0</v>
      </c>
      <c r="D187" s="20">
        <f>IF(原始数据!K188="","",IF(ISERROR(MATCH(原始数据!K188,原始数据!E188:F188,0)),1,0)-IF(原始数据!K188="",1,0))</f>
        <v>0</v>
      </c>
      <c r="E187" s="20">
        <f>IF(原始数据!L188="","",IF(ISERROR(MATCH(原始数据!L188,各类选项!L:L,0)),1,0)-IF(原始数据!L188="",1,0))</f>
        <v>0</v>
      </c>
      <c r="F187" s="20">
        <f>IF(原始数据!W188="","",IF(ISERROR(MATCH(原始数据!W188,各类选项!G:G,0)),1,0))</f>
        <v>0</v>
      </c>
      <c r="G187" s="20">
        <f>IF(原始数据!X188="","",IF(ISERROR(MATCH(原始数据!X188,各类选项!G:G,0)),1,0))</f>
        <v>0</v>
      </c>
      <c r="H187" s="20">
        <f>IF(原始数据!AK188="","",IF(ISERROR(MATCH(原始数据!AK188,各类选项!$E:$E,0)),1,0))</f>
        <v>0</v>
      </c>
      <c r="I187" s="20">
        <f>IF(原始数据!AL188="","",IF(ISERROR(MATCH(原始数据!AL188,各类选项!$E:$E,0)),1,0))</f>
        <v>0</v>
      </c>
      <c r="J187" s="20">
        <f>IF(原始数据!AR188="","",IF(ISERROR(MATCH(原始数据!AR188,各类选项!$E:$E,0)),1,0))</f>
        <v>0</v>
      </c>
      <c r="K187" s="20">
        <f>IF(原始数据!AT188="","",IF(ISERROR(MATCH(原始数据!AT188,各类选项!$E:$E,0)),1,0))</f>
        <v>0</v>
      </c>
      <c r="L187" s="20" t="str">
        <f>IF(原始数据!AM188="","",IF(ISERROR(MATCH(原始数据!AM188,各类选项!$C:$C,0)),1,0))</f>
        <v/>
      </c>
      <c r="M187" s="20" t="str">
        <f>IF(原始数据!AN188="","",IF(ISERROR(MATCH(原始数据!AN188,各类选项!$C:$C,0)),1,0))</f>
        <v/>
      </c>
      <c r="N187" s="20" t="str">
        <f>IF(原始数据!AO188="","",IF(ISERROR(MATCH(原始数据!AO188,各类选项!$C:$C,0)),1,0))</f>
        <v/>
      </c>
      <c r="O187" s="20">
        <f>IF(原始数据!AP188="","",IF(ISERROR(MATCH(原始数据!AP188,各类选项!$E:$E,0)),1,0))</f>
        <v>0</v>
      </c>
      <c r="P187" s="20">
        <f>IF(原始数据!AQ188="","",IF(ISERROR(MATCH(原始数据!AQ188,各类选项!$E:$E,0)),1,0))</f>
        <v>0</v>
      </c>
      <c r="Q187" s="20">
        <f>IF(原始数据!AR188="","",IF(ISERROR(MATCH(原始数据!AR188,各类选项!$E:$E,0)),1,0))</f>
        <v>0</v>
      </c>
      <c r="R187" s="20">
        <f>IF(原始数据!AS188="","",IF(ISERROR(MATCH(原始数据!AS188,各类选项!$E:$E,0)),1,0))</f>
        <v>0</v>
      </c>
      <c r="S187" s="20">
        <f>IF(原始数据!AV188="","",IF(ISERROR(MATCH(原始数据!AV188,各类选项!$C:$C,0)),1,0))</f>
        <v>0</v>
      </c>
      <c r="T187" s="20">
        <f>IF(赛后数据!M188="","",IF(ISERROR(MATCH(赛后数据!M188,(各类选项!J:J),0)),1,0))</f>
        <v>0</v>
      </c>
      <c r="U187" s="20">
        <f>IF(赛后数据!U188="","",IF(ISERROR(MATCH(赛后数据!U188,(各类选项!J:J),0)),1,0))</f>
        <v>0</v>
      </c>
      <c r="V187" s="20">
        <f>IF(赛后数据!AC188="","",IF(ISERROR(MATCH(赛后数据!AC188,(各类选项!J:J),0)),1,0))</f>
        <v>0</v>
      </c>
      <c r="W187" s="20">
        <f>IF(赛后数据!AK188="","",IF(ISERROR(MATCH(赛后数据!AK188,(各类选项!J:J),0)),1,0))</f>
        <v>0</v>
      </c>
      <c r="Y187" s="20">
        <f>IF(对局数据!AM188="","",IF(ISERROR(MATCH(对局数据!AM188,(各类选项!J:J),0)),1,0))</f>
        <v>0</v>
      </c>
    </row>
    <row r="188" spans="1:25">
      <c r="A188" s="20">
        <f t="shared" si="6"/>
        <v>0</v>
      </c>
      <c r="B188" s="20">
        <f t="shared" si="7"/>
        <v>0</v>
      </c>
      <c r="C188" s="20">
        <f t="shared" si="8"/>
        <v>0</v>
      </c>
      <c r="D188" s="20">
        <f>IF(原始数据!K189="","",IF(ISERROR(MATCH(原始数据!K189,原始数据!E189:F189,0)),1,0)-IF(原始数据!K189="",1,0))</f>
        <v>0</v>
      </c>
      <c r="E188" s="20">
        <f>IF(原始数据!L189="","",IF(ISERROR(MATCH(原始数据!L189,各类选项!L:L,0)),1,0)-IF(原始数据!L189="",1,0))</f>
        <v>0</v>
      </c>
      <c r="F188" s="20">
        <f>IF(原始数据!W189="","",IF(ISERROR(MATCH(原始数据!W189,各类选项!G:G,0)),1,0))</f>
        <v>0</v>
      </c>
      <c r="G188" s="20">
        <f>IF(原始数据!X189="","",IF(ISERROR(MATCH(原始数据!X189,各类选项!G:G,0)),1,0))</f>
        <v>0</v>
      </c>
      <c r="H188" s="20">
        <f>IF(原始数据!AK189="","",IF(ISERROR(MATCH(原始数据!AK189,各类选项!$E:$E,0)),1,0))</f>
        <v>0</v>
      </c>
      <c r="I188" s="20">
        <f>IF(原始数据!AL189="","",IF(ISERROR(MATCH(原始数据!AL189,各类选项!$E:$E,0)),1,0))</f>
        <v>0</v>
      </c>
      <c r="J188" s="20">
        <f>IF(原始数据!AR189="","",IF(ISERROR(MATCH(原始数据!AR189,各类选项!$E:$E,0)),1,0))</f>
        <v>0</v>
      </c>
      <c r="K188" s="20">
        <f>IF(原始数据!AT189="","",IF(ISERROR(MATCH(原始数据!AT189,各类选项!$E:$E,0)),1,0))</f>
        <v>0</v>
      </c>
      <c r="L188" s="20">
        <f>IF(原始数据!AM189="","",IF(ISERROR(MATCH(原始数据!AM189,各类选项!$C:$C,0)),1,0))</f>
        <v>0</v>
      </c>
      <c r="M188" s="20" t="str">
        <f>IF(原始数据!AN189="","",IF(ISERROR(MATCH(原始数据!AN189,各类选项!$C:$C,0)),1,0))</f>
        <v/>
      </c>
      <c r="N188" s="20" t="str">
        <f>IF(原始数据!AO189="","",IF(ISERROR(MATCH(原始数据!AO189,各类选项!$C:$C,0)),1,0))</f>
        <v/>
      </c>
      <c r="O188" s="20">
        <f>IF(原始数据!AP189="","",IF(ISERROR(MATCH(原始数据!AP189,各类选项!$E:$E,0)),1,0))</f>
        <v>0</v>
      </c>
      <c r="P188" s="20">
        <f>IF(原始数据!AQ189="","",IF(ISERROR(MATCH(原始数据!AQ189,各类选项!$E:$E,0)),1,0))</f>
        <v>0</v>
      </c>
      <c r="Q188" s="20">
        <f>IF(原始数据!AR189="","",IF(ISERROR(MATCH(原始数据!AR189,各类选项!$E:$E,0)),1,0))</f>
        <v>0</v>
      </c>
      <c r="R188" s="20">
        <f>IF(原始数据!AS189="","",IF(ISERROR(MATCH(原始数据!AS189,各类选项!$E:$E,0)),1,0))</f>
        <v>0</v>
      </c>
      <c r="S188" s="20">
        <f>IF(原始数据!AV189="","",IF(ISERROR(MATCH(原始数据!AV189,各类选项!$C:$C,0)),1,0))</f>
        <v>0</v>
      </c>
      <c r="T188" s="20">
        <f>IF(赛后数据!M189="","",IF(ISERROR(MATCH(赛后数据!M189,(各类选项!J:J),0)),1,0))</f>
        <v>0</v>
      </c>
      <c r="U188" s="20">
        <f>IF(赛后数据!U189="","",IF(ISERROR(MATCH(赛后数据!U189,(各类选项!J:J),0)),1,0))</f>
        <v>0</v>
      </c>
      <c r="V188" s="20">
        <f>IF(赛后数据!AC189="","",IF(ISERROR(MATCH(赛后数据!AC189,(各类选项!J:J),0)),1,0))</f>
        <v>0</v>
      </c>
      <c r="W188" s="20">
        <f>IF(赛后数据!AK189="","",IF(ISERROR(MATCH(赛后数据!AK189,(各类选项!J:J),0)),1,0))</f>
        <v>0</v>
      </c>
      <c r="Y188" s="20">
        <f>IF(对局数据!AM189="","",IF(ISERROR(MATCH(对局数据!AM189,(各类选项!J:J),0)),1,0))</f>
        <v>0</v>
      </c>
    </row>
    <row r="189" spans="1:25">
      <c r="A189" s="20">
        <f t="shared" si="6"/>
        <v>0</v>
      </c>
      <c r="B189" s="20">
        <f t="shared" si="7"/>
        <v>0</v>
      </c>
      <c r="C189" s="20">
        <f t="shared" si="8"/>
        <v>0</v>
      </c>
      <c r="D189" s="20">
        <f>IF(原始数据!K190="","",IF(ISERROR(MATCH(原始数据!K190,原始数据!E190:F190,0)),1,0)-IF(原始数据!K190="",1,0))</f>
        <v>0</v>
      </c>
      <c r="E189" s="20">
        <f>IF(原始数据!L190="","",IF(ISERROR(MATCH(原始数据!L190,各类选项!L:L,0)),1,0)-IF(原始数据!L190="",1,0))</f>
        <v>0</v>
      </c>
      <c r="F189" s="20">
        <f>IF(原始数据!W190="","",IF(ISERROR(MATCH(原始数据!W190,各类选项!G:G,0)),1,0))</f>
        <v>0</v>
      </c>
      <c r="G189" s="20">
        <f>IF(原始数据!X190="","",IF(ISERROR(MATCH(原始数据!X190,各类选项!G:G,0)),1,0))</f>
        <v>0</v>
      </c>
      <c r="H189" s="20">
        <f>IF(原始数据!AK190="","",IF(ISERROR(MATCH(原始数据!AK190,各类选项!$E:$E,0)),1,0))</f>
        <v>0</v>
      </c>
      <c r="I189" s="20">
        <f>IF(原始数据!AL190="","",IF(ISERROR(MATCH(原始数据!AL190,各类选项!$E:$E,0)),1,0))</f>
        <v>0</v>
      </c>
      <c r="J189" s="20">
        <f>IF(原始数据!AR190="","",IF(ISERROR(MATCH(原始数据!AR190,各类选项!$E:$E,0)),1,0))</f>
        <v>0</v>
      </c>
      <c r="K189" s="20">
        <f>IF(原始数据!AT190="","",IF(ISERROR(MATCH(原始数据!AT190,各类选项!$E:$E,0)),1,0))</f>
        <v>0</v>
      </c>
      <c r="L189" s="20">
        <f>IF(原始数据!AM190="","",IF(ISERROR(MATCH(原始数据!AM190,各类选项!$C:$C,0)),1,0))</f>
        <v>0</v>
      </c>
      <c r="M189" s="20" t="str">
        <f>IF(原始数据!AN190="","",IF(ISERROR(MATCH(原始数据!AN190,各类选项!$C:$C,0)),1,0))</f>
        <v/>
      </c>
      <c r="N189" s="20" t="str">
        <f>IF(原始数据!AO190="","",IF(ISERROR(MATCH(原始数据!AO190,各类选项!$C:$C,0)),1,0))</f>
        <v/>
      </c>
      <c r="O189" s="20">
        <f>IF(原始数据!AP190="","",IF(ISERROR(MATCH(原始数据!AP190,各类选项!$E:$E,0)),1,0))</f>
        <v>0</v>
      </c>
      <c r="P189" s="20">
        <f>IF(原始数据!AQ190="","",IF(ISERROR(MATCH(原始数据!AQ190,各类选项!$E:$E,0)),1,0))</f>
        <v>0</v>
      </c>
      <c r="Q189" s="20">
        <f>IF(原始数据!AR190="","",IF(ISERROR(MATCH(原始数据!AR190,各类选项!$E:$E,0)),1,0))</f>
        <v>0</v>
      </c>
      <c r="R189" s="20">
        <f>IF(原始数据!AS190="","",IF(ISERROR(MATCH(原始数据!AS190,各类选项!$E:$E,0)),1,0))</f>
        <v>0</v>
      </c>
      <c r="S189" s="20">
        <f>IF(原始数据!AV190="","",IF(ISERROR(MATCH(原始数据!AV190,各类选项!$C:$C,0)),1,0))</f>
        <v>0</v>
      </c>
      <c r="T189" s="20">
        <f>IF(赛后数据!M190="","",IF(ISERROR(MATCH(赛后数据!M190,(各类选项!J:J),0)),1,0))</f>
        <v>0</v>
      </c>
      <c r="U189" s="20">
        <f>IF(赛后数据!U190="","",IF(ISERROR(MATCH(赛后数据!U190,(各类选项!J:J),0)),1,0))</f>
        <v>0</v>
      </c>
      <c r="V189" s="20">
        <f>IF(赛后数据!AC190="","",IF(ISERROR(MATCH(赛后数据!AC190,(各类选项!J:J),0)),1,0))</f>
        <v>0</v>
      </c>
      <c r="W189" s="20">
        <f>IF(赛后数据!AK190="","",IF(ISERROR(MATCH(赛后数据!AK190,(各类选项!J:J),0)),1,0))</f>
        <v>0</v>
      </c>
      <c r="Y189" s="20">
        <f>IF(对局数据!AM190="","",IF(ISERROR(MATCH(对局数据!AM190,(各类选项!J:J),0)),1,0))</f>
        <v>0</v>
      </c>
    </row>
    <row r="190" spans="1:25">
      <c r="A190" s="20">
        <f t="shared" si="6"/>
        <v>0</v>
      </c>
      <c r="B190" s="20">
        <f t="shared" si="7"/>
        <v>0</v>
      </c>
      <c r="C190" s="20">
        <f t="shared" si="8"/>
        <v>0</v>
      </c>
      <c r="D190" s="20" t="str">
        <f>IF(原始数据!K191="","",IF(ISERROR(MATCH(原始数据!K191,原始数据!E191:F191,0)),1,0)-IF(原始数据!K191="",1,0))</f>
        <v/>
      </c>
      <c r="E190" s="20" t="str">
        <f>IF(原始数据!L191="","",IF(ISERROR(MATCH(原始数据!L191,各类选项!L:L,0)),1,0)-IF(原始数据!L191="",1,0))</f>
        <v/>
      </c>
      <c r="F190" s="20" t="str">
        <f>IF(原始数据!W191="","",IF(ISERROR(MATCH(原始数据!W191,各类选项!G:G,0)),1,0))</f>
        <v/>
      </c>
      <c r="G190" s="20" t="str">
        <f>IF(原始数据!X191="","",IF(ISERROR(MATCH(原始数据!X191,各类选项!G:G,0)),1,0))</f>
        <v/>
      </c>
      <c r="H190" s="20" t="str">
        <f>IF(原始数据!AK191="","",IF(ISERROR(MATCH(原始数据!AK191,各类选项!$E:$E,0)),1,0))</f>
        <v/>
      </c>
      <c r="I190" s="20" t="str">
        <f>IF(原始数据!AL191="","",IF(ISERROR(MATCH(原始数据!AL191,各类选项!$E:$E,0)),1,0))</f>
        <v/>
      </c>
      <c r="J190" s="20" t="str">
        <f>IF(原始数据!AR191="","",IF(ISERROR(MATCH(原始数据!AR191,各类选项!$E:$E,0)),1,0))</f>
        <v/>
      </c>
      <c r="K190" s="20" t="str">
        <f>IF(原始数据!AT191="","",IF(ISERROR(MATCH(原始数据!AT191,各类选项!$E:$E,0)),1,0))</f>
        <v/>
      </c>
      <c r="L190" s="20" t="str">
        <f>IF(原始数据!AM191="","",IF(ISERROR(MATCH(原始数据!AM191,各类选项!$C:$C,0)),1,0))</f>
        <v/>
      </c>
      <c r="M190" s="20" t="str">
        <f>IF(原始数据!AN191="","",IF(ISERROR(MATCH(原始数据!AN191,各类选项!$C:$C,0)),1,0))</f>
        <v/>
      </c>
      <c r="N190" s="20" t="str">
        <f>IF(原始数据!AO191="","",IF(ISERROR(MATCH(原始数据!AO191,各类选项!$C:$C,0)),1,0))</f>
        <v/>
      </c>
      <c r="O190" s="20" t="str">
        <f>IF(原始数据!AP191="","",IF(ISERROR(MATCH(原始数据!AP191,各类选项!$E:$E,0)),1,0))</f>
        <v/>
      </c>
      <c r="P190" s="20" t="str">
        <f>IF(原始数据!AQ191="","",IF(ISERROR(MATCH(原始数据!AQ191,各类选项!$E:$E,0)),1,0))</f>
        <v/>
      </c>
      <c r="Q190" s="20" t="str">
        <f>IF(原始数据!AR191="","",IF(ISERROR(MATCH(原始数据!AR191,各类选项!$E:$E,0)),1,0))</f>
        <v/>
      </c>
      <c r="R190" s="20" t="str">
        <f>IF(原始数据!AS191="","",IF(ISERROR(MATCH(原始数据!AS191,各类选项!$E:$E,0)),1,0))</f>
        <v/>
      </c>
      <c r="S190" s="20" t="str">
        <f>IF(原始数据!AV191="","",IF(ISERROR(MATCH(原始数据!AV191,各类选项!$C:$C,0)),1,0))</f>
        <v/>
      </c>
      <c r="T190" s="20" t="str">
        <f>IF(赛后数据!M191="","",IF(ISERROR(MATCH(赛后数据!M191,(各类选项!J:J),0)),1,0))</f>
        <v/>
      </c>
      <c r="U190" s="20" t="str">
        <f>IF(赛后数据!U191="","",IF(ISERROR(MATCH(赛后数据!U191,(各类选项!J:J),0)),1,0))</f>
        <v/>
      </c>
      <c r="V190" s="20" t="str">
        <f>IF(赛后数据!AC191="","",IF(ISERROR(MATCH(赛后数据!AC191,(各类选项!J:J),0)),1,0))</f>
        <v/>
      </c>
      <c r="W190" s="20" t="str">
        <f>IF(赛后数据!AK191="","",IF(ISERROR(MATCH(赛后数据!AK191,(各类选项!J:J),0)),1,0))</f>
        <v/>
      </c>
      <c r="Y190" s="20" t="str">
        <f>IF(对局数据!AM191="","",IF(ISERROR(MATCH(对局数据!AM191,(各类选项!J:J),0)),1,0))</f>
        <v/>
      </c>
    </row>
    <row r="191" spans="1:25">
      <c r="A191" s="20">
        <f t="shared" si="6"/>
        <v>0</v>
      </c>
      <c r="B191" s="20">
        <f t="shared" si="7"/>
        <v>0</v>
      </c>
      <c r="C191" s="20">
        <f t="shared" si="8"/>
        <v>0</v>
      </c>
      <c r="D191" s="20" t="str">
        <f>IF(原始数据!K192="","",IF(ISERROR(MATCH(原始数据!K192,原始数据!E192:F192,0)),1,0)-IF(原始数据!K192="",1,0))</f>
        <v/>
      </c>
      <c r="E191" s="20" t="str">
        <f>IF(原始数据!L192="","",IF(ISERROR(MATCH(原始数据!L192,各类选项!L:L,0)),1,0)-IF(原始数据!L192="",1,0))</f>
        <v/>
      </c>
      <c r="F191" s="20" t="str">
        <f>IF(原始数据!W192="","",IF(ISERROR(MATCH(原始数据!W192,各类选项!G:G,0)),1,0))</f>
        <v/>
      </c>
      <c r="G191" s="20" t="str">
        <f>IF(原始数据!X192="","",IF(ISERROR(MATCH(原始数据!X192,各类选项!G:G,0)),1,0))</f>
        <v/>
      </c>
      <c r="H191" s="20" t="str">
        <f>IF(原始数据!AK192="","",IF(ISERROR(MATCH(原始数据!AK192,各类选项!$E:$E,0)),1,0))</f>
        <v/>
      </c>
      <c r="I191" s="20" t="str">
        <f>IF(原始数据!AL192="","",IF(ISERROR(MATCH(原始数据!AL192,各类选项!$E:$E,0)),1,0))</f>
        <v/>
      </c>
      <c r="J191" s="20" t="str">
        <f>IF(原始数据!AR192="","",IF(ISERROR(MATCH(原始数据!AR192,各类选项!$E:$E,0)),1,0))</f>
        <v/>
      </c>
      <c r="K191" s="20" t="str">
        <f>IF(原始数据!AT192="","",IF(ISERROR(MATCH(原始数据!AT192,各类选项!$E:$E,0)),1,0))</f>
        <v/>
      </c>
      <c r="L191" s="20" t="str">
        <f>IF(原始数据!AM192="","",IF(ISERROR(MATCH(原始数据!AM192,各类选项!$C:$C,0)),1,0))</f>
        <v/>
      </c>
      <c r="M191" s="20" t="str">
        <f>IF(原始数据!AN192="","",IF(ISERROR(MATCH(原始数据!AN192,各类选项!$C:$C,0)),1,0))</f>
        <v/>
      </c>
      <c r="N191" s="20" t="str">
        <f>IF(原始数据!AO192="","",IF(ISERROR(MATCH(原始数据!AO192,各类选项!$C:$C,0)),1,0))</f>
        <v/>
      </c>
      <c r="O191" s="20" t="str">
        <f>IF(原始数据!AP192="","",IF(ISERROR(MATCH(原始数据!AP192,各类选项!$E:$E,0)),1,0))</f>
        <v/>
      </c>
      <c r="P191" s="20" t="str">
        <f>IF(原始数据!AQ192="","",IF(ISERROR(MATCH(原始数据!AQ192,各类选项!$E:$E,0)),1,0))</f>
        <v/>
      </c>
      <c r="Q191" s="20" t="str">
        <f>IF(原始数据!AR192="","",IF(ISERROR(MATCH(原始数据!AR192,各类选项!$E:$E,0)),1,0))</f>
        <v/>
      </c>
      <c r="R191" s="20" t="str">
        <f>IF(原始数据!AS192="","",IF(ISERROR(MATCH(原始数据!AS192,各类选项!$E:$E,0)),1,0))</f>
        <v/>
      </c>
      <c r="S191" s="20" t="str">
        <f>IF(原始数据!AV192="","",IF(ISERROR(MATCH(原始数据!AV192,各类选项!$C:$C,0)),1,0))</f>
        <v/>
      </c>
      <c r="T191" s="20" t="str">
        <f>IF(赛后数据!M192="","",IF(ISERROR(MATCH(赛后数据!M192,(各类选项!J:J),0)),1,0))</f>
        <v/>
      </c>
      <c r="U191" s="20" t="str">
        <f>IF(赛后数据!U192="","",IF(ISERROR(MATCH(赛后数据!U192,(各类选项!J:J),0)),1,0))</f>
        <v/>
      </c>
      <c r="V191" s="20" t="str">
        <f>IF(赛后数据!AC192="","",IF(ISERROR(MATCH(赛后数据!AC192,(各类选项!J:J),0)),1,0))</f>
        <v/>
      </c>
      <c r="W191" s="20" t="str">
        <f>IF(赛后数据!AK192="","",IF(ISERROR(MATCH(赛后数据!AK192,(各类选项!J:J),0)),1,0))</f>
        <v/>
      </c>
      <c r="Y191" s="20" t="str">
        <f>IF(对局数据!AM192="","",IF(ISERROR(MATCH(对局数据!AM192,(各类选项!J:J),0)),1,0))</f>
        <v/>
      </c>
    </row>
    <row r="192" spans="1:25">
      <c r="A192" s="20">
        <f t="shared" si="6"/>
        <v>0</v>
      </c>
      <c r="B192" s="20">
        <f t="shared" si="7"/>
        <v>0</v>
      </c>
      <c r="C192" s="20">
        <f t="shared" si="8"/>
        <v>0</v>
      </c>
      <c r="D192" s="20" t="str">
        <f>IF(原始数据!K193="","",IF(ISERROR(MATCH(原始数据!K193,原始数据!E193:F193,0)),1,0)-IF(原始数据!K193="",1,0))</f>
        <v/>
      </c>
      <c r="E192" s="20" t="str">
        <f>IF(原始数据!L193="","",IF(ISERROR(MATCH(原始数据!L193,各类选项!L:L,0)),1,0)-IF(原始数据!L193="",1,0))</f>
        <v/>
      </c>
      <c r="F192" s="20" t="str">
        <f>IF(原始数据!W193="","",IF(ISERROR(MATCH(原始数据!W193,各类选项!G:G,0)),1,0))</f>
        <v/>
      </c>
      <c r="G192" s="20" t="str">
        <f>IF(原始数据!X193="","",IF(ISERROR(MATCH(原始数据!X193,各类选项!G:G,0)),1,0))</f>
        <v/>
      </c>
      <c r="H192" s="20" t="str">
        <f>IF(原始数据!AK193="","",IF(ISERROR(MATCH(原始数据!AK193,各类选项!$E:$E,0)),1,0))</f>
        <v/>
      </c>
      <c r="I192" s="20" t="str">
        <f>IF(原始数据!AL193="","",IF(ISERROR(MATCH(原始数据!AL193,各类选项!$E:$E,0)),1,0))</f>
        <v/>
      </c>
      <c r="J192" s="20" t="str">
        <f>IF(原始数据!AR193="","",IF(ISERROR(MATCH(原始数据!AR193,各类选项!$E:$E,0)),1,0))</f>
        <v/>
      </c>
      <c r="K192" s="20" t="str">
        <f>IF(原始数据!AT193="","",IF(ISERROR(MATCH(原始数据!AT193,各类选项!$E:$E,0)),1,0))</f>
        <v/>
      </c>
      <c r="L192" s="20" t="str">
        <f>IF(原始数据!AM193="","",IF(ISERROR(MATCH(原始数据!AM193,各类选项!$C:$C,0)),1,0))</f>
        <v/>
      </c>
      <c r="M192" s="20" t="str">
        <f>IF(原始数据!AN193="","",IF(ISERROR(MATCH(原始数据!AN193,各类选项!$C:$C,0)),1,0))</f>
        <v/>
      </c>
      <c r="N192" s="20" t="str">
        <f>IF(原始数据!AO193="","",IF(ISERROR(MATCH(原始数据!AO193,各类选项!$C:$C,0)),1,0))</f>
        <v/>
      </c>
      <c r="O192" s="20" t="str">
        <f>IF(原始数据!AP193="","",IF(ISERROR(MATCH(原始数据!AP193,各类选项!$E:$E,0)),1,0))</f>
        <v/>
      </c>
      <c r="P192" s="20" t="str">
        <f>IF(原始数据!AQ193="","",IF(ISERROR(MATCH(原始数据!AQ193,各类选项!$E:$E,0)),1,0))</f>
        <v/>
      </c>
      <c r="Q192" s="20" t="str">
        <f>IF(原始数据!AR193="","",IF(ISERROR(MATCH(原始数据!AR193,各类选项!$E:$E,0)),1,0))</f>
        <v/>
      </c>
      <c r="R192" s="20" t="str">
        <f>IF(原始数据!AS193="","",IF(ISERROR(MATCH(原始数据!AS193,各类选项!$E:$E,0)),1,0))</f>
        <v/>
      </c>
      <c r="S192" s="20" t="str">
        <f>IF(原始数据!AV193="","",IF(ISERROR(MATCH(原始数据!AV193,各类选项!$C:$C,0)),1,0))</f>
        <v/>
      </c>
      <c r="T192" s="20" t="str">
        <f>IF(赛后数据!M193="","",IF(ISERROR(MATCH(赛后数据!M193,(各类选项!J:J),0)),1,0))</f>
        <v/>
      </c>
      <c r="U192" s="20" t="str">
        <f>IF(赛后数据!U193="","",IF(ISERROR(MATCH(赛后数据!U193,(各类选项!J:J),0)),1,0))</f>
        <v/>
      </c>
      <c r="V192" s="20" t="str">
        <f>IF(赛后数据!AC193="","",IF(ISERROR(MATCH(赛后数据!AC193,(各类选项!J:J),0)),1,0))</f>
        <v/>
      </c>
      <c r="W192" s="20" t="str">
        <f>IF(赛后数据!AK193="","",IF(ISERROR(MATCH(赛后数据!AK193,(各类选项!J:J),0)),1,0))</f>
        <v/>
      </c>
      <c r="Y192" s="20" t="str">
        <f>IF(对局数据!AM193="","",IF(ISERROR(MATCH(对局数据!AM193,(各类选项!J:J),0)),1,0))</f>
        <v/>
      </c>
    </row>
    <row r="193" spans="1:25">
      <c r="A193" s="20">
        <f t="shared" si="6"/>
        <v>0</v>
      </c>
      <c r="B193" s="20">
        <f t="shared" si="7"/>
        <v>0</v>
      </c>
      <c r="C193" s="20">
        <f t="shared" si="8"/>
        <v>0</v>
      </c>
      <c r="D193" s="20" t="str">
        <f>IF(原始数据!K194="","",IF(ISERROR(MATCH(原始数据!K194,原始数据!E194:F194,0)),1,0)-IF(原始数据!K194="",1,0))</f>
        <v/>
      </c>
      <c r="E193" s="20" t="str">
        <f>IF(原始数据!L194="","",IF(ISERROR(MATCH(原始数据!L194,各类选项!L:L,0)),1,0)-IF(原始数据!L194="",1,0))</f>
        <v/>
      </c>
      <c r="F193" s="20" t="str">
        <f>IF(原始数据!W194="","",IF(ISERROR(MATCH(原始数据!W194,各类选项!G:G,0)),1,0))</f>
        <v/>
      </c>
      <c r="G193" s="20" t="str">
        <f>IF(原始数据!X194="","",IF(ISERROR(MATCH(原始数据!X194,各类选项!G:G,0)),1,0))</f>
        <v/>
      </c>
      <c r="H193" s="20" t="str">
        <f>IF(原始数据!AK194="","",IF(ISERROR(MATCH(原始数据!AK194,各类选项!$E:$E,0)),1,0))</f>
        <v/>
      </c>
      <c r="I193" s="20" t="str">
        <f>IF(原始数据!AL194="","",IF(ISERROR(MATCH(原始数据!AL194,各类选项!$E:$E,0)),1,0))</f>
        <v/>
      </c>
      <c r="J193" s="20" t="str">
        <f>IF(原始数据!AR194="","",IF(ISERROR(MATCH(原始数据!AR194,各类选项!$E:$E,0)),1,0))</f>
        <v/>
      </c>
      <c r="K193" s="20" t="str">
        <f>IF(原始数据!AT194="","",IF(ISERROR(MATCH(原始数据!AT194,各类选项!$E:$E,0)),1,0))</f>
        <v/>
      </c>
      <c r="L193" s="20" t="str">
        <f>IF(原始数据!AM194="","",IF(ISERROR(MATCH(原始数据!AM194,各类选项!$C:$C,0)),1,0))</f>
        <v/>
      </c>
      <c r="M193" s="20" t="str">
        <f>IF(原始数据!AN194="","",IF(ISERROR(MATCH(原始数据!AN194,各类选项!$C:$C,0)),1,0))</f>
        <v/>
      </c>
      <c r="N193" s="20" t="str">
        <f>IF(原始数据!AO194="","",IF(ISERROR(MATCH(原始数据!AO194,各类选项!$C:$C,0)),1,0))</f>
        <v/>
      </c>
      <c r="O193" s="20" t="str">
        <f>IF(原始数据!AP194="","",IF(ISERROR(MATCH(原始数据!AP194,各类选项!$E:$E,0)),1,0))</f>
        <v/>
      </c>
      <c r="P193" s="20" t="str">
        <f>IF(原始数据!AQ194="","",IF(ISERROR(MATCH(原始数据!AQ194,各类选项!$E:$E,0)),1,0))</f>
        <v/>
      </c>
      <c r="Q193" s="20" t="str">
        <f>IF(原始数据!AR194="","",IF(ISERROR(MATCH(原始数据!AR194,各类选项!$E:$E,0)),1,0))</f>
        <v/>
      </c>
      <c r="R193" s="20" t="str">
        <f>IF(原始数据!AS194="","",IF(ISERROR(MATCH(原始数据!AS194,各类选项!$E:$E,0)),1,0))</f>
        <v/>
      </c>
      <c r="S193" s="20" t="str">
        <f>IF(原始数据!AV194="","",IF(ISERROR(MATCH(原始数据!AV194,各类选项!$C:$C,0)),1,0))</f>
        <v/>
      </c>
      <c r="T193" s="20" t="str">
        <f>IF(赛后数据!M194="","",IF(ISERROR(MATCH(赛后数据!M194,(各类选项!J:J),0)),1,0))</f>
        <v/>
      </c>
      <c r="U193" s="20" t="str">
        <f>IF(赛后数据!U194="","",IF(ISERROR(MATCH(赛后数据!U194,(各类选项!J:J),0)),1,0))</f>
        <v/>
      </c>
      <c r="V193" s="20" t="str">
        <f>IF(赛后数据!AC194="","",IF(ISERROR(MATCH(赛后数据!AC194,(各类选项!J:J),0)),1,0))</f>
        <v/>
      </c>
      <c r="W193" s="20" t="str">
        <f>IF(赛后数据!AK194="","",IF(ISERROR(MATCH(赛后数据!AK194,(各类选项!J:J),0)),1,0))</f>
        <v/>
      </c>
      <c r="Y193" s="20" t="str">
        <f>IF(对局数据!AM194="","",IF(ISERROR(MATCH(对局数据!AM194,(各类选项!J:J),0)),1,0))</f>
        <v/>
      </c>
    </row>
    <row r="194" spans="1:25">
      <c r="A194" s="20">
        <f t="shared" si="6"/>
        <v>0</v>
      </c>
      <c r="B194" s="20">
        <f t="shared" si="7"/>
        <v>0</v>
      </c>
      <c r="C194" s="20">
        <f t="shared" si="8"/>
        <v>0</v>
      </c>
      <c r="D194" s="20">
        <f>IF(原始数据!K195="","",IF(ISERROR(MATCH(原始数据!K195,原始数据!E195:F195,0)),1,0)-IF(原始数据!K195="",1,0))</f>
        <v>0</v>
      </c>
      <c r="E194" s="20">
        <f>IF(原始数据!L195="","",IF(ISERROR(MATCH(原始数据!L195,各类选项!L:L,0)),1,0)-IF(原始数据!L195="",1,0))</f>
        <v>0</v>
      </c>
      <c r="F194" s="20">
        <f>IF(原始数据!W195="","",IF(ISERROR(MATCH(原始数据!W195,各类选项!G:G,0)),1,0))</f>
        <v>0</v>
      </c>
      <c r="G194" s="20">
        <f>IF(原始数据!X195="","",IF(ISERROR(MATCH(原始数据!X195,各类选项!G:G,0)),1,0))</f>
        <v>0</v>
      </c>
      <c r="H194" s="20">
        <f>IF(原始数据!AK195="","",IF(ISERROR(MATCH(原始数据!AK195,各类选项!$E:$E,0)),1,0))</f>
        <v>0</v>
      </c>
      <c r="I194" s="20">
        <f>IF(原始数据!AL195="","",IF(ISERROR(MATCH(原始数据!AL195,各类选项!$E:$E,0)),1,0))</f>
        <v>0</v>
      </c>
      <c r="J194" s="20">
        <f>IF(原始数据!AR195="","",IF(ISERROR(MATCH(原始数据!AR195,各类选项!$E:$E,0)),1,0))</f>
        <v>0</v>
      </c>
      <c r="K194" s="20">
        <f>IF(原始数据!AT195="","",IF(ISERROR(MATCH(原始数据!AT195,各类选项!$E:$E,0)),1,0))</f>
        <v>0</v>
      </c>
      <c r="L194" s="20" t="str">
        <f>IF(原始数据!AM195="","",IF(ISERROR(MATCH(原始数据!AM195,各类选项!$C:$C,0)),1,0))</f>
        <v/>
      </c>
      <c r="M194" s="20" t="str">
        <f>IF(原始数据!AN195="","",IF(ISERROR(MATCH(原始数据!AN195,各类选项!$C:$C,0)),1,0))</f>
        <v/>
      </c>
      <c r="N194" s="20" t="str">
        <f>IF(原始数据!AO195="","",IF(ISERROR(MATCH(原始数据!AO195,各类选项!$C:$C,0)),1,0))</f>
        <v/>
      </c>
      <c r="O194" s="20">
        <f>IF(原始数据!AP195="","",IF(ISERROR(MATCH(原始数据!AP195,各类选项!$E:$E,0)),1,0))</f>
        <v>0</v>
      </c>
      <c r="P194" s="20">
        <f>IF(原始数据!AQ195="","",IF(ISERROR(MATCH(原始数据!AQ195,各类选项!$E:$E,0)),1,0))</f>
        <v>0</v>
      </c>
      <c r="Q194" s="20">
        <f>IF(原始数据!AR195="","",IF(ISERROR(MATCH(原始数据!AR195,各类选项!$E:$E,0)),1,0))</f>
        <v>0</v>
      </c>
      <c r="R194" s="20">
        <f>IF(原始数据!AS195="","",IF(ISERROR(MATCH(原始数据!AS195,各类选项!$E:$E,0)),1,0))</f>
        <v>0</v>
      </c>
      <c r="S194" s="20">
        <f>IF(原始数据!AV195="","",IF(ISERROR(MATCH(原始数据!AV195,各类选项!$C:$C,0)),1,0))</f>
        <v>0</v>
      </c>
      <c r="T194" s="20">
        <f>IF(赛后数据!M195="","",IF(ISERROR(MATCH(赛后数据!M195,(各类选项!J:J),0)),1,0))</f>
        <v>0</v>
      </c>
      <c r="U194" s="20">
        <f>IF(赛后数据!U195="","",IF(ISERROR(MATCH(赛后数据!U195,(各类选项!J:J),0)),1,0))</f>
        <v>0</v>
      </c>
      <c r="V194" s="20">
        <f>IF(赛后数据!AC195="","",IF(ISERROR(MATCH(赛后数据!AC195,(各类选项!J:J),0)),1,0))</f>
        <v>0</v>
      </c>
      <c r="W194" s="20">
        <f>IF(赛后数据!AK195="","",IF(ISERROR(MATCH(赛后数据!AK195,(各类选项!J:J),0)),1,0))</f>
        <v>0</v>
      </c>
      <c r="Y194" s="20">
        <f>IF(对局数据!AM195="","",IF(ISERROR(MATCH(对局数据!AM195,(各类选项!J:J),0)),1,0))</f>
        <v>0</v>
      </c>
    </row>
    <row r="195" spans="1:25">
      <c r="A195" s="20">
        <f t="shared" ref="A195:A258" si="9">COUNTIF(D195:S195,"&gt;0")</f>
        <v>0</v>
      </c>
      <c r="B195" s="20">
        <f t="shared" ref="B195:B258" si="10">COUNTIF(T195:W195,"&gt;0")</f>
        <v>0</v>
      </c>
      <c r="C195" s="20">
        <f t="shared" ref="C195:C258" si="11">COUNTIF(T195:W195,"&gt;0")+COUNTIF(Y195,"&gt;0")</f>
        <v>0</v>
      </c>
      <c r="D195" s="20">
        <f>IF(原始数据!K196="","",IF(ISERROR(MATCH(原始数据!K196,原始数据!E196:F196,0)),1,0)-IF(原始数据!K196="",1,0))</f>
        <v>0</v>
      </c>
      <c r="E195" s="20">
        <f>IF(原始数据!L196="","",IF(ISERROR(MATCH(原始数据!L196,各类选项!L:L,0)),1,0)-IF(原始数据!L196="",1,0))</f>
        <v>0</v>
      </c>
      <c r="F195" s="20">
        <f>IF(原始数据!W196="","",IF(ISERROR(MATCH(原始数据!W196,各类选项!G:G,0)),1,0))</f>
        <v>0</v>
      </c>
      <c r="G195" s="20">
        <f>IF(原始数据!X196="","",IF(ISERROR(MATCH(原始数据!X196,各类选项!G:G,0)),1,0))</f>
        <v>0</v>
      </c>
      <c r="H195" s="20">
        <f>IF(原始数据!AK196="","",IF(ISERROR(MATCH(原始数据!AK196,各类选项!$E:$E,0)),1,0))</f>
        <v>0</v>
      </c>
      <c r="I195" s="20">
        <f>IF(原始数据!AL196="","",IF(ISERROR(MATCH(原始数据!AL196,各类选项!$E:$E,0)),1,0))</f>
        <v>0</v>
      </c>
      <c r="J195" s="20">
        <f>IF(原始数据!AR196="","",IF(ISERROR(MATCH(原始数据!AR196,各类选项!$E:$E,0)),1,0))</f>
        <v>0</v>
      </c>
      <c r="K195" s="20">
        <f>IF(原始数据!AT196="","",IF(ISERROR(MATCH(原始数据!AT196,各类选项!$E:$E,0)),1,0))</f>
        <v>0</v>
      </c>
      <c r="L195" s="20" t="str">
        <f>IF(原始数据!AM196="","",IF(ISERROR(MATCH(原始数据!AM196,各类选项!$C:$C,0)),1,0))</f>
        <v/>
      </c>
      <c r="M195" s="20" t="str">
        <f>IF(原始数据!AN196="","",IF(ISERROR(MATCH(原始数据!AN196,各类选项!$C:$C,0)),1,0))</f>
        <v/>
      </c>
      <c r="N195" s="20" t="str">
        <f>IF(原始数据!AO196="","",IF(ISERROR(MATCH(原始数据!AO196,各类选项!$C:$C,0)),1,0))</f>
        <v/>
      </c>
      <c r="O195" s="20">
        <f>IF(原始数据!AP196="","",IF(ISERROR(MATCH(原始数据!AP196,各类选项!$E:$E,0)),1,0))</f>
        <v>0</v>
      </c>
      <c r="P195" s="20">
        <f>IF(原始数据!AQ196="","",IF(ISERROR(MATCH(原始数据!AQ196,各类选项!$E:$E,0)),1,0))</f>
        <v>0</v>
      </c>
      <c r="Q195" s="20">
        <f>IF(原始数据!AR196="","",IF(ISERROR(MATCH(原始数据!AR196,各类选项!$E:$E,0)),1,0))</f>
        <v>0</v>
      </c>
      <c r="R195" s="20">
        <f>IF(原始数据!AS196="","",IF(ISERROR(MATCH(原始数据!AS196,各类选项!$E:$E,0)),1,0))</f>
        <v>0</v>
      </c>
      <c r="S195" s="20">
        <f>IF(原始数据!AV196="","",IF(ISERROR(MATCH(原始数据!AV196,各类选项!$C:$C,0)),1,0))</f>
        <v>0</v>
      </c>
      <c r="T195" s="20">
        <f>IF(赛后数据!M196="","",IF(ISERROR(MATCH(赛后数据!M196,(各类选项!J:J),0)),1,0))</f>
        <v>0</v>
      </c>
      <c r="U195" s="20">
        <f>IF(赛后数据!U196="","",IF(ISERROR(MATCH(赛后数据!U196,(各类选项!J:J),0)),1,0))</f>
        <v>0</v>
      </c>
      <c r="V195" s="20">
        <f>IF(赛后数据!AC196="","",IF(ISERROR(MATCH(赛后数据!AC196,(各类选项!J:J),0)),1,0))</f>
        <v>0</v>
      </c>
      <c r="W195" s="20">
        <f>IF(赛后数据!AK196="","",IF(ISERROR(MATCH(赛后数据!AK196,(各类选项!J:J),0)),1,0))</f>
        <v>0</v>
      </c>
      <c r="Y195" s="20">
        <f>IF(对局数据!AM196="","",IF(ISERROR(MATCH(对局数据!AM196,(各类选项!J:J),0)),1,0))</f>
        <v>0</v>
      </c>
    </row>
    <row r="196" spans="1:25">
      <c r="A196" s="20">
        <f t="shared" si="9"/>
        <v>0</v>
      </c>
      <c r="B196" s="20">
        <f t="shared" si="10"/>
        <v>0</v>
      </c>
      <c r="C196" s="20">
        <f t="shared" si="11"/>
        <v>0</v>
      </c>
      <c r="D196" s="20">
        <f>IF(原始数据!K197="","",IF(ISERROR(MATCH(原始数据!K197,原始数据!E197:F197,0)),1,0)-IF(原始数据!K197="",1,0))</f>
        <v>0</v>
      </c>
      <c r="E196" s="20">
        <f>IF(原始数据!L197="","",IF(ISERROR(MATCH(原始数据!L197,各类选项!L:L,0)),1,0)-IF(原始数据!L197="",1,0))</f>
        <v>0</v>
      </c>
      <c r="F196" s="20">
        <f>IF(原始数据!W197="","",IF(ISERROR(MATCH(原始数据!W197,各类选项!G:G,0)),1,0))</f>
        <v>0</v>
      </c>
      <c r="G196" s="20">
        <f>IF(原始数据!X197="","",IF(ISERROR(MATCH(原始数据!X197,各类选项!G:G,0)),1,0))</f>
        <v>0</v>
      </c>
      <c r="H196" s="20">
        <f>IF(原始数据!AK197="","",IF(ISERROR(MATCH(原始数据!AK197,各类选项!$E:$E,0)),1,0))</f>
        <v>0</v>
      </c>
      <c r="I196" s="20">
        <f>IF(原始数据!AL197="","",IF(ISERROR(MATCH(原始数据!AL197,各类选项!$E:$E,0)),1,0))</f>
        <v>0</v>
      </c>
      <c r="J196" s="20">
        <f>IF(原始数据!AR197="","",IF(ISERROR(MATCH(原始数据!AR197,各类选项!$E:$E,0)),1,0))</f>
        <v>0</v>
      </c>
      <c r="K196" s="20">
        <f>IF(原始数据!AT197="","",IF(ISERROR(MATCH(原始数据!AT197,各类选项!$E:$E,0)),1,0))</f>
        <v>0</v>
      </c>
      <c r="L196" s="20">
        <f>IF(原始数据!AM197="","",IF(ISERROR(MATCH(原始数据!AM197,各类选项!$C:$C,0)),1,0))</f>
        <v>0</v>
      </c>
      <c r="M196" s="20" t="str">
        <f>IF(原始数据!AN197="","",IF(ISERROR(MATCH(原始数据!AN197,各类选项!$C:$C,0)),1,0))</f>
        <v/>
      </c>
      <c r="N196" s="20" t="str">
        <f>IF(原始数据!AO197="","",IF(ISERROR(MATCH(原始数据!AO197,各类选项!$C:$C,0)),1,0))</f>
        <v/>
      </c>
      <c r="O196" s="20">
        <f>IF(原始数据!AP197="","",IF(ISERROR(MATCH(原始数据!AP197,各类选项!$E:$E,0)),1,0))</f>
        <v>0</v>
      </c>
      <c r="P196" s="20">
        <f>IF(原始数据!AQ197="","",IF(ISERROR(MATCH(原始数据!AQ197,各类选项!$E:$E,0)),1,0))</f>
        <v>0</v>
      </c>
      <c r="Q196" s="20">
        <f>IF(原始数据!AR197="","",IF(ISERROR(MATCH(原始数据!AR197,各类选项!$E:$E,0)),1,0))</f>
        <v>0</v>
      </c>
      <c r="R196" s="20">
        <f>IF(原始数据!AS197="","",IF(ISERROR(MATCH(原始数据!AS197,各类选项!$E:$E,0)),1,0))</f>
        <v>0</v>
      </c>
      <c r="S196" s="20">
        <f>IF(原始数据!AV197="","",IF(ISERROR(MATCH(原始数据!AV197,各类选项!$C:$C,0)),1,0))</f>
        <v>0</v>
      </c>
      <c r="T196" s="20">
        <f>IF(赛后数据!M197="","",IF(ISERROR(MATCH(赛后数据!M197,(各类选项!J:J),0)),1,0))</f>
        <v>0</v>
      </c>
      <c r="U196" s="20">
        <f>IF(赛后数据!U197="","",IF(ISERROR(MATCH(赛后数据!U197,(各类选项!J:J),0)),1,0))</f>
        <v>0</v>
      </c>
      <c r="V196" s="20">
        <f>IF(赛后数据!AC197="","",IF(ISERROR(MATCH(赛后数据!AC197,(各类选项!J:J),0)),1,0))</f>
        <v>0</v>
      </c>
      <c r="W196" s="20">
        <f>IF(赛后数据!AK197="","",IF(ISERROR(MATCH(赛后数据!AK197,(各类选项!J:J),0)),1,0))</f>
        <v>0</v>
      </c>
      <c r="Y196" s="20">
        <f>IF(对局数据!AM197="","",IF(ISERROR(MATCH(对局数据!AM197,(各类选项!J:J),0)),1,0))</f>
        <v>0</v>
      </c>
    </row>
    <row r="197" spans="1:25">
      <c r="A197" s="20">
        <f t="shared" si="9"/>
        <v>0</v>
      </c>
      <c r="B197" s="20">
        <f t="shared" si="10"/>
        <v>0</v>
      </c>
      <c r="C197" s="20">
        <f t="shared" si="11"/>
        <v>0</v>
      </c>
      <c r="D197" s="20">
        <f>IF(原始数据!K198="","",IF(ISERROR(MATCH(原始数据!K198,原始数据!E198:F198,0)),1,0)-IF(原始数据!K198="",1,0))</f>
        <v>0</v>
      </c>
      <c r="E197" s="20">
        <f>IF(原始数据!L198="","",IF(ISERROR(MATCH(原始数据!L198,各类选项!L:L,0)),1,0)-IF(原始数据!L198="",1,0))</f>
        <v>0</v>
      </c>
      <c r="F197" s="20">
        <f>IF(原始数据!W198="","",IF(ISERROR(MATCH(原始数据!W198,各类选项!G:G,0)),1,0))</f>
        <v>0</v>
      </c>
      <c r="G197" s="20">
        <f>IF(原始数据!X198="","",IF(ISERROR(MATCH(原始数据!X198,各类选项!G:G,0)),1,0))</f>
        <v>0</v>
      </c>
      <c r="H197" s="20">
        <f>IF(原始数据!AK198="","",IF(ISERROR(MATCH(原始数据!AK198,各类选项!$E:$E,0)),1,0))</f>
        <v>0</v>
      </c>
      <c r="I197" s="20">
        <f>IF(原始数据!AL198="","",IF(ISERROR(MATCH(原始数据!AL198,各类选项!$E:$E,0)),1,0))</f>
        <v>0</v>
      </c>
      <c r="J197" s="20">
        <f>IF(原始数据!AR198="","",IF(ISERROR(MATCH(原始数据!AR198,各类选项!$E:$E,0)),1,0))</f>
        <v>0</v>
      </c>
      <c r="K197" s="20">
        <f>IF(原始数据!AT198="","",IF(ISERROR(MATCH(原始数据!AT198,各类选项!$E:$E,0)),1,0))</f>
        <v>0</v>
      </c>
      <c r="L197" s="20">
        <f>IF(原始数据!AM198="","",IF(ISERROR(MATCH(原始数据!AM198,各类选项!$C:$C,0)),1,0))</f>
        <v>0</v>
      </c>
      <c r="M197" s="20" t="str">
        <f>IF(原始数据!AN198="","",IF(ISERROR(MATCH(原始数据!AN198,各类选项!$C:$C,0)),1,0))</f>
        <v/>
      </c>
      <c r="N197" s="20" t="str">
        <f>IF(原始数据!AO198="","",IF(ISERROR(MATCH(原始数据!AO198,各类选项!$C:$C,0)),1,0))</f>
        <v/>
      </c>
      <c r="O197" s="20">
        <f>IF(原始数据!AP198="","",IF(ISERROR(MATCH(原始数据!AP198,各类选项!$E:$E,0)),1,0))</f>
        <v>0</v>
      </c>
      <c r="P197" s="20">
        <f>IF(原始数据!AQ198="","",IF(ISERROR(MATCH(原始数据!AQ198,各类选项!$E:$E,0)),1,0))</f>
        <v>0</v>
      </c>
      <c r="Q197" s="20">
        <f>IF(原始数据!AR198="","",IF(ISERROR(MATCH(原始数据!AR198,各类选项!$E:$E,0)),1,0))</f>
        <v>0</v>
      </c>
      <c r="R197" s="20">
        <f>IF(原始数据!AS198="","",IF(ISERROR(MATCH(原始数据!AS198,各类选项!$E:$E,0)),1,0))</f>
        <v>0</v>
      </c>
      <c r="S197" s="20">
        <f>IF(原始数据!AV198="","",IF(ISERROR(MATCH(原始数据!AV198,各类选项!$C:$C,0)),1,0))</f>
        <v>0</v>
      </c>
      <c r="T197" s="20">
        <f>IF(赛后数据!M198="","",IF(ISERROR(MATCH(赛后数据!M198,(各类选项!J:J),0)),1,0))</f>
        <v>0</v>
      </c>
      <c r="U197" s="20">
        <f>IF(赛后数据!U198="","",IF(ISERROR(MATCH(赛后数据!U198,(各类选项!J:J),0)),1,0))</f>
        <v>0</v>
      </c>
      <c r="V197" s="20">
        <f>IF(赛后数据!AC198="","",IF(ISERROR(MATCH(赛后数据!AC198,(各类选项!J:J),0)),1,0))</f>
        <v>0</v>
      </c>
      <c r="W197" s="20">
        <f>IF(赛后数据!AK198="","",IF(ISERROR(MATCH(赛后数据!AK198,(各类选项!J:J),0)),1,0))</f>
        <v>0</v>
      </c>
      <c r="Y197" s="20">
        <f>IF(对局数据!AM198="","",IF(ISERROR(MATCH(对局数据!AM198,(各类选项!J:J),0)),1,0))</f>
        <v>0</v>
      </c>
    </row>
    <row r="198" spans="1:25">
      <c r="A198" s="20">
        <f t="shared" si="9"/>
        <v>0</v>
      </c>
      <c r="B198" s="20">
        <f t="shared" si="10"/>
        <v>0</v>
      </c>
      <c r="C198" s="20">
        <f t="shared" si="11"/>
        <v>0</v>
      </c>
      <c r="D198" s="20">
        <f>IF(原始数据!K199="","",IF(ISERROR(MATCH(原始数据!K199,原始数据!E199:F199,0)),1,0)-IF(原始数据!K199="",1,0))</f>
        <v>0</v>
      </c>
      <c r="E198" s="20">
        <f>IF(原始数据!L199="","",IF(ISERROR(MATCH(原始数据!L199,各类选项!L:L,0)),1,0)-IF(原始数据!L199="",1,0))</f>
        <v>0</v>
      </c>
      <c r="F198" s="20">
        <f>IF(原始数据!W199="","",IF(ISERROR(MATCH(原始数据!W199,各类选项!G:G,0)),1,0))</f>
        <v>0</v>
      </c>
      <c r="G198" s="20">
        <f>IF(原始数据!X199="","",IF(ISERROR(MATCH(原始数据!X199,各类选项!G:G,0)),1,0))</f>
        <v>0</v>
      </c>
      <c r="H198" s="20">
        <f>IF(原始数据!AK199="","",IF(ISERROR(MATCH(原始数据!AK199,各类选项!$E:$E,0)),1,0))</f>
        <v>0</v>
      </c>
      <c r="I198" s="20">
        <f>IF(原始数据!AL199="","",IF(ISERROR(MATCH(原始数据!AL199,各类选项!$E:$E,0)),1,0))</f>
        <v>0</v>
      </c>
      <c r="J198" s="20">
        <f>IF(原始数据!AR199="","",IF(ISERROR(MATCH(原始数据!AR199,各类选项!$E:$E,0)),1,0))</f>
        <v>0</v>
      </c>
      <c r="K198" s="20">
        <f>IF(原始数据!AT199="","",IF(ISERROR(MATCH(原始数据!AT199,各类选项!$E:$E,0)),1,0))</f>
        <v>0</v>
      </c>
      <c r="L198" s="20">
        <f>IF(原始数据!AM199="","",IF(ISERROR(MATCH(原始数据!AM199,各类选项!$C:$C,0)),1,0))</f>
        <v>0</v>
      </c>
      <c r="M198" s="20">
        <f>IF(原始数据!AN199="","",IF(ISERROR(MATCH(原始数据!AN199,各类选项!$C:$C,0)),1,0))</f>
        <v>0</v>
      </c>
      <c r="N198" s="20" t="str">
        <f>IF(原始数据!AO199="","",IF(ISERROR(MATCH(原始数据!AO199,各类选项!$C:$C,0)),1,0))</f>
        <v/>
      </c>
      <c r="O198" s="20">
        <f>IF(原始数据!AP199="","",IF(ISERROR(MATCH(原始数据!AP199,各类选项!$E:$E,0)),1,0))</f>
        <v>0</v>
      </c>
      <c r="P198" s="20">
        <f>IF(原始数据!AQ199="","",IF(ISERROR(MATCH(原始数据!AQ199,各类选项!$E:$E,0)),1,0))</f>
        <v>0</v>
      </c>
      <c r="Q198" s="20">
        <f>IF(原始数据!AR199="","",IF(ISERROR(MATCH(原始数据!AR199,各类选项!$E:$E,0)),1,0))</f>
        <v>0</v>
      </c>
      <c r="R198" s="20">
        <f>IF(原始数据!AS199="","",IF(ISERROR(MATCH(原始数据!AS199,各类选项!$E:$E,0)),1,0))</f>
        <v>0</v>
      </c>
      <c r="S198" s="20">
        <f>IF(原始数据!AV199="","",IF(ISERROR(MATCH(原始数据!AV199,各类选项!$C:$C,0)),1,0))</f>
        <v>0</v>
      </c>
      <c r="T198" s="20">
        <f>IF(赛后数据!M199="","",IF(ISERROR(MATCH(赛后数据!M199,(各类选项!J:J),0)),1,0))</f>
        <v>0</v>
      </c>
      <c r="U198" s="20">
        <f>IF(赛后数据!U199="","",IF(ISERROR(MATCH(赛后数据!U199,(各类选项!J:J),0)),1,0))</f>
        <v>0</v>
      </c>
      <c r="V198" s="20">
        <f>IF(赛后数据!AC199="","",IF(ISERROR(MATCH(赛后数据!AC199,(各类选项!J:J),0)),1,0))</f>
        <v>0</v>
      </c>
      <c r="W198" s="20">
        <f>IF(赛后数据!AK199="","",IF(ISERROR(MATCH(赛后数据!AK199,(各类选项!J:J),0)),1,0))</f>
        <v>0</v>
      </c>
      <c r="Y198" s="20">
        <f>IF(对局数据!AM199="","",IF(ISERROR(MATCH(对局数据!AM199,(各类选项!J:J),0)),1,0))</f>
        <v>0</v>
      </c>
    </row>
    <row r="199" spans="1:25">
      <c r="A199" s="20">
        <f t="shared" si="9"/>
        <v>0</v>
      </c>
      <c r="B199" s="20">
        <f t="shared" si="10"/>
        <v>0</v>
      </c>
      <c r="C199" s="20">
        <f t="shared" si="11"/>
        <v>0</v>
      </c>
      <c r="D199" s="20">
        <f>IF(原始数据!K200="","",IF(ISERROR(MATCH(原始数据!K200,原始数据!E200:F200,0)),1,0)-IF(原始数据!K200="",1,0))</f>
        <v>0</v>
      </c>
      <c r="E199" s="20">
        <f>IF(原始数据!L200="","",IF(ISERROR(MATCH(原始数据!L200,各类选项!L:L,0)),1,0)-IF(原始数据!L200="",1,0))</f>
        <v>0</v>
      </c>
      <c r="F199" s="20">
        <f>IF(原始数据!W200="","",IF(ISERROR(MATCH(原始数据!W200,各类选项!G:G,0)),1,0))</f>
        <v>0</v>
      </c>
      <c r="G199" s="20">
        <f>IF(原始数据!X200="","",IF(ISERROR(MATCH(原始数据!X200,各类选项!G:G,0)),1,0))</f>
        <v>0</v>
      </c>
      <c r="H199" s="20">
        <f>IF(原始数据!AK200="","",IF(ISERROR(MATCH(原始数据!AK200,各类选项!$E:$E,0)),1,0))</f>
        <v>0</v>
      </c>
      <c r="I199" s="20">
        <f>IF(原始数据!AL200="","",IF(ISERROR(MATCH(原始数据!AL200,各类选项!$E:$E,0)),1,0))</f>
        <v>0</v>
      </c>
      <c r="J199" s="20">
        <f>IF(原始数据!AR200="","",IF(ISERROR(MATCH(原始数据!AR200,各类选项!$E:$E,0)),1,0))</f>
        <v>0</v>
      </c>
      <c r="K199" s="20">
        <f>IF(原始数据!AT200="","",IF(ISERROR(MATCH(原始数据!AT200,各类选项!$E:$E,0)),1,0))</f>
        <v>0</v>
      </c>
      <c r="L199" s="20">
        <f>IF(原始数据!AM200="","",IF(ISERROR(MATCH(原始数据!AM200,各类选项!$C:$C,0)),1,0))</f>
        <v>0</v>
      </c>
      <c r="M199" s="20">
        <f>IF(原始数据!AN200="","",IF(ISERROR(MATCH(原始数据!AN200,各类选项!$C:$C,0)),1,0))</f>
        <v>0</v>
      </c>
      <c r="N199" s="20" t="str">
        <f>IF(原始数据!AO200="","",IF(ISERROR(MATCH(原始数据!AO200,各类选项!$C:$C,0)),1,0))</f>
        <v/>
      </c>
      <c r="O199" s="20">
        <f>IF(原始数据!AP200="","",IF(ISERROR(MATCH(原始数据!AP200,各类选项!$E:$E,0)),1,0))</f>
        <v>0</v>
      </c>
      <c r="P199" s="20">
        <f>IF(原始数据!AQ200="","",IF(ISERROR(MATCH(原始数据!AQ200,各类选项!$E:$E,0)),1,0))</f>
        <v>0</v>
      </c>
      <c r="Q199" s="20">
        <f>IF(原始数据!AR200="","",IF(ISERROR(MATCH(原始数据!AR200,各类选项!$E:$E,0)),1,0))</f>
        <v>0</v>
      </c>
      <c r="R199" s="20">
        <f>IF(原始数据!AS200="","",IF(ISERROR(MATCH(原始数据!AS200,各类选项!$E:$E,0)),1,0))</f>
        <v>0</v>
      </c>
      <c r="S199" s="20">
        <f>IF(原始数据!AV200="","",IF(ISERROR(MATCH(原始数据!AV200,各类选项!$C:$C,0)),1,0))</f>
        <v>0</v>
      </c>
      <c r="T199" s="20">
        <f>IF(赛后数据!M200="","",IF(ISERROR(MATCH(赛后数据!M200,(各类选项!J:J),0)),1,0))</f>
        <v>0</v>
      </c>
      <c r="U199" s="20">
        <f>IF(赛后数据!U200="","",IF(ISERROR(MATCH(赛后数据!U200,(各类选项!J:J),0)),1,0))</f>
        <v>0</v>
      </c>
      <c r="V199" s="20">
        <f>IF(赛后数据!AC200="","",IF(ISERROR(MATCH(赛后数据!AC200,(各类选项!J:J),0)),1,0))</f>
        <v>0</v>
      </c>
      <c r="W199" s="20">
        <f>IF(赛后数据!AK200="","",IF(ISERROR(MATCH(赛后数据!AK200,(各类选项!J:J),0)),1,0))</f>
        <v>0</v>
      </c>
      <c r="Y199" s="20">
        <f>IF(对局数据!AM200="","",IF(ISERROR(MATCH(对局数据!AM200,(各类选项!J:J),0)),1,0))</f>
        <v>0</v>
      </c>
    </row>
    <row r="200" spans="1:25">
      <c r="A200" s="20">
        <f t="shared" si="9"/>
        <v>0</v>
      </c>
      <c r="B200" s="20">
        <f t="shared" si="10"/>
        <v>0</v>
      </c>
      <c r="C200" s="20">
        <f t="shared" si="11"/>
        <v>0</v>
      </c>
      <c r="D200" s="20" t="str">
        <f>IF(原始数据!K201="","",IF(ISERROR(MATCH(原始数据!K201,原始数据!E201:F201,0)),1,0)-IF(原始数据!K201="",1,0))</f>
        <v/>
      </c>
      <c r="E200" s="20" t="str">
        <f>IF(原始数据!L201="","",IF(ISERROR(MATCH(原始数据!L201,各类选项!L:L,0)),1,0)-IF(原始数据!L201="",1,0))</f>
        <v/>
      </c>
      <c r="F200" s="20" t="str">
        <f>IF(原始数据!W201="","",IF(ISERROR(MATCH(原始数据!W201,各类选项!G:G,0)),1,0))</f>
        <v/>
      </c>
      <c r="G200" s="20" t="str">
        <f>IF(原始数据!X201="","",IF(ISERROR(MATCH(原始数据!X201,各类选项!G:G,0)),1,0))</f>
        <v/>
      </c>
      <c r="H200" s="20" t="str">
        <f>IF(原始数据!AK201="","",IF(ISERROR(MATCH(原始数据!AK201,各类选项!$E:$E,0)),1,0))</f>
        <v/>
      </c>
      <c r="I200" s="20" t="str">
        <f>IF(原始数据!AL201="","",IF(ISERROR(MATCH(原始数据!AL201,各类选项!$E:$E,0)),1,0))</f>
        <v/>
      </c>
      <c r="J200" s="20" t="str">
        <f>IF(原始数据!AR201="","",IF(ISERROR(MATCH(原始数据!AR201,各类选项!$E:$E,0)),1,0))</f>
        <v/>
      </c>
      <c r="K200" s="20" t="str">
        <f>IF(原始数据!AT201="","",IF(ISERROR(MATCH(原始数据!AT201,各类选项!$E:$E,0)),1,0))</f>
        <v/>
      </c>
      <c r="L200" s="20" t="str">
        <f>IF(原始数据!AM201="","",IF(ISERROR(MATCH(原始数据!AM201,各类选项!$C:$C,0)),1,0))</f>
        <v/>
      </c>
      <c r="M200" s="20" t="str">
        <f>IF(原始数据!AN201="","",IF(ISERROR(MATCH(原始数据!AN201,各类选项!$C:$C,0)),1,0))</f>
        <v/>
      </c>
      <c r="N200" s="20" t="str">
        <f>IF(原始数据!AO201="","",IF(ISERROR(MATCH(原始数据!AO201,各类选项!$C:$C,0)),1,0))</f>
        <v/>
      </c>
      <c r="O200" s="20" t="str">
        <f>IF(原始数据!AP201="","",IF(ISERROR(MATCH(原始数据!AP201,各类选项!$E:$E,0)),1,0))</f>
        <v/>
      </c>
      <c r="P200" s="20" t="str">
        <f>IF(原始数据!AQ201="","",IF(ISERROR(MATCH(原始数据!AQ201,各类选项!$E:$E,0)),1,0))</f>
        <v/>
      </c>
      <c r="Q200" s="20" t="str">
        <f>IF(原始数据!AR201="","",IF(ISERROR(MATCH(原始数据!AR201,各类选项!$E:$E,0)),1,0))</f>
        <v/>
      </c>
      <c r="R200" s="20" t="str">
        <f>IF(原始数据!AS201="","",IF(ISERROR(MATCH(原始数据!AS201,各类选项!$E:$E,0)),1,0))</f>
        <v/>
      </c>
      <c r="S200" s="20" t="str">
        <f>IF(原始数据!AV201="","",IF(ISERROR(MATCH(原始数据!AV201,各类选项!$C:$C,0)),1,0))</f>
        <v/>
      </c>
      <c r="T200" s="20" t="str">
        <f>IF(赛后数据!M201="","",IF(ISERROR(MATCH(赛后数据!M201,(各类选项!J:J),0)),1,0))</f>
        <v/>
      </c>
      <c r="U200" s="20" t="str">
        <f>IF(赛后数据!U201="","",IF(ISERROR(MATCH(赛后数据!U201,(各类选项!J:J),0)),1,0))</f>
        <v/>
      </c>
      <c r="V200" s="20" t="str">
        <f>IF(赛后数据!AC201="","",IF(ISERROR(MATCH(赛后数据!AC201,(各类选项!J:J),0)),1,0))</f>
        <v/>
      </c>
      <c r="W200" s="20" t="str">
        <f>IF(赛后数据!AK201="","",IF(ISERROR(MATCH(赛后数据!AK201,(各类选项!J:J),0)),1,0))</f>
        <v/>
      </c>
      <c r="Y200" s="20" t="str">
        <f>IF(对局数据!AM201="","",IF(ISERROR(MATCH(对局数据!AM201,(各类选项!J:J),0)),1,0))</f>
        <v/>
      </c>
    </row>
    <row r="201" spans="1:25">
      <c r="A201" s="20">
        <f t="shared" si="9"/>
        <v>0</v>
      </c>
      <c r="B201" s="20">
        <f t="shared" si="10"/>
        <v>0</v>
      </c>
      <c r="C201" s="20">
        <f t="shared" si="11"/>
        <v>0</v>
      </c>
      <c r="D201" s="20" t="str">
        <f>IF(原始数据!K202="","",IF(ISERROR(MATCH(原始数据!K202,原始数据!E202:F202,0)),1,0)-IF(原始数据!K202="",1,0))</f>
        <v/>
      </c>
      <c r="E201" s="20" t="str">
        <f>IF(原始数据!L202="","",IF(ISERROR(MATCH(原始数据!L202,各类选项!L:L,0)),1,0)-IF(原始数据!L202="",1,0))</f>
        <v/>
      </c>
      <c r="F201" s="20" t="str">
        <f>IF(原始数据!W202="","",IF(ISERROR(MATCH(原始数据!W202,各类选项!G:G,0)),1,0))</f>
        <v/>
      </c>
      <c r="G201" s="20" t="str">
        <f>IF(原始数据!X202="","",IF(ISERROR(MATCH(原始数据!X202,各类选项!G:G,0)),1,0))</f>
        <v/>
      </c>
      <c r="H201" s="20" t="str">
        <f>IF(原始数据!AK202="","",IF(ISERROR(MATCH(原始数据!AK202,各类选项!$E:$E,0)),1,0))</f>
        <v/>
      </c>
      <c r="I201" s="20" t="str">
        <f>IF(原始数据!AL202="","",IF(ISERROR(MATCH(原始数据!AL202,各类选项!$E:$E,0)),1,0))</f>
        <v/>
      </c>
      <c r="J201" s="20" t="str">
        <f>IF(原始数据!AR202="","",IF(ISERROR(MATCH(原始数据!AR202,各类选项!$E:$E,0)),1,0))</f>
        <v/>
      </c>
      <c r="K201" s="20" t="str">
        <f>IF(原始数据!AT202="","",IF(ISERROR(MATCH(原始数据!AT202,各类选项!$E:$E,0)),1,0))</f>
        <v/>
      </c>
      <c r="L201" s="20" t="str">
        <f>IF(原始数据!AM202="","",IF(ISERROR(MATCH(原始数据!AM202,各类选项!$C:$C,0)),1,0))</f>
        <v/>
      </c>
      <c r="M201" s="20" t="str">
        <f>IF(原始数据!AN202="","",IF(ISERROR(MATCH(原始数据!AN202,各类选项!$C:$C,0)),1,0))</f>
        <v/>
      </c>
      <c r="N201" s="20" t="str">
        <f>IF(原始数据!AO202="","",IF(ISERROR(MATCH(原始数据!AO202,各类选项!$C:$C,0)),1,0))</f>
        <v/>
      </c>
      <c r="O201" s="20" t="str">
        <f>IF(原始数据!AP202="","",IF(ISERROR(MATCH(原始数据!AP202,各类选项!$E:$E,0)),1,0))</f>
        <v/>
      </c>
      <c r="P201" s="20" t="str">
        <f>IF(原始数据!AQ202="","",IF(ISERROR(MATCH(原始数据!AQ202,各类选项!$E:$E,0)),1,0))</f>
        <v/>
      </c>
      <c r="Q201" s="20" t="str">
        <f>IF(原始数据!AR202="","",IF(ISERROR(MATCH(原始数据!AR202,各类选项!$E:$E,0)),1,0))</f>
        <v/>
      </c>
      <c r="R201" s="20" t="str">
        <f>IF(原始数据!AS202="","",IF(ISERROR(MATCH(原始数据!AS202,各类选项!$E:$E,0)),1,0))</f>
        <v/>
      </c>
      <c r="S201" s="20" t="str">
        <f>IF(原始数据!AV202="","",IF(ISERROR(MATCH(原始数据!AV202,各类选项!$C:$C,0)),1,0))</f>
        <v/>
      </c>
      <c r="T201" s="20" t="str">
        <f>IF(赛后数据!M202="","",IF(ISERROR(MATCH(赛后数据!M202,(各类选项!J:J),0)),1,0))</f>
        <v/>
      </c>
      <c r="U201" s="20" t="str">
        <f>IF(赛后数据!U202="","",IF(ISERROR(MATCH(赛后数据!U202,(各类选项!J:J),0)),1,0))</f>
        <v/>
      </c>
      <c r="V201" s="20" t="str">
        <f>IF(赛后数据!AC202="","",IF(ISERROR(MATCH(赛后数据!AC202,(各类选项!J:J),0)),1,0))</f>
        <v/>
      </c>
      <c r="W201" s="20" t="str">
        <f>IF(赛后数据!AK202="","",IF(ISERROR(MATCH(赛后数据!AK202,(各类选项!J:J),0)),1,0))</f>
        <v/>
      </c>
      <c r="Y201" s="20" t="str">
        <f>IF(对局数据!AM202="","",IF(ISERROR(MATCH(对局数据!AM202,(各类选项!J:J),0)),1,0))</f>
        <v/>
      </c>
    </row>
    <row r="202" spans="1:25">
      <c r="A202" s="20">
        <f t="shared" si="9"/>
        <v>0</v>
      </c>
      <c r="B202" s="20">
        <f t="shared" si="10"/>
        <v>0</v>
      </c>
      <c r="C202" s="20">
        <f t="shared" si="11"/>
        <v>0</v>
      </c>
      <c r="D202" s="20">
        <f>IF(原始数据!K203="","",IF(ISERROR(MATCH(原始数据!K203,原始数据!E203:F203,0)),1,0)-IF(原始数据!K203="",1,0))</f>
        <v>0</v>
      </c>
      <c r="E202" s="20">
        <f>IF(原始数据!L203="","",IF(ISERROR(MATCH(原始数据!L203,各类选项!L:L,0)),1,0)-IF(原始数据!L203="",1,0))</f>
        <v>0</v>
      </c>
      <c r="F202" s="20">
        <f>IF(原始数据!W203="","",IF(ISERROR(MATCH(原始数据!W203,各类选项!G:G,0)),1,0))</f>
        <v>0</v>
      </c>
      <c r="G202" s="20">
        <f>IF(原始数据!X203="","",IF(ISERROR(MATCH(原始数据!X203,各类选项!G:G,0)),1,0))</f>
        <v>0</v>
      </c>
      <c r="H202" s="20">
        <f>IF(原始数据!AK203="","",IF(ISERROR(MATCH(原始数据!AK203,各类选项!$E:$E,0)),1,0))</f>
        <v>0</v>
      </c>
      <c r="I202" s="20">
        <f>IF(原始数据!AL203="","",IF(ISERROR(MATCH(原始数据!AL203,各类选项!$E:$E,0)),1,0))</f>
        <v>0</v>
      </c>
      <c r="J202" s="20">
        <f>IF(原始数据!AR203="","",IF(ISERROR(MATCH(原始数据!AR203,各类选项!$E:$E,0)),1,0))</f>
        <v>0</v>
      </c>
      <c r="K202" s="20">
        <f>IF(原始数据!AT203="","",IF(ISERROR(MATCH(原始数据!AT203,各类选项!$E:$E,0)),1,0))</f>
        <v>0</v>
      </c>
      <c r="L202" s="20" t="str">
        <f>IF(原始数据!AM203="","",IF(ISERROR(MATCH(原始数据!AM203,各类选项!$C:$C,0)),1,0))</f>
        <v/>
      </c>
      <c r="M202" s="20" t="str">
        <f>IF(原始数据!AN203="","",IF(ISERROR(MATCH(原始数据!AN203,各类选项!$C:$C,0)),1,0))</f>
        <v/>
      </c>
      <c r="N202" s="20" t="str">
        <f>IF(原始数据!AO203="","",IF(ISERROR(MATCH(原始数据!AO203,各类选项!$C:$C,0)),1,0))</f>
        <v/>
      </c>
      <c r="O202" s="20">
        <f>IF(原始数据!AP203="","",IF(ISERROR(MATCH(原始数据!AP203,各类选项!$E:$E,0)),1,0))</f>
        <v>0</v>
      </c>
      <c r="P202" s="20">
        <f>IF(原始数据!AQ203="","",IF(ISERROR(MATCH(原始数据!AQ203,各类选项!$E:$E,0)),1,0))</f>
        <v>0</v>
      </c>
      <c r="Q202" s="20">
        <f>IF(原始数据!AR203="","",IF(ISERROR(MATCH(原始数据!AR203,各类选项!$E:$E,0)),1,0))</f>
        <v>0</v>
      </c>
      <c r="R202" s="20">
        <f>IF(原始数据!AS203="","",IF(ISERROR(MATCH(原始数据!AS203,各类选项!$E:$E,0)),1,0))</f>
        <v>0</v>
      </c>
      <c r="S202" s="20">
        <f>IF(原始数据!AV203="","",IF(ISERROR(MATCH(原始数据!AV203,各类选项!$C:$C,0)),1,0))</f>
        <v>0</v>
      </c>
      <c r="T202" s="20">
        <f>IF(赛后数据!M203="","",IF(ISERROR(MATCH(赛后数据!M203,(各类选项!J:J),0)),1,0))</f>
        <v>0</v>
      </c>
      <c r="U202" s="20">
        <f>IF(赛后数据!U203="","",IF(ISERROR(MATCH(赛后数据!U203,(各类选项!J:J),0)),1,0))</f>
        <v>0</v>
      </c>
      <c r="V202" s="20">
        <f>IF(赛后数据!AC203="","",IF(ISERROR(MATCH(赛后数据!AC203,(各类选项!J:J),0)),1,0))</f>
        <v>0</v>
      </c>
      <c r="W202" s="20">
        <f>IF(赛后数据!AK203="","",IF(ISERROR(MATCH(赛后数据!AK203,(各类选项!J:J),0)),1,0))</f>
        <v>0</v>
      </c>
      <c r="Y202" s="20">
        <f>IF(对局数据!AM203="","",IF(ISERROR(MATCH(对局数据!AM203,(各类选项!J:J),0)),1,0))</f>
        <v>0</v>
      </c>
    </row>
    <row r="203" spans="1:25">
      <c r="A203" s="20">
        <f t="shared" si="9"/>
        <v>0</v>
      </c>
      <c r="B203" s="20">
        <f t="shared" si="10"/>
        <v>0</v>
      </c>
      <c r="C203" s="20">
        <f t="shared" si="11"/>
        <v>0</v>
      </c>
      <c r="D203" s="20">
        <f>IF(原始数据!K204="","",IF(ISERROR(MATCH(原始数据!K204,原始数据!E204:F204,0)),1,0)-IF(原始数据!K204="",1,0))</f>
        <v>0</v>
      </c>
      <c r="E203" s="20">
        <f>IF(原始数据!L204="","",IF(ISERROR(MATCH(原始数据!L204,各类选项!L:L,0)),1,0)-IF(原始数据!L204="",1,0))</f>
        <v>0</v>
      </c>
      <c r="F203" s="20">
        <f>IF(原始数据!W204="","",IF(ISERROR(MATCH(原始数据!W204,各类选项!G:G,0)),1,0))</f>
        <v>0</v>
      </c>
      <c r="G203" s="20">
        <f>IF(原始数据!X204="","",IF(ISERROR(MATCH(原始数据!X204,各类选项!G:G,0)),1,0))</f>
        <v>0</v>
      </c>
      <c r="H203" s="20">
        <f>IF(原始数据!AK204="","",IF(ISERROR(MATCH(原始数据!AK204,各类选项!$E:$E,0)),1,0))</f>
        <v>0</v>
      </c>
      <c r="I203" s="20">
        <f>IF(原始数据!AL204="","",IF(ISERROR(MATCH(原始数据!AL204,各类选项!$E:$E,0)),1,0))</f>
        <v>0</v>
      </c>
      <c r="J203" s="20">
        <f>IF(原始数据!AR204="","",IF(ISERROR(MATCH(原始数据!AR204,各类选项!$E:$E,0)),1,0))</f>
        <v>0</v>
      </c>
      <c r="K203" s="20">
        <f>IF(原始数据!AT204="","",IF(ISERROR(MATCH(原始数据!AT204,各类选项!$E:$E,0)),1,0))</f>
        <v>0</v>
      </c>
      <c r="L203" s="20" t="str">
        <f>IF(原始数据!AM204="","",IF(ISERROR(MATCH(原始数据!AM204,各类选项!$C:$C,0)),1,0))</f>
        <v/>
      </c>
      <c r="M203" s="20" t="str">
        <f>IF(原始数据!AN204="","",IF(ISERROR(MATCH(原始数据!AN204,各类选项!$C:$C,0)),1,0))</f>
        <v/>
      </c>
      <c r="N203" s="20" t="str">
        <f>IF(原始数据!AO204="","",IF(ISERROR(MATCH(原始数据!AO204,各类选项!$C:$C,0)),1,0))</f>
        <v/>
      </c>
      <c r="O203" s="20">
        <f>IF(原始数据!AP204="","",IF(ISERROR(MATCH(原始数据!AP204,各类选项!$E:$E,0)),1,0))</f>
        <v>0</v>
      </c>
      <c r="P203" s="20">
        <f>IF(原始数据!AQ204="","",IF(ISERROR(MATCH(原始数据!AQ204,各类选项!$E:$E,0)),1,0))</f>
        <v>0</v>
      </c>
      <c r="Q203" s="20">
        <f>IF(原始数据!AR204="","",IF(ISERROR(MATCH(原始数据!AR204,各类选项!$E:$E,0)),1,0))</f>
        <v>0</v>
      </c>
      <c r="R203" s="20">
        <f>IF(原始数据!AS204="","",IF(ISERROR(MATCH(原始数据!AS204,各类选项!$E:$E,0)),1,0))</f>
        <v>0</v>
      </c>
      <c r="S203" s="20">
        <f>IF(原始数据!AV204="","",IF(ISERROR(MATCH(原始数据!AV204,各类选项!$C:$C,0)),1,0))</f>
        <v>0</v>
      </c>
      <c r="T203" s="20">
        <f>IF(赛后数据!M204="","",IF(ISERROR(MATCH(赛后数据!M204,(各类选项!J:J),0)),1,0))</f>
        <v>0</v>
      </c>
      <c r="U203" s="20">
        <f>IF(赛后数据!U204="","",IF(ISERROR(MATCH(赛后数据!U204,(各类选项!J:J),0)),1,0))</f>
        <v>0</v>
      </c>
      <c r="V203" s="20">
        <f>IF(赛后数据!AC204="","",IF(ISERROR(MATCH(赛后数据!AC204,(各类选项!J:J),0)),1,0))</f>
        <v>0</v>
      </c>
      <c r="W203" s="20">
        <f>IF(赛后数据!AK204="","",IF(ISERROR(MATCH(赛后数据!AK204,(各类选项!J:J),0)),1,0))</f>
        <v>0</v>
      </c>
      <c r="Y203" s="20">
        <f>IF(对局数据!AM204="","",IF(ISERROR(MATCH(对局数据!AM204,(各类选项!J:J),0)),1,0))</f>
        <v>0</v>
      </c>
    </row>
    <row r="204" spans="1:25">
      <c r="A204" s="20">
        <f t="shared" si="9"/>
        <v>0</v>
      </c>
      <c r="B204" s="20">
        <f t="shared" si="10"/>
        <v>0</v>
      </c>
      <c r="C204" s="20">
        <f t="shared" si="11"/>
        <v>0</v>
      </c>
      <c r="D204" s="20">
        <f>IF(原始数据!K205="","",IF(ISERROR(MATCH(原始数据!K205,原始数据!E205:F205,0)),1,0)-IF(原始数据!K205="",1,0))</f>
        <v>0</v>
      </c>
      <c r="E204" s="20">
        <f>IF(原始数据!L205="","",IF(ISERROR(MATCH(原始数据!L205,各类选项!L:L,0)),1,0)-IF(原始数据!L205="",1,0))</f>
        <v>0</v>
      </c>
      <c r="F204" s="20">
        <f>IF(原始数据!W205="","",IF(ISERROR(MATCH(原始数据!W205,各类选项!G:G,0)),1,0))</f>
        <v>0</v>
      </c>
      <c r="G204" s="20">
        <f>IF(原始数据!X205="","",IF(ISERROR(MATCH(原始数据!X205,各类选项!G:G,0)),1,0))</f>
        <v>0</v>
      </c>
      <c r="H204" s="20">
        <f>IF(原始数据!AK205="","",IF(ISERROR(MATCH(原始数据!AK205,各类选项!$E:$E,0)),1,0))</f>
        <v>0</v>
      </c>
      <c r="I204" s="20">
        <f>IF(原始数据!AL205="","",IF(ISERROR(MATCH(原始数据!AL205,各类选项!$E:$E,0)),1,0))</f>
        <v>0</v>
      </c>
      <c r="J204" s="20">
        <f>IF(原始数据!AR205="","",IF(ISERROR(MATCH(原始数据!AR205,各类选项!$E:$E,0)),1,0))</f>
        <v>0</v>
      </c>
      <c r="K204" s="20">
        <f>IF(原始数据!AT205="","",IF(ISERROR(MATCH(原始数据!AT205,各类选项!$E:$E,0)),1,0))</f>
        <v>0</v>
      </c>
      <c r="L204" s="20">
        <f>IF(原始数据!AM205="","",IF(ISERROR(MATCH(原始数据!AM205,各类选项!$C:$C,0)),1,0))</f>
        <v>0</v>
      </c>
      <c r="M204" s="20" t="str">
        <f>IF(原始数据!AN205="","",IF(ISERROR(MATCH(原始数据!AN205,各类选项!$C:$C,0)),1,0))</f>
        <v/>
      </c>
      <c r="N204" s="20" t="str">
        <f>IF(原始数据!AO205="","",IF(ISERROR(MATCH(原始数据!AO205,各类选项!$C:$C,0)),1,0))</f>
        <v/>
      </c>
      <c r="O204" s="20">
        <f>IF(原始数据!AP205="","",IF(ISERROR(MATCH(原始数据!AP205,各类选项!$E:$E,0)),1,0))</f>
        <v>0</v>
      </c>
      <c r="P204" s="20">
        <f>IF(原始数据!AQ205="","",IF(ISERROR(MATCH(原始数据!AQ205,各类选项!$E:$E,0)),1,0))</f>
        <v>0</v>
      </c>
      <c r="Q204" s="20">
        <f>IF(原始数据!AR205="","",IF(ISERROR(MATCH(原始数据!AR205,各类选项!$E:$E,0)),1,0))</f>
        <v>0</v>
      </c>
      <c r="R204" s="20">
        <f>IF(原始数据!AS205="","",IF(ISERROR(MATCH(原始数据!AS205,各类选项!$E:$E,0)),1,0))</f>
        <v>0</v>
      </c>
      <c r="S204" s="20">
        <f>IF(原始数据!AV205="","",IF(ISERROR(MATCH(原始数据!AV205,各类选项!$C:$C,0)),1,0))</f>
        <v>0</v>
      </c>
      <c r="T204" s="20">
        <f>IF(赛后数据!M205="","",IF(ISERROR(MATCH(赛后数据!M205,(各类选项!J:J),0)),1,0))</f>
        <v>0</v>
      </c>
      <c r="U204" s="20">
        <f>IF(赛后数据!U205="","",IF(ISERROR(MATCH(赛后数据!U205,(各类选项!J:J),0)),1,0))</f>
        <v>0</v>
      </c>
      <c r="V204" s="20">
        <f>IF(赛后数据!AC205="","",IF(ISERROR(MATCH(赛后数据!AC205,(各类选项!J:J),0)),1,0))</f>
        <v>0</v>
      </c>
      <c r="W204" s="20">
        <f>IF(赛后数据!AK205="","",IF(ISERROR(MATCH(赛后数据!AK205,(各类选项!J:J),0)),1,0))</f>
        <v>0</v>
      </c>
      <c r="Y204" s="20">
        <f>IF(对局数据!AM205="","",IF(ISERROR(MATCH(对局数据!AM205,(各类选项!J:J),0)),1,0))</f>
        <v>0</v>
      </c>
    </row>
    <row r="205" spans="1:25">
      <c r="A205" s="20">
        <f t="shared" si="9"/>
        <v>0</v>
      </c>
      <c r="B205" s="20">
        <f t="shared" si="10"/>
        <v>0</v>
      </c>
      <c r="C205" s="20">
        <f t="shared" si="11"/>
        <v>0</v>
      </c>
      <c r="D205" s="20">
        <f>IF(原始数据!K206="","",IF(ISERROR(MATCH(原始数据!K206,原始数据!E206:F206,0)),1,0)-IF(原始数据!K206="",1,0))</f>
        <v>0</v>
      </c>
      <c r="E205" s="20">
        <f>IF(原始数据!L206="","",IF(ISERROR(MATCH(原始数据!L206,各类选项!L:L,0)),1,0)-IF(原始数据!L206="",1,0))</f>
        <v>0</v>
      </c>
      <c r="F205" s="20">
        <f>IF(原始数据!W206="","",IF(ISERROR(MATCH(原始数据!W206,各类选项!G:G,0)),1,0))</f>
        <v>0</v>
      </c>
      <c r="G205" s="20">
        <f>IF(原始数据!X206="","",IF(ISERROR(MATCH(原始数据!X206,各类选项!G:G,0)),1,0))</f>
        <v>0</v>
      </c>
      <c r="H205" s="20">
        <f>IF(原始数据!AK206="","",IF(ISERROR(MATCH(原始数据!AK206,各类选项!$E:$E,0)),1,0))</f>
        <v>0</v>
      </c>
      <c r="I205" s="20">
        <f>IF(原始数据!AL206="","",IF(ISERROR(MATCH(原始数据!AL206,各类选项!$E:$E,0)),1,0))</f>
        <v>0</v>
      </c>
      <c r="J205" s="20">
        <f>IF(原始数据!AR206="","",IF(ISERROR(MATCH(原始数据!AR206,各类选项!$E:$E,0)),1,0))</f>
        <v>0</v>
      </c>
      <c r="K205" s="20">
        <f>IF(原始数据!AT206="","",IF(ISERROR(MATCH(原始数据!AT206,各类选项!$E:$E,0)),1,0))</f>
        <v>0</v>
      </c>
      <c r="L205" s="20">
        <f>IF(原始数据!AM206="","",IF(ISERROR(MATCH(原始数据!AM206,各类选项!$C:$C,0)),1,0))</f>
        <v>0</v>
      </c>
      <c r="M205" s="20" t="str">
        <f>IF(原始数据!AN206="","",IF(ISERROR(MATCH(原始数据!AN206,各类选项!$C:$C,0)),1,0))</f>
        <v/>
      </c>
      <c r="N205" s="20" t="str">
        <f>IF(原始数据!AO206="","",IF(ISERROR(MATCH(原始数据!AO206,各类选项!$C:$C,0)),1,0))</f>
        <v/>
      </c>
      <c r="O205" s="20">
        <f>IF(原始数据!AP206="","",IF(ISERROR(MATCH(原始数据!AP206,各类选项!$E:$E,0)),1,0))</f>
        <v>0</v>
      </c>
      <c r="P205" s="20">
        <f>IF(原始数据!AQ206="","",IF(ISERROR(MATCH(原始数据!AQ206,各类选项!$E:$E,0)),1,0))</f>
        <v>0</v>
      </c>
      <c r="Q205" s="20">
        <f>IF(原始数据!AR206="","",IF(ISERROR(MATCH(原始数据!AR206,各类选项!$E:$E,0)),1,0))</f>
        <v>0</v>
      </c>
      <c r="R205" s="20">
        <f>IF(原始数据!AS206="","",IF(ISERROR(MATCH(原始数据!AS206,各类选项!$E:$E,0)),1,0))</f>
        <v>0</v>
      </c>
      <c r="S205" s="20">
        <f>IF(原始数据!AV206="","",IF(ISERROR(MATCH(原始数据!AV206,各类选项!$C:$C,0)),1,0))</f>
        <v>0</v>
      </c>
      <c r="T205" s="20">
        <f>IF(赛后数据!M206="","",IF(ISERROR(MATCH(赛后数据!M206,(各类选项!J:J),0)),1,0))</f>
        <v>0</v>
      </c>
      <c r="U205" s="20">
        <f>IF(赛后数据!U206="","",IF(ISERROR(MATCH(赛后数据!U206,(各类选项!J:J),0)),1,0))</f>
        <v>0</v>
      </c>
      <c r="V205" s="20">
        <f>IF(赛后数据!AC206="","",IF(ISERROR(MATCH(赛后数据!AC206,(各类选项!J:J),0)),1,0))</f>
        <v>0</v>
      </c>
      <c r="W205" s="20">
        <f>IF(赛后数据!AK206="","",IF(ISERROR(MATCH(赛后数据!AK206,(各类选项!J:J),0)),1,0))</f>
        <v>0</v>
      </c>
      <c r="Y205" s="20">
        <f>IF(对局数据!AM206="","",IF(ISERROR(MATCH(对局数据!AM206,(各类选项!J:J),0)),1,0))</f>
        <v>0</v>
      </c>
    </row>
    <row r="206" spans="1:25">
      <c r="A206" s="20">
        <f t="shared" si="9"/>
        <v>0</v>
      </c>
      <c r="B206" s="20">
        <f t="shared" si="10"/>
        <v>0</v>
      </c>
      <c r="C206" s="20">
        <f t="shared" si="11"/>
        <v>0</v>
      </c>
      <c r="D206" s="20" t="str">
        <f>IF(原始数据!K207="","",IF(ISERROR(MATCH(原始数据!K207,原始数据!E207:F207,0)),1,0)-IF(原始数据!K207="",1,0))</f>
        <v/>
      </c>
      <c r="E206" s="20" t="str">
        <f>IF(原始数据!L207="","",IF(ISERROR(MATCH(原始数据!L207,各类选项!L:L,0)),1,0)-IF(原始数据!L207="",1,0))</f>
        <v/>
      </c>
      <c r="F206" s="20" t="str">
        <f>IF(原始数据!W207="","",IF(ISERROR(MATCH(原始数据!W207,各类选项!G:G,0)),1,0))</f>
        <v/>
      </c>
      <c r="G206" s="20" t="str">
        <f>IF(原始数据!X207="","",IF(ISERROR(MATCH(原始数据!X207,各类选项!G:G,0)),1,0))</f>
        <v/>
      </c>
      <c r="H206" s="20" t="str">
        <f>IF(原始数据!AK207="","",IF(ISERROR(MATCH(原始数据!AK207,各类选项!$E:$E,0)),1,0))</f>
        <v/>
      </c>
      <c r="I206" s="20" t="str">
        <f>IF(原始数据!AL207="","",IF(ISERROR(MATCH(原始数据!AL207,各类选项!$E:$E,0)),1,0))</f>
        <v/>
      </c>
      <c r="J206" s="20" t="str">
        <f>IF(原始数据!AR207="","",IF(ISERROR(MATCH(原始数据!AR207,各类选项!$E:$E,0)),1,0))</f>
        <v/>
      </c>
      <c r="K206" s="20" t="str">
        <f>IF(原始数据!AT207="","",IF(ISERROR(MATCH(原始数据!AT207,各类选项!$E:$E,0)),1,0))</f>
        <v/>
      </c>
      <c r="L206" s="20" t="str">
        <f>IF(原始数据!AM207="","",IF(ISERROR(MATCH(原始数据!AM207,各类选项!$C:$C,0)),1,0))</f>
        <v/>
      </c>
      <c r="M206" s="20" t="str">
        <f>IF(原始数据!AN207="","",IF(ISERROR(MATCH(原始数据!AN207,各类选项!$C:$C,0)),1,0))</f>
        <v/>
      </c>
      <c r="N206" s="20" t="str">
        <f>IF(原始数据!AO207="","",IF(ISERROR(MATCH(原始数据!AO207,各类选项!$C:$C,0)),1,0))</f>
        <v/>
      </c>
      <c r="O206" s="20" t="str">
        <f>IF(原始数据!AP207="","",IF(ISERROR(MATCH(原始数据!AP207,各类选项!$E:$E,0)),1,0))</f>
        <v/>
      </c>
      <c r="P206" s="20" t="str">
        <f>IF(原始数据!AQ207="","",IF(ISERROR(MATCH(原始数据!AQ207,各类选项!$E:$E,0)),1,0))</f>
        <v/>
      </c>
      <c r="Q206" s="20" t="str">
        <f>IF(原始数据!AR207="","",IF(ISERROR(MATCH(原始数据!AR207,各类选项!$E:$E,0)),1,0))</f>
        <v/>
      </c>
      <c r="R206" s="20" t="str">
        <f>IF(原始数据!AS207="","",IF(ISERROR(MATCH(原始数据!AS207,各类选项!$E:$E,0)),1,0))</f>
        <v/>
      </c>
      <c r="S206" s="20" t="str">
        <f>IF(原始数据!AV207="","",IF(ISERROR(MATCH(原始数据!AV207,各类选项!$C:$C,0)),1,0))</f>
        <v/>
      </c>
      <c r="T206" s="20" t="str">
        <f>IF(赛后数据!M207="","",IF(ISERROR(MATCH(赛后数据!M207,(各类选项!J:J),0)),1,0))</f>
        <v/>
      </c>
      <c r="U206" s="20" t="str">
        <f>IF(赛后数据!U207="","",IF(ISERROR(MATCH(赛后数据!U207,(各类选项!J:J),0)),1,0))</f>
        <v/>
      </c>
      <c r="V206" s="20" t="str">
        <f>IF(赛后数据!AC207="","",IF(ISERROR(MATCH(赛后数据!AC207,(各类选项!J:J),0)),1,0))</f>
        <v/>
      </c>
      <c r="W206" s="20" t="str">
        <f>IF(赛后数据!AK207="","",IF(ISERROR(MATCH(赛后数据!AK207,(各类选项!J:J),0)),1,0))</f>
        <v/>
      </c>
      <c r="Y206" s="20" t="str">
        <f>IF(对局数据!AM207="","",IF(ISERROR(MATCH(对局数据!AM207,(各类选项!J:J),0)),1,0))</f>
        <v/>
      </c>
    </row>
    <row r="207" spans="1:25">
      <c r="A207" s="20">
        <f t="shared" si="9"/>
        <v>0</v>
      </c>
      <c r="B207" s="20">
        <f t="shared" si="10"/>
        <v>0</v>
      </c>
      <c r="C207" s="20">
        <f t="shared" si="11"/>
        <v>0</v>
      </c>
      <c r="D207" s="20" t="str">
        <f>IF(原始数据!K208="","",IF(ISERROR(MATCH(原始数据!K208,原始数据!E208:F208,0)),1,0)-IF(原始数据!K208="",1,0))</f>
        <v/>
      </c>
      <c r="E207" s="20" t="str">
        <f>IF(原始数据!L208="","",IF(ISERROR(MATCH(原始数据!L208,各类选项!L:L,0)),1,0)-IF(原始数据!L208="",1,0))</f>
        <v/>
      </c>
      <c r="F207" s="20" t="str">
        <f>IF(原始数据!W208="","",IF(ISERROR(MATCH(原始数据!W208,各类选项!G:G,0)),1,0))</f>
        <v/>
      </c>
      <c r="G207" s="20" t="str">
        <f>IF(原始数据!X208="","",IF(ISERROR(MATCH(原始数据!X208,各类选项!G:G,0)),1,0))</f>
        <v/>
      </c>
      <c r="H207" s="20" t="str">
        <f>IF(原始数据!AK208="","",IF(ISERROR(MATCH(原始数据!AK208,各类选项!$E:$E,0)),1,0))</f>
        <v/>
      </c>
      <c r="I207" s="20" t="str">
        <f>IF(原始数据!AL208="","",IF(ISERROR(MATCH(原始数据!AL208,各类选项!$E:$E,0)),1,0))</f>
        <v/>
      </c>
      <c r="J207" s="20" t="str">
        <f>IF(原始数据!AR208="","",IF(ISERROR(MATCH(原始数据!AR208,各类选项!$E:$E,0)),1,0))</f>
        <v/>
      </c>
      <c r="K207" s="20" t="str">
        <f>IF(原始数据!AT208="","",IF(ISERROR(MATCH(原始数据!AT208,各类选项!$E:$E,0)),1,0))</f>
        <v/>
      </c>
      <c r="L207" s="20" t="str">
        <f>IF(原始数据!AM208="","",IF(ISERROR(MATCH(原始数据!AM208,各类选项!$C:$C,0)),1,0))</f>
        <v/>
      </c>
      <c r="M207" s="20" t="str">
        <f>IF(原始数据!AN208="","",IF(ISERROR(MATCH(原始数据!AN208,各类选项!$C:$C,0)),1,0))</f>
        <v/>
      </c>
      <c r="N207" s="20" t="str">
        <f>IF(原始数据!AO208="","",IF(ISERROR(MATCH(原始数据!AO208,各类选项!$C:$C,0)),1,0))</f>
        <v/>
      </c>
      <c r="O207" s="20" t="str">
        <f>IF(原始数据!AP208="","",IF(ISERROR(MATCH(原始数据!AP208,各类选项!$E:$E,0)),1,0))</f>
        <v/>
      </c>
      <c r="P207" s="20" t="str">
        <f>IF(原始数据!AQ208="","",IF(ISERROR(MATCH(原始数据!AQ208,各类选项!$E:$E,0)),1,0))</f>
        <v/>
      </c>
      <c r="Q207" s="20" t="str">
        <f>IF(原始数据!AR208="","",IF(ISERROR(MATCH(原始数据!AR208,各类选项!$E:$E,0)),1,0))</f>
        <v/>
      </c>
      <c r="R207" s="20" t="str">
        <f>IF(原始数据!AS208="","",IF(ISERROR(MATCH(原始数据!AS208,各类选项!$E:$E,0)),1,0))</f>
        <v/>
      </c>
      <c r="S207" s="20" t="str">
        <f>IF(原始数据!AV208="","",IF(ISERROR(MATCH(原始数据!AV208,各类选项!$C:$C,0)),1,0))</f>
        <v/>
      </c>
      <c r="T207" s="20" t="str">
        <f>IF(赛后数据!M208="","",IF(ISERROR(MATCH(赛后数据!M208,(各类选项!J:J),0)),1,0))</f>
        <v/>
      </c>
      <c r="U207" s="20" t="str">
        <f>IF(赛后数据!U208="","",IF(ISERROR(MATCH(赛后数据!U208,(各类选项!J:J),0)),1,0))</f>
        <v/>
      </c>
      <c r="V207" s="20" t="str">
        <f>IF(赛后数据!AC208="","",IF(ISERROR(MATCH(赛后数据!AC208,(各类选项!J:J),0)),1,0))</f>
        <v/>
      </c>
      <c r="W207" s="20" t="str">
        <f>IF(赛后数据!AK208="","",IF(ISERROR(MATCH(赛后数据!AK208,(各类选项!J:J),0)),1,0))</f>
        <v/>
      </c>
      <c r="Y207" s="20" t="str">
        <f>IF(对局数据!AM208="","",IF(ISERROR(MATCH(对局数据!AM208,(各类选项!J:J),0)),1,0))</f>
        <v/>
      </c>
    </row>
    <row r="208" spans="1:25">
      <c r="A208" s="20">
        <f t="shared" si="9"/>
        <v>0</v>
      </c>
      <c r="B208" s="20">
        <f t="shared" si="10"/>
        <v>0</v>
      </c>
      <c r="C208" s="20">
        <f t="shared" si="11"/>
        <v>0</v>
      </c>
      <c r="D208" s="20" t="str">
        <f>IF(原始数据!K209="","",IF(ISERROR(MATCH(原始数据!K209,原始数据!E209:F209,0)),1,0)-IF(原始数据!K209="",1,0))</f>
        <v/>
      </c>
      <c r="E208" s="20" t="str">
        <f>IF(原始数据!L209="","",IF(ISERROR(MATCH(原始数据!L209,各类选项!L:L,0)),1,0)-IF(原始数据!L209="",1,0))</f>
        <v/>
      </c>
      <c r="F208" s="20" t="str">
        <f>IF(原始数据!W209="","",IF(ISERROR(MATCH(原始数据!W209,各类选项!G:G,0)),1,0))</f>
        <v/>
      </c>
      <c r="G208" s="20" t="str">
        <f>IF(原始数据!X209="","",IF(ISERROR(MATCH(原始数据!X209,各类选项!G:G,0)),1,0))</f>
        <v/>
      </c>
      <c r="H208" s="20" t="str">
        <f>IF(原始数据!AK209="","",IF(ISERROR(MATCH(原始数据!AK209,各类选项!$E:$E,0)),1,0))</f>
        <v/>
      </c>
      <c r="I208" s="20" t="str">
        <f>IF(原始数据!AL209="","",IF(ISERROR(MATCH(原始数据!AL209,各类选项!$E:$E,0)),1,0))</f>
        <v/>
      </c>
      <c r="J208" s="20" t="str">
        <f>IF(原始数据!AR209="","",IF(ISERROR(MATCH(原始数据!AR209,各类选项!$E:$E,0)),1,0))</f>
        <v/>
      </c>
      <c r="K208" s="20" t="str">
        <f>IF(原始数据!AT209="","",IF(ISERROR(MATCH(原始数据!AT209,各类选项!$E:$E,0)),1,0))</f>
        <v/>
      </c>
      <c r="L208" s="20" t="str">
        <f>IF(原始数据!AM209="","",IF(ISERROR(MATCH(原始数据!AM209,各类选项!$C:$C,0)),1,0))</f>
        <v/>
      </c>
      <c r="M208" s="20" t="str">
        <f>IF(原始数据!AN209="","",IF(ISERROR(MATCH(原始数据!AN209,各类选项!$C:$C,0)),1,0))</f>
        <v/>
      </c>
      <c r="N208" s="20" t="str">
        <f>IF(原始数据!AO209="","",IF(ISERROR(MATCH(原始数据!AO209,各类选项!$C:$C,0)),1,0))</f>
        <v/>
      </c>
      <c r="O208" s="20" t="str">
        <f>IF(原始数据!AP209="","",IF(ISERROR(MATCH(原始数据!AP209,各类选项!$E:$E,0)),1,0))</f>
        <v/>
      </c>
      <c r="P208" s="20" t="str">
        <f>IF(原始数据!AQ209="","",IF(ISERROR(MATCH(原始数据!AQ209,各类选项!$E:$E,0)),1,0))</f>
        <v/>
      </c>
      <c r="Q208" s="20" t="str">
        <f>IF(原始数据!AR209="","",IF(ISERROR(MATCH(原始数据!AR209,各类选项!$E:$E,0)),1,0))</f>
        <v/>
      </c>
      <c r="R208" s="20" t="str">
        <f>IF(原始数据!AS209="","",IF(ISERROR(MATCH(原始数据!AS209,各类选项!$E:$E,0)),1,0))</f>
        <v/>
      </c>
      <c r="S208" s="20" t="str">
        <f>IF(原始数据!AV209="","",IF(ISERROR(MATCH(原始数据!AV209,各类选项!$C:$C,0)),1,0))</f>
        <v/>
      </c>
      <c r="T208" s="20" t="str">
        <f>IF(赛后数据!M209="","",IF(ISERROR(MATCH(赛后数据!M209,(各类选项!J:J),0)),1,0))</f>
        <v/>
      </c>
      <c r="U208" s="20" t="str">
        <f>IF(赛后数据!U209="","",IF(ISERROR(MATCH(赛后数据!U209,(各类选项!J:J),0)),1,0))</f>
        <v/>
      </c>
      <c r="V208" s="20" t="str">
        <f>IF(赛后数据!AC209="","",IF(ISERROR(MATCH(赛后数据!AC209,(各类选项!J:J),0)),1,0))</f>
        <v/>
      </c>
      <c r="W208" s="20" t="str">
        <f>IF(赛后数据!AK209="","",IF(ISERROR(MATCH(赛后数据!AK209,(各类选项!J:J),0)),1,0))</f>
        <v/>
      </c>
      <c r="Y208" s="20" t="str">
        <f>IF(对局数据!AM209="","",IF(ISERROR(MATCH(对局数据!AM209,(各类选项!J:J),0)),1,0))</f>
        <v/>
      </c>
    </row>
    <row r="209" spans="1:25">
      <c r="A209" s="20">
        <f t="shared" si="9"/>
        <v>0</v>
      </c>
      <c r="B209" s="20">
        <f t="shared" si="10"/>
        <v>0</v>
      </c>
      <c r="C209" s="20">
        <f t="shared" si="11"/>
        <v>0</v>
      </c>
      <c r="D209" s="20" t="str">
        <f>IF(原始数据!K210="","",IF(ISERROR(MATCH(原始数据!K210,原始数据!E210:F210,0)),1,0)-IF(原始数据!K210="",1,0))</f>
        <v/>
      </c>
      <c r="E209" s="20" t="str">
        <f>IF(原始数据!L210="","",IF(ISERROR(MATCH(原始数据!L210,各类选项!L:L,0)),1,0)-IF(原始数据!L210="",1,0))</f>
        <v/>
      </c>
      <c r="F209" s="20" t="str">
        <f>IF(原始数据!W210="","",IF(ISERROR(MATCH(原始数据!W210,各类选项!G:G,0)),1,0))</f>
        <v/>
      </c>
      <c r="G209" s="20" t="str">
        <f>IF(原始数据!X210="","",IF(ISERROR(MATCH(原始数据!X210,各类选项!G:G,0)),1,0))</f>
        <v/>
      </c>
      <c r="H209" s="20" t="str">
        <f>IF(原始数据!AK210="","",IF(ISERROR(MATCH(原始数据!AK210,各类选项!$E:$E,0)),1,0))</f>
        <v/>
      </c>
      <c r="I209" s="20" t="str">
        <f>IF(原始数据!AL210="","",IF(ISERROR(MATCH(原始数据!AL210,各类选项!$E:$E,0)),1,0))</f>
        <v/>
      </c>
      <c r="J209" s="20" t="str">
        <f>IF(原始数据!AR210="","",IF(ISERROR(MATCH(原始数据!AR210,各类选项!$E:$E,0)),1,0))</f>
        <v/>
      </c>
      <c r="K209" s="20" t="str">
        <f>IF(原始数据!AT210="","",IF(ISERROR(MATCH(原始数据!AT210,各类选项!$E:$E,0)),1,0))</f>
        <v/>
      </c>
      <c r="L209" s="20" t="str">
        <f>IF(原始数据!AM210="","",IF(ISERROR(MATCH(原始数据!AM210,各类选项!$C:$C,0)),1,0))</f>
        <v/>
      </c>
      <c r="M209" s="20" t="str">
        <f>IF(原始数据!AN210="","",IF(ISERROR(MATCH(原始数据!AN210,各类选项!$C:$C,0)),1,0))</f>
        <v/>
      </c>
      <c r="N209" s="20" t="str">
        <f>IF(原始数据!AO210="","",IF(ISERROR(MATCH(原始数据!AO210,各类选项!$C:$C,0)),1,0))</f>
        <v/>
      </c>
      <c r="O209" s="20" t="str">
        <f>IF(原始数据!AP210="","",IF(ISERROR(MATCH(原始数据!AP210,各类选项!$E:$E,0)),1,0))</f>
        <v/>
      </c>
      <c r="P209" s="20" t="str">
        <f>IF(原始数据!AQ210="","",IF(ISERROR(MATCH(原始数据!AQ210,各类选项!$E:$E,0)),1,0))</f>
        <v/>
      </c>
      <c r="Q209" s="20" t="str">
        <f>IF(原始数据!AR210="","",IF(ISERROR(MATCH(原始数据!AR210,各类选项!$E:$E,0)),1,0))</f>
        <v/>
      </c>
      <c r="R209" s="20" t="str">
        <f>IF(原始数据!AS210="","",IF(ISERROR(MATCH(原始数据!AS210,各类选项!$E:$E,0)),1,0))</f>
        <v/>
      </c>
      <c r="S209" s="20" t="str">
        <f>IF(原始数据!AV210="","",IF(ISERROR(MATCH(原始数据!AV210,各类选项!$C:$C,0)),1,0))</f>
        <v/>
      </c>
      <c r="T209" s="20" t="str">
        <f>IF(赛后数据!M210="","",IF(ISERROR(MATCH(赛后数据!M210,(各类选项!J:J),0)),1,0))</f>
        <v/>
      </c>
      <c r="U209" s="20" t="str">
        <f>IF(赛后数据!U210="","",IF(ISERROR(MATCH(赛后数据!U210,(各类选项!J:J),0)),1,0))</f>
        <v/>
      </c>
      <c r="V209" s="20" t="str">
        <f>IF(赛后数据!AC210="","",IF(ISERROR(MATCH(赛后数据!AC210,(各类选项!J:J),0)),1,0))</f>
        <v/>
      </c>
      <c r="W209" s="20" t="str">
        <f>IF(赛后数据!AK210="","",IF(ISERROR(MATCH(赛后数据!AK210,(各类选项!J:J),0)),1,0))</f>
        <v/>
      </c>
      <c r="Y209" s="20" t="str">
        <f>IF(对局数据!AM210="","",IF(ISERROR(MATCH(对局数据!AM210,(各类选项!J:J),0)),1,0))</f>
        <v/>
      </c>
    </row>
    <row r="210" spans="1:25">
      <c r="A210" s="20">
        <f t="shared" si="9"/>
        <v>0</v>
      </c>
      <c r="B210" s="20">
        <f t="shared" si="10"/>
        <v>0</v>
      </c>
      <c r="C210" s="20">
        <f t="shared" si="11"/>
        <v>0</v>
      </c>
      <c r="D210" s="20">
        <f>IF(原始数据!K211="","",IF(ISERROR(MATCH(原始数据!K211,原始数据!E211:F211,0)),1,0)-IF(原始数据!K211="",1,0))</f>
        <v>0</v>
      </c>
      <c r="E210" s="20">
        <f>IF(原始数据!L211="","",IF(ISERROR(MATCH(原始数据!L211,各类选项!L:L,0)),1,0)-IF(原始数据!L211="",1,0))</f>
        <v>0</v>
      </c>
      <c r="F210" s="20">
        <f>IF(原始数据!W211="","",IF(ISERROR(MATCH(原始数据!W211,各类选项!G:G,0)),1,0))</f>
        <v>0</v>
      </c>
      <c r="G210" s="20">
        <f>IF(原始数据!X211="","",IF(ISERROR(MATCH(原始数据!X211,各类选项!G:G,0)),1,0))</f>
        <v>0</v>
      </c>
      <c r="H210" s="20">
        <f>IF(原始数据!AK211="","",IF(ISERROR(MATCH(原始数据!AK211,各类选项!$E:$E,0)),1,0))</f>
        <v>0</v>
      </c>
      <c r="I210" s="20">
        <f>IF(原始数据!AL211="","",IF(ISERROR(MATCH(原始数据!AL211,各类选项!$E:$E,0)),1,0))</f>
        <v>0</v>
      </c>
      <c r="J210" s="20">
        <f>IF(原始数据!AR211="","",IF(ISERROR(MATCH(原始数据!AR211,各类选项!$E:$E,0)),1,0))</f>
        <v>0</v>
      </c>
      <c r="K210" s="20">
        <f>IF(原始数据!AT211="","",IF(ISERROR(MATCH(原始数据!AT211,各类选项!$E:$E,0)),1,0))</f>
        <v>0</v>
      </c>
      <c r="L210" s="20" t="str">
        <f>IF(原始数据!AM211="","",IF(ISERROR(MATCH(原始数据!AM211,各类选项!$C:$C,0)),1,0))</f>
        <v/>
      </c>
      <c r="M210" s="20" t="str">
        <f>IF(原始数据!AN211="","",IF(ISERROR(MATCH(原始数据!AN211,各类选项!$C:$C,0)),1,0))</f>
        <v/>
      </c>
      <c r="N210" s="20" t="str">
        <f>IF(原始数据!AO211="","",IF(ISERROR(MATCH(原始数据!AO211,各类选项!$C:$C,0)),1,0))</f>
        <v/>
      </c>
      <c r="O210" s="20">
        <f>IF(原始数据!AP211="","",IF(ISERROR(MATCH(原始数据!AP211,各类选项!$E:$E,0)),1,0))</f>
        <v>0</v>
      </c>
      <c r="P210" s="20">
        <f>IF(原始数据!AQ211="","",IF(ISERROR(MATCH(原始数据!AQ211,各类选项!$E:$E,0)),1,0))</f>
        <v>0</v>
      </c>
      <c r="Q210" s="20">
        <f>IF(原始数据!AR211="","",IF(ISERROR(MATCH(原始数据!AR211,各类选项!$E:$E,0)),1,0))</f>
        <v>0</v>
      </c>
      <c r="R210" s="20">
        <f>IF(原始数据!AS211="","",IF(ISERROR(MATCH(原始数据!AS211,各类选项!$E:$E,0)),1,0))</f>
        <v>0</v>
      </c>
      <c r="S210" s="20">
        <f>IF(原始数据!AV211="","",IF(ISERROR(MATCH(原始数据!AV211,各类选项!$C:$C,0)),1,0))</f>
        <v>0</v>
      </c>
      <c r="T210" s="20">
        <f>IF(赛后数据!M211="","",IF(ISERROR(MATCH(赛后数据!M211,(各类选项!J:J),0)),1,0))</f>
        <v>0</v>
      </c>
      <c r="U210" s="20">
        <f>IF(赛后数据!U211="","",IF(ISERROR(MATCH(赛后数据!U211,(各类选项!J:J),0)),1,0))</f>
        <v>0</v>
      </c>
      <c r="V210" s="20">
        <f>IF(赛后数据!AC211="","",IF(ISERROR(MATCH(赛后数据!AC211,(各类选项!J:J),0)),1,0))</f>
        <v>0</v>
      </c>
      <c r="W210" s="20">
        <f>IF(赛后数据!AK211="","",IF(ISERROR(MATCH(赛后数据!AK211,(各类选项!J:J),0)),1,0))</f>
        <v>0</v>
      </c>
      <c r="Y210" s="20">
        <f>IF(对局数据!AM211="","",IF(ISERROR(MATCH(对局数据!AM211,(各类选项!J:J),0)),1,0))</f>
        <v>0</v>
      </c>
    </row>
    <row r="211" spans="1:25">
      <c r="A211" s="20">
        <f t="shared" si="9"/>
        <v>0</v>
      </c>
      <c r="B211" s="20">
        <f t="shared" si="10"/>
        <v>0</v>
      </c>
      <c r="C211" s="20">
        <f t="shared" si="11"/>
        <v>0</v>
      </c>
      <c r="D211" s="20">
        <f>IF(原始数据!K212="","",IF(ISERROR(MATCH(原始数据!K212,原始数据!E212:F212,0)),1,0)-IF(原始数据!K212="",1,0))</f>
        <v>0</v>
      </c>
      <c r="E211" s="20">
        <f>IF(原始数据!L212="","",IF(ISERROR(MATCH(原始数据!L212,各类选项!L:L,0)),1,0)-IF(原始数据!L212="",1,0))</f>
        <v>0</v>
      </c>
      <c r="F211" s="20">
        <f>IF(原始数据!W212="","",IF(ISERROR(MATCH(原始数据!W212,各类选项!G:G,0)),1,0))</f>
        <v>0</v>
      </c>
      <c r="G211" s="20">
        <f>IF(原始数据!X212="","",IF(ISERROR(MATCH(原始数据!X212,各类选项!G:G,0)),1,0))</f>
        <v>0</v>
      </c>
      <c r="H211" s="20">
        <f>IF(原始数据!AK212="","",IF(ISERROR(MATCH(原始数据!AK212,各类选项!$E:$E,0)),1,0))</f>
        <v>0</v>
      </c>
      <c r="I211" s="20">
        <f>IF(原始数据!AL212="","",IF(ISERROR(MATCH(原始数据!AL212,各类选项!$E:$E,0)),1,0))</f>
        <v>0</v>
      </c>
      <c r="J211" s="20">
        <f>IF(原始数据!AR212="","",IF(ISERROR(MATCH(原始数据!AR212,各类选项!$E:$E,0)),1,0))</f>
        <v>0</v>
      </c>
      <c r="K211" s="20">
        <f>IF(原始数据!AT212="","",IF(ISERROR(MATCH(原始数据!AT212,各类选项!$E:$E,0)),1,0))</f>
        <v>0</v>
      </c>
      <c r="L211" s="20" t="str">
        <f>IF(原始数据!AM212="","",IF(ISERROR(MATCH(原始数据!AM212,各类选项!$C:$C,0)),1,0))</f>
        <v/>
      </c>
      <c r="M211" s="20" t="str">
        <f>IF(原始数据!AN212="","",IF(ISERROR(MATCH(原始数据!AN212,各类选项!$C:$C,0)),1,0))</f>
        <v/>
      </c>
      <c r="N211" s="20" t="str">
        <f>IF(原始数据!AO212="","",IF(ISERROR(MATCH(原始数据!AO212,各类选项!$C:$C,0)),1,0))</f>
        <v/>
      </c>
      <c r="O211" s="20">
        <f>IF(原始数据!AP212="","",IF(ISERROR(MATCH(原始数据!AP212,各类选项!$E:$E,0)),1,0))</f>
        <v>0</v>
      </c>
      <c r="P211" s="20">
        <f>IF(原始数据!AQ212="","",IF(ISERROR(MATCH(原始数据!AQ212,各类选项!$E:$E,0)),1,0))</f>
        <v>0</v>
      </c>
      <c r="Q211" s="20">
        <f>IF(原始数据!AR212="","",IF(ISERROR(MATCH(原始数据!AR212,各类选项!$E:$E,0)),1,0))</f>
        <v>0</v>
      </c>
      <c r="R211" s="20">
        <f>IF(原始数据!AS212="","",IF(ISERROR(MATCH(原始数据!AS212,各类选项!$E:$E,0)),1,0))</f>
        <v>0</v>
      </c>
      <c r="S211" s="20">
        <f>IF(原始数据!AV212="","",IF(ISERROR(MATCH(原始数据!AV212,各类选项!$C:$C,0)),1,0))</f>
        <v>0</v>
      </c>
      <c r="T211" s="20">
        <f>IF(赛后数据!M212="","",IF(ISERROR(MATCH(赛后数据!M212,(各类选项!J:J),0)),1,0))</f>
        <v>0</v>
      </c>
      <c r="U211" s="20">
        <f>IF(赛后数据!U212="","",IF(ISERROR(MATCH(赛后数据!U212,(各类选项!J:J),0)),1,0))</f>
        <v>0</v>
      </c>
      <c r="V211" s="20">
        <f>IF(赛后数据!AC212="","",IF(ISERROR(MATCH(赛后数据!AC212,(各类选项!J:J),0)),1,0))</f>
        <v>0</v>
      </c>
      <c r="W211" s="20">
        <f>IF(赛后数据!AK212="","",IF(ISERROR(MATCH(赛后数据!AK212,(各类选项!J:J),0)),1,0))</f>
        <v>0</v>
      </c>
      <c r="Y211" s="20">
        <f>IF(对局数据!AM212="","",IF(ISERROR(MATCH(对局数据!AM212,(各类选项!J:J),0)),1,0))</f>
        <v>0</v>
      </c>
    </row>
    <row r="212" spans="1:25">
      <c r="A212" s="20">
        <f t="shared" si="9"/>
        <v>0</v>
      </c>
      <c r="B212" s="20">
        <f t="shared" si="10"/>
        <v>0</v>
      </c>
      <c r="C212" s="20">
        <f t="shared" si="11"/>
        <v>0</v>
      </c>
      <c r="D212" s="20">
        <f>IF(原始数据!K213="","",IF(ISERROR(MATCH(原始数据!K213,原始数据!E213:F213,0)),1,0)-IF(原始数据!K213="",1,0))</f>
        <v>0</v>
      </c>
      <c r="E212" s="20">
        <f>IF(原始数据!L213="","",IF(ISERROR(MATCH(原始数据!L213,各类选项!L:L,0)),1,0)-IF(原始数据!L213="",1,0))</f>
        <v>0</v>
      </c>
      <c r="F212" s="20">
        <f>IF(原始数据!W213="","",IF(ISERROR(MATCH(原始数据!W213,各类选项!G:G,0)),1,0))</f>
        <v>0</v>
      </c>
      <c r="G212" s="20">
        <f>IF(原始数据!X213="","",IF(ISERROR(MATCH(原始数据!X213,各类选项!G:G,0)),1,0))</f>
        <v>0</v>
      </c>
      <c r="H212" s="20">
        <f>IF(原始数据!AK213="","",IF(ISERROR(MATCH(原始数据!AK213,各类选项!$E:$E,0)),1,0))</f>
        <v>0</v>
      </c>
      <c r="I212" s="20">
        <f>IF(原始数据!AL213="","",IF(ISERROR(MATCH(原始数据!AL213,各类选项!$E:$E,0)),1,0))</f>
        <v>0</v>
      </c>
      <c r="J212" s="20">
        <f>IF(原始数据!AR213="","",IF(ISERROR(MATCH(原始数据!AR213,各类选项!$E:$E,0)),1,0))</f>
        <v>0</v>
      </c>
      <c r="K212" s="20">
        <f>IF(原始数据!AT213="","",IF(ISERROR(MATCH(原始数据!AT213,各类选项!$E:$E,0)),1,0))</f>
        <v>0</v>
      </c>
      <c r="L212" s="20">
        <f>IF(原始数据!AM213="","",IF(ISERROR(MATCH(原始数据!AM213,各类选项!$C:$C,0)),1,0))</f>
        <v>0</v>
      </c>
      <c r="M212" s="20" t="str">
        <f>IF(原始数据!AN213="","",IF(ISERROR(MATCH(原始数据!AN213,各类选项!$C:$C,0)),1,0))</f>
        <v/>
      </c>
      <c r="N212" s="20" t="str">
        <f>IF(原始数据!AO213="","",IF(ISERROR(MATCH(原始数据!AO213,各类选项!$C:$C,0)),1,0))</f>
        <v/>
      </c>
      <c r="O212" s="20">
        <f>IF(原始数据!AP213="","",IF(ISERROR(MATCH(原始数据!AP213,各类选项!$E:$E,0)),1,0))</f>
        <v>0</v>
      </c>
      <c r="P212" s="20">
        <f>IF(原始数据!AQ213="","",IF(ISERROR(MATCH(原始数据!AQ213,各类选项!$E:$E,0)),1,0))</f>
        <v>0</v>
      </c>
      <c r="Q212" s="20">
        <f>IF(原始数据!AR213="","",IF(ISERROR(MATCH(原始数据!AR213,各类选项!$E:$E,0)),1,0))</f>
        <v>0</v>
      </c>
      <c r="R212" s="20">
        <f>IF(原始数据!AS213="","",IF(ISERROR(MATCH(原始数据!AS213,各类选项!$E:$E,0)),1,0))</f>
        <v>0</v>
      </c>
      <c r="S212" s="20">
        <f>IF(原始数据!AV213="","",IF(ISERROR(MATCH(原始数据!AV213,各类选项!$C:$C,0)),1,0))</f>
        <v>0</v>
      </c>
      <c r="T212" s="20">
        <f>IF(赛后数据!M213="","",IF(ISERROR(MATCH(赛后数据!M213,(各类选项!J:J),0)),1,0))</f>
        <v>0</v>
      </c>
      <c r="U212" s="20">
        <f>IF(赛后数据!U213="","",IF(ISERROR(MATCH(赛后数据!U213,(各类选项!J:J),0)),1,0))</f>
        <v>0</v>
      </c>
      <c r="V212" s="20">
        <f>IF(赛后数据!AC213="","",IF(ISERROR(MATCH(赛后数据!AC213,(各类选项!J:J),0)),1,0))</f>
        <v>0</v>
      </c>
      <c r="W212" s="20">
        <f>IF(赛后数据!AK213="","",IF(ISERROR(MATCH(赛后数据!AK213,(各类选项!J:J),0)),1,0))</f>
        <v>0</v>
      </c>
      <c r="Y212" s="20">
        <f>IF(对局数据!AM213="","",IF(ISERROR(MATCH(对局数据!AM213,(各类选项!J:J),0)),1,0))</f>
        <v>0</v>
      </c>
    </row>
    <row r="213" spans="1:25">
      <c r="A213" s="20">
        <f t="shared" si="9"/>
        <v>0</v>
      </c>
      <c r="B213" s="20">
        <f t="shared" si="10"/>
        <v>0</v>
      </c>
      <c r="C213" s="20">
        <f t="shared" si="11"/>
        <v>0</v>
      </c>
      <c r="D213" s="20">
        <f>IF(原始数据!K214="","",IF(ISERROR(MATCH(原始数据!K214,原始数据!E214:F214,0)),1,0)-IF(原始数据!K214="",1,0))</f>
        <v>0</v>
      </c>
      <c r="E213" s="20">
        <f>IF(原始数据!L214="","",IF(ISERROR(MATCH(原始数据!L214,各类选项!L:L,0)),1,0)-IF(原始数据!L214="",1,0))</f>
        <v>0</v>
      </c>
      <c r="F213" s="20">
        <f>IF(原始数据!W214="","",IF(ISERROR(MATCH(原始数据!W214,各类选项!G:G,0)),1,0))</f>
        <v>0</v>
      </c>
      <c r="G213" s="20">
        <f>IF(原始数据!X214="","",IF(ISERROR(MATCH(原始数据!X214,各类选项!G:G,0)),1,0))</f>
        <v>0</v>
      </c>
      <c r="H213" s="20">
        <f>IF(原始数据!AK214="","",IF(ISERROR(MATCH(原始数据!AK214,各类选项!$E:$E,0)),1,0))</f>
        <v>0</v>
      </c>
      <c r="I213" s="20">
        <f>IF(原始数据!AL214="","",IF(ISERROR(MATCH(原始数据!AL214,各类选项!$E:$E,0)),1,0))</f>
        <v>0</v>
      </c>
      <c r="J213" s="20">
        <f>IF(原始数据!AR214="","",IF(ISERROR(MATCH(原始数据!AR214,各类选项!$E:$E,0)),1,0))</f>
        <v>0</v>
      </c>
      <c r="K213" s="20">
        <f>IF(原始数据!AT214="","",IF(ISERROR(MATCH(原始数据!AT214,各类选项!$E:$E,0)),1,0))</f>
        <v>0</v>
      </c>
      <c r="L213" s="20">
        <f>IF(原始数据!AM214="","",IF(ISERROR(MATCH(原始数据!AM214,各类选项!$C:$C,0)),1,0))</f>
        <v>0</v>
      </c>
      <c r="M213" s="20" t="str">
        <f>IF(原始数据!AN214="","",IF(ISERROR(MATCH(原始数据!AN214,各类选项!$C:$C,0)),1,0))</f>
        <v/>
      </c>
      <c r="N213" s="20" t="str">
        <f>IF(原始数据!AO214="","",IF(ISERROR(MATCH(原始数据!AO214,各类选项!$C:$C,0)),1,0))</f>
        <v/>
      </c>
      <c r="O213" s="20">
        <f>IF(原始数据!AP214="","",IF(ISERROR(MATCH(原始数据!AP214,各类选项!$E:$E,0)),1,0))</f>
        <v>0</v>
      </c>
      <c r="P213" s="20">
        <f>IF(原始数据!AQ214="","",IF(ISERROR(MATCH(原始数据!AQ214,各类选项!$E:$E,0)),1,0))</f>
        <v>0</v>
      </c>
      <c r="Q213" s="20">
        <f>IF(原始数据!AR214="","",IF(ISERROR(MATCH(原始数据!AR214,各类选项!$E:$E,0)),1,0))</f>
        <v>0</v>
      </c>
      <c r="R213" s="20">
        <f>IF(原始数据!AS214="","",IF(ISERROR(MATCH(原始数据!AS214,各类选项!$E:$E,0)),1,0))</f>
        <v>0</v>
      </c>
      <c r="S213" s="20">
        <f>IF(原始数据!AV214="","",IF(ISERROR(MATCH(原始数据!AV214,各类选项!$C:$C,0)),1,0))</f>
        <v>0</v>
      </c>
      <c r="T213" s="20">
        <f>IF(赛后数据!M214="","",IF(ISERROR(MATCH(赛后数据!M214,(各类选项!J:J),0)),1,0))</f>
        <v>0</v>
      </c>
      <c r="U213" s="20">
        <f>IF(赛后数据!U214="","",IF(ISERROR(MATCH(赛后数据!U214,(各类选项!J:J),0)),1,0))</f>
        <v>0</v>
      </c>
      <c r="V213" s="20">
        <f>IF(赛后数据!AC214="","",IF(ISERROR(MATCH(赛后数据!AC214,(各类选项!J:J),0)),1,0))</f>
        <v>0</v>
      </c>
      <c r="W213" s="20">
        <f>IF(赛后数据!AK214="","",IF(ISERROR(MATCH(赛后数据!AK214,(各类选项!J:J),0)),1,0))</f>
        <v>0</v>
      </c>
      <c r="Y213" s="20">
        <f>IF(对局数据!AM214="","",IF(ISERROR(MATCH(对局数据!AM214,(各类选项!J:J),0)),1,0))</f>
        <v>0</v>
      </c>
    </row>
    <row r="214" spans="1:25">
      <c r="A214" s="20">
        <f t="shared" si="9"/>
        <v>0</v>
      </c>
      <c r="B214" s="20">
        <f t="shared" si="10"/>
        <v>0</v>
      </c>
      <c r="C214" s="20">
        <f t="shared" si="11"/>
        <v>0</v>
      </c>
      <c r="D214" s="20" t="str">
        <f>IF(原始数据!K215="","",IF(ISERROR(MATCH(原始数据!K215,原始数据!E215:F215,0)),1,0)-IF(原始数据!K215="",1,0))</f>
        <v/>
      </c>
      <c r="E214" s="20" t="str">
        <f>IF(原始数据!L215="","",IF(ISERROR(MATCH(原始数据!L215,各类选项!L:L,0)),1,0)-IF(原始数据!L215="",1,0))</f>
        <v/>
      </c>
      <c r="F214" s="20" t="str">
        <f>IF(原始数据!W215="","",IF(ISERROR(MATCH(原始数据!W215,各类选项!G:G,0)),1,0))</f>
        <v/>
      </c>
      <c r="G214" s="20" t="str">
        <f>IF(原始数据!X215="","",IF(ISERROR(MATCH(原始数据!X215,各类选项!G:G,0)),1,0))</f>
        <v/>
      </c>
      <c r="H214" s="20" t="str">
        <f>IF(原始数据!AK215="","",IF(ISERROR(MATCH(原始数据!AK215,各类选项!$E:$E,0)),1,0))</f>
        <v/>
      </c>
      <c r="I214" s="20" t="str">
        <f>IF(原始数据!AL215="","",IF(ISERROR(MATCH(原始数据!AL215,各类选项!$E:$E,0)),1,0))</f>
        <v/>
      </c>
      <c r="J214" s="20" t="str">
        <f>IF(原始数据!AR215="","",IF(ISERROR(MATCH(原始数据!AR215,各类选项!$E:$E,0)),1,0))</f>
        <v/>
      </c>
      <c r="K214" s="20" t="str">
        <f>IF(原始数据!AT215="","",IF(ISERROR(MATCH(原始数据!AT215,各类选项!$E:$E,0)),1,0))</f>
        <v/>
      </c>
      <c r="L214" s="20" t="str">
        <f>IF(原始数据!AM215="","",IF(ISERROR(MATCH(原始数据!AM215,各类选项!$C:$C,0)),1,0))</f>
        <v/>
      </c>
      <c r="M214" s="20" t="str">
        <f>IF(原始数据!AN215="","",IF(ISERROR(MATCH(原始数据!AN215,各类选项!$C:$C,0)),1,0))</f>
        <v/>
      </c>
      <c r="N214" s="20" t="str">
        <f>IF(原始数据!AO215="","",IF(ISERROR(MATCH(原始数据!AO215,各类选项!$C:$C,0)),1,0))</f>
        <v/>
      </c>
      <c r="O214" s="20" t="str">
        <f>IF(原始数据!AP215="","",IF(ISERROR(MATCH(原始数据!AP215,各类选项!$E:$E,0)),1,0))</f>
        <v/>
      </c>
      <c r="P214" s="20" t="str">
        <f>IF(原始数据!AQ215="","",IF(ISERROR(MATCH(原始数据!AQ215,各类选项!$E:$E,0)),1,0))</f>
        <v/>
      </c>
      <c r="Q214" s="20" t="str">
        <f>IF(原始数据!AR215="","",IF(ISERROR(MATCH(原始数据!AR215,各类选项!$E:$E,0)),1,0))</f>
        <v/>
      </c>
      <c r="R214" s="20" t="str">
        <f>IF(原始数据!AS215="","",IF(ISERROR(MATCH(原始数据!AS215,各类选项!$E:$E,0)),1,0))</f>
        <v/>
      </c>
      <c r="S214" s="20" t="str">
        <f>IF(原始数据!AV215="","",IF(ISERROR(MATCH(原始数据!AV215,各类选项!$C:$C,0)),1,0))</f>
        <v/>
      </c>
      <c r="T214" s="20" t="str">
        <f>IF(赛后数据!M215="","",IF(ISERROR(MATCH(赛后数据!M215,(各类选项!J:J),0)),1,0))</f>
        <v/>
      </c>
      <c r="U214" s="20" t="str">
        <f>IF(赛后数据!U215="","",IF(ISERROR(MATCH(赛后数据!U215,(各类选项!J:J),0)),1,0))</f>
        <v/>
      </c>
      <c r="V214" s="20" t="str">
        <f>IF(赛后数据!AC215="","",IF(ISERROR(MATCH(赛后数据!AC215,(各类选项!J:J),0)),1,0))</f>
        <v/>
      </c>
      <c r="W214" s="20" t="str">
        <f>IF(赛后数据!AK215="","",IF(ISERROR(MATCH(赛后数据!AK215,(各类选项!J:J),0)),1,0))</f>
        <v/>
      </c>
      <c r="Y214" s="20" t="str">
        <f>IF(对局数据!AM215="","",IF(ISERROR(MATCH(对局数据!AM215,(各类选项!J:J),0)),1,0))</f>
        <v/>
      </c>
    </row>
    <row r="215" spans="1:25">
      <c r="A215" s="20">
        <f t="shared" si="9"/>
        <v>0</v>
      </c>
      <c r="B215" s="20">
        <f t="shared" si="10"/>
        <v>0</v>
      </c>
      <c r="C215" s="20">
        <f t="shared" si="11"/>
        <v>0</v>
      </c>
      <c r="D215" s="20" t="str">
        <f>IF(原始数据!K216="","",IF(ISERROR(MATCH(原始数据!K216,原始数据!E216:F216,0)),1,0)-IF(原始数据!K216="",1,0))</f>
        <v/>
      </c>
      <c r="E215" s="20" t="str">
        <f>IF(原始数据!L216="","",IF(ISERROR(MATCH(原始数据!L216,各类选项!L:L,0)),1,0)-IF(原始数据!L216="",1,0))</f>
        <v/>
      </c>
      <c r="F215" s="20" t="str">
        <f>IF(原始数据!W216="","",IF(ISERROR(MATCH(原始数据!W216,各类选项!G:G,0)),1,0))</f>
        <v/>
      </c>
      <c r="G215" s="20" t="str">
        <f>IF(原始数据!X216="","",IF(ISERROR(MATCH(原始数据!X216,各类选项!G:G,0)),1,0))</f>
        <v/>
      </c>
      <c r="H215" s="20" t="str">
        <f>IF(原始数据!AK216="","",IF(ISERROR(MATCH(原始数据!AK216,各类选项!$E:$E,0)),1,0))</f>
        <v/>
      </c>
      <c r="I215" s="20" t="str">
        <f>IF(原始数据!AL216="","",IF(ISERROR(MATCH(原始数据!AL216,各类选项!$E:$E,0)),1,0))</f>
        <v/>
      </c>
      <c r="J215" s="20" t="str">
        <f>IF(原始数据!AR216="","",IF(ISERROR(MATCH(原始数据!AR216,各类选项!$E:$E,0)),1,0))</f>
        <v/>
      </c>
      <c r="K215" s="20" t="str">
        <f>IF(原始数据!AT216="","",IF(ISERROR(MATCH(原始数据!AT216,各类选项!$E:$E,0)),1,0))</f>
        <v/>
      </c>
      <c r="L215" s="20" t="str">
        <f>IF(原始数据!AM216="","",IF(ISERROR(MATCH(原始数据!AM216,各类选项!$C:$C,0)),1,0))</f>
        <v/>
      </c>
      <c r="M215" s="20" t="str">
        <f>IF(原始数据!AN216="","",IF(ISERROR(MATCH(原始数据!AN216,各类选项!$C:$C,0)),1,0))</f>
        <v/>
      </c>
      <c r="N215" s="20" t="str">
        <f>IF(原始数据!AO216="","",IF(ISERROR(MATCH(原始数据!AO216,各类选项!$C:$C,0)),1,0))</f>
        <v/>
      </c>
      <c r="O215" s="20" t="str">
        <f>IF(原始数据!AP216="","",IF(ISERROR(MATCH(原始数据!AP216,各类选项!$E:$E,0)),1,0))</f>
        <v/>
      </c>
      <c r="P215" s="20" t="str">
        <f>IF(原始数据!AQ216="","",IF(ISERROR(MATCH(原始数据!AQ216,各类选项!$E:$E,0)),1,0))</f>
        <v/>
      </c>
      <c r="Q215" s="20" t="str">
        <f>IF(原始数据!AR216="","",IF(ISERROR(MATCH(原始数据!AR216,各类选项!$E:$E,0)),1,0))</f>
        <v/>
      </c>
      <c r="R215" s="20" t="str">
        <f>IF(原始数据!AS216="","",IF(ISERROR(MATCH(原始数据!AS216,各类选项!$E:$E,0)),1,0))</f>
        <v/>
      </c>
      <c r="S215" s="20" t="str">
        <f>IF(原始数据!AV216="","",IF(ISERROR(MATCH(原始数据!AV216,各类选项!$C:$C,0)),1,0))</f>
        <v/>
      </c>
      <c r="T215" s="20" t="str">
        <f>IF(赛后数据!M216="","",IF(ISERROR(MATCH(赛后数据!M216,(各类选项!J:J),0)),1,0))</f>
        <v/>
      </c>
      <c r="U215" s="20" t="str">
        <f>IF(赛后数据!U216="","",IF(ISERROR(MATCH(赛后数据!U216,(各类选项!J:J),0)),1,0))</f>
        <v/>
      </c>
      <c r="V215" s="20" t="str">
        <f>IF(赛后数据!AC216="","",IF(ISERROR(MATCH(赛后数据!AC216,(各类选项!J:J),0)),1,0))</f>
        <v/>
      </c>
      <c r="W215" s="20" t="str">
        <f>IF(赛后数据!AK216="","",IF(ISERROR(MATCH(赛后数据!AK216,(各类选项!J:J),0)),1,0))</f>
        <v/>
      </c>
      <c r="Y215" s="20" t="str">
        <f>IF(对局数据!AM216="","",IF(ISERROR(MATCH(对局数据!AM216,(各类选项!J:J),0)),1,0))</f>
        <v/>
      </c>
    </row>
    <row r="216" spans="1:25">
      <c r="A216" s="20">
        <f t="shared" si="9"/>
        <v>0</v>
      </c>
      <c r="B216" s="20">
        <f t="shared" si="10"/>
        <v>0</v>
      </c>
      <c r="C216" s="20">
        <f t="shared" si="11"/>
        <v>0</v>
      </c>
      <c r="D216" s="20" t="str">
        <f>IF(原始数据!K217="","",IF(ISERROR(MATCH(原始数据!K217,原始数据!E217:F217,0)),1,0)-IF(原始数据!K217="",1,0))</f>
        <v/>
      </c>
      <c r="E216" s="20" t="str">
        <f>IF(原始数据!L217="","",IF(ISERROR(MATCH(原始数据!L217,各类选项!L:L,0)),1,0)-IF(原始数据!L217="",1,0))</f>
        <v/>
      </c>
      <c r="F216" s="20" t="str">
        <f>IF(原始数据!W217="","",IF(ISERROR(MATCH(原始数据!W217,各类选项!G:G,0)),1,0))</f>
        <v/>
      </c>
      <c r="G216" s="20" t="str">
        <f>IF(原始数据!X217="","",IF(ISERROR(MATCH(原始数据!X217,各类选项!G:G,0)),1,0))</f>
        <v/>
      </c>
      <c r="H216" s="20" t="str">
        <f>IF(原始数据!AK217="","",IF(ISERROR(MATCH(原始数据!AK217,各类选项!$E:$E,0)),1,0))</f>
        <v/>
      </c>
      <c r="I216" s="20" t="str">
        <f>IF(原始数据!AL217="","",IF(ISERROR(MATCH(原始数据!AL217,各类选项!$E:$E,0)),1,0))</f>
        <v/>
      </c>
      <c r="J216" s="20" t="str">
        <f>IF(原始数据!AR217="","",IF(ISERROR(MATCH(原始数据!AR217,各类选项!$E:$E,0)),1,0))</f>
        <v/>
      </c>
      <c r="K216" s="20" t="str">
        <f>IF(原始数据!AT217="","",IF(ISERROR(MATCH(原始数据!AT217,各类选项!$E:$E,0)),1,0))</f>
        <v/>
      </c>
      <c r="L216" s="20" t="str">
        <f>IF(原始数据!AM217="","",IF(ISERROR(MATCH(原始数据!AM217,各类选项!$C:$C,0)),1,0))</f>
        <v/>
      </c>
      <c r="M216" s="20" t="str">
        <f>IF(原始数据!AN217="","",IF(ISERROR(MATCH(原始数据!AN217,各类选项!$C:$C,0)),1,0))</f>
        <v/>
      </c>
      <c r="N216" s="20" t="str">
        <f>IF(原始数据!AO217="","",IF(ISERROR(MATCH(原始数据!AO217,各类选项!$C:$C,0)),1,0))</f>
        <v/>
      </c>
      <c r="O216" s="20" t="str">
        <f>IF(原始数据!AP217="","",IF(ISERROR(MATCH(原始数据!AP217,各类选项!$E:$E,0)),1,0))</f>
        <v/>
      </c>
      <c r="P216" s="20" t="str">
        <f>IF(原始数据!AQ217="","",IF(ISERROR(MATCH(原始数据!AQ217,各类选项!$E:$E,0)),1,0))</f>
        <v/>
      </c>
      <c r="Q216" s="20" t="str">
        <f>IF(原始数据!AR217="","",IF(ISERROR(MATCH(原始数据!AR217,各类选项!$E:$E,0)),1,0))</f>
        <v/>
      </c>
      <c r="R216" s="20" t="str">
        <f>IF(原始数据!AS217="","",IF(ISERROR(MATCH(原始数据!AS217,各类选项!$E:$E,0)),1,0))</f>
        <v/>
      </c>
      <c r="S216" s="20" t="str">
        <f>IF(原始数据!AV217="","",IF(ISERROR(MATCH(原始数据!AV217,各类选项!$C:$C,0)),1,0))</f>
        <v/>
      </c>
      <c r="T216" s="20" t="str">
        <f>IF(赛后数据!M217="","",IF(ISERROR(MATCH(赛后数据!M217,(各类选项!J:J),0)),1,0))</f>
        <v/>
      </c>
      <c r="U216" s="20" t="str">
        <f>IF(赛后数据!U217="","",IF(ISERROR(MATCH(赛后数据!U217,(各类选项!J:J),0)),1,0))</f>
        <v/>
      </c>
      <c r="V216" s="20" t="str">
        <f>IF(赛后数据!AC217="","",IF(ISERROR(MATCH(赛后数据!AC217,(各类选项!J:J),0)),1,0))</f>
        <v/>
      </c>
      <c r="W216" s="20" t="str">
        <f>IF(赛后数据!AK217="","",IF(ISERROR(MATCH(赛后数据!AK217,(各类选项!J:J),0)),1,0))</f>
        <v/>
      </c>
      <c r="Y216" s="20" t="str">
        <f>IF(对局数据!AM217="","",IF(ISERROR(MATCH(对局数据!AM217,(各类选项!J:J),0)),1,0))</f>
        <v/>
      </c>
    </row>
    <row r="217" spans="1:25">
      <c r="A217" s="20">
        <f t="shared" si="9"/>
        <v>0</v>
      </c>
      <c r="B217" s="20">
        <f t="shared" si="10"/>
        <v>0</v>
      </c>
      <c r="C217" s="20">
        <f t="shared" si="11"/>
        <v>0</v>
      </c>
      <c r="D217" s="20" t="str">
        <f>IF(原始数据!K218="","",IF(ISERROR(MATCH(原始数据!K218,原始数据!E218:F218,0)),1,0)-IF(原始数据!K218="",1,0))</f>
        <v/>
      </c>
      <c r="E217" s="20" t="str">
        <f>IF(原始数据!L218="","",IF(ISERROR(MATCH(原始数据!L218,各类选项!L:L,0)),1,0)-IF(原始数据!L218="",1,0))</f>
        <v/>
      </c>
      <c r="F217" s="20" t="str">
        <f>IF(原始数据!W218="","",IF(ISERROR(MATCH(原始数据!W218,各类选项!G:G,0)),1,0))</f>
        <v/>
      </c>
      <c r="G217" s="20" t="str">
        <f>IF(原始数据!X218="","",IF(ISERROR(MATCH(原始数据!X218,各类选项!G:G,0)),1,0))</f>
        <v/>
      </c>
      <c r="H217" s="20" t="str">
        <f>IF(原始数据!AK218="","",IF(ISERROR(MATCH(原始数据!AK218,各类选项!$E:$E,0)),1,0))</f>
        <v/>
      </c>
      <c r="I217" s="20" t="str">
        <f>IF(原始数据!AL218="","",IF(ISERROR(MATCH(原始数据!AL218,各类选项!$E:$E,0)),1,0))</f>
        <v/>
      </c>
      <c r="J217" s="20" t="str">
        <f>IF(原始数据!AR218="","",IF(ISERROR(MATCH(原始数据!AR218,各类选项!$E:$E,0)),1,0))</f>
        <v/>
      </c>
      <c r="K217" s="20" t="str">
        <f>IF(原始数据!AT218="","",IF(ISERROR(MATCH(原始数据!AT218,各类选项!$E:$E,0)),1,0))</f>
        <v/>
      </c>
      <c r="L217" s="20" t="str">
        <f>IF(原始数据!AM218="","",IF(ISERROR(MATCH(原始数据!AM218,各类选项!$C:$C,0)),1,0))</f>
        <v/>
      </c>
      <c r="M217" s="20" t="str">
        <f>IF(原始数据!AN218="","",IF(ISERROR(MATCH(原始数据!AN218,各类选项!$C:$C,0)),1,0))</f>
        <v/>
      </c>
      <c r="N217" s="20" t="str">
        <f>IF(原始数据!AO218="","",IF(ISERROR(MATCH(原始数据!AO218,各类选项!$C:$C,0)),1,0))</f>
        <v/>
      </c>
      <c r="O217" s="20" t="str">
        <f>IF(原始数据!AP218="","",IF(ISERROR(MATCH(原始数据!AP218,各类选项!$E:$E,0)),1,0))</f>
        <v/>
      </c>
      <c r="P217" s="20" t="str">
        <f>IF(原始数据!AQ218="","",IF(ISERROR(MATCH(原始数据!AQ218,各类选项!$E:$E,0)),1,0))</f>
        <v/>
      </c>
      <c r="Q217" s="20" t="str">
        <f>IF(原始数据!AR218="","",IF(ISERROR(MATCH(原始数据!AR218,各类选项!$E:$E,0)),1,0))</f>
        <v/>
      </c>
      <c r="R217" s="20" t="str">
        <f>IF(原始数据!AS218="","",IF(ISERROR(MATCH(原始数据!AS218,各类选项!$E:$E,0)),1,0))</f>
        <v/>
      </c>
      <c r="S217" s="20" t="str">
        <f>IF(原始数据!AV218="","",IF(ISERROR(MATCH(原始数据!AV218,各类选项!$C:$C,0)),1,0))</f>
        <v/>
      </c>
      <c r="T217" s="20" t="str">
        <f>IF(赛后数据!M218="","",IF(ISERROR(MATCH(赛后数据!M218,(各类选项!J:J),0)),1,0))</f>
        <v/>
      </c>
      <c r="U217" s="20" t="str">
        <f>IF(赛后数据!U218="","",IF(ISERROR(MATCH(赛后数据!U218,(各类选项!J:J),0)),1,0))</f>
        <v/>
      </c>
      <c r="V217" s="20" t="str">
        <f>IF(赛后数据!AC218="","",IF(ISERROR(MATCH(赛后数据!AC218,(各类选项!J:J),0)),1,0))</f>
        <v/>
      </c>
      <c r="W217" s="20" t="str">
        <f>IF(赛后数据!AK218="","",IF(ISERROR(MATCH(赛后数据!AK218,(各类选项!J:J),0)),1,0))</f>
        <v/>
      </c>
      <c r="Y217" s="20" t="str">
        <f>IF(对局数据!AM218="","",IF(ISERROR(MATCH(对局数据!AM218,(各类选项!J:J),0)),1,0))</f>
        <v/>
      </c>
    </row>
    <row r="218" spans="1:25">
      <c r="A218" s="20">
        <f t="shared" si="9"/>
        <v>0</v>
      </c>
      <c r="B218" s="20">
        <f t="shared" si="10"/>
        <v>0</v>
      </c>
      <c r="C218" s="20">
        <f t="shared" si="11"/>
        <v>0</v>
      </c>
      <c r="D218" s="20">
        <f>IF(原始数据!K219="","",IF(ISERROR(MATCH(原始数据!K219,原始数据!E219:F219,0)),1,0)-IF(原始数据!K219="",1,0))</f>
        <v>0</v>
      </c>
      <c r="E218" s="20">
        <f>IF(原始数据!L219="","",IF(ISERROR(MATCH(原始数据!L219,各类选项!L:L,0)),1,0)-IF(原始数据!L219="",1,0))</f>
        <v>0</v>
      </c>
      <c r="F218" s="20">
        <f>IF(原始数据!W219="","",IF(ISERROR(MATCH(原始数据!W219,各类选项!G:G,0)),1,0))</f>
        <v>0</v>
      </c>
      <c r="G218" s="20">
        <f>IF(原始数据!X219="","",IF(ISERROR(MATCH(原始数据!X219,各类选项!G:G,0)),1,0))</f>
        <v>0</v>
      </c>
      <c r="H218" s="20">
        <f>IF(原始数据!AK219="","",IF(ISERROR(MATCH(原始数据!AK219,各类选项!$E:$E,0)),1,0))</f>
        <v>0</v>
      </c>
      <c r="I218" s="20">
        <f>IF(原始数据!AL219="","",IF(ISERROR(MATCH(原始数据!AL219,各类选项!$E:$E,0)),1,0))</f>
        <v>0</v>
      </c>
      <c r="J218" s="20">
        <f>IF(原始数据!AR219="","",IF(ISERROR(MATCH(原始数据!AR219,各类选项!$E:$E,0)),1,0))</f>
        <v>0</v>
      </c>
      <c r="K218" s="20">
        <f>IF(原始数据!AT219="","",IF(ISERROR(MATCH(原始数据!AT219,各类选项!$E:$E,0)),1,0))</f>
        <v>0</v>
      </c>
      <c r="L218" s="20" t="str">
        <f>IF(原始数据!AM219="","",IF(ISERROR(MATCH(原始数据!AM219,各类选项!$C:$C,0)),1,0))</f>
        <v/>
      </c>
      <c r="M218" s="20" t="str">
        <f>IF(原始数据!AN219="","",IF(ISERROR(MATCH(原始数据!AN219,各类选项!$C:$C,0)),1,0))</f>
        <v/>
      </c>
      <c r="N218" s="20" t="str">
        <f>IF(原始数据!AO219="","",IF(ISERROR(MATCH(原始数据!AO219,各类选项!$C:$C,0)),1,0))</f>
        <v/>
      </c>
      <c r="O218" s="20">
        <f>IF(原始数据!AP219="","",IF(ISERROR(MATCH(原始数据!AP219,各类选项!$E:$E,0)),1,0))</f>
        <v>0</v>
      </c>
      <c r="P218" s="20">
        <f>IF(原始数据!AQ219="","",IF(ISERROR(MATCH(原始数据!AQ219,各类选项!$E:$E,0)),1,0))</f>
        <v>0</v>
      </c>
      <c r="Q218" s="20">
        <f>IF(原始数据!AR219="","",IF(ISERROR(MATCH(原始数据!AR219,各类选项!$E:$E,0)),1,0))</f>
        <v>0</v>
      </c>
      <c r="R218" s="20">
        <f>IF(原始数据!AS219="","",IF(ISERROR(MATCH(原始数据!AS219,各类选项!$E:$E,0)),1,0))</f>
        <v>0</v>
      </c>
      <c r="S218" s="20">
        <f>IF(原始数据!AV219="","",IF(ISERROR(MATCH(原始数据!AV219,各类选项!$C:$C,0)),1,0))</f>
        <v>0</v>
      </c>
      <c r="T218" s="20">
        <f>IF(赛后数据!M219="","",IF(ISERROR(MATCH(赛后数据!M219,(各类选项!J:J),0)),1,0))</f>
        <v>0</v>
      </c>
      <c r="U218" s="20">
        <f>IF(赛后数据!U219="","",IF(ISERROR(MATCH(赛后数据!U219,(各类选项!J:J),0)),1,0))</f>
        <v>0</v>
      </c>
      <c r="V218" s="20">
        <f>IF(赛后数据!AC219="","",IF(ISERROR(MATCH(赛后数据!AC219,(各类选项!J:J),0)),1,0))</f>
        <v>0</v>
      </c>
      <c r="W218" s="20">
        <f>IF(赛后数据!AK219="","",IF(ISERROR(MATCH(赛后数据!AK219,(各类选项!J:J),0)),1,0))</f>
        <v>0</v>
      </c>
      <c r="Y218" s="20">
        <f>IF(对局数据!AM219="","",IF(ISERROR(MATCH(对局数据!AM219,(各类选项!J:J),0)),1,0))</f>
        <v>0</v>
      </c>
    </row>
    <row r="219" spans="1:25">
      <c r="A219" s="20">
        <f t="shared" si="9"/>
        <v>0</v>
      </c>
      <c r="B219" s="20">
        <f t="shared" si="10"/>
        <v>0</v>
      </c>
      <c r="C219" s="20">
        <f t="shared" si="11"/>
        <v>0</v>
      </c>
      <c r="D219" s="20">
        <f>IF(原始数据!K220="","",IF(ISERROR(MATCH(原始数据!K220,原始数据!E220:F220,0)),1,0)-IF(原始数据!K220="",1,0))</f>
        <v>0</v>
      </c>
      <c r="E219" s="20">
        <f>IF(原始数据!L220="","",IF(ISERROR(MATCH(原始数据!L220,各类选项!L:L,0)),1,0)-IF(原始数据!L220="",1,0))</f>
        <v>0</v>
      </c>
      <c r="F219" s="20">
        <f>IF(原始数据!W220="","",IF(ISERROR(MATCH(原始数据!W220,各类选项!G:G,0)),1,0))</f>
        <v>0</v>
      </c>
      <c r="G219" s="20">
        <f>IF(原始数据!X220="","",IF(ISERROR(MATCH(原始数据!X220,各类选项!G:G,0)),1,0))</f>
        <v>0</v>
      </c>
      <c r="H219" s="20">
        <f>IF(原始数据!AK220="","",IF(ISERROR(MATCH(原始数据!AK220,各类选项!$E:$E,0)),1,0))</f>
        <v>0</v>
      </c>
      <c r="I219" s="20">
        <f>IF(原始数据!AL220="","",IF(ISERROR(MATCH(原始数据!AL220,各类选项!$E:$E,0)),1,0))</f>
        <v>0</v>
      </c>
      <c r="J219" s="20">
        <f>IF(原始数据!AR220="","",IF(ISERROR(MATCH(原始数据!AR220,各类选项!$E:$E,0)),1,0))</f>
        <v>0</v>
      </c>
      <c r="K219" s="20">
        <f>IF(原始数据!AT220="","",IF(ISERROR(MATCH(原始数据!AT220,各类选项!$E:$E,0)),1,0))</f>
        <v>0</v>
      </c>
      <c r="L219" s="20" t="str">
        <f>IF(原始数据!AM220="","",IF(ISERROR(MATCH(原始数据!AM220,各类选项!$C:$C,0)),1,0))</f>
        <v/>
      </c>
      <c r="M219" s="20" t="str">
        <f>IF(原始数据!AN220="","",IF(ISERROR(MATCH(原始数据!AN220,各类选项!$C:$C,0)),1,0))</f>
        <v/>
      </c>
      <c r="N219" s="20" t="str">
        <f>IF(原始数据!AO220="","",IF(ISERROR(MATCH(原始数据!AO220,各类选项!$C:$C,0)),1,0))</f>
        <v/>
      </c>
      <c r="O219" s="20">
        <f>IF(原始数据!AP220="","",IF(ISERROR(MATCH(原始数据!AP220,各类选项!$E:$E,0)),1,0))</f>
        <v>0</v>
      </c>
      <c r="P219" s="20">
        <f>IF(原始数据!AQ220="","",IF(ISERROR(MATCH(原始数据!AQ220,各类选项!$E:$E,0)),1,0))</f>
        <v>0</v>
      </c>
      <c r="Q219" s="20">
        <f>IF(原始数据!AR220="","",IF(ISERROR(MATCH(原始数据!AR220,各类选项!$E:$E,0)),1,0))</f>
        <v>0</v>
      </c>
      <c r="R219" s="20">
        <f>IF(原始数据!AS220="","",IF(ISERROR(MATCH(原始数据!AS220,各类选项!$E:$E,0)),1,0))</f>
        <v>0</v>
      </c>
      <c r="S219" s="20">
        <f>IF(原始数据!AV220="","",IF(ISERROR(MATCH(原始数据!AV220,各类选项!$C:$C,0)),1,0))</f>
        <v>0</v>
      </c>
      <c r="T219" s="20">
        <f>IF(赛后数据!M220="","",IF(ISERROR(MATCH(赛后数据!M220,(各类选项!J:J),0)),1,0))</f>
        <v>0</v>
      </c>
      <c r="U219" s="20">
        <f>IF(赛后数据!U220="","",IF(ISERROR(MATCH(赛后数据!U220,(各类选项!J:J),0)),1,0))</f>
        <v>0</v>
      </c>
      <c r="V219" s="20">
        <f>IF(赛后数据!AC220="","",IF(ISERROR(MATCH(赛后数据!AC220,(各类选项!J:J),0)),1,0))</f>
        <v>0</v>
      </c>
      <c r="W219" s="20">
        <f>IF(赛后数据!AK220="","",IF(ISERROR(MATCH(赛后数据!AK220,(各类选项!J:J),0)),1,0))</f>
        <v>0</v>
      </c>
      <c r="Y219" s="20">
        <f>IF(对局数据!AM220="","",IF(ISERROR(MATCH(对局数据!AM220,(各类选项!J:J),0)),1,0))</f>
        <v>0</v>
      </c>
    </row>
    <row r="220" spans="1:25">
      <c r="A220" s="20">
        <f t="shared" si="9"/>
        <v>0</v>
      </c>
      <c r="B220" s="20">
        <f t="shared" si="10"/>
        <v>0</v>
      </c>
      <c r="C220" s="20">
        <f t="shared" si="11"/>
        <v>0</v>
      </c>
      <c r="D220" s="20">
        <f>IF(原始数据!K221="","",IF(ISERROR(MATCH(原始数据!K221,原始数据!E221:F221,0)),1,0)-IF(原始数据!K221="",1,0))</f>
        <v>0</v>
      </c>
      <c r="E220" s="20">
        <f>IF(原始数据!L221="","",IF(ISERROR(MATCH(原始数据!L221,各类选项!L:L,0)),1,0)-IF(原始数据!L221="",1,0))</f>
        <v>0</v>
      </c>
      <c r="F220" s="20">
        <f>IF(原始数据!W221="","",IF(ISERROR(MATCH(原始数据!W221,各类选项!G:G,0)),1,0))</f>
        <v>0</v>
      </c>
      <c r="G220" s="20">
        <f>IF(原始数据!X221="","",IF(ISERROR(MATCH(原始数据!X221,各类选项!G:G,0)),1,0))</f>
        <v>0</v>
      </c>
      <c r="H220" s="20">
        <f>IF(原始数据!AK221="","",IF(ISERROR(MATCH(原始数据!AK221,各类选项!$E:$E,0)),1,0))</f>
        <v>0</v>
      </c>
      <c r="I220" s="20">
        <f>IF(原始数据!AL221="","",IF(ISERROR(MATCH(原始数据!AL221,各类选项!$E:$E,0)),1,0))</f>
        <v>0</v>
      </c>
      <c r="J220" s="20">
        <f>IF(原始数据!AR221="","",IF(ISERROR(MATCH(原始数据!AR221,各类选项!$E:$E,0)),1,0))</f>
        <v>0</v>
      </c>
      <c r="K220" s="20">
        <f>IF(原始数据!AT221="","",IF(ISERROR(MATCH(原始数据!AT221,各类选项!$E:$E,0)),1,0))</f>
        <v>0</v>
      </c>
      <c r="L220" s="20">
        <f>IF(原始数据!AM221="","",IF(ISERROR(MATCH(原始数据!AM221,各类选项!$C:$C,0)),1,0))</f>
        <v>0</v>
      </c>
      <c r="M220" s="20" t="str">
        <f>IF(原始数据!AN221="","",IF(ISERROR(MATCH(原始数据!AN221,各类选项!$C:$C,0)),1,0))</f>
        <v/>
      </c>
      <c r="N220" s="20" t="str">
        <f>IF(原始数据!AO221="","",IF(ISERROR(MATCH(原始数据!AO221,各类选项!$C:$C,0)),1,0))</f>
        <v/>
      </c>
      <c r="O220" s="20">
        <f>IF(原始数据!AP221="","",IF(ISERROR(MATCH(原始数据!AP221,各类选项!$E:$E,0)),1,0))</f>
        <v>0</v>
      </c>
      <c r="P220" s="20">
        <f>IF(原始数据!AQ221="","",IF(ISERROR(MATCH(原始数据!AQ221,各类选项!$E:$E,0)),1,0))</f>
        <v>0</v>
      </c>
      <c r="Q220" s="20">
        <f>IF(原始数据!AR221="","",IF(ISERROR(MATCH(原始数据!AR221,各类选项!$E:$E,0)),1,0))</f>
        <v>0</v>
      </c>
      <c r="R220" s="20">
        <f>IF(原始数据!AS221="","",IF(ISERROR(MATCH(原始数据!AS221,各类选项!$E:$E,0)),1,0))</f>
        <v>0</v>
      </c>
      <c r="S220" s="20">
        <f>IF(原始数据!AV221="","",IF(ISERROR(MATCH(原始数据!AV221,各类选项!$C:$C,0)),1,0))</f>
        <v>0</v>
      </c>
      <c r="T220" s="20">
        <f>IF(赛后数据!M221="","",IF(ISERROR(MATCH(赛后数据!M221,(各类选项!J:J),0)),1,0))</f>
        <v>0</v>
      </c>
      <c r="U220" s="20">
        <f>IF(赛后数据!U221="","",IF(ISERROR(MATCH(赛后数据!U221,(各类选项!J:J),0)),1,0))</f>
        <v>0</v>
      </c>
      <c r="V220" s="20">
        <f>IF(赛后数据!AC221="","",IF(ISERROR(MATCH(赛后数据!AC221,(各类选项!J:J),0)),1,0))</f>
        <v>0</v>
      </c>
      <c r="W220" s="20">
        <f>IF(赛后数据!AK221="","",IF(ISERROR(MATCH(赛后数据!AK221,(各类选项!J:J),0)),1,0))</f>
        <v>0</v>
      </c>
      <c r="Y220" s="20">
        <f>IF(对局数据!AM221="","",IF(ISERROR(MATCH(对局数据!AM221,(各类选项!J:J),0)),1,0))</f>
        <v>0</v>
      </c>
    </row>
    <row r="221" spans="1:25">
      <c r="A221" s="20">
        <f t="shared" si="9"/>
        <v>0</v>
      </c>
      <c r="B221" s="20">
        <f t="shared" si="10"/>
        <v>0</v>
      </c>
      <c r="C221" s="20">
        <f t="shared" si="11"/>
        <v>0</v>
      </c>
      <c r="D221" s="20">
        <f>IF(原始数据!K222="","",IF(ISERROR(MATCH(原始数据!K222,原始数据!E222:F222,0)),1,0)-IF(原始数据!K222="",1,0))</f>
        <v>0</v>
      </c>
      <c r="E221" s="20">
        <f>IF(原始数据!L222="","",IF(ISERROR(MATCH(原始数据!L222,各类选项!L:L,0)),1,0)-IF(原始数据!L222="",1,0))</f>
        <v>0</v>
      </c>
      <c r="F221" s="20">
        <f>IF(原始数据!W222="","",IF(ISERROR(MATCH(原始数据!W222,各类选项!G:G,0)),1,0))</f>
        <v>0</v>
      </c>
      <c r="G221" s="20">
        <f>IF(原始数据!X222="","",IF(ISERROR(MATCH(原始数据!X222,各类选项!G:G,0)),1,0))</f>
        <v>0</v>
      </c>
      <c r="H221" s="20">
        <f>IF(原始数据!AK222="","",IF(ISERROR(MATCH(原始数据!AK222,各类选项!$E:$E,0)),1,0))</f>
        <v>0</v>
      </c>
      <c r="I221" s="20">
        <f>IF(原始数据!AL222="","",IF(ISERROR(MATCH(原始数据!AL222,各类选项!$E:$E,0)),1,0))</f>
        <v>0</v>
      </c>
      <c r="J221" s="20">
        <f>IF(原始数据!AR222="","",IF(ISERROR(MATCH(原始数据!AR222,各类选项!$E:$E,0)),1,0))</f>
        <v>0</v>
      </c>
      <c r="K221" s="20">
        <f>IF(原始数据!AT222="","",IF(ISERROR(MATCH(原始数据!AT222,各类选项!$E:$E,0)),1,0))</f>
        <v>0</v>
      </c>
      <c r="L221" s="20">
        <f>IF(原始数据!AM222="","",IF(ISERROR(MATCH(原始数据!AM222,各类选项!$C:$C,0)),1,0))</f>
        <v>0</v>
      </c>
      <c r="M221" s="20" t="str">
        <f>IF(原始数据!AN222="","",IF(ISERROR(MATCH(原始数据!AN222,各类选项!$C:$C,0)),1,0))</f>
        <v/>
      </c>
      <c r="N221" s="20" t="str">
        <f>IF(原始数据!AO222="","",IF(ISERROR(MATCH(原始数据!AO222,各类选项!$C:$C,0)),1,0))</f>
        <v/>
      </c>
      <c r="O221" s="20">
        <f>IF(原始数据!AP222="","",IF(ISERROR(MATCH(原始数据!AP222,各类选项!$E:$E,0)),1,0))</f>
        <v>0</v>
      </c>
      <c r="P221" s="20">
        <f>IF(原始数据!AQ222="","",IF(ISERROR(MATCH(原始数据!AQ222,各类选项!$E:$E,0)),1,0))</f>
        <v>0</v>
      </c>
      <c r="Q221" s="20">
        <f>IF(原始数据!AR222="","",IF(ISERROR(MATCH(原始数据!AR222,各类选项!$E:$E,0)),1,0))</f>
        <v>0</v>
      </c>
      <c r="R221" s="20">
        <f>IF(原始数据!AS222="","",IF(ISERROR(MATCH(原始数据!AS222,各类选项!$E:$E,0)),1,0))</f>
        <v>0</v>
      </c>
      <c r="S221" s="20">
        <f>IF(原始数据!AV222="","",IF(ISERROR(MATCH(原始数据!AV222,各类选项!$C:$C,0)),1,0))</f>
        <v>0</v>
      </c>
      <c r="T221" s="20">
        <f>IF(赛后数据!M222="","",IF(ISERROR(MATCH(赛后数据!M222,(各类选项!J:J),0)),1,0))</f>
        <v>0</v>
      </c>
      <c r="U221" s="20">
        <f>IF(赛后数据!U222="","",IF(ISERROR(MATCH(赛后数据!U222,(各类选项!J:J),0)),1,0))</f>
        <v>0</v>
      </c>
      <c r="V221" s="20">
        <f>IF(赛后数据!AC222="","",IF(ISERROR(MATCH(赛后数据!AC222,(各类选项!J:J),0)),1,0))</f>
        <v>0</v>
      </c>
      <c r="W221" s="20">
        <f>IF(赛后数据!AK222="","",IF(ISERROR(MATCH(赛后数据!AK222,(各类选项!J:J),0)),1,0))</f>
        <v>0</v>
      </c>
      <c r="Y221" s="20">
        <f>IF(对局数据!AM222="","",IF(ISERROR(MATCH(对局数据!AM222,(各类选项!J:J),0)),1,0))</f>
        <v>0</v>
      </c>
    </row>
    <row r="222" spans="1:25">
      <c r="A222" s="20">
        <f t="shared" si="9"/>
        <v>0</v>
      </c>
      <c r="B222" s="20">
        <f t="shared" si="10"/>
        <v>0</v>
      </c>
      <c r="C222" s="20">
        <f t="shared" si="11"/>
        <v>0</v>
      </c>
      <c r="D222" s="20" t="str">
        <f>IF(原始数据!K223="","",IF(ISERROR(MATCH(原始数据!K223,原始数据!E223:F223,0)),1,0)-IF(原始数据!K223="",1,0))</f>
        <v/>
      </c>
      <c r="E222" s="20" t="str">
        <f>IF(原始数据!L223="","",IF(ISERROR(MATCH(原始数据!L223,各类选项!L:L,0)),1,0)-IF(原始数据!L223="",1,0))</f>
        <v/>
      </c>
      <c r="F222" s="20" t="str">
        <f>IF(原始数据!W223="","",IF(ISERROR(MATCH(原始数据!W223,各类选项!G:G,0)),1,0))</f>
        <v/>
      </c>
      <c r="G222" s="20" t="str">
        <f>IF(原始数据!X223="","",IF(ISERROR(MATCH(原始数据!X223,各类选项!G:G,0)),1,0))</f>
        <v/>
      </c>
      <c r="H222" s="20" t="str">
        <f>IF(原始数据!AK223="","",IF(ISERROR(MATCH(原始数据!AK223,各类选项!$E:$E,0)),1,0))</f>
        <v/>
      </c>
      <c r="I222" s="20" t="str">
        <f>IF(原始数据!AL223="","",IF(ISERROR(MATCH(原始数据!AL223,各类选项!$E:$E,0)),1,0))</f>
        <v/>
      </c>
      <c r="J222" s="20" t="str">
        <f>IF(原始数据!AR223="","",IF(ISERROR(MATCH(原始数据!AR223,各类选项!$E:$E,0)),1,0))</f>
        <v/>
      </c>
      <c r="K222" s="20" t="str">
        <f>IF(原始数据!AT223="","",IF(ISERROR(MATCH(原始数据!AT223,各类选项!$E:$E,0)),1,0))</f>
        <v/>
      </c>
      <c r="L222" s="20" t="str">
        <f>IF(原始数据!AM223="","",IF(ISERROR(MATCH(原始数据!AM223,各类选项!$C:$C,0)),1,0))</f>
        <v/>
      </c>
      <c r="M222" s="20" t="str">
        <f>IF(原始数据!AN223="","",IF(ISERROR(MATCH(原始数据!AN223,各类选项!$C:$C,0)),1,0))</f>
        <v/>
      </c>
      <c r="N222" s="20" t="str">
        <f>IF(原始数据!AO223="","",IF(ISERROR(MATCH(原始数据!AO223,各类选项!$C:$C,0)),1,0))</f>
        <v/>
      </c>
      <c r="O222" s="20" t="str">
        <f>IF(原始数据!AP223="","",IF(ISERROR(MATCH(原始数据!AP223,各类选项!$E:$E,0)),1,0))</f>
        <v/>
      </c>
      <c r="P222" s="20" t="str">
        <f>IF(原始数据!AQ223="","",IF(ISERROR(MATCH(原始数据!AQ223,各类选项!$E:$E,0)),1,0))</f>
        <v/>
      </c>
      <c r="Q222" s="20" t="str">
        <f>IF(原始数据!AR223="","",IF(ISERROR(MATCH(原始数据!AR223,各类选项!$E:$E,0)),1,0))</f>
        <v/>
      </c>
      <c r="R222" s="20" t="str">
        <f>IF(原始数据!AS223="","",IF(ISERROR(MATCH(原始数据!AS223,各类选项!$E:$E,0)),1,0))</f>
        <v/>
      </c>
      <c r="S222" s="20" t="str">
        <f>IF(原始数据!AV223="","",IF(ISERROR(MATCH(原始数据!AV223,各类选项!$C:$C,0)),1,0))</f>
        <v/>
      </c>
      <c r="T222" s="20" t="str">
        <f>IF(赛后数据!M223="","",IF(ISERROR(MATCH(赛后数据!M223,(各类选项!J:J),0)),1,0))</f>
        <v/>
      </c>
      <c r="U222" s="20" t="str">
        <f>IF(赛后数据!U223="","",IF(ISERROR(MATCH(赛后数据!U223,(各类选项!J:J),0)),1,0))</f>
        <v/>
      </c>
      <c r="V222" s="20" t="str">
        <f>IF(赛后数据!AC223="","",IF(ISERROR(MATCH(赛后数据!AC223,(各类选项!J:J),0)),1,0))</f>
        <v/>
      </c>
      <c r="W222" s="20" t="str">
        <f>IF(赛后数据!AK223="","",IF(ISERROR(MATCH(赛后数据!AK223,(各类选项!J:J),0)),1,0))</f>
        <v/>
      </c>
      <c r="Y222" s="20" t="str">
        <f>IF(对局数据!AM223="","",IF(ISERROR(MATCH(对局数据!AM223,(各类选项!J:J),0)),1,0))</f>
        <v/>
      </c>
    </row>
    <row r="223" spans="1:25">
      <c r="A223" s="20">
        <f t="shared" si="9"/>
        <v>0</v>
      </c>
      <c r="B223" s="20">
        <f t="shared" si="10"/>
        <v>0</v>
      </c>
      <c r="C223" s="20">
        <f t="shared" si="11"/>
        <v>0</v>
      </c>
      <c r="D223" s="20" t="str">
        <f>IF(原始数据!K224="","",IF(ISERROR(MATCH(原始数据!K224,原始数据!E224:F224,0)),1,0)-IF(原始数据!K224="",1,0))</f>
        <v/>
      </c>
      <c r="E223" s="20" t="str">
        <f>IF(原始数据!L224="","",IF(ISERROR(MATCH(原始数据!L224,各类选项!L:L,0)),1,0)-IF(原始数据!L224="",1,0))</f>
        <v/>
      </c>
      <c r="F223" s="20" t="str">
        <f>IF(原始数据!W224="","",IF(ISERROR(MATCH(原始数据!W224,各类选项!G:G,0)),1,0))</f>
        <v/>
      </c>
      <c r="G223" s="20" t="str">
        <f>IF(原始数据!X224="","",IF(ISERROR(MATCH(原始数据!X224,各类选项!G:G,0)),1,0))</f>
        <v/>
      </c>
      <c r="H223" s="20" t="str">
        <f>IF(原始数据!AK224="","",IF(ISERROR(MATCH(原始数据!AK224,各类选项!$E:$E,0)),1,0))</f>
        <v/>
      </c>
      <c r="I223" s="20" t="str">
        <f>IF(原始数据!AL224="","",IF(ISERROR(MATCH(原始数据!AL224,各类选项!$E:$E,0)),1,0))</f>
        <v/>
      </c>
      <c r="J223" s="20" t="str">
        <f>IF(原始数据!AR224="","",IF(ISERROR(MATCH(原始数据!AR224,各类选项!$E:$E,0)),1,0))</f>
        <v/>
      </c>
      <c r="K223" s="20" t="str">
        <f>IF(原始数据!AT224="","",IF(ISERROR(MATCH(原始数据!AT224,各类选项!$E:$E,0)),1,0))</f>
        <v/>
      </c>
      <c r="L223" s="20" t="str">
        <f>IF(原始数据!AM224="","",IF(ISERROR(MATCH(原始数据!AM224,各类选项!$C:$C,0)),1,0))</f>
        <v/>
      </c>
      <c r="M223" s="20" t="str">
        <f>IF(原始数据!AN224="","",IF(ISERROR(MATCH(原始数据!AN224,各类选项!$C:$C,0)),1,0))</f>
        <v/>
      </c>
      <c r="N223" s="20" t="str">
        <f>IF(原始数据!AO224="","",IF(ISERROR(MATCH(原始数据!AO224,各类选项!$C:$C,0)),1,0))</f>
        <v/>
      </c>
      <c r="O223" s="20" t="str">
        <f>IF(原始数据!AP224="","",IF(ISERROR(MATCH(原始数据!AP224,各类选项!$E:$E,0)),1,0))</f>
        <v/>
      </c>
      <c r="P223" s="20" t="str">
        <f>IF(原始数据!AQ224="","",IF(ISERROR(MATCH(原始数据!AQ224,各类选项!$E:$E,0)),1,0))</f>
        <v/>
      </c>
      <c r="Q223" s="20" t="str">
        <f>IF(原始数据!AR224="","",IF(ISERROR(MATCH(原始数据!AR224,各类选项!$E:$E,0)),1,0))</f>
        <v/>
      </c>
      <c r="R223" s="20" t="str">
        <f>IF(原始数据!AS224="","",IF(ISERROR(MATCH(原始数据!AS224,各类选项!$E:$E,0)),1,0))</f>
        <v/>
      </c>
      <c r="S223" s="20" t="str">
        <f>IF(原始数据!AV224="","",IF(ISERROR(MATCH(原始数据!AV224,各类选项!$C:$C,0)),1,0))</f>
        <v/>
      </c>
      <c r="T223" s="20" t="str">
        <f>IF(赛后数据!M224="","",IF(ISERROR(MATCH(赛后数据!M224,(各类选项!J:J),0)),1,0))</f>
        <v/>
      </c>
      <c r="U223" s="20" t="str">
        <f>IF(赛后数据!U224="","",IF(ISERROR(MATCH(赛后数据!U224,(各类选项!J:J),0)),1,0))</f>
        <v/>
      </c>
      <c r="V223" s="20" t="str">
        <f>IF(赛后数据!AC224="","",IF(ISERROR(MATCH(赛后数据!AC224,(各类选项!J:J),0)),1,0))</f>
        <v/>
      </c>
      <c r="W223" s="20" t="str">
        <f>IF(赛后数据!AK224="","",IF(ISERROR(MATCH(赛后数据!AK224,(各类选项!J:J),0)),1,0))</f>
        <v/>
      </c>
      <c r="Y223" s="20" t="str">
        <f>IF(对局数据!AM224="","",IF(ISERROR(MATCH(对局数据!AM224,(各类选项!J:J),0)),1,0))</f>
        <v/>
      </c>
    </row>
    <row r="224" spans="1:25">
      <c r="A224" s="20">
        <f t="shared" si="9"/>
        <v>0</v>
      </c>
      <c r="B224" s="20">
        <f t="shared" si="10"/>
        <v>0</v>
      </c>
      <c r="C224" s="20">
        <f t="shared" si="11"/>
        <v>0</v>
      </c>
      <c r="D224" s="20" t="str">
        <f>IF(原始数据!K225="","",IF(ISERROR(MATCH(原始数据!K225,原始数据!E225:F225,0)),1,0)-IF(原始数据!K225="",1,0))</f>
        <v/>
      </c>
      <c r="E224" s="20" t="str">
        <f>IF(原始数据!L225="","",IF(ISERROR(MATCH(原始数据!L225,各类选项!L:L,0)),1,0)-IF(原始数据!L225="",1,0))</f>
        <v/>
      </c>
      <c r="F224" s="20" t="str">
        <f>IF(原始数据!W225="","",IF(ISERROR(MATCH(原始数据!W225,各类选项!G:G,0)),1,0))</f>
        <v/>
      </c>
      <c r="G224" s="20" t="str">
        <f>IF(原始数据!X225="","",IF(ISERROR(MATCH(原始数据!X225,各类选项!G:G,0)),1,0))</f>
        <v/>
      </c>
      <c r="H224" s="20" t="str">
        <f>IF(原始数据!AK225="","",IF(ISERROR(MATCH(原始数据!AK225,各类选项!$E:$E,0)),1,0))</f>
        <v/>
      </c>
      <c r="I224" s="20" t="str">
        <f>IF(原始数据!AL225="","",IF(ISERROR(MATCH(原始数据!AL225,各类选项!$E:$E,0)),1,0))</f>
        <v/>
      </c>
      <c r="J224" s="20" t="str">
        <f>IF(原始数据!AR225="","",IF(ISERROR(MATCH(原始数据!AR225,各类选项!$E:$E,0)),1,0))</f>
        <v/>
      </c>
      <c r="K224" s="20" t="str">
        <f>IF(原始数据!AT225="","",IF(ISERROR(MATCH(原始数据!AT225,各类选项!$E:$E,0)),1,0))</f>
        <v/>
      </c>
      <c r="L224" s="20" t="str">
        <f>IF(原始数据!AM225="","",IF(ISERROR(MATCH(原始数据!AM225,各类选项!$C:$C,0)),1,0))</f>
        <v/>
      </c>
      <c r="M224" s="20" t="str">
        <f>IF(原始数据!AN225="","",IF(ISERROR(MATCH(原始数据!AN225,各类选项!$C:$C,0)),1,0))</f>
        <v/>
      </c>
      <c r="N224" s="20" t="str">
        <f>IF(原始数据!AO225="","",IF(ISERROR(MATCH(原始数据!AO225,各类选项!$C:$C,0)),1,0))</f>
        <v/>
      </c>
      <c r="O224" s="20" t="str">
        <f>IF(原始数据!AP225="","",IF(ISERROR(MATCH(原始数据!AP225,各类选项!$E:$E,0)),1,0))</f>
        <v/>
      </c>
      <c r="P224" s="20" t="str">
        <f>IF(原始数据!AQ225="","",IF(ISERROR(MATCH(原始数据!AQ225,各类选项!$E:$E,0)),1,0))</f>
        <v/>
      </c>
      <c r="Q224" s="20" t="str">
        <f>IF(原始数据!AR225="","",IF(ISERROR(MATCH(原始数据!AR225,各类选项!$E:$E,0)),1,0))</f>
        <v/>
      </c>
      <c r="R224" s="20" t="str">
        <f>IF(原始数据!AS225="","",IF(ISERROR(MATCH(原始数据!AS225,各类选项!$E:$E,0)),1,0))</f>
        <v/>
      </c>
      <c r="S224" s="20" t="str">
        <f>IF(原始数据!AV225="","",IF(ISERROR(MATCH(原始数据!AV225,各类选项!$C:$C,0)),1,0))</f>
        <v/>
      </c>
      <c r="T224" s="20" t="str">
        <f>IF(赛后数据!M225="","",IF(ISERROR(MATCH(赛后数据!M225,(各类选项!J:J),0)),1,0))</f>
        <v/>
      </c>
      <c r="U224" s="20" t="str">
        <f>IF(赛后数据!U225="","",IF(ISERROR(MATCH(赛后数据!U225,(各类选项!J:J),0)),1,0))</f>
        <v/>
      </c>
      <c r="V224" s="20" t="str">
        <f>IF(赛后数据!AC225="","",IF(ISERROR(MATCH(赛后数据!AC225,(各类选项!J:J),0)),1,0))</f>
        <v/>
      </c>
      <c r="W224" s="20" t="str">
        <f>IF(赛后数据!AK225="","",IF(ISERROR(MATCH(赛后数据!AK225,(各类选项!J:J),0)),1,0))</f>
        <v/>
      </c>
      <c r="Y224" s="20" t="str">
        <f>IF(对局数据!AM225="","",IF(ISERROR(MATCH(对局数据!AM225,(各类选项!J:J),0)),1,0))</f>
        <v/>
      </c>
    </row>
    <row r="225" spans="1:25">
      <c r="A225" s="20">
        <f t="shared" si="9"/>
        <v>0</v>
      </c>
      <c r="B225" s="20">
        <f t="shared" si="10"/>
        <v>0</v>
      </c>
      <c r="C225" s="20">
        <f t="shared" si="11"/>
        <v>0</v>
      </c>
      <c r="D225" s="20" t="str">
        <f>IF(原始数据!K226="","",IF(ISERROR(MATCH(原始数据!K226,原始数据!E226:F226,0)),1,0)-IF(原始数据!K226="",1,0))</f>
        <v/>
      </c>
      <c r="E225" s="20" t="str">
        <f>IF(原始数据!L226="","",IF(ISERROR(MATCH(原始数据!L226,各类选项!L:L,0)),1,0)-IF(原始数据!L226="",1,0))</f>
        <v/>
      </c>
      <c r="F225" s="20" t="str">
        <f>IF(原始数据!W226="","",IF(ISERROR(MATCH(原始数据!W226,各类选项!G:G,0)),1,0))</f>
        <v/>
      </c>
      <c r="G225" s="20" t="str">
        <f>IF(原始数据!X226="","",IF(ISERROR(MATCH(原始数据!X226,各类选项!G:G,0)),1,0))</f>
        <v/>
      </c>
      <c r="H225" s="20" t="str">
        <f>IF(原始数据!AK226="","",IF(ISERROR(MATCH(原始数据!AK226,各类选项!$E:$E,0)),1,0))</f>
        <v/>
      </c>
      <c r="I225" s="20" t="str">
        <f>IF(原始数据!AL226="","",IF(ISERROR(MATCH(原始数据!AL226,各类选项!$E:$E,0)),1,0))</f>
        <v/>
      </c>
      <c r="J225" s="20" t="str">
        <f>IF(原始数据!AR226="","",IF(ISERROR(MATCH(原始数据!AR226,各类选项!$E:$E,0)),1,0))</f>
        <v/>
      </c>
      <c r="K225" s="20" t="str">
        <f>IF(原始数据!AT226="","",IF(ISERROR(MATCH(原始数据!AT226,各类选项!$E:$E,0)),1,0))</f>
        <v/>
      </c>
      <c r="L225" s="20" t="str">
        <f>IF(原始数据!AM226="","",IF(ISERROR(MATCH(原始数据!AM226,各类选项!$C:$C,0)),1,0))</f>
        <v/>
      </c>
      <c r="M225" s="20" t="str">
        <f>IF(原始数据!AN226="","",IF(ISERROR(MATCH(原始数据!AN226,各类选项!$C:$C,0)),1,0))</f>
        <v/>
      </c>
      <c r="N225" s="20" t="str">
        <f>IF(原始数据!AO226="","",IF(ISERROR(MATCH(原始数据!AO226,各类选项!$C:$C,0)),1,0))</f>
        <v/>
      </c>
      <c r="O225" s="20" t="str">
        <f>IF(原始数据!AP226="","",IF(ISERROR(MATCH(原始数据!AP226,各类选项!$E:$E,0)),1,0))</f>
        <v/>
      </c>
      <c r="P225" s="20" t="str">
        <f>IF(原始数据!AQ226="","",IF(ISERROR(MATCH(原始数据!AQ226,各类选项!$E:$E,0)),1,0))</f>
        <v/>
      </c>
      <c r="Q225" s="20" t="str">
        <f>IF(原始数据!AR226="","",IF(ISERROR(MATCH(原始数据!AR226,各类选项!$E:$E,0)),1,0))</f>
        <v/>
      </c>
      <c r="R225" s="20" t="str">
        <f>IF(原始数据!AS226="","",IF(ISERROR(MATCH(原始数据!AS226,各类选项!$E:$E,0)),1,0))</f>
        <v/>
      </c>
      <c r="S225" s="20" t="str">
        <f>IF(原始数据!AV226="","",IF(ISERROR(MATCH(原始数据!AV226,各类选项!$C:$C,0)),1,0))</f>
        <v/>
      </c>
      <c r="T225" s="20" t="str">
        <f>IF(赛后数据!M226="","",IF(ISERROR(MATCH(赛后数据!M226,(各类选项!J:J),0)),1,0))</f>
        <v/>
      </c>
      <c r="U225" s="20" t="str">
        <f>IF(赛后数据!U226="","",IF(ISERROR(MATCH(赛后数据!U226,(各类选项!J:J),0)),1,0))</f>
        <v/>
      </c>
      <c r="V225" s="20" t="str">
        <f>IF(赛后数据!AC226="","",IF(ISERROR(MATCH(赛后数据!AC226,(各类选项!J:J),0)),1,0))</f>
        <v/>
      </c>
      <c r="W225" s="20" t="str">
        <f>IF(赛后数据!AK226="","",IF(ISERROR(MATCH(赛后数据!AK226,(各类选项!J:J),0)),1,0))</f>
        <v/>
      </c>
      <c r="Y225" s="20" t="str">
        <f>IF(对局数据!AM226="","",IF(ISERROR(MATCH(对局数据!AM226,(各类选项!J:J),0)),1,0))</f>
        <v/>
      </c>
    </row>
    <row r="226" spans="1:25">
      <c r="A226" s="20">
        <f t="shared" si="9"/>
        <v>0</v>
      </c>
      <c r="B226" s="20">
        <f t="shared" si="10"/>
        <v>0</v>
      </c>
      <c r="C226" s="20">
        <f t="shared" si="11"/>
        <v>0</v>
      </c>
      <c r="D226" s="20">
        <f>IF(原始数据!K227="","",IF(ISERROR(MATCH(原始数据!K227,原始数据!E227:F227,0)),1,0)-IF(原始数据!K227="",1,0))</f>
        <v>0</v>
      </c>
      <c r="E226" s="20">
        <f>IF(原始数据!L227="","",IF(ISERROR(MATCH(原始数据!L227,各类选项!L:L,0)),1,0)-IF(原始数据!L227="",1,0))</f>
        <v>0</v>
      </c>
      <c r="F226" s="20">
        <f>IF(原始数据!W227="","",IF(ISERROR(MATCH(原始数据!W227,各类选项!G:G,0)),1,0))</f>
        <v>0</v>
      </c>
      <c r="G226" s="20">
        <f>IF(原始数据!X227="","",IF(ISERROR(MATCH(原始数据!X227,各类选项!G:G,0)),1,0))</f>
        <v>0</v>
      </c>
      <c r="H226" s="20">
        <f>IF(原始数据!AK227="","",IF(ISERROR(MATCH(原始数据!AK227,各类选项!$E:$E,0)),1,0))</f>
        <v>0</v>
      </c>
      <c r="I226" s="20">
        <f>IF(原始数据!AL227="","",IF(ISERROR(MATCH(原始数据!AL227,各类选项!$E:$E,0)),1,0))</f>
        <v>0</v>
      </c>
      <c r="J226" s="20">
        <f>IF(原始数据!AR227="","",IF(ISERROR(MATCH(原始数据!AR227,各类选项!$E:$E,0)),1,0))</f>
        <v>0</v>
      </c>
      <c r="K226" s="20">
        <f>IF(原始数据!AT227="","",IF(ISERROR(MATCH(原始数据!AT227,各类选项!$E:$E,0)),1,0))</f>
        <v>0</v>
      </c>
      <c r="L226" s="20" t="str">
        <f>IF(原始数据!AM227="","",IF(ISERROR(MATCH(原始数据!AM227,各类选项!$C:$C,0)),1,0))</f>
        <v/>
      </c>
      <c r="M226" s="20" t="str">
        <f>IF(原始数据!AN227="","",IF(ISERROR(MATCH(原始数据!AN227,各类选项!$C:$C,0)),1,0))</f>
        <v/>
      </c>
      <c r="N226" s="20" t="str">
        <f>IF(原始数据!AO227="","",IF(ISERROR(MATCH(原始数据!AO227,各类选项!$C:$C,0)),1,0))</f>
        <v/>
      </c>
      <c r="O226" s="20">
        <f>IF(原始数据!AP227="","",IF(ISERROR(MATCH(原始数据!AP227,各类选项!$E:$E,0)),1,0))</f>
        <v>0</v>
      </c>
      <c r="P226" s="20">
        <f>IF(原始数据!AQ227="","",IF(ISERROR(MATCH(原始数据!AQ227,各类选项!$E:$E,0)),1,0))</f>
        <v>0</v>
      </c>
      <c r="Q226" s="20">
        <f>IF(原始数据!AR227="","",IF(ISERROR(MATCH(原始数据!AR227,各类选项!$E:$E,0)),1,0))</f>
        <v>0</v>
      </c>
      <c r="R226" s="20">
        <f>IF(原始数据!AS227="","",IF(ISERROR(MATCH(原始数据!AS227,各类选项!$E:$E,0)),1,0))</f>
        <v>0</v>
      </c>
      <c r="S226" s="20">
        <f>IF(原始数据!AV227="","",IF(ISERROR(MATCH(原始数据!AV227,各类选项!$C:$C,0)),1,0))</f>
        <v>0</v>
      </c>
      <c r="T226" s="20">
        <f>IF(赛后数据!M227="","",IF(ISERROR(MATCH(赛后数据!M227,(各类选项!J:J),0)),1,0))</f>
        <v>0</v>
      </c>
      <c r="U226" s="20">
        <f>IF(赛后数据!U227="","",IF(ISERROR(MATCH(赛后数据!U227,(各类选项!J:J),0)),1,0))</f>
        <v>0</v>
      </c>
      <c r="V226" s="20">
        <f>IF(赛后数据!AC227="","",IF(ISERROR(MATCH(赛后数据!AC227,(各类选项!J:J),0)),1,0))</f>
        <v>0</v>
      </c>
      <c r="W226" s="20">
        <f>IF(赛后数据!AK227="","",IF(ISERROR(MATCH(赛后数据!AK227,(各类选项!J:J),0)),1,0))</f>
        <v>0</v>
      </c>
      <c r="Y226" s="20">
        <f>IF(对局数据!AM227="","",IF(ISERROR(MATCH(对局数据!AM227,(各类选项!J:J),0)),1,0))</f>
        <v>0</v>
      </c>
    </row>
    <row r="227" spans="1:25">
      <c r="A227" s="20">
        <f t="shared" si="9"/>
        <v>0</v>
      </c>
      <c r="B227" s="20">
        <f t="shared" si="10"/>
        <v>0</v>
      </c>
      <c r="C227" s="20">
        <f t="shared" si="11"/>
        <v>0</v>
      </c>
      <c r="D227" s="20">
        <f>IF(原始数据!K228="","",IF(ISERROR(MATCH(原始数据!K228,原始数据!E228:F228,0)),1,0)-IF(原始数据!K228="",1,0))</f>
        <v>0</v>
      </c>
      <c r="E227" s="20">
        <f>IF(原始数据!L228="","",IF(ISERROR(MATCH(原始数据!L228,各类选项!L:L,0)),1,0)-IF(原始数据!L228="",1,0))</f>
        <v>0</v>
      </c>
      <c r="F227" s="20">
        <f>IF(原始数据!W228="","",IF(ISERROR(MATCH(原始数据!W228,各类选项!G:G,0)),1,0))</f>
        <v>0</v>
      </c>
      <c r="G227" s="20">
        <f>IF(原始数据!X228="","",IF(ISERROR(MATCH(原始数据!X228,各类选项!G:G,0)),1,0))</f>
        <v>0</v>
      </c>
      <c r="H227" s="20">
        <f>IF(原始数据!AK228="","",IF(ISERROR(MATCH(原始数据!AK228,各类选项!$E:$E,0)),1,0))</f>
        <v>0</v>
      </c>
      <c r="I227" s="20">
        <f>IF(原始数据!AL228="","",IF(ISERROR(MATCH(原始数据!AL228,各类选项!$E:$E,0)),1,0))</f>
        <v>0</v>
      </c>
      <c r="J227" s="20">
        <f>IF(原始数据!AR228="","",IF(ISERROR(MATCH(原始数据!AR228,各类选项!$E:$E,0)),1,0))</f>
        <v>0</v>
      </c>
      <c r="K227" s="20">
        <f>IF(原始数据!AT228="","",IF(ISERROR(MATCH(原始数据!AT228,各类选项!$E:$E,0)),1,0))</f>
        <v>0</v>
      </c>
      <c r="L227" s="20" t="str">
        <f>IF(原始数据!AM228="","",IF(ISERROR(MATCH(原始数据!AM228,各类选项!$C:$C,0)),1,0))</f>
        <v/>
      </c>
      <c r="M227" s="20" t="str">
        <f>IF(原始数据!AN228="","",IF(ISERROR(MATCH(原始数据!AN228,各类选项!$C:$C,0)),1,0))</f>
        <v/>
      </c>
      <c r="N227" s="20" t="str">
        <f>IF(原始数据!AO228="","",IF(ISERROR(MATCH(原始数据!AO228,各类选项!$C:$C,0)),1,0))</f>
        <v/>
      </c>
      <c r="O227" s="20">
        <f>IF(原始数据!AP228="","",IF(ISERROR(MATCH(原始数据!AP228,各类选项!$E:$E,0)),1,0))</f>
        <v>0</v>
      </c>
      <c r="P227" s="20">
        <f>IF(原始数据!AQ228="","",IF(ISERROR(MATCH(原始数据!AQ228,各类选项!$E:$E,0)),1,0))</f>
        <v>0</v>
      </c>
      <c r="Q227" s="20">
        <f>IF(原始数据!AR228="","",IF(ISERROR(MATCH(原始数据!AR228,各类选项!$E:$E,0)),1,0))</f>
        <v>0</v>
      </c>
      <c r="R227" s="20">
        <f>IF(原始数据!AS228="","",IF(ISERROR(MATCH(原始数据!AS228,各类选项!$E:$E,0)),1,0))</f>
        <v>0</v>
      </c>
      <c r="S227" s="20">
        <f>IF(原始数据!AV228="","",IF(ISERROR(MATCH(原始数据!AV228,各类选项!$C:$C,0)),1,0))</f>
        <v>0</v>
      </c>
      <c r="T227" s="20">
        <f>IF(赛后数据!M228="","",IF(ISERROR(MATCH(赛后数据!M228,(各类选项!J:J),0)),1,0))</f>
        <v>0</v>
      </c>
      <c r="U227" s="20">
        <f>IF(赛后数据!U228="","",IF(ISERROR(MATCH(赛后数据!U228,(各类选项!J:J),0)),1,0))</f>
        <v>0</v>
      </c>
      <c r="V227" s="20">
        <f>IF(赛后数据!AC228="","",IF(ISERROR(MATCH(赛后数据!AC228,(各类选项!J:J),0)),1,0))</f>
        <v>0</v>
      </c>
      <c r="W227" s="20">
        <f>IF(赛后数据!AK228="","",IF(ISERROR(MATCH(赛后数据!AK228,(各类选项!J:J),0)),1,0))</f>
        <v>0</v>
      </c>
      <c r="Y227" s="20">
        <f>IF(对局数据!AM228="","",IF(ISERROR(MATCH(对局数据!AM228,(各类选项!J:J),0)),1,0))</f>
        <v>0</v>
      </c>
    </row>
    <row r="228" spans="1:25">
      <c r="A228" s="20">
        <f t="shared" si="9"/>
        <v>0</v>
      </c>
      <c r="B228" s="20">
        <f t="shared" si="10"/>
        <v>0</v>
      </c>
      <c r="C228" s="20">
        <f t="shared" si="11"/>
        <v>0</v>
      </c>
      <c r="D228" s="20">
        <f>IF(原始数据!K229="","",IF(ISERROR(MATCH(原始数据!K229,原始数据!E229:F229,0)),1,0)-IF(原始数据!K229="",1,0))</f>
        <v>0</v>
      </c>
      <c r="E228" s="20">
        <f>IF(原始数据!L229="","",IF(ISERROR(MATCH(原始数据!L229,各类选项!L:L,0)),1,0)-IF(原始数据!L229="",1,0))</f>
        <v>0</v>
      </c>
      <c r="F228" s="20">
        <f>IF(原始数据!W229="","",IF(ISERROR(MATCH(原始数据!W229,各类选项!G:G,0)),1,0))</f>
        <v>0</v>
      </c>
      <c r="G228" s="20">
        <f>IF(原始数据!X229="","",IF(ISERROR(MATCH(原始数据!X229,各类选项!G:G,0)),1,0))</f>
        <v>0</v>
      </c>
      <c r="H228" s="20">
        <f>IF(原始数据!AK229="","",IF(ISERROR(MATCH(原始数据!AK229,各类选项!$E:$E,0)),1,0))</f>
        <v>0</v>
      </c>
      <c r="I228" s="20">
        <f>IF(原始数据!AL229="","",IF(ISERROR(MATCH(原始数据!AL229,各类选项!$E:$E,0)),1,0))</f>
        <v>0</v>
      </c>
      <c r="J228" s="20">
        <f>IF(原始数据!AR229="","",IF(ISERROR(MATCH(原始数据!AR229,各类选项!$E:$E,0)),1,0))</f>
        <v>0</v>
      </c>
      <c r="K228" s="20">
        <f>IF(原始数据!AT229="","",IF(ISERROR(MATCH(原始数据!AT229,各类选项!$E:$E,0)),1,0))</f>
        <v>0</v>
      </c>
      <c r="L228" s="20">
        <f>IF(原始数据!AM229="","",IF(ISERROR(MATCH(原始数据!AM229,各类选项!$C:$C,0)),1,0))</f>
        <v>0</v>
      </c>
      <c r="M228" s="20" t="str">
        <f>IF(原始数据!AN229="","",IF(ISERROR(MATCH(原始数据!AN229,各类选项!$C:$C,0)),1,0))</f>
        <v/>
      </c>
      <c r="N228" s="20" t="str">
        <f>IF(原始数据!AO229="","",IF(ISERROR(MATCH(原始数据!AO229,各类选项!$C:$C,0)),1,0))</f>
        <v/>
      </c>
      <c r="O228" s="20">
        <f>IF(原始数据!AP229="","",IF(ISERROR(MATCH(原始数据!AP229,各类选项!$E:$E,0)),1,0))</f>
        <v>0</v>
      </c>
      <c r="P228" s="20">
        <f>IF(原始数据!AQ229="","",IF(ISERROR(MATCH(原始数据!AQ229,各类选项!$E:$E,0)),1,0))</f>
        <v>0</v>
      </c>
      <c r="Q228" s="20">
        <f>IF(原始数据!AR229="","",IF(ISERROR(MATCH(原始数据!AR229,各类选项!$E:$E,0)),1,0))</f>
        <v>0</v>
      </c>
      <c r="R228" s="20">
        <f>IF(原始数据!AS229="","",IF(ISERROR(MATCH(原始数据!AS229,各类选项!$E:$E,0)),1,0))</f>
        <v>0</v>
      </c>
      <c r="S228" s="20">
        <f>IF(原始数据!AV229="","",IF(ISERROR(MATCH(原始数据!AV229,各类选项!$C:$C,0)),1,0))</f>
        <v>0</v>
      </c>
      <c r="T228" s="20">
        <f>IF(赛后数据!M229="","",IF(ISERROR(MATCH(赛后数据!M229,(各类选项!J:J),0)),1,0))</f>
        <v>0</v>
      </c>
      <c r="U228" s="20">
        <f>IF(赛后数据!U229="","",IF(ISERROR(MATCH(赛后数据!U229,(各类选项!J:J),0)),1,0))</f>
        <v>0</v>
      </c>
      <c r="V228" s="20">
        <f>IF(赛后数据!AC229="","",IF(ISERROR(MATCH(赛后数据!AC229,(各类选项!J:J),0)),1,0))</f>
        <v>0</v>
      </c>
      <c r="W228" s="20">
        <f>IF(赛后数据!AK229="","",IF(ISERROR(MATCH(赛后数据!AK229,(各类选项!J:J),0)),1,0))</f>
        <v>0</v>
      </c>
      <c r="Y228" s="20">
        <f>IF(对局数据!AM229="","",IF(ISERROR(MATCH(对局数据!AM229,(各类选项!J:J),0)),1,0))</f>
        <v>0</v>
      </c>
    </row>
    <row r="229" spans="1:25">
      <c r="A229" s="20">
        <f t="shared" si="9"/>
        <v>0</v>
      </c>
      <c r="B229" s="20">
        <f t="shared" si="10"/>
        <v>0</v>
      </c>
      <c r="C229" s="20">
        <f t="shared" si="11"/>
        <v>0</v>
      </c>
      <c r="D229" s="20">
        <f>IF(原始数据!K230="","",IF(ISERROR(MATCH(原始数据!K230,原始数据!E230:F230,0)),1,0)-IF(原始数据!K230="",1,0))</f>
        <v>0</v>
      </c>
      <c r="E229" s="20">
        <f>IF(原始数据!L230="","",IF(ISERROR(MATCH(原始数据!L230,各类选项!L:L,0)),1,0)-IF(原始数据!L230="",1,0))</f>
        <v>0</v>
      </c>
      <c r="F229" s="20" t="e">
        <f>IF(原始数据!#REF!="","",IF(ISERROR(MATCH(原始数据!#REF!,各类选项!G:G,0)),1,0))</f>
        <v>#REF!</v>
      </c>
      <c r="G229" s="20">
        <f>IF(原始数据!X230="","",IF(ISERROR(MATCH(原始数据!X230,各类选项!G:G,0)),1,0))</f>
        <v>0</v>
      </c>
      <c r="H229" s="20">
        <f>IF(原始数据!AK230="","",IF(ISERROR(MATCH(原始数据!AK230,各类选项!$E:$E,0)),1,0))</f>
        <v>0</v>
      </c>
      <c r="I229" s="20">
        <f>IF(原始数据!AL230="","",IF(ISERROR(MATCH(原始数据!AL230,各类选项!$E:$E,0)),1,0))</f>
        <v>0</v>
      </c>
      <c r="J229" s="20">
        <f>IF(原始数据!AR230="","",IF(ISERROR(MATCH(原始数据!AR230,各类选项!$E:$E,0)),1,0))</f>
        <v>0</v>
      </c>
      <c r="K229" s="20">
        <f>IF(原始数据!AT230="","",IF(ISERROR(MATCH(原始数据!AT230,各类选项!$E:$E,0)),1,0))</f>
        <v>0</v>
      </c>
      <c r="L229" s="20">
        <f>IF(原始数据!AM230="","",IF(ISERROR(MATCH(原始数据!AM230,各类选项!$C:$C,0)),1,0))</f>
        <v>0</v>
      </c>
      <c r="M229" s="20" t="str">
        <f>IF(原始数据!AN230="","",IF(ISERROR(MATCH(原始数据!AN230,各类选项!$C:$C,0)),1,0))</f>
        <v/>
      </c>
      <c r="N229" s="20" t="str">
        <f>IF(原始数据!AO230="","",IF(ISERROR(MATCH(原始数据!AO230,各类选项!$C:$C,0)),1,0))</f>
        <v/>
      </c>
      <c r="O229" s="20">
        <f>IF(原始数据!AP230="","",IF(ISERROR(MATCH(原始数据!AP230,各类选项!$E:$E,0)),1,0))</f>
        <v>0</v>
      </c>
      <c r="P229" s="20">
        <f>IF(原始数据!AQ230="","",IF(ISERROR(MATCH(原始数据!AQ230,各类选项!$E:$E,0)),1,0))</f>
        <v>0</v>
      </c>
      <c r="Q229" s="20">
        <f>IF(原始数据!AR230="","",IF(ISERROR(MATCH(原始数据!AR230,各类选项!$E:$E,0)),1,0))</f>
        <v>0</v>
      </c>
      <c r="R229" s="20">
        <f>IF(原始数据!AS230="","",IF(ISERROR(MATCH(原始数据!AS230,各类选项!$E:$E,0)),1,0))</f>
        <v>0</v>
      </c>
      <c r="S229" s="20">
        <f>IF(原始数据!AV230="","",IF(ISERROR(MATCH(原始数据!AV230,各类选项!$C:$C,0)),1,0))</f>
        <v>0</v>
      </c>
      <c r="T229" s="20">
        <f>IF(赛后数据!M230="","",IF(ISERROR(MATCH(赛后数据!M230,(各类选项!J:J),0)),1,0))</f>
        <v>0</v>
      </c>
      <c r="U229" s="20">
        <f>IF(赛后数据!U230="","",IF(ISERROR(MATCH(赛后数据!U230,(各类选项!J:J),0)),1,0))</f>
        <v>0</v>
      </c>
      <c r="V229" s="20">
        <f>IF(赛后数据!AC230="","",IF(ISERROR(MATCH(赛后数据!AC230,(各类选项!J:J),0)),1,0))</f>
        <v>0</v>
      </c>
      <c r="W229" s="20">
        <f>IF(赛后数据!AK230="","",IF(ISERROR(MATCH(赛后数据!AK230,(各类选项!J:J),0)),1,0))</f>
        <v>0</v>
      </c>
      <c r="Y229" s="20">
        <f>IF(对局数据!AM230="","",IF(ISERROR(MATCH(对局数据!AM230,(各类选项!J:J),0)),1,0))</f>
        <v>0</v>
      </c>
    </row>
    <row r="230" spans="1:25">
      <c r="A230" s="20">
        <f t="shared" si="9"/>
        <v>0</v>
      </c>
      <c r="B230" s="20">
        <f t="shared" si="10"/>
        <v>0</v>
      </c>
      <c r="C230" s="20">
        <f t="shared" si="11"/>
        <v>0</v>
      </c>
      <c r="D230" s="20">
        <f>IF(原始数据!K231="","",IF(ISERROR(MATCH(原始数据!K231,原始数据!E231:F231,0)),1,0)-IF(原始数据!K231="",1,0))</f>
        <v>0</v>
      </c>
      <c r="E230" s="20">
        <f>IF(原始数据!L231="","",IF(ISERROR(MATCH(原始数据!L231,各类选项!L:L,0)),1,0)-IF(原始数据!L231="",1,0))</f>
        <v>0</v>
      </c>
      <c r="F230" s="20">
        <f>IF(原始数据!W230="","",IF(ISERROR(MATCH(原始数据!W230,各类选项!G:G,0)),1,0))</f>
        <v>0</v>
      </c>
      <c r="G230" s="20">
        <f>IF(原始数据!X231="","",IF(ISERROR(MATCH(原始数据!X231,各类选项!G:G,0)),1,0))</f>
        <v>0</v>
      </c>
      <c r="H230" s="20">
        <f>IF(原始数据!AK231="","",IF(ISERROR(MATCH(原始数据!AK231,各类选项!$E:$E,0)),1,0))</f>
        <v>0</v>
      </c>
      <c r="I230" s="20">
        <f>IF(原始数据!AL231="","",IF(ISERROR(MATCH(原始数据!AL231,各类选项!$E:$E,0)),1,0))</f>
        <v>0</v>
      </c>
      <c r="J230" s="20">
        <f>IF(原始数据!AR231="","",IF(ISERROR(MATCH(原始数据!AR231,各类选项!$E:$E,0)),1,0))</f>
        <v>0</v>
      </c>
      <c r="K230" s="20">
        <f>IF(原始数据!AT231="","",IF(ISERROR(MATCH(原始数据!AT231,各类选项!$E:$E,0)),1,0))</f>
        <v>0</v>
      </c>
      <c r="L230" s="20">
        <f>IF(原始数据!AM231="","",IF(ISERROR(MATCH(原始数据!AM231,各类选项!$C:$C,0)),1,0))</f>
        <v>0</v>
      </c>
      <c r="M230" s="20">
        <f>IF(原始数据!AN231="","",IF(ISERROR(MATCH(原始数据!AN231,各类选项!$C:$C,0)),1,0))</f>
        <v>0</v>
      </c>
      <c r="N230" s="20" t="str">
        <f>IF(原始数据!AO231="","",IF(ISERROR(MATCH(原始数据!AO231,各类选项!$C:$C,0)),1,0))</f>
        <v/>
      </c>
      <c r="O230" s="20">
        <f>IF(原始数据!AP231="","",IF(ISERROR(MATCH(原始数据!AP231,各类选项!$E:$E,0)),1,0))</f>
        <v>0</v>
      </c>
      <c r="P230" s="20">
        <f>IF(原始数据!AQ231="","",IF(ISERROR(MATCH(原始数据!AQ231,各类选项!$E:$E,0)),1,0))</f>
        <v>0</v>
      </c>
      <c r="Q230" s="20">
        <f>IF(原始数据!AR231="","",IF(ISERROR(MATCH(原始数据!AR231,各类选项!$E:$E,0)),1,0))</f>
        <v>0</v>
      </c>
      <c r="R230" s="20">
        <f>IF(原始数据!AS231="","",IF(ISERROR(MATCH(原始数据!AS231,各类选项!$E:$E,0)),1,0))</f>
        <v>0</v>
      </c>
      <c r="S230" s="20">
        <f>IF(原始数据!AV231="","",IF(ISERROR(MATCH(原始数据!AV231,各类选项!$C:$C,0)),1,0))</f>
        <v>0</v>
      </c>
      <c r="T230" s="20">
        <f>IF(赛后数据!M231="","",IF(ISERROR(MATCH(赛后数据!M231,(各类选项!J:J),0)),1,0))</f>
        <v>0</v>
      </c>
      <c r="U230" s="20">
        <f>IF(赛后数据!U231="","",IF(ISERROR(MATCH(赛后数据!U231,(各类选项!J:J),0)),1,0))</f>
        <v>0</v>
      </c>
      <c r="V230" s="20">
        <f>IF(赛后数据!AC231="","",IF(ISERROR(MATCH(赛后数据!AC231,(各类选项!J:J),0)),1,0))</f>
        <v>0</v>
      </c>
      <c r="W230" s="20">
        <f>IF(赛后数据!AK231="","",IF(ISERROR(MATCH(赛后数据!AK231,(各类选项!J:J),0)),1,0))</f>
        <v>0</v>
      </c>
      <c r="Y230" s="20">
        <f>IF(对局数据!AM231="","",IF(ISERROR(MATCH(对局数据!AM231,(各类选项!J:J),0)),1,0))</f>
        <v>0</v>
      </c>
    </row>
    <row r="231" spans="1:25">
      <c r="A231" s="20">
        <f t="shared" si="9"/>
        <v>0</v>
      </c>
      <c r="B231" s="20">
        <f t="shared" si="10"/>
        <v>0</v>
      </c>
      <c r="C231" s="20">
        <f t="shared" si="11"/>
        <v>0</v>
      </c>
      <c r="D231" s="20">
        <f>IF(原始数据!K232="","",IF(ISERROR(MATCH(原始数据!K232,原始数据!E232:F232,0)),1,0)-IF(原始数据!K232="",1,0))</f>
        <v>0</v>
      </c>
      <c r="E231" s="20">
        <f>IF(原始数据!L232="","",IF(ISERROR(MATCH(原始数据!L232,各类选项!L:L,0)),1,0)-IF(原始数据!L232="",1,0))</f>
        <v>0</v>
      </c>
      <c r="F231" s="20">
        <f>IF(原始数据!W232="","",IF(ISERROR(MATCH(原始数据!W232,各类选项!G:G,0)),1,0))</f>
        <v>0</v>
      </c>
      <c r="G231" s="20">
        <f>IF(原始数据!X232="","",IF(ISERROR(MATCH(原始数据!X232,各类选项!G:G,0)),1,0))</f>
        <v>0</v>
      </c>
      <c r="H231" s="20">
        <f>IF(原始数据!AK232="","",IF(ISERROR(MATCH(原始数据!AK232,各类选项!$E:$E,0)),1,0))</f>
        <v>0</v>
      </c>
      <c r="I231" s="20">
        <f>IF(原始数据!AL232="","",IF(ISERROR(MATCH(原始数据!AL232,各类选项!$E:$E,0)),1,0))</f>
        <v>0</v>
      </c>
      <c r="J231" s="20">
        <f>IF(原始数据!AR232="","",IF(ISERROR(MATCH(原始数据!AR232,各类选项!$E:$E,0)),1,0))</f>
        <v>0</v>
      </c>
      <c r="K231" s="20">
        <f>IF(原始数据!AT232="","",IF(ISERROR(MATCH(原始数据!AT232,各类选项!$E:$E,0)),1,0))</f>
        <v>0</v>
      </c>
      <c r="L231" s="20">
        <f>IF(原始数据!AM232="","",IF(ISERROR(MATCH(原始数据!AM232,各类选项!$C:$C,0)),1,0))</f>
        <v>0</v>
      </c>
      <c r="M231" s="20">
        <f>IF(原始数据!AN232="","",IF(ISERROR(MATCH(原始数据!AN232,各类选项!$C:$C,0)),1,0))</f>
        <v>0</v>
      </c>
      <c r="N231" s="20" t="str">
        <f>IF(原始数据!AO232="","",IF(ISERROR(MATCH(原始数据!AO232,各类选项!$C:$C,0)),1,0))</f>
        <v/>
      </c>
      <c r="O231" s="20">
        <f>IF(原始数据!AP232="","",IF(ISERROR(MATCH(原始数据!AP232,各类选项!$E:$E,0)),1,0))</f>
        <v>0</v>
      </c>
      <c r="P231" s="20">
        <f>IF(原始数据!AQ232="","",IF(ISERROR(MATCH(原始数据!AQ232,各类选项!$E:$E,0)),1,0))</f>
        <v>0</v>
      </c>
      <c r="Q231" s="20">
        <f>IF(原始数据!AR232="","",IF(ISERROR(MATCH(原始数据!AR232,各类选项!$E:$E,0)),1,0))</f>
        <v>0</v>
      </c>
      <c r="R231" s="20">
        <f>IF(原始数据!AS232="","",IF(ISERROR(MATCH(原始数据!AS232,各类选项!$E:$E,0)),1,0))</f>
        <v>0</v>
      </c>
      <c r="S231" s="20">
        <f>IF(原始数据!AV232="","",IF(ISERROR(MATCH(原始数据!AV232,各类选项!$C:$C,0)),1,0))</f>
        <v>0</v>
      </c>
      <c r="T231" s="20">
        <f>IF(赛后数据!M232="","",IF(ISERROR(MATCH(赛后数据!M232,(各类选项!J:J),0)),1,0))</f>
        <v>0</v>
      </c>
      <c r="U231" s="20">
        <f>IF(赛后数据!U232="","",IF(ISERROR(MATCH(赛后数据!U232,(各类选项!J:J),0)),1,0))</f>
        <v>0</v>
      </c>
      <c r="V231" s="20">
        <f>IF(赛后数据!AC232="","",IF(ISERROR(MATCH(赛后数据!AC232,(各类选项!J:J),0)),1,0))</f>
        <v>0</v>
      </c>
      <c r="W231" s="20">
        <f>IF(赛后数据!AK232="","",IF(ISERROR(MATCH(赛后数据!AK232,(各类选项!J:J),0)),1,0))</f>
        <v>0</v>
      </c>
      <c r="Y231" s="20">
        <f>IF(对局数据!AM232="","",IF(ISERROR(MATCH(对局数据!AM232,(各类选项!J:J),0)),1,0))</f>
        <v>0</v>
      </c>
    </row>
    <row r="232" spans="1:25">
      <c r="A232" s="20">
        <f t="shared" si="9"/>
        <v>0</v>
      </c>
      <c r="B232" s="20">
        <f t="shared" si="10"/>
        <v>0</v>
      </c>
      <c r="C232" s="20">
        <f t="shared" si="11"/>
        <v>0</v>
      </c>
      <c r="D232" s="20" t="str">
        <f>IF(原始数据!K233="","",IF(ISERROR(MATCH(原始数据!K233,原始数据!E233:F233,0)),1,0)-IF(原始数据!K233="",1,0))</f>
        <v/>
      </c>
      <c r="E232" s="20" t="str">
        <f>IF(原始数据!L233="","",IF(ISERROR(MATCH(原始数据!L233,各类选项!L:L,0)),1,0)-IF(原始数据!L233="",1,0))</f>
        <v/>
      </c>
      <c r="F232" s="20" t="str">
        <f>IF(原始数据!W233="","",IF(ISERROR(MATCH(原始数据!W233,各类选项!G:G,0)),1,0))</f>
        <v/>
      </c>
      <c r="G232" s="20" t="str">
        <f>IF(原始数据!X233="","",IF(ISERROR(MATCH(原始数据!X233,各类选项!G:G,0)),1,0))</f>
        <v/>
      </c>
      <c r="H232" s="20" t="str">
        <f>IF(原始数据!AK233="","",IF(ISERROR(MATCH(原始数据!AK233,各类选项!$E:$E,0)),1,0))</f>
        <v/>
      </c>
      <c r="I232" s="20" t="str">
        <f>IF(原始数据!AL233="","",IF(ISERROR(MATCH(原始数据!AL233,各类选项!$E:$E,0)),1,0))</f>
        <v/>
      </c>
      <c r="J232" s="20" t="str">
        <f>IF(原始数据!AR233="","",IF(ISERROR(MATCH(原始数据!AR233,各类选项!$E:$E,0)),1,0))</f>
        <v/>
      </c>
      <c r="K232" s="20" t="str">
        <f>IF(原始数据!AT233="","",IF(ISERROR(MATCH(原始数据!AT233,各类选项!$E:$E,0)),1,0))</f>
        <v/>
      </c>
      <c r="L232" s="20" t="str">
        <f>IF(原始数据!AM233="","",IF(ISERROR(MATCH(原始数据!AM233,各类选项!$C:$C,0)),1,0))</f>
        <v/>
      </c>
      <c r="M232" s="20" t="str">
        <f>IF(原始数据!AN233="","",IF(ISERROR(MATCH(原始数据!AN233,各类选项!$C:$C,0)),1,0))</f>
        <v/>
      </c>
      <c r="N232" s="20" t="str">
        <f>IF(原始数据!AO233="","",IF(ISERROR(MATCH(原始数据!AO233,各类选项!$C:$C,0)),1,0))</f>
        <v/>
      </c>
      <c r="O232" s="20" t="str">
        <f>IF(原始数据!AP233="","",IF(ISERROR(MATCH(原始数据!AP233,各类选项!$E:$E,0)),1,0))</f>
        <v/>
      </c>
      <c r="P232" s="20" t="str">
        <f>IF(原始数据!AQ233="","",IF(ISERROR(MATCH(原始数据!AQ233,各类选项!$E:$E,0)),1,0))</f>
        <v/>
      </c>
      <c r="Q232" s="20" t="str">
        <f>IF(原始数据!AR233="","",IF(ISERROR(MATCH(原始数据!AR233,各类选项!$E:$E,0)),1,0))</f>
        <v/>
      </c>
      <c r="R232" s="20" t="str">
        <f>IF(原始数据!AS233="","",IF(ISERROR(MATCH(原始数据!AS233,各类选项!$E:$E,0)),1,0))</f>
        <v/>
      </c>
      <c r="S232" s="20" t="str">
        <f>IF(原始数据!AV233="","",IF(ISERROR(MATCH(原始数据!AV233,各类选项!$C:$C,0)),1,0))</f>
        <v/>
      </c>
      <c r="T232" s="20" t="str">
        <f>IF(赛后数据!M233="","",IF(ISERROR(MATCH(赛后数据!M233,(各类选项!J:J),0)),1,0))</f>
        <v/>
      </c>
      <c r="U232" s="20" t="str">
        <f>IF(赛后数据!U233="","",IF(ISERROR(MATCH(赛后数据!U233,(各类选项!J:J),0)),1,0))</f>
        <v/>
      </c>
      <c r="V232" s="20" t="str">
        <f>IF(赛后数据!AC233="","",IF(ISERROR(MATCH(赛后数据!AC233,(各类选项!J:J),0)),1,0))</f>
        <v/>
      </c>
      <c r="W232" s="20" t="str">
        <f>IF(赛后数据!AK233="","",IF(ISERROR(MATCH(赛后数据!AK233,(各类选项!J:J),0)),1,0))</f>
        <v/>
      </c>
      <c r="Y232" s="20" t="str">
        <f>IF(对局数据!AM233="","",IF(ISERROR(MATCH(对局数据!AM233,(各类选项!J:J),0)),1,0))</f>
        <v/>
      </c>
    </row>
    <row r="233" spans="1:25">
      <c r="A233" s="20">
        <f t="shared" si="9"/>
        <v>0</v>
      </c>
      <c r="B233" s="20">
        <f t="shared" si="10"/>
        <v>0</v>
      </c>
      <c r="C233" s="20">
        <f t="shared" si="11"/>
        <v>0</v>
      </c>
      <c r="D233" s="20" t="str">
        <f>IF(原始数据!K234="","",IF(ISERROR(MATCH(原始数据!K234,原始数据!E234:F234,0)),1,0)-IF(原始数据!K234="",1,0))</f>
        <v/>
      </c>
      <c r="E233" s="20" t="str">
        <f>IF(原始数据!L234="","",IF(ISERROR(MATCH(原始数据!L234,各类选项!L:L,0)),1,0)-IF(原始数据!L234="",1,0))</f>
        <v/>
      </c>
      <c r="F233" s="20" t="str">
        <f>IF(原始数据!W234="","",IF(ISERROR(MATCH(原始数据!W234,各类选项!G:G,0)),1,0))</f>
        <v/>
      </c>
      <c r="G233" s="20" t="str">
        <f>IF(原始数据!X234="","",IF(ISERROR(MATCH(原始数据!X234,各类选项!G:G,0)),1,0))</f>
        <v/>
      </c>
      <c r="H233" s="20" t="str">
        <f>IF(原始数据!AK234="","",IF(ISERROR(MATCH(原始数据!AK234,各类选项!$E:$E,0)),1,0))</f>
        <v/>
      </c>
      <c r="I233" s="20" t="str">
        <f>IF(原始数据!AL234="","",IF(ISERROR(MATCH(原始数据!AL234,各类选项!$E:$E,0)),1,0))</f>
        <v/>
      </c>
      <c r="J233" s="20" t="str">
        <f>IF(原始数据!AR234="","",IF(ISERROR(MATCH(原始数据!AR234,各类选项!$E:$E,0)),1,0))</f>
        <v/>
      </c>
      <c r="K233" s="20" t="str">
        <f>IF(原始数据!AT234="","",IF(ISERROR(MATCH(原始数据!AT234,各类选项!$E:$E,0)),1,0))</f>
        <v/>
      </c>
      <c r="L233" s="20" t="str">
        <f>IF(原始数据!AM234="","",IF(ISERROR(MATCH(原始数据!AM234,各类选项!$C:$C,0)),1,0))</f>
        <v/>
      </c>
      <c r="M233" s="20" t="str">
        <f>IF(原始数据!AN234="","",IF(ISERROR(MATCH(原始数据!AN234,各类选项!$C:$C,0)),1,0))</f>
        <v/>
      </c>
      <c r="N233" s="20" t="str">
        <f>IF(原始数据!AO234="","",IF(ISERROR(MATCH(原始数据!AO234,各类选项!$C:$C,0)),1,0))</f>
        <v/>
      </c>
      <c r="O233" s="20" t="str">
        <f>IF(原始数据!AP234="","",IF(ISERROR(MATCH(原始数据!AP234,各类选项!$E:$E,0)),1,0))</f>
        <v/>
      </c>
      <c r="P233" s="20" t="str">
        <f>IF(原始数据!AQ234="","",IF(ISERROR(MATCH(原始数据!AQ234,各类选项!$E:$E,0)),1,0))</f>
        <v/>
      </c>
      <c r="Q233" s="20" t="str">
        <f>IF(原始数据!AR234="","",IF(ISERROR(MATCH(原始数据!AR234,各类选项!$E:$E,0)),1,0))</f>
        <v/>
      </c>
      <c r="R233" s="20" t="str">
        <f>IF(原始数据!AS234="","",IF(ISERROR(MATCH(原始数据!AS234,各类选项!$E:$E,0)),1,0))</f>
        <v/>
      </c>
      <c r="S233" s="20" t="str">
        <f>IF(原始数据!AV234="","",IF(ISERROR(MATCH(原始数据!AV234,各类选项!$C:$C,0)),1,0))</f>
        <v/>
      </c>
      <c r="T233" s="20" t="str">
        <f>IF(赛后数据!M234="","",IF(ISERROR(MATCH(赛后数据!M234,(各类选项!J:J),0)),1,0))</f>
        <v/>
      </c>
      <c r="U233" s="20" t="str">
        <f>IF(赛后数据!U234="","",IF(ISERROR(MATCH(赛后数据!U234,(各类选项!J:J),0)),1,0))</f>
        <v/>
      </c>
      <c r="V233" s="20" t="str">
        <f>IF(赛后数据!AC234="","",IF(ISERROR(MATCH(赛后数据!AC234,(各类选项!J:J),0)),1,0))</f>
        <v/>
      </c>
      <c r="W233" s="20" t="str">
        <f>IF(赛后数据!AK234="","",IF(ISERROR(MATCH(赛后数据!AK234,(各类选项!J:J),0)),1,0))</f>
        <v/>
      </c>
      <c r="Y233" s="20" t="str">
        <f>IF(对局数据!AM234="","",IF(ISERROR(MATCH(对局数据!AM234,(各类选项!J:J),0)),1,0))</f>
        <v/>
      </c>
    </row>
    <row r="234" spans="1:25">
      <c r="A234" s="20">
        <f t="shared" si="9"/>
        <v>0</v>
      </c>
      <c r="B234" s="20">
        <f t="shared" si="10"/>
        <v>0</v>
      </c>
      <c r="C234" s="20">
        <f t="shared" si="11"/>
        <v>0</v>
      </c>
      <c r="D234" s="20">
        <f>IF(原始数据!K235="","",IF(ISERROR(MATCH(原始数据!K235,原始数据!E235:F235,0)),1,0)-IF(原始数据!K235="",1,0))</f>
        <v>0</v>
      </c>
      <c r="E234" s="20">
        <f>IF(原始数据!L235="","",IF(ISERROR(MATCH(原始数据!L235,各类选项!L:L,0)),1,0)-IF(原始数据!L235="",1,0))</f>
        <v>0</v>
      </c>
      <c r="F234" s="20">
        <f>IF(原始数据!W235="","",IF(ISERROR(MATCH(原始数据!W235,各类选项!G:G,0)),1,0))</f>
        <v>0</v>
      </c>
      <c r="G234" s="20">
        <f>IF(原始数据!X235="","",IF(ISERROR(MATCH(原始数据!X235,各类选项!G:G,0)),1,0))</f>
        <v>0</v>
      </c>
      <c r="H234" s="20">
        <f>IF(原始数据!AK235="","",IF(ISERROR(MATCH(原始数据!AK235,各类选项!$E:$E,0)),1,0))</f>
        <v>0</v>
      </c>
      <c r="I234" s="20">
        <f>IF(原始数据!AL235="","",IF(ISERROR(MATCH(原始数据!AL235,各类选项!$E:$E,0)),1,0))</f>
        <v>0</v>
      </c>
      <c r="J234" s="20">
        <f>IF(原始数据!AR235="","",IF(ISERROR(MATCH(原始数据!AR235,各类选项!$E:$E,0)),1,0))</f>
        <v>0</v>
      </c>
      <c r="K234" s="20">
        <f>IF(原始数据!AT235="","",IF(ISERROR(MATCH(原始数据!AT235,各类选项!$E:$E,0)),1,0))</f>
        <v>0</v>
      </c>
      <c r="L234" s="20" t="str">
        <f>IF(原始数据!AM235="","",IF(ISERROR(MATCH(原始数据!AM235,各类选项!$C:$C,0)),1,0))</f>
        <v/>
      </c>
      <c r="M234" s="20" t="str">
        <f>IF(原始数据!AN235="","",IF(ISERROR(MATCH(原始数据!AN235,各类选项!$C:$C,0)),1,0))</f>
        <v/>
      </c>
      <c r="N234" s="20" t="str">
        <f>IF(原始数据!AO235="","",IF(ISERROR(MATCH(原始数据!AO235,各类选项!$C:$C,0)),1,0))</f>
        <v/>
      </c>
      <c r="O234" s="20">
        <f>IF(原始数据!AP235="","",IF(ISERROR(MATCH(原始数据!AP235,各类选项!$E:$E,0)),1,0))</f>
        <v>0</v>
      </c>
      <c r="P234" s="20">
        <f>IF(原始数据!AQ235="","",IF(ISERROR(MATCH(原始数据!AQ235,各类选项!$E:$E,0)),1,0))</f>
        <v>0</v>
      </c>
      <c r="Q234" s="20">
        <f>IF(原始数据!AR235="","",IF(ISERROR(MATCH(原始数据!AR235,各类选项!$E:$E,0)),1,0))</f>
        <v>0</v>
      </c>
      <c r="R234" s="20">
        <f>IF(原始数据!AS235="","",IF(ISERROR(MATCH(原始数据!AS235,各类选项!$E:$E,0)),1,0))</f>
        <v>0</v>
      </c>
      <c r="S234" s="20">
        <f>IF(原始数据!AV235="","",IF(ISERROR(MATCH(原始数据!AV235,各类选项!$C:$C,0)),1,0))</f>
        <v>0</v>
      </c>
      <c r="T234" s="20">
        <f>IF(赛后数据!M235="","",IF(ISERROR(MATCH(赛后数据!M235,(各类选项!J:J),0)),1,0))</f>
        <v>0</v>
      </c>
      <c r="U234" s="20">
        <f>IF(赛后数据!U235="","",IF(ISERROR(MATCH(赛后数据!U235,(各类选项!J:J),0)),1,0))</f>
        <v>0</v>
      </c>
      <c r="V234" s="20">
        <f>IF(赛后数据!AC235="","",IF(ISERROR(MATCH(赛后数据!AC235,(各类选项!J:J),0)),1,0))</f>
        <v>0</v>
      </c>
      <c r="W234" s="20">
        <f>IF(赛后数据!AK235="","",IF(ISERROR(MATCH(赛后数据!AK235,(各类选项!J:J),0)),1,0))</f>
        <v>0</v>
      </c>
      <c r="Y234" s="20">
        <f>IF(对局数据!AM235="","",IF(ISERROR(MATCH(对局数据!AM235,(各类选项!J:J),0)),1,0))</f>
        <v>0</v>
      </c>
    </row>
    <row r="235" spans="1:25">
      <c r="A235" s="20">
        <f t="shared" si="9"/>
        <v>0</v>
      </c>
      <c r="B235" s="20">
        <f t="shared" si="10"/>
        <v>0</v>
      </c>
      <c r="C235" s="20">
        <f t="shared" si="11"/>
        <v>0</v>
      </c>
      <c r="D235" s="20">
        <f>IF(原始数据!K236="","",IF(ISERROR(MATCH(原始数据!K236,原始数据!E236:F236,0)),1,0)-IF(原始数据!K236="",1,0))</f>
        <v>0</v>
      </c>
      <c r="E235" s="20">
        <f>IF(原始数据!L236="","",IF(ISERROR(MATCH(原始数据!L236,各类选项!L:L,0)),1,0)-IF(原始数据!L236="",1,0))</f>
        <v>0</v>
      </c>
      <c r="F235" s="20">
        <f>IF(原始数据!W236="","",IF(ISERROR(MATCH(原始数据!W236,各类选项!G:G,0)),1,0))</f>
        <v>0</v>
      </c>
      <c r="G235" s="20">
        <f>IF(原始数据!X236="","",IF(ISERROR(MATCH(原始数据!X236,各类选项!G:G,0)),1,0))</f>
        <v>0</v>
      </c>
      <c r="H235" s="20">
        <f>IF(原始数据!AK236="","",IF(ISERROR(MATCH(原始数据!AK236,各类选项!$E:$E,0)),1,0))</f>
        <v>0</v>
      </c>
      <c r="I235" s="20">
        <f>IF(原始数据!AL236="","",IF(ISERROR(MATCH(原始数据!AL236,各类选项!$E:$E,0)),1,0))</f>
        <v>0</v>
      </c>
      <c r="J235" s="20">
        <f>IF(原始数据!AR236="","",IF(ISERROR(MATCH(原始数据!AR236,各类选项!$E:$E,0)),1,0))</f>
        <v>0</v>
      </c>
      <c r="K235" s="20">
        <f>IF(原始数据!AT236="","",IF(ISERROR(MATCH(原始数据!AT236,各类选项!$E:$E,0)),1,0))</f>
        <v>0</v>
      </c>
      <c r="L235" s="20" t="str">
        <f>IF(原始数据!AM236="","",IF(ISERROR(MATCH(原始数据!AM236,各类选项!$C:$C,0)),1,0))</f>
        <v/>
      </c>
      <c r="M235" s="20" t="str">
        <f>IF(原始数据!AN236="","",IF(ISERROR(MATCH(原始数据!AN236,各类选项!$C:$C,0)),1,0))</f>
        <v/>
      </c>
      <c r="N235" s="20" t="str">
        <f>IF(原始数据!AO236="","",IF(ISERROR(MATCH(原始数据!AO236,各类选项!$C:$C,0)),1,0))</f>
        <v/>
      </c>
      <c r="O235" s="20">
        <f>IF(原始数据!AP236="","",IF(ISERROR(MATCH(原始数据!AP236,各类选项!$E:$E,0)),1,0))</f>
        <v>0</v>
      </c>
      <c r="P235" s="20">
        <f>IF(原始数据!AQ236="","",IF(ISERROR(MATCH(原始数据!AQ236,各类选项!$E:$E,0)),1,0))</f>
        <v>0</v>
      </c>
      <c r="Q235" s="20">
        <f>IF(原始数据!AR236="","",IF(ISERROR(MATCH(原始数据!AR236,各类选项!$E:$E,0)),1,0))</f>
        <v>0</v>
      </c>
      <c r="R235" s="20">
        <f>IF(原始数据!AS236="","",IF(ISERROR(MATCH(原始数据!AS236,各类选项!$E:$E,0)),1,0))</f>
        <v>0</v>
      </c>
      <c r="S235" s="20">
        <f>IF(原始数据!AV236="","",IF(ISERROR(MATCH(原始数据!AV236,各类选项!$C:$C,0)),1,0))</f>
        <v>0</v>
      </c>
      <c r="T235" s="20">
        <f>IF(赛后数据!M236="","",IF(ISERROR(MATCH(赛后数据!M236,(各类选项!J:J),0)),1,0))</f>
        <v>0</v>
      </c>
      <c r="U235" s="20">
        <f>IF(赛后数据!U236="","",IF(ISERROR(MATCH(赛后数据!U236,(各类选项!J:J),0)),1,0))</f>
        <v>0</v>
      </c>
      <c r="V235" s="20">
        <f>IF(赛后数据!AC236="","",IF(ISERROR(MATCH(赛后数据!AC236,(各类选项!J:J),0)),1,0))</f>
        <v>0</v>
      </c>
      <c r="W235" s="20">
        <f>IF(赛后数据!AK236="","",IF(ISERROR(MATCH(赛后数据!AK236,(各类选项!J:J),0)),1,0))</f>
        <v>0</v>
      </c>
      <c r="Y235" s="20" t="str">
        <f>IF(对局数据!AM236="","",IF(ISERROR(MATCH(对局数据!AM236,(各类选项!J:J),0)),1,0))</f>
        <v/>
      </c>
    </row>
    <row r="236" spans="1:25">
      <c r="A236" s="20">
        <f t="shared" si="9"/>
        <v>0</v>
      </c>
      <c r="B236" s="20">
        <f t="shared" si="10"/>
        <v>0</v>
      </c>
      <c r="C236" s="20">
        <f t="shared" si="11"/>
        <v>0</v>
      </c>
      <c r="D236" s="20">
        <f>IF(原始数据!K237="","",IF(ISERROR(MATCH(原始数据!K237,原始数据!E237:F237,0)),1,0)-IF(原始数据!K237="",1,0))</f>
        <v>0</v>
      </c>
      <c r="E236" s="20">
        <f>IF(原始数据!L237="","",IF(ISERROR(MATCH(原始数据!L237,各类选项!L:L,0)),1,0)-IF(原始数据!L237="",1,0))</f>
        <v>0</v>
      </c>
      <c r="F236" s="20">
        <f>IF(原始数据!W237="","",IF(ISERROR(MATCH(原始数据!W237,各类选项!G:G,0)),1,0))</f>
        <v>0</v>
      </c>
      <c r="G236" s="20">
        <f>IF(原始数据!X237="","",IF(ISERROR(MATCH(原始数据!X237,各类选项!G:G,0)),1,0))</f>
        <v>0</v>
      </c>
      <c r="H236" s="20">
        <f>IF(原始数据!AK237="","",IF(ISERROR(MATCH(原始数据!AK237,各类选项!$E:$E,0)),1,0))</f>
        <v>0</v>
      </c>
      <c r="I236" s="20">
        <f>IF(原始数据!AL237="","",IF(ISERROR(MATCH(原始数据!AL237,各类选项!$E:$E,0)),1,0))</f>
        <v>0</v>
      </c>
      <c r="J236" s="20">
        <f>IF(原始数据!AR237="","",IF(ISERROR(MATCH(原始数据!AR237,各类选项!$E:$E,0)),1,0))</f>
        <v>0</v>
      </c>
      <c r="K236" s="20">
        <f>IF(原始数据!AT237="","",IF(ISERROR(MATCH(原始数据!AT237,各类选项!$E:$E,0)),1,0))</f>
        <v>0</v>
      </c>
      <c r="L236" s="20">
        <f>IF(原始数据!AM237="","",IF(ISERROR(MATCH(原始数据!AM237,各类选项!$C:$C,0)),1,0))</f>
        <v>0</v>
      </c>
      <c r="M236" s="20" t="str">
        <f>IF(原始数据!AN237="","",IF(ISERROR(MATCH(原始数据!AN237,各类选项!$C:$C,0)),1,0))</f>
        <v/>
      </c>
      <c r="N236" s="20" t="str">
        <f>IF(原始数据!AO237="","",IF(ISERROR(MATCH(原始数据!AO237,各类选项!$C:$C,0)),1,0))</f>
        <v/>
      </c>
      <c r="O236" s="20">
        <f>IF(原始数据!AP237="","",IF(ISERROR(MATCH(原始数据!AP237,各类选项!$E:$E,0)),1,0))</f>
        <v>0</v>
      </c>
      <c r="P236" s="20">
        <f>IF(原始数据!AQ237="","",IF(ISERROR(MATCH(原始数据!AQ237,各类选项!$E:$E,0)),1,0))</f>
        <v>0</v>
      </c>
      <c r="Q236" s="20">
        <f>IF(原始数据!AR237="","",IF(ISERROR(MATCH(原始数据!AR237,各类选项!$E:$E,0)),1,0))</f>
        <v>0</v>
      </c>
      <c r="R236" s="20">
        <f>IF(原始数据!AS237="","",IF(ISERROR(MATCH(原始数据!AS237,各类选项!$E:$E,0)),1,0))</f>
        <v>0</v>
      </c>
      <c r="S236" s="20">
        <f>IF(原始数据!AV237="","",IF(ISERROR(MATCH(原始数据!AV237,各类选项!$C:$C,0)),1,0))</f>
        <v>0</v>
      </c>
      <c r="T236" s="20">
        <f>IF(赛后数据!M237="","",IF(ISERROR(MATCH(赛后数据!M237,(各类选项!J:J),0)),1,0))</f>
        <v>0</v>
      </c>
      <c r="U236" s="20">
        <f>IF(赛后数据!U237="","",IF(ISERROR(MATCH(赛后数据!U237,(各类选项!J:J),0)),1,0))</f>
        <v>0</v>
      </c>
      <c r="V236" s="20">
        <f>IF(赛后数据!AC237="","",IF(ISERROR(MATCH(赛后数据!AC237,(各类选项!J:J),0)),1,0))</f>
        <v>0</v>
      </c>
      <c r="W236" s="20">
        <f>IF(赛后数据!AK237="","",IF(ISERROR(MATCH(赛后数据!AK237,(各类选项!J:J),0)),1,0))</f>
        <v>0</v>
      </c>
      <c r="Y236" s="20" t="str">
        <f>IF(对局数据!AM237="","",IF(ISERROR(MATCH(对局数据!AM237,(各类选项!J:J),0)),1,0))</f>
        <v/>
      </c>
    </row>
    <row r="237" spans="1:25">
      <c r="A237" s="20">
        <f t="shared" si="9"/>
        <v>0</v>
      </c>
      <c r="B237" s="20">
        <f t="shared" si="10"/>
        <v>0</v>
      </c>
      <c r="C237" s="20">
        <f t="shared" si="11"/>
        <v>0</v>
      </c>
      <c r="D237" s="20">
        <f>IF(原始数据!K238="","",IF(ISERROR(MATCH(原始数据!K238,原始数据!E238:F238,0)),1,0)-IF(原始数据!K238="",1,0))</f>
        <v>0</v>
      </c>
      <c r="E237" s="20">
        <f>IF(原始数据!L238="","",IF(ISERROR(MATCH(原始数据!L238,各类选项!L:L,0)),1,0)-IF(原始数据!L238="",1,0))</f>
        <v>0</v>
      </c>
      <c r="F237" s="20">
        <f>IF(原始数据!W238="","",IF(ISERROR(MATCH(原始数据!W238,各类选项!G:G,0)),1,0))</f>
        <v>0</v>
      </c>
      <c r="G237" s="20">
        <f>IF(原始数据!X238="","",IF(ISERROR(MATCH(原始数据!X238,各类选项!G:G,0)),1,0))</f>
        <v>0</v>
      </c>
      <c r="H237" s="20">
        <f>IF(原始数据!AK238="","",IF(ISERROR(MATCH(原始数据!AK238,各类选项!$E:$E,0)),1,0))</f>
        <v>0</v>
      </c>
      <c r="I237" s="20">
        <f>IF(原始数据!AL238="","",IF(ISERROR(MATCH(原始数据!AL238,各类选项!$E:$E,0)),1,0))</f>
        <v>0</v>
      </c>
      <c r="J237" s="20">
        <f>IF(原始数据!AR238="","",IF(ISERROR(MATCH(原始数据!AR238,各类选项!$E:$E,0)),1,0))</f>
        <v>0</v>
      </c>
      <c r="K237" s="20">
        <f>IF(原始数据!AT238="","",IF(ISERROR(MATCH(原始数据!AT238,各类选项!$E:$E,0)),1,0))</f>
        <v>0</v>
      </c>
      <c r="L237" s="20">
        <f>IF(原始数据!AM238="","",IF(ISERROR(MATCH(原始数据!AM238,各类选项!$C:$C,0)),1,0))</f>
        <v>0</v>
      </c>
      <c r="M237" s="20" t="str">
        <f>IF(原始数据!AN238="","",IF(ISERROR(MATCH(原始数据!AN238,各类选项!$C:$C,0)),1,0))</f>
        <v/>
      </c>
      <c r="N237" s="20" t="str">
        <f>IF(原始数据!AO238="","",IF(ISERROR(MATCH(原始数据!AO238,各类选项!$C:$C,0)),1,0))</f>
        <v/>
      </c>
      <c r="O237" s="20">
        <f>IF(原始数据!AP238="","",IF(ISERROR(MATCH(原始数据!AP238,各类选项!$E:$E,0)),1,0))</f>
        <v>0</v>
      </c>
      <c r="P237" s="20">
        <f>IF(原始数据!AQ238="","",IF(ISERROR(MATCH(原始数据!AQ238,各类选项!$E:$E,0)),1,0))</f>
        <v>0</v>
      </c>
      <c r="Q237" s="20">
        <f>IF(原始数据!AR238="","",IF(ISERROR(MATCH(原始数据!AR238,各类选项!$E:$E,0)),1,0))</f>
        <v>0</v>
      </c>
      <c r="R237" s="20">
        <f>IF(原始数据!AS238="","",IF(ISERROR(MATCH(原始数据!AS238,各类选项!$E:$E,0)),1,0))</f>
        <v>0</v>
      </c>
      <c r="S237" s="20">
        <f>IF(原始数据!AV238="","",IF(ISERROR(MATCH(原始数据!AV238,各类选项!$C:$C,0)),1,0))</f>
        <v>0</v>
      </c>
      <c r="T237" s="20">
        <f>IF(赛后数据!M238="","",IF(ISERROR(MATCH(赛后数据!M238,(各类选项!J:J),0)),1,0))</f>
        <v>0</v>
      </c>
      <c r="U237" s="20">
        <f>IF(赛后数据!U238="","",IF(ISERROR(MATCH(赛后数据!U238,(各类选项!J:J),0)),1,0))</f>
        <v>0</v>
      </c>
      <c r="V237" s="20">
        <f>IF(赛后数据!AC238="","",IF(ISERROR(MATCH(赛后数据!AC238,(各类选项!J:J),0)),1,0))</f>
        <v>0</v>
      </c>
      <c r="W237" s="20">
        <f>IF(赛后数据!AK238="","",IF(ISERROR(MATCH(赛后数据!AK238,(各类选项!J:J),0)),1,0))</f>
        <v>0</v>
      </c>
      <c r="Y237" s="20">
        <f>IF(对局数据!AM238="","",IF(ISERROR(MATCH(对局数据!AM238,(各类选项!J:J),0)),1,0))</f>
        <v>0</v>
      </c>
    </row>
    <row r="238" spans="1:25">
      <c r="A238" s="20">
        <f t="shared" si="9"/>
        <v>0</v>
      </c>
      <c r="B238" s="20">
        <f t="shared" si="10"/>
        <v>0</v>
      </c>
      <c r="C238" s="20">
        <f t="shared" si="11"/>
        <v>0</v>
      </c>
      <c r="D238" s="20">
        <f>IF(原始数据!K239="","",IF(ISERROR(MATCH(原始数据!K239,原始数据!E239:F239,0)),1,0)-IF(原始数据!K239="",1,0))</f>
        <v>0</v>
      </c>
      <c r="E238" s="20">
        <f>IF(原始数据!L239="","",IF(ISERROR(MATCH(原始数据!L239,各类选项!L:L,0)),1,0)-IF(原始数据!L239="",1,0))</f>
        <v>0</v>
      </c>
      <c r="F238" s="20">
        <f>IF(原始数据!W239="","",IF(ISERROR(MATCH(原始数据!W239,各类选项!G:G,0)),1,0))</f>
        <v>0</v>
      </c>
      <c r="G238" s="20">
        <f>IF(原始数据!X239="","",IF(ISERROR(MATCH(原始数据!X239,各类选项!G:G,0)),1,0))</f>
        <v>0</v>
      </c>
      <c r="H238" s="20">
        <f>IF(原始数据!AK239="","",IF(ISERROR(MATCH(原始数据!AK239,各类选项!$E:$E,0)),1,0))</f>
        <v>0</v>
      </c>
      <c r="I238" s="20">
        <f>IF(原始数据!AL239="","",IF(ISERROR(MATCH(原始数据!AL239,各类选项!$E:$E,0)),1,0))</f>
        <v>0</v>
      </c>
      <c r="J238" s="20">
        <f>IF(原始数据!AR239="","",IF(ISERROR(MATCH(原始数据!AR239,各类选项!$E:$E,0)),1,0))</f>
        <v>0</v>
      </c>
      <c r="K238" s="20">
        <f>IF(原始数据!AT239="","",IF(ISERROR(MATCH(原始数据!AT239,各类选项!$E:$E,0)),1,0))</f>
        <v>0</v>
      </c>
      <c r="L238" s="20">
        <f>IF(原始数据!AM239="","",IF(ISERROR(MATCH(原始数据!AM239,各类选项!$C:$C,0)),1,0))</f>
        <v>0</v>
      </c>
      <c r="M238" s="20">
        <f>IF(原始数据!AN239="","",IF(ISERROR(MATCH(原始数据!AN239,各类选项!$C:$C,0)),1,0))</f>
        <v>0</v>
      </c>
      <c r="N238" s="20" t="str">
        <f>IF(原始数据!AO239="","",IF(ISERROR(MATCH(原始数据!AO239,各类选项!$C:$C,0)),1,0))</f>
        <v/>
      </c>
      <c r="O238" s="20">
        <f>IF(原始数据!AP239="","",IF(ISERROR(MATCH(原始数据!AP239,各类选项!$E:$E,0)),1,0))</f>
        <v>0</v>
      </c>
      <c r="P238" s="20">
        <f>IF(原始数据!AQ239="","",IF(ISERROR(MATCH(原始数据!AQ239,各类选项!$E:$E,0)),1,0))</f>
        <v>0</v>
      </c>
      <c r="Q238" s="20">
        <f>IF(原始数据!AR239="","",IF(ISERROR(MATCH(原始数据!AR239,各类选项!$E:$E,0)),1,0))</f>
        <v>0</v>
      </c>
      <c r="R238" s="20">
        <f>IF(原始数据!AS239="","",IF(ISERROR(MATCH(原始数据!AS239,各类选项!$E:$E,0)),1,0))</f>
        <v>0</v>
      </c>
      <c r="S238" s="20">
        <f>IF(原始数据!AV239="","",IF(ISERROR(MATCH(原始数据!AV239,各类选项!$C:$C,0)),1,0))</f>
        <v>0</v>
      </c>
      <c r="T238" s="20">
        <f>IF(赛后数据!M239="","",IF(ISERROR(MATCH(赛后数据!M239,(各类选项!J:J),0)),1,0))</f>
        <v>0</v>
      </c>
      <c r="U238" s="20">
        <f>IF(赛后数据!U239="","",IF(ISERROR(MATCH(赛后数据!U239,(各类选项!J:J),0)),1,0))</f>
        <v>0</v>
      </c>
      <c r="V238" s="20">
        <f>IF(赛后数据!AC239="","",IF(ISERROR(MATCH(赛后数据!AC239,(各类选项!J:J),0)),1,0))</f>
        <v>0</v>
      </c>
      <c r="W238" s="20">
        <f>IF(赛后数据!AK239="","",IF(ISERROR(MATCH(赛后数据!AK239,(各类选项!J:J),0)),1,0))</f>
        <v>0</v>
      </c>
      <c r="Y238" s="20">
        <f>IF(对局数据!AM239="","",IF(ISERROR(MATCH(对局数据!AM239,(各类选项!J:J),0)),1,0))</f>
        <v>0</v>
      </c>
    </row>
    <row r="239" spans="1:25">
      <c r="A239" s="20">
        <f t="shared" si="9"/>
        <v>0</v>
      </c>
      <c r="B239" s="20">
        <f t="shared" si="10"/>
        <v>0</v>
      </c>
      <c r="C239" s="20">
        <f t="shared" si="11"/>
        <v>0</v>
      </c>
      <c r="D239" s="20">
        <f>IF(原始数据!K240="","",IF(ISERROR(MATCH(原始数据!K240,原始数据!E240:F240,0)),1,0)-IF(原始数据!K240="",1,0))</f>
        <v>0</v>
      </c>
      <c r="E239" s="20">
        <f>IF(原始数据!L240="","",IF(ISERROR(MATCH(原始数据!L240,各类选项!L:L,0)),1,0)-IF(原始数据!L240="",1,0))</f>
        <v>0</v>
      </c>
      <c r="F239" s="20">
        <f>IF(原始数据!W240="","",IF(ISERROR(MATCH(原始数据!W240,各类选项!G:G,0)),1,0))</f>
        <v>0</v>
      </c>
      <c r="G239" s="20">
        <f>IF(原始数据!X240="","",IF(ISERROR(MATCH(原始数据!X240,各类选项!G:G,0)),1,0))</f>
        <v>0</v>
      </c>
      <c r="H239" s="20">
        <f>IF(原始数据!AK240="","",IF(ISERROR(MATCH(原始数据!AK240,各类选项!$E:$E,0)),1,0))</f>
        <v>0</v>
      </c>
      <c r="I239" s="20">
        <f>IF(原始数据!AL240="","",IF(ISERROR(MATCH(原始数据!AL240,各类选项!$E:$E,0)),1,0))</f>
        <v>0</v>
      </c>
      <c r="J239" s="20">
        <f>IF(原始数据!AR240="","",IF(ISERROR(MATCH(原始数据!AR240,各类选项!$E:$E,0)),1,0))</f>
        <v>0</v>
      </c>
      <c r="K239" s="20">
        <f>IF(原始数据!AT240="","",IF(ISERROR(MATCH(原始数据!AT240,各类选项!$E:$E,0)),1,0))</f>
        <v>0</v>
      </c>
      <c r="L239" s="20">
        <f>IF(原始数据!AM240="","",IF(ISERROR(MATCH(原始数据!AM240,各类选项!$C:$C,0)),1,0))</f>
        <v>0</v>
      </c>
      <c r="M239" s="20">
        <f>IF(原始数据!AN240="","",IF(ISERROR(MATCH(原始数据!AN240,各类选项!$C:$C,0)),1,0))</f>
        <v>0</v>
      </c>
      <c r="N239" s="20" t="str">
        <f>IF(原始数据!AO240="","",IF(ISERROR(MATCH(原始数据!AO240,各类选项!$C:$C,0)),1,0))</f>
        <v/>
      </c>
      <c r="O239" s="20">
        <f>IF(原始数据!AP240="","",IF(ISERROR(MATCH(原始数据!AP240,各类选项!$E:$E,0)),1,0))</f>
        <v>0</v>
      </c>
      <c r="P239" s="20">
        <f>IF(原始数据!AQ240="","",IF(ISERROR(MATCH(原始数据!AQ240,各类选项!$E:$E,0)),1,0))</f>
        <v>0</v>
      </c>
      <c r="Q239" s="20">
        <f>IF(原始数据!AR240="","",IF(ISERROR(MATCH(原始数据!AR240,各类选项!$E:$E,0)),1,0))</f>
        <v>0</v>
      </c>
      <c r="R239" s="20">
        <f>IF(原始数据!AS240="","",IF(ISERROR(MATCH(原始数据!AS240,各类选项!$E:$E,0)),1,0))</f>
        <v>0</v>
      </c>
      <c r="S239" s="20">
        <f>IF(原始数据!AV240="","",IF(ISERROR(MATCH(原始数据!AV240,各类选项!$C:$C,0)),1,0))</f>
        <v>0</v>
      </c>
      <c r="T239" s="20">
        <f>IF(赛后数据!M240="","",IF(ISERROR(MATCH(赛后数据!M240,(各类选项!J:J),0)),1,0))</f>
        <v>0</v>
      </c>
      <c r="U239" s="20">
        <f>IF(赛后数据!U240="","",IF(ISERROR(MATCH(赛后数据!U240,(各类选项!J:J),0)),1,0))</f>
        <v>0</v>
      </c>
      <c r="V239" s="20">
        <f>IF(赛后数据!AC240="","",IF(ISERROR(MATCH(赛后数据!AC240,(各类选项!J:J),0)),1,0))</f>
        <v>0</v>
      </c>
      <c r="W239" s="20">
        <f>IF(赛后数据!AK240="","",IF(ISERROR(MATCH(赛后数据!AK240,(各类选项!J:J),0)),1,0))</f>
        <v>0</v>
      </c>
      <c r="Y239" s="20">
        <f>IF(对局数据!AM240="","",IF(ISERROR(MATCH(对局数据!AM240,(各类选项!J:J),0)),1,0))</f>
        <v>0</v>
      </c>
    </row>
    <row r="240" spans="1:25">
      <c r="A240" s="20">
        <f t="shared" si="9"/>
        <v>0</v>
      </c>
      <c r="B240" s="20">
        <f t="shared" si="10"/>
        <v>0</v>
      </c>
      <c r="C240" s="20">
        <f t="shared" si="11"/>
        <v>0</v>
      </c>
      <c r="D240" s="20" t="str">
        <f>IF(原始数据!K241="","",IF(ISERROR(MATCH(原始数据!K241,原始数据!E241:F241,0)),1,0)-IF(原始数据!K241="",1,0))</f>
        <v/>
      </c>
      <c r="E240" s="20" t="str">
        <f>IF(原始数据!L241="","",IF(ISERROR(MATCH(原始数据!L241,各类选项!L:L,0)),1,0)-IF(原始数据!L241="",1,0))</f>
        <v/>
      </c>
      <c r="F240" s="20" t="str">
        <f>IF(原始数据!W241="","",IF(ISERROR(MATCH(原始数据!W241,各类选项!G:G,0)),1,0))</f>
        <v/>
      </c>
      <c r="G240" s="20" t="str">
        <f>IF(原始数据!X241="","",IF(ISERROR(MATCH(原始数据!X241,各类选项!G:G,0)),1,0))</f>
        <v/>
      </c>
      <c r="H240" s="20" t="str">
        <f>IF(原始数据!AK241="","",IF(ISERROR(MATCH(原始数据!AK241,各类选项!$E:$E,0)),1,0))</f>
        <v/>
      </c>
      <c r="I240" s="20" t="str">
        <f>IF(原始数据!AL241="","",IF(ISERROR(MATCH(原始数据!AL241,各类选项!$E:$E,0)),1,0))</f>
        <v/>
      </c>
      <c r="J240" s="20" t="str">
        <f>IF(原始数据!AR241="","",IF(ISERROR(MATCH(原始数据!AR241,各类选项!$E:$E,0)),1,0))</f>
        <v/>
      </c>
      <c r="K240" s="20" t="str">
        <f>IF(原始数据!AT241="","",IF(ISERROR(MATCH(原始数据!AT241,各类选项!$E:$E,0)),1,0))</f>
        <v/>
      </c>
      <c r="L240" s="20" t="str">
        <f>IF(原始数据!AM241="","",IF(ISERROR(MATCH(原始数据!AM241,各类选项!$C:$C,0)),1,0))</f>
        <v/>
      </c>
      <c r="M240" s="20" t="str">
        <f>IF(原始数据!AN241="","",IF(ISERROR(MATCH(原始数据!AN241,各类选项!$C:$C,0)),1,0))</f>
        <v/>
      </c>
      <c r="N240" s="20" t="str">
        <f>IF(原始数据!AO241="","",IF(ISERROR(MATCH(原始数据!AO241,各类选项!$C:$C,0)),1,0))</f>
        <v/>
      </c>
      <c r="O240" s="20" t="str">
        <f>IF(原始数据!AP241="","",IF(ISERROR(MATCH(原始数据!AP241,各类选项!$E:$E,0)),1,0))</f>
        <v/>
      </c>
      <c r="P240" s="20" t="str">
        <f>IF(原始数据!AQ241="","",IF(ISERROR(MATCH(原始数据!AQ241,各类选项!$E:$E,0)),1,0))</f>
        <v/>
      </c>
      <c r="Q240" s="20" t="str">
        <f>IF(原始数据!AR241="","",IF(ISERROR(MATCH(原始数据!AR241,各类选项!$E:$E,0)),1,0))</f>
        <v/>
      </c>
      <c r="R240" s="20" t="str">
        <f>IF(原始数据!AS241="","",IF(ISERROR(MATCH(原始数据!AS241,各类选项!$E:$E,0)),1,0))</f>
        <v/>
      </c>
      <c r="S240" s="20" t="str">
        <f>IF(原始数据!AV241="","",IF(ISERROR(MATCH(原始数据!AV241,各类选项!$C:$C,0)),1,0))</f>
        <v/>
      </c>
      <c r="T240" s="20" t="str">
        <f>IF(赛后数据!M241="","",IF(ISERROR(MATCH(赛后数据!M241,(各类选项!J:J),0)),1,0))</f>
        <v/>
      </c>
      <c r="U240" s="20" t="str">
        <f>IF(赛后数据!U241="","",IF(ISERROR(MATCH(赛后数据!U241,(各类选项!J:J),0)),1,0))</f>
        <v/>
      </c>
      <c r="V240" s="20" t="str">
        <f>IF(赛后数据!AC241="","",IF(ISERROR(MATCH(赛后数据!AC241,(各类选项!J:J),0)),1,0))</f>
        <v/>
      </c>
      <c r="W240" s="20" t="str">
        <f>IF(赛后数据!AK241="","",IF(ISERROR(MATCH(赛后数据!AK241,(各类选项!J:J),0)),1,0))</f>
        <v/>
      </c>
      <c r="Y240" s="20" t="str">
        <f>IF(对局数据!AM241="","",IF(ISERROR(MATCH(对局数据!AM241,(各类选项!J:J),0)),1,0))</f>
        <v/>
      </c>
    </row>
    <row r="241" spans="1:25">
      <c r="A241" s="20">
        <f t="shared" si="9"/>
        <v>0</v>
      </c>
      <c r="B241" s="20">
        <f t="shared" si="10"/>
        <v>0</v>
      </c>
      <c r="C241" s="20">
        <f t="shared" si="11"/>
        <v>0</v>
      </c>
      <c r="D241" s="20" t="str">
        <f>IF(原始数据!K242="","",IF(ISERROR(MATCH(原始数据!K242,原始数据!E242:F242,0)),1,0)-IF(原始数据!K242="",1,0))</f>
        <v/>
      </c>
      <c r="E241" s="20" t="str">
        <f>IF(原始数据!L242="","",IF(ISERROR(MATCH(原始数据!L242,各类选项!L:L,0)),1,0)-IF(原始数据!L242="",1,0))</f>
        <v/>
      </c>
      <c r="F241" s="20" t="str">
        <f>IF(原始数据!W242="","",IF(ISERROR(MATCH(原始数据!W242,各类选项!G:G,0)),1,0))</f>
        <v/>
      </c>
      <c r="G241" s="20" t="str">
        <f>IF(原始数据!X242="","",IF(ISERROR(MATCH(原始数据!X242,各类选项!G:G,0)),1,0))</f>
        <v/>
      </c>
      <c r="H241" s="20" t="str">
        <f>IF(原始数据!AK242="","",IF(ISERROR(MATCH(原始数据!AK242,各类选项!$E:$E,0)),1,0))</f>
        <v/>
      </c>
      <c r="I241" s="20" t="str">
        <f>IF(原始数据!AL242="","",IF(ISERROR(MATCH(原始数据!AL242,各类选项!$E:$E,0)),1,0))</f>
        <v/>
      </c>
      <c r="J241" s="20" t="str">
        <f>IF(原始数据!AR242="","",IF(ISERROR(MATCH(原始数据!AR242,各类选项!$E:$E,0)),1,0))</f>
        <v/>
      </c>
      <c r="K241" s="20" t="str">
        <f>IF(原始数据!AT242="","",IF(ISERROR(MATCH(原始数据!AT242,各类选项!$E:$E,0)),1,0))</f>
        <v/>
      </c>
      <c r="L241" s="20" t="str">
        <f>IF(原始数据!AM242="","",IF(ISERROR(MATCH(原始数据!AM242,各类选项!$C:$C,0)),1,0))</f>
        <v/>
      </c>
      <c r="M241" s="20" t="str">
        <f>IF(原始数据!AN242="","",IF(ISERROR(MATCH(原始数据!AN242,各类选项!$C:$C,0)),1,0))</f>
        <v/>
      </c>
      <c r="N241" s="20" t="str">
        <f>IF(原始数据!AO242="","",IF(ISERROR(MATCH(原始数据!AO242,各类选项!$C:$C,0)),1,0))</f>
        <v/>
      </c>
      <c r="O241" s="20" t="str">
        <f>IF(原始数据!AP242="","",IF(ISERROR(MATCH(原始数据!AP242,各类选项!$E:$E,0)),1,0))</f>
        <v/>
      </c>
      <c r="P241" s="20" t="str">
        <f>IF(原始数据!AQ242="","",IF(ISERROR(MATCH(原始数据!AQ242,各类选项!$E:$E,0)),1,0))</f>
        <v/>
      </c>
      <c r="Q241" s="20" t="str">
        <f>IF(原始数据!AR242="","",IF(ISERROR(MATCH(原始数据!AR242,各类选项!$E:$E,0)),1,0))</f>
        <v/>
      </c>
      <c r="R241" s="20" t="str">
        <f>IF(原始数据!AS242="","",IF(ISERROR(MATCH(原始数据!AS242,各类选项!$E:$E,0)),1,0))</f>
        <v/>
      </c>
      <c r="S241" s="20" t="str">
        <f>IF(原始数据!AV242="","",IF(ISERROR(MATCH(原始数据!AV242,各类选项!$C:$C,0)),1,0))</f>
        <v/>
      </c>
      <c r="T241" s="20" t="str">
        <f>IF(赛后数据!M242="","",IF(ISERROR(MATCH(赛后数据!M242,(各类选项!J:J),0)),1,0))</f>
        <v/>
      </c>
      <c r="U241" s="20" t="str">
        <f>IF(赛后数据!U242="","",IF(ISERROR(MATCH(赛后数据!U242,(各类选项!J:J),0)),1,0))</f>
        <v/>
      </c>
      <c r="V241" s="20" t="str">
        <f>IF(赛后数据!AC242="","",IF(ISERROR(MATCH(赛后数据!AC242,(各类选项!J:J),0)),1,0))</f>
        <v/>
      </c>
      <c r="W241" s="20" t="str">
        <f>IF(赛后数据!AK242="","",IF(ISERROR(MATCH(赛后数据!AK242,(各类选项!J:J),0)),1,0))</f>
        <v/>
      </c>
      <c r="Y241" s="20" t="str">
        <f>IF(对局数据!AM242="","",IF(ISERROR(MATCH(对局数据!AM242,(各类选项!J:J),0)),1,0))</f>
        <v/>
      </c>
    </row>
    <row r="242" spans="1:25">
      <c r="A242" s="20">
        <f t="shared" si="9"/>
        <v>0</v>
      </c>
      <c r="B242" s="20">
        <f t="shared" si="10"/>
        <v>0</v>
      </c>
      <c r="C242" s="20">
        <f t="shared" si="11"/>
        <v>0</v>
      </c>
      <c r="D242" s="20">
        <f>IF(原始数据!K243="","",IF(ISERROR(MATCH(原始数据!K243,原始数据!E243:F243,0)),1,0)-IF(原始数据!K243="",1,0))</f>
        <v>0</v>
      </c>
      <c r="E242" s="20">
        <f>IF(原始数据!L243="","",IF(ISERROR(MATCH(原始数据!L243,各类选项!L:L,0)),1,0)-IF(原始数据!L243="",1,0))</f>
        <v>0</v>
      </c>
      <c r="F242" s="20">
        <f>IF(原始数据!W243="","",IF(ISERROR(MATCH(原始数据!W243,各类选项!G:G,0)),1,0))</f>
        <v>0</v>
      </c>
      <c r="G242" s="20">
        <f>IF(原始数据!X243="","",IF(ISERROR(MATCH(原始数据!X243,各类选项!G:G,0)),1,0))</f>
        <v>0</v>
      </c>
      <c r="H242" s="20">
        <f>IF(原始数据!AK243="","",IF(ISERROR(MATCH(原始数据!AK243,各类选项!$E:$E,0)),1,0))</f>
        <v>0</v>
      </c>
      <c r="I242" s="20">
        <f>IF(原始数据!AL243="","",IF(ISERROR(MATCH(原始数据!AL243,各类选项!$E:$E,0)),1,0))</f>
        <v>0</v>
      </c>
      <c r="J242" s="20">
        <f>IF(原始数据!AR243="","",IF(ISERROR(MATCH(原始数据!AR243,各类选项!$E:$E,0)),1,0))</f>
        <v>0</v>
      </c>
      <c r="K242" s="20">
        <f>IF(原始数据!AT243="","",IF(ISERROR(MATCH(原始数据!AT243,各类选项!$E:$E,0)),1,0))</f>
        <v>0</v>
      </c>
      <c r="L242" s="20" t="str">
        <f>IF(原始数据!AM243="","",IF(ISERROR(MATCH(原始数据!AM243,各类选项!$C:$C,0)),1,0))</f>
        <v/>
      </c>
      <c r="M242" s="20" t="str">
        <f>IF(原始数据!AN243="","",IF(ISERROR(MATCH(原始数据!AN243,各类选项!$C:$C,0)),1,0))</f>
        <v/>
      </c>
      <c r="N242" s="20" t="str">
        <f>IF(原始数据!AO243="","",IF(ISERROR(MATCH(原始数据!AO243,各类选项!$C:$C,0)),1,0))</f>
        <v/>
      </c>
      <c r="O242" s="20">
        <f>IF(原始数据!AP243="","",IF(ISERROR(MATCH(原始数据!AP243,各类选项!$E:$E,0)),1,0))</f>
        <v>0</v>
      </c>
      <c r="P242" s="20">
        <f>IF(原始数据!AQ243="","",IF(ISERROR(MATCH(原始数据!AQ243,各类选项!$E:$E,0)),1,0))</f>
        <v>0</v>
      </c>
      <c r="Q242" s="20">
        <f>IF(原始数据!AR243="","",IF(ISERROR(MATCH(原始数据!AR243,各类选项!$E:$E,0)),1,0))</f>
        <v>0</v>
      </c>
      <c r="R242" s="20">
        <f>IF(原始数据!AS243="","",IF(ISERROR(MATCH(原始数据!AS243,各类选项!$E:$E,0)),1,0))</f>
        <v>0</v>
      </c>
      <c r="S242" s="20">
        <f>IF(原始数据!AV243="","",IF(ISERROR(MATCH(原始数据!AV243,各类选项!$C:$C,0)),1,0))</f>
        <v>0</v>
      </c>
      <c r="T242" s="20">
        <f>IF(赛后数据!M243="","",IF(ISERROR(MATCH(赛后数据!M243,(各类选项!J:J),0)),1,0))</f>
        <v>0</v>
      </c>
      <c r="U242" s="20">
        <f>IF(赛后数据!U243="","",IF(ISERROR(MATCH(赛后数据!U243,(各类选项!J:J),0)),1,0))</f>
        <v>0</v>
      </c>
      <c r="V242" s="20">
        <f>IF(赛后数据!AC243="","",IF(ISERROR(MATCH(赛后数据!AC243,(各类选项!J:J),0)),1,0))</f>
        <v>0</v>
      </c>
      <c r="W242" s="20">
        <f>IF(赛后数据!AK243="","",IF(ISERROR(MATCH(赛后数据!AK243,(各类选项!J:J),0)),1,0))</f>
        <v>0</v>
      </c>
      <c r="Y242" s="20" t="str">
        <f>IF(对局数据!AM243="","",IF(ISERROR(MATCH(对局数据!AM243,(各类选项!J:J),0)),1,0))</f>
        <v/>
      </c>
    </row>
    <row r="243" spans="1:25">
      <c r="A243" s="20">
        <f t="shared" si="9"/>
        <v>0</v>
      </c>
      <c r="B243" s="20">
        <f t="shared" si="10"/>
        <v>0</v>
      </c>
      <c r="C243" s="20">
        <f t="shared" si="11"/>
        <v>0</v>
      </c>
      <c r="D243" s="20">
        <f>IF(原始数据!K244="","",IF(ISERROR(MATCH(原始数据!K244,原始数据!E244:F244,0)),1,0)-IF(原始数据!K244="",1,0))</f>
        <v>0</v>
      </c>
      <c r="E243" s="20">
        <f>IF(原始数据!L244="","",IF(ISERROR(MATCH(原始数据!L244,各类选项!L:L,0)),1,0)-IF(原始数据!L244="",1,0))</f>
        <v>0</v>
      </c>
      <c r="F243" s="20">
        <f>IF(原始数据!W244="","",IF(ISERROR(MATCH(原始数据!W244,各类选项!G:G,0)),1,0))</f>
        <v>0</v>
      </c>
      <c r="G243" s="20">
        <f>IF(原始数据!X244="","",IF(ISERROR(MATCH(原始数据!X244,各类选项!G:G,0)),1,0))</f>
        <v>0</v>
      </c>
      <c r="H243" s="20">
        <f>IF(原始数据!AK244="","",IF(ISERROR(MATCH(原始数据!AK244,各类选项!$E:$E,0)),1,0))</f>
        <v>0</v>
      </c>
      <c r="I243" s="20">
        <f>IF(原始数据!AL244="","",IF(ISERROR(MATCH(原始数据!AL244,各类选项!$E:$E,0)),1,0))</f>
        <v>0</v>
      </c>
      <c r="J243" s="20">
        <f>IF(原始数据!AR244="","",IF(ISERROR(MATCH(原始数据!AR244,各类选项!$E:$E,0)),1,0))</f>
        <v>0</v>
      </c>
      <c r="K243" s="20">
        <f>IF(原始数据!AT244="","",IF(ISERROR(MATCH(原始数据!AT244,各类选项!$E:$E,0)),1,0))</f>
        <v>0</v>
      </c>
      <c r="L243" s="20" t="str">
        <f>IF(原始数据!AM244="","",IF(ISERROR(MATCH(原始数据!AM244,各类选项!$C:$C,0)),1,0))</f>
        <v/>
      </c>
      <c r="M243" s="20" t="str">
        <f>IF(原始数据!AN244="","",IF(ISERROR(MATCH(原始数据!AN244,各类选项!$C:$C,0)),1,0))</f>
        <v/>
      </c>
      <c r="N243" s="20" t="str">
        <f>IF(原始数据!AO244="","",IF(ISERROR(MATCH(原始数据!AO244,各类选项!$C:$C,0)),1,0))</f>
        <v/>
      </c>
      <c r="O243" s="20">
        <f>IF(原始数据!AP244="","",IF(ISERROR(MATCH(原始数据!AP244,各类选项!$E:$E,0)),1,0))</f>
        <v>0</v>
      </c>
      <c r="P243" s="20">
        <f>IF(原始数据!AQ244="","",IF(ISERROR(MATCH(原始数据!AQ244,各类选项!$E:$E,0)),1,0))</f>
        <v>0</v>
      </c>
      <c r="Q243" s="20">
        <f>IF(原始数据!AR244="","",IF(ISERROR(MATCH(原始数据!AR244,各类选项!$E:$E,0)),1,0))</f>
        <v>0</v>
      </c>
      <c r="R243" s="20">
        <f>IF(原始数据!AS244="","",IF(ISERROR(MATCH(原始数据!AS244,各类选项!$E:$E,0)),1,0))</f>
        <v>0</v>
      </c>
      <c r="S243" s="20">
        <f>IF(原始数据!AV244="","",IF(ISERROR(MATCH(原始数据!AV244,各类选项!$C:$C,0)),1,0))</f>
        <v>0</v>
      </c>
      <c r="T243" s="20">
        <f>IF(赛后数据!M244="","",IF(ISERROR(MATCH(赛后数据!M244,(各类选项!J:J),0)),1,0))</f>
        <v>0</v>
      </c>
      <c r="U243" s="20">
        <f>IF(赛后数据!U244="","",IF(ISERROR(MATCH(赛后数据!U244,(各类选项!J:J),0)),1,0))</f>
        <v>0</v>
      </c>
      <c r="V243" s="20">
        <f>IF(赛后数据!AC244="","",IF(ISERROR(MATCH(赛后数据!AC244,(各类选项!J:J),0)),1,0))</f>
        <v>0</v>
      </c>
      <c r="W243" s="20">
        <f>IF(赛后数据!AK244="","",IF(ISERROR(MATCH(赛后数据!AK244,(各类选项!J:J),0)),1,0))</f>
        <v>0</v>
      </c>
      <c r="Y243" s="20" t="str">
        <f>IF(对局数据!AM244="","",IF(ISERROR(MATCH(对局数据!AM244,(各类选项!J:J),0)),1,0))</f>
        <v/>
      </c>
    </row>
    <row r="244" spans="1:25">
      <c r="A244" s="20">
        <f t="shared" si="9"/>
        <v>0</v>
      </c>
      <c r="B244" s="20">
        <f t="shared" si="10"/>
        <v>0</v>
      </c>
      <c r="C244" s="20">
        <f t="shared" si="11"/>
        <v>0</v>
      </c>
      <c r="D244" s="20">
        <f>IF(原始数据!K245="","",IF(ISERROR(MATCH(原始数据!K245,原始数据!E245:F245,0)),1,0)-IF(原始数据!K245="",1,0))</f>
        <v>0</v>
      </c>
      <c r="E244" s="20">
        <f>IF(原始数据!L245="","",IF(ISERROR(MATCH(原始数据!L245,各类选项!L:L,0)),1,0)-IF(原始数据!L245="",1,0))</f>
        <v>0</v>
      </c>
      <c r="F244" s="20">
        <f>IF(原始数据!W245="","",IF(ISERROR(MATCH(原始数据!W245,各类选项!G:G,0)),1,0))</f>
        <v>0</v>
      </c>
      <c r="G244" s="20">
        <f>IF(原始数据!X245="","",IF(ISERROR(MATCH(原始数据!X245,各类选项!G:G,0)),1,0))</f>
        <v>0</v>
      </c>
      <c r="H244" s="20">
        <f>IF(原始数据!AK245="","",IF(ISERROR(MATCH(原始数据!AK245,各类选项!$E:$E,0)),1,0))</f>
        <v>0</v>
      </c>
      <c r="I244" s="20">
        <f>IF(原始数据!AL245="","",IF(ISERROR(MATCH(原始数据!AL245,各类选项!$E:$E,0)),1,0))</f>
        <v>0</v>
      </c>
      <c r="J244" s="20">
        <f>IF(原始数据!AR245="","",IF(ISERROR(MATCH(原始数据!AR245,各类选项!$E:$E,0)),1,0))</f>
        <v>0</v>
      </c>
      <c r="K244" s="20">
        <f>IF(原始数据!AT245="","",IF(ISERROR(MATCH(原始数据!AT245,各类选项!$E:$E,0)),1,0))</f>
        <v>0</v>
      </c>
      <c r="L244" s="20">
        <f>IF(原始数据!AM245="","",IF(ISERROR(MATCH(原始数据!AM245,各类选项!$C:$C,0)),1,0))</f>
        <v>0</v>
      </c>
      <c r="M244" s="20" t="str">
        <f>IF(原始数据!AN245="","",IF(ISERROR(MATCH(原始数据!AN245,各类选项!$C:$C,0)),1,0))</f>
        <v/>
      </c>
      <c r="N244" s="20" t="str">
        <f>IF(原始数据!AO245="","",IF(ISERROR(MATCH(原始数据!AO245,各类选项!$C:$C,0)),1,0))</f>
        <v/>
      </c>
      <c r="O244" s="20">
        <f>IF(原始数据!AP245="","",IF(ISERROR(MATCH(原始数据!AP245,各类选项!$E:$E,0)),1,0))</f>
        <v>0</v>
      </c>
      <c r="P244" s="20">
        <f>IF(原始数据!AQ245="","",IF(ISERROR(MATCH(原始数据!AQ245,各类选项!$E:$E,0)),1,0))</f>
        <v>0</v>
      </c>
      <c r="Q244" s="20">
        <f>IF(原始数据!AR245="","",IF(ISERROR(MATCH(原始数据!AR245,各类选项!$E:$E,0)),1,0))</f>
        <v>0</v>
      </c>
      <c r="R244" s="20">
        <f>IF(原始数据!AS245="","",IF(ISERROR(MATCH(原始数据!AS245,各类选项!$E:$E,0)),1,0))</f>
        <v>0</v>
      </c>
      <c r="S244" s="20">
        <f>IF(原始数据!AV245="","",IF(ISERROR(MATCH(原始数据!AV245,各类选项!$C:$C,0)),1,0))</f>
        <v>0</v>
      </c>
      <c r="T244" s="20">
        <f>IF(赛后数据!M245="","",IF(ISERROR(MATCH(赛后数据!M245,(各类选项!J:J),0)),1,0))</f>
        <v>0</v>
      </c>
      <c r="U244" s="20">
        <f>IF(赛后数据!U245="","",IF(ISERROR(MATCH(赛后数据!U245,(各类选项!J:J),0)),1,0))</f>
        <v>0</v>
      </c>
      <c r="V244" s="20">
        <f>IF(赛后数据!AC245="","",IF(ISERROR(MATCH(赛后数据!AC245,(各类选项!J:J),0)),1,0))</f>
        <v>0</v>
      </c>
      <c r="W244" s="20">
        <f>IF(赛后数据!AK245="","",IF(ISERROR(MATCH(赛后数据!AK245,(各类选项!J:J),0)),1,0))</f>
        <v>0</v>
      </c>
      <c r="Y244" s="20" t="str">
        <f>IF(对局数据!AM245="","",IF(ISERROR(MATCH(对局数据!AM245,(各类选项!J:J),0)),1,0))</f>
        <v/>
      </c>
    </row>
    <row r="245" spans="1:25">
      <c r="A245" s="20">
        <f t="shared" si="9"/>
        <v>0</v>
      </c>
      <c r="B245" s="20">
        <f t="shared" si="10"/>
        <v>0</v>
      </c>
      <c r="C245" s="20">
        <f t="shared" si="11"/>
        <v>0</v>
      </c>
      <c r="D245" s="20">
        <f>IF(原始数据!K246="","",IF(ISERROR(MATCH(原始数据!K246,原始数据!E246:F246,0)),1,0)-IF(原始数据!K246="",1,0))</f>
        <v>0</v>
      </c>
      <c r="E245" s="20">
        <f>IF(原始数据!L246="","",IF(ISERROR(MATCH(原始数据!L246,各类选项!L:L,0)),1,0)-IF(原始数据!L246="",1,0))</f>
        <v>0</v>
      </c>
      <c r="F245" s="20">
        <f>IF(原始数据!W246="","",IF(ISERROR(MATCH(原始数据!W246,各类选项!G:G,0)),1,0))</f>
        <v>0</v>
      </c>
      <c r="G245" s="20">
        <f>IF(原始数据!X246="","",IF(ISERROR(MATCH(原始数据!X246,各类选项!G:G,0)),1,0))</f>
        <v>0</v>
      </c>
      <c r="H245" s="20">
        <f>IF(原始数据!AK246="","",IF(ISERROR(MATCH(原始数据!AK246,各类选项!$E:$E,0)),1,0))</f>
        <v>0</v>
      </c>
      <c r="I245" s="20">
        <f>IF(原始数据!AL246="","",IF(ISERROR(MATCH(原始数据!AL246,各类选项!$E:$E,0)),1,0))</f>
        <v>0</v>
      </c>
      <c r="J245" s="20">
        <f>IF(原始数据!AR246="","",IF(ISERROR(MATCH(原始数据!AR246,各类选项!$E:$E,0)),1,0))</f>
        <v>0</v>
      </c>
      <c r="K245" s="20">
        <f>IF(原始数据!AT246="","",IF(ISERROR(MATCH(原始数据!AT246,各类选项!$E:$E,0)),1,0))</f>
        <v>0</v>
      </c>
      <c r="L245" s="20">
        <f>IF(原始数据!AM246="","",IF(ISERROR(MATCH(原始数据!AM246,各类选项!$C:$C,0)),1,0))</f>
        <v>0</v>
      </c>
      <c r="M245" s="20" t="str">
        <f>IF(原始数据!AN246="","",IF(ISERROR(MATCH(原始数据!AN246,各类选项!$C:$C,0)),1,0))</f>
        <v/>
      </c>
      <c r="N245" s="20" t="str">
        <f>IF(原始数据!AO246="","",IF(ISERROR(MATCH(原始数据!AO246,各类选项!$C:$C,0)),1,0))</f>
        <v/>
      </c>
      <c r="O245" s="20">
        <f>IF(原始数据!AP246="","",IF(ISERROR(MATCH(原始数据!AP246,各类选项!$E:$E,0)),1,0))</f>
        <v>0</v>
      </c>
      <c r="P245" s="20">
        <f>IF(原始数据!AQ246="","",IF(ISERROR(MATCH(原始数据!AQ246,各类选项!$E:$E,0)),1,0))</f>
        <v>0</v>
      </c>
      <c r="Q245" s="20">
        <f>IF(原始数据!AR246="","",IF(ISERROR(MATCH(原始数据!AR246,各类选项!$E:$E,0)),1,0))</f>
        <v>0</v>
      </c>
      <c r="R245" s="20">
        <f>IF(原始数据!AS246="","",IF(ISERROR(MATCH(原始数据!AS246,各类选项!$E:$E,0)),1,0))</f>
        <v>0</v>
      </c>
      <c r="S245" s="20">
        <f>IF(原始数据!AV246="","",IF(ISERROR(MATCH(原始数据!AV246,各类选项!$C:$C,0)),1,0))</f>
        <v>0</v>
      </c>
      <c r="T245" s="20">
        <f>IF(赛后数据!M246="","",IF(ISERROR(MATCH(赛后数据!M246,(各类选项!J:J),0)),1,0))</f>
        <v>0</v>
      </c>
      <c r="U245" s="20">
        <f>IF(赛后数据!U246="","",IF(ISERROR(MATCH(赛后数据!U246,(各类选项!J:J),0)),1,0))</f>
        <v>0</v>
      </c>
      <c r="V245" s="20">
        <f>IF(赛后数据!AC246="","",IF(ISERROR(MATCH(赛后数据!AC246,(各类选项!J:J),0)),1,0))</f>
        <v>0</v>
      </c>
      <c r="W245" s="20">
        <f>IF(赛后数据!AK246="","",IF(ISERROR(MATCH(赛后数据!AK246,(各类选项!J:J),0)),1,0))</f>
        <v>0</v>
      </c>
      <c r="Y245" s="20" t="str">
        <f>IF(对局数据!AM246="","",IF(ISERROR(MATCH(对局数据!AM246,(各类选项!J:J),0)),1,0))</f>
        <v/>
      </c>
    </row>
    <row r="246" spans="1:25">
      <c r="A246" s="20">
        <f t="shared" si="9"/>
        <v>0</v>
      </c>
      <c r="B246" s="20">
        <f t="shared" si="10"/>
        <v>0</v>
      </c>
      <c r="C246" s="20">
        <f t="shared" si="11"/>
        <v>0</v>
      </c>
      <c r="D246" s="20">
        <f>IF(原始数据!K247="","",IF(ISERROR(MATCH(原始数据!K247,原始数据!E247:F247,0)),1,0)-IF(原始数据!K247="",1,0))</f>
        <v>0</v>
      </c>
      <c r="E246" s="20">
        <f>IF(原始数据!L247="","",IF(ISERROR(MATCH(原始数据!L247,各类选项!L:L,0)),1,0)-IF(原始数据!L247="",1,0))</f>
        <v>0</v>
      </c>
      <c r="F246" s="20">
        <f>IF(原始数据!W247="","",IF(ISERROR(MATCH(原始数据!W247,各类选项!G:G,0)),1,0))</f>
        <v>0</v>
      </c>
      <c r="G246" s="20">
        <f>IF(原始数据!X247="","",IF(ISERROR(MATCH(原始数据!X247,各类选项!G:G,0)),1,0))</f>
        <v>0</v>
      </c>
      <c r="H246" s="20">
        <f>IF(原始数据!AK247="","",IF(ISERROR(MATCH(原始数据!AK247,各类选项!$E:$E,0)),1,0))</f>
        <v>0</v>
      </c>
      <c r="I246" s="20">
        <f>IF(原始数据!AL247="","",IF(ISERROR(MATCH(原始数据!AL247,各类选项!$E:$E,0)),1,0))</f>
        <v>0</v>
      </c>
      <c r="J246" s="20">
        <f>IF(原始数据!AR247="","",IF(ISERROR(MATCH(原始数据!AR247,各类选项!$E:$E,0)),1,0))</f>
        <v>0</v>
      </c>
      <c r="K246" s="20">
        <f>IF(原始数据!AT247="","",IF(ISERROR(MATCH(原始数据!AT247,各类选项!$E:$E,0)),1,0))</f>
        <v>0</v>
      </c>
      <c r="L246" s="20">
        <f>IF(原始数据!AM247="","",IF(ISERROR(MATCH(原始数据!AM247,各类选项!$C:$C,0)),1,0))</f>
        <v>0</v>
      </c>
      <c r="M246" s="20">
        <f>IF(原始数据!AN247="","",IF(ISERROR(MATCH(原始数据!AN247,各类选项!$C:$C,0)),1,0))</f>
        <v>0</v>
      </c>
      <c r="N246" s="20" t="str">
        <f>IF(原始数据!AO247="","",IF(ISERROR(MATCH(原始数据!AO247,各类选项!$C:$C,0)),1,0))</f>
        <v/>
      </c>
      <c r="O246" s="20">
        <f>IF(原始数据!AP247="","",IF(ISERROR(MATCH(原始数据!AP247,各类选项!$E:$E,0)),1,0))</f>
        <v>0</v>
      </c>
      <c r="P246" s="20">
        <f>IF(原始数据!AQ247="","",IF(ISERROR(MATCH(原始数据!AQ247,各类选项!$E:$E,0)),1,0))</f>
        <v>0</v>
      </c>
      <c r="Q246" s="20">
        <f>IF(原始数据!AR247="","",IF(ISERROR(MATCH(原始数据!AR247,各类选项!$E:$E,0)),1,0))</f>
        <v>0</v>
      </c>
      <c r="R246" s="20">
        <f>IF(原始数据!AS247="","",IF(ISERROR(MATCH(原始数据!AS247,各类选项!$E:$E,0)),1,0))</f>
        <v>0</v>
      </c>
      <c r="S246" s="20">
        <f>IF(原始数据!AV247="","",IF(ISERROR(MATCH(原始数据!AV247,各类选项!$C:$C,0)),1,0))</f>
        <v>0</v>
      </c>
      <c r="T246" s="20">
        <f>IF(赛后数据!M247="","",IF(ISERROR(MATCH(赛后数据!M247,(各类选项!J:J),0)),1,0))</f>
        <v>0</v>
      </c>
      <c r="U246" s="20">
        <f>IF(赛后数据!U247="","",IF(ISERROR(MATCH(赛后数据!U247,(各类选项!J:J),0)),1,0))</f>
        <v>0</v>
      </c>
      <c r="V246" s="20">
        <f>IF(赛后数据!AC247="","",IF(ISERROR(MATCH(赛后数据!AC247,(各类选项!J:J),0)),1,0))</f>
        <v>0</v>
      </c>
      <c r="W246" s="20">
        <f>IF(赛后数据!AK247="","",IF(ISERROR(MATCH(赛后数据!AK247,(各类选项!J:J),0)),1,0))</f>
        <v>0</v>
      </c>
      <c r="Y246" s="20" t="str">
        <f>IF(对局数据!AM247="","",IF(ISERROR(MATCH(对局数据!AM247,(各类选项!J:J),0)),1,0))</f>
        <v/>
      </c>
    </row>
    <row r="247" spans="1:25">
      <c r="A247" s="20">
        <f t="shared" si="9"/>
        <v>0</v>
      </c>
      <c r="B247" s="20">
        <f t="shared" si="10"/>
        <v>0</v>
      </c>
      <c r="C247" s="20">
        <f t="shared" si="11"/>
        <v>0</v>
      </c>
      <c r="D247" s="20">
        <f>IF(原始数据!K248="","",IF(ISERROR(MATCH(原始数据!K248,原始数据!E248:F248,0)),1,0)-IF(原始数据!K248="",1,0))</f>
        <v>0</v>
      </c>
      <c r="E247" s="20">
        <f>IF(原始数据!L248="","",IF(ISERROR(MATCH(原始数据!L248,各类选项!L:L,0)),1,0)-IF(原始数据!L248="",1,0))</f>
        <v>0</v>
      </c>
      <c r="F247" s="20">
        <f>IF(原始数据!W248="","",IF(ISERROR(MATCH(原始数据!W248,各类选项!G:G,0)),1,0))</f>
        <v>0</v>
      </c>
      <c r="G247" s="20">
        <f>IF(原始数据!X248="","",IF(ISERROR(MATCH(原始数据!X248,各类选项!G:G,0)),1,0))</f>
        <v>0</v>
      </c>
      <c r="H247" s="20">
        <f>IF(原始数据!AK248="","",IF(ISERROR(MATCH(原始数据!AK248,各类选项!$E:$E,0)),1,0))</f>
        <v>0</v>
      </c>
      <c r="I247" s="20">
        <f>IF(原始数据!AL248="","",IF(ISERROR(MATCH(原始数据!AL248,各类选项!$E:$E,0)),1,0))</f>
        <v>0</v>
      </c>
      <c r="J247" s="20">
        <f>IF(原始数据!AR248="","",IF(ISERROR(MATCH(原始数据!AR248,各类选项!$E:$E,0)),1,0))</f>
        <v>0</v>
      </c>
      <c r="K247" s="20">
        <f>IF(原始数据!AT248="","",IF(ISERROR(MATCH(原始数据!AT248,各类选项!$E:$E,0)),1,0))</f>
        <v>0</v>
      </c>
      <c r="L247" s="20">
        <f>IF(原始数据!AM248="","",IF(ISERROR(MATCH(原始数据!AM248,各类选项!$C:$C,0)),1,0))</f>
        <v>0</v>
      </c>
      <c r="M247" s="20">
        <f>IF(原始数据!AN248="","",IF(ISERROR(MATCH(原始数据!AN248,各类选项!$C:$C,0)),1,0))</f>
        <v>0</v>
      </c>
      <c r="N247" s="20" t="str">
        <f>IF(原始数据!AO248="","",IF(ISERROR(MATCH(原始数据!AO248,各类选项!$C:$C,0)),1,0))</f>
        <v/>
      </c>
      <c r="O247" s="20">
        <f>IF(原始数据!AP248="","",IF(ISERROR(MATCH(原始数据!AP248,各类选项!$E:$E,0)),1,0))</f>
        <v>0</v>
      </c>
      <c r="P247" s="20">
        <f>IF(原始数据!AQ248="","",IF(ISERROR(MATCH(原始数据!AQ248,各类选项!$E:$E,0)),1,0))</f>
        <v>0</v>
      </c>
      <c r="Q247" s="20">
        <f>IF(原始数据!AR248="","",IF(ISERROR(MATCH(原始数据!AR248,各类选项!$E:$E,0)),1,0))</f>
        <v>0</v>
      </c>
      <c r="R247" s="20">
        <f>IF(原始数据!AS248="","",IF(ISERROR(MATCH(原始数据!AS248,各类选项!$E:$E,0)),1,0))</f>
        <v>0</v>
      </c>
      <c r="S247" s="20">
        <f>IF(原始数据!AV248="","",IF(ISERROR(MATCH(原始数据!AV248,各类选项!$C:$C,0)),1,0))</f>
        <v>0</v>
      </c>
      <c r="T247" s="20">
        <f>IF(赛后数据!M248="","",IF(ISERROR(MATCH(赛后数据!M248,(各类选项!J:J),0)),1,0))</f>
        <v>0</v>
      </c>
      <c r="U247" s="20">
        <f>IF(赛后数据!U248="","",IF(ISERROR(MATCH(赛后数据!U248,(各类选项!J:J),0)),1,0))</f>
        <v>0</v>
      </c>
      <c r="V247" s="20">
        <f>IF(赛后数据!AC248="","",IF(ISERROR(MATCH(赛后数据!AC248,(各类选项!J:J),0)),1,0))</f>
        <v>0</v>
      </c>
      <c r="W247" s="20">
        <f>IF(赛后数据!AK248="","",IF(ISERROR(MATCH(赛后数据!AK248,(各类选项!J:J),0)),1,0))</f>
        <v>0</v>
      </c>
      <c r="Y247" s="20" t="str">
        <f>IF(对局数据!AM248="","",IF(ISERROR(MATCH(对局数据!AM248,(各类选项!J:J),0)),1,0))</f>
        <v/>
      </c>
    </row>
    <row r="248" spans="1:25">
      <c r="A248" s="20">
        <f t="shared" si="9"/>
        <v>0</v>
      </c>
      <c r="B248" s="20">
        <f t="shared" si="10"/>
        <v>0</v>
      </c>
      <c r="C248" s="20">
        <f t="shared" si="11"/>
        <v>0</v>
      </c>
      <c r="D248" s="20">
        <f>IF(原始数据!K249="","",IF(ISERROR(MATCH(原始数据!K249,原始数据!E249:F249,0)),1,0)-IF(原始数据!K249="",1,0))</f>
        <v>0</v>
      </c>
      <c r="E248" s="20">
        <f>IF(原始数据!L249="","",IF(ISERROR(MATCH(原始数据!L249,各类选项!L:L,0)),1,0)-IF(原始数据!L249="",1,0))</f>
        <v>0</v>
      </c>
      <c r="F248" s="20" t="str">
        <f>IF(原始数据!W249="","",IF(ISERROR(MATCH(原始数据!W249,各类选项!G:G,0)),1,0))</f>
        <v/>
      </c>
      <c r="G248" s="20">
        <f>IF(原始数据!X249="","",IF(ISERROR(MATCH(原始数据!X249,各类选项!G:G,0)),1,0))</f>
        <v>0</v>
      </c>
      <c r="H248" s="20">
        <f>IF(原始数据!AK249="","",IF(ISERROR(MATCH(原始数据!AK249,各类选项!$E:$E,0)),1,0))</f>
        <v>0</v>
      </c>
      <c r="I248" s="20">
        <f>IF(原始数据!AL249="","",IF(ISERROR(MATCH(原始数据!AL249,各类选项!$E:$E,0)),1,0))</f>
        <v>0</v>
      </c>
      <c r="J248" s="20">
        <f>IF(原始数据!AR249="","",IF(ISERROR(MATCH(原始数据!AR249,各类选项!$E:$E,0)),1,0))</f>
        <v>0</v>
      </c>
      <c r="K248" s="20">
        <f>IF(原始数据!AT249="","",IF(ISERROR(MATCH(原始数据!AT249,各类选项!$E:$E,0)),1,0))</f>
        <v>0</v>
      </c>
      <c r="L248" s="20">
        <f>IF(原始数据!AM249="","",IF(ISERROR(MATCH(原始数据!AM249,各类选项!$C:$C,0)),1,0))</f>
        <v>0</v>
      </c>
      <c r="M248" s="20">
        <f>IF(原始数据!AN249="","",IF(ISERROR(MATCH(原始数据!AN249,各类选项!$C:$C,0)),1,0))</f>
        <v>0</v>
      </c>
      <c r="N248" s="20" t="str">
        <f>IF(原始数据!AO249="","",IF(ISERROR(MATCH(原始数据!AO249,各类选项!$C:$C,0)),1,0))</f>
        <v/>
      </c>
      <c r="O248" s="20">
        <f>IF(原始数据!AP249="","",IF(ISERROR(MATCH(原始数据!AP249,各类选项!$E:$E,0)),1,0))</f>
        <v>0</v>
      </c>
      <c r="P248" s="20">
        <f>IF(原始数据!AQ249="","",IF(ISERROR(MATCH(原始数据!AQ249,各类选项!$E:$E,0)),1,0))</f>
        <v>0</v>
      </c>
      <c r="Q248" s="20">
        <f>IF(原始数据!AR249="","",IF(ISERROR(MATCH(原始数据!AR249,各类选项!$E:$E,0)),1,0))</f>
        <v>0</v>
      </c>
      <c r="R248" s="20">
        <f>IF(原始数据!AS249="","",IF(ISERROR(MATCH(原始数据!AS249,各类选项!$E:$E,0)),1,0))</f>
        <v>0</v>
      </c>
      <c r="S248" s="20">
        <f>IF(原始数据!AV249="","",IF(ISERROR(MATCH(原始数据!AV249,各类选项!$C:$C,0)),1,0))</f>
        <v>0</v>
      </c>
      <c r="T248" s="20">
        <f>IF(赛后数据!M249="","",IF(ISERROR(MATCH(赛后数据!M249,(各类选项!J:J),0)),1,0))</f>
        <v>0</v>
      </c>
      <c r="U248" s="20">
        <f>IF(赛后数据!U249="","",IF(ISERROR(MATCH(赛后数据!U249,(各类选项!J:J),0)),1,0))</f>
        <v>0</v>
      </c>
      <c r="V248" s="20">
        <f>IF(赛后数据!AC249="","",IF(ISERROR(MATCH(赛后数据!AC249,(各类选项!J:J),0)),1,0))</f>
        <v>0</v>
      </c>
      <c r="W248" s="20">
        <f>IF(赛后数据!AK249="","",IF(ISERROR(MATCH(赛后数据!AK249,(各类选项!J:J),0)),1,0))</f>
        <v>0</v>
      </c>
      <c r="Y248" s="20" t="str">
        <f>IF(对局数据!AM249="","",IF(ISERROR(MATCH(对局数据!AM249,(各类选项!J:J),0)),1,0))</f>
        <v/>
      </c>
    </row>
    <row r="249" spans="1:25">
      <c r="A249" s="20">
        <f t="shared" si="9"/>
        <v>0</v>
      </c>
      <c r="B249" s="20">
        <f t="shared" si="10"/>
        <v>0</v>
      </c>
      <c r="C249" s="20">
        <f t="shared" si="11"/>
        <v>0</v>
      </c>
      <c r="D249" s="20">
        <f>IF(原始数据!K250="","",IF(ISERROR(MATCH(原始数据!K250,原始数据!E250:F250,0)),1,0)-IF(原始数据!K250="",1,0))</f>
        <v>0</v>
      </c>
      <c r="E249" s="20">
        <f>IF(原始数据!L250="","",IF(ISERROR(MATCH(原始数据!L250,各类选项!L:L,0)),1,0)-IF(原始数据!L250="",1,0))</f>
        <v>0</v>
      </c>
      <c r="F249" s="20" t="str">
        <f>IF(原始数据!W250="","",IF(ISERROR(MATCH(原始数据!W250,各类选项!G:G,0)),1,0))</f>
        <v/>
      </c>
      <c r="G249" s="20">
        <f>IF(原始数据!X250="","",IF(ISERROR(MATCH(原始数据!X250,各类选项!G:G,0)),1,0))</f>
        <v>0</v>
      </c>
      <c r="H249" s="20">
        <f>IF(原始数据!AK250="","",IF(ISERROR(MATCH(原始数据!AK250,各类选项!$E:$E,0)),1,0))</f>
        <v>0</v>
      </c>
      <c r="I249" s="20">
        <f>IF(原始数据!AL250="","",IF(ISERROR(MATCH(原始数据!AL250,各类选项!$E:$E,0)),1,0))</f>
        <v>0</v>
      </c>
      <c r="J249" s="20">
        <f>IF(原始数据!AR250="","",IF(ISERROR(MATCH(原始数据!AR250,各类选项!$E:$E,0)),1,0))</f>
        <v>0</v>
      </c>
      <c r="K249" s="20">
        <f>IF(原始数据!AT250="","",IF(ISERROR(MATCH(原始数据!AT250,各类选项!$E:$E,0)),1,0))</f>
        <v>0</v>
      </c>
      <c r="L249" s="20">
        <f>IF(原始数据!AM250="","",IF(ISERROR(MATCH(原始数据!AM250,各类选项!$C:$C,0)),1,0))</f>
        <v>0</v>
      </c>
      <c r="M249" s="20">
        <f>IF(原始数据!AN250="","",IF(ISERROR(MATCH(原始数据!AN250,各类选项!$C:$C,0)),1,0))</f>
        <v>0</v>
      </c>
      <c r="N249" s="20" t="str">
        <f>IF(原始数据!AO250="","",IF(ISERROR(MATCH(原始数据!AO250,各类选项!$C:$C,0)),1,0))</f>
        <v/>
      </c>
      <c r="O249" s="20">
        <f>IF(原始数据!AP250="","",IF(ISERROR(MATCH(原始数据!AP250,各类选项!$E:$E,0)),1,0))</f>
        <v>0</v>
      </c>
      <c r="P249" s="20">
        <f>IF(原始数据!AQ250="","",IF(ISERROR(MATCH(原始数据!AQ250,各类选项!$E:$E,0)),1,0))</f>
        <v>0</v>
      </c>
      <c r="Q249" s="20">
        <f>IF(原始数据!AR250="","",IF(ISERROR(MATCH(原始数据!AR250,各类选项!$E:$E,0)),1,0))</f>
        <v>0</v>
      </c>
      <c r="R249" s="20">
        <f>IF(原始数据!AS250="","",IF(ISERROR(MATCH(原始数据!AS250,各类选项!$E:$E,0)),1,0))</f>
        <v>0</v>
      </c>
      <c r="S249" s="20">
        <f>IF(原始数据!AV250="","",IF(ISERROR(MATCH(原始数据!AV250,各类选项!$C:$C,0)),1,0))</f>
        <v>0</v>
      </c>
      <c r="T249" s="20">
        <f>IF(赛后数据!M250="","",IF(ISERROR(MATCH(赛后数据!M250,(各类选项!J:J),0)),1,0))</f>
        <v>0</v>
      </c>
      <c r="U249" s="20">
        <f>IF(赛后数据!U250="","",IF(ISERROR(MATCH(赛后数据!U250,(各类选项!J:J),0)),1,0))</f>
        <v>0</v>
      </c>
      <c r="V249" s="20">
        <f>IF(赛后数据!AC250="","",IF(ISERROR(MATCH(赛后数据!AC250,(各类选项!J:J),0)),1,0))</f>
        <v>0</v>
      </c>
      <c r="W249" s="20">
        <f>IF(赛后数据!AK250="","",IF(ISERROR(MATCH(赛后数据!AK250,(各类选项!J:J),0)),1,0))</f>
        <v>0</v>
      </c>
      <c r="Y249" s="20" t="str">
        <f>IF(对局数据!AM250="","",IF(ISERROR(MATCH(对局数据!AM250,(各类选项!J:J),0)),1,0))</f>
        <v/>
      </c>
    </row>
    <row r="250" spans="1:25">
      <c r="A250" s="20">
        <f t="shared" si="9"/>
        <v>0</v>
      </c>
      <c r="B250" s="20">
        <f t="shared" si="10"/>
        <v>0</v>
      </c>
      <c r="C250" s="20">
        <f t="shared" si="11"/>
        <v>0</v>
      </c>
      <c r="D250" s="20">
        <f>IF(原始数据!K251="","",IF(ISERROR(MATCH(原始数据!K251,原始数据!E251:F251,0)),1,0)-IF(原始数据!K251="",1,0))</f>
        <v>0</v>
      </c>
      <c r="E250" s="20">
        <f>IF(原始数据!L251="","",IF(ISERROR(MATCH(原始数据!L251,各类选项!L:L,0)),1,0)-IF(原始数据!L251="",1,0))</f>
        <v>0</v>
      </c>
      <c r="F250" s="20" t="str">
        <f>IF(原始数据!W251="","",IF(ISERROR(MATCH(原始数据!W251,各类选项!G:G,0)),1,0))</f>
        <v/>
      </c>
      <c r="G250" s="20">
        <f>IF(原始数据!X251="","",IF(ISERROR(MATCH(原始数据!X251,各类选项!G:G,0)),1,0))</f>
        <v>0</v>
      </c>
      <c r="H250" s="20">
        <f>IF(原始数据!AK251="","",IF(ISERROR(MATCH(原始数据!AK251,各类选项!$E:$E,0)),1,0))</f>
        <v>0</v>
      </c>
      <c r="I250" s="20">
        <f>IF(原始数据!AL251="","",IF(ISERROR(MATCH(原始数据!AL251,各类选项!$E:$E,0)),1,0))</f>
        <v>0</v>
      </c>
      <c r="J250" s="20">
        <f>IF(原始数据!AR251="","",IF(ISERROR(MATCH(原始数据!AR251,各类选项!$E:$E,0)),1,0))</f>
        <v>0</v>
      </c>
      <c r="K250" s="20">
        <f>IF(原始数据!AT251="","",IF(ISERROR(MATCH(原始数据!AT251,各类选项!$E:$E,0)),1,0))</f>
        <v>0</v>
      </c>
      <c r="L250" s="20" t="str">
        <f>IF(原始数据!AM251="","",IF(ISERROR(MATCH(原始数据!AM251,各类选项!$C:$C,0)),1,0))</f>
        <v/>
      </c>
      <c r="M250" s="20" t="str">
        <f>IF(原始数据!AN251="","",IF(ISERROR(MATCH(原始数据!AN251,各类选项!$C:$C,0)),1,0))</f>
        <v/>
      </c>
      <c r="N250" s="20" t="str">
        <f>IF(原始数据!AO251="","",IF(ISERROR(MATCH(原始数据!AO251,各类选项!$C:$C,0)),1,0))</f>
        <v/>
      </c>
      <c r="O250" s="20">
        <f>IF(原始数据!AP251="","",IF(ISERROR(MATCH(原始数据!AP251,各类选项!$E:$E,0)),1,0))</f>
        <v>0</v>
      </c>
      <c r="P250" s="20">
        <f>IF(原始数据!AQ251="","",IF(ISERROR(MATCH(原始数据!AQ251,各类选项!$E:$E,0)),1,0))</f>
        <v>0</v>
      </c>
      <c r="Q250" s="20">
        <f>IF(原始数据!AR251="","",IF(ISERROR(MATCH(原始数据!AR251,各类选项!$E:$E,0)),1,0))</f>
        <v>0</v>
      </c>
      <c r="R250" s="20">
        <f>IF(原始数据!AS251="","",IF(ISERROR(MATCH(原始数据!AS251,各类选项!$E:$E,0)),1,0))</f>
        <v>0</v>
      </c>
      <c r="S250" s="20">
        <f>IF(原始数据!AV251="","",IF(ISERROR(MATCH(原始数据!AV251,各类选项!$C:$C,0)),1,0))</f>
        <v>0</v>
      </c>
      <c r="T250" s="20">
        <f>IF(赛后数据!M251="","",IF(ISERROR(MATCH(赛后数据!M251,(各类选项!J:J),0)),1,0))</f>
        <v>0</v>
      </c>
      <c r="U250" s="20">
        <f>IF(赛后数据!U251="","",IF(ISERROR(MATCH(赛后数据!U251,(各类选项!J:J),0)),1,0))</f>
        <v>0</v>
      </c>
      <c r="V250" s="20">
        <f>IF(赛后数据!AC251="","",IF(ISERROR(MATCH(赛后数据!AC251,(各类选项!J:J),0)),1,0))</f>
        <v>0</v>
      </c>
      <c r="W250" s="20">
        <f>IF(赛后数据!AK251="","",IF(ISERROR(MATCH(赛后数据!AK251,(各类选项!J:J),0)),1,0))</f>
        <v>0</v>
      </c>
      <c r="Y250" s="20" t="str">
        <f>IF(对局数据!AM251="","",IF(ISERROR(MATCH(对局数据!AM251,(各类选项!J:J),0)),1,0))</f>
        <v/>
      </c>
    </row>
    <row r="251" spans="1:25">
      <c r="A251" s="20">
        <f t="shared" si="9"/>
        <v>0</v>
      </c>
      <c r="B251" s="20">
        <f t="shared" si="10"/>
        <v>0</v>
      </c>
      <c r="C251" s="20">
        <f t="shared" si="11"/>
        <v>0</v>
      </c>
      <c r="D251" s="20">
        <f>IF(原始数据!K252="","",IF(ISERROR(MATCH(原始数据!K252,原始数据!E252:F252,0)),1,0)-IF(原始数据!K252="",1,0))</f>
        <v>0</v>
      </c>
      <c r="E251" s="20">
        <f>IF(原始数据!L252="","",IF(ISERROR(MATCH(原始数据!L252,各类选项!L:L,0)),1,0)-IF(原始数据!L252="",1,0))</f>
        <v>0</v>
      </c>
      <c r="F251" s="20" t="str">
        <f>IF(原始数据!W252="","",IF(ISERROR(MATCH(原始数据!W252,各类选项!G:G,0)),1,0))</f>
        <v/>
      </c>
      <c r="G251" s="20">
        <f>IF(原始数据!X252="","",IF(ISERROR(MATCH(原始数据!X252,各类选项!G:G,0)),1,0))</f>
        <v>0</v>
      </c>
      <c r="H251" s="20">
        <f>IF(原始数据!AK252="","",IF(ISERROR(MATCH(原始数据!AK252,各类选项!$E:$E,0)),1,0))</f>
        <v>0</v>
      </c>
      <c r="I251" s="20">
        <f>IF(原始数据!AL252="","",IF(ISERROR(MATCH(原始数据!AL252,各类选项!$E:$E,0)),1,0))</f>
        <v>0</v>
      </c>
      <c r="J251" s="20">
        <f>IF(原始数据!AR252="","",IF(ISERROR(MATCH(原始数据!AR252,各类选项!$E:$E,0)),1,0))</f>
        <v>0</v>
      </c>
      <c r="K251" s="20">
        <f>IF(原始数据!AT252="","",IF(ISERROR(MATCH(原始数据!AT252,各类选项!$E:$E,0)),1,0))</f>
        <v>0</v>
      </c>
      <c r="L251" s="20" t="str">
        <f>IF(原始数据!AM252="","",IF(ISERROR(MATCH(原始数据!AM252,各类选项!$C:$C,0)),1,0))</f>
        <v/>
      </c>
      <c r="M251" s="20" t="str">
        <f>IF(原始数据!AN252="","",IF(ISERROR(MATCH(原始数据!AN252,各类选项!$C:$C,0)),1,0))</f>
        <v/>
      </c>
      <c r="N251" s="20" t="str">
        <f>IF(原始数据!AO252="","",IF(ISERROR(MATCH(原始数据!AO252,各类选项!$C:$C,0)),1,0))</f>
        <v/>
      </c>
      <c r="O251" s="20">
        <f>IF(原始数据!AP252="","",IF(ISERROR(MATCH(原始数据!AP252,各类选项!$E:$E,0)),1,0))</f>
        <v>0</v>
      </c>
      <c r="P251" s="20">
        <f>IF(原始数据!AQ252="","",IF(ISERROR(MATCH(原始数据!AQ252,各类选项!$E:$E,0)),1,0))</f>
        <v>0</v>
      </c>
      <c r="Q251" s="20">
        <f>IF(原始数据!AR252="","",IF(ISERROR(MATCH(原始数据!AR252,各类选项!$E:$E,0)),1,0))</f>
        <v>0</v>
      </c>
      <c r="R251" s="20">
        <f>IF(原始数据!AS252="","",IF(ISERROR(MATCH(原始数据!AS252,各类选项!$E:$E,0)),1,0))</f>
        <v>0</v>
      </c>
      <c r="S251" s="20">
        <f>IF(原始数据!AV252="","",IF(ISERROR(MATCH(原始数据!AV252,各类选项!$C:$C,0)),1,0))</f>
        <v>0</v>
      </c>
      <c r="T251" s="20">
        <f>IF(赛后数据!M252="","",IF(ISERROR(MATCH(赛后数据!M252,(各类选项!J:J),0)),1,0))</f>
        <v>0</v>
      </c>
      <c r="U251" s="20">
        <f>IF(赛后数据!U252="","",IF(ISERROR(MATCH(赛后数据!U252,(各类选项!J:J),0)),1,0))</f>
        <v>0</v>
      </c>
      <c r="V251" s="20">
        <f>IF(赛后数据!AC252="","",IF(ISERROR(MATCH(赛后数据!AC252,(各类选项!J:J),0)),1,0))</f>
        <v>0</v>
      </c>
      <c r="W251" s="20">
        <f>IF(赛后数据!AK252="","",IF(ISERROR(MATCH(赛后数据!AK252,(各类选项!J:J),0)),1,0))</f>
        <v>0</v>
      </c>
      <c r="Y251" s="20" t="str">
        <f>IF(对局数据!AM252="","",IF(ISERROR(MATCH(对局数据!AM252,(各类选项!J:J),0)),1,0))</f>
        <v/>
      </c>
    </row>
    <row r="252" spans="1:25">
      <c r="A252" s="20">
        <f t="shared" si="9"/>
        <v>0</v>
      </c>
      <c r="B252" s="20">
        <f t="shared" si="10"/>
        <v>0</v>
      </c>
      <c r="C252" s="20">
        <f t="shared" si="11"/>
        <v>0</v>
      </c>
      <c r="D252" s="20">
        <f>IF(原始数据!K253="","",IF(ISERROR(MATCH(原始数据!K253,原始数据!E253:F253,0)),1,0)-IF(原始数据!K253="",1,0))</f>
        <v>0</v>
      </c>
      <c r="E252" s="20">
        <f>IF(原始数据!L253="","",IF(ISERROR(MATCH(原始数据!L253,各类选项!L:L,0)),1,0)-IF(原始数据!L253="",1,0))</f>
        <v>0</v>
      </c>
      <c r="F252" s="20">
        <f>IF(原始数据!W253="","",IF(ISERROR(MATCH(原始数据!W253,各类选项!G:G,0)),1,0))</f>
        <v>0</v>
      </c>
      <c r="G252" s="20">
        <f>IF(原始数据!X253="","",IF(ISERROR(MATCH(原始数据!X253,各类选项!G:G,0)),1,0))</f>
        <v>0</v>
      </c>
      <c r="H252" s="20">
        <f>IF(原始数据!AK253="","",IF(ISERROR(MATCH(原始数据!AK253,各类选项!$E:$E,0)),1,0))</f>
        <v>0</v>
      </c>
      <c r="I252" s="20">
        <f>IF(原始数据!AL253="","",IF(ISERROR(MATCH(原始数据!AL253,各类选项!$E:$E,0)),1,0))</f>
        <v>0</v>
      </c>
      <c r="J252" s="20">
        <f>IF(原始数据!AR253="","",IF(ISERROR(MATCH(原始数据!AR253,各类选项!$E:$E,0)),1,0))</f>
        <v>0</v>
      </c>
      <c r="K252" s="20">
        <f>IF(原始数据!AT253="","",IF(ISERROR(MATCH(原始数据!AT253,各类选项!$E:$E,0)),1,0))</f>
        <v>0</v>
      </c>
      <c r="L252" s="20">
        <f>IF(原始数据!AM253="","",IF(ISERROR(MATCH(原始数据!AM253,各类选项!$C:$C,0)),1,0))</f>
        <v>0</v>
      </c>
      <c r="M252" s="20" t="str">
        <f>IF(原始数据!AN253="","",IF(ISERROR(MATCH(原始数据!AN253,各类选项!$C:$C,0)),1,0))</f>
        <v/>
      </c>
      <c r="N252" s="20" t="str">
        <f>IF(原始数据!AO253="","",IF(ISERROR(MATCH(原始数据!AO253,各类选项!$C:$C,0)),1,0))</f>
        <v/>
      </c>
      <c r="O252" s="20">
        <f>IF(原始数据!AP253="","",IF(ISERROR(MATCH(原始数据!AP253,各类选项!$E:$E,0)),1,0))</f>
        <v>0</v>
      </c>
      <c r="P252" s="20">
        <f>IF(原始数据!AQ253="","",IF(ISERROR(MATCH(原始数据!AQ253,各类选项!$E:$E,0)),1,0))</f>
        <v>0</v>
      </c>
      <c r="Q252" s="20">
        <f>IF(原始数据!AR253="","",IF(ISERROR(MATCH(原始数据!AR253,各类选项!$E:$E,0)),1,0))</f>
        <v>0</v>
      </c>
      <c r="R252" s="20">
        <f>IF(原始数据!AS253="","",IF(ISERROR(MATCH(原始数据!AS253,各类选项!$E:$E,0)),1,0))</f>
        <v>0</v>
      </c>
      <c r="S252" s="20">
        <f>IF(原始数据!AV253="","",IF(ISERROR(MATCH(原始数据!AV253,各类选项!$C:$C,0)),1,0))</f>
        <v>0</v>
      </c>
      <c r="T252" s="20">
        <f>IF(赛后数据!M253="","",IF(ISERROR(MATCH(赛后数据!M253,(各类选项!J:J),0)),1,0))</f>
        <v>0</v>
      </c>
      <c r="U252" s="20">
        <f>IF(赛后数据!U253="","",IF(ISERROR(MATCH(赛后数据!U253,(各类选项!J:J),0)),1,0))</f>
        <v>0</v>
      </c>
      <c r="V252" s="20">
        <f>IF(赛后数据!AC253="","",IF(ISERROR(MATCH(赛后数据!AC253,(各类选项!J:J),0)),1,0))</f>
        <v>0</v>
      </c>
      <c r="W252" s="20">
        <f>IF(赛后数据!AK253="","",IF(ISERROR(MATCH(赛后数据!AK253,(各类选项!J:J),0)),1,0))</f>
        <v>0</v>
      </c>
      <c r="Y252" s="20" t="str">
        <f>IF(对局数据!AM253="","",IF(ISERROR(MATCH(对局数据!AM253,(各类选项!J:J),0)),1,0))</f>
        <v/>
      </c>
    </row>
    <row r="253" spans="1:25">
      <c r="A253" s="20">
        <f t="shared" si="9"/>
        <v>0</v>
      </c>
      <c r="B253" s="20">
        <f t="shared" si="10"/>
        <v>0</v>
      </c>
      <c r="C253" s="20">
        <f t="shared" si="11"/>
        <v>0</v>
      </c>
      <c r="D253" s="20">
        <f>IF(原始数据!K254="","",IF(ISERROR(MATCH(原始数据!K254,原始数据!E254:F254,0)),1,0)-IF(原始数据!K254="",1,0))</f>
        <v>0</v>
      </c>
      <c r="E253" s="20">
        <f>IF(原始数据!L254="","",IF(ISERROR(MATCH(原始数据!L254,各类选项!L:L,0)),1,0)-IF(原始数据!L254="",1,0))</f>
        <v>0</v>
      </c>
      <c r="F253" s="20">
        <f>IF(原始数据!W254="","",IF(ISERROR(MATCH(原始数据!W254,各类选项!G:G,0)),1,0))</f>
        <v>0</v>
      </c>
      <c r="G253" s="20">
        <f>IF(原始数据!X254="","",IF(ISERROR(MATCH(原始数据!X254,各类选项!G:G,0)),1,0))</f>
        <v>0</v>
      </c>
      <c r="H253" s="20">
        <f>IF(原始数据!AK254="","",IF(ISERROR(MATCH(原始数据!AK254,各类选项!$E:$E,0)),1,0))</f>
        <v>0</v>
      </c>
      <c r="I253" s="20">
        <f>IF(原始数据!AL254="","",IF(ISERROR(MATCH(原始数据!AL254,各类选项!$E:$E,0)),1,0))</f>
        <v>0</v>
      </c>
      <c r="J253" s="20">
        <f>IF(原始数据!AR254="","",IF(ISERROR(MATCH(原始数据!AR254,各类选项!$E:$E,0)),1,0))</f>
        <v>0</v>
      </c>
      <c r="K253" s="20">
        <f>IF(原始数据!AT254="","",IF(ISERROR(MATCH(原始数据!AT254,各类选项!$E:$E,0)),1,0))</f>
        <v>0</v>
      </c>
      <c r="L253" s="20">
        <f>IF(原始数据!AM254="","",IF(ISERROR(MATCH(原始数据!AM254,各类选项!$C:$C,0)),1,0))</f>
        <v>0</v>
      </c>
      <c r="M253" s="20" t="str">
        <f>IF(原始数据!AN254="","",IF(ISERROR(MATCH(原始数据!AN254,各类选项!$C:$C,0)),1,0))</f>
        <v/>
      </c>
      <c r="N253" s="20" t="str">
        <f>IF(原始数据!AO254="","",IF(ISERROR(MATCH(原始数据!AO254,各类选项!$C:$C,0)),1,0))</f>
        <v/>
      </c>
      <c r="O253" s="20">
        <f>IF(原始数据!AP254="","",IF(ISERROR(MATCH(原始数据!AP254,各类选项!$E:$E,0)),1,0))</f>
        <v>0</v>
      </c>
      <c r="P253" s="20">
        <f>IF(原始数据!AQ254="","",IF(ISERROR(MATCH(原始数据!AQ254,各类选项!$E:$E,0)),1,0))</f>
        <v>0</v>
      </c>
      <c r="Q253" s="20">
        <f>IF(原始数据!AR254="","",IF(ISERROR(MATCH(原始数据!AR254,各类选项!$E:$E,0)),1,0))</f>
        <v>0</v>
      </c>
      <c r="R253" s="20">
        <f>IF(原始数据!AS254="","",IF(ISERROR(MATCH(原始数据!AS254,各类选项!$E:$E,0)),1,0))</f>
        <v>0</v>
      </c>
      <c r="S253" s="20">
        <f>IF(原始数据!AV254="","",IF(ISERROR(MATCH(原始数据!AV254,各类选项!$C:$C,0)),1,0))</f>
        <v>0</v>
      </c>
      <c r="T253" s="20">
        <f>IF(赛后数据!M254="","",IF(ISERROR(MATCH(赛后数据!M254,(各类选项!J:J),0)),1,0))</f>
        <v>0</v>
      </c>
      <c r="U253" s="20">
        <f>IF(赛后数据!U254="","",IF(ISERROR(MATCH(赛后数据!U254,(各类选项!J:J),0)),1,0))</f>
        <v>0</v>
      </c>
      <c r="V253" s="20">
        <f>IF(赛后数据!AC254="","",IF(ISERROR(MATCH(赛后数据!AC254,(各类选项!J:J),0)),1,0))</f>
        <v>0</v>
      </c>
      <c r="W253" s="20">
        <f>IF(赛后数据!AK254="","",IF(ISERROR(MATCH(赛后数据!AK254,(各类选项!J:J),0)),1,0))</f>
        <v>0</v>
      </c>
      <c r="Y253" s="20" t="str">
        <f>IF(对局数据!AM254="","",IF(ISERROR(MATCH(对局数据!AM254,(各类选项!J:J),0)),1,0))</f>
        <v/>
      </c>
    </row>
    <row r="254" spans="1:25">
      <c r="A254" s="20">
        <f t="shared" si="9"/>
        <v>0</v>
      </c>
      <c r="B254" s="20">
        <f t="shared" si="10"/>
        <v>0</v>
      </c>
      <c r="C254" s="20">
        <f t="shared" si="11"/>
        <v>0</v>
      </c>
      <c r="D254" s="20" t="str">
        <f>IF(原始数据!K255="","",IF(ISERROR(MATCH(原始数据!K255,原始数据!E255:F255,0)),1,0)-IF(原始数据!K255="",1,0))</f>
        <v/>
      </c>
      <c r="E254" s="20" t="str">
        <f>IF(原始数据!L255="","",IF(ISERROR(MATCH(原始数据!L255,各类选项!L:L,0)),1,0)-IF(原始数据!L255="",1,0))</f>
        <v/>
      </c>
      <c r="F254" s="20" t="str">
        <f>IF(原始数据!W255="","",IF(ISERROR(MATCH(原始数据!W255,各类选项!G:G,0)),1,0))</f>
        <v/>
      </c>
      <c r="G254" s="20" t="str">
        <f>IF(原始数据!X255="","",IF(ISERROR(MATCH(原始数据!X255,各类选项!G:G,0)),1,0))</f>
        <v/>
      </c>
      <c r="H254" s="20" t="str">
        <f>IF(原始数据!AK255="","",IF(ISERROR(MATCH(原始数据!AK255,各类选项!$E:$E,0)),1,0))</f>
        <v/>
      </c>
      <c r="I254" s="20" t="str">
        <f>IF(原始数据!AL255="","",IF(ISERROR(MATCH(原始数据!AL255,各类选项!$E:$E,0)),1,0))</f>
        <v/>
      </c>
      <c r="J254" s="20" t="str">
        <f>IF(原始数据!AR255="","",IF(ISERROR(MATCH(原始数据!AR255,各类选项!$E:$E,0)),1,0))</f>
        <v/>
      </c>
      <c r="K254" s="20" t="str">
        <f>IF(原始数据!AT255="","",IF(ISERROR(MATCH(原始数据!AT255,各类选项!$E:$E,0)),1,0))</f>
        <v/>
      </c>
      <c r="L254" s="20" t="str">
        <f>IF(原始数据!AM255="","",IF(ISERROR(MATCH(原始数据!AM255,各类选项!$C:$C,0)),1,0))</f>
        <v/>
      </c>
      <c r="M254" s="20" t="str">
        <f>IF(原始数据!AN255="","",IF(ISERROR(MATCH(原始数据!AN255,各类选项!$C:$C,0)),1,0))</f>
        <v/>
      </c>
      <c r="N254" s="20" t="str">
        <f>IF(原始数据!AO255="","",IF(ISERROR(MATCH(原始数据!AO255,各类选项!$C:$C,0)),1,0))</f>
        <v/>
      </c>
      <c r="O254" s="20" t="str">
        <f>IF(原始数据!AP255="","",IF(ISERROR(MATCH(原始数据!AP255,各类选项!$E:$E,0)),1,0))</f>
        <v/>
      </c>
      <c r="P254" s="20" t="str">
        <f>IF(原始数据!AQ255="","",IF(ISERROR(MATCH(原始数据!AQ255,各类选项!$E:$E,0)),1,0))</f>
        <v/>
      </c>
      <c r="Q254" s="20" t="str">
        <f>IF(原始数据!AR255="","",IF(ISERROR(MATCH(原始数据!AR255,各类选项!$E:$E,0)),1,0))</f>
        <v/>
      </c>
      <c r="R254" s="20" t="str">
        <f>IF(原始数据!AS255="","",IF(ISERROR(MATCH(原始数据!AS255,各类选项!$E:$E,0)),1,0))</f>
        <v/>
      </c>
      <c r="S254" s="20" t="str">
        <f>IF(原始数据!AV255="","",IF(ISERROR(MATCH(原始数据!AV255,各类选项!$C:$C,0)),1,0))</f>
        <v/>
      </c>
      <c r="T254" s="20" t="str">
        <f>IF(赛后数据!M255="","",IF(ISERROR(MATCH(赛后数据!M255,(各类选项!J:J),0)),1,0))</f>
        <v/>
      </c>
      <c r="U254" s="20" t="str">
        <f>IF(赛后数据!U255="","",IF(ISERROR(MATCH(赛后数据!U255,(各类选项!J:J),0)),1,0))</f>
        <v/>
      </c>
      <c r="V254" s="20" t="str">
        <f>IF(赛后数据!AC255="","",IF(ISERROR(MATCH(赛后数据!AC255,(各类选项!J:J),0)),1,0))</f>
        <v/>
      </c>
      <c r="W254" s="20" t="str">
        <f>IF(赛后数据!AK255="","",IF(ISERROR(MATCH(赛后数据!AK255,(各类选项!J:J),0)),1,0))</f>
        <v/>
      </c>
      <c r="Y254" s="20" t="str">
        <f>IF(对局数据!AM255="","",IF(ISERROR(MATCH(对局数据!AM255,(各类选项!J:J),0)),1,0))</f>
        <v/>
      </c>
    </row>
    <row r="255" spans="1:25">
      <c r="A255" s="20">
        <f t="shared" si="9"/>
        <v>0</v>
      </c>
      <c r="B255" s="20">
        <f t="shared" si="10"/>
        <v>0</v>
      </c>
      <c r="C255" s="20">
        <f t="shared" si="11"/>
        <v>0</v>
      </c>
      <c r="D255" s="20" t="str">
        <f>IF(原始数据!K256="","",IF(ISERROR(MATCH(原始数据!K256,原始数据!E256:F256,0)),1,0)-IF(原始数据!K256="",1,0))</f>
        <v/>
      </c>
      <c r="E255" s="20" t="str">
        <f>IF(原始数据!L256="","",IF(ISERROR(MATCH(原始数据!L256,各类选项!L:L,0)),1,0)-IF(原始数据!L256="",1,0))</f>
        <v/>
      </c>
      <c r="F255" s="20" t="str">
        <f>IF(原始数据!W256="","",IF(ISERROR(MATCH(原始数据!W256,各类选项!G:G,0)),1,0))</f>
        <v/>
      </c>
      <c r="G255" s="20" t="str">
        <f>IF(原始数据!X256="","",IF(ISERROR(MATCH(原始数据!X256,各类选项!G:G,0)),1,0))</f>
        <v/>
      </c>
      <c r="H255" s="20" t="str">
        <f>IF(原始数据!AK256="","",IF(ISERROR(MATCH(原始数据!AK256,各类选项!$E:$E,0)),1,0))</f>
        <v/>
      </c>
      <c r="I255" s="20" t="str">
        <f>IF(原始数据!AL256="","",IF(ISERROR(MATCH(原始数据!AL256,各类选项!$E:$E,0)),1,0))</f>
        <v/>
      </c>
      <c r="J255" s="20" t="str">
        <f>IF(原始数据!AR256="","",IF(ISERROR(MATCH(原始数据!AR256,各类选项!$E:$E,0)),1,0))</f>
        <v/>
      </c>
      <c r="K255" s="20" t="str">
        <f>IF(原始数据!AT256="","",IF(ISERROR(MATCH(原始数据!AT256,各类选项!$E:$E,0)),1,0))</f>
        <v/>
      </c>
      <c r="L255" s="20" t="str">
        <f>IF(原始数据!AM256="","",IF(ISERROR(MATCH(原始数据!AM256,各类选项!$C:$C,0)),1,0))</f>
        <v/>
      </c>
      <c r="M255" s="20" t="str">
        <f>IF(原始数据!AN256="","",IF(ISERROR(MATCH(原始数据!AN256,各类选项!$C:$C,0)),1,0))</f>
        <v/>
      </c>
      <c r="N255" s="20" t="str">
        <f>IF(原始数据!AO256="","",IF(ISERROR(MATCH(原始数据!AO256,各类选项!$C:$C,0)),1,0))</f>
        <v/>
      </c>
      <c r="O255" s="20" t="str">
        <f>IF(原始数据!AP256="","",IF(ISERROR(MATCH(原始数据!AP256,各类选项!$E:$E,0)),1,0))</f>
        <v/>
      </c>
      <c r="P255" s="20" t="str">
        <f>IF(原始数据!AQ256="","",IF(ISERROR(MATCH(原始数据!AQ256,各类选项!$E:$E,0)),1,0))</f>
        <v/>
      </c>
      <c r="Q255" s="20" t="str">
        <f>IF(原始数据!AR256="","",IF(ISERROR(MATCH(原始数据!AR256,各类选项!$E:$E,0)),1,0))</f>
        <v/>
      </c>
      <c r="R255" s="20" t="str">
        <f>IF(原始数据!AS256="","",IF(ISERROR(MATCH(原始数据!AS256,各类选项!$E:$E,0)),1,0))</f>
        <v/>
      </c>
      <c r="S255" s="20" t="str">
        <f>IF(原始数据!AV256="","",IF(ISERROR(MATCH(原始数据!AV256,各类选项!$C:$C,0)),1,0))</f>
        <v/>
      </c>
      <c r="T255" s="20" t="str">
        <f>IF(赛后数据!M256="","",IF(ISERROR(MATCH(赛后数据!M256,(各类选项!J:J),0)),1,0))</f>
        <v/>
      </c>
      <c r="U255" s="20" t="str">
        <f>IF(赛后数据!U256="","",IF(ISERROR(MATCH(赛后数据!U256,(各类选项!J:J),0)),1,0))</f>
        <v/>
      </c>
      <c r="V255" s="20" t="str">
        <f>IF(赛后数据!AC256="","",IF(ISERROR(MATCH(赛后数据!AC256,(各类选项!J:J),0)),1,0))</f>
        <v/>
      </c>
      <c r="W255" s="20" t="str">
        <f>IF(赛后数据!AK256="","",IF(ISERROR(MATCH(赛后数据!AK256,(各类选项!J:J),0)),1,0))</f>
        <v/>
      </c>
      <c r="Y255" s="20" t="str">
        <f>IF(对局数据!AM256="","",IF(ISERROR(MATCH(对局数据!AM256,(各类选项!J:J),0)),1,0))</f>
        <v/>
      </c>
    </row>
    <row r="256" spans="1:25">
      <c r="A256" s="20">
        <f t="shared" si="9"/>
        <v>0</v>
      </c>
      <c r="B256" s="20">
        <f t="shared" si="10"/>
        <v>0</v>
      </c>
      <c r="C256" s="20">
        <f t="shared" si="11"/>
        <v>0</v>
      </c>
      <c r="D256" s="20" t="str">
        <f>IF(原始数据!K257="","",IF(ISERROR(MATCH(原始数据!K257,原始数据!E257:F257,0)),1,0)-IF(原始数据!K257="",1,0))</f>
        <v/>
      </c>
      <c r="E256" s="20" t="str">
        <f>IF(原始数据!L257="","",IF(ISERROR(MATCH(原始数据!L257,各类选项!L:L,0)),1,0)-IF(原始数据!L257="",1,0))</f>
        <v/>
      </c>
      <c r="F256" s="20" t="str">
        <f>IF(原始数据!W257="","",IF(ISERROR(MATCH(原始数据!W257,各类选项!G:G,0)),1,0))</f>
        <v/>
      </c>
      <c r="G256" s="20" t="str">
        <f>IF(原始数据!X257="","",IF(ISERROR(MATCH(原始数据!X257,各类选项!G:G,0)),1,0))</f>
        <v/>
      </c>
      <c r="H256" s="20" t="str">
        <f>IF(原始数据!AK257="","",IF(ISERROR(MATCH(原始数据!AK257,各类选项!$E:$E,0)),1,0))</f>
        <v/>
      </c>
      <c r="I256" s="20" t="str">
        <f>IF(原始数据!AL257="","",IF(ISERROR(MATCH(原始数据!AL257,各类选项!$E:$E,0)),1,0))</f>
        <v/>
      </c>
      <c r="J256" s="20" t="str">
        <f>IF(原始数据!AR257="","",IF(ISERROR(MATCH(原始数据!AR257,各类选项!$E:$E,0)),1,0))</f>
        <v/>
      </c>
      <c r="K256" s="20" t="str">
        <f>IF(原始数据!AT257="","",IF(ISERROR(MATCH(原始数据!AT257,各类选项!$E:$E,0)),1,0))</f>
        <v/>
      </c>
      <c r="L256" s="20" t="str">
        <f>IF(原始数据!AM257="","",IF(ISERROR(MATCH(原始数据!AM257,各类选项!$C:$C,0)),1,0))</f>
        <v/>
      </c>
      <c r="M256" s="20" t="str">
        <f>IF(原始数据!AN257="","",IF(ISERROR(MATCH(原始数据!AN257,各类选项!$C:$C,0)),1,0))</f>
        <v/>
      </c>
      <c r="N256" s="20" t="str">
        <f>IF(原始数据!AO257="","",IF(ISERROR(MATCH(原始数据!AO257,各类选项!$C:$C,0)),1,0))</f>
        <v/>
      </c>
      <c r="O256" s="20" t="str">
        <f>IF(原始数据!AP257="","",IF(ISERROR(MATCH(原始数据!AP257,各类选项!$E:$E,0)),1,0))</f>
        <v/>
      </c>
      <c r="P256" s="20" t="str">
        <f>IF(原始数据!AQ257="","",IF(ISERROR(MATCH(原始数据!AQ257,各类选项!$E:$E,0)),1,0))</f>
        <v/>
      </c>
      <c r="Q256" s="20" t="str">
        <f>IF(原始数据!AR257="","",IF(ISERROR(MATCH(原始数据!AR257,各类选项!$E:$E,0)),1,0))</f>
        <v/>
      </c>
      <c r="R256" s="20" t="str">
        <f>IF(原始数据!AS257="","",IF(ISERROR(MATCH(原始数据!AS257,各类选项!$E:$E,0)),1,0))</f>
        <v/>
      </c>
      <c r="S256" s="20" t="str">
        <f>IF(原始数据!AV257="","",IF(ISERROR(MATCH(原始数据!AV257,各类选项!$C:$C,0)),1,0))</f>
        <v/>
      </c>
      <c r="T256" s="20" t="str">
        <f>IF(赛后数据!M257="","",IF(ISERROR(MATCH(赛后数据!M257,(各类选项!J:J),0)),1,0))</f>
        <v/>
      </c>
      <c r="U256" s="20" t="str">
        <f>IF(赛后数据!U257="","",IF(ISERROR(MATCH(赛后数据!U257,(各类选项!J:J),0)),1,0))</f>
        <v/>
      </c>
      <c r="V256" s="20" t="str">
        <f>IF(赛后数据!AC257="","",IF(ISERROR(MATCH(赛后数据!AC257,(各类选项!J:J),0)),1,0))</f>
        <v/>
      </c>
      <c r="W256" s="20" t="str">
        <f>IF(赛后数据!AK257="","",IF(ISERROR(MATCH(赛后数据!AK257,(各类选项!J:J),0)),1,0))</f>
        <v/>
      </c>
      <c r="Y256" s="20" t="str">
        <f>IF(对局数据!AM257="","",IF(ISERROR(MATCH(对局数据!AM257,(各类选项!J:J),0)),1,0))</f>
        <v/>
      </c>
    </row>
    <row r="257" spans="1:25">
      <c r="A257" s="20">
        <f t="shared" si="9"/>
        <v>0</v>
      </c>
      <c r="B257" s="20">
        <f t="shared" si="10"/>
        <v>0</v>
      </c>
      <c r="C257" s="20">
        <f t="shared" si="11"/>
        <v>0</v>
      </c>
      <c r="D257" s="20" t="str">
        <f>IF(原始数据!K258="","",IF(ISERROR(MATCH(原始数据!K258,原始数据!E258:F258,0)),1,0)-IF(原始数据!K258="",1,0))</f>
        <v/>
      </c>
      <c r="E257" s="20" t="str">
        <f>IF(原始数据!L258="","",IF(ISERROR(MATCH(原始数据!L258,各类选项!L:L,0)),1,0)-IF(原始数据!L258="",1,0))</f>
        <v/>
      </c>
      <c r="F257" s="20" t="str">
        <f>IF(原始数据!W258="","",IF(ISERROR(MATCH(原始数据!W258,各类选项!G:G,0)),1,0))</f>
        <v/>
      </c>
      <c r="G257" s="20" t="str">
        <f>IF(原始数据!X258="","",IF(ISERROR(MATCH(原始数据!X258,各类选项!G:G,0)),1,0))</f>
        <v/>
      </c>
      <c r="H257" s="20" t="str">
        <f>IF(原始数据!AK258="","",IF(ISERROR(MATCH(原始数据!AK258,各类选项!$E:$E,0)),1,0))</f>
        <v/>
      </c>
      <c r="I257" s="20" t="str">
        <f>IF(原始数据!AL258="","",IF(ISERROR(MATCH(原始数据!AL258,各类选项!$E:$E,0)),1,0))</f>
        <v/>
      </c>
      <c r="J257" s="20" t="str">
        <f>IF(原始数据!AR258="","",IF(ISERROR(MATCH(原始数据!AR258,各类选项!$E:$E,0)),1,0))</f>
        <v/>
      </c>
      <c r="K257" s="20" t="str">
        <f>IF(原始数据!AT258="","",IF(ISERROR(MATCH(原始数据!AT258,各类选项!$E:$E,0)),1,0))</f>
        <v/>
      </c>
      <c r="L257" s="20" t="str">
        <f>IF(原始数据!AM258="","",IF(ISERROR(MATCH(原始数据!AM258,各类选项!$C:$C,0)),1,0))</f>
        <v/>
      </c>
      <c r="M257" s="20" t="str">
        <f>IF(原始数据!AN258="","",IF(ISERROR(MATCH(原始数据!AN258,各类选项!$C:$C,0)),1,0))</f>
        <v/>
      </c>
      <c r="N257" s="20" t="str">
        <f>IF(原始数据!AO258="","",IF(ISERROR(MATCH(原始数据!AO258,各类选项!$C:$C,0)),1,0))</f>
        <v/>
      </c>
      <c r="O257" s="20" t="str">
        <f>IF(原始数据!AP258="","",IF(ISERROR(MATCH(原始数据!AP258,各类选项!$E:$E,0)),1,0))</f>
        <v/>
      </c>
      <c r="P257" s="20" t="str">
        <f>IF(原始数据!AQ258="","",IF(ISERROR(MATCH(原始数据!AQ258,各类选项!$E:$E,0)),1,0))</f>
        <v/>
      </c>
      <c r="Q257" s="20" t="str">
        <f>IF(原始数据!AR258="","",IF(ISERROR(MATCH(原始数据!AR258,各类选项!$E:$E,0)),1,0))</f>
        <v/>
      </c>
      <c r="R257" s="20" t="str">
        <f>IF(原始数据!AS258="","",IF(ISERROR(MATCH(原始数据!AS258,各类选项!$E:$E,0)),1,0))</f>
        <v/>
      </c>
      <c r="S257" s="20" t="str">
        <f>IF(原始数据!AV258="","",IF(ISERROR(MATCH(原始数据!AV258,各类选项!$C:$C,0)),1,0))</f>
        <v/>
      </c>
      <c r="T257" s="20" t="str">
        <f>IF(赛后数据!M258="","",IF(ISERROR(MATCH(赛后数据!M258,(各类选项!J:J),0)),1,0))</f>
        <v/>
      </c>
      <c r="U257" s="20" t="str">
        <f>IF(赛后数据!U258="","",IF(ISERROR(MATCH(赛后数据!U258,(各类选项!J:J),0)),1,0))</f>
        <v/>
      </c>
      <c r="V257" s="20" t="str">
        <f>IF(赛后数据!AC258="","",IF(ISERROR(MATCH(赛后数据!AC258,(各类选项!J:J),0)),1,0))</f>
        <v/>
      </c>
      <c r="W257" s="20" t="str">
        <f>IF(赛后数据!AK258="","",IF(ISERROR(MATCH(赛后数据!AK258,(各类选项!J:J),0)),1,0))</f>
        <v/>
      </c>
      <c r="Y257" s="20" t="str">
        <f>IF(对局数据!AM258="","",IF(ISERROR(MATCH(对局数据!AM258,(各类选项!J:J),0)),1,0))</f>
        <v/>
      </c>
    </row>
    <row r="258" spans="1:25">
      <c r="A258" s="20">
        <f t="shared" si="9"/>
        <v>0</v>
      </c>
      <c r="B258" s="20">
        <f t="shared" si="10"/>
        <v>0</v>
      </c>
      <c r="C258" s="20">
        <f t="shared" si="11"/>
        <v>0</v>
      </c>
      <c r="D258" s="20">
        <f>IF(原始数据!K259="","",IF(ISERROR(MATCH(原始数据!K259,原始数据!E259:F259,0)),1,0)-IF(原始数据!K259="",1,0))</f>
        <v>0</v>
      </c>
      <c r="E258" s="20">
        <f>IF(原始数据!L259="","",IF(ISERROR(MATCH(原始数据!L259,各类选项!L:L,0)),1,0)-IF(原始数据!L259="",1,0))</f>
        <v>0</v>
      </c>
      <c r="F258" s="20">
        <f>IF(原始数据!W259="","",IF(ISERROR(MATCH(原始数据!W259,各类选项!G:G,0)),1,0))</f>
        <v>0</v>
      </c>
      <c r="G258" s="20">
        <f>IF(原始数据!X259="","",IF(ISERROR(MATCH(原始数据!X259,各类选项!G:G,0)),1,0))</f>
        <v>0</v>
      </c>
      <c r="H258" s="20">
        <f>IF(原始数据!AK259="","",IF(ISERROR(MATCH(原始数据!AK259,各类选项!$E:$E,0)),1,0))</f>
        <v>0</v>
      </c>
      <c r="I258" s="20">
        <f>IF(原始数据!AL259="","",IF(ISERROR(MATCH(原始数据!AL259,各类选项!$E:$E,0)),1,0))</f>
        <v>0</v>
      </c>
      <c r="J258" s="20">
        <f>IF(原始数据!AR259="","",IF(ISERROR(MATCH(原始数据!AR259,各类选项!$E:$E,0)),1,0))</f>
        <v>0</v>
      </c>
      <c r="K258" s="20">
        <f>IF(原始数据!AT259="","",IF(ISERROR(MATCH(原始数据!AT259,各类选项!$E:$E,0)),1,0))</f>
        <v>0</v>
      </c>
      <c r="L258" s="20" t="str">
        <f>IF(原始数据!AM259="","",IF(ISERROR(MATCH(原始数据!AM259,各类选项!$C:$C,0)),1,0))</f>
        <v/>
      </c>
      <c r="M258" s="20" t="str">
        <f>IF(原始数据!AN259="","",IF(ISERROR(MATCH(原始数据!AN259,各类选项!$C:$C,0)),1,0))</f>
        <v/>
      </c>
      <c r="N258" s="20" t="str">
        <f>IF(原始数据!AO259="","",IF(ISERROR(MATCH(原始数据!AO259,各类选项!$C:$C,0)),1,0))</f>
        <v/>
      </c>
      <c r="O258" s="20">
        <f>IF(原始数据!AP259="","",IF(ISERROR(MATCH(原始数据!AP259,各类选项!$E:$E,0)),1,0))</f>
        <v>0</v>
      </c>
      <c r="P258" s="20">
        <f>IF(原始数据!AQ259="","",IF(ISERROR(MATCH(原始数据!AQ259,各类选项!$E:$E,0)),1,0))</f>
        <v>0</v>
      </c>
      <c r="Q258" s="20">
        <f>IF(原始数据!AR259="","",IF(ISERROR(MATCH(原始数据!AR259,各类选项!$E:$E,0)),1,0))</f>
        <v>0</v>
      </c>
      <c r="R258" s="20">
        <f>IF(原始数据!AS259="","",IF(ISERROR(MATCH(原始数据!AS259,各类选项!$E:$E,0)),1,0))</f>
        <v>0</v>
      </c>
      <c r="S258" s="20">
        <f>IF(原始数据!AV259="","",IF(ISERROR(MATCH(原始数据!AV259,各类选项!$C:$C,0)),1,0))</f>
        <v>0</v>
      </c>
      <c r="T258" s="20">
        <f>IF(赛后数据!M259="","",IF(ISERROR(MATCH(赛后数据!M259,(各类选项!J:J),0)),1,0))</f>
        <v>0</v>
      </c>
      <c r="U258" s="20">
        <f>IF(赛后数据!U259="","",IF(ISERROR(MATCH(赛后数据!U259,(各类选项!J:J),0)),1,0))</f>
        <v>0</v>
      </c>
      <c r="V258" s="20">
        <f>IF(赛后数据!AC259="","",IF(ISERROR(MATCH(赛后数据!AC259,(各类选项!J:J),0)),1,0))</f>
        <v>0</v>
      </c>
      <c r="W258" s="20">
        <f>IF(赛后数据!AK259="","",IF(ISERROR(MATCH(赛后数据!AK259,(各类选项!J:J),0)),1,0))</f>
        <v>0</v>
      </c>
      <c r="Y258" s="20">
        <f>IF(对局数据!AM259="","",IF(ISERROR(MATCH(对局数据!AM259,(各类选项!J:J),0)),1,0))</f>
        <v>0</v>
      </c>
    </row>
    <row r="259" spans="1:25">
      <c r="A259" s="20">
        <f t="shared" ref="A259:A322" si="12">COUNTIF(D259:S259,"&gt;0")</f>
        <v>0</v>
      </c>
      <c r="B259" s="20">
        <f t="shared" ref="B259:B322" si="13">COUNTIF(T259:W259,"&gt;0")</f>
        <v>0</v>
      </c>
      <c r="C259" s="20">
        <f t="shared" ref="C259:C322" si="14">COUNTIF(T259:W259,"&gt;0")+COUNTIF(Y259,"&gt;0")</f>
        <v>0</v>
      </c>
      <c r="D259" s="20">
        <f>IF(原始数据!K260="","",IF(ISERROR(MATCH(原始数据!K260,原始数据!E260:F260,0)),1,0)-IF(原始数据!K260="",1,0))</f>
        <v>0</v>
      </c>
      <c r="E259" s="20">
        <f>IF(原始数据!L260="","",IF(ISERROR(MATCH(原始数据!L260,各类选项!L:L,0)),1,0)-IF(原始数据!L260="",1,0))</f>
        <v>0</v>
      </c>
      <c r="F259" s="20">
        <f>IF(原始数据!W260="","",IF(ISERROR(MATCH(原始数据!W260,各类选项!G:G,0)),1,0))</f>
        <v>0</v>
      </c>
      <c r="G259" s="20">
        <f>IF(原始数据!X260="","",IF(ISERROR(MATCH(原始数据!X260,各类选项!G:G,0)),1,0))</f>
        <v>0</v>
      </c>
      <c r="H259" s="20">
        <f>IF(原始数据!AK260="","",IF(ISERROR(MATCH(原始数据!AK260,各类选项!$E:$E,0)),1,0))</f>
        <v>0</v>
      </c>
      <c r="I259" s="20">
        <f>IF(原始数据!AL260="","",IF(ISERROR(MATCH(原始数据!AL260,各类选项!$E:$E,0)),1,0))</f>
        <v>0</v>
      </c>
      <c r="J259" s="20">
        <f>IF(原始数据!AR260="","",IF(ISERROR(MATCH(原始数据!AR260,各类选项!$E:$E,0)),1,0))</f>
        <v>0</v>
      </c>
      <c r="K259" s="20">
        <f>IF(原始数据!AT260="","",IF(ISERROR(MATCH(原始数据!AT260,各类选项!$E:$E,0)),1,0))</f>
        <v>0</v>
      </c>
      <c r="L259" s="20" t="str">
        <f>IF(原始数据!AM260="","",IF(ISERROR(MATCH(原始数据!AM260,各类选项!$C:$C,0)),1,0))</f>
        <v/>
      </c>
      <c r="M259" s="20" t="str">
        <f>IF(原始数据!AN260="","",IF(ISERROR(MATCH(原始数据!AN260,各类选项!$C:$C,0)),1,0))</f>
        <v/>
      </c>
      <c r="N259" s="20" t="str">
        <f>IF(原始数据!AO260="","",IF(ISERROR(MATCH(原始数据!AO260,各类选项!$C:$C,0)),1,0))</f>
        <v/>
      </c>
      <c r="O259" s="20">
        <f>IF(原始数据!AP260="","",IF(ISERROR(MATCH(原始数据!AP260,各类选项!$E:$E,0)),1,0))</f>
        <v>0</v>
      </c>
      <c r="P259" s="20">
        <f>IF(原始数据!AQ260="","",IF(ISERROR(MATCH(原始数据!AQ260,各类选项!$E:$E,0)),1,0))</f>
        <v>0</v>
      </c>
      <c r="Q259" s="20">
        <f>IF(原始数据!AR260="","",IF(ISERROR(MATCH(原始数据!AR260,各类选项!$E:$E,0)),1,0))</f>
        <v>0</v>
      </c>
      <c r="R259" s="20">
        <f>IF(原始数据!AS260="","",IF(ISERROR(MATCH(原始数据!AS260,各类选项!$E:$E,0)),1,0))</f>
        <v>0</v>
      </c>
      <c r="S259" s="20">
        <f>IF(原始数据!AV260="","",IF(ISERROR(MATCH(原始数据!AV260,各类选项!$C:$C,0)),1,0))</f>
        <v>0</v>
      </c>
      <c r="T259" s="20">
        <f>IF(赛后数据!M260="","",IF(ISERROR(MATCH(赛后数据!M260,(各类选项!J:J),0)),1,0))</f>
        <v>0</v>
      </c>
      <c r="U259" s="20">
        <f>IF(赛后数据!U260="","",IF(ISERROR(MATCH(赛后数据!U260,(各类选项!J:J),0)),1,0))</f>
        <v>0</v>
      </c>
      <c r="V259" s="20">
        <f>IF(赛后数据!AC260="","",IF(ISERROR(MATCH(赛后数据!AC260,(各类选项!J:J),0)),1,0))</f>
        <v>0</v>
      </c>
      <c r="W259" s="20">
        <f>IF(赛后数据!AK260="","",IF(ISERROR(MATCH(赛后数据!AK260,(各类选项!J:J),0)),1,0))</f>
        <v>0</v>
      </c>
      <c r="Y259" s="20">
        <f>IF(对局数据!AM260="","",IF(ISERROR(MATCH(对局数据!AM260,(各类选项!J:J),0)),1,0))</f>
        <v>0</v>
      </c>
    </row>
    <row r="260" spans="1:25">
      <c r="A260" s="20">
        <f t="shared" si="12"/>
        <v>0</v>
      </c>
      <c r="B260" s="20">
        <f t="shared" si="13"/>
        <v>0</v>
      </c>
      <c r="C260" s="20">
        <f t="shared" si="14"/>
        <v>0</v>
      </c>
      <c r="D260" s="20">
        <f>IF(原始数据!K261="","",IF(ISERROR(MATCH(原始数据!K261,原始数据!E261:F261,0)),1,0)-IF(原始数据!K261="",1,0))</f>
        <v>0</v>
      </c>
      <c r="E260" s="20">
        <f>IF(原始数据!L261="","",IF(ISERROR(MATCH(原始数据!L261,各类选项!L:L,0)),1,0)-IF(原始数据!L261="",1,0))</f>
        <v>0</v>
      </c>
      <c r="F260" s="20">
        <f>IF(原始数据!W261="","",IF(ISERROR(MATCH(原始数据!W261,各类选项!G:G,0)),1,0))</f>
        <v>0</v>
      </c>
      <c r="G260" s="20">
        <f>IF(原始数据!X261="","",IF(ISERROR(MATCH(原始数据!X261,各类选项!G:G,0)),1,0))</f>
        <v>0</v>
      </c>
      <c r="H260" s="20">
        <f>IF(原始数据!AK261="","",IF(ISERROR(MATCH(原始数据!AK261,各类选项!$E:$E,0)),1,0))</f>
        <v>0</v>
      </c>
      <c r="I260" s="20">
        <f>IF(原始数据!AL261="","",IF(ISERROR(MATCH(原始数据!AL261,各类选项!$E:$E,0)),1,0))</f>
        <v>0</v>
      </c>
      <c r="J260" s="20">
        <f>IF(原始数据!AR261="","",IF(ISERROR(MATCH(原始数据!AR261,各类选项!$E:$E,0)),1,0))</f>
        <v>0</v>
      </c>
      <c r="K260" s="20">
        <f>IF(原始数据!AT261="","",IF(ISERROR(MATCH(原始数据!AT261,各类选项!$E:$E,0)),1,0))</f>
        <v>0</v>
      </c>
      <c r="L260" s="20">
        <f>IF(原始数据!AM261="","",IF(ISERROR(MATCH(原始数据!AM261,各类选项!$C:$C,0)),1,0))</f>
        <v>0</v>
      </c>
      <c r="M260" s="20" t="str">
        <f>IF(原始数据!AN261="","",IF(ISERROR(MATCH(原始数据!AN261,各类选项!$C:$C,0)),1,0))</f>
        <v/>
      </c>
      <c r="N260" s="20" t="str">
        <f>IF(原始数据!AO261="","",IF(ISERROR(MATCH(原始数据!AO261,各类选项!$C:$C,0)),1,0))</f>
        <v/>
      </c>
      <c r="O260" s="20">
        <f>IF(原始数据!AP261="","",IF(ISERROR(MATCH(原始数据!AP261,各类选项!$E:$E,0)),1,0))</f>
        <v>0</v>
      </c>
      <c r="P260" s="20">
        <f>IF(原始数据!AQ261="","",IF(ISERROR(MATCH(原始数据!AQ261,各类选项!$E:$E,0)),1,0))</f>
        <v>0</v>
      </c>
      <c r="Q260" s="20">
        <f>IF(原始数据!AR261="","",IF(ISERROR(MATCH(原始数据!AR261,各类选项!$E:$E,0)),1,0))</f>
        <v>0</v>
      </c>
      <c r="R260" s="20">
        <f>IF(原始数据!AS261="","",IF(ISERROR(MATCH(原始数据!AS261,各类选项!$E:$E,0)),1,0))</f>
        <v>0</v>
      </c>
      <c r="S260" s="20">
        <f>IF(原始数据!AV261="","",IF(ISERROR(MATCH(原始数据!AV261,各类选项!$C:$C,0)),1,0))</f>
        <v>0</v>
      </c>
      <c r="T260" s="20">
        <f>IF(赛后数据!M261="","",IF(ISERROR(MATCH(赛后数据!M261,(各类选项!J:J),0)),1,0))</f>
        <v>0</v>
      </c>
      <c r="U260" s="20">
        <f>IF(赛后数据!U261="","",IF(ISERROR(MATCH(赛后数据!U261,(各类选项!J:J),0)),1,0))</f>
        <v>0</v>
      </c>
      <c r="V260" s="20">
        <f>IF(赛后数据!AC261="","",IF(ISERROR(MATCH(赛后数据!AC261,(各类选项!J:J),0)),1,0))</f>
        <v>0</v>
      </c>
      <c r="W260" s="20">
        <f>IF(赛后数据!AK261="","",IF(ISERROR(MATCH(赛后数据!AK261,(各类选项!J:J),0)),1,0))</f>
        <v>0</v>
      </c>
      <c r="Y260" s="20">
        <f>IF(对局数据!AM261="","",IF(ISERROR(MATCH(对局数据!AM261,(各类选项!J:J),0)),1,0))</f>
        <v>0</v>
      </c>
    </row>
    <row r="261" spans="1:25">
      <c r="A261" s="20">
        <f t="shared" si="12"/>
        <v>0</v>
      </c>
      <c r="B261" s="20">
        <f t="shared" si="13"/>
        <v>0</v>
      </c>
      <c r="C261" s="20">
        <f t="shared" si="14"/>
        <v>0</v>
      </c>
      <c r="D261" s="20">
        <f>IF(原始数据!K262="","",IF(ISERROR(MATCH(原始数据!K262,原始数据!E262:F262,0)),1,0)-IF(原始数据!K262="",1,0))</f>
        <v>0</v>
      </c>
      <c r="E261" s="20">
        <f>IF(原始数据!L262="","",IF(ISERROR(MATCH(原始数据!L262,各类选项!L:L,0)),1,0)-IF(原始数据!L262="",1,0))</f>
        <v>0</v>
      </c>
      <c r="F261" s="20">
        <f>IF(原始数据!W262="","",IF(ISERROR(MATCH(原始数据!W262,各类选项!G:G,0)),1,0))</f>
        <v>0</v>
      </c>
      <c r="G261" s="20">
        <f>IF(原始数据!X262="","",IF(ISERROR(MATCH(原始数据!X262,各类选项!G:G,0)),1,0))</f>
        <v>0</v>
      </c>
      <c r="H261" s="20">
        <f>IF(原始数据!AK262="","",IF(ISERROR(MATCH(原始数据!AK262,各类选项!$E:$E,0)),1,0))</f>
        <v>0</v>
      </c>
      <c r="I261" s="20">
        <f>IF(原始数据!AL262="","",IF(ISERROR(MATCH(原始数据!AL262,各类选项!$E:$E,0)),1,0))</f>
        <v>0</v>
      </c>
      <c r="J261" s="20">
        <f>IF(原始数据!AR262="","",IF(ISERROR(MATCH(原始数据!AR262,各类选项!$E:$E,0)),1,0))</f>
        <v>0</v>
      </c>
      <c r="K261" s="20">
        <f>IF(原始数据!AT262="","",IF(ISERROR(MATCH(原始数据!AT262,各类选项!$E:$E,0)),1,0))</f>
        <v>0</v>
      </c>
      <c r="L261" s="20">
        <f>IF(原始数据!AM262="","",IF(ISERROR(MATCH(原始数据!AM262,各类选项!$C:$C,0)),1,0))</f>
        <v>0</v>
      </c>
      <c r="M261" s="20" t="str">
        <f>IF(原始数据!AN262="","",IF(ISERROR(MATCH(原始数据!AN262,各类选项!$C:$C,0)),1,0))</f>
        <v/>
      </c>
      <c r="N261" s="20" t="str">
        <f>IF(原始数据!AO262="","",IF(ISERROR(MATCH(原始数据!AO262,各类选项!$C:$C,0)),1,0))</f>
        <v/>
      </c>
      <c r="O261" s="20">
        <f>IF(原始数据!AP262="","",IF(ISERROR(MATCH(原始数据!AP262,各类选项!$E:$E,0)),1,0))</f>
        <v>0</v>
      </c>
      <c r="P261" s="20">
        <f>IF(原始数据!AQ262="","",IF(ISERROR(MATCH(原始数据!AQ262,各类选项!$E:$E,0)),1,0))</f>
        <v>0</v>
      </c>
      <c r="Q261" s="20">
        <f>IF(原始数据!AR262="","",IF(ISERROR(MATCH(原始数据!AR262,各类选项!$E:$E,0)),1,0))</f>
        <v>0</v>
      </c>
      <c r="R261" s="20">
        <f>IF(原始数据!AS262="","",IF(ISERROR(MATCH(原始数据!AS262,各类选项!$E:$E,0)),1,0))</f>
        <v>0</v>
      </c>
      <c r="S261" s="20">
        <f>IF(原始数据!AV262="","",IF(ISERROR(MATCH(原始数据!AV262,各类选项!$C:$C,0)),1,0))</f>
        <v>0</v>
      </c>
      <c r="T261" s="20">
        <f>IF(赛后数据!M262="","",IF(ISERROR(MATCH(赛后数据!M262,(各类选项!J:J),0)),1,0))</f>
        <v>0</v>
      </c>
      <c r="U261" s="20">
        <f>IF(赛后数据!U262="","",IF(ISERROR(MATCH(赛后数据!U262,(各类选项!J:J),0)),1,0))</f>
        <v>0</v>
      </c>
      <c r="V261" s="20">
        <f>IF(赛后数据!AC262="","",IF(ISERROR(MATCH(赛后数据!AC262,(各类选项!J:J),0)),1,0))</f>
        <v>0</v>
      </c>
      <c r="W261" s="20">
        <f>IF(赛后数据!AK262="","",IF(ISERROR(MATCH(赛后数据!AK262,(各类选项!J:J),0)),1,0))</f>
        <v>0</v>
      </c>
      <c r="Y261" s="20">
        <f>IF(对局数据!AM262="","",IF(ISERROR(MATCH(对局数据!AM262,(各类选项!J:J),0)),1,0))</f>
        <v>0</v>
      </c>
    </row>
    <row r="262" spans="1:25">
      <c r="A262" s="20">
        <f t="shared" si="12"/>
        <v>0</v>
      </c>
      <c r="B262" s="20">
        <f t="shared" si="13"/>
        <v>0</v>
      </c>
      <c r="C262" s="20">
        <f t="shared" si="14"/>
        <v>0</v>
      </c>
      <c r="D262" s="20">
        <f>IF(原始数据!K263="","",IF(ISERROR(MATCH(原始数据!K263,原始数据!E263:F263,0)),1,0)-IF(原始数据!K263="",1,0))</f>
        <v>0</v>
      </c>
      <c r="E262" s="20">
        <f>IF(原始数据!L263="","",IF(ISERROR(MATCH(原始数据!L263,各类选项!L:L,0)),1,0)-IF(原始数据!L263="",1,0))</f>
        <v>0</v>
      </c>
      <c r="F262" s="20">
        <f>IF(原始数据!W263="","",IF(ISERROR(MATCH(原始数据!W263,各类选项!G:G,0)),1,0))</f>
        <v>0</v>
      </c>
      <c r="G262" s="20">
        <f>IF(原始数据!X263="","",IF(ISERROR(MATCH(原始数据!X263,各类选项!G:G,0)),1,0))</f>
        <v>0</v>
      </c>
      <c r="H262" s="20">
        <f>IF(原始数据!AK263="","",IF(ISERROR(MATCH(原始数据!AK263,各类选项!$E:$E,0)),1,0))</f>
        <v>0</v>
      </c>
      <c r="I262" s="20">
        <f>IF(原始数据!AL263="","",IF(ISERROR(MATCH(原始数据!AL263,各类选项!$E:$E,0)),1,0))</f>
        <v>0</v>
      </c>
      <c r="J262" s="20">
        <f>IF(原始数据!AR263="","",IF(ISERROR(MATCH(原始数据!AR263,各类选项!$E:$E,0)),1,0))</f>
        <v>0</v>
      </c>
      <c r="K262" s="20">
        <f>IF(原始数据!AT263="","",IF(ISERROR(MATCH(原始数据!AT263,各类选项!$E:$E,0)),1,0))</f>
        <v>0</v>
      </c>
      <c r="L262" s="20">
        <f>IF(原始数据!AM263="","",IF(ISERROR(MATCH(原始数据!AM263,各类选项!$C:$C,0)),1,0))</f>
        <v>0</v>
      </c>
      <c r="M262" s="20">
        <f>IF(原始数据!AN263="","",IF(ISERROR(MATCH(原始数据!AN263,各类选项!$C:$C,0)),1,0))</f>
        <v>0</v>
      </c>
      <c r="N262" s="20" t="str">
        <f>IF(原始数据!AO263="","",IF(ISERROR(MATCH(原始数据!AO263,各类选项!$C:$C,0)),1,0))</f>
        <v/>
      </c>
      <c r="O262" s="20">
        <f>IF(原始数据!AP263="","",IF(ISERROR(MATCH(原始数据!AP263,各类选项!$E:$E,0)),1,0))</f>
        <v>0</v>
      </c>
      <c r="P262" s="20">
        <f>IF(原始数据!AQ263="","",IF(ISERROR(MATCH(原始数据!AQ263,各类选项!$E:$E,0)),1,0))</f>
        <v>0</v>
      </c>
      <c r="Q262" s="20">
        <f>IF(原始数据!AR263="","",IF(ISERROR(MATCH(原始数据!AR263,各类选项!$E:$E,0)),1,0))</f>
        <v>0</v>
      </c>
      <c r="R262" s="20">
        <f>IF(原始数据!AS263="","",IF(ISERROR(MATCH(原始数据!AS263,各类选项!$E:$E,0)),1,0))</f>
        <v>0</v>
      </c>
      <c r="S262" s="20">
        <f>IF(原始数据!AV263="","",IF(ISERROR(MATCH(原始数据!AV263,各类选项!$C:$C,0)),1,0))</f>
        <v>0</v>
      </c>
      <c r="T262" s="20">
        <f>IF(赛后数据!M263="","",IF(ISERROR(MATCH(赛后数据!M263,(各类选项!J:J),0)),1,0))</f>
        <v>0</v>
      </c>
      <c r="U262" s="20">
        <f>IF(赛后数据!U263="","",IF(ISERROR(MATCH(赛后数据!U263,(各类选项!J:J),0)),1,0))</f>
        <v>0</v>
      </c>
      <c r="V262" s="20">
        <f>IF(赛后数据!AC263="","",IF(ISERROR(MATCH(赛后数据!AC263,(各类选项!J:J),0)),1,0))</f>
        <v>0</v>
      </c>
      <c r="W262" s="20">
        <f>IF(赛后数据!AK263="","",IF(ISERROR(MATCH(赛后数据!AK263,(各类选项!J:J),0)),1,0))</f>
        <v>0</v>
      </c>
      <c r="Y262" s="20">
        <f>IF(对局数据!AM263="","",IF(ISERROR(MATCH(对局数据!AM263,(各类选项!J:J),0)),1,0))</f>
        <v>0</v>
      </c>
    </row>
    <row r="263" spans="1:25">
      <c r="A263" s="20">
        <f t="shared" si="12"/>
        <v>0</v>
      </c>
      <c r="B263" s="20">
        <f t="shared" si="13"/>
        <v>0</v>
      </c>
      <c r="C263" s="20">
        <f t="shared" si="14"/>
        <v>0</v>
      </c>
      <c r="D263" s="20">
        <f>IF(原始数据!K264="","",IF(ISERROR(MATCH(原始数据!K264,原始数据!E264:F264,0)),1,0)-IF(原始数据!K264="",1,0))</f>
        <v>0</v>
      </c>
      <c r="E263" s="20">
        <f>IF(原始数据!L264="","",IF(ISERROR(MATCH(原始数据!L264,各类选项!L:L,0)),1,0)-IF(原始数据!L264="",1,0))</f>
        <v>0</v>
      </c>
      <c r="F263" s="20">
        <f>IF(原始数据!W264="","",IF(ISERROR(MATCH(原始数据!W264,各类选项!G:G,0)),1,0))</f>
        <v>0</v>
      </c>
      <c r="G263" s="20">
        <f>IF(原始数据!X264="","",IF(ISERROR(MATCH(原始数据!X264,各类选项!G:G,0)),1,0))</f>
        <v>0</v>
      </c>
      <c r="H263" s="20">
        <f>IF(原始数据!AK264="","",IF(ISERROR(MATCH(原始数据!AK264,各类选项!$E:$E,0)),1,0))</f>
        <v>0</v>
      </c>
      <c r="I263" s="20">
        <f>IF(原始数据!AL264="","",IF(ISERROR(MATCH(原始数据!AL264,各类选项!$E:$E,0)),1,0))</f>
        <v>0</v>
      </c>
      <c r="J263" s="20">
        <f>IF(原始数据!AR264="","",IF(ISERROR(MATCH(原始数据!AR264,各类选项!$E:$E,0)),1,0))</f>
        <v>0</v>
      </c>
      <c r="K263" s="20">
        <f>IF(原始数据!AT264="","",IF(ISERROR(MATCH(原始数据!AT264,各类选项!$E:$E,0)),1,0))</f>
        <v>0</v>
      </c>
      <c r="L263" s="20">
        <f>IF(原始数据!AM264="","",IF(ISERROR(MATCH(原始数据!AM264,各类选项!$C:$C,0)),1,0))</f>
        <v>0</v>
      </c>
      <c r="M263" s="20">
        <f>IF(原始数据!AN264="","",IF(ISERROR(MATCH(原始数据!AN264,各类选项!$C:$C,0)),1,0))</f>
        <v>0</v>
      </c>
      <c r="N263" s="20" t="str">
        <f>IF(原始数据!AO264="","",IF(ISERROR(MATCH(原始数据!AO264,各类选项!$C:$C,0)),1,0))</f>
        <v/>
      </c>
      <c r="O263" s="20">
        <f>IF(原始数据!AP264="","",IF(ISERROR(MATCH(原始数据!AP264,各类选项!$E:$E,0)),1,0))</f>
        <v>0</v>
      </c>
      <c r="P263" s="20">
        <f>IF(原始数据!AQ264="","",IF(ISERROR(MATCH(原始数据!AQ264,各类选项!$E:$E,0)),1,0))</f>
        <v>0</v>
      </c>
      <c r="Q263" s="20">
        <f>IF(原始数据!AR264="","",IF(ISERROR(MATCH(原始数据!AR264,各类选项!$E:$E,0)),1,0))</f>
        <v>0</v>
      </c>
      <c r="R263" s="20">
        <f>IF(原始数据!AS264="","",IF(ISERROR(MATCH(原始数据!AS264,各类选项!$E:$E,0)),1,0))</f>
        <v>0</v>
      </c>
      <c r="S263" s="20">
        <f>IF(原始数据!AV264="","",IF(ISERROR(MATCH(原始数据!AV264,各类选项!$C:$C,0)),1,0))</f>
        <v>0</v>
      </c>
      <c r="T263" s="20">
        <f>IF(赛后数据!M264="","",IF(ISERROR(MATCH(赛后数据!M264,(各类选项!J:J),0)),1,0))</f>
        <v>0</v>
      </c>
      <c r="U263" s="20">
        <f>IF(赛后数据!U264="","",IF(ISERROR(MATCH(赛后数据!U264,(各类选项!J:J),0)),1,0))</f>
        <v>0</v>
      </c>
      <c r="V263" s="20">
        <f>IF(赛后数据!AC264="","",IF(ISERROR(MATCH(赛后数据!AC264,(各类选项!J:J),0)),1,0))</f>
        <v>0</v>
      </c>
      <c r="W263" s="20">
        <f>IF(赛后数据!AK264="","",IF(ISERROR(MATCH(赛后数据!AK264,(各类选项!J:J),0)),1,0))</f>
        <v>0</v>
      </c>
      <c r="Y263" s="20">
        <f>IF(对局数据!AM264="","",IF(ISERROR(MATCH(对局数据!AM264,(各类选项!J:J),0)),1,0))</f>
        <v>0</v>
      </c>
    </row>
    <row r="264" spans="1:25">
      <c r="A264" s="20">
        <f t="shared" si="12"/>
        <v>0</v>
      </c>
      <c r="B264" s="20">
        <f t="shared" si="13"/>
        <v>0</v>
      </c>
      <c r="C264" s="20">
        <f t="shared" si="14"/>
        <v>0</v>
      </c>
      <c r="D264" s="20">
        <f>IF(原始数据!K265="","",IF(ISERROR(MATCH(原始数据!K265,原始数据!E265:F265,0)),1,0)-IF(原始数据!K265="",1,0))</f>
        <v>0</v>
      </c>
      <c r="E264" s="20">
        <f>IF(原始数据!L265="","",IF(ISERROR(MATCH(原始数据!L265,各类选项!L:L,0)),1,0)-IF(原始数据!L265="",1,0))</f>
        <v>0</v>
      </c>
      <c r="F264" s="20" t="str">
        <f>IF(原始数据!W265="","",IF(ISERROR(MATCH(原始数据!W265,各类选项!G:G,0)),1,0))</f>
        <v/>
      </c>
      <c r="G264" s="20">
        <f>IF(原始数据!X265="","",IF(ISERROR(MATCH(原始数据!X265,各类选项!G:G,0)),1,0))</f>
        <v>0</v>
      </c>
      <c r="H264" s="20">
        <f>IF(原始数据!AK265="","",IF(ISERROR(MATCH(原始数据!AK265,各类选项!$E:$E,0)),1,0))</f>
        <v>0</v>
      </c>
      <c r="I264" s="20">
        <f>IF(原始数据!AL265="","",IF(ISERROR(MATCH(原始数据!AL265,各类选项!$E:$E,0)),1,0))</f>
        <v>0</v>
      </c>
      <c r="J264" s="20">
        <f>IF(原始数据!AR265="","",IF(ISERROR(MATCH(原始数据!AR265,各类选项!$E:$E,0)),1,0))</f>
        <v>0</v>
      </c>
      <c r="K264" s="20">
        <f>IF(原始数据!AT265="","",IF(ISERROR(MATCH(原始数据!AT265,各类选项!$E:$E,0)),1,0))</f>
        <v>0</v>
      </c>
      <c r="L264" s="20">
        <f>IF(原始数据!AM265="","",IF(ISERROR(MATCH(原始数据!AM265,各类选项!$C:$C,0)),1,0))</f>
        <v>0</v>
      </c>
      <c r="M264" s="20">
        <f>IF(原始数据!AN265="","",IF(ISERROR(MATCH(原始数据!AN265,各类选项!$C:$C,0)),1,0))</f>
        <v>0</v>
      </c>
      <c r="N264" s="20" t="str">
        <f>IF(原始数据!AO265="","",IF(ISERROR(MATCH(原始数据!AO265,各类选项!$C:$C,0)),1,0))</f>
        <v/>
      </c>
      <c r="O264" s="20">
        <f>IF(原始数据!AP265="","",IF(ISERROR(MATCH(原始数据!AP265,各类选项!$E:$E,0)),1,0))</f>
        <v>0</v>
      </c>
      <c r="P264" s="20">
        <f>IF(原始数据!AQ265="","",IF(ISERROR(MATCH(原始数据!AQ265,各类选项!$E:$E,0)),1,0))</f>
        <v>0</v>
      </c>
      <c r="Q264" s="20">
        <f>IF(原始数据!AR265="","",IF(ISERROR(MATCH(原始数据!AR265,各类选项!$E:$E,0)),1,0))</f>
        <v>0</v>
      </c>
      <c r="R264" s="20">
        <f>IF(原始数据!AS265="","",IF(ISERROR(MATCH(原始数据!AS265,各类选项!$E:$E,0)),1,0))</f>
        <v>0</v>
      </c>
      <c r="S264" s="20">
        <f>IF(原始数据!AV265="","",IF(ISERROR(MATCH(原始数据!AV265,各类选项!$C:$C,0)),1,0))</f>
        <v>0</v>
      </c>
      <c r="T264" s="20">
        <f>IF(赛后数据!M265="","",IF(ISERROR(MATCH(赛后数据!M265,(各类选项!J:J),0)),1,0))</f>
        <v>0</v>
      </c>
      <c r="U264" s="20">
        <f>IF(赛后数据!U265="","",IF(ISERROR(MATCH(赛后数据!U265,(各类选项!J:J),0)),1,0))</f>
        <v>0</v>
      </c>
      <c r="V264" s="20">
        <f>IF(赛后数据!AC265="","",IF(ISERROR(MATCH(赛后数据!AC265,(各类选项!J:J),0)),1,0))</f>
        <v>0</v>
      </c>
      <c r="W264" s="20">
        <f>IF(赛后数据!AK265="","",IF(ISERROR(MATCH(赛后数据!AK265,(各类选项!J:J),0)),1,0))</f>
        <v>0</v>
      </c>
      <c r="Y264" s="20">
        <f>IF(对局数据!AM265="","",IF(ISERROR(MATCH(对局数据!AM265,(各类选项!J:J),0)),1,0))</f>
        <v>0</v>
      </c>
    </row>
    <row r="265" spans="1:25">
      <c r="A265" s="20">
        <f t="shared" si="12"/>
        <v>0</v>
      </c>
      <c r="B265" s="20">
        <f t="shared" si="13"/>
        <v>0</v>
      </c>
      <c r="C265" s="20">
        <f t="shared" si="14"/>
        <v>0</v>
      </c>
      <c r="D265" s="20">
        <f>IF(原始数据!K266="","",IF(ISERROR(MATCH(原始数据!K266,原始数据!E266:F266,0)),1,0)-IF(原始数据!K266="",1,0))</f>
        <v>0</v>
      </c>
      <c r="E265" s="20">
        <f>IF(原始数据!L266="","",IF(ISERROR(MATCH(原始数据!L266,各类选项!L:L,0)),1,0)-IF(原始数据!L266="",1,0))</f>
        <v>0</v>
      </c>
      <c r="F265" s="20" t="str">
        <f>IF(原始数据!W266="","",IF(ISERROR(MATCH(原始数据!W266,各类选项!G:G,0)),1,0))</f>
        <v/>
      </c>
      <c r="G265" s="20">
        <f>IF(原始数据!X266="","",IF(ISERROR(MATCH(原始数据!X266,各类选项!G:G,0)),1,0))</f>
        <v>0</v>
      </c>
      <c r="H265" s="20">
        <f>IF(原始数据!AK266="","",IF(ISERROR(MATCH(原始数据!AK266,各类选项!$E:$E,0)),1,0))</f>
        <v>0</v>
      </c>
      <c r="I265" s="20">
        <f>IF(原始数据!AL266="","",IF(ISERROR(MATCH(原始数据!AL266,各类选项!$E:$E,0)),1,0))</f>
        <v>0</v>
      </c>
      <c r="J265" s="20">
        <f>IF(原始数据!AR266="","",IF(ISERROR(MATCH(原始数据!AR266,各类选项!$E:$E,0)),1,0))</f>
        <v>0</v>
      </c>
      <c r="K265" s="20">
        <f>IF(原始数据!AT266="","",IF(ISERROR(MATCH(原始数据!AT266,各类选项!$E:$E,0)),1,0))</f>
        <v>0</v>
      </c>
      <c r="L265" s="20">
        <f>IF(原始数据!AM266="","",IF(ISERROR(MATCH(原始数据!AM266,各类选项!$C:$C,0)),1,0))</f>
        <v>0</v>
      </c>
      <c r="M265" s="20">
        <f>IF(原始数据!AN266="","",IF(ISERROR(MATCH(原始数据!AN266,各类选项!$C:$C,0)),1,0))</f>
        <v>0</v>
      </c>
      <c r="N265" s="20" t="str">
        <f>IF(原始数据!AO266="","",IF(ISERROR(MATCH(原始数据!AO266,各类选项!$C:$C,0)),1,0))</f>
        <v/>
      </c>
      <c r="O265" s="20">
        <f>IF(原始数据!AP266="","",IF(ISERROR(MATCH(原始数据!AP266,各类选项!$E:$E,0)),1,0))</f>
        <v>0</v>
      </c>
      <c r="P265" s="20">
        <f>IF(原始数据!AQ266="","",IF(ISERROR(MATCH(原始数据!AQ266,各类选项!$E:$E,0)),1,0))</f>
        <v>0</v>
      </c>
      <c r="Q265" s="20">
        <f>IF(原始数据!AR266="","",IF(ISERROR(MATCH(原始数据!AR266,各类选项!$E:$E,0)),1,0))</f>
        <v>0</v>
      </c>
      <c r="R265" s="20">
        <f>IF(原始数据!AS266="","",IF(ISERROR(MATCH(原始数据!AS266,各类选项!$E:$E,0)),1,0))</f>
        <v>0</v>
      </c>
      <c r="S265" s="20">
        <f>IF(原始数据!AV266="","",IF(ISERROR(MATCH(原始数据!AV266,各类选项!$C:$C,0)),1,0))</f>
        <v>0</v>
      </c>
      <c r="T265" s="20">
        <f>IF(赛后数据!M266="","",IF(ISERROR(MATCH(赛后数据!M266,(各类选项!J:J),0)),1,0))</f>
        <v>0</v>
      </c>
      <c r="U265" s="20">
        <f>IF(赛后数据!U266="","",IF(ISERROR(MATCH(赛后数据!U266,(各类选项!J:J),0)),1,0))</f>
        <v>0</v>
      </c>
      <c r="V265" s="20">
        <f>IF(赛后数据!AC266="","",IF(ISERROR(MATCH(赛后数据!AC266,(各类选项!J:J),0)),1,0))</f>
        <v>0</v>
      </c>
      <c r="W265" s="20">
        <f>IF(赛后数据!AK266="","",IF(ISERROR(MATCH(赛后数据!AK266,(各类选项!J:J),0)),1,0))</f>
        <v>0</v>
      </c>
      <c r="Y265" s="20">
        <f>IF(对局数据!AM266="","",IF(ISERROR(MATCH(对局数据!AM266,(各类选项!J:J),0)),1,0))</f>
        <v>0</v>
      </c>
    </row>
    <row r="266" spans="1:25">
      <c r="A266" s="20">
        <f t="shared" si="12"/>
        <v>0</v>
      </c>
      <c r="B266" s="20">
        <f t="shared" si="13"/>
        <v>0</v>
      </c>
      <c r="C266" s="20">
        <f t="shared" si="14"/>
        <v>0</v>
      </c>
      <c r="D266" s="20">
        <f>IF(原始数据!K267="","",IF(ISERROR(MATCH(原始数据!K267,原始数据!E267:F267,0)),1,0)-IF(原始数据!K267="",1,0))</f>
        <v>0</v>
      </c>
      <c r="E266" s="20">
        <f>IF(原始数据!L267="","",IF(ISERROR(MATCH(原始数据!L267,各类选项!L:L,0)),1,0)-IF(原始数据!L267="",1,0))</f>
        <v>0</v>
      </c>
      <c r="F266" s="20">
        <f>IF(原始数据!W267="","",IF(ISERROR(MATCH(原始数据!W267,各类选项!G:G,0)),1,0))</f>
        <v>0</v>
      </c>
      <c r="G266" s="20">
        <f>IF(原始数据!X267="","",IF(ISERROR(MATCH(原始数据!X267,各类选项!G:G,0)),1,0))</f>
        <v>0</v>
      </c>
      <c r="H266" s="20">
        <f>IF(原始数据!AK267="","",IF(ISERROR(MATCH(原始数据!AK267,各类选项!$E:$E,0)),1,0))</f>
        <v>0</v>
      </c>
      <c r="I266" s="20">
        <f>IF(原始数据!AL267="","",IF(ISERROR(MATCH(原始数据!AL267,各类选项!$E:$E,0)),1,0))</f>
        <v>0</v>
      </c>
      <c r="J266" s="20">
        <f>IF(原始数据!AR267="","",IF(ISERROR(MATCH(原始数据!AR267,各类选项!$E:$E,0)),1,0))</f>
        <v>0</v>
      </c>
      <c r="K266" s="20">
        <f>IF(原始数据!AT267="","",IF(ISERROR(MATCH(原始数据!AT267,各类选项!$E:$E,0)),1,0))</f>
        <v>0</v>
      </c>
      <c r="L266" s="20" t="str">
        <f>IF(原始数据!AM267="","",IF(ISERROR(MATCH(原始数据!AM267,各类选项!$C:$C,0)),1,0))</f>
        <v/>
      </c>
      <c r="M266" s="20" t="str">
        <f>IF(原始数据!AN267="","",IF(ISERROR(MATCH(原始数据!AN267,各类选项!$C:$C,0)),1,0))</f>
        <v/>
      </c>
      <c r="N266" s="20" t="str">
        <f>IF(原始数据!AO267="","",IF(ISERROR(MATCH(原始数据!AO267,各类选项!$C:$C,0)),1,0))</f>
        <v/>
      </c>
      <c r="O266" s="20">
        <f>IF(原始数据!AP267="","",IF(ISERROR(MATCH(原始数据!AP267,各类选项!$E:$E,0)),1,0))</f>
        <v>0</v>
      </c>
      <c r="P266" s="20">
        <f>IF(原始数据!AQ267="","",IF(ISERROR(MATCH(原始数据!AQ267,各类选项!$E:$E,0)),1,0))</f>
        <v>0</v>
      </c>
      <c r="Q266" s="20">
        <f>IF(原始数据!AR267="","",IF(ISERROR(MATCH(原始数据!AR267,各类选项!$E:$E,0)),1,0))</f>
        <v>0</v>
      </c>
      <c r="R266" s="20">
        <f>IF(原始数据!AS267="","",IF(ISERROR(MATCH(原始数据!AS267,各类选项!$E:$E,0)),1,0))</f>
        <v>0</v>
      </c>
      <c r="S266" s="20">
        <f>IF(原始数据!AV267="","",IF(ISERROR(MATCH(原始数据!AV267,各类选项!$C:$C,0)),1,0))</f>
        <v>0</v>
      </c>
      <c r="T266" s="20">
        <f>IF(赛后数据!M267="","",IF(ISERROR(MATCH(赛后数据!M267,(各类选项!J:J),0)),1,0))</f>
        <v>0</v>
      </c>
      <c r="U266" s="20">
        <f>IF(赛后数据!U267="","",IF(ISERROR(MATCH(赛后数据!U267,(各类选项!J:J),0)),1,0))</f>
        <v>0</v>
      </c>
      <c r="V266" s="20">
        <f>IF(赛后数据!AC267="","",IF(ISERROR(MATCH(赛后数据!AC267,(各类选项!J:J),0)),1,0))</f>
        <v>0</v>
      </c>
      <c r="W266" s="20">
        <f>IF(赛后数据!AK267="","",IF(ISERROR(MATCH(赛后数据!AK267,(各类选项!J:J),0)),1,0))</f>
        <v>0</v>
      </c>
      <c r="Y266" s="20">
        <f>IF(对局数据!AM267="","",IF(ISERROR(MATCH(对局数据!AM267,(各类选项!J:J),0)),1,0))</f>
        <v>0</v>
      </c>
    </row>
    <row r="267" spans="1:25">
      <c r="A267" s="20">
        <f t="shared" si="12"/>
        <v>0</v>
      </c>
      <c r="B267" s="20">
        <f t="shared" si="13"/>
        <v>0</v>
      </c>
      <c r="C267" s="20">
        <f t="shared" si="14"/>
        <v>0</v>
      </c>
      <c r="D267" s="20">
        <f>IF(原始数据!K268="","",IF(ISERROR(MATCH(原始数据!K268,原始数据!E268:F268,0)),1,0)-IF(原始数据!K268="",1,0))</f>
        <v>0</v>
      </c>
      <c r="E267" s="20">
        <f>IF(原始数据!L268="","",IF(ISERROR(MATCH(原始数据!L268,各类选项!L:L,0)),1,0)-IF(原始数据!L268="",1,0))</f>
        <v>0</v>
      </c>
      <c r="F267" s="20">
        <f>IF(原始数据!W268="","",IF(ISERROR(MATCH(原始数据!W268,各类选项!G:G,0)),1,0))</f>
        <v>0</v>
      </c>
      <c r="G267" s="20">
        <f>IF(原始数据!X268="","",IF(ISERROR(MATCH(原始数据!X268,各类选项!G:G,0)),1,0))</f>
        <v>0</v>
      </c>
      <c r="H267" s="20">
        <f>IF(原始数据!AK268="","",IF(ISERROR(MATCH(原始数据!AK268,各类选项!$E:$E,0)),1,0))</f>
        <v>0</v>
      </c>
      <c r="I267" s="20">
        <f>IF(原始数据!AL268="","",IF(ISERROR(MATCH(原始数据!AL268,各类选项!$E:$E,0)),1,0))</f>
        <v>0</v>
      </c>
      <c r="J267" s="20">
        <f>IF(原始数据!AR268="","",IF(ISERROR(MATCH(原始数据!AR268,各类选项!$E:$E,0)),1,0))</f>
        <v>0</v>
      </c>
      <c r="K267" s="20">
        <f>IF(原始数据!AT268="","",IF(ISERROR(MATCH(原始数据!AT268,各类选项!$E:$E,0)),1,0))</f>
        <v>0</v>
      </c>
      <c r="L267" s="20" t="str">
        <f>IF(原始数据!AM268="","",IF(ISERROR(MATCH(原始数据!AM268,各类选项!$C:$C,0)),1,0))</f>
        <v/>
      </c>
      <c r="M267" s="20" t="str">
        <f>IF(原始数据!AN268="","",IF(ISERROR(MATCH(原始数据!AN268,各类选项!$C:$C,0)),1,0))</f>
        <v/>
      </c>
      <c r="N267" s="20" t="str">
        <f>IF(原始数据!AO268="","",IF(ISERROR(MATCH(原始数据!AO268,各类选项!$C:$C,0)),1,0))</f>
        <v/>
      </c>
      <c r="O267" s="20">
        <f>IF(原始数据!AP268="","",IF(ISERROR(MATCH(原始数据!AP268,各类选项!$E:$E,0)),1,0))</f>
        <v>0</v>
      </c>
      <c r="P267" s="20">
        <f>IF(原始数据!AQ268="","",IF(ISERROR(MATCH(原始数据!AQ268,各类选项!$E:$E,0)),1,0))</f>
        <v>0</v>
      </c>
      <c r="Q267" s="20">
        <f>IF(原始数据!AR268="","",IF(ISERROR(MATCH(原始数据!AR268,各类选项!$E:$E,0)),1,0))</f>
        <v>0</v>
      </c>
      <c r="R267" s="20">
        <f>IF(原始数据!AS268="","",IF(ISERROR(MATCH(原始数据!AS268,各类选项!$E:$E,0)),1,0))</f>
        <v>0</v>
      </c>
      <c r="S267" s="20">
        <f>IF(原始数据!AV268="","",IF(ISERROR(MATCH(原始数据!AV268,各类选项!$C:$C,0)),1,0))</f>
        <v>0</v>
      </c>
      <c r="T267" s="20">
        <f>IF(赛后数据!M268="","",IF(ISERROR(MATCH(赛后数据!M268,(各类选项!J:J),0)),1,0))</f>
        <v>0</v>
      </c>
      <c r="U267" s="20">
        <f>IF(赛后数据!U268="","",IF(ISERROR(MATCH(赛后数据!U268,(各类选项!J:J),0)),1,0))</f>
        <v>0</v>
      </c>
      <c r="V267" s="20">
        <f>IF(赛后数据!AC268="","",IF(ISERROR(MATCH(赛后数据!AC268,(各类选项!J:J),0)),1,0))</f>
        <v>0</v>
      </c>
      <c r="W267" s="20">
        <f>IF(赛后数据!AK268="","",IF(ISERROR(MATCH(赛后数据!AK268,(各类选项!J:J),0)),1,0))</f>
        <v>0</v>
      </c>
      <c r="Y267" s="20">
        <f>IF(对局数据!AM268="","",IF(ISERROR(MATCH(对局数据!AM268,(各类选项!J:J),0)),1,0))</f>
        <v>0</v>
      </c>
    </row>
    <row r="268" spans="1:25">
      <c r="A268" s="20">
        <f t="shared" si="12"/>
        <v>0</v>
      </c>
      <c r="B268" s="20">
        <f t="shared" si="13"/>
        <v>0</v>
      </c>
      <c r="C268" s="20">
        <f t="shared" si="14"/>
        <v>0</v>
      </c>
      <c r="D268" s="20">
        <f>IF(原始数据!K269="","",IF(ISERROR(MATCH(原始数据!K269,原始数据!E269:F269,0)),1,0)-IF(原始数据!K269="",1,0))</f>
        <v>0</v>
      </c>
      <c r="E268" s="20">
        <f>IF(原始数据!L269="","",IF(ISERROR(MATCH(原始数据!L269,各类选项!L:L,0)),1,0)-IF(原始数据!L269="",1,0))</f>
        <v>0</v>
      </c>
      <c r="F268" s="20">
        <f>IF(原始数据!W269="","",IF(ISERROR(MATCH(原始数据!W269,各类选项!G:G,0)),1,0))</f>
        <v>0</v>
      </c>
      <c r="G268" s="20">
        <f>IF(原始数据!X269="","",IF(ISERROR(MATCH(原始数据!X269,各类选项!G:G,0)),1,0))</f>
        <v>0</v>
      </c>
      <c r="H268" s="20">
        <f>IF(原始数据!AK269="","",IF(ISERROR(MATCH(原始数据!AK269,各类选项!$E:$E,0)),1,0))</f>
        <v>0</v>
      </c>
      <c r="I268" s="20">
        <f>IF(原始数据!AL269="","",IF(ISERROR(MATCH(原始数据!AL269,各类选项!$E:$E,0)),1,0))</f>
        <v>0</v>
      </c>
      <c r="J268" s="20">
        <f>IF(原始数据!AR269="","",IF(ISERROR(MATCH(原始数据!AR269,各类选项!$E:$E,0)),1,0))</f>
        <v>0</v>
      </c>
      <c r="K268" s="20">
        <f>IF(原始数据!AT269="","",IF(ISERROR(MATCH(原始数据!AT269,各类选项!$E:$E,0)),1,0))</f>
        <v>0</v>
      </c>
      <c r="L268" s="20">
        <f>IF(原始数据!AM269="","",IF(ISERROR(MATCH(原始数据!AM269,各类选项!$C:$C,0)),1,0))</f>
        <v>0</v>
      </c>
      <c r="M268" s="20" t="str">
        <f>IF(原始数据!AN269="","",IF(ISERROR(MATCH(原始数据!AN269,各类选项!$C:$C,0)),1,0))</f>
        <v/>
      </c>
      <c r="N268" s="20" t="str">
        <f>IF(原始数据!AO269="","",IF(ISERROR(MATCH(原始数据!AO269,各类选项!$C:$C,0)),1,0))</f>
        <v/>
      </c>
      <c r="O268" s="20">
        <f>IF(原始数据!AP269="","",IF(ISERROR(MATCH(原始数据!AP269,各类选项!$E:$E,0)),1,0))</f>
        <v>0</v>
      </c>
      <c r="P268" s="20">
        <f>IF(原始数据!AQ269="","",IF(ISERROR(MATCH(原始数据!AQ269,各类选项!$E:$E,0)),1,0))</f>
        <v>0</v>
      </c>
      <c r="Q268" s="20">
        <f>IF(原始数据!AR269="","",IF(ISERROR(MATCH(原始数据!AR269,各类选项!$E:$E,0)),1,0))</f>
        <v>0</v>
      </c>
      <c r="R268" s="20">
        <f>IF(原始数据!AS269="","",IF(ISERROR(MATCH(原始数据!AS269,各类选项!$E:$E,0)),1,0))</f>
        <v>0</v>
      </c>
      <c r="S268" s="20">
        <f>IF(原始数据!AV269="","",IF(ISERROR(MATCH(原始数据!AV269,各类选项!$C:$C,0)),1,0))</f>
        <v>0</v>
      </c>
      <c r="T268" s="20">
        <f>IF(赛后数据!M269="","",IF(ISERROR(MATCH(赛后数据!M269,(各类选项!J:J),0)),1,0))</f>
        <v>0</v>
      </c>
      <c r="U268" s="20">
        <f>IF(赛后数据!U269="","",IF(ISERROR(MATCH(赛后数据!U269,(各类选项!J:J),0)),1,0))</f>
        <v>0</v>
      </c>
      <c r="V268" s="20">
        <f>IF(赛后数据!AC269="","",IF(ISERROR(MATCH(赛后数据!AC269,(各类选项!J:J),0)),1,0))</f>
        <v>0</v>
      </c>
      <c r="W268" s="20">
        <f>IF(赛后数据!AK269="","",IF(ISERROR(MATCH(赛后数据!AK269,(各类选项!J:J),0)),1,0))</f>
        <v>0</v>
      </c>
      <c r="Y268" s="20">
        <f>IF(对局数据!AM269="","",IF(ISERROR(MATCH(对局数据!AM269,(各类选项!J:J),0)),1,0))</f>
        <v>0</v>
      </c>
    </row>
    <row r="269" spans="1:25">
      <c r="A269" s="20">
        <f t="shared" si="12"/>
        <v>0</v>
      </c>
      <c r="B269" s="20">
        <f t="shared" si="13"/>
        <v>0</v>
      </c>
      <c r="C269" s="20">
        <f t="shared" si="14"/>
        <v>0</v>
      </c>
      <c r="D269" s="20">
        <f>IF(原始数据!K270="","",IF(ISERROR(MATCH(原始数据!K270,原始数据!E270:F270,0)),1,0)-IF(原始数据!K270="",1,0))</f>
        <v>0</v>
      </c>
      <c r="E269" s="20">
        <f>IF(原始数据!L270="","",IF(ISERROR(MATCH(原始数据!L270,各类选项!L:L,0)),1,0)-IF(原始数据!L270="",1,0))</f>
        <v>0</v>
      </c>
      <c r="F269" s="20">
        <f>IF(原始数据!W270="","",IF(ISERROR(MATCH(原始数据!W270,各类选项!G:G,0)),1,0))</f>
        <v>0</v>
      </c>
      <c r="G269" s="20">
        <f>IF(原始数据!X270="","",IF(ISERROR(MATCH(原始数据!X270,各类选项!G:G,0)),1,0))</f>
        <v>0</v>
      </c>
      <c r="H269" s="20">
        <f>IF(原始数据!AK270="","",IF(ISERROR(MATCH(原始数据!AK270,各类选项!$E:$E,0)),1,0))</f>
        <v>0</v>
      </c>
      <c r="I269" s="20">
        <f>IF(原始数据!AL270="","",IF(ISERROR(MATCH(原始数据!AL270,各类选项!$E:$E,0)),1,0))</f>
        <v>0</v>
      </c>
      <c r="J269" s="20">
        <f>IF(原始数据!AR270="","",IF(ISERROR(MATCH(原始数据!AR270,各类选项!$E:$E,0)),1,0))</f>
        <v>0</v>
      </c>
      <c r="K269" s="20">
        <f>IF(原始数据!AT270="","",IF(ISERROR(MATCH(原始数据!AT270,各类选项!$E:$E,0)),1,0))</f>
        <v>0</v>
      </c>
      <c r="L269" s="20">
        <f>IF(原始数据!AM270="","",IF(ISERROR(MATCH(原始数据!AM270,各类选项!$C:$C,0)),1,0))</f>
        <v>0</v>
      </c>
      <c r="M269" s="20" t="str">
        <f>IF(原始数据!AN270="","",IF(ISERROR(MATCH(原始数据!AN270,各类选项!$C:$C,0)),1,0))</f>
        <v/>
      </c>
      <c r="N269" s="20" t="str">
        <f>IF(原始数据!AO270="","",IF(ISERROR(MATCH(原始数据!AO270,各类选项!$C:$C,0)),1,0))</f>
        <v/>
      </c>
      <c r="O269" s="20">
        <f>IF(原始数据!AP270="","",IF(ISERROR(MATCH(原始数据!AP270,各类选项!$E:$E,0)),1,0))</f>
        <v>0</v>
      </c>
      <c r="P269" s="20">
        <f>IF(原始数据!AQ270="","",IF(ISERROR(MATCH(原始数据!AQ270,各类选项!$E:$E,0)),1,0))</f>
        <v>0</v>
      </c>
      <c r="Q269" s="20">
        <f>IF(原始数据!AR270="","",IF(ISERROR(MATCH(原始数据!AR270,各类选项!$E:$E,0)),1,0))</f>
        <v>0</v>
      </c>
      <c r="R269" s="20">
        <f>IF(原始数据!AS270="","",IF(ISERROR(MATCH(原始数据!AS270,各类选项!$E:$E,0)),1,0))</f>
        <v>0</v>
      </c>
      <c r="S269" s="20">
        <f>IF(原始数据!AV270="","",IF(ISERROR(MATCH(原始数据!AV270,各类选项!$C:$C,0)),1,0))</f>
        <v>0</v>
      </c>
      <c r="T269" s="20">
        <f>IF(赛后数据!M270="","",IF(ISERROR(MATCH(赛后数据!M270,(各类选项!J:J),0)),1,0))</f>
        <v>0</v>
      </c>
      <c r="U269" s="20">
        <f>IF(赛后数据!U270="","",IF(ISERROR(MATCH(赛后数据!U270,(各类选项!J:J),0)),1,0))</f>
        <v>0</v>
      </c>
      <c r="V269" s="20">
        <f>IF(赛后数据!AC270="","",IF(ISERROR(MATCH(赛后数据!AC270,(各类选项!J:J),0)),1,0))</f>
        <v>0</v>
      </c>
      <c r="W269" s="20">
        <f>IF(赛后数据!AK270="","",IF(ISERROR(MATCH(赛后数据!AK270,(各类选项!J:J),0)),1,0))</f>
        <v>0</v>
      </c>
      <c r="Y269" s="20">
        <f>IF(对局数据!AM270="","",IF(ISERROR(MATCH(对局数据!AM270,(各类选项!J:J),0)),1,0))</f>
        <v>0</v>
      </c>
    </row>
    <row r="270" spans="1:25">
      <c r="A270" s="20">
        <f t="shared" si="12"/>
        <v>0</v>
      </c>
      <c r="B270" s="20">
        <f t="shared" si="13"/>
        <v>0</v>
      </c>
      <c r="C270" s="20">
        <f t="shared" si="14"/>
        <v>0</v>
      </c>
      <c r="D270" s="20" t="str">
        <f>IF(原始数据!K271="","",IF(ISERROR(MATCH(原始数据!K271,原始数据!E271:F271,0)),1,0)-IF(原始数据!K271="",1,0))</f>
        <v/>
      </c>
      <c r="E270" s="20" t="str">
        <f>IF(原始数据!L271="","",IF(ISERROR(MATCH(原始数据!L271,各类选项!L:L,0)),1,0)-IF(原始数据!L271="",1,0))</f>
        <v/>
      </c>
      <c r="F270" s="20" t="str">
        <f>IF(原始数据!W271="","",IF(ISERROR(MATCH(原始数据!W271,各类选项!G:G,0)),1,0))</f>
        <v/>
      </c>
      <c r="G270" s="20" t="str">
        <f>IF(原始数据!X271="","",IF(ISERROR(MATCH(原始数据!X271,各类选项!G:G,0)),1,0))</f>
        <v/>
      </c>
      <c r="H270" s="20" t="str">
        <f>IF(原始数据!AK271="","",IF(ISERROR(MATCH(原始数据!AK271,各类选项!$E:$E,0)),1,0))</f>
        <v/>
      </c>
      <c r="I270" s="20" t="str">
        <f>IF(原始数据!AL271="","",IF(ISERROR(MATCH(原始数据!AL271,各类选项!$E:$E,0)),1,0))</f>
        <v/>
      </c>
      <c r="J270" s="20" t="str">
        <f>IF(原始数据!AR271="","",IF(ISERROR(MATCH(原始数据!AR271,各类选项!$E:$E,0)),1,0))</f>
        <v/>
      </c>
      <c r="K270" s="20" t="str">
        <f>IF(原始数据!AT271="","",IF(ISERROR(MATCH(原始数据!AT271,各类选项!$E:$E,0)),1,0))</f>
        <v/>
      </c>
      <c r="L270" s="20" t="str">
        <f>IF(原始数据!AM271="","",IF(ISERROR(MATCH(原始数据!AM271,各类选项!$C:$C,0)),1,0))</f>
        <v/>
      </c>
      <c r="M270" s="20" t="str">
        <f>IF(原始数据!AN271="","",IF(ISERROR(MATCH(原始数据!AN271,各类选项!$C:$C,0)),1,0))</f>
        <v/>
      </c>
      <c r="N270" s="20" t="str">
        <f>IF(原始数据!AO271="","",IF(ISERROR(MATCH(原始数据!AO271,各类选项!$C:$C,0)),1,0))</f>
        <v/>
      </c>
      <c r="O270" s="20" t="str">
        <f>IF(原始数据!AP271="","",IF(ISERROR(MATCH(原始数据!AP271,各类选项!$E:$E,0)),1,0))</f>
        <v/>
      </c>
      <c r="P270" s="20" t="str">
        <f>IF(原始数据!AQ271="","",IF(ISERROR(MATCH(原始数据!AQ271,各类选项!$E:$E,0)),1,0))</f>
        <v/>
      </c>
      <c r="Q270" s="20" t="str">
        <f>IF(原始数据!AR271="","",IF(ISERROR(MATCH(原始数据!AR271,各类选项!$E:$E,0)),1,0))</f>
        <v/>
      </c>
      <c r="R270" s="20" t="str">
        <f>IF(原始数据!AS271="","",IF(ISERROR(MATCH(原始数据!AS271,各类选项!$E:$E,0)),1,0))</f>
        <v/>
      </c>
      <c r="S270" s="20" t="str">
        <f>IF(原始数据!AV271="","",IF(ISERROR(MATCH(原始数据!AV271,各类选项!$C:$C,0)),1,0))</f>
        <v/>
      </c>
      <c r="T270" s="20" t="str">
        <f>IF(赛后数据!M271="","",IF(ISERROR(MATCH(赛后数据!M271,(各类选项!J:J),0)),1,0))</f>
        <v/>
      </c>
      <c r="U270" s="20" t="str">
        <f>IF(赛后数据!U271="","",IF(ISERROR(MATCH(赛后数据!U271,(各类选项!J:J),0)),1,0))</f>
        <v/>
      </c>
      <c r="V270" s="20" t="str">
        <f>IF(赛后数据!AC271="","",IF(ISERROR(MATCH(赛后数据!AC271,(各类选项!J:J),0)),1,0))</f>
        <v/>
      </c>
      <c r="W270" s="20" t="str">
        <f>IF(赛后数据!AK271="","",IF(ISERROR(MATCH(赛后数据!AK271,(各类选项!J:J),0)),1,0))</f>
        <v/>
      </c>
      <c r="Y270" s="20" t="str">
        <f>IF(对局数据!AM271="","",IF(ISERROR(MATCH(对局数据!AM271,(各类选项!J:J),0)),1,0))</f>
        <v/>
      </c>
    </row>
    <row r="271" spans="1:25">
      <c r="A271" s="20">
        <f t="shared" si="12"/>
        <v>0</v>
      </c>
      <c r="B271" s="20">
        <f t="shared" si="13"/>
        <v>0</v>
      </c>
      <c r="C271" s="20">
        <f t="shared" si="14"/>
        <v>0</v>
      </c>
      <c r="D271" s="20" t="str">
        <f>IF(原始数据!K272="","",IF(ISERROR(MATCH(原始数据!K272,原始数据!E272:F272,0)),1,0)-IF(原始数据!K272="",1,0))</f>
        <v/>
      </c>
      <c r="E271" s="20" t="str">
        <f>IF(原始数据!L272="","",IF(ISERROR(MATCH(原始数据!L272,各类选项!L:L,0)),1,0)-IF(原始数据!L272="",1,0))</f>
        <v/>
      </c>
      <c r="F271" s="20" t="str">
        <f>IF(原始数据!W272="","",IF(ISERROR(MATCH(原始数据!W272,各类选项!G:G,0)),1,0))</f>
        <v/>
      </c>
      <c r="G271" s="20" t="str">
        <f>IF(原始数据!X272="","",IF(ISERROR(MATCH(原始数据!X272,各类选项!G:G,0)),1,0))</f>
        <v/>
      </c>
      <c r="H271" s="20" t="str">
        <f>IF(原始数据!AK272="","",IF(ISERROR(MATCH(原始数据!AK272,各类选项!$E:$E,0)),1,0))</f>
        <v/>
      </c>
      <c r="I271" s="20" t="str">
        <f>IF(原始数据!AL272="","",IF(ISERROR(MATCH(原始数据!AL272,各类选项!$E:$E,0)),1,0))</f>
        <v/>
      </c>
      <c r="J271" s="20" t="str">
        <f>IF(原始数据!AR272="","",IF(ISERROR(MATCH(原始数据!AR272,各类选项!$E:$E,0)),1,0))</f>
        <v/>
      </c>
      <c r="K271" s="20" t="str">
        <f>IF(原始数据!AT272="","",IF(ISERROR(MATCH(原始数据!AT272,各类选项!$E:$E,0)),1,0))</f>
        <v/>
      </c>
      <c r="L271" s="20" t="str">
        <f>IF(原始数据!AM272="","",IF(ISERROR(MATCH(原始数据!AM272,各类选项!$C:$C,0)),1,0))</f>
        <v/>
      </c>
      <c r="M271" s="20" t="str">
        <f>IF(原始数据!AN272="","",IF(ISERROR(MATCH(原始数据!AN272,各类选项!$C:$C,0)),1,0))</f>
        <v/>
      </c>
      <c r="N271" s="20" t="str">
        <f>IF(原始数据!AO272="","",IF(ISERROR(MATCH(原始数据!AO272,各类选项!$C:$C,0)),1,0))</f>
        <v/>
      </c>
      <c r="O271" s="20" t="str">
        <f>IF(原始数据!AP272="","",IF(ISERROR(MATCH(原始数据!AP272,各类选项!$E:$E,0)),1,0))</f>
        <v/>
      </c>
      <c r="P271" s="20" t="str">
        <f>IF(原始数据!AQ272="","",IF(ISERROR(MATCH(原始数据!AQ272,各类选项!$E:$E,0)),1,0))</f>
        <v/>
      </c>
      <c r="Q271" s="20" t="str">
        <f>IF(原始数据!AR272="","",IF(ISERROR(MATCH(原始数据!AR272,各类选项!$E:$E,0)),1,0))</f>
        <v/>
      </c>
      <c r="R271" s="20" t="str">
        <f>IF(原始数据!AS272="","",IF(ISERROR(MATCH(原始数据!AS272,各类选项!$E:$E,0)),1,0))</f>
        <v/>
      </c>
      <c r="S271" s="20" t="str">
        <f>IF(原始数据!AV272="","",IF(ISERROR(MATCH(原始数据!AV272,各类选项!$C:$C,0)),1,0))</f>
        <v/>
      </c>
      <c r="T271" s="20" t="str">
        <f>IF(赛后数据!M272="","",IF(ISERROR(MATCH(赛后数据!M272,(各类选项!J:J),0)),1,0))</f>
        <v/>
      </c>
      <c r="U271" s="20" t="str">
        <f>IF(赛后数据!U272="","",IF(ISERROR(MATCH(赛后数据!U272,(各类选项!J:J),0)),1,0))</f>
        <v/>
      </c>
      <c r="V271" s="20" t="str">
        <f>IF(赛后数据!AC272="","",IF(ISERROR(MATCH(赛后数据!AC272,(各类选项!J:J),0)),1,0))</f>
        <v/>
      </c>
      <c r="W271" s="20" t="str">
        <f>IF(赛后数据!AK272="","",IF(ISERROR(MATCH(赛后数据!AK272,(各类选项!J:J),0)),1,0))</f>
        <v/>
      </c>
      <c r="Y271" s="20" t="str">
        <f>IF(对局数据!AM272="","",IF(ISERROR(MATCH(对局数据!AM272,(各类选项!J:J),0)),1,0))</f>
        <v/>
      </c>
    </row>
    <row r="272" spans="1:25">
      <c r="A272" s="20">
        <f t="shared" si="12"/>
        <v>0</v>
      </c>
      <c r="B272" s="20">
        <f t="shared" si="13"/>
        <v>0</v>
      </c>
      <c r="C272" s="20">
        <f t="shared" si="14"/>
        <v>0</v>
      </c>
      <c r="D272" s="20" t="str">
        <f>IF(原始数据!K273="","",IF(ISERROR(MATCH(原始数据!K273,原始数据!E273:F273,0)),1,0)-IF(原始数据!K273="",1,0))</f>
        <v/>
      </c>
      <c r="E272" s="20" t="str">
        <f>IF(原始数据!L273="","",IF(ISERROR(MATCH(原始数据!L273,各类选项!L:L,0)),1,0)-IF(原始数据!L273="",1,0))</f>
        <v/>
      </c>
      <c r="F272" s="20" t="str">
        <f>IF(原始数据!W273="","",IF(ISERROR(MATCH(原始数据!W273,各类选项!G:G,0)),1,0))</f>
        <v/>
      </c>
      <c r="G272" s="20" t="str">
        <f>IF(原始数据!X273="","",IF(ISERROR(MATCH(原始数据!X273,各类选项!G:G,0)),1,0))</f>
        <v/>
      </c>
      <c r="H272" s="20" t="str">
        <f>IF(原始数据!AK273="","",IF(ISERROR(MATCH(原始数据!AK273,各类选项!$E:$E,0)),1,0))</f>
        <v/>
      </c>
      <c r="I272" s="20" t="str">
        <f>IF(原始数据!AL273="","",IF(ISERROR(MATCH(原始数据!AL273,各类选项!$E:$E,0)),1,0))</f>
        <v/>
      </c>
      <c r="J272" s="20" t="str">
        <f>IF(原始数据!AR273="","",IF(ISERROR(MATCH(原始数据!AR273,各类选项!$E:$E,0)),1,0))</f>
        <v/>
      </c>
      <c r="K272" s="20" t="str">
        <f>IF(原始数据!AT273="","",IF(ISERROR(MATCH(原始数据!AT273,各类选项!$E:$E,0)),1,0))</f>
        <v/>
      </c>
      <c r="L272" s="20" t="str">
        <f>IF(原始数据!AM273="","",IF(ISERROR(MATCH(原始数据!AM273,各类选项!$C:$C,0)),1,0))</f>
        <v/>
      </c>
      <c r="M272" s="20" t="str">
        <f>IF(原始数据!AN273="","",IF(ISERROR(MATCH(原始数据!AN273,各类选项!$C:$C,0)),1,0))</f>
        <v/>
      </c>
      <c r="N272" s="20" t="str">
        <f>IF(原始数据!AO273="","",IF(ISERROR(MATCH(原始数据!AO273,各类选项!$C:$C,0)),1,0))</f>
        <v/>
      </c>
      <c r="O272" s="20" t="str">
        <f>IF(原始数据!AP273="","",IF(ISERROR(MATCH(原始数据!AP273,各类选项!$E:$E,0)),1,0))</f>
        <v/>
      </c>
      <c r="P272" s="20" t="str">
        <f>IF(原始数据!AQ273="","",IF(ISERROR(MATCH(原始数据!AQ273,各类选项!$E:$E,0)),1,0))</f>
        <v/>
      </c>
      <c r="Q272" s="20" t="str">
        <f>IF(原始数据!AR273="","",IF(ISERROR(MATCH(原始数据!AR273,各类选项!$E:$E,0)),1,0))</f>
        <v/>
      </c>
      <c r="R272" s="20" t="str">
        <f>IF(原始数据!AS273="","",IF(ISERROR(MATCH(原始数据!AS273,各类选项!$E:$E,0)),1,0))</f>
        <v/>
      </c>
      <c r="S272" s="20" t="str">
        <f>IF(原始数据!AV273="","",IF(ISERROR(MATCH(原始数据!AV273,各类选项!$C:$C,0)),1,0))</f>
        <v/>
      </c>
      <c r="T272" s="20" t="str">
        <f>IF(赛后数据!M273="","",IF(ISERROR(MATCH(赛后数据!M273,(各类选项!J:J),0)),1,0))</f>
        <v/>
      </c>
      <c r="U272" s="20" t="str">
        <f>IF(赛后数据!U273="","",IF(ISERROR(MATCH(赛后数据!U273,(各类选项!J:J),0)),1,0))</f>
        <v/>
      </c>
      <c r="V272" s="20" t="str">
        <f>IF(赛后数据!AC273="","",IF(ISERROR(MATCH(赛后数据!AC273,(各类选项!J:J),0)),1,0))</f>
        <v/>
      </c>
      <c r="W272" s="20" t="str">
        <f>IF(赛后数据!AK273="","",IF(ISERROR(MATCH(赛后数据!AK273,(各类选项!J:J),0)),1,0))</f>
        <v/>
      </c>
      <c r="Y272" s="20" t="str">
        <f>IF(对局数据!AM273="","",IF(ISERROR(MATCH(对局数据!AM273,(各类选项!J:J),0)),1,0))</f>
        <v/>
      </c>
    </row>
    <row r="273" spans="1:25">
      <c r="A273" s="20">
        <f t="shared" si="12"/>
        <v>0</v>
      </c>
      <c r="B273" s="20">
        <f t="shared" si="13"/>
        <v>0</v>
      </c>
      <c r="C273" s="20">
        <f t="shared" si="14"/>
        <v>0</v>
      </c>
      <c r="D273" s="20" t="str">
        <f>IF(原始数据!K274="","",IF(ISERROR(MATCH(原始数据!K274,原始数据!E274:F274,0)),1,0)-IF(原始数据!K274="",1,0))</f>
        <v/>
      </c>
      <c r="E273" s="20" t="str">
        <f>IF(原始数据!L274="","",IF(ISERROR(MATCH(原始数据!L274,各类选项!L:L,0)),1,0)-IF(原始数据!L274="",1,0))</f>
        <v/>
      </c>
      <c r="F273" s="20" t="str">
        <f>IF(原始数据!W274="","",IF(ISERROR(MATCH(原始数据!W274,各类选项!G:G,0)),1,0))</f>
        <v/>
      </c>
      <c r="G273" s="20" t="str">
        <f>IF(原始数据!X274="","",IF(ISERROR(MATCH(原始数据!X274,各类选项!G:G,0)),1,0))</f>
        <v/>
      </c>
      <c r="H273" s="20" t="str">
        <f>IF(原始数据!AK274="","",IF(ISERROR(MATCH(原始数据!AK274,各类选项!$E:$E,0)),1,0))</f>
        <v/>
      </c>
      <c r="I273" s="20" t="str">
        <f>IF(原始数据!AL274="","",IF(ISERROR(MATCH(原始数据!AL274,各类选项!$E:$E,0)),1,0))</f>
        <v/>
      </c>
      <c r="J273" s="20" t="str">
        <f>IF(原始数据!AR274="","",IF(ISERROR(MATCH(原始数据!AR274,各类选项!$E:$E,0)),1,0))</f>
        <v/>
      </c>
      <c r="K273" s="20" t="str">
        <f>IF(原始数据!AT274="","",IF(ISERROR(MATCH(原始数据!AT274,各类选项!$E:$E,0)),1,0))</f>
        <v/>
      </c>
      <c r="L273" s="20" t="str">
        <f>IF(原始数据!AM274="","",IF(ISERROR(MATCH(原始数据!AM274,各类选项!$C:$C,0)),1,0))</f>
        <v/>
      </c>
      <c r="M273" s="20" t="str">
        <f>IF(原始数据!AN274="","",IF(ISERROR(MATCH(原始数据!AN274,各类选项!$C:$C,0)),1,0))</f>
        <v/>
      </c>
      <c r="N273" s="20" t="str">
        <f>IF(原始数据!AO274="","",IF(ISERROR(MATCH(原始数据!AO274,各类选项!$C:$C,0)),1,0))</f>
        <v/>
      </c>
      <c r="O273" s="20" t="str">
        <f>IF(原始数据!AP274="","",IF(ISERROR(MATCH(原始数据!AP274,各类选项!$E:$E,0)),1,0))</f>
        <v/>
      </c>
      <c r="P273" s="20" t="str">
        <f>IF(原始数据!AQ274="","",IF(ISERROR(MATCH(原始数据!AQ274,各类选项!$E:$E,0)),1,0))</f>
        <v/>
      </c>
      <c r="Q273" s="20" t="str">
        <f>IF(原始数据!AR274="","",IF(ISERROR(MATCH(原始数据!AR274,各类选项!$E:$E,0)),1,0))</f>
        <v/>
      </c>
      <c r="R273" s="20" t="str">
        <f>IF(原始数据!AS274="","",IF(ISERROR(MATCH(原始数据!AS274,各类选项!$E:$E,0)),1,0))</f>
        <v/>
      </c>
      <c r="S273" s="20" t="str">
        <f>IF(原始数据!AV274="","",IF(ISERROR(MATCH(原始数据!AV274,各类选项!$C:$C,0)),1,0))</f>
        <v/>
      </c>
      <c r="T273" s="20" t="str">
        <f>IF(赛后数据!M274="","",IF(ISERROR(MATCH(赛后数据!M274,(各类选项!J:J),0)),1,0))</f>
        <v/>
      </c>
      <c r="U273" s="20" t="str">
        <f>IF(赛后数据!U274="","",IF(ISERROR(MATCH(赛后数据!U274,(各类选项!J:J),0)),1,0))</f>
        <v/>
      </c>
      <c r="V273" s="20" t="str">
        <f>IF(赛后数据!AC274="","",IF(ISERROR(MATCH(赛后数据!AC274,(各类选项!J:J),0)),1,0))</f>
        <v/>
      </c>
      <c r="W273" s="20" t="str">
        <f>IF(赛后数据!AK274="","",IF(ISERROR(MATCH(赛后数据!AK274,(各类选项!J:J),0)),1,0))</f>
        <v/>
      </c>
      <c r="Y273" s="20" t="str">
        <f>IF(对局数据!AM274="","",IF(ISERROR(MATCH(对局数据!AM274,(各类选项!J:J),0)),1,0))</f>
        <v/>
      </c>
    </row>
    <row r="274" spans="1:25">
      <c r="A274" s="20">
        <f t="shared" si="12"/>
        <v>0</v>
      </c>
      <c r="B274" s="20">
        <f t="shared" si="13"/>
        <v>0</v>
      </c>
      <c r="C274" s="20">
        <f t="shared" si="14"/>
        <v>0</v>
      </c>
      <c r="D274" s="20">
        <f>IF(原始数据!K275="","",IF(ISERROR(MATCH(原始数据!K275,原始数据!E275:F275,0)),1,0)-IF(原始数据!K275="",1,0))</f>
        <v>0</v>
      </c>
      <c r="E274" s="20">
        <f>IF(原始数据!L275="","",IF(ISERROR(MATCH(原始数据!L275,各类选项!L:L,0)),1,0)-IF(原始数据!L275="",1,0))</f>
        <v>0</v>
      </c>
      <c r="F274" s="20">
        <f>IF(原始数据!W275="","",IF(ISERROR(MATCH(原始数据!W275,各类选项!G:G,0)),1,0))</f>
        <v>0</v>
      </c>
      <c r="G274" s="20">
        <f>IF(原始数据!X275="","",IF(ISERROR(MATCH(原始数据!X275,各类选项!G:G,0)),1,0))</f>
        <v>0</v>
      </c>
      <c r="H274" s="20">
        <f>IF(原始数据!AK275="","",IF(ISERROR(MATCH(原始数据!AK275,各类选项!$E:$E,0)),1,0))</f>
        <v>0</v>
      </c>
      <c r="I274" s="20">
        <f>IF(原始数据!AL275="","",IF(ISERROR(MATCH(原始数据!AL275,各类选项!$E:$E,0)),1,0))</f>
        <v>0</v>
      </c>
      <c r="J274" s="20">
        <f>IF(原始数据!AR275="","",IF(ISERROR(MATCH(原始数据!AR275,各类选项!$E:$E,0)),1,0))</f>
        <v>0</v>
      </c>
      <c r="K274" s="20">
        <f>IF(原始数据!AT275="","",IF(ISERROR(MATCH(原始数据!AT275,各类选项!$E:$E,0)),1,0))</f>
        <v>0</v>
      </c>
      <c r="L274" s="20" t="str">
        <f>IF(原始数据!AM275="","",IF(ISERROR(MATCH(原始数据!AM275,各类选项!$C:$C,0)),1,0))</f>
        <v/>
      </c>
      <c r="M274" s="20" t="str">
        <f>IF(原始数据!AN275="","",IF(ISERROR(MATCH(原始数据!AN275,各类选项!$C:$C,0)),1,0))</f>
        <v/>
      </c>
      <c r="N274" s="20" t="str">
        <f>IF(原始数据!AO275="","",IF(ISERROR(MATCH(原始数据!AO275,各类选项!$C:$C,0)),1,0))</f>
        <v/>
      </c>
      <c r="O274" s="20">
        <f>IF(原始数据!AP275="","",IF(ISERROR(MATCH(原始数据!AP275,各类选项!$E:$E,0)),1,0))</f>
        <v>0</v>
      </c>
      <c r="P274" s="20">
        <f>IF(原始数据!AQ275="","",IF(ISERROR(MATCH(原始数据!AQ275,各类选项!$E:$E,0)),1,0))</f>
        <v>0</v>
      </c>
      <c r="Q274" s="20">
        <f>IF(原始数据!AR275="","",IF(ISERROR(MATCH(原始数据!AR275,各类选项!$E:$E,0)),1,0))</f>
        <v>0</v>
      </c>
      <c r="R274" s="20">
        <f>IF(原始数据!AS275="","",IF(ISERROR(MATCH(原始数据!AS275,各类选项!$E:$E,0)),1,0))</f>
        <v>0</v>
      </c>
      <c r="S274" s="20">
        <f>IF(原始数据!AV275="","",IF(ISERROR(MATCH(原始数据!AV275,各类选项!$C:$C,0)),1,0))</f>
        <v>0</v>
      </c>
      <c r="T274" s="20">
        <f>IF(赛后数据!M275="","",IF(ISERROR(MATCH(赛后数据!M275,(各类选项!J:J),0)),1,0))</f>
        <v>0</v>
      </c>
      <c r="U274" s="20">
        <f>IF(赛后数据!U275="","",IF(ISERROR(MATCH(赛后数据!U275,(各类选项!J:J),0)),1,0))</f>
        <v>0</v>
      </c>
      <c r="V274" s="20">
        <f>IF(赛后数据!AC275="","",IF(ISERROR(MATCH(赛后数据!AC275,(各类选项!J:J),0)),1,0))</f>
        <v>0</v>
      </c>
      <c r="W274" s="20">
        <f>IF(赛后数据!AK275="","",IF(ISERROR(MATCH(赛后数据!AK275,(各类选项!J:J),0)),1,0))</f>
        <v>0</v>
      </c>
      <c r="Y274" s="20">
        <f>IF(对局数据!AM275="","",IF(ISERROR(MATCH(对局数据!AM275,(各类选项!J:J),0)),1,0))</f>
        <v>0</v>
      </c>
    </row>
    <row r="275" spans="1:25">
      <c r="A275" s="20">
        <f t="shared" si="12"/>
        <v>0</v>
      </c>
      <c r="B275" s="20">
        <f t="shared" si="13"/>
        <v>0</v>
      </c>
      <c r="C275" s="20">
        <f t="shared" si="14"/>
        <v>0</v>
      </c>
      <c r="D275" s="20">
        <f>IF(原始数据!K276="","",IF(ISERROR(MATCH(原始数据!K276,原始数据!E276:F276,0)),1,0)-IF(原始数据!K276="",1,0))</f>
        <v>0</v>
      </c>
      <c r="E275" s="20">
        <f>IF(原始数据!L276="","",IF(ISERROR(MATCH(原始数据!L276,各类选项!L:L,0)),1,0)-IF(原始数据!L276="",1,0))</f>
        <v>0</v>
      </c>
      <c r="F275" s="20">
        <f>IF(原始数据!W276="","",IF(ISERROR(MATCH(原始数据!W276,各类选项!G:G,0)),1,0))</f>
        <v>0</v>
      </c>
      <c r="G275" s="20">
        <f>IF(原始数据!X276="","",IF(ISERROR(MATCH(原始数据!X276,各类选项!G:G,0)),1,0))</f>
        <v>0</v>
      </c>
      <c r="H275" s="20">
        <f>IF(原始数据!AK276="","",IF(ISERROR(MATCH(原始数据!AK276,各类选项!$E:$E,0)),1,0))</f>
        <v>0</v>
      </c>
      <c r="I275" s="20">
        <f>IF(原始数据!AL276="","",IF(ISERROR(MATCH(原始数据!AL276,各类选项!$E:$E,0)),1,0))</f>
        <v>0</v>
      </c>
      <c r="J275" s="20">
        <f>IF(原始数据!AR276="","",IF(ISERROR(MATCH(原始数据!AR276,各类选项!$E:$E,0)),1,0))</f>
        <v>0</v>
      </c>
      <c r="K275" s="20">
        <f>IF(原始数据!AT276="","",IF(ISERROR(MATCH(原始数据!AT276,各类选项!$E:$E,0)),1,0))</f>
        <v>0</v>
      </c>
      <c r="L275" s="20" t="str">
        <f>IF(原始数据!AM276="","",IF(ISERROR(MATCH(原始数据!AM276,各类选项!$C:$C,0)),1,0))</f>
        <v/>
      </c>
      <c r="M275" s="20" t="str">
        <f>IF(原始数据!AN276="","",IF(ISERROR(MATCH(原始数据!AN276,各类选项!$C:$C,0)),1,0))</f>
        <v/>
      </c>
      <c r="N275" s="20" t="str">
        <f>IF(原始数据!AO276="","",IF(ISERROR(MATCH(原始数据!AO276,各类选项!$C:$C,0)),1,0))</f>
        <v/>
      </c>
      <c r="O275" s="20">
        <f>IF(原始数据!AP276="","",IF(ISERROR(MATCH(原始数据!AP276,各类选项!$E:$E,0)),1,0))</f>
        <v>0</v>
      </c>
      <c r="P275" s="20">
        <f>IF(原始数据!AQ276="","",IF(ISERROR(MATCH(原始数据!AQ276,各类选项!$E:$E,0)),1,0))</f>
        <v>0</v>
      </c>
      <c r="Q275" s="20">
        <f>IF(原始数据!AR276="","",IF(ISERROR(MATCH(原始数据!AR276,各类选项!$E:$E,0)),1,0))</f>
        <v>0</v>
      </c>
      <c r="R275" s="20">
        <f>IF(原始数据!AS276="","",IF(ISERROR(MATCH(原始数据!AS276,各类选项!$E:$E,0)),1,0))</f>
        <v>0</v>
      </c>
      <c r="S275" s="20">
        <f>IF(原始数据!AV276="","",IF(ISERROR(MATCH(原始数据!AV276,各类选项!$C:$C,0)),1,0))</f>
        <v>0</v>
      </c>
      <c r="T275" s="20">
        <f>IF(赛后数据!M276="","",IF(ISERROR(MATCH(赛后数据!M276,(各类选项!J:J),0)),1,0))</f>
        <v>0</v>
      </c>
      <c r="U275" s="20">
        <f>IF(赛后数据!U276="","",IF(ISERROR(MATCH(赛后数据!U276,(各类选项!J:J),0)),1,0))</f>
        <v>0</v>
      </c>
      <c r="V275" s="20">
        <f>IF(赛后数据!AC276="","",IF(ISERROR(MATCH(赛后数据!AC276,(各类选项!J:J),0)),1,0))</f>
        <v>0</v>
      </c>
      <c r="W275" s="20">
        <f>IF(赛后数据!AK276="","",IF(ISERROR(MATCH(赛后数据!AK276,(各类选项!J:J),0)),1,0))</f>
        <v>0</v>
      </c>
      <c r="Y275" s="20">
        <f>IF(对局数据!AM276="","",IF(ISERROR(MATCH(对局数据!AM276,(各类选项!J:J),0)),1,0))</f>
        <v>0</v>
      </c>
    </row>
    <row r="276" spans="1:25">
      <c r="A276" s="20">
        <f t="shared" si="12"/>
        <v>0</v>
      </c>
      <c r="B276" s="20">
        <f t="shared" si="13"/>
        <v>0</v>
      </c>
      <c r="C276" s="20">
        <f t="shared" si="14"/>
        <v>0</v>
      </c>
      <c r="D276" s="20">
        <f>IF(原始数据!K277="","",IF(ISERROR(MATCH(原始数据!K277,原始数据!E277:F277,0)),1,0)-IF(原始数据!K277="",1,0))</f>
        <v>0</v>
      </c>
      <c r="E276" s="20">
        <f>IF(原始数据!L277="","",IF(ISERROR(MATCH(原始数据!L277,各类选项!L:L,0)),1,0)-IF(原始数据!L277="",1,0))</f>
        <v>0</v>
      </c>
      <c r="F276" s="20">
        <f>IF(原始数据!W277="","",IF(ISERROR(MATCH(原始数据!W277,各类选项!G:G,0)),1,0))</f>
        <v>0</v>
      </c>
      <c r="G276" s="20">
        <f>IF(原始数据!X277="","",IF(ISERROR(MATCH(原始数据!X277,各类选项!G:G,0)),1,0))</f>
        <v>0</v>
      </c>
      <c r="H276" s="20">
        <f>IF(原始数据!AK277="","",IF(ISERROR(MATCH(原始数据!AK277,各类选项!$E:$E,0)),1,0))</f>
        <v>0</v>
      </c>
      <c r="I276" s="20">
        <f>IF(原始数据!AL277="","",IF(ISERROR(MATCH(原始数据!AL277,各类选项!$E:$E,0)),1,0))</f>
        <v>0</v>
      </c>
      <c r="J276" s="20">
        <f>IF(原始数据!AR277="","",IF(ISERROR(MATCH(原始数据!AR277,各类选项!$E:$E,0)),1,0))</f>
        <v>0</v>
      </c>
      <c r="K276" s="20">
        <f>IF(原始数据!AT277="","",IF(ISERROR(MATCH(原始数据!AT277,各类选项!$E:$E,0)),1,0))</f>
        <v>0</v>
      </c>
      <c r="L276" s="20">
        <f>IF(原始数据!AM277="","",IF(ISERROR(MATCH(原始数据!AM277,各类选项!$C:$C,0)),1,0))</f>
        <v>0</v>
      </c>
      <c r="M276" s="20" t="str">
        <f>IF(原始数据!AN277="","",IF(ISERROR(MATCH(原始数据!AN277,各类选项!$C:$C,0)),1,0))</f>
        <v/>
      </c>
      <c r="N276" s="20" t="str">
        <f>IF(原始数据!AO277="","",IF(ISERROR(MATCH(原始数据!AO277,各类选项!$C:$C,0)),1,0))</f>
        <v/>
      </c>
      <c r="O276" s="20">
        <f>IF(原始数据!AP277="","",IF(ISERROR(MATCH(原始数据!AP277,各类选项!$E:$E,0)),1,0))</f>
        <v>0</v>
      </c>
      <c r="P276" s="20">
        <f>IF(原始数据!AQ277="","",IF(ISERROR(MATCH(原始数据!AQ277,各类选项!$E:$E,0)),1,0))</f>
        <v>0</v>
      </c>
      <c r="Q276" s="20">
        <f>IF(原始数据!AR277="","",IF(ISERROR(MATCH(原始数据!AR277,各类选项!$E:$E,0)),1,0))</f>
        <v>0</v>
      </c>
      <c r="R276" s="20">
        <f>IF(原始数据!AS277="","",IF(ISERROR(MATCH(原始数据!AS277,各类选项!$E:$E,0)),1,0))</f>
        <v>0</v>
      </c>
      <c r="S276" s="20">
        <f>IF(原始数据!AV277="","",IF(ISERROR(MATCH(原始数据!AV277,各类选项!$C:$C,0)),1,0))</f>
        <v>0</v>
      </c>
      <c r="T276" s="20">
        <f>IF(赛后数据!M277="","",IF(ISERROR(MATCH(赛后数据!M277,(各类选项!J:J),0)),1,0))</f>
        <v>0</v>
      </c>
      <c r="U276" s="20">
        <f>IF(赛后数据!U277="","",IF(ISERROR(MATCH(赛后数据!U277,(各类选项!J:J),0)),1,0))</f>
        <v>0</v>
      </c>
      <c r="V276" s="20">
        <f>IF(赛后数据!AC277="","",IF(ISERROR(MATCH(赛后数据!AC277,(各类选项!J:J),0)),1,0))</f>
        <v>0</v>
      </c>
      <c r="W276" s="20">
        <f>IF(赛后数据!AK277="","",IF(ISERROR(MATCH(赛后数据!AK277,(各类选项!J:J),0)),1,0))</f>
        <v>0</v>
      </c>
      <c r="Y276" s="20">
        <f>IF(对局数据!AM277="","",IF(ISERROR(MATCH(对局数据!AM277,(各类选项!J:J),0)),1,0))</f>
        <v>0</v>
      </c>
    </row>
    <row r="277" spans="1:25">
      <c r="A277" s="20">
        <f t="shared" si="12"/>
        <v>0</v>
      </c>
      <c r="B277" s="20">
        <f t="shared" si="13"/>
        <v>0</v>
      </c>
      <c r="C277" s="20">
        <f t="shared" si="14"/>
        <v>0</v>
      </c>
      <c r="D277" s="20">
        <f>IF(原始数据!K278="","",IF(ISERROR(MATCH(原始数据!K278,原始数据!E278:F278,0)),1,0)-IF(原始数据!K278="",1,0))</f>
        <v>0</v>
      </c>
      <c r="E277" s="20">
        <f>IF(原始数据!L278="","",IF(ISERROR(MATCH(原始数据!L278,各类选项!L:L,0)),1,0)-IF(原始数据!L278="",1,0))</f>
        <v>0</v>
      </c>
      <c r="F277" s="20">
        <f>IF(原始数据!W278="","",IF(ISERROR(MATCH(原始数据!W278,各类选项!G:G,0)),1,0))</f>
        <v>0</v>
      </c>
      <c r="G277" s="20">
        <f>IF(原始数据!X278="","",IF(ISERROR(MATCH(原始数据!X278,各类选项!G:G,0)),1,0))</f>
        <v>0</v>
      </c>
      <c r="H277" s="20">
        <f>IF(原始数据!AK278="","",IF(ISERROR(MATCH(原始数据!AK278,各类选项!$E:$E,0)),1,0))</f>
        <v>0</v>
      </c>
      <c r="I277" s="20">
        <f>IF(原始数据!AL278="","",IF(ISERROR(MATCH(原始数据!AL278,各类选项!$E:$E,0)),1,0))</f>
        <v>0</v>
      </c>
      <c r="J277" s="20">
        <f>IF(原始数据!AR278="","",IF(ISERROR(MATCH(原始数据!AR278,各类选项!$E:$E,0)),1,0))</f>
        <v>0</v>
      </c>
      <c r="K277" s="20">
        <f>IF(原始数据!AT278="","",IF(ISERROR(MATCH(原始数据!AT278,各类选项!$E:$E,0)),1,0))</f>
        <v>0</v>
      </c>
      <c r="L277" s="20">
        <f>IF(原始数据!AM278="","",IF(ISERROR(MATCH(原始数据!AM278,各类选项!$C:$C,0)),1,0))</f>
        <v>0</v>
      </c>
      <c r="M277" s="20" t="str">
        <f>IF(原始数据!AN278="","",IF(ISERROR(MATCH(原始数据!AN278,各类选项!$C:$C,0)),1,0))</f>
        <v/>
      </c>
      <c r="N277" s="20" t="str">
        <f>IF(原始数据!AO278="","",IF(ISERROR(MATCH(原始数据!AO278,各类选项!$C:$C,0)),1,0))</f>
        <v/>
      </c>
      <c r="O277" s="20">
        <f>IF(原始数据!AP278="","",IF(ISERROR(MATCH(原始数据!AP278,各类选项!$E:$E,0)),1,0))</f>
        <v>0</v>
      </c>
      <c r="P277" s="20">
        <f>IF(原始数据!AQ278="","",IF(ISERROR(MATCH(原始数据!AQ278,各类选项!$E:$E,0)),1,0))</f>
        <v>0</v>
      </c>
      <c r="Q277" s="20">
        <f>IF(原始数据!AR278="","",IF(ISERROR(MATCH(原始数据!AR278,各类选项!$E:$E,0)),1,0))</f>
        <v>0</v>
      </c>
      <c r="R277" s="20">
        <f>IF(原始数据!AS278="","",IF(ISERROR(MATCH(原始数据!AS278,各类选项!$E:$E,0)),1,0))</f>
        <v>0</v>
      </c>
      <c r="S277" s="20">
        <f>IF(原始数据!AV278="","",IF(ISERROR(MATCH(原始数据!AV278,各类选项!$C:$C,0)),1,0))</f>
        <v>0</v>
      </c>
      <c r="T277" s="20">
        <f>IF(赛后数据!M278="","",IF(ISERROR(MATCH(赛后数据!M278,(各类选项!J:J),0)),1,0))</f>
        <v>0</v>
      </c>
      <c r="U277" s="20">
        <f>IF(赛后数据!U278="","",IF(ISERROR(MATCH(赛后数据!U278,(各类选项!J:J),0)),1,0))</f>
        <v>0</v>
      </c>
      <c r="V277" s="20">
        <f>IF(赛后数据!AC278="","",IF(ISERROR(MATCH(赛后数据!AC278,(各类选项!J:J),0)),1,0))</f>
        <v>0</v>
      </c>
      <c r="W277" s="20">
        <f>IF(赛后数据!AK278="","",IF(ISERROR(MATCH(赛后数据!AK278,(各类选项!J:J),0)),1,0))</f>
        <v>0</v>
      </c>
      <c r="Y277" s="20">
        <f>IF(对局数据!AM278="","",IF(ISERROR(MATCH(对局数据!AM278,(各类选项!J:J),0)),1,0))</f>
        <v>0</v>
      </c>
    </row>
    <row r="278" spans="1:25">
      <c r="A278" s="20">
        <f t="shared" si="12"/>
        <v>0</v>
      </c>
      <c r="B278" s="20">
        <f t="shared" si="13"/>
        <v>0</v>
      </c>
      <c r="C278" s="20">
        <f t="shared" si="14"/>
        <v>0</v>
      </c>
      <c r="D278" s="20">
        <f>IF(原始数据!K279="","",IF(ISERROR(MATCH(原始数据!K279,原始数据!E279:F279,0)),1,0)-IF(原始数据!K279="",1,0))</f>
        <v>0</v>
      </c>
      <c r="E278" s="20">
        <f>IF(原始数据!L279="","",IF(ISERROR(MATCH(原始数据!L279,各类选项!L:L,0)),1,0)-IF(原始数据!L279="",1,0))</f>
        <v>0</v>
      </c>
      <c r="F278" s="20">
        <f>IF(原始数据!W279="","",IF(ISERROR(MATCH(原始数据!W279,各类选项!G:G,0)),1,0))</f>
        <v>0</v>
      </c>
      <c r="G278" s="20">
        <f>IF(原始数据!X279="","",IF(ISERROR(MATCH(原始数据!X279,各类选项!G:G,0)),1,0))</f>
        <v>0</v>
      </c>
      <c r="H278" s="20">
        <f>IF(原始数据!AK279="","",IF(ISERROR(MATCH(原始数据!AK279,各类选项!$E:$E,0)),1,0))</f>
        <v>0</v>
      </c>
      <c r="I278" s="20">
        <f>IF(原始数据!AL279="","",IF(ISERROR(MATCH(原始数据!AL279,各类选项!$E:$E,0)),1,0))</f>
        <v>0</v>
      </c>
      <c r="J278" s="20">
        <f>IF(原始数据!AR279="","",IF(ISERROR(MATCH(原始数据!AR279,各类选项!$E:$E,0)),1,0))</f>
        <v>0</v>
      </c>
      <c r="K278" s="20">
        <f>IF(原始数据!AT279="","",IF(ISERROR(MATCH(原始数据!AT279,各类选项!$E:$E,0)),1,0))</f>
        <v>0</v>
      </c>
      <c r="L278" s="20">
        <f>IF(原始数据!AM279="","",IF(ISERROR(MATCH(原始数据!AM279,各类选项!$C:$C,0)),1,0))</f>
        <v>0</v>
      </c>
      <c r="M278" s="20">
        <f>IF(原始数据!AN279="","",IF(ISERROR(MATCH(原始数据!AN279,各类选项!$C:$C,0)),1,0))</f>
        <v>0</v>
      </c>
      <c r="N278" s="20" t="str">
        <f>IF(原始数据!AO279="","",IF(ISERROR(MATCH(原始数据!AO279,各类选项!$C:$C,0)),1,0))</f>
        <v/>
      </c>
      <c r="O278" s="20">
        <f>IF(原始数据!AP279="","",IF(ISERROR(MATCH(原始数据!AP279,各类选项!$E:$E,0)),1,0))</f>
        <v>0</v>
      </c>
      <c r="P278" s="20">
        <f>IF(原始数据!AQ279="","",IF(ISERROR(MATCH(原始数据!AQ279,各类选项!$E:$E,0)),1,0))</f>
        <v>0</v>
      </c>
      <c r="Q278" s="20">
        <f>IF(原始数据!AR279="","",IF(ISERROR(MATCH(原始数据!AR279,各类选项!$E:$E,0)),1,0))</f>
        <v>0</v>
      </c>
      <c r="R278" s="20">
        <f>IF(原始数据!AS279="","",IF(ISERROR(MATCH(原始数据!AS279,各类选项!$E:$E,0)),1,0))</f>
        <v>0</v>
      </c>
      <c r="S278" s="20">
        <f>IF(原始数据!AV279="","",IF(ISERROR(MATCH(原始数据!AV279,各类选项!$C:$C,0)),1,0))</f>
        <v>0</v>
      </c>
      <c r="T278" s="20">
        <f>IF(赛后数据!M279="","",IF(ISERROR(MATCH(赛后数据!M279,(各类选项!J:J),0)),1,0))</f>
        <v>0</v>
      </c>
      <c r="U278" s="20">
        <f>IF(赛后数据!U279="","",IF(ISERROR(MATCH(赛后数据!U279,(各类选项!J:J),0)),1,0))</f>
        <v>0</v>
      </c>
      <c r="V278" s="20">
        <f>IF(赛后数据!AC279="","",IF(ISERROR(MATCH(赛后数据!AC279,(各类选项!J:J),0)),1,0))</f>
        <v>0</v>
      </c>
      <c r="W278" s="20">
        <f>IF(赛后数据!AK279="","",IF(ISERROR(MATCH(赛后数据!AK279,(各类选项!J:J),0)),1,0))</f>
        <v>0</v>
      </c>
      <c r="Y278" s="20">
        <f>IF(对局数据!AM279="","",IF(ISERROR(MATCH(对局数据!AM279,(各类选项!J:J),0)),1,0))</f>
        <v>0</v>
      </c>
    </row>
    <row r="279" spans="1:25">
      <c r="A279" s="20">
        <f t="shared" si="12"/>
        <v>0</v>
      </c>
      <c r="B279" s="20">
        <f t="shared" si="13"/>
        <v>0</v>
      </c>
      <c r="C279" s="20">
        <f t="shared" si="14"/>
        <v>0</v>
      </c>
      <c r="D279" s="20">
        <f>IF(原始数据!K280="","",IF(ISERROR(MATCH(原始数据!K280,原始数据!E280:F280,0)),1,0)-IF(原始数据!K280="",1,0))</f>
        <v>0</v>
      </c>
      <c r="E279" s="20">
        <f>IF(原始数据!L280="","",IF(ISERROR(MATCH(原始数据!L280,各类选项!L:L,0)),1,0)-IF(原始数据!L280="",1,0))</f>
        <v>0</v>
      </c>
      <c r="F279" s="20">
        <f>IF(原始数据!W280="","",IF(ISERROR(MATCH(原始数据!W280,各类选项!G:G,0)),1,0))</f>
        <v>0</v>
      </c>
      <c r="G279" s="20">
        <f>IF(原始数据!X280="","",IF(ISERROR(MATCH(原始数据!X280,各类选项!G:G,0)),1,0))</f>
        <v>0</v>
      </c>
      <c r="H279" s="20">
        <f>IF(原始数据!AK280="","",IF(ISERROR(MATCH(原始数据!AK280,各类选项!$E:$E,0)),1,0))</f>
        <v>0</v>
      </c>
      <c r="I279" s="20">
        <f>IF(原始数据!AL280="","",IF(ISERROR(MATCH(原始数据!AL280,各类选项!$E:$E,0)),1,0))</f>
        <v>0</v>
      </c>
      <c r="J279" s="20">
        <f>IF(原始数据!AR280="","",IF(ISERROR(MATCH(原始数据!AR280,各类选项!$E:$E,0)),1,0))</f>
        <v>0</v>
      </c>
      <c r="K279" s="20">
        <f>IF(原始数据!AT280="","",IF(ISERROR(MATCH(原始数据!AT280,各类选项!$E:$E,0)),1,0))</f>
        <v>0</v>
      </c>
      <c r="L279" s="20">
        <f>IF(原始数据!AM280="","",IF(ISERROR(MATCH(原始数据!AM280,各类选项!$C:$C,0)),1,0))</f>
        <v>0</v>
      </c>
      <c r="M279" s="20">
        <f>IF(原始数据!AN280="","",IF(ISERROR(MATCH(原始数据!AN280,各类选项!$C:$C,0)),1,0))</f>
        <v>0</v>
      </c>
      <c r="N279" s="20" t="str">
        <f>IF(原始数据!AO280="","",IF(ISERROR(MATCH(原始数据!AO280,各类选项!$C:$C,0)),1,0))</f>
        <v/>
      </c>
      <c r="O279" s="20">
        <f>IF(原始数据!AP280="","",IF(ISERROR(MATCH(原始数据!AP280,各类选项!$E:$E,0)),1,0))</f>
        <v>0</v>
      </c>
      <c r="P279" s="20">
        <f>IF(原始数据!AQ280="","",IF(ISERROR(MATCH(原始数据!AQ280,各类选项!$E:$E,0)),1,0))</f>
        <v>0</v>
      </c>
      <c r="Q279" s="20">
        <f>IF(原始数据!AR280="","",IF(ISERROR(MATCH(原始数据!AR280,各类选项!$E:$E,0)),1,0))</f>
        <v>0</v>
      </c>
      <c r="R279" s="20">
        <f>IF(原始数据!AS280="","",IF(ISERROR(MATCH(原始数据!AS280,各类选项!$E:$E,0)),1,0))</f>
        <v>0</v>
      </c>
      <c r="S279" s="20">
        <f>IF(原始数据!AV280="","",IF(ISERROR(MATCH(原始数据!AV280,各类选项!$C:$C,0)),1,0))</f>
        <v>0</v>
      </c>
      <c r="T279" s="20">
        <f>IF(赛后数据!M280="","",IF(ISERROR(MATCH(赛后数据!M280,(各类选项!J:J),0)),1,0))</f>
        <v>0</v>
      </c>
      <c r="U279" s="20">
        <f>IF(赛后数据!U280="","",IF(ISERROR(MATCH(赛后数据!U280,(各类选项!J:J),0)),1,0))</f>
        <v>0</v>
      </c>
      <c r="V279" s="20">
        <f>IF(赛后数据!AC280="","",IF(ISERROR(MATCH(赛后数据!AC280,(各类选项!J:J),0)),1,0))</f>
        <v>0</v>
      </c>
      <c r="W279" s="20">
        <f>IF(赛后数据!AK280="","",IF(ISERROR(MATCH(赛后数据!AK280,(各类选项!J:J),0)),1,0))</f>
        <v>0</v>
      </c>
      <c r="Y279" s="20">
        <f>IF(对局数据!AM280="","",IF(ISERROR(MATCH(对局数据!AM280,(各类选项!J:J),0)),1,0))</f>
        <v>0</v>
      </c>
    </row>
    <row r="280" spans="1:25">
      <c r="A280" s="20">
        <f t="shared" si="12"/>
        <v>0</v>
      </c>
      <c r="B280" s="20">
        <f t="shared" si="13"/>
        <v>0</v>
      </c>
      <c r="C280" s="20">
        <f t="shared" si="14"/>
        <v>0</v>
      </c>
      <c r="D280" s="20" t="str">
        <f>IF(原始数据!K281="","",IF(ISERROR(MATCH(原始数据!K281,原始数据!E281:F281,0)),1,0)-IF(原始数据!K281="",1,0))</f>
        <v/>
      </c>
      <c r="E280" s="20" t="str">
        <f>IF(原始数据!L281="","",IF(ISERROR(MATCH(原始数据!L281,各类选项!L:L,0)),1,0)-IF(原始数据!L281="",1,0))</f>
        <v/>
      </c>
      <c r="F280" s="20" t="str">
        <f>IF(原始数据!W281="","",IF(ISERROR(MATCH(原始数据!W281,各类选项!G:G,0)),1,0))</f>
        <v/>
      </c>
      <c r="G280" s="20" t="str">
        <f>IF(原始数据!X281="","",IF(ISERROR(MATCH(原始数据!X281,各类选项!G:G,0)),1,0))</f>
        <v/>
      </c>
      <c r="H280" s="20" t="str">
        <f>IF(原始数据!AK281="","",IF(ISERROR(MATCH(原始数据!AK281,各类选项!$E:$E,0)),1,0))</f>
        <v/>
      </c>
      <c r="I280" s="20" t="str">
        <f>IF(原始数据!AL281="","",IF(ISERROR(MATCH(原始数据!AL281,各类选项!$E:$E,0)),1,0))</f>
        <v/>
      </c>
      <c r="J280" s="20" t="str">
        <f>IF(原始数据!AR281="","",IF(ISERROR(MATCH(原始数据!AR281,各类选项!$E:$E,0)),1,0))</f>
        <v/>
      </c>
      <c r="K280" s="20" t="str">
        <f>IF(原始数据!AT281="","",IF(ISERROR(MATCH(原始数据!AT281,各类选项!$E:$E,0)),1,0))</f>
        <v/>
      </c>
      <c r="L280" s="20" t="str">
        <f>IF(原始数据!AM281="","",IF(ISERROR(MATCH(原始数据!AM281,各类选项!$C:$C,0)),1,0))</f>
        <v/>
      </c>
      <c r="M280" s="20" t="str">
        <f>IF(原始数据!AN281="","",IF(ISERROR(MATCH(原始数据!AN281,各类选项!$C:$C,0)),1,0))</f>
        <v/>
      </c>
      <c r="N280" s="20" t="str">
        <f>IF(原始数据!AO281="","",IF(ISERROR(MATCH(原始数据!AO281,各类选项!$C:$C,0)),1,0))</f>
        <v/>
      </c>
      <c r="O280" s="20" t="str">
        <f>IF(原始数据!AP281="","",IF(ISERROR(MATCH(原始数据!AP281,各类选项!$E:$E,0)),1,0))</f>
        <v/>
      </c>
      <c r="P280" s="20" t="str">
        <f>IF(原始数据!AQ281="","",IF(ISERROR(MATCH(原始数据!AQ281,各类选项!$E:$E,0)),1,0))</f>
        <v/>
      </c>
      <c r="Q280" s="20" t="str">
        <f>IF(原始数据!AR281="","",IF(ISERROR(MATCH(原始数据!AR281,各类选项!$E:$E,0)),1,0))</f>
        <v/>
      </c>
      <c r="R280" s="20" t="str">
        <f>IF(原始数据!AS281="","",IF(ISERROR(MATCH(原始数据!AS281,各类选项!$E:$E,0)),1,0))</f>
        <v/>
      </c>
      <c r="S280" s="20" t="str">
        <f>IF(原始数据!AV281="","",IF(ISERROR(MATCH(原始数据!AV281,各类选项!$C:$C,0)),1,0))</f>
        <v/>
      </c>
      <c r="T280" s="20" t="str">
        <f>IF(赛后数据!M281="","",IF(ISERROR(MATCH(赛后数据!M281,(各类选项!J:J),0)),1,0))</f>
        <v/>
      </c>
      <c r="U280" s="20" t="str">
        <f>IF(赛后数据!U281="","",IF(ISERROR(MATCH(赛后数据!U281,(各类选项!J:J),0)),1,0))</f>
        <v/>
      </c>
      <c r="V280" s="20" t="str">
        <f>IF(赛后数据!AC281="","",IF(ISERROR(MATCH(赛后数据!AC281,(各类选项!J:J),0)),1,0))</f>
        <v/>
      </c>
      <c r="W280" s="20" t="str">
        <f>IF(赛后数据!AK281="","",IF(ISERROR(MATCH(赛后数据!AK281,(各类选项!J:J),0)),1,0))</f>
        <v/>
      </c>
      <c r="Y280" s="20" t="str">
        <f>IF(对局数据!AM281="","",IF(ISERROR(MATCH(对局数据!AM281,(各类选项!J:J),0)),1,0))</f>
        <v/>
      </c>
    </row>
    <row r="281" spans="1:25">
      <c r="A281" s="20">
        <f t="shared" si="12"/>
        <v>0</v>
      </c>
      <c r="B281" s="20">
        <f t="shared" si="13"/>
        <v>0</v>
      </c>
      <c r="C281" s="20">
        <f t="shared" si="14"/>
        <v>0</v>
      </c>
      <c r="D281" s="20" t="str">
        <f>IF(原始数据!K282="","",IF(ISERROR(MATCH(原始数据!K282,原始数据!E282:F282,0)),1,0)-IF(原始数据!K282="",1,0))</f>
        <v/>
      </c>
      <c r="E281" s="20" t="str">
        <f>IF(原始数据!L282="","",IF(ISERROR(MATCH(原始数据!L282,各类选项!L:L,0)),1,0)-IF(原始数据!L282="",1,0))</f>
        <v/>
      </c>
      <c r="F281" s="20" t="str">
        <f>IF(原始数据!W282="","",IF(ISERROR(MATCH(原始数据!W282,各类选项!G:G,0)),1,0))</f>
        <v/>
      </c>
      <c r="G281" s="20" t="str">
        <f>IF(原始数据!X282="","",IF(ISERROR(MATCH(原始数据!X282,各类选项!G:G,0)),1,0))</f>
        <v/>
      </c>
      <c r="H281" s="20" t="str">
        <f>IF(原始数据!AK282="","",IF(ISERROR(MATCH(原始数据!AK282,各类选项!$E:$E,0)),1,0))</f>
        <v/>
      </c>
      <c r="I281" s="20" t="str">
        <f>IF(原始数据!AL282="","",IF(ISERROR(MATCH(原始数据!AL282,各类选项!$E:$E,0)),1,0))</f>
        <v/>
      </c>
      <c r="J281" s="20" t="str">
        <f>IF(原始数据!AR282="","",IF(ISERROR(MATCH(原始数据!AR282,各类选项!$E:$E,0)),1,0))</f>
        <v/>
      </c>
      <c r="K281" s="20" t="str">
        <f>IF(原始数据!AT282="","",IF(ISERROR(MATCH(原始数据!AT282,各类选项!$E:$E,0)),1,0))</f>
        <v/>
      </c>
      <c r="L281" s="20" t="str">
        <f>IF(原始数据!AM282="","",IF(ISERROR(MATCH(原始数据!AM282,各类选项!$C:$C,0)),1,0))</f>
        <v/>
      </c>
      <c r="M281" s="20" t="str">
        <f>IF(原始数据!AN282="","",IF(ISERROR(MATCH(原始数据!AN282,各类选项!$C:$C,0)),1,0))</f>
        <v/>
      </c>
      <c r="N281" s="20" t="str">
        <f>IF(原始数据!AO282="","",IF(ISERROR(MATCH(原始数据!AO282,各类选项!$C:$C,0)),1,0))</f>
        <v/>
      </c>
      <c r="O281" s="20" t="str">
        <f>IF(原始数据!AP282="","",IF(ISERROR(MATCH(原始数据!AP282,各类选项!$E:$E,0)),1,0))</f>
        <v/>
      </c>
      <c r="P281" s="20" t="str">
        <f>IF(原始数据!AQ282="","",IF(ISERROR(MATCH(原始数据!AQ282,各类选项!$E:$E,0)),1,0))</f>
        <v/>
      </c>
      <c r="Q281" s="20" t="str">
        <f>IF(原始数据!AR282="","",IF(ISERROR(MATCH(原始数据!AR282,各类选项!$E:$E,0)),1,0))</f>
        <v/>
      </c>
      <c r="R281" s="20" t="str">
        <f>IF(原始数据!AS282="","",IF(ISERROR(MATCH(原始数据!AS282,各类选项!$E:$E,0)),1,0))</f>
        <v/>
      </c>
      <c r="S281" s="20" t="str">
        <f>IF(原始数据!AV282="","",IF(ISERROR(MATCH(原始数据!AV282,各类选项!$C:$C,0)),1,0))</f>
        <v/>
      </c>
      <c r="T281" s="20" t="str">
        <f>IF(赛后数据!M282="","",IF(ISERROR(MATCH(赛后数据!M282,(各类选项!J:J),0)),1,0))</f>
        <v/>
      </c>
      <c r="U281" s="20" t="str">
        <f>IF(赛后数据!U282="","",IF(ISERROR(MATCH(赛后数据!U282,(各类选项!J:J),0)),1,0))</f>
        <v/>
      </c>
      <c r="V281" s="20" t="str">
        <f>IF(赛后数据!AC282="","",IF(ISERROR(MATCH(赛后数据!AC282,(各类选项!J:J),0)),1,0))</f>
        <v/>
      </c>
      <c r="W281" s="20" t="str">
        <f>IF(赛后数据!AK282="","",IF(ISERROR(MATCH(赛后数据!AK282,(各类选项!J:J),0)),1,0))</f>
        <v/>
      </c>
      <c r="Y281" s="20" t="str">
        <f>IF(对局数据!AM282="","",IF(ISERROR(MATCH(对局数据!AM282,(各类选项!J:J),0)),1,0))</f>
        <v/>
      </c>
    </row>
    <row r="282" spans="1:25">
      <c r="A282" s="20">
        <f t="shared" si="12"/>
        <v>0</v>
      </c>
      <c r="B282" s="20">
        <f t="shared" si="13"/>
        <v>0</v>
      </c>
      <c r="C282" s="20">
        <f t="shared" si="14"/>
        <v>0</v>
      </c>
      <c r="D282" s="20">
        <f>IF(原始数据!K283="","",IF(ISERROR(MATCH(原始数据!K283,原始数据!E283:F283,0)),1,0)-IF(原始数据!K283="",1,0))</f>
        <v>0</v>
      </c>
      <c r="E282" s="20">
        <f>IF(原始数据!L283="","",IF(ISERROR(MATCH(原始数据!L283,各类选项!L:L,0)),1,0)-IF(原始数据!L283="",1,0))</f>
        <v>0</v>
      </c>
      <c r="F282" s="20">
        <f>IF(原始数据!W283="","",IF(ISERROR(MATCH(原始数据!W283,各类选项!G:G,0)),1,0))</f>
        <v>0</v>
      </c>
      <c r="G282" s="20">
        <f>IF(原始数据!X283="","",IF(ISERROR(MATCH(原始数据!X283,各类选项!G:G,0)),1,0))</f>
        <v>0</v>
      </c>
      <c r="H282" s="20">
        <f>IF(原始数据!AK283="","",IF(ISERROR(MATCH(原始数据!AK283,各类选项!$E:$E,0)),1,0))</f>
        <v>0</v>
      </c>
      <c r="I282" s="20">
        <f>IF(原始数据!AL283="","",IF(ISERROR(MATCH(原始数据!AL283,各类选项!$E:$E,0)),1,0))</f>
        <v>0</v>
      </c>
      <c r="J282" s="20">
        <f>IF(原始数据!AR283="","",IF(ISERROR(MATCH(原始数据!AR283,各类选项!$E:$E,0)),1,0))</f>
        <v>0</v>
      </c>
      <c r="K282" s="20">
        <f>IF(原始数据!AT283="","",IF(ISERROR(MATCH(原始数据!AT283,各类选项!$E:$E,0)),1,0))</f>
        <v>0</v>
      </c>
      <c r="L282" s="20" t="str">
        <f>IF(原始数据!AM283="","",IF(ISERROR(MATCH(原始数据!AM283,各类选项!$C:$C,0)),1,0))</f>
        <v/>
      </c>
      <c r="M282" s="20" t="str">
        <f>IF(原始数据!AN283="","",IF(ISERROR(MATCH(原始数据!AN283,各类选项!$C:$C,0)),1,0))</f>
        <v/>
      </c>
      <c r="N282" s="20" t="str">
        <f>IF(原始数据!AO283="","",IF(ISERROR(MATCH(原始数据!AO283,各类选项!$C:$C,0)),1,0))</f>
        <v/>
      </c>
      <c r="O282" s="20">
        <f>IF(原始数据!AP283="","",IF(ISERROR(MATCH(原始数据!AP283,各类选项!$E:$E,0)),1,0))</f>
        <v>0</v>
      </c>
      <c r="P282" s="20">
        <f>IF(原始数据!AQ283="","",IF(ISERROR(MATCH(原始数据!AQ283,各类选项!$E:$E,0)),1,0))</f>
        <v>0</v>
      </c>
      <c r="Q282" s="20">
        <f>IF(原始数据!AR283="","",IF(ISERROR(MATCH(原始数据!AR283,各类选项!$E:$E,0)),1,0))</f>
        <v>0</v>
      </c>
      <c r="R282" s="20">
        <f>IF(原始数据!AS283="","",IF(ISERROR(MATCH(原始数据!AS283,各类选项!$E:$E,0)),1,0))</f>
        <v>0</v>
      </c>
      <c r="S282" s="20">
        <f>IF(原始数据!AV283="","",IF(ISERROR(MATCH(原始数据!AV283,各类选项!$C:$C,0)),1,0))</f>
        <v>0</v>
      </c>
      <c r="T282" s="20">
        <f>IF(赛后数据!M283="","",IF(ISERROR(MATCH(赛后数据!M283,(各类选项!J:J),0)),1,0))</f>
        <v>0</v>
      </c>
      <c r="U282" s="20">
        <f>IF(赛后数据!U283="","",IF(ISERROR(MATCH(赛后数据!U283,(各类选项!J:J),0)),1,0))</f>
        <v>0</v>
      </c>
      <c r="V282" s="20">
        <f>IF(赛后数据!AC283="","",IF(ISERROR(MATCH(赛后数据!AC283,(各类选项!J:J),0)),1,0))</f>
        <v>0</v>
      </c>
      <c r="W282" s="20">
        <f>IF(赛后数据!AK283="","",IF(ISERROR(MATCH(赛后数据!AK283,(各类选项!J:J),0)),1,0))</f>
        <v>0</v>
      </c>
      <c r="Y282" s="20">
        <f>IF(对局数据!AM283="","",IF(ISERROR(MATCH(对局数据!AM283,(各类选项!J:J),0)),1,0))</f>
        <v>0</v>
      </c>
    </row>
    <row r="283" spans="1:25">
      <c r="A283" s="20">
        <f t="shared" si="12"/>
        <v>0</v>
      </c>
      <c r="B283" s="20">
        <f t="shared" si="13"/>
        <v>0</v>
      </c>
      <c r="C283" s="20">
        <f t="shared" si="14"/>
        <v>0</v>
      </c>
      <c r="D283" s="20">
        <f>IF(原始数据!K284="","",IF(ISERROR(MATCH(原始数据!K284,原始数据!E284:F284,0)),1,0)-IF(原始数据!K284="",1,0))</f>
        <v>0</v>
      </c>
      <c r="E283" s="20">
        <f>IF(原始数据!L284="","",IF(ISERROR(MATCH(原始数据!L284,各类选项!L:L,0)),1,0)-IF(原始数据!L284="",1,0))</f>
        <v>0</v>
      </c>
      <c r="F283" s="20">
        <f>IF(原始数据!W284="","",IF(ISERROR(MATCH(原始数据!W284,各类选项!G:G,0)),1,0))</f>
        <v>0</v>
      </c>
      <c r="G283" s="20">
        <f>IF(原始数据!X284="","",IF(ISERROR(MATCH(原始数据!X284,各类选项!G:G,0)),1,0))</f>
        <v>0</v>
      </c>
      <c r="H283" s="20">
        <f>IF(原始数据!AK284="","",IF(ISERROR(MATCH(原始数据!AK284,各类选项!$E:$E,0)),1,0))</f>
        <v>0</v>
      </c>
      <c r="I283" s="20">
        <f>IF(原始数据!AL284="","",IF(ISERROR(MATCH(原始数据!AL284,各类选项!$E:$E,0)),1,0))</f>
        <v>0</v>
      </c>
      <c r="J283" s="20">
        <f>IF(原始数据!AR284="","",IF(ISERROR(MATCH(原始数据!AR284,各类选项!$E:$E,0)),1,0))</f>
        <v>0</v>
      </c>
      <c r="K283" s="20">
        <f>IF(原始数据!AT284="","",IF(ISERROR(MATCH(原始数据!AT284,各类选项!$E:$E,0)),1,0))</f>
        <v>0</v>
      </c>
      <c r="L283" s="20" t="str">
        <f>IF(原始数据!AM284="","",IF(ISERROR(MATCH(原始数据!AM284,各类选项!$C:$C,0)),1,0))</f>
        <v/>
      </c>
      <c r="M283" s="20" t="str">
        <f>IF(原始数据!AN284="","",IF(ISERROR(MATCH(原始数据!AN284,各类选项!$C:$C,0)),1,0))</f>
        <v/>
      </c>
      <c r="N283" s="20" t="str">
        <f>IF(原始数据!AO284="","",IF(ISERROR(MATCH(原始数据!AO284,各类选项!$C:$C,0)),1,0))</f>
        <v/>
      </c>
      <c r="O283" s="20">
        <f>IF(原始数据!AP284="","",IF(ISERROR(MATCH(原始数据!AP284,各类选项!$E:$E,0)),1,0))</f>
        <v>0</v>
      </c>
      <c r="P283" s="20">
        <f>IF(原始数据!AQ284="","",IF(ISERROR(MATCH(原始数据!AQ284,各类选项!$E:$E,0)),1,0))</f>
        <v>0</v>
      </c>
      <c r="Q283" s="20">
        <f>IF(原始数据!AR284="","",IF(ISERROR(MATCH(原始数据!AR284,各类选项!$E:$E,0)),1,0))</f>
        <v>0</v>
      </c>
      <c r="R283" s="20">
        <f>IF(原始数据!AS284="","",IF(ISERROR(MATCH(原始数据!AS284,各类选项!$E:$E,0)),1,0))</f>
        <v>0</v>
      </c>
      <c r="S283" s="20">
        <f>IF(原始数据!AV284="","",IF(ISERROR(MATCH(原始数据!AV284,各类选项!$C:$C,0)),1,0))</f>
        <v>0</v>
      </c>
      <c r="T283" s="20">
        <f>IF(赛后数据!M284="","",IF(ISERROR(MATCH(赛后数据!M284,(各类选项!J:J),0)),1,0))</f>
        <v>0</v>
      </c>
      <c r="U283" s="20">
        <f>IF(赛后数据!U284="","",IF(ISERROR(MATCH(赛后数据!U284,(各类选项!J:J),0)),1,0))</f>
        <v>0</v>
      </c>
      <c r="V283" s="20">
        <f>IF(赛后数据!AC284="","",IF(ISERROR(MATCH(赛后数据!AC284,(各类选项!J:J),0)),1,0))</f>
        <v>0</v>
      </c>
      <c r="W283" s="20">
        <f>IF(赛后数据!AK284="","",IF(ISERROR(MATCH(赛后数据!AK284,(各类选项!J:J),0)),1,0))</f>
        <v>0</v>
      </c>
      <c r="Y283" s="20">
        <f>IF(对局数据!AM284="","",IF(ISERROR(MATCH(对局数据!AM284,(各类选项!J:J),0)),1,0))</f>
        <v>0</v>
      </c>
    </row>
    <row r="284" spans="1:25">
      <c r="A284" s="20">
        <f t="shared" si="12"/>
        <v>0</v>
      </c>
      <c r="B284" s="20">
        <f t="shared" si="13"/>
        <v>0</v>
      </c>
      <c r="C284" s="20">
        <f t="shared" si="14"/>
        <v>0</v>
      </c>
      <c r="D284" s="20">
        <f>IF(原始数据!K285="","",IF(ISERROR(MATCH(原始数据!K285,原始数据!E285:F285,0)),1,0)-IF(原始数据!K285="",1,0))</f>
        <v>0</v>
      </c>
      <c r="E284" s="20">
        <f>IF(原始数据!L285="","",IF(ISERROR(MATCH(原始数据!L285,各类选项!L:L,0)),1,0)-IF(原始数据!L285="",1,0))</f>
        <v>0</v>
      </c>
      <c r="F284" s="20">
        <f>IF(原始数据!W285="","",IF(ISERROR(MATCH(原始数据!W285,各类选项!G:G,0)),1,0))</f>
        <v>0</v>
      </c>
      <c r="G284" s="20">
        <f>IF(原始数据!X285="","",IF(ISERROR(MATCH(原始数据!X285,各类选项!G:G,0)),1,0))</f>
        <v>0</v>
      </c>
      <c r="H284" s="20">
        <f>IF(原始数据!AK285="","",IF(ISERROR(MATCH(原始数据!AK285,各类选项!$E:$E,0)),1,0))</f>
        <v>0</v>
      </c>
      <c r="I284" s="20">
        <f>IF(原始数据!AL285="","",IF(ISERROR(MATCH(原始数据!AL285,各类选项!$E:$E,0)),1,0))</f>
        <v>0</v>
      </c>
      <c r="J284" s="20">
        <f>IF(原始数据!AR285="","",IF(ISERROR(MATCH(原始数据!AR285,各类选项!$E:$E,0)),1,0))</f>
        <v>0</v>
      </c>
      <c r="K284" s="20">
        <f>IF(原始数据!AT285="","",IF(ISERROR(MATCH(原始数据!AT285,各类选项!$E:$E,0)),1,0))</f>
        <v>0</v>
      </c>
      <c r="L284" s="20">
        <f>IF(原始数据!AM285="","",IF(ISERROR(MATCH(原始数据!AM285,各类选项!$C:$C,0)),1,0))</f>
        <v>0</v>
      </c>
      <c r="M284" s="20" t="str">
        <f>IF(原始数据!AN285="","",IF(ISERROR(MATCH(原始数据!AN285,各类选项!$C:$C,0)),1,0))</f>
        <v/>
      </c>
      <c r="N284" s="20" t="str">
        <f>IF(原始数据!AO285="","",IF(ISERROR(MATCH(原始数据!AO285,各类选项!$C:$C,0)),1,0))</f>
        <v/>
      </c>
      <c r="O284" s="20">
        <f>IF(原始数据!AP285="","",IF(ISERROR(MATCH(原始数据!AP285,各类选项!$E:$E,0)),1,0))</f>
        <v>0</v>
      </c>
      <c r="P284" s="20">
        <f>IF(原始数据!AQ285="","",IF(ISERROR(MATCH(原始数据!AQ285,各类选项!$E:$E,0)),1,0))</f>
        <v>0</v>
      </c>
      <c r="Q284" s="20">
        <f>IF(原始数据!AR285="","",IF(ISERROR(MATCH(原始数据!AR285,各类选项!$E:$E,0)),1,0))</f>
        <v>0</v>
      </c>
      <c r="R284" s="20">
        <f>IF(原始数据!AS285="","",IF(ISERROR(MATCH(原始数据!AS285,各类选项!$E:$E,0)),1,0))</f>
        <v>0</v>
      </c>
      <c r="S284" s="20">
        <f>IF(原始数据!AV285="","",IF(ISERROR(MATCH(原始数据!AV285,各类选项!$C:$C,0)),1,0))</f>
        <v>0</v>
      </c>
      <c r="T284" s="20">
        <f>IF(赛后数据!M285="","",IF(ISERROR(MATCH(赛后数据!M285,(各类选项!J:J),0)),1,0))</f>
        <v>0</v>
      </c>
      <c r="U284" s="20">
        <f>IF(赛后数据!U285="","",IF(ISERROR(MATCH(赛后数据!U285,(各类选项!J:J),0)),1,0))</f>
        <v>0</v>
      </c>
      <c r="V284" s="20">
        <f>IF(赛后数据!AC285="","",IF(ISERROR(MATCH(赛后数据!AC285,(各类选项!J:J),0)),1,0))</f>
        <v>0</v>
      </c>
      <c r="W284" s="20">
        <f>IF(赛后数据!AK285="","",IF(ISERROR(MATCH(赛后数据!AK285,(各类选项!J:J),0)),1,0))</f>
        <v>0</v>
      </c>
      <c r="Y284" s="20">
        <f>IF(对局数据!AM285="","",IF(ISERROR(MATCH(对局数据!AM285,(各类选项!J:J),0)),1,0))</f>
        <v>0</v>
      </c>
    </row>
    <row r="285" spans="1:25">
      <c r="A285" s="20">
        <f t="shared" si="12"/>
        <v>0</v>
      </c>
      <c r="B285" s="20">
        <f t="shared" si="13"/>
        <v>0</v>
      </c>
      <c r="C285" s="20">
        <f t="shared" si="14"/>
        <v>0</v>
      </c>
      <c r="D285" s="20">
        <f>IF(原始数据!K286="","",IF(ISERROR(MATCH(原始数据!K286,原始数据!E286:F286,0)),1,0)-IF(原始数据!K286="",1,0))</f>
        <v>0</v>
      </c>
      <c r="E285" s="20">
        <f>IF(原始数据!L286="","",IF(ISERROR(MATCH(原始数据!L286,各类选项!L:L,0)),1,0)-IF(原始数据!L286="",1,0))</f>
        <v>0</v>
      </c>
      <c r="F285" s="20">
        <f>IF(原始数据!W286="","",IF(ISERROR(MATCH(原始数据!W286,各类选项!G:G,0)),1,0))</f>
        <v>0</v>
      </c>
      <c r="G285" s="20">
        <f>IF(原始数据!X286="","",IF(ISERROR(MATCH(原始数据!X286,各类选项!G:G,0)),1,0))</f>
        <v>0</v>
      </c>
      <c r="H285" s="20">
        <f>IF(原始数据!AK286="","",IF(ISERROR(MATCH(原始数据!AK286,各类选项!$E:$E,0)),1,0))</f>
        <v>0</v>
      </c>
      <c r="I285" s="20">
        <f>IF(原始数据!AL286="","",IF(ISERROR(MATCH(原始数据!AL286,各类选项!$E:$E,0)),1,0))</f>
        <v>0</v>
      </c>
      <c r="J285" s="20">
        <f>IF(原始数据!AR286="","",IF(ISERROR(MATCH(原始数据!AR286,各类选项!$E:$E,0)),1,0))</f>
        <v>0</v>
      </c>
      <c r="K285" s="20">
        <f>IF(原始数据!AT286="","",IF(ISERROR(MATCH(原始数据!AT286,各类选项!$E:$E,0)),1,0))</f>
        <v>0</v>
      </c>
      <c r="L285" s="20">
        <f>IF(原始数据!AM286="","",IF(ISERROR(MATCH(原始数据!AM286,各类选项!$C:$C,0)),1,0))</f>
        <v>0</v>
      </c>
      <c r="M285" s="20" t="str">
        <f>IF(原始数据!AN286="","",IF(ISERROR(MATCH(原始数据!AN286,各类选项!$C:$C,0)),1,0))</f>
        <v/>
      </c>
      <c r="N285" s="20" t="str">
        <f>IF(原始数据!AO286="","",IF(ISERROR(MATCH(原始数据!AO286,各类选项!$C:$C,0)),1,0))</f>
        <v/>
      </c>
      <c r="O285" s="20">
        <f>IF(原始数据!AP286="","",IF(ISERROR(MATCH(原始数据!AP286,各类选项!$E:$E,0)),1,0))</f>
        <v>0</v>
      </c>
      <c r="P285" s="20">
        <f>IF(原始数据!AQ286="","",IF(ISERROR(MATCH(原始数据!AQ286,各类选项!$E:$E,0)),1,0))</f>
        <v>0</v>
      </c>
      <c r="Q285" s="20">
        <f>IF(原始数据!AR286="","",IF(ISERROR(MATCH(原始数据!AR286,各类选项!$E:$E,0)),1,0))</f>
        <v>0</v>
      </c>
      <c r="R285" s="20">
        <f>IF(原始数据!AS286="","",IF(ISERROR(MATCH(原始数据!AS286,各类选项!$E:$E,0)),1,0))</f>
        <v>0</v>
      </c>
      <c r="S285" s="20">
        <f>IF(原始数据!AV286="","",IF(ISERROR(MATCH(原始数据!AV286,各类选项!$C:$C,0)),1,0))</f>
        <v>0</v>
      </c>
      <c r="T285" s="20">
        <f>IF(赛后数据!M286="","",IF(ISERROR(MATCH(赛后数据!M286,(各类选项!J:J),0)),1,0))</f>
        <v>0</v>
      </c>
      <c r="U285" s="20">
        <f>IF(赛后数据!U286="","",IF(ISERROR(MATCH(赛后数据!U286,(各类选项!J:J),0)),1,0))</f>
        <v>0</v>
      </c>
      <c r="V285" s="20">
        <f>IF(赛后数据!AC286="","",IF(ISERROR(MATCH(赛后数据!AC286,(各类选项!J:J),0)),1,0))</f>
        <v>0</v>
      </c>
      <c r="W285" s="20">
        <f>IF(赛后数据!AK286="","",IF(ISERROR(MATCH(赛后数据!AK286,(各类选项!J:J),0)),1,0))</f>
        <v>0</v>
      </c>
      <c r="Y285" s="20">
        <f>IF(对局数据!AM286="","",IF(ISERROR(MATCH(对局数据!AM286,(各类选项!J:J),0)),1,0))</f>
        <v>0</v>
      </c>
    </row>
    <row r="286" spans="1:25">
      <c r="A286" s="20">
        <f t="shared" si="12"/>
        <v>0</v>
      </c>
      <c r="B286" s="20">
        <f t="shared" si="13"/>
        <v>0</v>
      </c>
      <c r="C286" s="20">
        <f t="shared" si="14"/>
        <v>0</v>
      </c>
      <c r="D286" s="20" t="str">
        <f>IF(原始数据!K287="","",IF(ISERROR(MATCH(原始数据!K287,原始数据!E287:F287,0)),1,0)-IF(原始数据!K287="",1,0))</f>
        <v/>
      </c>
      <c r="E286" s="20" t="str">
        <f>IF(原始数据!L287="","",IF(ISERROR(MATCH(原始数据!L287,各类选项!L:L,0)),1,0)-IF(原始数据!L287="",1,0))</f>
        <v/>
      </c>
      <c r="F286" s="20" t="str">
        <f>IF(原始数据!W287="","",IF(ISERROR(MATCH(原始数据!W287,各类选项!G:G,0)),1,0))</f>
        <v/>
      </c>
      <c r="G286" s="20" t="str">
        <f>IF(原始数据!X287="","",IF(ISERROR(MATCH(原始数据!X287,各类选项!G:G,0)),1,0))</f>
        <v/>
      </c>
      <c r="H286" s="20" t="str">
        <f>IF(原始数据!AK287="","",IF(ISERROR(MATCH(原始数据!AK287,各类选项!$E:$E,0)),1,0))</f>
        <v/>
      </c>
      <c r="I286" s="20" t="str">
        <f>IF(原始数据!AL287="","",IF(ISERROR(MATCH(原始数据!AL287,各类选项!$E:$E,0)),1,0))</f>
        <v/>
      </c>
      <c r="J286" s="20" t="str">
        <f>IF(原始数据!AR287="","",IF(ISERROR(MATCH(原始数据!AR287,各类选项!$E:$E,0)),1,0))</f>
        <v/>
      </c>
      <c r="K286" s="20" t="str">
        <f>IF(原始数据!AT287="","",IF(ISERROR(MATCH(原始数据!AT287,各类选项!$E:$E,0)),1,0))</f>
        <v/>
      </c>
      <c r="L286" s="20" t="str">
        <f>IF(原始数据!AM287="","",IF(ISERROR(MATCH(原始数据!AM287,各类选项!$C:$C,0)),1,0))</f>
        <v/>
      </c>
      <c r="M286" s="20" t="str">
        <f>IF(原始数据!AN287="","",IF(ISERROR(MATCH(原始数据!AN287,各类选项!$C:$C,0)),1,0))</f>
        <v/>
      </c>
      <c r="N286" s="20" t="str">
        <f>IF(原始数据!AO287="","",IF(ISERROR(MATCH(原始数据!AO287,各类选项!$C:$C,0)),1,0))</f>
        <v/>
      </c>
      <c r="O286" s="20" t="str">
        <f>IF(原始数据!AP287="","",IF(ISERROR(MATCH(原始数据!AP287,各类选项!$E:$E,0)),1,0))</f>
        <v/>
      </c>
      <c r="P286" s="20" t="str">
        <f>IF(原始数据!AQ287="","",IF(ISERROR(MATCH(原始数据!AQ287,各类选项!$E:$E,0)),1,0))</f>
        <v/>
      </c>
      <c r="Q286" s="20" t="str">
        <f>IF(原始数据!AR287="","",IF(ISERROR(MATCH(原始数据!AR287,各类选项!$E:$E,0)),1,0))</f>
        <v/>
      </c>
      <c r="R286" s="20" t="str">
        <f>IF(原始数据!AS287="","",IF(ISERROR(MATCH(原始数据!AS287,各类选项!$E:$E,0)),1,0))</f>
        <v/>
      </c>
      <c r="S286" s="20" t="str">
        <f>IF(原始数据!AV287="","",IF(ISERROR(MATCH(原始数据!AV287,各类选项!$C:$C,0)),1,0))</f>
        <v/>
      </c>
      <c r="T286" s="20" t="str">
        <f>IF(赛后数据!M287="","",IF(ISERROR(MATCH(赛后数据!M287,(各类选项!J:J),0)),1,0))</f>
        <v/>
      </c>
      <c r="U286" s="20" t="str">
        <f>IF(赛后数据!U287="","",IF(ISERROR(MATCH(赛后数据!U287,(各类选项!J:J),0)),1,0))</f>
        <v/>
      </c>
      <c r="V286" s="20" t="str">
        <f>IF(赛后数据!AC287="","",IF(ISERROR(MATCH(赛后数据!AC287,(各类选项!J:J),0)),1,0))</f>
        <v/>
      </c>
      <c r="W286" s="20" t="str">
        <f>IF(赛后数据!AK287="","",IF(ISERROR(MATCH(赛后数据!AK287,(各类选项!J:J),0)),1,0))</f>
        <v/>
      </c>
      <c r="Y286" s="20" t="str">
        <f>IF(对局数据!AM287="","",IF(ISERROR(MATCH(对局数据!AM287,(各类选项!J:J),0)),1,0))</f>
        <v/>
      </c>
    </row>
    <row r="287" spans="1:25">
      <c r="A287" s="20">
        <f t="shared" si="12"/>
        <v>0</v>
      </c>
      <c r="B287" s="20">
        <f t="shared" si="13"/>
        <v>0</v>
      </c>
      <c r="C287" s="20">
        <f t="shared" si="14"/>
        <v>0</v>
      </c>
      <c r="D287" s="20" t="str">
        <f>IF(原始数据!K288="","",IF(ISERROR(MATCH(原始数据!K288,原始数据!E288:F288,0)),1,0)-IF(原始数据!K288="",1,0))</f>
        <v/>
      </c>
      <c r="E287" s="20" t="str">
        <f>IF(原始数据!L288="","",IF(ISERROR(MATCH(原始数据!L288,各类选项!L:L,0)),1,0)-IF(原始数据!L288="",1,0))</f>
        <v/>
      </c>
      <c r="F287" s="20" t="str">
        <f>IF(原始数据!W288="","",IF(ISERROR(MATCH(原始数据!W288,各类选项!G:G,0)),1,0))</f>
        <v/>
      </c>
      <c r="G287" s="20" t="str">
        <f>IF(原始数据!X288="","",IF(ISERROR(MATCH(原始数据!X288,各类选项!G:G,0)),1,0))</f>
        <v/>
      </c>
      <c r="H287" s="20" t="str">
        <f>IF(原始数据!AK288="","",IF(ISERROR(MATCH(原始数据!AK288,各类选项!$E:$E,0)),1,0))</f>
        <v/>
      </c>
      <c r="I287" s="20" t="str">
        <f>IF(原始数据!AL288="","",IF(ISERROR(MATCH(原始数据!AL288,各类选项!$E:$E,0)),1,0))</f>
        <v/>
      </c>
      <c r="J287" s="20" t="str">
        <f>IF(原始数据!AR288="","",IF(ISERROR(MATCH(原始数据!AR288,各类选项!$E:$E,0)),1,0))</f>
        <v/>
      </c>
      <c r="K287" s="20" t="str">
        <f>IF(原始数据!AT288="","",IF(ISERROR(MATCH(原始数据!AT288,各类选项!$E:$E,0)),1,0))</f>
        <v/>
      </c>
      <c r="L287" s="20" t="str">
        <f>IF(原始数据!AM288="","",IF(ISERROR(MATCH(原始数据!AM288,各类选项!$C:$C,0)),1,0))</f>
        <v/>
      </c>
      <c r="M287" s="20" t="str">
        <f>IF(原始数据!AN288="","",IF(ISERROR(MATCH(原始数据!AN288,各类选项!$C:$C,0)),1,0))</f>
        <v/>
      </c>
      <c r="N287" s="20" t="str">
        <f>IF(原始数据!AO288="","",IF(ISERROR(MATCH(原始数据!AO288,各类选项!$C:$C,0)),1,0))</f>
        <v/>
      </c>
      <c r="O287" s="20" t="str">
        <f>IF(原始数据!AP288="","",IF(ISERROR(MATCH(原始数据!AP288,各类选项!$E:$E,0)),1,0))</f>
        <v/>
      </c>
      <c r="P287" s="20" t="str">
        <f>IF(原始数据!AQ288="","",IF(ISERROR(MATCH(原始数据!AQ288,各类选项!$E:$E,0)),1,0))</f>
        <v/>
      </c>
      <c r="Q287" s="20" t="str">
        <f>IF(原始数据!AR288="","",IF(ISERROR(MATCH(原始数据!AR288,各类选项!$E:$E,0)),1,0))</f>
        <v/>
      </c>
      <c r="R287" s="20" t="str">
        <f>IF(原始数据!AS288="","",IF(ISERROR(MATCH(原始数据!AS288,各类选项!$E:$E,0)),1,0))</f>
        <v/>
      </c>
      <c r="S287" s="20" t="str">
        <f>IF(原始数据!AV288="","",IF(ISERROR(MATCH(原始数据!AV288,各类选项!$C:$C,0)),1,0))</f>
        <v/>
      </c>
      <c r="T287" s="20" t="str">
        <f>IF(赛后数据!M288="","",IF(ISERROR(MATCH(赛后数据!M288,(各类选项!J:J),0)),1,0))</f>
        <v/>
      </c>
      <c r="U287" s="20" t="str">
        <f>IF(赛后数据!U288="","",IF(ISERROR(MATCH(赛后数据!U288,(各类选项!J:J),0)),1,0))</f>
        <v/>
      </c>
      <c r="V287" s="20" t="str">
        <f>IF(赛后数据!AC288="","",IF(ISERROR(MATCH(赛后数据!AC288,(各类选项!J:J),0)),1,0))</f>
        <v/>
      </c>
      <c r="W287" s="20" t="str">
        <f>IF(赛后数据!AK288="","",IF(ISERROR(MATCH(赛后数据!AK288,(各类选项!J:J),0)),1,0))</f>
        <v/>
      </c>
      <c r="Y287" s="20" t="str">
        <f>IF(对局数据!AM288="","",IF(ISERROR(MATCH(对局数据!AM288,(各类选项!J:J),0)),1,0))</f>
        <v/>
      </c>
    </row>
    <row r="288" spans="1:25">
      <c r="A288" s="20">
        <f t="shared" si="12"/>
        <v>0</v>
      </c>
      <c r="B288" s="20">
        <f t="shared" si="13"/>
        <v>0</v>
      </c>
      <c r="C288" s="20">
        <f t="shared" si="14"/>
        <v>0</v>
      </c>
      <c r="D288" s="20" t="str">
        <f>IF(原始数据!K289="","",IF(ISERROR(MATCH(原始数据!K289,原始数据!E289:F289,0)),1,0)-IF(原始数据!K289="",1,0))</f>
        <v/>
      </c>
      <c r="E288" s="20" t="str">
        <f>IF(原始数据!L289="","",IF(ISERROR(MATCH(原始数据!L289,各类选项!L:L,0)),1,0)-IF(原始数据!L289="",1,0))</f>
        <v/>
      </c>
      <c r="F288" s="20" t="str">
        <f>IF(原始数据!W289="","",IF(ISERROR(MATCH(原始数据!W289,各类选项!G:G,0)),1,0))</f>
        <v/>
      </c>
      <c r="G288" s="20" t="str">
        <f>IF(原始数据!X289="","",IF(ISERROR(MATCH(原始数据!X289,各类选项!G:G,0)),1,0))</f>
        <v/>
      </c>
      <c r="H288" s="20" t="str">
        <f>IF(原始数据!AK289="","",IF(ISERROR(MATCH(原始数据!AK289,各类选项!$E:$E,0)),1,0))</f>
        <v/>
      </c>
      <c r="I288" s="20" t="str">
        <f>IF(原始数据!AL289="","",IF(ISERROR(MATCH(原始数据!AL289,各类选项!$E:$E,0)),1,0))</f>
        <v/>
      </c>
      <c r="J288" s="20" t="str">
        <f>IF(原始数据!AR289="","",IF(ISERROR(MATCH(原始数据!AR289,各类选项!$E:$E,0)),1,0))</f>
        <v/>
      </c>
      <c r="K288" s="20" t="str">
        <f>IF(原始数据!AT289="","",IF(ISERROR(MATCH(原始数据!AT289,各类选项!$E:$E,0)),1,0))</f>
        <v/>
      </c>
      <c r="L288" s="20" t="str">
        <f>IF(原始数据!AM289="","",IF(ISERROR(MATCH(原始数据!AM289,各类选项!$C:$C,0)),1,0))</f>
        <v/>
      </c>
      <c r="M288" s="20" t="str">
        <f>IF(原始数据!AN289="","",IF(ISERROR(MATCH(原始数据!AN289,各类选项!$C:$C,0)),1,0))</f>
        <v/>
      </c>
      <c r="N288" s="20" t="str">
        <f>IF(原始数据!AO289="","",IF(ISERROR(MATCH(原始数据!AO289,各类选项!$C:$C,0)),1,0))</f>
        <v/>
      </c>
      <c r="O288" s="20" t="str">
        <f>IF(原始数据!AP289="","",IF(ISERROR(MATCH(原始数据!AP289,各类选项!$E:$E,0)),1,0))</f>
        <v/>
      </c>
      <c r="P288" s="20" t="str">
        <f>IF(原始数据!AQ289="","",IF(ISERROR(MATCH(原始数据!AQ289,各类选项!$E:$E,0)),1,0))</f>
        <v/>
      </c>
      <c r="Q288" s="20" t="str">
        <f>IF(原始数据!AR289="","",IF(ISERROR(MATCH(原始数据!AR289,各类选项!$E:$E,0)),1,0))</f>
        <v/>
      </c>
      <c r="R288" s="20" t="str">
        <f>IF(原始数据!AS289="","",IF(ISERROR(MATCH(原始数据!AS289,各类选项!$E:$E,0)),1,0))</f>
        <v/>
      </c>
      <c r="S288" s="20" t="str">
        <f>IF(原始数据!AV289="","",IF(ISERROR(MATCH(原始数据!AV289,各类选项!$C:$C,0)),1,0))</f>
        <v/>
      </c>
      <c r="T288" s="20" t="str">
        <f>IF(赛后数据!M289="","",IF(ISERROR(MATCH(赛后数据!M289,(各类选项!J:J),0)),1,0))</f>
        <v/>
      </c>
      <c r="U288" s="20" t="str">
        <f>IF(赛后数据!U289="","",IF(ISERROR(MATCH(赛后数据!U289,(各类选项!J:J),0)),1,0))</f>
        <v/>
      </c>
      <c r="V288" s="20" t="str">
        <f>IF(赛后数据!AC289="","",IF(ISERROR(MATCH(赛后数据!AC289,(各类选项!J:J),0)),1,0))</f>
        <v/>
      </c>
      <c r="W288" s="20" t="str">
        <f>IF(赛后数据!AK289="","",IF(ISERROR(MATCH(赛后数据!AK289,(各类选项!J:J),0)),1,0))</f>
        <v/>
      </c>
      <c r="Y288" s="20" t="str">
        <f>IF(对局数据!AM289="","",IF(ISERROR(MATCH(对局数据!AM289,(各类选项!J:J),0)),1,0))</f>
        <v/>
      </c>
    </row>
    <row r="289" spans="1:25">
      <c r="A289" s="20">
        <f t="shared" si="12"/>
        <v>0</v>
      </c>
      <c r="B289" s="20">
        <f t="shared" si="13"/>
        <v>0</v>
      </c>
      <c r="C289" s="20">
        <f t="shared" si="14"/>
        <v>0</v>
      </c>
      <c r="D289" s="20" t="str">
        <f>IF(原始数据!K290="","",IF(ISERROR(MATCH(原始数据!K290,原始数据!E290:F290,0)),1,0)-IF(原始数据!K290="",1,0))</f>
        <v/>
      </c>
      <c r="E289" s="20" t="str">
        <f>IF(原始数据!L290="","",IF(ISERROR(MATCH(原始数据!L290,各类选项!L:L,0)),1,0)-IF(原始数据!L290="",1,0))</f>
        <v/>
      </c>
      <c r="F289" s="20" t="str">
        <f>IF(原始数据!W290="","",IF(ISERROR(MATCH(原始数据!W290,各类选项!G:G,0)),1,0))</f>
        <v/>
      </c>
      <c r="G289" s="20" t="str">
        <f>IF(原始数据!X290="","",IF(ISERROR(MATCH(原始数据!X290,各类选项!G:G,0)),1,0))</f>
        <v/>
      </c>
      <c r="H289" s="20" t="str">
        <f>IF(原始数据!AK290="","",IF(ISERROR(MATCH(原始数据!AK290,各类选项!$E:$E,0)),1,0))</f>
        <v/>
      </c>
      <c r="I289" s="20" t="str">
        <f>IF(原始数据!AL290="","",IF(ISERROR(MATCH(原始数据!AL290,各类选项!$E:$E,0)),1,0))</f>
        <v/>
      </c>
      <c r="J289" s="20" t="str">
        <f>IF(原始数据!AR290="","",IF(ISERROR(MATCH(原始数据!AR290,各类选项!$E:$E,0)),1,0))</f>
        <v/>
      </c>
      <c r="K289" s="20" t="str">
        <f>IF(原始数据!AT290="","",IF(ISERROR(MATCH(原始数据!AT290,各类选项!$E:$E,0)),1,0))</f>
        <v/>
      </c>
      <c r="L289" s="20" t="str">
        <f>IF(原始数据!AM290="","",IF(ISERROR(MATCH(原始数据!AM290,各类选项!$C:$C,0)),1,0))</f>
        <v/>
      </c>
      <c r="M289" s="20" t="str">
        <f>IF(原始数据!AN290="","",IF(ISERROR(MATCH(原始数据!AN290,各类选项!$C:$C,0)),1,0))</f>
        <v/>
      </c>
      <c r="N289" s="20" t="str">
        <f>IF(原始数据!AO290="","",IF(ISERROR(MATCH(原始数据!AO290,各类选项!$C:$C,0)),1,0))</f>
        <v/>
      </c>
      <c r="O289" s="20" t="str">
        <f>IF(原始数据!AP290="","",IF(ISERROR(MATCH(原始数据!AP290,各类选项!$E:$E,0)),1,0))</f>
        <v/>
      </c>
      <c r="P289" s="20" t="str">
        <f>IF(原始数据!AQ290="","",IF(ISERROR(MATCH(原始数据!AQ290,各类选项!$E:$E,0)),1,0))</f>
        <v/>
      </c>
      <c r="Q289" s="20" t="str">
        <f>IF(原始数据!AR290="","",IF(ISERROR(MATCH(原始数据!AR290,各类选项!$E:$E,0)),1,0))</f>
        <v/>
      </c>
      <c r="R289" s="20" t="str">
        <f>IF(原始数据!AS290="","",IF(ISERROR(MATCH(原始数据!AS290,各类选项!$E:$E,0)),1,0))</f>
        <v/>
      </c>
      <c r="S289" s="20" t="str">
        <f>IF(原始数据!AV290="","",IF(ISERROR(MATCH(原始数据!AV290,各类选项!$C:$C,0)),1,0))</f>
        <v/>
      </c>
      <c r="T289" s="20" t="str">
        <f>IF(赛后数据!M290="","",IF(ISERROR(MATCH(赛后数据!M290,(各类选项!J:J),0)),1,0))</f>
        <v/>
      </c>
      <c r="U289" s="20" t="str">
        <f>IF(赛后数据!U290="","",IF(ISERROR(MATCH(赛后数据!U290,(各类选项!J:J),0)),1,0))</f>
        <v/>
      </c>
      <c r="V289" s="20" t="str">
        <f>IF(赛后数据!AC290="","",IF(ISERROR(MATCH(赛后数据!AC290,(各类选项!J:J),0)),1,0))</f>
        <v/>
      </c>
      <c r="W289" s="20" t="str">
        <f>IF(赛后数据!AK290="","",IF(ISERROR(MATCH(赛后数据!AK290,(各类选项!J:J),0)),1,0))</f>
        <v/>
      </c>
      <c r="Y289" s="20" t="str">
        <f>IF(对局数据!AM290="","",IF(ISERROR(MATCH(对局数据!AM290,(各类选项!J:J),0)),1,0))</f>
        <v/>
      </c>
    </row>
    <row r="290" spans="1:25">
      <c r="A290" s="20">
        <f t="shared" si="12"/>
        <v>0</v>
      </c>
      <c r="B290" s="20">
        <f t="shared" si="13"/>
        <v>0</v>
      </c>
      <c r="C290" s="20">
        <f t="shared" si="14"/>
        <v>0</v>
      </c>
      <c r="D290" s="20">
        <f>IF(原始数据!K291="","",IF(ISERROR(MATCH(原始数据!K291,原始数据!E291:F291,0)),1,0)-IF(原始数据!K291="",1,0))</f>
        <v>0</v>
      </c>
      <c r="E290" s="20">
        <f>IF(原始数据!L291="","",IF(ISERROR(MATCH(原始数据!L291,各类选项!L:L,0)),1,0)-IF(原始数据!L291="",1,0))</f>
        <v>0</v>
      </c>
      <c r="F290" s="20">
        <f>IF(原始数据!W291="","",IF(ISERROR(MATCH(原始数据!W291,各类选项!G:G,0)),1,0))</f>
        <v>0</v>
      </c>
      <c r="G290" s="20">
        <f>IF(原始数据!X291="","",IF(ISERROR(MATCH(原始数据!X291,各类选项!G:G,0)),1,0))</f>
        <v>0</v>
      </c>
      <c r="H290" s="20">
        <f>IF(原始数据!AK291="","",IF(ISERROR(MATCH(原始数据!AK291,各类选项!$E:$E,0)),1,0))</f>
        <v>0</v>
      </c>
      <c r="I290" s="20">
        <f>IF(原始数据!AL291="","",IF(ISERROR(MATCH(原始数据!AL291,各类选项!$E:$E,0)),1,0))</f>
        <v>0</v>
      </c>
      <c r="J290" s="20">
        <f>IF(原始数据!AR291="","",IF(ISERROR(MATCH(原始数据!AR291,各类选项!$E:$E,0)),1,0))</f>
        <v>0</v>
      </c>
      <c r="K290" s="20">
        <f>IF(原始数据!AT291="","",IF(ISERROR(MATCH(原始数据!AT291,各类选项!$E:$E,0)),1,0))</f>
        <v>0</v>
      </c>
      <c r="L290" s="20" t="str">
        <f>IF(原始数据!AM291="","",IF(ISERROR(MATCH(原始数据!AM291,各类选项!$C:$C,0)),1,0))</f>
        <v/>
      </c>
      <c r="M290" s="20" t="str">
        <f>IF(原始数据!AN291="","",IF(ISERROR(MATCH(原始数据!AN291,各类选项!$C:$C,0)),1,0))</f>
        <v/>
      </c>
      <c r="N290" s="20" t="str">
        <f>IF(原始数据!AO291="","",IF(ISERROR(MATCH(原始数据!AO291,各类选项!$C:$C,0)),1,0))</f>
        <v/>
      </c>
      <c r="O290" s="20">
        <f>IF(原始数据!AP291="","",IF(ISERROR(MATCH(原始数据!AP291,各类选项!$E:$E,0)),1,0))</f>
        <v>0</v>
      </c>
      <c r="P290" s="20">
        <f>IF(原始数据!AQ291="","",IF(ISERROR(MATCH(原始数据!AQ291,各类选项!$E:$E,0)),1,0))</f>
        <v>0</v>
      </c>
      <c r="Q290" s="20">
        <f>IF(原始数据!AR291="","",IF(ISERROR(MATCH(原始数据!AR291,各类选项!$E:$E,0)),1,0))</f>
        <v>0</v>
      </c>
      <c r="R290" s="20">
        <f>IF(原始数据!AS291="","",IF(ISERROR(MATCH(原始数据!AS291,各类选项!$E:$E,0)),1,0))</f>
        <v>0</v>
      </c>
      <c r="S290" s="20">
        <f>IF(原始数据!AV291="","",IF(ISERROR(MATCH(原始数据!AV291,各类选项!$C:$C,0)),1,0))</f>
        <v>0</v>
      </c>
      <c r="T290" s="20">
        <f>IF(赛后数据!M291="","",IF(ISERROR(MATCH(赛后数据!M291,(各类选项!J:J),0)),1,0))</f>
        <v>0</v>
      </c>
      <c r="U290" s="20">
        <f>IF(赛后数据!U291="","",IF(ISERROR(MATCH(赛后数据!U291,(各类选项!J:J),0)),1,0))</f>
        <v>0</v>
      </c>
      <c r="V290" s="20">
        <f>IF(赛后数据!AC291="","",IF(ISERROR(MATCH(赛后数据!AC291,(各类选项!J:J),0)),1,0))</f>
        <v>0</v>
      </c>
      <c r="W290" s="20">
        <f>IF(赛后数据!AK291="","",IF(ISERROR(MATCH(赛后数据!AK291,(各类选项!J:J),0)),1,0))</f>
        <v>0</v>
      </c>
      <c r="Y290" s="20">
        <f>IF(对局数据!AM291="","",IF(ISERROR(MATCH(对局数据!AM291,(各类选项!J:J),0)),1,0))</f>
        <v>0</v>
      </c>
    </row>
    <row r="291" spans="1:25">
      <c r="A291" s="20">
        <f t="shared" si="12"/>
        <v>0</v>
      </c>
      <c r="B291" s="20">
        <f t="shared" si="13"/>
        <v>0</v>
      </c>
      <c r="C291" s="20">
        <f t="shared" si="14"/>
        <v>0</v>
      </c>
      <c r="D291" s="20">
        <f>IF(原始数据!K292="","",IF(ISERROR(MATCH(原始数据!K292,原始数据!E292:F292,0)),1,0)-IF(原始数据!K292="",1,0))</f>
        <v>0</v>
      </c>
      <c r="E291" s="20">
        <f>IF(原始数据!L292="","",IF(ISERROR(MATCH(原始数据!L292,各类选项!L:L,0)),1,0)-IF(原始数据!L292="",1,0))</f>
        <v>0</v>
      </c>
      <c r="F291" s="20">
        <f>IF(原始数据!W292="","",IF(ISERROR(MATCH(原始数据!W292,各类选项!G:G,0)),1,0))</f>
        <v>0</v>
      </c>
      <c r="G291" s="20">
        <f>IF(原始数据!X292="","",IF(ISERROR(MATCH(原始数据!X292,各类选项!G:G,0)),1,0))</f>
        <v>0</v>
      </c>
      <c r="H291" s="20">
        <f>IF(原始数据!AK292="","",IF(ISERROR(MATCH(原始数据!AK292,各类选项!$E:$E,0)),1,0))</f>
        <v>0</v>
      </c>
      <c r="I291" s="20">
        <f>IF(原始数据!AL292="","",IF(ISERROR(MATCH(原始数据!AL292,各类选项!$E:$E,0)),1,0))</f>
        <v>0</v>
      </c>
      <c r="J291" s="20">
        <f>IF(原始数据!AR292="","",IF(ISERROR(MATCH(原始数据!AR292,各类选项!$E:$E,0)),1,0))</f>
        <v>0</v>
      </c>
      <c r="K291" s="20">
        <f>IF(原始数据!AT292="","",IF(ISERROR(MATCH(原始数据!AT292,各类选项!$E:$E,0)),1,0))</f>
        <v>0</v>
      </c>
      <c r="L291" s="20" t="str">
        <f>IF(原始数据!AM292="","",IF(ISERROR(MATCH(原始数据!AM292,各类选项!$C:$C,0)),1,0))</f>
        <v/>
      </c>
      <c r="M291" s="20" t="str">
        <f>IF(原始数据!AN292="","",IF(ISERROR(MATCH(原始数据!AN292,各类选项!$C:$C,0)),1,0))</f>
        <v/>
      </c>
      <c r="N291" s="20" t="str">
        <f>IF(原始数据!AO292="","",IF(ISERROR(MATCH(原始数据!AO292,各类选项!$C:$C,0)),1,0))</f>
        <v/>
      </c>
      <c r="O291" s="20">
        <f>IF(原始数据!AP292="","",IF(ISERROR(MATCH(原始数据!AP292,各类选项!$E:$E,0)),1,0))</f>
        <v>0</v>
      </c>
      <c r="P291" s="20">
        <f>IF(原始数据!AQ292="","",IF(ISERROR(MATCH(原始数据!AQ292,各类选项!$E:$E,0)),1,0))</f>
        <v>0</v>
      </c>
      <c r="Q291" s="20">
        <f>IF(原始数据!AR292="","",IF(ISERROR(MATCH(原始数据!AR292,各类选项!$E:$E,0)),1,0))</f>
        <v>0</v>
      </c>
      <c r="R291" s="20">
        <f>IF(原始数据!AS292="","",IF(ISERROR(MATCH(原始数据!AS292,各类选项!$E:$E,0)),1,0))</f>
        <v>0</v>
      </c>
      <c r="S291" s="20">
        <f>IF(原始数据!AV292="","",IF(ISERROR(MATCH(原始数据!AV292,各类选项!$C:$C,0)),1,0))</f>
        <v>0</v>
      </c>
      <c r="T291" s="20">
        <f>IF(赛后数据!M292="","",IF(ISERROR(MATCH(赛后数据!M292,(各类选项!J:J),0)),1,0))</f>
        <v>0</v>
      </c>
      <c r="U291" s="20">
        <f>IF(赛后数据!U292="","",IF(ISERROR(MATCH(赛后数据!U292,(各类选项!J:J),0)),1,0))</f>
        <v>0</v>
      </c>
      <c r="V291" s="20">
        <f>IF(赛后数据!AC292="","",IF(ISERROR(MATCH(赛后数据!AC292,(各类选项!J:J),0)),1,0))</f>
        <v>0</v>
      </c>
      <c r="W291" s="20">
        <f>IF(赛后数据!AK292="","",IF(ISERROR(MATCH(赛后数据!AK292,(各类选项!J:J),0)),1,0))</f>
        <v>0</v>
      </c>
      <c r="Y291" s="20">
        <f>IF(对局数据!AM292="","",IF(ISERROR(MATCH(对局数据!AM292,(各类选项!J:J),0)),1,0))</f>
        <v>0</v>
      </c>
    </row>
    <row r="292" spans="1:25">
      <c r="A292" s="20">
        <f t="shared" si="12"/>
        <v>0</v>
      </c>
      <c r="B292" s="20">
        <f t="shared" si="13"/>
        <v>0</v>
      </c>
      <c r="C292" s="20">
        <f t="shared" si="14"/>
        <v>0</v>
      </c>
      <c r="D292" s="20">
        <f>IF(原始数据!K293="","",IF(ISERROR(MATCH(原始数据!K293,原始数据!E293:F293,0)),1,0)-IF(原始数据!K293="",1,0))</f>
        <v>0</v>
      </c>
      <c r="E292" s="20">
        <f>IF(原始数据!L293="","",IF(ISERROR(MATCH(原始数据!L293,各类选项!L:L,0)),1,0)-IF(原始数据!L293="",1,0))</f>
        <v>0</v>
      </c>
      <c r="F292" s="20">
        <f>IF(原始数据!W293="","",IF(ISERROR(MATCH(原始数据!W293,各类选项!G:G,0)),1,0))</f>
        <v>0</v>
      </c>
      <c r="G292" s="20">
        <f>IF(原始数据!X293="","",IF(ISERROR(MATCH(原始数据!X293,各类选项!G:G,0)),1,0))</f>
        <v>0</v>
      </c>
      <c r="H292" s="20">
        <f>IF(原始数据!AK293="","",IF(ISERROR(MATCH(原始数据!AK293,各类选项!$E:$E,0)),1,0))</f>
        <v>0</v>
      </c>
      <c r="I292" s="20">
        <f>IF(原始数据!AL293="","",IF(ISERROR(MATCH(原始数据!AL293,各类选项!$E:$E,0)),1,0))</f>
        <v>0</v>
      </c>
      <c r="J292" s="20">
        <f>IF(原始数据!AR293="","",IF(ISERROR(MATCH(原始数据!AR293,各类选项!$E:$E,0)),1,0))</f>
        <v>0</v>
      </c>
      <c r="K292" s="20">
        <f>IF(原始数据!AT293="","",IF(ISERROR(MATCH(原始数据!AT293,各类选项!$E:$E,0)),1,0))</f>
        <v>0</v>
      </c>
      <c r="L292" s="20">
        <f>IF(原始数据!AM293="","",IF(ISERROR(MATCH(原始数据!AM293,各类选项!$C:$C,0)),1,0))</f>
        <v>0</v>
      </c>
      <c r="M292" s="20" t="str">
        <f>IF(原始数据!AN293="","",IF(ISERROR(MATCH(原始数据!AN293,各类选项!$C:$C,0)),1,0))</f>
        <v/>
      </c>
      <c r="N292" s="20" t="str">
        <f>IF(原始数据!AO293="","",IF(ISERROR(MATCH(原始数据!AO293,各类选项!$C:$C,0)),1,0))</f>
        <v/>
      </c>
      <c r="O292" s="20">
        <f>IF(原始数据!AP293="","",IF(ISERROR(MATCH(原始数据!AP293,各类选项!$E:$E,0)),1,0))</f>
        <v>0</v>
      </c>
      <c r="P292" s="20">
        <f>IF(原始数据!AQ293="","",IF(ISERROR(MATCH(原始数据!AQ293,各类选项!$E:$E,0)),1,0))</f>
        <v>0</v>
      </c>
      <c r="Q292" s="20">
        <f>IF(原始数据!AR293="","",IF(ISERROR(MATCH(原始数据!AR293,各类选项!$E:$E,0)),1,0))</f>
        <v>0</v>
      </c>
      <c r="R292" s="20">
        <f>IF(原始数据!AS293="","",IF(ISERROR(MATCH(原始数据!AS293,各类选项!$E:$E,0)),1,0))</f>
        <v>0</v>
      </c>
      <c r="S292" s="20">
        <f>IF(原始数据!AV293="","",IF(ISERROR(MATCH(原始数据!AV293,各类选项!$C:$C,0)),1,0))</f>
        <v>0</v>
      </c>
      <c r="T292" s="20">
        <f>IF(赛后数据!M293="","",IF(ISERROR(MATCH(赛后数据!M293,(各类选项!J:J),0)),1,0))</f>
        <v>0</v>
      </c>
      <c r="U292" s="20">
        <f>IF(赛后数据!U293="","",IF(ISERROR(MATCH(赛后数据!U293,(各类选项!J:J),0)),1,0))</f>
        <v>0</v>
      </c>
      <c r="V292" s="20">
        <f>IF(赛后数据!AC293="","",IF(ISERROR(MATCH(赛后数据!AC293,(各类选项!J:J),0)),1,0))</f>
        <v>0</v>
      </c>
      <c r="W292" s="20">
        <f>IF(赛后数据!AK293="","",IF(ISERROR(MATCH(赛后数据!AK293,(各类选项!J:J),0)),1,0))</f>
        <v>0</v>
      </c>
      <c r="Y292" s="20">
        <f>IF(对局数据!AM293="","",IF(ISERROR(MATCH(对局数据!AM293,(各类选项!J:J),0)),1,0))</f>
        <v>0</v>
      </c>
    </row>
    <row r="293" spans="1:25">
      <c r="A293" s="20">
        <f t="shared" si="12"/>
        <v>0</v>
      </c>
      <c r="B293" s="20">
        <f t="shared" si="13"/>
        <v>0</v>
      </c>
      <c r="C293" s="20">
        <f t="shared" si="14"/>
        <v>0</v>
      </c>
      <c r="D293" s="20">
        <f>IF(原始数据!K294="","",IF(ISERROR(MATCH(原始数据!K294,原始数据!E294:F294,0)),1,0)-IF(原始数据!K294="",1,0))</f>
        <v>0</v>
      </c>
      <c r="E293" s="20">
        <f>IF(原始数据!L294="","",IF(ISERROR(MATCH(原始数据!L294,各类选项!L:L,0)),1,0)-IF(原始数据!L294="",1,0))</f>
        <v>0</v>
      </c>
      <c r="F293" s="20">
        <f>IF(原始数据!W294="","",IF(ISERROR(MATCH(原始数据!W294,各类选项!G:G,0)),1,0))</f>
        <v>0</v>
      </c>
      <c r="G293" s="20">
        <f>IF(原始数据!X294="","",IF(ISERROR(MATCH(原始数据!X294,各类选项!G:G,0)),1,0))</f>
        <v>0</v>
      </c>
      <c r="H293" s="20">
        <f>IF(原始数据!AK294="","",IF(ISERROR(MATCH(原始数据!AK294,各类选项!$E:$E,0)),1,0))</f>
        <v>0</v>
      </c>
      <c r="I293" s="20">
        <f>IF(原始数据!AL294="","",IF(ISERROR(MATCH(原始数据!AL294,各类选项!$E:$E,0)),1,0))</f>
        <v>0</v>
      </c>
      <c r="J293" s="20">
        <f>IF(原始数据!AR294="","",IF(ISERROR(MATCH(原始数据!AR294,各类选项!$E:$E,0)),1,0))</f>
        <v>0</v>
      </c>
      <c r="K293" s="20">
        <f>IF(原始数据!AT294="","",IF(ISERROR(MATCH(原始数据!AT294,各类选项!$E:$E,0)),1,0))</f>
        <v>0</v>
      </c>
      <c r="L293" s="20">
        <f>IF(原始数据!AM294="","",IF(ISERROR(MATCH(原始数据!AM294,各类选项!$C:$C,0)),1,0))</f>
        <v>0</v>
      </c>
      <c r="M293" s="20" t="str">
        <f>IF(原始数据!AN294="","",IF(ISERROR(MATCH(原始数据!AN294,各类选项!$C:$C,0)),1,0))</f>
        <v/>
      </c>
      <c r="N293" s="20" t="str">
        <f>IF(原始数据!AO294="","",IF(ISERROR(MATCH(原始数据!AO294,各类选项!$C:$C,0)),1,0))</f>
        <v/>
      </c>
      <c r="O293" s="20">
        <f>IF(原始数据!AP294="","",IF(ISERROR(MATCH(原始数据!AP294,各类选项!$E:$E,0)),1,0))</f>
        <v>0</v>
      </c>
      <c r="P293" s="20">
        <f>IF(原始数据!AQ294="","",IF(ISERROR(MATCH(原始数据!AQ294,各类选项!$E:$E,0)),1,0))</f>
        <v>0</v>
      </c>
      <c r="Q293" s="20">
        <f>IF(原始数据!AR294="","",IF(ISERROR(MATCH(原始数据!AR294,各类选项!$E:$E,0)),1,0))</f>
        <v>0</v>
      </c>
      <c r="R293" s="20">
        <f>IF(原始数据!AS294="","",IF(ISERROR(MATCH(原始数据!AS294,各类选项!$E:$E,0)),1,0))</f>
        <v>0</v>
      </c>
      <c r="S293" s="20">
        <f>IF(原始数据!AV294="","",IF(ISERROR(MATCH(原始数据!AV294,各类选项!$C:$C,0)),1,0))</f>
        <v>0</v>
      </c>
      <c r="T293" s="20">
        <f>IF(赛后数据!M294="","",IF(ISERROR(MATCH(赛后数据!M294,(各类选项!J:J),0)),1,0))</f>
        <v>0</v>
      </c>
      <c r="U293" s="20">
        <f>IF(赛后数据!U294="","",IF(ISERROR(MATCH(赛后数据!U294,(各类选项!J:J),0)),1,0))</f>
        <v>0</v>
      </c>
      <c r="V293" s="20">
        <f>IF(赛后数据!AC294="","",IF(ISERROR(MATCH(赛后数据!AC294,(各类选项!J:J),0)),1,0))</f>
        <v>0</v>
      </c>
      <c r="W293" s="20">
        <f>IF(赛后数据!AK294="","",IF(ISERROR(MATCH(赛后数据!AK294,(各类选项!J:J),0)),1,0))</f>
        <v>0</v>
      </c>
      <c r="Y293" s="20">
        <f>IF(对局数据!AM294="","",IF(ISERROR(MATCH(对局数据!AM294,(各类选项!J:J),0)),1,0))</f>
        <v>0</v>
      </c>
    </row>
    <row r="294" spans="1:25">
      <c r="A294" s="20">
        <f t="shared" si="12"/>
        <v>0</v>
      </c>
      <c r="B294" s="20">
        <f t="shared" si="13"/>
        <v>0</v>
      </c>
      <c r="C294" s="20">
        <f t="shared" si="14"/>
        <v>0</v>
      </c>
      <c r="D294" s="20">
        <f>IF(原始数据!K295="","",IF(ISERROR(MATCH(原始数据!K295,原始数据!E295:F295,0)),1,0)-IF(原始数据!K295="",1,0))</f>
        <v>0</v>
      </c>
      <c r="E294" s="20">
        <f>IF(原始数据!L295="","",IF(ISERROR(MATCH(原始数据!L295,各类选项!L:L,0)),1,0)-IF(原始数据!L295="",1,0))</f>
        <v>0</v>
      </c>
      <c r="F294" s="20">
        <f>IF(原始数据!W295="","",IF(ISERROR(MATCH(原始数据!W295,各类选项!G:G,0)),1,0))</f>
        <v>0</v>
      </c>
      <c r="G294" s="20">
        <f>IF(原始数据!X295="","",IF(ISERROR(MATCH(原始数据!X295,各类选项!G:G,0)),1,0))</f>
        <v>0</v>
      </c>
      <c r="H294" s="20">
        <f>IF(原始数据!AK295="","",IF(ISERROR(MATCH(原始数据!AK295,各类选项!$E:$E,0)),1,0))</f>
        <v>0</v>
      </c>
      <c r="I294" s="20">
        <f>IF(原始数据!AL295="","",IF(ISERROR(MATCH(原始数据!AL295,各类选项!$E:$E,0)),1,0))</f>
        <v>0</v>
      </c>
      <c r="J294" s="20">
        <f>IF(原始数据!AR295="","",IF(ISERROR(MATCH(原始数据!AR295,各类选项!$E:$E,0)),1,0))</f>
        <v>0</v>
      </c>
      <c r="K294" s="20">
        <f>IF(原始数据!AT295="","",IF(ISERROR(MATCH(原始数据!AT295,各类选项!$E:$E,0)),1,0))</f>
        <v>0</v>
      </c>
      <c r="L294" s="20">
        <f>IF(原始数据!AM295="","",IF(ISERROR(MATCH(原始数据!AM295,各类选项!$C:$C,0)),1,0))</f>
        <v>0</v>
      </c>
      <c r="M294" s="20">
        <f>IF(原始数据!AN295="","",IF(ISERROR(MATCH(原始数据!AN295,各类选项!$C:$C,0)),1,0))</f>
        <v>0</v>
      </c>
      <c r="N294" s="20" t="str">
        <f>IF(原始数据!AO295="","",IF(ISERROR(MATCH(原始数据!AO295,各类选项!$C:$C,0)),1,0))</f>
        <v/>
      </c>
      <c r="O294" s="20">
        <f>IF(原始数据!AP295="","",IF(ISERROR(MATCH(原始数据!AP295,各类选项!$E:$E,0)),1,0))</f>
        <v>0</v>
      </c>
      <c r="P294" s="20">
        <f>IF(原始数据!AQ295="","",IF(ISERROR(MATCH(原始数据!AQ295,各类选项!$E:$E,0)),1,0))</f>
        <v>0</v>
      </c>
      <c r="Q294" s="20">
        <f>IF(原始数据!AR295="","",IF(ISERROR(MATCH(原始数据!AR295,各类选项!$E:$E,0)),1,0))</f>
        <v>0</v>
      </c>
      <c r="R294" s="20">
        <f>IF(原始数据!AS295="","",IF(ISERROR(MATCH(原始数据!AS295,各类选项!$E:$E,0)),1,0))</f>
        <v>0</v>
      </c>
      <c r="S294" s="20">
        <f>IF(原始数据!AV295="","",IF(ISERROR(MATCH(原始数据!AV295,各类选项!$C:$C,0)),1,0))</f>
        <v>0</v>
      </c>
      <c r="T294" s="20">
        <f>IF(赛后数据!M295="","",IF(ISERROR(MATCH(赛后数据!M295,(各类选项!J:J),0)),1,0))</f>
        <v>0</v>
      </c>
      <c r="U294" s="20">
        <f>IF(赛后数据!U295="","",IF(ISERROR(MATCH(赛后数据!U295,(各类选项!J:J),0)),1,0))</f>
        <v>0</v>
      </c>
      <c r="V294" s="20">
        <f>IF(赛后数据!AC295="","",IF(ISERROR(MATCH(赛后数据!AC295,(各类选项!J:J),0)),1,0))</f>
        <v>0</v>
      </c>
      <c r="W294" s="20">
        <f>IF(赛后数据!AK295="","",IF(ISERROR(MATCH(赛后数据!AK295,(各类选项!J:J),0)),1,0))</f>
        <v>0</v>
      </c>
      <c r="Y294" s="20">
        <f>IF(对局数据!AM295="","",IF(ISERROR(MATCH(对局数据!AM295,(各类选项!J:J),0)),1,0))</f>
        <v>0</v>
      </c>
    </row>
    <row r="295" spans="1:25">
      <c r="A295" s="20">
        <f t="shared" si="12"/>
        <v>0</v>
      </c>
      <c r="B295" s="20">
        <f t="shared" si="13"/>
        <v>0</v>
      </c>
      <c r="C295" s="20">
        <f t="shared" si="14"/>
        <v>0</v>
      </c>
      <c r="D295" s="20">
        <f>IF(原始数据!K296="","",IF(ISERROR(MATCH(原始数据!K296,原始数据!E296:F296,0)),1,0)-IF(原始数据!K296="",1,0))</f>
        <v>0</v>
      </c>
      <c r="E295" s="20">
        <f>IF(原始数据!L296="","",IF(ISERROR(MATCH(原始数据!L296,各类选项!L:L,0)),1,0)-IF(原始数据!L296="",1,0))</f>
        <v>0</v>
      </c>
      <c r="F295" s="20">
        <f>IF(原始数据!W296="","",IF(ISERROR(MATCH(原始数据!W296,各类选项!G:G,0)),1,0))</f>
        <v>0</v>
      </c>
      <c r="G295" s="20">
        <f>IF(原始数据!X296="","",IF(ISERROR(MATCH(原始数据!X296,各类选项!G:G,0)),1,0))</f>
        <v>0</v>
      </c>
      <c r="H295" s="20">
        <f>IF(原始数据!AK296="","",IF(ISERROR(MATCH(原始数据!AK296,各类选项!$E:$E,0)),1,0))</f>
        <v>0</v>
      </c>
      <c r="I295" s="20">
        <f>IF(原始数据!AL296="","",IF(ISERROR(MATCH(原始数据!AL296,各类选项!$E:$E,0)),1,0))</f>
        <v>0</v>
      </c>
      <c r="J295" s="20">
        <f>IF(原始数据!AR296="","",IF(ISERROR(MATCH(原始数据!AR296,各类选项!$E:$E,0)),1,0))</f>
        <v>0</v>
      </c>
      <c r="K295" s="20">
        <f>IF(原始数据!AT296="","",IF(ISERROR(MATCH(原始数据!AT296,各类选项!$E:$E,0)),1,0))</f>
        <v>0</v>
      </c>
      <c r="L295" s="20">
        <f>IF(原始数据!AM296="","",IF(ISERROR(MATCH(原始数据!AM296,各类选项!$C:$C,0)),1,0))</f>
        <v>0</v>
      </c>
      <c r="M295" s="20">
        <f>IF(原始数据!AN296="","",IF(ISERROR(MATCH(原始数据!AN296,各类选项!$C:$C,0)),1,0))</f>
        <v>0</v>
      </c>
      <c r="N295" s="20" t="str">
        <f>IF(原始数据!AO296="","",IF(ISERROR(MATCH(原始数据!AO296,各类选项!$C:$C,0)),1,0))</f>
        <v/>
      </c>
      <c r="O295" s="20">
        <f>IF(原始数据!AP296="","",IF(ISERROR(MATCH(原始数据!AP296,各类选项!$E:$E,0)),1,0))</f>
        <v>0</v>
      </c>
      <c r="P295" s="20">
        <f>IF(原始数据!AQ296="","",IF(ISERROR(MATCH(原始数据!AQ296,各类选项!$E:$E,0)),1,0))</f>
        <v>0</v>
      </c>
      <c r="Q295" s="20">
        <f>IF(原始数据!AR296="","",IF(ISERROR(MATCH(原始数据!AR296,各类选项!$E:$E,0)),1,0))</f>
        <v>0</v>
      </c>
      <c r="R295" s="20">
        <f>IF(原始数据!AS296="","",IF(ISERROR(MATCH(原始数据!AS296,各类选项!$E:$E,0)),1,0))</f>
        <v>0</v>
      </c>
      <c r="S295" s="20">
        <f>IF(原始数据!AV296="","",IF(ISERROR(MATCH(原始数据!AV296,各类选项!$C:$C,0)),1,0))</f>
        <v>0</v>
      </c>
      <c r="T295" s="20">
        <f>IF(赛后数据!M296="","",IF(ISERROR(MATCH(赛后数据!M296,(各类选项!J:J),0)),1,0))</f>
        <v>0</v>
      </c>
      <c r="U295" s="20">
        <f>IF(赛后数据!U296="","",IF(ISERROR(MATCH(赛后数据!U296,(各类选项!J:J),0)),1,0))</f>
        <v>0</v>
      </c>
      <c r="V295" s="20">
        <f>IF(赛后数据!AC296="","",IF(ISERROR(MATCH(赛后数据!AC296,(各类选项!J:J),0)),1,0))</f>
        <v>0</v>
      </c>
      <c r="W295" s="20">
        <f>IF(赛后数据!AK296="","",IF(ISERROR(MATCH(赛后数据!AK296,(各类选项!J:J),0)),1,0))</f>
        <v>0</v>
      </c>
      <c r="Y295" s="20">
        <f>IF(对局数据!AM296="","",IF(ISERROR(MATCH(对局数据!AM296,(各类选项!J:J),0)),1,0))</f>
        <v>0</v>
      </c>
    </row>
    <row r="296" spans="1:25">
      <c r="A296" s="20">
        <f t="shared" si="12"/>
        <v>0</v>
      </c>
      <c r="B296" s="20">
        <f t="shared" si="13"/>
        <v>0</v>
      </c>
      <c r="C296" s="20">
        <f t="shared" si="14"/>
        <v>0</v>
      </c>
      <c r="D296" s="20" t="str">
        <f>IF(原始数据!K297="","",IF(ISERROR(MATCH(原始数据!K297,原始数据!E297:F297,0)),1,0)-IF(原始数据!K297="",1,0))</f>
        <v/>
      </c>
      <c r="E296" s="20" t="str">
        <f>IF(原始数据!L297="","",IF(ISERROR(MATCH(原始数据!L297,各类选项!L:L,0)),1,0)-IF(原始数据!L297="",1,0))</f>
        <v/>
      </c>
      <c r="F296" s="20" t="str">
        <f>IF(原始数据!W297="","",IF(ISERROR(MATCH(原始数据!W297,各类选项!G:G,0)),1,0))</f>
        <v/>
      </c>
      <c r="G296" s="20" t="str">
        <f>IF(原始数据!X297="","",IF(ISERROR(MATCH(原始数据!X297,各类选项!G:G,0)),1,0))</f>
        <v/>
      </c>
      <c r="H296" s="20" t="str">
        <f>IF(原始数据!AK297="","",IF(ISERROR(MATCH(原始数据!AK297,各类选项!$E:$E,0)),1,0))</f>
        <v/>
      </c>
      <c r="I296" s="20" t="str">
        <f>IF(原始数据!AL297="","",IF(ISERROR(MATCH(原始数据!AL297,各类选项!$E:$E,0)),1,0))</f>
        <v/>
      </c>
      <c r="J296" s="20" t="str">
        <f>IF(原始数据!AR297="","",IF(ISERROR(MATCH(原始数据!AR297,各类选项!$E:$E,0)),1,0))</f>
        <v/>
      </c>
      <c r="K296" s="20" t="str">
        <f>IF(原始数据!AT297="","",IF(ISERROR(MATCH(原始数据!AT297,各类选项!$E:$E,0)),1,0))</f>
        <v/>
      </c>
      <c r="L296" s="20" t="str">
        <f>IF(原始数据!AM297="","",IF(ISERROR(MATCH(原始数据!AM297,各类选项!$C:$C,0)),1,0))</f>
        <v/>
      </c>
      <c r="M296" s="20" t="str">
        <f>IF(原始数据!AN297="","",IF(ISERROR(MATCH(原始数据!AN297,各类选项!$C:$C,0)),1,0))</f>
        <v/>
      </c>
      <c r="N296" s="20" t="str">
        <f>IF(原始数据!AO297="","",IF(ISERROR(MATCH(原始数据!AO297,各类选项!$C:$C,0)),1,0))</f>
        <v/>
      </c>
      <c r="O296" s="20" t="str">
        <f>IF(原始数据!AP297="","",IF(ISERROR(MATCH(原始数据!AP297,各类选项!$E:$E,0)),1,0))</f>
        <v/>
      </c>
      <c r="P296" s="20" t="str">
        <f>IF(原始数据!AQ297="","",IF(ISERROR(MATCH(原始数据!AQ297,各类选项!$E:$E,0)),1,0))</f>
        <v/>
      </c>
      <c r="Q296" s="20" t="str">
        <f>IF(原始数据!AR297="","",IF(ISERROR(MATCH(原始数据!AR297,各类选项!$E:$E,0)),1,0))</f>
        <v/>
      </c>
      <c r="R296" s="20" t="str">
        <f>IF(原始数据!AS297="","",IF(ISERROR(MATCH(原始数据!AS297,各类选项!$E:$E,0)),1,0))</f>
        <v/>
      </c>
      <c r="S296" s="20" t="str">
        <f>IF(原始数据!AV297="","",IF(ISERROR(MATCH(原始数据!AV297,各类选项!$C:$C,0)),1,0))</f>
        <v/>
      </c>
      <c r="T296" s="20" t="str">
        <f>IF(赛后数据!M297="","",IF(ISERROR(MATCH(赛后数据!M297,(各类选项!J:J),0)),1,0))</f>
        <v/>
      </c>
      <c r="U296" s="20" t="str">
        <f>IF(赛后数据!U297="","",IF(ISERROR(MATCH(赛后数据!U297,(各类选项!J:J),0)),1,0))</f>
        <v/>
      </c>
      <c r="V296" s="20" t="str">
        <f>IF(赛后数据!AC297="","",IF(ISERROR(MATCH(赛后数据!AC297,(各类选项!J:J),0)),1,0))</f>
        <v/>
      </c>
      <c r="W296" s="20" t="str">
        <f>IF(赛后数据!AK297="","",IF(ISERROR(MATCH(赛后数据!AK297,(各类选项!J:J),0)),1,0))</f>
        <v/>
      </c>
      <c r="Y296" s="20" t="str">
        <f>IF(对局数据!AM297="","",IF(ISERROR(MATCH(对局数据!AM297,(各类选项!J:J),0)),1,0))</f>
        <v/>
      </c>
    </row>
    <row r="297" spans="1:25">
      <c r="A297" s="20">
        <f t="shared" si="12"/>
        <v>0</v>
      </c>
      <c r="B297" s="20">
        <f t="shared" si="13"/>
        <v>0</v>
      </c>
      <c r="C297" s="20">
        <f t="shared" si="14"/>
        <v>0</v>
      </c>
      <c r="D297" s="20" t="str">
        <f>IF(原始数据!K298="","",IF(ISERROR(MATCH(原始数据!K298,原始数据!E298:F298,0)),1,0)-IF(原始数据!K298="",1,0))</f>
        <v/>
      </c>
      <c r="E297" s="20" t="str">
        <f>IF(原始数据!L298="","",IF(ISERROR(MATCH(原始数据!L298,各类选项!L:L,0)),1,0)-IF(原始数据!L298="",1,0))</f>
        <v/>
      </c>
      <c r="F297" s="20" t="str">
        <f>IF(原始数据!W298="","",IF(ISERROR(MATCH(原始数据!W298,各类选项!G:G,0)),1,0))</f>
        <v/>
      </c>
      <c r="G297" s="20" t="str">
        <f>IF(原始数据!X298="","",IF(ISERROR(MATCH(原始数据!X298,各类选项!G:G,0)),1,0))</f>
        <v/>
      </c>
      <c r="H297" s="20" t="str">
        <f>IF(原始数据!AK298="","",IF(ISERROR(MATCH(原始数据!AK298,各类选项!$E:$E,0)),1,0))</f>
        <v/>
      </c>
      <c r="I297" s="20" t="str">
        <f>IF(原始数据!AL298="","",IF(ISERROR(MATCH(原始数据!AL298,各类选项!$E:$E,0)),1,0))</f>
        <v/>
      </c>
      <c r="J297" s="20" t="str">
        <f>IF(原始数据!AR298="","",IF(ISERROR(MATCH(原始数据!AR298,各类选项!$E:$E,0)),1,0))</f>
        <v/>
      </c>
      <c r="K297" s="20" t="str">
        <f>IF(原始数据!AT298="","",IF(ISERROR(MATCH(原始数据!AT298,各类选项!$E:$E,0)),1,0))</f>
        <v/>
      </c>
      <c r="L297" s="20" t="str">
        <f>IF(原始数据!AM298="","",IF(ISERROR(MATCH(原始数据!AM298,各类选项!$C:$C,0)),1,0))</f>
        <v/>
      </c>
      <c r="M297" s="20" t="str">
        <f>IF(原始数据!AN298="","",IF(ISERROR(MATCH(原始数据!AN298,各类选项!$C:$C,0)),1,0))</f>
        <v/>
      </c>
      <c r="N297" s="20" t="str">
        <f>IF(原始数据!AO298="","",IF(ISERROR(MATCH(原始数据!AO298,各类选项!$C:$C,0)),1,0))</f>
        <v/>
      </c>
      <c r="O297" s="20" t="str">
        <f>IF(原始数据!AP298="","",IF(ISERROR(MATCH(原始数据!AP298,各类选项!$E:$E,0)),1,0))</f>
        <v/>
      </c>
      <c r="P297" s="20" t="str">
        <f>IF(原始数据!AQ298="","",IF(ISERROR(MATCH(原始数据!AQ298,各类选项!$E:$E,0)),1,0))</f>
        <v/>
      </c>
      <c r="Q297" s="20" t="str">
        <f>IF(原始数据!AR298="","",IF(ISERROR(MATCH(原始数据!AR298,各类选项!$E:$E,0)),1,0))</f>
        <v/>
      </c>
      <c r="R297" s="20" t="str">
        <f>IF(原始数据!AS298="","",IF(ISERROR(MATCH(原始数据!AS298,各类选项!$E:$E,0)),1,0))</f>
        <v/>
      </c>
      <c r="S297" s="20" t="str">
        <f>IF(原始数据!AV298="","",IF(ISERROR(MATCH(原始数据!AV298,各类选项!$C:$C,0)),1,0))</f>
        <v/>
      </c>
      <c r="T297" s="20" t="str">
        <f>IF(赛后数据!M298="","",IF(ISERROR(MATCH(赛后数据!M298,(各类选项!J:J),0)),1,0))</f>
        <v/>
      </c>
      <c r="U297" s="20" t="str">
        <f>IF(赛后数据!U298="","",IF(ISERROR(MATCH(赛后数据!U298,(各类选项!J:J),0)),1,0))</f>
        <v/>
      </c>
      <c r="V297" s="20" t="str">
        <f>IF(赛后数据!AC298="","",IF(ISERROR(MATCH(赛后数据!AC298,(各类选项!J:J),0)),1,0))</f>
        <v/>
      </c>
      <c r="W297" s="20" t="str">
        <f>IF(赛后数据!AK298="","",IF(ISERROR(MATCH(赛后数据!AK298,(各类选项!J:J),0)),1,0))</f>
        <v/>
      </c>
      <c r="Y297" s="20" t="str">
        <f>IF(对局数据!AM298="","",IF(ISERROR(MATCH(对局数据!AM298,(各类选项!J:J),0)),1,0))</f>
        <v/>
      </c>
    </row>
    <row r="298" spans="1:25">
      <c r="A298" s="20">
        <f t="shared" si="12"/>
        <v>0</v>
      </c>
      <c r="B298" s="20">
        <f t="shared" si="13"/>
        <v>0</v>
      </c>
      <c r="C298" s="20">
        <f t="shared" si="14"/>
        <v>0</v>
      </c>
      <c r="D298" s="20">
        <f>IF(原始数据!K299="","",IF(ISERROR(MATCH(原始数据!K299,原始数据!E299:F299,0)),1,0)-IF(原始数据!K299="",1,0))</f>
        <v>0</v>
      </c>
      <c r="E298" s="20">
        <f>IF(原始数据!L299="","",IF(ISERROR(MATCH(原始数据!L299,各类选项!L:L,0)),1,0)-IF(原始数据!L299="",1,0))</f>
        <v>0</v>
      </c>
      <c r="F298" s="20">
        <f>IF(原始数据!W299="","",IF(ISERROR(MATCH(原始数据!W299,各类选项!G:G,0)),1,0))</f>
        <v>0</v>
      </c>
      <c r="G298" s="20">
        <f>IF(原始数据!X299="","",IF(ISERROR(MATCH(原始数据!X299,各类选项!G:G,0)),1,0))</f>
        <v>0</v>
      </c>
      <c r="H298" s="20">
        <f>IF(原始数据!AK299="","",IF(ISERROR(MATCH(原始数据!AK299,各类选项!$E:$E,0)),1,0))</f>
        <v>0</v>
      </c>
      <c r="I298" s="20">
        <f>IF(原始数据!AL299="","",IF(ISERROR(MATCH(原始数据!AL299,各类选项!$E:$E,0)),1,0))</f>
        <v>0</v>
      </c>
      <c r="J298" s="20">
        <f>IF(原始数据!AR299="","",IF(ISERROR(MATCH(原始数据!AR299,各类选项!$E:$E,0)),1,0))</f>
        <v>0</v>
      </c>
      <c r="K298" s="20">
        <f>IF(原始数据!AT299="","",IF(ISERROR(MATCH(原始数据!AT299,各类选项!$E:$E,0)),1,0))</f>
        <v>0</v>
      </c>
      <c r="L298" s="20" t="str">
        <f>IF(原始数据!AM299="","",IF(ISERROR(MATCH(原始数据!AM299,各类选项!$C:$C,0)),1,0))</f>
        <v/>
      </c>
      <c r="M298" s="20" t="str">
        <f>IF(原始数据!AN299="","",IF(ISERROR(MATCH(原始数据!AN299,各类选项!$C:$C,0)),1,0))</f>
        <v/>
      </c>
      <c r="N298" s="20" t="str">
        <f>IF(原始数据!AO299="","",IF(ISERROR(MATCH(原始数据!AO299,各类选项!$C:$C,0)),1,0))</f>
        <v/>
      </c>
      <c r="O298" s="20">
        <f>IF(原始数据!AP299="","",IF(ISERROR(MATCH(原始数据!AP299,各类选项!$E:$E,0)),1,0))</f>
        <v>0</v>
      </c>
      <c r="P298" s="20">
        <f>IF(原始数据!AQ299="","",IF(ISERROR(MATCH(原始数据!AQ299,各类选项!$E:$E,0)),1,0))</f>
        <v>0</v>
      </c>
      <c r="Q298" s="20">
        <f>IF(原始数据!AR299="","",IF(ISERROR(MATCH(原始数据!AR299,各类选项!$E:$E,0)),1,0))</f>
        <v>0</v>
      </c>
      <c r="R298" s="20">
        <f>IF(原始数据!AS299="","",IF(ISERROR(MATCH(原始数据!AS299,各类选项!$E:$E,0)),1,0))</f>
        <v>0</v>
      </c>
      <c r="S298" s="20">
        <f>IF(原始数据!AV299="","",IF(ISERROR(MATCH(原始数据!AV299,各类选项!$C:$C,0)),1,0))</f>
        <v>0</v>
      </c>
      <c r="T298" s="20">
        <f>IF(赛后数据!M299="","",IF(ISERROR(MATCH(赛后数据!M299,(各类选项!J:J),0)),1,0))</f>
        <v>0</v>
      </c>
      <c r="U298" s="20">
        <f>IF(赛后数据!U299="","",IF(ISERROR(MATCH(赛后数据!U299,(各类选项!J:J),0)),1,0))</f>
        <v>0</v>
      </c>
      <c r="V298" s="20">
        <f>IF(赛后数据!AC299="","",IF(ISERROR(MATCH(赛后数据!AC299,(各类选项!J:J),0)),1,0))</f>
        <v>0</v>
      </c>
      <c r="W298" s="20">
        <f>IF(赛后数据!AK299="","",IF(ISERROR(MATCH(赛后数据!AK299,(各类选项!J:J),0)),1,0))</f>
        <v>0</v>
      </c>
      <c r="Y298" s="20">
        <f>IF(对局数据!AM299="","",IF(ISERROR(MATCH(对局数据!AM299,(各类选项!J:J),0)),1,0))</f>
        <v>0</v>
      </c>
    </row>
    <row r="299" spans="1:25">
      <c r="A299" s="20">
        <f t="shared" si="12"/>
        <v>0</v>
      </c>
      <c r="B299" s="20">
        <f t="shared" si="13"/>
        <v>0</v>
      </c>
      <c r="C299" s="20">
        <f t="shared" si="14"/>
        <v>0</v>
      </c>
      <c r="D299" s="20">
        <f>IF(原始数据!K300="","",IF(ISERROR(MATCH(原始数据!K300,原始数据!E300:F300,0)),1,0)-IF(原始数据!K300="",1,0))</f>
        <v>0</v>
      </c>
      <c r="E299" s="20">
        <f>IF(原始数据!L300="","",IF(ISERROR(MATCH(原始数据!L300,各类选项!L:L,0)),1,0)-IF(原始数据!L300="",1,0))</f>
        <v>0</v>
      </c>
      <c r="F299" s="20">
        <f>IF(原始数据!W300="","",IF(ISERROR(MATCH(原始数据!W300,各类选项!G:G,0)),1,0))</f>
        <v>0</v>
      </c>
      <c r="G299" s="20">
        <f>IF(原始数据!X300="","",IF(ISERROR(MATCH(原始数据!X300,各类选项!G:G,0)),1,0))</f>
        <v>0</v>
      </c>
      <c r="H299" s="20">
        <f>IF(原始数据!AK300="","",IF(ISERROR(MATCH(原始数据!AK300,各类选项!$E:$E,0)),1,0))</f>
        <v>0</v>
      </c>
      <c r="I299" s="20">
        <f>IF(原始数据!AL300="","",IF(ISERROR(MATCH(原始数据!AL300,各类选项!$E:$E,0)),1,0))</f>
        <v>0</v>
      </c>
      <c r="J299" s="20">
        <f>IF(原始数据!AR300="","",IF(ISERROR(MATCH(原始数据!AR300,各类选项!$E:$E,0)),1,0))</f>
        <v>0</v>
      </c>
      <c r="K299" s="20">
        <f>IF(原始数据!AT300="","",IF(ISERROR(MATCH(原始数据!AT300,各类选项!$E:$E,0)),1,0))</f>
        <v>0</v>
      </c>
      <c r="L299" s="20" t="str">
        <f>IF(原始数据!AM300="","",IF(ISERROR(MATCH(原始数据!AM300,各类选项!$C:$C,0)),1,0))</f>
        <v/>
      </c>
      <c r="M299" s="20" t="str">
        <f>IF(原始数据!AN300="","",IF(ISERROR(MATCH(原始数据!AN300,各类选项!$C:$C,0)),1,0))</f>
        <v/>
      </c>
      <c r="N299" s="20" t="str">
        <f>IF(原始数据!AO300="","",IF(ISERROR(MATCH(原始数据!AO300,各类选项!$C:$C,0)),1,0))</f>
        <v/>
      </c>
      <c r="O299" s="20">
        <f>IF(原始数据!AP300="","",IF(ISERROR(MATCH(原始数据!AP300,各类选项!$E:$E,0)),1,0))</f>
        <v>0</v>
      </c>
      <c r="P299" s="20">
        <f>IF(原始数据!AQ300="","",IF(ISERROR(MATCH(原始数据!AQ300,各类选项!$E:$E,0)),1,0))</f>
        <v>0</v>
      </c>
      <c r="Q299" s="20">
        <f>IF(原始数据!AR300="","",IF(ISERROR(MATCH(原始数据!AR300,各类选项!$E:$E,0)),1,0))</f>
        <v>0</v>
      </c>
      <c r="R299" s="20">
        <f>IF(原始数据!AS300="","",IF(ISERROR(MATCH(原始数据!AS300,各类选项!$E:$E,0)),1,0))</f>
        <v>0</v>
      </c>
      <c r="S299" s="20">
        <f>IF(原始数据!AV300="","",IF(ISERROR(MATCH(原始数据!AV300,各类选项!$C:$C,0)),1,0))</f>
        <v>0</v>
      </c>
      <c r="T299" s="20">
        <f>IF(赛后数据!M300="","",IF(ISERROR(MATCH(赛后数据!M300,(各类选项!J:J),0)),1,0))</f>
        <v>0</v>
      </c>
      <c r="U299" s="20">
        <f>IF(赛后数据!U300="","",IF(ISERROR(MATCH(赛后数据!U300,(各类选项!J:J),0)),1,0))</f>
        <v>0</v>
      </c>
      <c r="V299" s="20">
        <f>IF(赛后数据!AC300="","",IF(ISERROR(MATCH(赛后数据!AC300,(各类选项!J:J),0)),1,0))</f>
        <v>0</v>
      </c>
      <c r="W299" s="20">
        <f>IF(赛后数据!AK300="","",IF(ISERROR(MATCH(赛后数据!AK300,(各类选项!J:J),0)),1,0))</f>
        <v>0</v>
      </c>
      <c r="Y299" s="20">
        <f>IF(对局数据!AM300="","",IF(ISERROR(MATCH(对局数据!AM300,(各类选项!J:J),0)),1,0))</f>
        <v>0</v>
      </c>
    </row>
    <row r="300" spans="1:25">
      <c r="A300" s="20">
        <f t="shared" si="12"/>
        <v>0</v>
      </c>
      <c r="B300" s="20">
        <f t="shared" si="13"/>
        <v>0</v>
      </c>
      <c r="C300" s="20">
        <f t="shared" si="14"/>
        <v>0</v>
      </c>
      <c r="D300" s="20">
        <f>IF(原始数据!K301="","",IF(ISERROR(MATCH(原始数据!K301,原始数据!E301:F301,0)),1,0)-IF(原始数据!K301="",1,0))</f>
        <v>0</v>
      </c>
      <c r="E300" s="20">
        <f>IF(原始数据!L301="","",IF(ISERROR(MATCH(原始数据!L301,各类选项!L:L,0)),1,0)-IF(原始数据!L301="",1,0))</f>
        <v>0</v>
      </c>
      <c r="F300" s="20">
        <f>IF(原始数据!W301="","",IF(ISERROR(MATCH(原始数据!W301,各类选项!G:G,0)),1,0))</f>
        <v>0</v>
      </c>
      <c r="G300" s="20">
        <f>IF(原始数据!X301="","",IF(ISERROR(MATCH(原始数据!X301,各类选项!G:G,0)),1,0))</f>
        <v>0</v>
      </c>
      <c r="H300" s="20">
        <f>IF(原始数据!AK301="","",IF(ISERROR(MATCH(原始数据!AK301,各类选项!$E:$E,0)),1,0))</f>
        <v>0</v>
      </c>
      <c r="I300" s="20">
        <f>IF(原始数据!AL301="","",IF(ISERROR(MATCH(原始数据!AL301,各类选项!$E:$E,0)),1,0))</f>
        <v>0</v>
      </c>
      <c r="J300" s="20">
        <f>IF(原始数据!AR301="","",IF(ISERROR(MATCH(原始数据!AR301,各类选项!$E:$E,0)),1,0))</f>
        <v>0</v>
      </c>
      <c r="K300" s="20">
        <f>IF(原始数据!AT301="","",IF(ISERROR(MATCH(原始数据!AT301,各类选项!$E:$E,0)),1,0))</f>
        <v>0</v>
      </c>
      <c r="L300" s="20">
        <f>IF(原始数据!AM301="","",IF(ISERROR(MATCH(原始数据!AM301,各类选项!$C:$C,0)),1,0))</f>
        <v>0</v>
      </c>
      <c r="M300" s="20" t="str">
        <f>IF(原始数据!AN301="","",IF(ISERROR(MATCH(原始数据!AN301,各类选项!$C:$C,0)),1,0))</f>
        <v/>
      </c>
      <c r="N300" s="20" t="str">
        <f>IF(原始数据!AO301="","",IF(ISERROR(MATCH(原始数据!AO301,各类选项!$C:$C,0)),1,0))</f>
        <v/>
      </c>
      <c r="O300" s="20">
        <f>IF(原始数据!AP301="","",IF(ISERROR(MATCH(原始数据!AP301,各类选项!$E:$E,0)),1,0))</f>
        <v>0</v>
      </c>
      <c r="P300" s="20">
        <f>IF(原始数据!AQ301="","",IF(ISERROR(MATCH(原始数据!AQ301,各类选项!$E:$E,0)),1,0))</f>
        <v>0</v>
      </c>
      <c r="Q300" s="20">
        <f>IF(原始数据!AR301="","",IF(ISERROR(MATCH(原始数据!AR301,各类选项!$E:$E,0)),1,0))</f>
        <v>0</v>
      </c>
      <c r="R300" s="20">
        <f>IF(原始数据!AS301="","",IF(ISERROR(MATCH(原始数据!AS301,各类选项!$E:$E,0)),1,0))</f>
        <v>0</v>
      </c>
      <c r="S300" s="20">
        <f>IF(原始数据!AV301="","",IF(ISERROR(MATCH(原始数据!AV301,各类选项!$C:$C,0)),1,0))</f>
        <v>0</v>
      </c>
      <c r="T300" s="20">
        <f>IF(赛后数据!M301="","",IF(ISERROR(MATCH(赛后数据!M301,(各类选项!J:J),0)),1,0))</f>
        <v>0</v>
      </c>
      <c r="U300" s="20">
        <f>IF(赛后数据!U301="","",IF(ISERROR(MATCH(赛后数据!U301,(各类选项!J:J),0)),1,0))</f>
        <v>0</v>
      </c>
      <c r="V300" s="20">
        <f>IF(赛后数据!AC301="","",IF(ISERROR(MATCH(赛后数据!AC301,(各类选项!J:J),0)),1,0))</f>
        <v>0</v>
      </c>
      <c r="W300" s="20">
        <f>IF(赛后数据!AK301="","",IF(ISERROR(MATCH(赛后数据!AK301,(各类选项!J:J),0)),1,0))</f>
        <v>0</v>
      </c>
      <c r="Y300" s="20">
        <f>IF(对局数据!AM301="","",IF(ISERROR(MATCH(对局数据!AM301,(各类选项!J:J),0)),1,0))</f>
        <v>0</v>
      </c>
    </row>
    <row r="301" spans="1:25">
      <c r="A301" s="20">
        <f t="shared" si="12"/>
        <v>0</v>
      </c>
      <c r="B301" s="20">
        <f t="shared" si="13"/>
        <v>0</v>
      </c>
      <c r="C301" s="20">
        <f t="shared" si="14"/>
        <v>0</v>
      </c>
      <c r="D301" s="20">
        <f>IF(原始数据!K302="","",IF(ISERROR(MATCH(原始数据!K302,原始数据!E302:F302,0)),1,0)-IF(原始数据!K302="",1,0))</f>
        <v>0</v>
      </c>
      <c r="E301" s="20">
        <f>IF(原始数据!L302="","",IF(ISERROR(MATCH(原始数据!L302,各类选项!L:L,0)),1,0)-IF(原始数据!L302="",1,0))</f>
        <v>0</v>
      </c>
      <c r="F301" s="20">
        <f>IF(原始数据!W302="","",IF(ISERROR(MATCH(原始数据!W302,各类选项!G:G,0)),1,0))</f>
        <v>0</v>
      </c>
      <c r="G301" s="20">
        <f>IF(原始数据!X302="","",IF(ISERROR(MATCH(原始数据!X302,各类选项!G:G,0)),1,0))</f>
        <v>0</v>
      </c>
      <c r="H301" s="20">
        <f>IF(原始数据!AK302="","",IF(ISERROR(MATCH(原始数据!AK302,各类选项!$E:$E,0)),1,0))</f>
        <v>0</v>
      </c>
      <c r="I301" s="20">
        <f>IF(原始数据!AL302="","",IF(ISERROR(MATCH(原始数据!AL302,各类选项!$E:$E,0)),1,0))</f>
        <v>0</v>
      </c>
      <c r="J301" s="20">
        <f>IF(原始数据!AR302="","",IF(ISERROR(MATCH(原始数据!AR302,各类选项!$E:$E,0)),1,0))</f>
        <v>0</v>
      </c>
      <c r="K301" s="20">
        <f>IF(原始数据!AT302="","",IF(ISERROR(MATCH(原始数据!AT302,各类选项!$E:$E,0)),1,0))</f>
        <v>0</v>
      </c>
      <c r="L301" s="20">
        <f>IF(原始数据!AM302="","",IF(ISERROR(MATCH(原始数据!AM302,各类选项!$C:$C,0)),1,0))</f>
        <v>0</v>
      </c>
      <c r="M301" s="20" t="str">
        <f>IF(原始数据!AN302="","",IF(ISERROR(MATCH(原始数据!AN302,各类选项!$C:$C,0)),1,0))</f>
        <v/>
      </c>
      <c r="N301" s="20" t="str">
        <f>IF(原始数据!AO302="","",IF(ISERROR(MATCH(原始数据!AO302,各类选项!$C:$C,0)),1,0))</f>
        <v/>
      </c>
      <c r="O301" s="20">
        <f>IF(原始数据!AP302="","",IF(ISERROR(MATCH(原始数据!AP302,各类选项!$E:$E,0)),1,0))</f>
        <v>0</v>
      </c>
      <c r="P301" s="20">
        <f>IF(原始数据!AQ302="","",IF(ISERROR(MATCH(原始数据!AQ302,各类选项!$E:$E,0)),1,0))</f>
        <v>0</v>
      </c>
      <c r="Q301" s="20">
        <f>IF(原始数据!AR302="","",IF(ISERROR(MATCH(原始数据!AR302,各类选项!$E:$E,0)),1,0))</f>
        <v>0</v>
      </c>
      <c r="R301" s="20">
        <f>IF(原始数据!AS302="","",IF(ISERROR(MATCH(原始数据!AS302,各类选项!$E:$E,0)),1,0))</f>
        <v>0</v>
      </c>
      <c r="S301" s="20">
        <f>IF(原始数据!AV302="","",IF(ISERROR(MATCH(原始数据!AV302,各类选项!$C:$C,0)),1,0))</f>
        <v>0</v>
      </c>
      <c r="T301" s="20">
        <f>IF(赛后数据!M302="","",IF(ISERROR(MATCH(赛后数据!M302,(各类选项!J:J),0)),1,0))</f>
        <v>0</v>
      </c>
      <c r="U301" s="20">
        <f>IF(赛后数据!U302="","",IF(ISERROR(MATCH(赛后数据!U302,(各类选项!J:J),0)),1,0))</f>
        <v>0</v>
      </c>
      <c r="V301" s="20">
        <f>IF(赛后数据!AC302="","",IF(ISERROR(MATCH(赛后数据!AC302,(各类选项!J:J),0)),1,0))</f>
        <v>0</v>
      </c>
      <c r="W301" s="20">
        <f>IF(赛后数据!AK302="","",IF(ISERROR(MATCH(赛后数据!AK302,(各类选项!J:J),0)),1,0))</f>
        <v>0</v>
      </c>
      <c r="Y301" s="20">
        <f>IF(对局数据!AM302="","",IF(ISERROR(MATCH(对局数据!AM302,(各类选项!J:J),0)),1,0))</f>
        <v>0</v>
      </c>
    </row>
    <row r="302" spans="1:25">
      <c r="A302" s="20">
        <f t="shared" si="12"/>
        <v>0</v>
      </c>
      <c r="B302" s="20">
        <f t="shared" si="13"/>
        <v>0</v>
      </c>
      <c r="C302" s="20">
        <f t="shared" si="14"/>
        <v>0</v>
      </c>
      <c r="D302" s="20" t="str">
        <f>IF(原始数据!K303="","",IF(ISERROR(MATCH(原始数据!K303,原始数据!E303:F303,0)),1,0)-IF(原始数据!K303="",1,0))</f>
        <v/>
      </c>
      <c r="E302" s="20" t="str">
        <f>IF(原始数据!L303="","",IF(ISERROR(MATCH(原始数据!L303,各类选项!L:L,0)),1,0)-IF(原始数据!L303="",1,0))</f>
        <v/>
      </c>
      <c r="F302" s="20" t="str">
        <f>IF(原始数据!W303="","",IF(ISERROR(MATCH(原始数据!W303,各类选项!G:G,0)),1,0))</f>
        <v/>
      </c>
      <c r="G302" s="20" t="str">
        <f>IF(原始数据!X303="","",IF(ISERROR(MATCH(原始数据!X303,各类选项!G:G,0)),1,0))</f>
        <v/>
      </c>
      <c r="H302" s="20" t="str">
        <f>IF(原始数据!AK303="","",IF(ISERROR(MATCH(原始数据!AK303,各类选项!$E:$E,0)),1,0))</f>
        <v/>
      </c>
      <c r="I302" s="20" t="str">
        <f>IF(原始数据!AL303="","",IF(ISERROR(MATCH(原始数据!AL303,各类选项!$E:$E,0)),1,0))</f>
        <v/>
      </c>
      <c r="J302" s="20" t="str">
        <f>IF(原始数据!AR303="","",IF(ISERROR(MATCH(原始数据!AR303,各类选项!$E:$E,0)),1,0))</f>
        <v/>
      </c>
      <c r="K302" s="20" t="str">
        <f>IF(原始数据!AT303="","",IF(ISERROR(MATCH(原始数据!AT303,各类选项!$E:$E,0)),1,0))</f>
        <v/>
      </c>
      <c r="L302" s="20" t="str">
        <f>IF(原始数据!AM303="","",IF(ISERROR(MATCH(原始数据!AM303,各类选项!$C:$C,0)),1,0))</f>
        <v/>
      </c>
      <c r="M302" s="20" t="str">
        <f>IF(原始数据!AN303="","",IF(ISERROR(MATCH(原始数据!AN303,各类选项!$C:$C,0)),1,0))</f>
        <v/>
      </c>
      <c r="N302" s="20" t="str">
        <f>IF(原始数据!AO303="","",IF(ISERROR(MATCH(原始数据!AO303,各类选项!$C:$C,0)),1,0))</f>
        <v/>
      </c>
      <c r="O302" s="20" t="str">
        <f>IF(原始数据!AP303="","",IF(ISERROR(MATCH(原始数据!AP303,各类选项!$E:$E,0)),1,0))</f>
        <v/>
      </c>
      <c r="P302" s="20" t="str">
        <f>IF(原始数据!AQ303="","",IF(ISERROR(MATCH(原始数据!AQ303,各类选项!$E:$E,0)),1,0))</f>
        <v/>
      </c>
      <c r="Q302" s="20" t="str">
        <f>IF(原始数据!AR303="","",IF(ISERROR(MATCH(原始数据!AR303,各类选项!$E:$E,0)),1,0))</f>
        <v/>
      </c>
      <c r="R302" s="20" t="str">
        <f>IF(原始数据!AS303="","",IF(ISERROR(MATCH(原始数据!AS303,各类选项!$E:$E,0)),1,0))</f>
        <v/>
      </c>
      <c r="S302" s="20" t="str">
        <f>IF(原始数据!AV303="","",IF(ISERROR(MATCH(原始数据!AV303,各类选项!$C:$C,0)),1,0))</f>
        <v/>
      </c>
      <c r="T302" s="20" t="str">
        <f>IF(赛后数据!M303="","",IF(ISERROR(MATCH(赛后数据!M303,(各类选项!J:J),0)),1,0))</f>
        <v/>
      </c>
      <c r="U302" s="20" t="str">
        <f>IF(赛后数据!U303="","",IF(ISERROR(MATCH(赛后数据!U303,(各类选项!J:J),0)),1,0))</f>
        <v/>
      </c>
      <c r="V302" s="20" t="str">
        <f>IF(赛后数据!AC303="","",IF(ISERROR(MATCH(赛后数据!AC303,(各类选项!J:J),0)),1,0))</f>
        <v/>
      </c>
      <c r="W302" s="20" t="str">
        <f>IF(赛后数据!AK303="","",IF(ISERROR(MATCH(赛后数据!AK303,(各类选项!J:J),0)),1,0))</f>
        <v/>
      </c>
      <c r="Y302" s="20" t="str">
        <f>IF(对局数据!AM303="","",IF(ISERROR(MATCH(对局数据!AM303,(各类选项!J:J),0)),1,0))</f>
        <v/>
      </c>
    </row>
    <row r="303" spans="1:25">
      <c r="A303" s="20">
        <f t="shared" si="12"/>
        <v>0</v>
      </c>
      <c r="B303" s="20">
        <f t="shared" si="13"/>
        <v>0</v>
      </c>
      <c r="C303" s="20">
        <f t="shared" si="14"/>
        <v>0</v>
      </c>
      <c r="D303" s="20" t="str">
        <f>IF(原始数据!K304="","",IF(ISERROR(MATCH(原始数据!K304,原始数据!E304:F304,0)),1,0)-IF(原始数据!K304="",1,0))</f>
        <v/>
      </c>
      <c r="E303" s="20" t="str">
        <f>IF(原始数据!L304="","",IF(ISERROR(MATCH(原始数据!L304,各类选项!L:L,0)),1,0)-IF(原始数据!L304="",1,0))</f>
        <v/>
      </c>
      <c r="F303" s="20" t="str">
        <f>IF(原始数据!W304="","",IF(ISERROR(MATCH(原始数据!W304,各类选项!G:G,0)),1,0))</f>
        <v/>
      </c>
      <c r="G303" s="20" t="str">
        <f>IF(原始数据!X304="","",IF(ISERROR(MATCH(原始数据!X304,各类选项!G:G,0)),1,0))</f>
        <v/>
      </c>
      <c r="H303" s="20" t="str">
        <f>IF(原始数据!AK304="","",IF(ISERROR(MATCH(原始数据!AK304,各类选项!$E:$E,0)),1,0))</f>
        <v/>
      </c>
      <c r="I303" s="20" t="str">
        <f>IF(原始数据!AL304="","",IF(ISERROR(MATCH(原始数据!AL304,各类选项!$E:$E,0)),1,0))</f>
        <v/>
      </c>
      <c r="J303" s="20" t="str">
        <f>IF(原始数据!AR304="","",IF(ISERROR(MATCH(原始数据!AR304,各类选项!$E:$E,0)),1,0))</f>
        <v/>
      </c>
      <c r="K303" s="20" t="str">
        <f>IF(原始数据!AT304="","",IF(ISERROR(MATCH(原始数据!AT304,各类选项!$E:$E,0)),1,0))</f>
        <v/>
      </c>
      <c r="L303" s="20" t="str">
        <f>IF(原始数据!AM304="","",IF(ISERROR(MATCH(原始数据!AM304,各类选项!$C:$C,0)),1,0))</f>
        <v/>
      </c>
      <c r="M303" s="20" t="str">
        <f>IF(原始数据!AN304="","",IF(ISERROR(MATCH(原始数据!AN304,各类选项!$C:$C,0)),1,0))</f>
        <v/>
      </c>
      <c r="N303" s="20" t="str">
        <f>IF(原始数据!AO304="","",IF(ISERROR(MATCH(原始数据!AO304,各类选项!$C:$C,0)),1,0))</f>
        <v/>
      </c>
      <c r="O303" s="20" t="str">
        <f>IF(原始数据!AP304="","",IF(ISERROR(MATCH(原始数据!AP304,各类选项!$E:$E,0)),1,0))</f>
        <v/>
      </c>
      <c r="P303" s="20" t="str">
        <f>IF(原始数据!AQ304="","",IF(ISERROR(MATCH(原始数据!AQ304,各类选项!$E:$E,0)),1,0))</f>
        <v/>
      </c>
      <c r="Q303" s="20" t="str">
        <f>IF(原始数据!AR304="","",IF(ISERROR(MATCH(原始数据!AR304,各类选项!$E:$E,0)),1,0))</f>
        <v/>
      </c>
      <c r="R303" s="20" t="str">
        <f>IF(原始数据!AS304="","",IF(ISERROR(MATCH(原始数据!AS304,各类选项!$E:$E,0)),1,0))</f>
        <v/>
      </c>
      <c r="S303" s="20" t="str">
        <f>IF(原始数据!AV304="","",IF(ISERROR(MATCH(原始数据!AV304,各类选项!$C:$C,0)),1,0))</f>
        <v/>
      </c>
      <c r="T303" s="20" t="str">
        <f>IF(赛后数据!M304="","",IF(ISERROR(MATCH(赛后数据!M304,(各类选项!J:J),0)),1,0))</f>
        <v/>
      </c>
      <c r="U303" s="20" t="str">
        <f>IF(赛后数据!U304="","",IF(ISERROR(MATCH(赛后数据!U304,(各类选项!J:J),0)),1,0))</f>
        <v/>
      </c>
      <c r="V303" s="20" t="str">
        <f>IF(赛后数据!AC304="","",IF(ISERROR(MATCH(赛后数据!AC304,(各类选项!J:J),0)),1,0))</f>
        <v/>
      </c>
      <c r="W303" s="20" t="str">
        <f>IF(赛后数据!AK304="","",IF(ISERROR(MATCH(赛后数据!AK304,(各类选项!J:J),0)),1,0))</f>
        <v/>
      </c>
      <c r="Y303" s="20" t="str">
        <f>IF(对局数据!AM304="","",IF(ISERROR(MATCH(对局数据!AM304,(各类选项!J:J),0)),1,0))</f>
        <v/>
      </c>
    </row>
    <row r="304" spans="1:25">
      <c r="A304" s="20">
        <f t="shared" si="12"/>
        <v>0</v>
      </c>
      <c r="B304" s="20">
        <f t="shared" si="13"/>
        <v>0</v>
      </c>
      <c r="C304" s="20">
        <f t="shared" si="14"/>
        <v>0</v>
      </c>
      <c r="D304" s="20" t="str">
        <f>IF(原始数据!K305="","",IF(ISERROR(MATCH(原始数据!K305,原始数据!E305:F305,0)),1,0)-IF(原始数据!K305="",1,0))</f>
        <v/>
      </c>
      <c r="E304" s="20" t="str">
        <f>IF(原始数据!L305="","",IF(ISERROR(MATCH(原始数据!L305,各类选项!L:L,0)),1,0)-IF(原始数据!L305="",1,0))</f>
        <v/>
      </c>
      <c r="F304" s="20" t="str">
        <f>IF(原始数据!W305="","",IF(ISERROR(MATCH(原始数据!W305,各类选项!G:G,0)),1,0))</f>
        <v/>
      </c>
      <c r="G304" s="20" t="str">
        <f>IF(原始数据!X305="","",IF(ISERROR(MATCH(原始数据!X305,各类选项!G:G,0)),1,0))</f>
        <v/>
      </c>
      <c r="H304" s="20" t="str">
        <f>IF(原始数据!AK305="","",IF(ISERROR(MATCH(原始数据!AK305,各类选项!$E:$E,0)),1,0))</f>
        <v/>
      </c>
      <c r="I304" s="20" t="str">
        <f>IF(原始数据!AL305="","",IF(ISERROR(MATCH(原始数据!AL305,各类选项!$E:$E,0)),1,0))</f>
        <v/>
      </c>
      <c r="J304" s="20" t="str">
        <f>IF(原始数据!AR305="","",IF(ISERROR(MATCH(原始数据!AR305,各类选项!$E:$E,0)),1,0))</f>
        <v/>
      </c>
      <c r="K304" s="20" t="str">
        <f>IF(原始数据!AT305="","",IF(ISERROR(MATCH(原始数据!AT305,各类选项!$E:$E,0)),1,0))</f>
        <v/>
      </c>
      <c r="L304" s="20" t="str">
        <f>IF(原始数据!AM305="","",IF(ISERROR(MATCH(原始数据!AM305,各类选项!$C:$C,0)),1,0))</f>
        <v/>
      </c>
      <c r="M304" s="20" t="str">
        <f>IF(原始数据!AN305="","",IF(ISERROR(MATCH(原始数据!AN305,各类选项!$C:$C,0)),1,0))</f>
        <v/>
      </c>
      <c r="N304" s="20" t="str">
        <f>IF(原始数据!AO305="","",IF(ISERROR(MATCH(原始数据!AO305,各类选项!$C:$C,0)),1,0))</f>
        <v/>
      </c>
      <c r="O304" s="20" t="str">
        <f>IF(原始数据!AP305="","",IF(ISERROR(MATCH(原始数据!AP305,各类选项!$E:$E,0)),1,0))</f>
        <v/>
      </c>
      <c r="P304" s="20" t="str">
        <f>IF(原始数据!AQ305="","",IF(ISERROR(MATCH(原始数据!AQ305,各类选项!$E:$E,0)),1,0))</f>
        <v/>
      </c>
      <c r="Q304" s="20" t="str">
        <f>IF(原始数据!AR305="","",IF(ISERROR(MATCH(原始数据!AR305,各类选项!$E:$E,0)),1,0))</f>
        <v/>
      </c>
      <c r="R304" s="20" t="str">
        <f>IF(原始数据!AS305="","",IF(ISERROR(MATCH(原始数据!AS305,各类选项!$E:$E,0)),1,0))</f>
        <v/>
      </c>
      <c r="S304" s="20" t="str">
        <f>IF(原始数据!AV305="","",IF(ISERROR(MATCH(原始数据!AV305,各类选项!$C:$C,0)),1,0))</f>
        <v/>
      </c>
      <c r="T304" s="20" t="str">
        <f>IF(赛后数据!M305="","",IF(ISERROR(MATCH(赛后数据!M305,(各类选项!J:J),0)),1,0))</f>
        <v/>
      </c>
      <c r="U304" s="20" t="str">
        <f>IF(赛后数据!U305="","",IF(ISERROR(MATCH(赛后数据!U305,(各类选项!J:J),0)),1,0))</f>
        <v/>
      </c>
      <c r="V304" s="20" t="str">
        <f>IF(赛后数据!AC305="","",IF(ISERROR(MATCH(赛后数据!AC305,(各类选项!J:J),0)),1,0))</f>
        <v/>
      </c>
      <c r="W304" s="20" t="str">
        <f>IF(赛后数据!AK305="","",IF(ISERROR(MATCH(赛后数据!AK305,(各类选项!J:J),0)),1,0))</f>
        <v/>
      </c>
      <c r="Y304" s="20" t="str">
        <f>IF(对局数据!AM305="","",IF(ISERROR(MATCH(对局数据!AM305,(各类选项!J:J),0)),1,0))</f>
        <v/>
      </c>
    </row>
    <row r="305" spans="1:25">
      <c r="A305" s="20">
        <f t="shared" si="12"/>
        <v>0</v>
      </c>
      <c r="B305" s="20">
        <f t="shared" si="13"/>
        <v>0</v>
      </c>
      <c r="C305" s="20">
        <f t="shared" si="14"/>
        <v>0</v>
      </c>
      <c r="D305" s="20" t="str">
        <f>IF(原始数据!K306="","",IF(ISERROR(MATCH(原始数据!K306,原始数据!E306:F306,0)),1,0)-IF(原始数据!K306="",1,0))</f>
        <v/>
      </c>
      <c r="E305" s="20" t="str">
        <f>IF(原始数据!L306="","",IF(ISERROR(MATCH(原始数据!L306,各类选项!L:L,0)),1,0)-IF(原始数据!L306="",1,0))</f>
        <v/>
      </c>
      <c r="F305" s="20" t="str">
        <f>IF(原始数据!W306="","",IF(ISERROR(MATCH(原始数据!W306,各类选项!G:G,0)),1,0))</f>
        <v/>
      </c>
      <c r="G305" s="20" t="str">
        <f>IF(原始数据!X306="","",IF(ISERROR(MATCH(原始数据!X306,各类选项!G:G,0)),1,0))</f>
        <v/>
      </c>
      <c r="H305" s="20" t="str">
        <f>IF(原始数据!AK306="","",IF(ISERROR(MATCH(原始数据!AK306,各类选项!$E:$E,0)),1,0))</f>
        <v/>
      </c>
      <c r="I305" s="20" t="str">
        <f>IF(原始数据!AL306="","",IF(ISERROR(MATCH(原始数据!AL306,各类选项!$E:$E,0)),1,0))</f>
        <v/>
      </c>
      <c r="J305" s="20" t="str">
        <f>IF(原始数据!AR306="","",IF(ISERROR(MATCH(原始数据!AR306,各类选项!$E:$E,0)),1,0))</f>
        <v/>
      </c>
      <c r="K305" s="20" t="str">
        <f>IF(原始数据!AT306="","",IF(ISERROR(MATCH(原始数据!AT306,各类选项!$E:$E,0)),1,0))</f>
        <v/>
      </c>
      <c r="L305" s="20" t="str">
        <f>IF(原始数据!AM306="","",IF(ISERROR(MATCH(原始数据!AM306,各类选项!$C:$C,0)),1,0))</f>
        <v/>
      </c>
      <c r="M305" s="20" t="str">
        <f>IF(原始数据!AN306="","",IF(ISERROR(MATCH(原始数据!AN306,各类选项!$C:$C,0)),1,0))</f>
        <v/>
      </c>
      <c r="N305" s="20" t="str">
        <f>IF(原始数据!AO306="","",IF(ISERROR(MATCH(原始数据!AO306,各类选项!$C:$C,0)),1,0))</f>
        <v/>
      </c>
      <c r="O305" s="20" t="str">
        <f>IF(原始数据!AP306="","",IF(ISERROR(MATCH(原始数据!AP306,各类选项!$E:$E,0)),1,0))</f>
        <v/>
      </c>
      <c r="P305" s="20" t="str">
        <f>IF(原始数据!AQ306="","",IF(ISERROR(MATCH(原始数据!AQ306,各类选项!$E:$E,0)),1,0))</f>
        <v/>
      </c>
      <c r="Q305" s="20" t="str">
        <f>IF(原始数据!AR306="","",IF(ISERROR(MATCH(原始数据!AR306,各类选项!$E:$E,0)),1,0))</f>
        <v/>
      </c>
      <c r="R305" s="20" t="str">
        <f>IF(原始数据!AS306="","",IF(ISERROR(MATCH(原始数据!AS306,各类选项!$E:$E,0)),1,0))</f>
        <v/>
      </c>
      <c r="S305" s="20" t="str">
        <f>IF(原始数据!AV306="","",IF(ISERROR(MATCH(原始数据!AV306,各类选项!$C:$C,0)),1,0))</f>
        <v/>
      </c>
      <c r="T305" s="20" t="str">
        <f>IF(赛后数据!M306="","",IF(ISERROR(MATCH(赛后数据!M306,(各类选项!J:J),0)),1,0))</f>
        <v/>
      </c>
      <c r="U305" s="20" t="str">
        <f>IF(赛后数据!U306="","",IF(ISERROR(MATCH(赛后数据!U306,(各类选项!J:J),0)),1,0))</f>
        <v/>
      </c>
      <c r="V305" s="20" t="str">
        <f>IF(赛后数据!AC306="","",IF(ISERROR(MATCH(赛后数据!AC306,(各类选项!J:J),0)),1,0))</f>
        <v/>
      </c>
      <c r="W305" s="20" t="str">
        <f>IF(赛后数据!AK306="","",IF(ISERROR(MATCH(赛后数据!AK306,(各类选项!J:J),0)),1,0))</f>
        <v/>
      </c>
      <c r="Y305" s="20" t="str">
        <f>IF(对局数据!AM306="","",IF(ISERROR(MATCH(对局数据!AM306,(各类选项!J:J),0)),1,0))</f>
        <v/>
      </c>
    </row>
    <row r="306" spans="1:25">
      <c r="A306" s="20">
        <f t="shared" si="12"/>
        <v>0</v>
      </c>
      <c r="B306" s="20">
        <f t="shared" si="13"/>
        <v>0</v>
      </c>
      <c r="C306" s="20">
        <f t="shared" si="14"/>
        <v>0</v>
      </c>
      <c r="D306" s="20">
        <f>IF(原始数据!K307="","",IF(ISERROR(MATCH(原始数据!K307,原始数据!E307:F307,0)),1,0)-IF(原始数据!K307="",1,0))</f>
        <v>0</v>
      </c>
      <c r="E306" s="20">
        <f>IF(原始数据!L307="","",IF(ISERROR(MATCH(原始数据!L307,各类选项!L:L,0)),1,0)-IF(原始数据!L307="",1,0))</f>
        <v>0</v>
      </c>
      <c r="F306" s="20">
        <f>IF(原始数据!W307="","",IF(ISERROR(MATCH(原始数据!W307,各类选项!G:G,0)),1,0))</f>
        <v>0</v>
      </c>
      <c r="G306" s="20">
        <f>IF(原始数据!X307="","",IF(ISERROR(MATCH(原始数据!X307,各类选项!G:G,0)),1,0))</f>
        <v>0</v>
      </c>
      <c r="H306" s="20">
        <f>IF(原始数据!AK307="","",IF(ISERROR(MATCH(原始数据!AK307,各类选项!$E:$E,0)),1,0))</f>
        <v>0</v>
      </c>
      <c r="I306" s="20">
        <f>IF(原始数据!AL307="","",IF(ISERROR(MATCH(原始数据!AL307,各类选项!$E:$E,0)),1,0))</f>
        <v>0</v>
      </c>
      <c r="J306" s="20">
        <f>IF(原始数据!AR307="","",IF(ISERROR(MATCH(原始数据!AR307,各类选项!$E:$E,0)),1,0))</f>
        <v>0</v>
      </c>
      <c r="K306" s="20">
        <f>IF(原始数据!AT307="","",IF(ISERROR(MATCH(原始数据!AT307,各类选项!$E:$E,0)),1,0))</f>
        <v>0</v>
      </c>
      <c r="L306" s="20" t="str">
        <f>IF(原始数据!AM307="","",IF(ISERROR(MATCH(原始数据!AM307,各类选项!$C:$C,0)),1,0))</f>
        <v/>
      </c>
      <c r="M306" s="20" t="str">
        <f>IF(原始数据!AN307="","",IF(ISERROR(MATCH(原始数据!AN307,各类选项!$C:$C,0)),1,0))</f>
        <v/>
      </c>
      <c r="N306" s="20" t="str">
        <f>IF(原始数据!AO307="","",IF(ISERROR(MATCH(原始数据!AO307,各类选项!$C:$C,0)),1,0))</f>
        <v/>
      </c>
      <c r="O306" s="20">
        <f>IF(原始数据!AP307="","",IF(ISERROR(MATCH(原始数据!AP307,各类选项!$E:$E,0)),1,0))</f>
        <v>0</v>
      </c>
      <c r="P306" s="20">
        <f>IF(原始数据!AQ307="","",IF(ISERROR(MATCH(原始数据!AQ307,各类选项!$E:$E,0)),1,0))</f>
        <v>0</v>
      </c>
      <c r="Q306" s="20">
        <f>IF(原始数据!AR307="","",IF(ISERROR(MATCH(原始数据!AR307,各类选项!$E:$E,0)),1,0))</f>
        <v>0</v>
      </c>
      <c r="R306" s="20">
        <f>IF(原始数据!AS307="","",IF(ISERROR(MATCH(原始数据!AS307,各类选项!$E:$E,0)),1,0))</f>
        <v>0</v>
      </c>
      <c r="S306" s="20">
        <f>IF(原始数据!AV307="","",IF(ISERROR(MATCH(原始数据!AV307,各类选项!$C:$C,0)),1,0))</f>
        <v>0</v>
      </c>
      <c r="T306" s="20">
        <f>IF(赛后数据!M307="","",IF(ISERROR(MATCH(赛后数据!M307,(各类选项!J:J),0)),1,0))</f>
        <v>0</v>
      </c>
      <c r="U306" s="20">
        <f>IF(赛后数据!U307="","",IF(ISERROR(MATCH(赛后数据!U307,(各类选项!J:J),0)),1,0))</f>
        <v>0</v>
      </c>
      <c r="V306" s="20">
        <f>IF(赛后数据!AC307="","",IF(ISERROR(MATCH(赛后数据!AC307,(各类选项!J:J),0)),1,0))</f>
        <v>0</v>
      </c>
      <c r="W306" s="20">
        <f>IF(赛后数据!AK307="","",IF(ISERROR(MATCH(赛后数据!AK307,(各类选项!J:J),0)),1,0))</f>
        <v>0</v>
      </c>
      <c r="Y306" s="20">
        <f>IF(对局数据!AM307="","",IF(ISERROR(MATCH(对局数据!AM307,(各类选项!J:J),0)),1,0))</f>
        <v>0</v>
      </c>
    </row>
    <row r="307" spans="1:25">
      <c r="A307" s="20">
        <f t="shared" si="12"/>
        <v>0</v>
      </c>
      <c r="B307" s="20">
        <f t="shared" si="13"/>
        <v>0</v>
      </c>
      <c r="C307" s="20">
        <f t="shared" si="14"/>
        <v>0</v>
      </c>
      <c r="D307" s="20">
        <f>IF(原始数据!K308="","",IF(ISERROR(MATCH(原始数据!K308,原始数据!E308:F308,0)),1,0)-IF(原始数据!K308="",1,0))</f>
        <v>0</v>
      </c>
      <c r="E307" s="20">
        <f>IF(原始数据!L308="","",IF(ISERROR(MATCH(原始数据!L308,各类选项!L:L,0)),1,0)-IF(原始数据!L308="",1,0))</f>
        <v>0</v>
      </c>
      <c r="F307" s="20">
        <f>IF(原始数据!W308="","",IF(ISERROR(MATCH(原始数据!W308,各类选项!G:G,0)),1,0))</f>
        <v>0</v>
      </c>
      <c r="G307" s="20">
        <f>IF(原始数据!X308="","",IF(ISERROR(MATCH(原始数据!X308,各类选项!G:G,0)),1,0))</f>
        <v>0</v>
      </c>
      <c r="H307" s="20">
        <f>IF(原始数据!AK308="","",IF(ISERROR(MATCH(原始数据!AK308,各类选项!$E:$E,0)),1,0))</f>
        <v>0</v>
      </c>
      <c r="I307" s="20">
        <f>IF(原始数据!AL308="","",IF(ISERROR(MATCH(原始数据!AL308,各类选项!$E:$E,0)),1,0))</f>
        <v>0</v>
      </c>
      <c r="J307" s="20">
        <f>IF(原始数据!AR308="","",IF(ISERROR(MATCH(原始数据!AR308,各类选项!$E:$E,0)),1,0))</f>
        <v>0</v>
      </c>
      <c r="K307" s="20">
        <f>IF(原始数据!AT308="","",IF(ISERROR(MATCH(原始数据!AT308,各类选项!$E:$E,0)),1,0))</f>
        <v>0</v>
      </c>
      <c r="L307" s="20" t="str">
        <f>IF(原始数据!AM308="","",IF(ISERROR(MATCH(原始数据!AM308,各类选项!$C:$C,0)),1,0))</f>
        <v/>
      </c>
      <c r="M307" s="20" t="str">
        <f>IF(原始数据!AN308="","",IF(ISERROR(MATCH(原始数据!AN308,各类选项!$C:$C,0)),1,0))</f>
        <v/>
      </c>
      <c r="N307" s="20" t="str">
        <f>IF(原始数据!AO308="","",IF(ISERROR(MATCH(原始数据!AO308,各类选项!$C:$C,0)),1,0))</f>
        <v/>
      </c>
      <c r="O307" s="20">
        <f>IF(原始数据!AP308="","",IF(ISERROR(MATCH(原始数据!AP308,各类选项!$E:$E,0)),1,0))</f>
        <v>0</v>
      </c>
      <c r="P307" s="20">
        <f>IF(原始数据!AQ308="","",IF(ISERROR(MATCH(原始数据!AQ308,各类选项!$E:$E,0)),1,0))</f>
        <v>0</v>
      </c>
      <c r="Q307" s="20">
        <f>IF(原始数据!AR308="","",IF(ISERROR(MATCH(原始数据!AR308,各类选项!$E:$E,0)),1,0))</f>
        <v>0</v>
      </c>
      <c r="R307" s="20">
        <f>IF(原始数据!AS308="","",IF(ISERROR(MATCH(原始数据!AS308,各类选项!$E:$E,0)),1,0))</f>
        <v>0</v>
      </c>
      <c r="S307" s="20">
        <f>IF(原始数据!AV308="","",IF(ISERROR(MATCH(原始数据!AV308,各类选项!$C:$C,0)),1,0))</f>
        <v>0</v>
      </c>
      <c r="T307" s="20">
        <f>IF(赛后数据!M308="","",IF(ISERROR(MATCH(赛后数据!M308,(各类选项!J:J),0)),1,0))</f>
        <v>0</v>
      </c>
      <c r="U307" s="20">
        <f>IF(赛后数据!U308="","",IF(ISERROR(MATCH(赛后数据!U308,(各类选项!J:J),0)),1,0))</f>
        <v>0</v>
      </c>
      <c r="V307" s="20">
        <f>IF(赛后数据!AC308="","",IF(ISERROR(MATCH(赛后数据!AC308,(各类选项!J:J),0)),1,0))</f>
        <v>0</v>
      </c>
      <c r="W307" s="20">
        <f>IF(赛后数据!AK308="","",IF(ISERROR(MATCH(赛后数据!AK308,(各类选项!J:J),0)),1,0))</f>
        <v>0</v>
      </c>
      <c r="Y307" s="20">
        <f>IF(对局数据!AM308="","",IF(ISERROR(MATCH(对局数据!AM308,(各类选项!J:J),0)),1,0))</f>
        <v>0</v>
      </c>
    </row>
    <row r="308" spans="1:25">
      <c r="A308" s="20">
        <f t="shared" si="12"/>
        <v>0</v>
      </c>
      <c r="B308" s="20">
        <f t="shared" si="13"/>
        <v>0</v>
      </c>
      <c r="C308" s="20">
        <f t="shared" si="14"/>
        <v>0</v>
      </c>
      <c r="D308" s="20">
        <f>IF(原始数据!K309="","",IF(ISERROR(MATCH(原始数据!K309,原始数据!E309:F309,0)),1,0)-IF(原始数据!K309="",1,0))</f>
        <v>0</v>
      </c>
      <c r="E308" s="20">
        <f>IF(原始数据!L309="","",IF(ISERROR(MATCH(原始数据!L309,各类选项!L:L,0)),1,0)-IF(原始数据!L309="",1,0))</f>
        <v>0</v>
      </c>
      <c r="F308" s="20">
        <f>IF(原始数据!W309="","",IF(ISERROR(MATCH(原始数据!W309,各类选项!G:G,0)),1,0))</f>
        <v>0</v>
      </c>
      <c r="G308" s="20">
        <f>IF(原始数据!X309="","",IF(ISERROR(MATCH(原始数据!X309,各类选项!G:G,0)),1,0))</f>
        <v>0</v>
      </c>
      <c r="H308" s="20">
        <f>IF(原始数据!AK309="","",IF(ISERROR(MATCH(原始数据!AK309,各类选项!$E:$E,0)),1,0))</f>
        <v>0</v>
      </c>
      <c r="I308" s="20">
        <f>IF(原始数据!AL309="","",IF(ISERROR(MATCH(原始数据!AL309,各类选项!$E:$E,0)),1,0))</f>
        <v>0</v>
      </c>
      <c r="J308" s="20">
        <f>IF(原始数据!AR309="","",IF(ISERROR(MATCH(原始数据!AR309,各类选项!$E:$E,0)),1,0))</f>
        <v>0</v>
      </c>
      <c r="K308" s="20">
        <f>IF(原始数据!AT309="","",IF(ISERROR(MATCH(原始数据!AT309,各类选项!$E:$E,0)),1,0))</f>
        <v>0</v>
      </c>
      <c r="L308" s="20">
        <f>IF(原始数据!AM309="","",IF(ISERROR(MATCH(原始数据!AM309,各类选项!$C:$C,0)),1,0))</f>
        <v>0</v>
      </c>
      <c r="M308" s="20" t="str">
        <f>IF(原始数据!AN309="","",IF(ISERROR(MATCH(原始数据!AN309,各类选项!$C:$C,0)),1,0))</f>
        <v/>
      </c>
      <c r="N308" s="20" t="str">
        <f>IF(原始数据!AO309="","",IF(ISERROR(MATCH(原始数据!AO309,各类选项!$C:$C,0)),1,0))</f>
        <v/>
      </c>
      <c r="O308" s="20">
        <f>IF(原始数据!AP309="","",IF(ISERROR(MATCH(原始数据!AP309,各类选项!$E:$E,0)),1,0))</f>
        <v>0</v>
      </c>
      <c r="P308" s="20">
        <f>IF(原始数据!AQ309="","",IF(ISERROR(MATCH(原始数据!AQ309,各类选项!$E:$E,0)),1,0))</f>
        <v>0</v>
      </c>
      <c r="Q308" s="20">
        <f>IF(原始数据!AR309="","",IF(ISERROR(MATCH(原始数据!AR309,各类选项!$E:$E,0)),1,0))</f>
        <v>0</v>
      </c>
      <c r="R308" s="20">
        <f>IF(原始数据!AS309="","",IF(ISERROR(MATCH(原始数据!AS309,各类选项!$E:$E,0)),1,0))</f>
        <v>0</v>
      </c>
      <c r="S308" s="20">
        <f>IF(原始数据!AV309="","",IF(ISERROR(MATCH(原始数据!AV309,各类选项!$C:$C,0)),1,0))</f>
        <v>0</v>
      </c>
      <c r="T308" s="20">
        <f>IF(赛后数据!M309="","",IF(ISERROR(MATCH(赛后数据!M309,(各类选项!J:J),0)),1,0))</f>
        <v>0</v>
      </c>
      <c r="U308" s="20">
        <f>IF(赛后数据!U309="","",IF(ISERROR(MATCH(赛后数据!U309,(各类选项!J:J),0)),1,0))</f>
        <v>0</v>
      </c>
      <c r="V308" s="20">
        <f>IF(赛后数据!AC309="","",IF(ISERROR(MATCH(赛后数据!AC309,(各类选项!J:J),0)),1,0))</f>
        <v>0</v>
      </c>
      <c r="W308" s="20">
        <f>IF(赛后数据!AK309="","",IF(ISERROR(MATCH(赛后数据!AK309,(各类选项!J:J),0)),1,0))</f>
        <v>0</v>
      </c>
      <c r="Y308" s="20">
        <f>IF(对局数据!AM309="","",IF(ISERROR(MATCH(对局数据!AM309,(各类选项!J:J),0)),1,0))</f>
        <v>0</v>
      </c>
    </row>
    <row r="309" spans="1:25">
      <c r="A309" s="20">
        <f t="shared" si="12"/>
        <v>0</v>
      </c>
      <c r="B309" s="20">
        <f t="shared" si="13"/>
        <v>0</v>
      </c>
      <c r="C309" s="20">
        <f t="shared" si="14"/>
        <v>0</v>
      </c>
      <c r="D309" s="20">
        <f>IF(原始数据!K310="","",IF(ISERROR(MATCH(原始数据!K310,原始数据!E310:F310,0)),1,0)-IF(原始数据!K310="",1,0))</f>
        <v>0</v>
      </c>
      <c r="E309" s="20">
        <f>IF(原始数据!L310="","",IF(ISERROR(MATCH(原始数据!L310,各类选项!L:L,0)),1,0)-IF(原始数据!L310="",1,0))</f>
        <v>0</v>
      </c>
      <c r="F309" s="20">
        <f>IF(原始数据!W310="","",IF(ISERROR(MATCH(原始数据!W310,各类选项!G:G,0)),1,0))</f>
        <v>0</v>
      </c>
      <c r="G309" s="20">
        <f>IF(原始数据!X310="","",IF(ISERROR(MATCH(原始数据!X310,各类选项!G:G,0)),1,0))</f>
        <v>0</v>
      </c>
      <c r="H309" s="20">
        <f>IF(原始数据!AK310="","",IF(ISERROR(MATCH(原始数据!AK310,各类选项!$E:$E,0)),1,0))</f>
        <v>0</v>
      </c>
      <c r="I309" s="20">
        <f>IF(原始数据!AL310="","",IF(ISERROR(MATCH(原始数据!AL310,各类选项!$E:$E,0)),1,0))</f>
        <v>0</v>
      </c>
      <c r="J309" s="20">
        <f>IF(原始数据!AR310="","",IF(ISERROR(MATCH(原始数据!AR310,各类选项!$E:$E,0)),1,0))</f>
        <v>0</v>
      </c>
      <c r="K309" s="20">
        <f>IF(原始数据!AT310="","",IF(ISERROR(MATCH(原始数据!AT310,各类选项!$E:$E,0)),1,0))</f>
        <v>0</v>
      </c>
      <c r="L309" s="20">
        <f>IF(原始数据!AM310="","",IF(ISERROR(MATCH(原始数据!AM310,各类选项!$C:$C,0)),1,0))</f>
        <v>0</v>
      </c>
      <c r="M309" s="20" t="str">
        <f>IF(原始数据!AN310="","",IF(ISERROR(MATCH(原始数据!AN310,各类选项!$C:$C,0)),1,0))</f>
        <v/>
      </c>
      <c r="N309" s="20" t="str">
        <f>IF(原始数据!AO310="","",IF(ISERROR(MATCH(原始数据!AO310,各类选项!$C:$C,0)),1,0))</f>
        <v/>
      </c>
      <c r="O309" s="20">
        <f>IF(原始数据!AP310="","",IF(ISERROR(MATCH(原始数据!AP310,各类选项!$E:$E,0)),1,0))</f>
        <v>0</v>
      </c>
      <c r="P309" s="20">
        <f>IF(原始数据!AQ310="","",IF(ISERROR(MATCH(原始数据!AQ310,各类选项!$E:$E,0)),1,0))</f>
        <v>0</v>
      </c>
      <c r="Q309" s="20">
        <f>IF(原始数据!AR310="","",IF(ISERROR(MATCH(原始数据!AR310,各类选项!$E:$E,0)),1,0))</f>
        <v>0</v>
      </c>
      <c r="R309" s="20">
        <f>IF(原始数据!AS310="","",IF(ISERROR(MATCH(原始数据!AS310,各类选项!$E:$E,0)),1,0))</f>
        <v>0</v>
      </c>
      <c r="S309" s="20">
        <f>IF(原始数据!AV310="","",IF(ISERROR(MATCH(原始数据!AV310,各类选项!$C:$C,0)),1,0))</f>
        <v>0</v>
      </c>
      <c r="T309" s="20">
        <f>IF(赛后数据!M310="","",IF(ISERROR(MATCH(赛后数据!M310,(各类选项!J:J),0)),1,0))</f>
        <v>0</v>
      </c>
      <c r="U309" s="20">
        <f>IF(赛后数据!U310="","",IF(ISERROR(MATCH(赛后数据!U310,(各类选项!J:J),0)),1,0))</f>
        <v>0</v>
      </c>
      <c r="V309" s="20">
        <f>IF(赛后数据!AC310="","",IF(ISERROR(MATCH(赛后数据!AC310,(各类选项!J:J),0)),1,0))</f>
        <v>0</v>
      </c>
      <c r="W309" s="20">
        <f>IF(赛后数据!AK310="","",IF(ISERROR(MATCH(赛后数据!AK310,(各类选项!J:J),0)),1,0))</f>
        <v>0</v>
      </c>
      <c r="Y309" s="20">
        <f>IF(对局数据!AM310="","",IF(ISERROR(MATCH(对局数据!AM310,(各类选项!J:J),0)),1,0))</f>
        <v>0</v>
      </c>
    </row>
    <row r="310" spans="1:25">
      <c r="A310" s="20">
        <f t="shared" si="12"/>
        <v>0</v>
      </c>
      <c r="B310" s="20">
        <f t="shared" si="13"/>
        <v>0</v>
      </c>
      <c r="C310" s="20">
        <f t="shared" si="14"/>
        <v>0</v>
      </c>
      <c r="D310" s="20" t="str">
        <f>IF(原始数据!K311="","",IF(ISERROR(MATCH(原始数据!K311,原始数据!E311:F311,0)),1,0)-IF(原始数据!K311="",1,0))</f>
        <v/>
      </c>
      <c r="E310" s="20" t="str">
        <f>IF(原始数据!L311="","",IF(ISERROR(MATCH(原始数据!L311,各类选项!L:L,0)),1,0)-IF(原始数据!L311="",1,0))</f>
        <v/>
      </c>
      <c r="F310" s="20" t="str">
        <f>IF(原始数据!W311="","",IF(ISERROR(MATCH(原始数据!W311,各类选项!G:G,0)),1,0))</f>
        <v/>
      </c>
      <c r="G310" s="20" t="str">
        <f>IF(原始数据!X311="","",IF(ISERROR(MATCH(原始数据!X311,各类选项!G:G,0)),1,0))</f>
        <v/>
      </c>
      <c r="H310" s="20" t="str">
        <f>IF(原始数据!AK311="","",IF(ISERROR(MATCH(原始数据!AK311,各类选项!$E:$E,0)),1,0))</f>
        <v/>
      </c>
      <c r="I310" s="20" t="str">
        <f>IF(原始数据!AL311="","",IF(ISERROR(MATCH(原始数据!AL311,各类选项!$E:$E,0)),1,0))</f>
        <v/>
      </c>
      <c r="J310" s="20" t="str">
        <f>IF(原始数据!AR311="","",IF(ISERROR(MATCH(原始数据!AR311,各类选项!$E:$E,0)),1,0))</f>
        <v/>
      </c>
      <c r="K310" s="20" t="str">
        <f>IF(原始数据!AT311="","",IF(ISERROR(MATCH(原始数据!AT311,各类选项!$E:$E,0)),1,0))</f>
        <v/>
      </c>
      <c r="L310" s="20" t="str">
        <f>IF(原始数据!AM311="","",IF(ISERROR(MATCH(原始数据!AM311,各类选项!$C:$C,0)),1,0))</f>
        <v/>
      </c>
      <c r="M310" s="20" t="str">
        <f>IF(原始数据!AN311="","",IF(ISERROR(MATCH(原始数据!AN311,各类选项!$C:$C,0)),1,0))</f>
        <v/>
      </c>
      <c r="N310" s="20" t="str">
        <f>IF(原始数据!AO311="","",IF(ISERROR(MATCH(原始数据!AO311,各类选项!$C:$C,0)),1,0))</f>
        <v/>
      </c>
      <c r="O310" s="20" t="str">
        <f>IF(原始数据!AP311="","",IF(ISERROR(MATCH(原始数据!AP311,各类选项!$E:$E,0)),1,0))</f>
        <v/>
      </c>
      <c r="P310" s="20" t="str">
        <f>IF(原始数据!AQ311="","",IF(ISERROR(MATCH(原始数据!AQ311,各类选项!$E:$E,0)),1,0))</f>
        <v/>
      </c>
      <c r="Q310" s="20" t="str">
        <f>IF(原始数据!AR311="","",IF(ISERROR(MATCH(原始数据!AR311,各类选项!$E:$E,0)),1,0))</f>
        <v/>
      </c>
      <c r="R310" s="20" t="str">
        <f>IF(原始数据!AS311="","",IF(ISERROR(MATCH(原始数据!AS311,各类选项!$E:$E,0)),1,0))</f>
        <v/>
      </c>
      <c r="S310" s="20" t="str">
        <f>IF(原始数据!AV311="","",IF(ISERROR(MATCH(原始数据!AV311,各类选项!$C:$C,0)),1,0))</f>
        <v/>
      </c>
      <c r="T310" s="20" t="str">
        <f>IF(赛后数据!M311="","",IF(ISERROR(MATCH(赛后数据!M311,(各类选项!J:J),0)),1,0))</f>
        <v/>
      </c>
      <c r="U310" s="20" t="str">
        <f>IF(赛后数据!U311="","",IF(ISERROR(MATCH(赛后数据!U311,(各类选项!J:J),0)),1,0))</f>
        <v/>
      </c>
      <c r="V310" s="20" t="str">
        <f>IF(赛后数据!AC311="","",IF(ISERROR(MATCH(赛后数据!AC311,(各类选项!J:J),0)),1,0))</f>
        <v/>
      </c>
      <c r="W310" s="20" t="str">
        <f>IF(赛后数据!AK311="","",IF(ISERROR(MATCH(赛后数据!AK311,(各类选项!J:J),0)),1,0))</f>
        <v/>
      </c>
      <c r="Y310" s="20" t="str">
        <f>IF(对局数据!AM311="","",IF(ISERROR(MATCH(对局数据!AM311,(各类选项!J:J),0)),1,0))</f>
        <v/>
      </c>
    </row>
    <row r="311" spans="1:25">
      <c r="A311" s="20">
        <f t="shared" si="12"/>
        <v>0</v>
      </c>
      <c r="B311" s="20">
        <f t="shared" si="13"/>
        <v>0</v>
      </c>
      <c r="C311" s="20">
        <f t="shared" si="14"/>
        <v>0</v>
      </c>
      <c r="D311" s="20" t="str">
        <f>IF(原始数据!K312="","",IF(ISERROR(MATCH(原始数据!K312,原始数据!E312:F312,0)),1,0)-IF(原始数据!K312="",1,0))</f>
        <v/>
      </c>
      <c r="E311" s="20" t="str">
        <f>IF(原始数据!L312="","",IF(ISERROR(MATCH(原始数据!L312,各类选项!L:L,0)),1,0)-IF(原始数据!L312="",1,0))</f>
        <v/>
      </c>
      <c r="F311" s="20" t="str">
        <f>IF(原始数据!W312="","",IF(ISERROR(MATCH(原始数据!W312,各类选项!G:G,0)),1,0))</f>
        <v/>
      </c>
      <c r="G311" s="20" t="str">
        <f>IF(原始数据!X312="","",IF(ISERROR(MATCH(原始数据!X312,各类选项!G:G,0)),1,0))</f>
        <v/>
      </c>
      <c r="H311" s="20" t="str">
        <f>IF(原始数据!AK312="","",IF(ISERROR(MATCH(原始数据!AK312,各类选项!$E:$E,0)),1,0))</f>
        <v/>
      </c>
      <c r="I311" s="20" t="str">
        <f>IF(原始数据!AL312="","",IF(ISERROR(MATCH(原始数据!AL312,各类选项!$E:$E,0)),1,0))</f>
        <v/>
      </c>
      <c r="J311" s="20" t="str">
        <f>IF(原始数据!AR312="","",IF(ISERROR(MATCH(原始数据!AR312,各类选项!$E:$E,0)),1,0))</f>
        <v/>
      </c>
      <c r="K311" s="20" t="str">
        <f>IF(原始数据!AT312="","",IF(ISERROR(MATCH(原始数据!AT312,各类选项!$E:$E,0)),1,0))</f>
        <v/>
      </c>
      <c r="L311" s="20" t="str">
        <f>IF(原始数据!AM312="","",IF(ISERROR(MATCH(原始数据!AM312,各类选项!$C:$C,0)),1,0))</f>
        <v/>
      </c>
      <c r="M311" s="20" t="str">
        <f>IF(原始数据!AN312="","",IF(ISERROR(MATCH(原始数据!AN312,各类选项!$C:$C,0)),1,0))</f>
        <v/>
      </c>
      <c r="N311" s="20" t="str">
        <f>IF(原始数据!AO312="","",IF(ISERROR(MATCH(原始数据!AO312,各类选项!$C:$C,0)),1,0))</f>
        <v/>
      </c>
      <c r="O311" s="20" t="str">
        <f>IF(原始数据!AP312="","",IF(ISERROR(MATCH(原始数据!AP312,各类选项!$E:$E,0)),1,0))</f>
        <v/>
      </c>
      <c r="P311" s="20" t="str">
        <f>IF(原始数据!AQ312="","",IF(ISERROR(MATCH(原始数据!AQ312,各类选项!$E:$E,0)),1,0))</f>
        <v/>
      </c>
      <c r="Q311" s="20" t="str">
        <f>IF(原始数据!AR312="","",IF(ISERROR(MATCH(原始数据!AR312,各类选项!$E:$E,0)),1,0))</f>
        <v/>
      </c>
      <c r="R311" s="20" t="str">
        <f>IF(原始数据!AS312="","",IF(ISERROR(MATCH(原始数据!AS312,各类选项!$E:$E,0)),1,0))</f>
        <v/>
      </c>
      <c r="S311" s="20" t="str">
        <f>IF(原始数据!AV312="","",IF(ISERROR(MATCH(原始数据!AV312,各类选项!$C:$C,0)),1,0))</f>
        <v/>
      </c>
      <c r="T311" s="20" t="str">
        <f>IF(赛后数据!M312="","",IF(ISERROR(MATCH(赛后数据!M312,(各类选项!J:J),0)),1,0))</f>
        <v/>
      </c>
      <c r="U311" s="20" t="str">
        <f>IF(赛后数据!U312="","",IF(ISERROR(MATCH(赛后数据!U312,(各类选项!J:J),0)),1,0))</f>
        <v/>
      </c>
      <c r="V311" s="20" t="str">
        <f>IF(赛后数据!AC312="","",IF(ISERROR(MATCH(赛后数据!AC312,(各类选项!J:J),0)),1,0))</f>
        <v/>
      </c>
      <c r="W311" s="20" t="str">
        <f>IF(赛后数据!AK312="","",IF(ISERROR(MATCH(赛后数据!AK312,(各类选项!J:J),0)),1,0))</f>
        <v/>
      </c>
      <c r="Y311" s="20" t="str">
        <f>IF(对局数据!AM312="","",IF(ISERROR(MATCH(对局数据!AM312,(各类选项!J:J),0)),1,0))</f>
        <v/>
      </c>
    </row>
    <row r="312" spans="1:25">
      <c r="A312" s="20">
        <f t="shared" si="12"/>
        <v>0</v>
      </c>
      <c r="B312" s="20">
        <f t="shared" si="13"/>
        <v>0</v>
      </c>
      <c r="C312" s="20">
        <f t="shared" si="14"/>
        <v>0</v>
      </c>
      <c r="D312" s="20" t="str">
        <f>IF(原始数据!K313="","",IF(ISERROR(MATCH(原始数据!K313,原始数据!E313:F313,0)),1,0)-IF(原始数据!K313="",1,0))</f>
        <v/>
      </c>
      <c r="E312" s="20" t="str">
        <f>IF(原始数据!L313="","",IF(ISERROR(MATCH(原始数据!L313,各类选项!L:L,0)),1,0)-IF(原始数据!L313="",1,0))</f>
        <v/>
      </c>
      <c r="F312" s="20" t="str">
        <f>IF(原始数据!W313="","",IF(ISERROR(MATCH(原始数据!W313,各类选项!G:G,0)),1,0))</f>
        <v/>
      </c>
      <c r="G312" s="20" t="str">
        <f>IF(原始数据!X313="","",IF(ISERROR(MATCH(原始数据!X313,各类选项!G:G,0)),1,0))</f>
        <v/>
      </c>
      <c r="H312" s="20" t="str">
        <f>IF(原始数据!AK313="","",IF(ISERROR(MATCH(原始数据!AK313,各类选项!$E:$E,0)),1,0))</f>
        <v/>
      </c>
      <c r="I312" s="20" t="str">
        <f>IF(原始数据!AL313="","",IF(ISERROR(MATCH(原始数据!AL313,各类选项!$E:$E,0)),1,0))</f>
        <v/>
      </c>
      <c r="J312" s="20" t="str">
        <f>IF(原始数据!AR313="","",IF(ISERROR(MATCH(原始数据!AR313,各类选项!$E:$E,0)),1,0))</f>
        <v/>
      </c>
      <c r="K312" s="20" t="str">
        <f>IF(原始数据!AT313="","",IF(ISERROR(MATCH(原始数据!AT313,各类选项!$E:$E,0)),1,0))</f>
        <v/>
      </c>
      <c r="L312" s="20" t="str">
        <f>IF(原始数据!AM313="","",IF(ISERROR(MATCH(原始数据!AM313,各类选项!$C:$C,0)),1,0))</f>
        <v/>
      </c>
      <c r="M312" s="20" t="str">
        <f>IF(原始数据!AN313="","",IF(ISERROR(MATCH(原始数据!AN313,各类选项!$C:$C,0)),1,0))</f>
        <v/>
      </c>
      <c r="N312" s="20" t="str">
        <f>IF(原始数据!AO313="","",IF(ISERROR(MATCH(原始数据!AO313,各类选项!$C:$C,0)),1,0))</f>
        <v/>
      </c>
      <c r="O312" s="20" t="str">
        <f>IF(原始数据!AP313="","",IF(ISERROR(MATCH(原始数据!AP313,各类选项!$E:$E,0)),1,0))</f>
        <v/>
      </c>
      <c r="P312" s="20" t="str">
        <f>IF(原始数据!AQ313="","",IF(ISERROR(MATCH(原始数据!AQ313,各类选项!$E:$E,0)),1,0))</f>
        <v/>
      </c>
      <c r="Q312" s="20" t="str">
        <f>IF(原始数据!AR313="","",IF(ISERROR(MATCH(原始数据!AR313,各类选项!$E:$E,0)),1,0))</f>
        <v/>
      </c>
      <c r="R312" s="20" t="str">
        <f>IF(原始数据!AS313="","",IF(ISERROR(MATCH(原始数据!AS313,各类选项!$E:$E,0)),1,0))</f>
        <v/>
      </c>
      <c r="S312" s="20" t="str">
        <f>IF(原始数据!AV313="","",IF(ISERROR(MATCH(原始数据!AV313,各类选项!$C:$C,0)),1,0))</f>
        <v/>
      </c>
      <c r="T312" s="20" t="str">
        <f>IF(赛后数据!M313="","",IF(ISERROR(MATCH(赛后数据!M313,(各类选项!J:J),0)),1,0))</f>
        <v/>
      </c>
      <c r="U312" s="20" t="str">
        <f>IF(赛后数据!U313="","",IF(ISERROR(MATCH(赛后数据!U313,(各类选项!J:J),0)),1,0))</f>
        <v/>
      </c>
      <c r="V312" s="20" t="str">
        <f>IF(赛后数据!AC313="","",IF(ISERROR(MATCH(赛后数据!AC313,(各类选项!J:J),0)),1,0))</f>
        <v/>
      </c>
      <c r="W312" s="20" t="str">
        <f>IF(赛后数据!AK313="","",IF(ISERROR(MATCH(赛后数据!AK313,(各类选项!J:J),0)),1,0))</f>
        <v/>
      </c>
      <c r="Y312" s="20" t="str">
        <f>IF(对局数据!AM313="","",IF(ISERROR(MATCH(对局数据!AM313,(各类选项!J:J),0)),1,0))</f>
        <v/>
      </c>
    </row>
    <row r="313" spans="1:25">
      <c r="A313" s="20">
        <f t="shared" si="12"/>
        <v>0</v>
      </c>
      <c r="B313" s="20">
        <f t="shared" si="13"/>
        <v>0</v>
      </c>
      <c r="C313" s="20">
        <f t="shared" si="14"/>
        <v>0</v>
      </c>
      <c r="D313" s="20" t="str">
        <f>IF(原始数据!K314="","",IF(ISERROR(MATCH(原始数据!K314,原始数据!E314:F314,0)),1,0)-IF(原始数据!K314="",1,0))</f>
        <v/>
      </c>
      <c r="E313" s="20" t="str">
        <f>IF(原始数据!L314="","",IF(ISERROR(MATCH(原始数据!L314,各类选项!L:L,0)),1,0)-IF(原始数据!L314="",1,0))</f>
        <v/>
      </c>
      <c r="F313" s="20" t="str">
        <f>IF(原始数据!W314="","",IF(ISERROR(MATCH(原始数据!W314,各类选项!G:G,0)),1,0))</f>
        <v/>
      </c>
      <c r="G313" s="20" t="str">
        <f>IF(原始数据!X314="","",IF(ISERROR(MATCH(原始数据!X314,各类选项!G:G,0)),1,0))</f>
        <v/>
      </c>
      <c r="H313" s="20" t="str">
        <f>IF(原始数据!AK314="","",IF(ISERROR(MATCH(原始数据!AK314,各类选项!$E:$E,0)),1,0))</f>
        <v/>
      </c>
      <c r="I313" s="20" t="str">
        <f>IF(原始数据!AL314="","",IF(ISERROR(MATCH(原始数据!AL314,各类选项!$E:$E,0)),1,0))</f>
        <v/>
      </c>
      <c r="J313" s="20" t="str">
        <f>IF(原始数据!AR314="","",IF(ISERROR(MATCH(原始数据!AR314,各类选项!$E:$E,0)),1,0))</f>
        <v/>
      </c>
      <c r="K313" s="20" t="str">
        <f>IF(原始数据!AT314="","",IF(ISERROR(MATCH(原始数据!AT314,各类选项!$E:$E,0)),1,0))</f>
        <v/>
      </c>
      <c r="L313" s="20" t="str">
        <f>IF(原始数据!AM314="","",IF(ISERROR(MATCH(原始数据!AM314,各类选项!$C:$C,0)),1,0))</f>
        <v/>
      </c>
      <c r="M313" s="20" t="str">
        <f>IF(原始数据!AN314="","",IF(ISERROR(MATCH(原始数据!AN314,各类选项!$C:$C,0)),1,0))</f>
        <v/>
      </c>
      <c r="N313" s="20" t="str">
        <f>IF(原始数据!AO314="","",IF(ISERROR(MATCH(原始数据!AO314,各类选项!$C:$C,0)),1,0))</f>
        <v/>
      </c>
      <c r="O313" s="20" t="str">
        <f>IF(原始数据!AP314="","",IF(ISERROR(MATCH(原始数据!AP314,各类选项!$E:$E,0)),1,0))</f>
        <v/>
      </c>
      <c r="P313" s="20" t="str">
        <f>IF(原始数据!AQ314="","",IF(ISERROR(MATCH(原始数据!AQ314,各类选项!$E:$E,0)),1,0))</f>
        <v/>
      </c>
      <c r="Q313" s="20" t="str">
        <f>IF(原始数据!AR314="","",IF(ISERROR(MATCH(原始数据!AR314,各类选项!$E:$E,0)),1,0))</f>
        <v/>
      </c>
      <c r="R313" s="20" t="str">
        <f>IF(原始数据!AS314="","",IF(ISERROR(MATCH(原始数据!AS314,各类选项!$E:$E,0)),1,0))</f>
        <v/>
      </c>
      <c r="S313" s="20" t="str">
        <f>IF(原始数据!AV314="","",IF(ISERROR(MATCH(原始数据!AV314,各类选项!$C:$C,0)),1,0))</f>
        <v/>
      </c>
      <c r="T313" s="20" t="str">
        <f>IF(赛后数据!M314="","",IF(ISERROR(MATCH(赛后数据!M314,(各类选项!J:J),0)),1,0))</f>
        <v/>
      </c>
      <c r="U313" s="20" t="str">
        <f>IF(赛后数据!U314="","",IF(ISERROR(MATCH(赛后数据!U314,(各类选项!J:J),0)),1,0))</f>
        <v/>
      </c>
      <c r="V313" s="20" t="str">
        <f>IF(赛后数据!AC314="","",IF(ISERROR(MATCH(赛后数据!AC314,(各类选项!J:J),0)),1,0))</f>
        <v/>
      </c>
      <c r="W313" s="20" t="str">
        <f>IF(赛后数据!AK314="","",IF(ISERROR(MATCH(赛后数据!AK314,(各类选项!J:J),0)),1,0))</f>
        <v/>
      </c>
      <c r="Y313" s="20" t="str">
        <f>IF(对局数据!AM314="","",IF(ISERROR(MATCH(对局数据!AM314,(各类选项!J:J),0)),1,0))</f>
        <v/>
      </c>
    </row>
    <row r="314" spans="1:25">
      <c r="A314" s="20">
        <f t="shared" si="12"/>
        <v>0</v>
      </c>
      <c r="B314" s="20">
        <f t="shared" si="13"/>
        <v>0</v>
      </c>
      <c r="C314" s="20">
        <f t="shared" si="14"/>
        <v>0</v>
      </c>
      <c r="D314" s="20">
        <f>IF(原始数据!K315="","",IF(ISERROR(MATCH(原始数据!K315,原始数据!E315:F315,0)),1,0)-IF(原始数据!K315="",1,0))</f>
        <v>0</v>
      </c>
      <c r="E314" s="20">
        <f>IF(原始数据!L315="","",IF(ISERROR(MATCH(原始数据!L315,各类选项!L:L,0)),1,0)-IF(原始数据!L315="",1,0))</f>
        <v>0</v>
      </c>
      <c r="F314" s="20">
        <f>IF(原始数据!W315="","",IF(ISERROR(MATCH(原始数据!W315,各类选项!G:G,0)),1,0))</f>
        <v>0</v>
      </c>
      <c r="G314" s="20">
        <f>IF(原始数据!X315="","",IF(ISERROR(MATCH(原始数据!X315,各类选项!G:G,0)),1,0))</f>
        <v>0</v>
      </c>
      <c r="H314" s="20">
        <f>IF(原始数据!AK315="","",IF(ISERROR(MATCH(原始数据!AK315,各类选项!$E:$E,0)),1,0))</f>
        <v>0</v>
      </c>
      <c r="I314" s="20">
        <f>IF(原始数据!AL315="","",IF(ISERROR(MATCH(原始数据!AL315,各类选项!$E:$E,0)),1,0))</f>
        <v>0</v>
      </c>
      <c r="J314" s="20">
        <f>IF(原始数据!AR315="","",IF(ISERROR(MATCH(原始数据!AR315,各类选项!$E:$E,0)),1,0))</f>
        <v>0</v>
      </c>
      <c r="K314" s="20">
        <f>IF(原始数据!AT315="","",IF(ISERROR(MATCH(原始数据!AT315,各类选项!$E:$E,0)),1,0))</f>
        <v>0</v>
      </c>
      <c r="L314" s="20" t="str">
        <f>IF(原始数据!AM315="","",IF(ISERROR(MATCH(原始数据!AM315,各类选项!$C:$C,0)),1,0))</f>
        <v/>
      </c>
      <c r="M314" s="20" t="str">
        <f>IF(原始数据!AN315="","",IF(ISERROR(MATCH(原始数据!AN315,各类选项!$C:$C,0)),1,0))</f>
        <v/>
      </c>
      <c r="N314" s="20" t="str">
        <f>IF(原始数据!AO315="","",IF(ISERROR(MATCH(原始数据!AO315,各类选项!$C:$C,0)),1,0))</f>
        <v/>
      </c>
      <c r="O314" s="20">
        <f>IF(原始数据!AP315="","",IF(ISERROR(MATCH(原始数据!AP315,各类选项!$E:$E,0)),1,0))</f>
        <v>0</v>
      </c>
      <c r="P314" s="20">
        <f>IF(原始数据!AQ315="","",IF(ISERROR(MATCH(原始数据!AQ315,各类选项!$E:$E,0)),1,0))</f>
        <v>0</v>
      </c>
      <c r="Q314" s="20">
        <f>IF(原始数据!AR315="","",IF(ISERROR(MATCH(原始数据!AR315,各类选项!$E:$E,0)),1,0))</f>
        <v>0</v>
      </c>
      <c r="R314" s="20">
        <f>IF(原始数据!AS315="","",IF(ISERROR(MATCH(原始数据!AS315,各类选项!$E:$E,0)),1,0))</f>
        <v>0</v>
      </c>
      <c r="S314" s="20">
        <f>IF(原始数据!AV315="","",IF(ISERROR(MATCH(原始数据!AV315,各类选项!$C:$C,0)),1,0))</f>
        <v>0</v>
      </c>
      <c r="T314" s="20">
        <f>IF(赛后数据!M315="","",IF(ISERROR(MATCH(赛后数据!M315,(各类选项!J:J),0)),1,0))</f>
        <v>0</v>
      </c>
      <c r="U314" s="20">
        <f>IF(赛后数据!U315="","",IF(ISERROR(MATCH(赛后数据!U315,(各类选项!J:J),0)),1,0))</f>
        <v>0</v>
      </c>
      <c r="V314" s="20">
        <f>IF(赛后数据!AC315="","",IF(ISERROR(MATCH(赛后数据!AC315,(各类选项!J:J),0)),1,0))</f>
        <v>0</v>
      </c>
      <c r="W314" s="20">
        <f>IF(赛后数据!AK315="","",IF(ISERROR(MATCH(赛后数据!AK315,(各类选项!J:J),0)),1,0))</f>
        <v>0</v>
      </c>
      <c r="Y314" s="20">
        <f>IF(对局数据!AM315="","",IF(ISERROR(MATCH(对局数据!AM315,(各类选项!J:J),0)),1,0))</f>
        <v>0</v>
      </c>
    </row>
    <row r="315" spans="1:25">
      <c r="A315" s="20">
        <f t="shared" si="12"/>
        <v>0</v>
      </c>
      <c r="B315" s="20">
        <f t="shared" si="13"/>
        <v>0</v>
      </c>
      <c r="C315" s="20">
        <f t="shared" si="14"/>
        <v>0</v>
      </c>
      <c r="D315" s="20">
        <f>IF(原始数据!K316="","",IF(ISERROR(MATCH(原始数据!K316,原始数据!E316:F316,0)),1,0)-IF(原始数据!K316="",1,0))</f>
        <v>0</v>
      </c>
      <c r="E315" s="20">
        <f>IF(原始数据!L316="","",IF(ISERROR(MATCH(原始数据!L316,各类选项!L:L,0)),1,0)-IF(原始数据!L316="",1,0))</f>
        <v>0</v>
      </c>
      <c r="F315" s="20">
        <f>IF(原始数据!W316="","",IF(ISERROR(MATCH(原始数据!W316,各类选项!G:G,0)),1,0))</f>
        <v>0</v>
      </c>
      <c r="G315" s="20">
        <f>IF(原始数据!X316="","",IF(ISERROR(MATCH(原始数据!X316,各类选项!G:G,0)),1,0))</f>
        <v>0</v>
      </c>
      <c r="H315" s="20">
        <f>IF(原始数据!AK316="","",IF(ISERROR(MATCH(原始数据!AK316,各类选项!$E:$E,0)),1,0))</f>
        <v>0</v>
      </c>
      <c r="I315" s="20">
        <f>IF(原始数据!AL316="","",IF(ISERROR(MATCH(原始数据!AL316,各类选项!$E:$E,0)),1,0))</f>
        <v>0</v>
      </c>
      <c r="J315" s="20">
        <f>IF(原始数据!AR316="","",IF(ISERROR(MATCH(原始数据!AR316,各类选项!$E:$E,0)),1,0))</f>
        <v>0</v>
      </c>
      <c r="K315" s="20">
        <f>IF(原始数据!AT316="","",IF(ISERROR(MATCH(原始数据!AT316,各类选项!$E:$E,0)),1,0))</f>
        <v>0</v>
      </c>
      <c r="L315" s="20" t="str">
        <f>IF(原始数据!AM316="","",IF(ISERROR(MATCH(原始数据!AM316,各类选项!$C:$C,0)),1,0))</f>
        <v/>
      </c>
      <c r="M315" s="20" t="str">
        <f>IF(原始数据!AN316="","",IF(ISERROR(MATCH(原始数据!AN316,各类选项!$C:$C,0)),1,0))</f>
        <v/>
      </c>
      <c r="N315" s="20" t="str">
        <f>IF(原始数据!AO316="","",IF(ISERROR(MATCH(原始数据!AO316,各类选项!$C:$C,0)),1,0))</f>
        <v/>
      </c>
      <c r="O315" s="20">
        <f>IF(原始数据!AP316="","",IF(ISERROR(MATCH(原始数据!AP316,各类选项!$E:$E,0)),1,0))</f>
        <v>0</v>
      </c>
      <c r="P315" s="20">
        <f>IF(原始数据!AQ316="","",IF(ISERROR(MATCH(原始数据!AQ316,各类选项!$E:$E,0)),1,0))</f>
        <v>0</v>
      </c>
      <c r="Q315" s="20">
        <f>IF(原始数据!AR316="","",IF(ISERROR(MATCH(原始数据!AR316,各类选项!$E:$E,0)),1,0))</f>
        <v>0</v>
      </c>
      <c r="R315" s="20">
        <f>IF(原始数据!AS316="","",IF(ISERROR(MATCH(原始数据!AS316,各类选项!$E:$E,0)),1,0))</f>
        <v>0</v>
      </c>
      <c r="S315" s="20">
        <f>IF(原始数据!AV316="","",IF(ISERROR(MATCH(原始数据!AV316,各类选项!$C:$C,0)),1,0))</f>
        <v>0</v>
      </c>
      <c r="T315" s="20">
        <f>IF(赛后数据!M316="","",IF(ISERROR(MATCH(赛后数据!M316,(各类选项!J:J),0)),1,0))</f>
        <v>0</v>
      </c>
      <c r="U315" s="20">
        <f>IF(赛后数据!U316="","",IF(ISERROR(MATCH(赛后数据!U316,(各类选项!J:J),0)),1,0))</f>
        <v>0</v>
      </c>
      <c r="V315" s="20">
        <f>IF(赛后数据!AC316="","",IF(ISERROR(MATCH(赛后数据!AC316,(各类选项!J:J),0)),1,0))</f>
        <v>0</v>
      </c>
      <c r="W315" s="20">
        <f>IF(赛后数据!AK316="","",IF(ISERROR(MATCH(赛后数据!AK316,(各类选项!J:J),0)),1,0))</f>
        <v>0</v>
      </c>
      <c r="Y315" s="20">
        <f>IF(对局数据!AM316="","",IF(ISERROR(MATCH(对局数据!AM316,(各类选项!J:J),0)),1,0))</f>
        <v>0</v>
      </c>
    </row>
    <row r="316" spans="1:25">
      <c r="A316" s="20">
        <f t="shared" si="12"/>
        <v>0</v>
      </c>
      <c r="B316" s="20">
        <f t="shared" si="13"/>
        <v>0</v>
      </c>
      <c r="C316" s="20">
        <f t="shared" si="14"/>
        <v>0</v>
      </c>
      <c r="D316" s="20">
        <f>IF(原始数据!K317="","",IF(ISERROR(MATCH(原始数据!K317,原始数据!E317:F317,0)),1,0)-IF(原始数据!K317="",1,0))</f>
        <v>0</v>
      </c>
      <c r="E316" s="20">
        <f>IF(原始数据!L317="","",IF(ISERROR(MATCH(原始数据!L317,各类选项!L:L,0)),1,0)-IF(原始数据!L317="",1,0))</f>
        <v>0</v>
      </c>
      <c r="F316" s="20">
        <f>IF(原始数据!W317="","",IF(ISERROR(MATCH(原始数据!W317,各类选项!G:G,0)),1,0))</f>
        <v>0</v>
      </c>
      <c r="G316" s="20">
        <f>IF(原始数据!X317="","",IF(ISERROR(MATCH(原始数据!X317,各类选项!G:G,0)),1,0))</f>
        <v>0</v>
      </c>
      <c r="H316" s="20">
        <f>IF(原始数据!AK317="","",IF(ISERROR(MATCH(原始数据!AK317,各类选项!$E:$E,0)),1,0))</f>
        <v>0</v>
      </c>
      <c r="I316" s="20">
        <f>IF(原始数据!AL317="","",IF(ISERROR(MATCH(原始数据!AL317,各类选项!$E:$E,0)),1,0))</f>
        <v>0</v>
      </c>
      <c r="J316" s="20">
        <f>IF(原始数据!AR317="","",IF(ISERROR(MATCH(原始数据!AR317,各类选项!$E:$E,0)),1,0))</f>
        <v>0</v>
      </c>
      <c r="K316" s="20">
        <f>IF(原始数据!AT317="","",IF(ISERROR(MATCH(原始数据!AT317,各类选项!$E:$E,0)),1,0))</f>
        <v>0</v>
      </c>
      <c r="L316" s="20">
        <f>IF(原始数据!AM317="","",IF(ISERROR(MATCH(原始数据!AM317,各类选项!$C:$C,0)),1,0))</f>
        <v>0</v>
      </c>
      <c r="M316" s="20" t="str">
        <f>IF(原始数据!AN317="","",IF(ISERROR(MATCH(原始数据!AN317,各类选项!$C:$C,0)),1,0))</f>
        <v/>
      </c>
      <c r="N316" s="20" t="str">
        <f>IF(原始数据!AO317="","",IF(ISERROR(MATCH(原始数据!AO317,各类选项!$C:$C,0)),1,0))</f>
        <v/>
      </c>
      <c r="O316" s="20">
        <f>IF(原始数据!AP317="","",IF(ISERROR(MATCH(原始数据!AP317,各类选项!$E:$E,0)),1,0))</f>
        <v>0</v>
      </c>
      <c r="P316" s="20">
        <f>IF(原始数据!AQ317="","",IF(ISERROR(MATCH(原始数据!AQ317,各类选项!$E:$E,0)),1,0))</f>
        <v>0</v>
      </c>
      <c r="Q316" s="20">
        <f>IF(原始数据!AR317="","",IF(ISERROR(MATCH(原始数据!AR317,各类选项!$E:$E,0)),1,0))</f>
        <v>0</v>
      </c>
      <c r="R316" s="20">
        <f>IF(原始数据!AS317="","",IF(ISERROR(MATCH(原始数据!AS317,各类选项!$E:$E,0)),1,0))</f>
        <v>0</v>
      </c>
      <c r="S316" s="20">
        <f>IF(原始数据!AV317="","",IF(ISERROR(MATCH(原始数据!AV317,各类选项!$C:$C,0)),1,0))</f>
        <v>0</v>
      </c>
      <c r="T316" s="20">
        <f>IF(赛后数据!M317="","",IF(ISERROR(MATCH(赛后数据!M317,(各类选项!J:J),0)),1,0))</f>
        <v>0</v>
      </c>
      <c r="U316" s="20">
        <f>IF(赛后数据!U317="","",IF(ISERROR(MATCH(赛后数据!U317,(各类选项!J:J),0)),1,0))</f>
        <v>0</v>
      </c>
      <c r="V316" s="20">
        <f>IF(赛后数据!AC317="","",IF(ISERROR(MATCH(赛后数据!AC317,(各类选项!J:J),0)),1,0))</f>
        <v>0</v>
      </c>
      <c r="W316" s="20">
        <f>IF(赛后数据!AK317="","",IF(ISERROR(MATCH(赛后数据!AK317,(各类选项!J:J),0)),1,0))</f>
        <v>0</v>
      </c>
      <c r="Y316" s="20">
        <f>IF(对局数据!AM317="","",IF(ISERROR(MATCH(对局数据!AM317,(各类选项!J:J),0)),1,0))</f>
        <v>0</v>
      </c>
    </row>
    <row r="317" spans="1:25">
      <c r="A317" s="20">
        <f t="shared" si="12"/>
        <v>0</v>
      </c>
      <c r="B317" s="20">
        <f t="shared" si="13"/>
        <v>0</v>
      </c>
      <c r="C317" s="20">
        <f t="shared" si="14"/>
        <v>0</v>
      </c>
      <c r="D317" s="20">
        <f>IF(原始数据!K318="","",IF(ISERROR(MATCH(原始数据!K318,原始数据!E318:F318,0)),1,0)-IF(原始数据!K318="",1,0))</f>
        <v>0</v>
      </c>
      <c r="E317" s="20">
        <f>IF(原始数据!L318="","",IF(ISERROR(MATCH(原始数据!L318,各类选项!L:L,0)),1,0)-IF(原始数据!L318="",1,0))</f>
        <v>0</v>
      </c>
      <c r="F317" s="20">
        <f>IF(原始数据!W318="","",IF(ISERROR(MATCH(原始数据!W318,各类选项!G:G,0)),1,0))</f>
        <v>0</v>
      </c>
      <c r="G317" s="20">
        <f>IF(原始数据!X318="","",IF(ISERROR(MATCH(原始数据!X318,各类选项!G:G,0)),1,0))</f>
        <v>0</v>
      </c>
      <c r="H317" s="20">
        <f>IF(原始数据!AK318="","",IF(ISERROR(MATCH(原始数据!AK318,各类选项!$E:$E,0)),1,0))</f>
        <v>0</v>
      </c>
      <c r="I317" s="20">
        <f>IF(原始数据!AL318="","",IF(ISERROR(MATCH(原始数据!AL318,各类选项!$E:$E,0)),1,0))</f>
        <v>0</v>
      </c>
      <c r="J317" s="20">
        <f>IF(原始数据!AR318="","",IF(ISERROR(MATCH(原始数据!AR318,各类选项!$E:$E,0)),1,0))</f>
        <v>0</v>
      </c>
      <c r="K317" s="20">
        <f>IF(原始数据!AT318="","",IF(ISERROR(MATCH(原始数据!AT318,各类选项!$E:$E,0)),1,0))</f>
        <v>0</v>
      </c>
      <c r="L317" s="20">
        <f>IF(原始数据!AM318="","",IF(ISERROR(MATCH(原始数据!AM318,各类选项!$C:$C,0)),1,0))</f>
        <v>0</v>
      </c>
      <c r="M317" s="20" t="str">
        <f>IF(原始数据!AN318="","",IF(ISERROR(MATCH(原始数据!AN318,各类选项!$C:$C,0)),1,0))</f>
        <v/>
      </c>
      <c r="N317" s="20" t="str">
        <f>IF(原始数据!AO318="","",IF(ISERROR(MATCH(原始数据!AO318,各类选项!$C:$C,0)),1,0))</f>
        <v/>
      </c>
      <c r="O317" s="20">
        <f>IF(原始数据!AP318="","",IF(ISERROR(MATCH(原始数据!AP318,各类选项!$E:$E,0)),1,0))</f>
        <v>0</v>
      </c>
      <c r="P317" s="20">
        <f>IF(原始数据!AQ318="","",IF(ISERROR(MATCH(原始数据!AQ318,各类选项!$E:$E,0)),1,0))</f>
        <v>0</v>
      </c>
      <c r="Q317" s="20">
        <f>IF(原始数据!AR318="","",IF(ISERROR(MATCH(原始数据!AR318,各类选项!$E:$E,0)),1,0))</f>
        <v>0</v>
      </c>
      <c r="R317" s="20">
        <f>IF(原始数据!AS318="","",IF(ISERROR(MATCH(原始数据!AS318,各类选项!$E:$E,0)),1,0))</f>
        <v>0</v>
      </c>
      <c r="S317" s="20">
        <f>IF(原始数据!AV318="","",IF(ISERROR(MATCH(原始数据!AV318,各类选项!$C:$C,0)),1,0))</f>
        <v>0</v>
      </c>
      <c r="T317" s="20">
        <f>IF(赛后数据!M318="","",IF(ISERROR(MATCH(赛后数据!M318,(各类选项!J:J),0)),1,0))</f>
        <v>0</v>
      </c>
      <c r="U317" s="20">
        <f>IF(赛后数据!U318="","",IF(ISERROR(MATCH(赛后数据!U318,(各类选项!J:J),0)),1,0))</f>
        <v>0</v>
      </c>
      <c r="V317" s="20">
        <f>IF(赛后数据!AC318="","",IF(ISERROR(MATCH(赛后数据!AC318,(各类选项!J:J),0)),1,0))</f>
        <v>0</v>
      </c>
      <c r="W317" s="20">
        <f>IF(赛后数据!AK318="","",IF(ISERROR(MATCH(赛后数据!AK318,(各类选项!J:J),0)),1,0))</f>
        <v>0</v>
      </c>
      <c r="Y317" s="20">
        <f>IF(对局数据!AM318="","",IF(ISERROR(MATCH(对局数据!AM318,(各类选项!J:J),0)),1,0))</f>
        <v>0</v>
      </c>
    </row>
    <row r="318" spans="1:25">
      <c r="A318" s="20">
        <f t="shared" si="12"/>
        <v>0</v>
      </c>
      <c r="B318" s="20">
        <f t="shared" si="13"/>
        <v>0</v>
      </c>
      <c r="C318" s="20">
        <f t="shared" si="14"/>
        <v>0</v>
      </c>
      <c r="D318" s="20">
        <f>IF(原始数据!K319="","",IF(ISERROR(MATCH(原始数据!K319,原始数据!E319:F319,0)),1,0)-IF(原始数据!K319="",1,0))</f>
        <v>0</v>
      </c>
      <c r="E318" s="20">
        <f>IF(原始数据!L319="","",IF(ISERROR(MATCH(原始数据!L319,各类选项!L:L,0)),1,0)-IF(原始数据!L319="",1,0))</f>
        <v>0</v>
      </c>
      <c r="F318" s="20">
        <f>IF(原始数据!W319="","",IF(ISERROR(MATCH(原始数据!W319,各类选项!G:G,0)),1,0))</f>
        <v>0</v>
      </c>
      <c r="G318" s="20">
        <f>IF(原始数据!X319="","",IF(ISERROR(MATCH(原始数据!X319,各类选项!G:G,0)),1,0))</f>
        <v>0</v>
      </c>
      <c r="H318" s="20">
        <f>IF(原始数据!AK319="","",IF(ISERROR(MATCH(原始数据!AK319,各类选项!$E:$E,0)),1,0))</f>
        <v>0</v>
      </c>
      <c r="I318" s="20">
        <f>IF(原始数据!AL319="","",IF(ISERROR(MATCH(原始数据!AL319,各类选项!$E:$E,0)),1,0))</f>
        <v>0</v>
      </c>
      <c r="J318" s="20">
        <f>IF(原始数据!AR319="","",IF(ISERROR(MATCH(原始数据!AR319,各类选项!$E:$E,0)),1,0))</f>
        <v>0</v>
      </c>
      <c r="K318" s="20">
        <f>IF(原始数据!AT319="","",IF(ISERROR(MATCH(原始数据!AT319,各类选项!$E:$E,0)),1,0))</f>
        <v>0</v>
      </c>
      <c r="L318" s="20">
        <f>IF(原始数据!AM319="","",IF(ISERROR(MATCH(原始数据!AM319,各类选项!$C:$C,0)),1,0))</f>
        <v>0</v>
      </c>
      <c r="M318" s="20">
        <f>IF(原始数据!AN319="","",IF(ISERROR(MATCH(原始数据!AN319,各类选项!$C:$C,0)),1,0))</f>
        <v>0</v>
      </c>
      <c r="N318" s="20" t="str">
        <f>IF(原始数据!AO319="","",IF(ISERROR(MATCH(原始数据!AO319,各类选项!$C:$C,0)),1,0))</f>
        <v/>
      </c>
      <c r="O318" s="20">
        <f>IF(原始数据!AP319="","",IF(ISERROR(MATCH(原始数据!AP319,各类选项!$E:$E,0)),1,0))</f>
        <v>0</v>
      </c>
      <c r="P318" s="20">
        <f>IF(原始数据!AQ319="","",IF(ISERROR(MATCH(原始数据!AQ319,各类选项!$E:$E,0)),1,0))</f>
        <v>0</v>
      </c>
      <c r="Q318" s="20">
        <f>IF(原始数据!AR319="","",IF(ISERROR(MATCH(原始数据!AR319,各类选项!$E:$E,0)),1,0))</f>
        <v>0</v>
      </c>
      <c r="R318" s="20">
        <f>IF(原始数据!AS319="","",IF(ISERROR(MATCH(原始数据!AS319,各类选项!$E:$E,0)),1,0))</f>
        <v>0</v>
      </c>
      <c r="S318" s="20">
        <f>IF(原始数据!AV319="","",IF(ISERROR(MATCH(原始数据!AV319,各类选项!$C:$C,0)),1,0))</f>
        <v>0</v>
      </c>
      <c r="T318" s="20">
        <f>IF(赛后数据!M319="","",IF(ISERROR(MATCH(赛后数据!M319,(各类选项!J:J),0)),1,0))</f>
        <v>0</v>
      </c>
      <c r="U318" s="20">
        <f>IF(赛后数据!U319="","",IF(ISERROR(MATCH(赛后数据!U319,(各类选项!J:J),0)),1,0))</f>
        <v>0</v>
      </c>
      <c r="V318" s="20">
        <f>IF(赛后数据!AC319="","",IF(ISERROR(MATCH(赛后数据!AC319,(各类选项!J:J),0)),1,0))</f>
        <v>0</v>
      </c>
      <c r="W318" s="20">
        <f>IF(赛后数据!AK319="","",IF(ISERROR(MATCH(赛后数据!AK319,(各类选项!J:J),0)),1,0))</f>
        <v>0</v>
      </c>
      <c r="Y318" s="20">
        <f>IF(对局数据!AM319="","",IF(ISERROR(MATCH(对局数据!AM319,(各类选项!J:J),0)),1,0))</f>
        <v>0</v>
      </c>
    </row>
    <row r="319" spans="1:25">
      <c r="A319" s="20">
        <f t="shared" si="12"/>
        <v>0</v>
      </c>
      <c r="B319" s="20">
        <f t="shared" si="13"/>
        <v>0</v>
      </c>
      <c r="C319" s="20">
        <f t="shared" si="14"/>
        <v>0</v>
      </c>
      <c r="D319" s="20">
        <f>IF(原始数据!K320="","",IF(ISERROR(MATCH(原始数据!K320,原始数据!E320:F320,0)),1,0)-IF(原始数据!K320="",1,0))</f>
        <v>0</v>
      </c>
      <c r="E319" s="20">
        <f>IF(原始数据!L320="","",IF(ISERROR(MATCH(原始数据!L320,各类选项!L:L,0)),1,0)-IF(原始数据!L320="",1,0))</f>
        <v>0</v>
      </c>
      <c r="F319" s="20">
        <f>IF(原始数据!W320="","",IF(ISERROR(MATCH(原始数据!W320,各类选项!G:G,0)),1,0))</f>
        <v>0</v>
      </c>
      <c r="G319" s="20">
        <f>IF(原始数据!X320="","",IF(ISERROR(MATCH(原始数据!X320,各类选项!G:G,0)),1,0))</f>
        <v>0</v>
      </c>
      <c r="H319" s="20">
        <f>IF(原始数据!AK320="","",IF(ISERROR(MATCH(原始数据!AK320,各类选项!$E:$E,0)),1,0))</f>
        <v>0</v>
      </c>
      <c r="I319" s="20">
        <f>IF(原始数据!AL320="","",IF(ISERROR(MATCH(原始数据!AL320,各类选项!$E:$E,0)),1,0))</f>
        <v>0</v>
      </c>
      <c r="J319" s="20">
        <f>IF(原始数据!AR320="","",IF(ISERROR(MATCH(原始数据!AR320,各类选项!$E:$E,0)),1,0))</f>
        <v>0</v>
      </c>
      <c r="K319" s="20">
        <f>IF(原始数据!AT320="","",IF(ISERROR(MATCH(原始数据!AT320,各类选项!$E:$E,0)),1,0))</f>
        <v>0</v>
      </c>
      <c r="L319" s="20">
        <f>IF(原始数据!AM320="","",IF(ISERROR(MATCH(原始数据!AM320,各类选项!$C:$C,0)),1,0))</f>
        <v>0</v>
      </c>
      <c r="M319" s="20">
        <f>IF(原始数据!AN320="","",IF(ISERROR(MATCH(原始数据!AN320,各类选项!$C:$C,0)),1,0))</f>
        <v>0</v>
      </c>
      <c r="N319" s="20" t="str">
        <f>IF(原始数据!AO320="","",IF(ISERROR(MATCH(原始数据!AO320,各类选项!$C:$C,0)),1,0))</f>
        <v/>
      </c>
      <c r="O319" s="20">
        <f>IF(原始数据!AP320="","",IF(ISERROR(MATCH(原始数据!AP320,各类选项!$E:$E,0)),1,0))</f>
        <v>0</v>
      </c>
      <c r="P319" s="20">
        <f>IF(原始数据!AQ320="","",IF(ISERROR(MATCH(原始数据!AQ320,各类选项!$E:$E,0)),1,0))</f>
        <v>0</v>
      </c>
      <c r="Q319" s="20">
        <f>IF(原始数据!AR320="","",IF(ISERROR(MATCH(原始数据!AR320,各类选项!$E:$E,0)),1,0))</f>
        <v>0</v>
      </c>
      <c r="R319" s="20">
        <f>IF(原始数据!AS320="","",IF(ISERROR(MATCH(原始数据!AS320,各类选项!$E:$E,0)),1,0))</f>
        <v>0</v>
      </c>
      <c r="S319" s="20">
        <f>IF(原始数据!AV320="","",IF(ISERROR(MATCH(原始数据!AV320,各类选项!$C:$C,0)),1,0))</f>
        <v>0</v>
      </c>
      <c r="T319" s="20">
        <f>IF(赛后数据!M320="","",IF(ISERROR(MATCH(赛后数据!M320,(各类选项!J:J),0)),1,0))</f>
        <v>0</v>
      </c>
      <c r="U319" s="20">
        <f>IF(赛后数据!U320="","",IF(ISERROR(MATCH(赛后数据!U320,(各类选项!J:J),0)),1,0))</f>
        <v>0</v>
      </c>
      <c r="V319" s="20">
        <f>IF(赛后数据!AC320="","",IF(ISERROR(MATCH(赛后数据!AC320,(各类选项!J:J),0)),1,0))</f>
        <v>0</v>
      </c>
      <c r="W319" s="20">
        <f>IF(赛后数据!AK320="","",IF(ISERROR(MATCH(赛后数据!AK320,(各类选项!J:J),0)),1,0))</f>
        <v>0</v>
      </c>
      <c r="Y319" s="20">
        <f>IF(对局数据!AM320="","",IF(ISERROR(MATCH(对局数据!AM320,(各类选项!J:J),0)),1,0))</f>
        <v>0</v>
      </c>
    </row>
    <row r="320" spans="1:25">
      <c r="A320" s="20">
        <f t="shared" si="12"/>
        <v>0</v>
      </c>
      <c r="B320" s="20">
        <f t="shared" si="13"/>
        <v>0</v>
      </c>
      <c r="C320" s="20">
        <f t="shared" si="14"/>
        <v>0</v>
      </c>
      <c r="D320" s="20" t="str">
        <f>IF(原始数据!K321="","",IF(ISERROR(MATCH(原始数据!K321,原始数据!E321:F321,0)),1,0)-IF(原始数据!K321="",1,0))</f>
        <v/>
      </c>
      <c r="E320" s="20" t="str">
        <f>IF(原始数据!L321="","",IF(ISERROR(MATCH(原始数据!L321,各类选项!L:L,0)),1,0)-IF(原始数据!L321="",1,0))</f>
        <v/>
      </c>
      <c r="F320" s="20" t="str">
        <f>IF(原始数据!W321="","",IF(ISERROR(MATCH(原始数据!W321,各类选项!G:G,0)),1,0))</f>
        <v/>
      </c>
      <c r="G320" s="20" t="str">
        <f>IF(原始数据!X321="","",IF(ISERROR(MATCH(原始数据!X321,各类选项!G:G,0)),1,0))</f>
        <v/>
      </c>
      <c r="H320" s="20" t="str">
        <f>IF(原始数据!AK321="","",IF(ISERROR(MATCH(原始数据!AK321,各类选项!$E:$E,0)),1,0))</f>
        <v/>
      </c>
      <c r="I320" s="20" t="str">
        <f>IF(原始数据!AL321="","",IF(ISERROR(MATCH(原始数据!AL321,各类选项!$E:$E,0)),1,0))</f>
        <v/>
      </c>
      <c r="J320" s="20" t="str">
        <f>IF(原始数据!AR321="","",IF(ISERROR(MATCH(原始数据!AR321,各类选项!$E:$E,0)),1,0))</f>
        <v/>
      </c>
      <c r="K320" s="20" t="str">
        <f>IF(原始数据!AT321="","",IF(ISERROR(MATCH(原始数据!AT321,各类选项!$E:$E,0)),1,0))</f>
        <v/>
      </c>
      <c r="L320" s="20" t="str">
        <f>IF(原始数据!AM321="","",IF(ISERROR(MATCH(原始数据!AM321,各类选项!$C:$C,0)),1,0))</f>
        <v/>
      </c>
      <c r="M320" s="20" t="str">
        <f>IF(原始数据!AN321="","",IF(ISERROR(MATCH(原始数据!AN321,各类选项!$C:$C,0)),1,0))</f>
        <v/>
      </c>
      <c r="N320" s="20" t="str">
        <f>IF(原始数据!AO321="","",IF(ISERROR(MATCH(原始数据!AO321,各类选项!$C:$C,0)),1,0))</f>
        <v/>
      </c>
      <c r="O320" s="20" t="str">
        <f>IF(原始数据!AP321="","",IF(ISERROR(MATCH(原始数据!AP321,各类选项!$E:$E,0)),1,0))</f>
        <v/>
      </c>
      <c r="P320" s="20" t="str">
        <f>IF(原始数据!AQ321="","",IF(ISERROR(MATCH(原始数据!AQ321,各类选项!$E:$E,0)),1,0))</f>
        <v/>
      </c>
      <c r="Q320" s="20" t="str">
        <f>IF(原始数据!AR321="","",IF(ISERROR(MATCH(原始数据!AR321,各类选项!$E:$E,0)),1,0))</f>
        <v/>
      </c>
      <c r="R320" s="20" t="str">
        <f>IF(原始数据!AS321="","",IF(ISERROR(MATCH(原始数据!AS321,各类选项!$E:$E,0)),1,0))</f>
        <v/>
      </c>
      <c r="S320" s="20" t="str">
        <f>IF(原始数据!AV321="","",IF(ISERROR(MATCH(原始数据!AV321,各类选项!$C:$C,0)),1,0))</f>
        <v/>
      </c>
      <c r="T320" s="20" t="str">
        <f>IF(赛后数据!M321="","",IF(ISERROR(MATCH(赛后数据!M321,(各类选项!J:J),0)),1,0))</f>
        <v/>
      </c>
      <c r="U320" s="20" t="str">
        <f>IF(赛后数据!U321="","",IF(ISERROR(MATCH(赛后数据!U321,(各类选项!J:J),0)),1,0))</f>
        <v/>
      </c>
      <c r="V320" s="20" t="str">
        <f>IF(赛后数据!AC321="","",IF(ISERROR(MATCH(赛后数据!AC321,(各类选项!J:J),0)),1,0))</f>
        <v/>
      </c>
      <c r="W320" s="20" t="str">
        <f>IF(赛后数据!AK321="","",IF(ISERROR(MATCH(赛后数据!AK321,(各类选项!J:J),0)),1,0))</f>
        <v/>
      </c>
      <c r="Y320" s="20" t="str">
        <f>IF(对局数据!AM321="","",IF(ISERROR(MATCH(对局数据!AM321,(各类选项!J:J),0)),1,0))</f>
        <v/>
      </c>
    </row>
    <row r="321" spans="1:25">
      <c r="A321" s="20">
        <f t="shared" si="12"/>
        <v>0</v>
      </c>
      <c r="B321" s="20">
        <f t="shared" si="13"/>
        <v>0</v>
      </c>
      <c r="C321" s="20">
        <f t="shared" si="14"/>
        <v>0</v>
      </c>
      <c r="D321" s="20" t="str">
        <f>IF(原始数据!K322="","",IF(ISERROR(MATCH(原始数据!K322,原始数据!E322:F322,0)),1,0)-IF(原始数据!K322="",1,0))</f>
        <v/>
      </c>
      <c r="E321" s="20" t="str">
        <f>IF(原始数据!L322="","",IF(ISERROR(MATCH(原始数据!L322,各类选项!L:L,0)),1,0)-IF(原始数据!L322="",1,0))</f>
        <v/>
      </c>
      <c r="F321" s="20" t="str">
        <f>IF(原始数据!W322="","",IF(ISERROR(MATCH(原始数据!W322,各类选项!G:G,0)),1,0))</f>
        <v/>
      </c>
      <c r="G321" s="20" t="str">
        <f>IF(原始数据!X322="","",IF(ISERROR(MATCH(原始数据!X322,各类选项!G:G,0)),1,0))</f>
        <v/>
      </c>
      <c r="H321" s="20" t="str">
        <f>IF(原始数据!AK322="","",IF(ISERROR(MATCH(原始数据!AK322,各类选项!$E:$E,0)),1,0))</f>
        <v/>
      </c>
      <c r="I321" s="20" t="str">
        <f>IF(原始数据!AL322="","",IF(ISERROR(MATCH(原始数据!AL322,各类选项!$E:$E,0)),1,0))</f>
        <v/>
      </c>
      <c r="J321" s="20" t="str">
        <f>IF(原始数据!AR322="","",IF(ISERROR(MATCH(原始数据!AR322,各类选项!$E:$E,0)),1,0))</f>
        <v/>
      </c>
      <c r="K321" s="20" t="str">
        <f>IF(原始数据!AT322="","",IF(ISERROR(MATCH(原始数据!AT322,各类选项!$E:$E,0)),1,0))</f>
        <v/>
      </c>
      <c r="L321" s="20" t="str">
        <f>IF(原始数据!AM322="","",IF(ISERROR(MATCH(原始数据!AM322,各类选项!$C:$C,0)),1,0))</f>
        <v/>
      </c>
      <c r="M321" s="20" t="str">
        <f>IF(原始数据!AN322="","",IF(ISERROR(MATCH(原始数据!AN322,各类选项!$C:$C,0)),1,0))</f>
        <v/>
      </c>
      <c r="N321" s="20" t="str">
        <f>IF(原始数据!AO322="","",IF(ISERROR(MATCH(原始数据!AO322,各类选项!$C:$C,0)),1,0))</f>
        <v/>
      </c>
      <c r="O321" s="20" t="str">
        <f>IF(原始数据!AP322="","",IF(ISERROR(MATCH(原始数据!AP322,各类选项!$E:$E,0)),1,0))</f>
        <v/>
      </c>
      <c r="P321" s="20" t="str">
        <f>IF(原始数据!AQ322="","",IF(ISERROR(MATCH(原始数据!AQ322,各类选项!$E:$E,0)),1,0))</f>
        <v/>
      </c>
      <c r="Q321" s="20" t="str">
        <f>IF(原始数据!AR322="","",IF(ISERROR(MATCH(原始数据!AR322,各类选项!$E:$E,0)),1,0))</f>
        <v/>
      </c>
      <c r="R321" s="20" t="str">
        <f>IF(原始数据!AS322="","",IF(ISERROR(MATCH(原始数据!AS322,各类选项!$E:$E,0)),1,0))</f>
        <v/>
      </c>
      <c r="S321" s="20" t="str">
        <f>IF(原始数据!AV322="","",IF(ISERROR(MATCH(原始数据!AV322,各类选项!$C:$C,0)),1,0))</f>
        <v/>
      </c>
      <c r="T321" s="20" t="str">
        <f>IF(赛后数据!M322="","",IF(ISERROR(MATCH(赛后数据!M322,(各类选项!J:J),0)),1,0))</f>
        <v/>
      </c>
      <c r="U321" s="20" t="str">
        <f>IF(赛后数据!U322="","",IF(ISERROR(MATCH(赛后数据!U322,(各类选项!J:J),0)),1,0))</f>
        <v/>
      </c>
      <c r="V321" s="20" t="str">
        <f>IF(赛后数据!AC322="","",IF(ISERROR(MATCH(赛后数据!AC322,(各类选项!J:J),0)),1,0))</f>
        <v/>
      </c>
      <c r="W321" s="20" t="str">
        <f>IF(赛后数据!AK322="","",IF(ISERROR(MATCH(赛后数据!AK322,(各类选项!J:J),0)),1,0))</f>
        <v/>
      </c>
      <c r="Y321" s="20" t="str">
        <f>IF(对局数据!AM322="","",IF(ISERROR(MATCH(对局数据!AM322,(各类选项!J:J),0)),1,0))</f>
        <v/>
      </c>
    </row>
    <row r="322" spans="1:25">
      <c r="A322" s="20">
        <f t="shared" si="12"/>
        <v>0</v>
      </c>
      <c r="B322" s="20">
        <f t="shared" si="13"/>
        <v>0</v>
      </c>
      <c r="C322" s="20">
        <f t="shared" si="14"/>
        <v>0</v>
      </c>
      <c r="D322" s="20" t="str">
        <f>IF(原始数据!K323="","",IF(ISERROR(MATCH(原始数据!K323,原始数据!E323:F323,0)),1,0)-IF(原始数据!K323="",1,0))</f>
        <v/>
      </c>
      <c r="E322" s="20" t="str">
        <f>IF(原始数据!L323="","",IF(ISERROR(MATCH(原始数据!L323,各类选项!L:L,0)),1,0)-IF(原始数据!L323="",1,0))</f>
        <v/>
      </c>
      <c r="F322" s="20" t="str">
        <f>IF(原始数据!W323="","",IF(ISERROR(MATCH(原始数据!W323,各类选项!G:G,0)),1,0))</f>
        <v/>
      </c>
      <c r="G322" s="20" t="str">
        <f>IF(原始数据!X323="","",IF(ISERROR(MATCH(原始数据!X323,各类选项!G:G,0)),1,0))</f>
        <v/>
      </c>
      <c r="H322" s="20" t="str">
        <f>IF(原始数据!AK323="","",IF(ISERROR(MATCH(原始数据!AK323,各类选项!$E:$E,0)),1,0))</f>
        <v/>
      </c>
      <c r="I322" s="20" t="str">
        <f>IF(原始数据!AL323="","",IF(ISERROR(MATCH(原始数据!AL323,各类选项!$E:$E,0)),1,0))</f>
        <v/>
      </c>
      <c r="J322" s="20" t="str">
        <f>IF(原始数据!AR323="","",IF(ISERROR(MATCH(原始数据!AR323,各类选项!$E:$E,0)),1,0))</f>
        <v/>
      </c>
      <c r="K322" s="20" t="str">
        <f>IF(原始数据!AT323="","",IF(ISERROR(MATCH(原始数据!AT323,各类选项!$E:$E,0)),1,0))</f>
        <v/>
      </c>
      <c r="L322" s="20" t="str">
        <f>IF(原始数据!AM323="","",IF(ISERROR(MATCH(原始数据!AM323,各类选项!$C:$C,0)),1,0))</f>
        <v/>
      </c>
      <c r="M322" s="20" t="str">
        <f>IF(原始数据!AN323="","",IF(ISERROR(MATCH(原始数据!AN323,各类选项!$C:$C,0)),1,0))</f>
        <v/>
      </c>
      <c r="N322" s="20" t="str">
        <f>IF(原始数据!AO323="","",IF(ISERROR(MATCH(原始数据!AO323,各类选项!$C:$C,0)),1,0))</f>
        <v/>
      </c>
      <c r="O322" s="20" t="str">
        <f>IF(原始数据!AP323="","",IF(ISERROR(MATCH(原始数据!AP323,各类选项!$E:$E,0)),1,0))</f>
        <v/>
      </c>
      <c r="P322" s="20" t="str">
        <f>IF(原始数据!AQ323="","",IF(ISERROR(MATCH(原始数据!AQ323,各类选项!$E:$E,0)),1,0))</f>
        <v/>
      </c>
      <c r="Q322" s="20" t="str">
        <f>IF(原始数据!AR323="","",IF(ISERROR(MATCH(原始数据!AR323,各类选项!$E:$E,0)),1,0))</f>
        <v/>
      </c>
      <c r="R322" s="20" t="str">
        <f>IF(原始数据!AS323="","",IF(ISERROR(MATCH(原始数据!AS323,各类选项!$E:$E,0)),1,0))</f>
        <v/>
      </c>
      <c r="S322" s="20" t="str">
        <f>IF(原始数据!AV323="","",IF(ISERROR(MATCH(原始数据!AV323,各类选项!$C:$C,0)),1,0))</f>
        <v/>
      </c>
      <c r="T322" s="20" t="str">
        <f>IF(赛后数据!M323="","",IF(ISERROR(MATCH(赛后数据!M323,(各类选项!J:J),0)),1,0))</f>
        <v/>
      </c>
      <c r="U322" s="20" t="str">
        <f>IF(赛后数据!U323="","",IF(ISERROR(MATCH(赛后数据!U323,(各类选项!J:J),0)),1,0))</f>
        <v/>
      </c>
      <c r="V322" s="20" t="str">
        <f>IF(赛后数据!AC323="","",IF(ISERROR(MATCH(赛后数据!AC323,(各类选项!J:J),0)),1,0))</f>
        <v/>
      </c>
      <c r="W322" s="20" t="str">
        <f>IF(赛后数据!AK323="","",IF(ISERROR(MATCH(赛后数据!AK323,(各类选项!J:J),0)),1,0))</f>
        <v/>
      </c>
      <c r="Y322" s="20" t="str">
        <f>IF(对局数据!AM323="","",IF(ISERROR(MATCH(对局数据!AM323,(各类选项!J:J),0)),1,0))</f>
        <v/>
      </c>
    </row>
    <row r="323" spans="1:25">
      <c r="A323" s="20">
        <f t="shared" ref="A323:A386" si="15">COUNTIF(D323:S323,"&gt;0")</f>
        <v>0</v>
      </c>
      <c r="B323" s="20">
        <f t="shared" ref="B323:B386" si="16">COUNTIF(T323:W323,"&gt;0")</f>
        <v>0</v>
      </c>
      <c r="C323" s="20">
        <f t="shared" ref="C323:C386" si="17">COUNTIF(T323:W323,"&gt;0")+COUNTIF(Y323,"&gt;0")</f>
        <v>0</v>
      </c>
      <c r="D323" s="20" t="str">
        <f>IF(原始数据!K324="","",IF(ISERROR(MATCH(原始数据!K324,原始数据!E324:F324,0)),1,0)-IF(原始数据!K324="",1,0))</f>
        <v/>
      </c>
      <c r="E323" s="20" t="str">
        <f>IF(原始数据!L324="","",IF(ISERROR(MATCH(原始数据!L324,各类选项!L:L,0)),1,0)-IF(原始数据!L324="",1,0))</f>
        <v/>
      </c>
      <c r="F323" s="20" t="str">
        <f>IF(原始数据!W324="","",IF(ISERROR(MATCH(原始数据!W324,各类选项!G:G,0)),1,0))</f>
        <v/>
      </c>
      <c r="G323" s="20" t="str">
        <f>IF(原始数据!X324="","",IF(ISERROR(MATCH(原始数据!X324,各类选项!G:G,0)),1,0))</f>
        <v/>
      </c>
      <c r="H323" s="20" t="str">
        <f>IF(原始数据!AK324="","",IF(ISERROR(MATCH(原始数据!AK324,各类选项!$E:$E,0)),1,0))</f>
        <v/>
      </c>
      <c r="I323" s="20" t="str">
        <f>IF(原始数据!AL324="","",IF(ISERROR(MATCH(原始数据!AL324,各类选项!$E:$E,0)),1,0))</f>
        <v/>
      </c>
      <c r="J323" s="20" t="str">
        <f>IF(原始数据!AR324="","",IF(ISERROR(MATCH(原始数据!AR324,各类选项!$E:$E,0)),1,0))</f>
        <v/>
      </c>
      <c r="K323" s="20" t="str">
        <f>IF(原始数据!AT324="","",IF(ISERROR(MATCH(原始数据!AT324,各类选项!$E:$E,0)),1,0))</f>
        <v/>
      </c>
      <c r="L323" s="20" t="str">
        <f>IF(原始数据!AM324="","",IF(ISERROR(MATCH(原始数据!AM324,各类选项!$C:$C,0)),1,0))</f>
        <v/>
      </c>
      <c r="M323" s="20" t="str">
        <f>IF(原始数据!AN324="","",IF(ISERROR(MATCH(原始数据!AN324,各类选项!$C:$C,0)),1,0))</f>
        <v/>
      </c>
      <c r="N323" s="20" t="str">
        <f>IF(原始数据!AO324="","",IF(ISERROR(MATCH(原始数据!AO324,各类选项!$C:$C,0)),1,0))</f>
        <v/>
      </c>
      <c r="O323" s="20" t="str">
        <f>IF(原始数据!AP324="","",IF(ISERROR(MATCH(原始数据!AP324,各类选项!$E:$E,0)),1,0))</f>
        <v/>
      </c>
      <c r="P323" s="20" t="str">
        <f>IF(原始数据!AQ324="","",IF(ISERROR(MATCH(原始数据!AQ324,各类选项!$E:$E,0)),1,0))</f>
        <v/>
      </c>
      <c r="Q323" s="20" t="str">
        <f>IF(原始数据!AR324="","",IF(ISERROR(MATCH(原始数据!AR324,各类选项!$E:$E,0)),1,0))</f>
        <v/>
      </c>
      <c r="R323" s="20" t="str">
        <f>IF(原始数据!AS324="","",IF(ISERROR(MATCH(原始数据!AS324,各类选项!$E:$E,0)),1,0))</f>
        <v/>
      </c>
      <c r="S323" s="20" t="str">
        <f>IF(原始数据!AV324="","",IF(ISERROR(MATCH(原始数据!AV324,各类选项!$C:$C,0)),1,0))</f>
        <v/>
      </c>
      <c r="T323" s="20" t="str">
        <f>IF(赛后数据!M324="","",IF(ISERROR(MATCH(赛后数据!M324,(各类选项!J:J),0)),1,0))</f>
        <v/>
      </c>
      <c r="U323" s="20" t="str">
        <f>IF(赛后数据!U324="","",IF(ISERROR(MATCH(赛后数据!U324,(各类选项!J:J),0)),1,0))</f>
        <v/>
      </c>
      <c r="V323" s="20" t="str">
        <f>IF(赛后数据!AC324="","",IF(ISERROR(MATCH(赛后数据!AC324,(各类选项!J:J),0)),1,0))</f>
        <v/>
      </c>
      <c r="W323" s="20" t="str">
        <f>IF(赛后数据!AK324="","",IF(ISERROR(MATCH(赛后数据!AK324,(各类选项!J:J),0)),1,0))</f>
        <v/>
      </c>
      <c r="Y323" s="20" t="str">
        <f>IF(对局数据!AM324="","",IF(ISERROR(MATCH(对局数据!AM324,(各类选项!J:J),0)),1,0))</f>
        <v/>
      </c>
    </row>
    <row r="324" spans="1:25">
      <c r="A324" s="20">
        <f t="shared" si="15"/>
        <v>0</v>
      </c>
      <c r="B324" s="20">
        <f t="shared" si="16"/>
        <v>0</v>
      </c>
      <c r="C324" s="20">
        <f t="shared" si="17"/>
        <v>0</v>
      </c>
      <c r="D324" s="20" t="str">
        <f>IF(原始数据!K325="","",IF(ISERROR(MATCH(原始数据!K325,原始数据!E325:F325,0)),1,0)-IF(原始数据!K325="",1,0))</f>
        <v/>
      </c>
      <c r="E324" s="20" t="str">
        <f>IF(原始数据!L325="","",IF(ISERROR(MATCH(原始数据!L325,各类选项!L:L,0)),1,0)-IF(原始数据!L325="",1,0))</f>
        <v/>
      </c>
      <c r="F324" s="20" t="str">
        <f>IF(原始数据!W325="","",IF(ISERROR(MATCH(原始数据!W325,各类选项!G:G,0)),1,0))</f>
        <v/>
      </c>
      <c r="G324" s="20" t="str">
        <f>IF(原始数据!X325="","",IF(ISERROR(MATCH(原始数据!X325,各类选项!G:G,0)),1,0))</f>
        <v/>
      </c>
      <c r="H324" s="20" t="str">
        <f>IF(原始数据!AK325="","",IF(ISERROR(MATCH(原始数据!AK325,各类选项!$E:$E,0)),1,0))</f>
        <v/>
      </c>
      <c r="I324" s="20" t="str">
        <f>IF(原始数据!AL325="","",IF(ISERROR(MATCH(原始数据!AL325,各类选项!$E:$E,0)),1,0))</f>
        <v/>
      </c>
      <c r="J324" s="20" t="str">
        <f>IF(原始数据!AR325="","",IF(ISERROR(MATCH(原始数据!AR325,各类选项!$E:$E,0)),1,0))</f>
        <v/>
      </c>
      <c r="K324" s="20" t="str">
        <f>IF(原始数据!AT325="","",IF(ISERROR(MATCH(原始数据!AT325,各类选项!$E:$E,0)),1,0))</f>
        <v/>
      </c>
      <c r="L324" s="20" t="str">
        <f>IF(原始数据!AM325="","",IF(ISERROR(MATCH(原始数据!AM325,各类选项!$C:$C,0)),1,0))</f>
        <v/>
      </c>
      <c r="M324" s="20" t="str">
        <f>IF(原始数据!AN325="","",IF(ISERROR(MATCH(原始数据!AN325,各类选项!$C:$C,0)),1,0))</f>
        <v/>
      </c>
      <c r="N324" s="20" t="str">
        <f>IF(原始数据!AO325="","",IF(ISERROR(MATCH(原始数据!AO325,各类选项!$C:$C,0)),1,0))</f>
        <v/>
      </c>
      <c r="O324" s="20" t="str">
        <f>IF(原始数据!AP325="","",IF(ISERROR(MATCH(原始数据!AP325,各类选项!$E:$E,0)),1,0))</f>
        <v/>
      </c>
      <c r="P324" s="20" t="str">
        <f>IF(原始数据!AQ325="","",IF(ISERROR(MATCH(原始数据!AQ325,各类选项!$E:$E,0)),1,0))</f>
        <v/>
      </c>
      <c r="Q324" s="20" t="str">
        <f>IF(原始数据!AR325="","",IF(ISERROR(MATCH(原始数据!AR325,各类选项!$E:$E,0)),1,0))</f>
        <v/>
      </c>
      <c r="R324" s="20" t="str">
        <f>IF(原始数据!AS325="","",IF(ISERROR(MATCH(原始数据!AS325,各类选项!$E:$E,0)),1,0))</f>
        <v/>
      </c>
      <c r="S324" s="20" t="str">
        <f>IF(原始数据!AV325="","",IF(ISERROR(MATCH(原始数据!AV325,各类选项!$C:$C,0)),1,0))</f>
        <v/>
      </c>
      <c r="T324" s="20" t="str">
        <f>IF(赛后数据!M325="","",IF(ISERROR(MATCH(赛后数据!M325,(各类选项!J:J),0)),1,0))</f>
        <v/>
      </c>
      <c r="U324" s="20" t="str">
        <f>IF(赛后数据!U325="","",IF(ISERROR(MATCH(赛后数据!U325,(各类选项!J:J),0)),1,0))</f>
        <v/>
      </c>
      <c r="V324" s="20" t="str">
        <f>IF(赛后数据!AC325="","",IF(ISERROR(MATCH(赛后数据!AC325,(各类选项!J:J),0)),1,0))</f>
        <v/>
      </c>
      <c r="W324" s="20" t="str">
        <f>IF(赛后数据!AK325="","",IF(ISERROR(MATCH(赛后数据!AK325,(各类选项!J:J),0)),1,0))</f>
        <v/>
      </c>
      <c r="Y324" s="20" t="str">
        <f>IF(对局数据!AM325="","",IF(ISERROR(MATCH(对局数据!AM325,(各类选项!J:J),0)),1,0))</f>
        <v/>
      </c>
    </row>
    <row r="325" spans="1:25">
      <c r="A325" s="20">
        <f t="shared" si="15"/>
        <v>0</v>
      </c>
      <c r="B325" s="20">
        <f t="shared" si="16"/>
        <v>0</v>
      </c>
      <c r="C325" s="20">
        <f t="shared" si="17"/>
        <v>0</v>
      </c>
      <c r="D325" s="20" t="str">
        <f>IF(原始数据!K326="","",IF(ISERROR(MATCH(原始数据!K326,原始数据!E326:F326,0)),1,0)-IF(原始数据!K326="",1,0))</f>
        <v/>
      </c>
      <c r="E325" s="20" t="str">
        <f>IF(原始数据!L326="","",IF(ISERROR(MATCH(原始数据!L326,各类选项!L:L,0)),1,0)-IF(原始数据!L326="",1,0))</f>
        <v/>
      </c>
      <c r="F325" s="20" t="str">
        <f>IF(原始数据!W326="","",IF(ISERROR(MATCH(原始数据!W326,各类选项!G:G,0)),1,0))</f>
        <v/>
      </c>
      <c r="G325" s="20" t="str">
        <f>IF(原始数据!X326="","",IF(ISERROR(MATCH(原始数据!X326,各类选项!G:G,0)),1,0))</f>
        <v/>
      </c>
      <c r="H325" s="20" t="str">
        <f>IF(原始数据!AK326="","",IF(ISERROR(MATCH(原始数据!AK326,各类选项!$E:$E,0)),1,0))</f>
        <v/>
      </c>
      <c r="I325" s="20" t="str">
        <f>IF(原始数据!AL326="","",IF(ISERROR(MATCH(原始数据!AL326,各类选项!$E:$E,0)),1,0))</f>
        <v/>
      </c>
      <c r="J325" s="20" t="str">
        <f>IF(原始数据!AR326="","",IF(ISERROR(MATCH(原始数据!AR326,各类选项!$E:$E,0)),1,0))</f>
        <v/>
      </c>
      <c r="K325" s="20" t="str">
        <f>IF(原始数据!AT326="","",IF(ISERROR(MATCH(原始数据!AT326,各类选项!$E:$E,0)),1,0))</f>
        <v/>
      </c>
      <c r="L325" s="20" t="str">
        <f>IF(原始数据!AM326="","",IF(ISERROR(MATCH(原始数据!AM326,各类选项!$C:$C,0)),1,0))</f>
        <v/>
      </c>
      <c r="M325" s="20" t="str">
        <f>IF(原始数据!AN326="","",IF(ISERROR(MATCH(原始数据!AN326,各类选项!$C:$C,0)),1,0))</f>
        <v/>
      </c>
      <c r="N325" s="20" t="str">
        <f>IF(原始数据!AO326="","",IF(ISERROR(MATCH(原始数据!AO326,各类选项!$C:$C,0)),1,0))</f>
        <v/>
      </c>
      <c r="O325" s="20" t="str">
        <f>IF(原始数据!AP326="","",IF(ISERROR(MATCH(原始数据!AP326,各类选项!$E:$E,0)),1,0))</f>
        <v/>
      </c>
      <c r="P325" s="20" t="str">
        <f>IF(原始数据!AQ326="","",IF(ISERROR(MATCH(原始数据!AQ326,各类选项!$E:$E,0)),1,0))</f>
        <v/>
      </c>
      <c r="Q325" s="20" t="str">
        <f>IF(原始数据!AR326="","",IF(ISERROR(MATCH(原始数据!AR326,各类选项!$E:$E,0)),1,0))</f>
        <v/>
      </c>
      <c r="R325" s="20" t="str">
        <f>IF(原始数据!AS326="","",IF(ISERROR(MATCH(原始数据!AS326,各类选项!$E:$E,0)),1,0))</f>
        <v/>
      </c>
      <c r="S325" s="20" t="str">
        <f>IF(原始数据!AV326="","",IF(ISERROR(MATCH(原始数据!AV326,各类选项!$C:$C,0)),1,0))</f>
        <v/>
      </c>
      <c r="T325" s="20" t="str">
        <f>IF(赛后数据!M326="","",IF(ISERROR(MATCH(赛后数据!M326,(各类选项!J:J),0)),1,0))</f>
        <v/>
      </c>
      <c r="U325" s="20" t="str">
        <f>IF(赛后数据!U326="","",IF(ISERROR(MATCH(赛后数据!U326,(各类选项!J:J),0)),1,0))</f>
        <v/>
      </c>
      <c r="V325" s="20" t="str">
        <f>IF(赛后数据!AC326="","",IF(ISERROR(MATCH(赛后数据!AC326,(各类选项!J:J),0)),1,0))</f>
        <v/>
      </c>
      <c r="W325" s="20" t="str">
        <f>IF(赛后数据!AK326="","",IF(ISERROR(MATCH(赛后数据!AK326,(各类选项!J:J),0)),1,0))</f>
        <v/>
      </c>
      <c r="Y325" s="20" t="str">
        <f>IF(对局数据!AM326="","",IF(ISERROR(MATCH(对局数据!AM326,(各类选项!J:J),0)),1,0))</f>
        <v/>
      </c>
    </row>
    <row r="326" spans="1:25">
      <c r="A326" s="20">
        <f t="shared" si="15"/>
        <v>0</v>
      </c>
      <c r="B326" s="20">
        <f t="shared" si="16"/>
        <v>0</v>
      </c>
      <c r="C326" s="20">
        <f t="shared" si="17"/>
        <v>0</v>
      </c>
      <c r="D326" s="20" t="str">
        <f>IF(原始数据!K327="","",IF(ISERROR(MATCH(原始数据!K327,原始数据!E327:F327,0)),1,0)-IF(原始数据!K327="",1,0))</f>
        <v/>
      </c>
      <c r="E326" s="20" t="str">
        <f>IF(原始数据!L327="","",IF(ISERROR(MATCH(原始数据!L327,各类选项!L:L,0)),1,0)-IF(原始数据!L327="",1,0))</f>
        <v/>
      </c>
      <c r="F326" s="20" t="str">
        <f>IF(原始数据!W327="","",IF(ISERROR(MATCH(原始数据!W327,各类选项!G:G,0)),1,0))</f>
        <v/>
      </c>
      <c r="G326" s="20" t="str">
        <f>IF(原始数据!X327="","",IF(ISERROR(MATCH(原始数据!X327,各类选项!G:G,0)),1,0))</f>
        <v/>
      </c>
      <c r="H326" s="20" t="str">
        <f>IF(原始数据!AK327="","",IF(ISERROR(MATCH(原始数据!AK327,各类选项!$E:$E,0)),1,0))</f>
        <v/>
      </c>
      <c r="I326" s="20" t="str">
        <f>IF(原始数据!AL327="","",IF(ISERROR(MATCH(原始数据!AL327,各类选项!$E:$E,0)),1,0))</f>
        <v/>
      </c>
      <c r="J326" s="20" t="str">
        <f>IF(原始数据!AR327="","",IF(ISERROR(MATCH(原始数据!AR327,各类选项!$E:$E,0)),1,0))</f>
        <v/>
      </c>
      <c r="K326" s="20" t="str">
        <f>IF(原始数据!AT327="","",IF(ISERROR(MATCH(原始数据!AT327,各类选项!$E:$E,0)),1,0))</f>
        <v/>
      </c>
      <c r="L326" s="20" t="str">
        <f>IF(原始数据!AM327="","",IF(ISERROR(MATCH(原始数据!AM327,各类选项!$C:$C,0)),1,0))</f>
        <v/>
      </c>
      <c r="M326" s="20" t="str">
        <f>IF(原始数据!AN327="","",IF(ISERROR(MATCH(原始数据!AN327,各类选项!$C:$C,0)),1,0))</f>
        <v/>
      </c>
      <c r="N326" s="20" t="str">
        <f>IF(原始数据!AO327="","",IF(ISERROR(MATCH(原始数据!AO327,各类选项!$C:$C,0)),1,0))</f>
        <v/>
      </c>
      <c r="O326" s="20" t="str">
        <f>IF(原始数据!AP327="","",IF(ISERROR(MATCH(原始数据!AP327,各类选项!$E:$E,0)),1,0))</f>
        <v/>
      </c>
      <c r="P326" s="20" t="str">
        <f>IF(原始数据!AQ327="","",IF(ISERROR(MATCH(原始数据!AQ327,各类选项!$E:$E,0)),1,0))</f>
        <v/>
      </c>
      <c r="Q326" s="20" t="str">
        <f>IF(原始数据!AR327="","",IF(ISERROR(MATCH(原始数据!AR327,各类选项!$E:$E,0)),1,0))</f>
        <v/>
      </c>
      <c r="R326" s="20" t="str">
        <f>IF(原始数据!AS327="","",IF(ISERROR(MATCH(原始数据!AS327,各类选项!$E:$E,0)),1,0))</f>
        <v/>
      </c>
      <c r="S326" s="20" t="str">
        <f>IF(原始数据!AV327="","",IF(ISERROR(MATCH(原始数据!AV327,各类选项!$C:$C,0)),1,0))</f>
        <v/>
      </c>
      <c r="T326" s="20" t="str">
        <f>IF(赛后数据!M327="","",IF(ISERROR(MATCH(赛后数据!M327,(各类选项!J:J),0)),1,0))</f>
        <v/>
      </c>
      <c r="U326" s="20" t="str">
        <f>IF(赛后数据!U327="","",IF(ISERROR(MATCH(赛后数据!U327,(各类选项!J:J),0)),1,0))</f>
        <v/>
      </c>
      <c r="V326" s="20" t="str">
        <f>IF(赛后数据!AC327="","",IF(ISERROR(MATCH(赛后数据!AC327,(各类选项!J:J),0)),1,0))</f>
        <v/>
      </c>
      <c r="W326" s="20" t="str">
        <f>IF(赛后数据!AK327="","",IF(ISERROR(MATCH(赛后数据!AK327,(各类选项!J:J),0)),1,0))</f>
        <v/>
      </c>
      <c r="Y326" s="20" t="str">
        <f>IF(对局数据!AM327="","",IF(ISERROR(MATCH(对局数据!AM327,(各类选项!J:J),0)),1,0))</f>
        <v/>
      </c>
    </row>
    <row r="327" spans="1:25">
      <c r="A327" s="20">
        <f t="shared" si="15"/>
        <v>0</v>
      </c>
      <c r="B327" s="20">
        <f t="shared" si="16"/>
        <v>0</v>
      </c>
      <c r="C327" s="20">
        <f t="shared" si="17"/>
        <v>0</v>
      </c>
      <c r="D327" s="20" t="str">
        <f>IF(原始数据!K328="","",IF(ISERROR(MATCH(原始数据!K328,原始数据!E328:F328,0)),1,0)-IF(原始数据!K328="",1,0))</f>
        <v/>
      </c>
      <c r="E327" s="20" t="str">
        <f>IF(原始数据!L328="","",IF(ISERROR(MATCH(原始数据!L328,各类选项!L:L,0)),1,0)-IF(原始数据!L328="",1,0))</f>
        <v/>
      </c>
      <c r="F327" s="20" t="str">
        <f>IF(原始数据!W328="","",IF(ISERROR(MATCH(原始数据!W328,各类选项!G:G,0)),1,0))</f>
        <v/>
      </c>
      <c r="G327" s="20" t="str">
        <f>IF(原始数据!X328="","",IF(ISERROR(MATCH(原始数据!X328,各类选项!G:G,0)),1,0))</f>
        <v/>
      </c>
      <c r="H327" s="20" t="str">
        <f>IF(原始数据!AK328="","",IF(ISERROR(MATCH(原始数据!AK328,各类选项!$E:$E,0)),1,0))</f>
        <v/>
      </c>
      <c r="I327" s="20" t="str">
        <f>IF(原始数据!AL328="","",IF(ISERROR(MATCH(原始数据!AL328,各类选项!$E:$E,0)),1,0))</f>
        <v/>
      </c>
      <c r="J327" s="20" t="str">
        <f>IF(原始数据!AR328="","",IF(ISERROR(MATCH(原始数据!AR328,各类选项!$E:$E,0)),1,0))</f>
        <v/>
      </c>
      <c r="K327" s="20" t="str">
        <f>IF(原始数据!AT328="","",IF(ISERROR(MATCH(原始数据!AT328,各类选项!$E:$E,0)),1,0))</f>
        <v/>
      </c>
      <c r="L327" s="20" t="str">
        <f>IF(原始数据!AM328="","",IF(ISERROR(MATCH(原始数据!AM328,各类选项!$C:$C,0)),1,0))</f>
        <v/>
      </c>
      <c r="M327" s="20" t="str">
        <f>IF(原始数据!AN328="","",IF(ISERROR(MATCH(原始数据!AN328,各类选项!$C:$C,0)),1,0))</f>
        <v/>
      </c>
      <c r="N327" s="20" t="str">
        <f>IF(原始数据!AO328="","",IF(ISERROR(MATCH(原始数据!AO328,各类选项!$C:$C,0)),1,0))</f>
        <v/>
      </c>
      <c r="O327" s="20" t="str">
        <f>IF(原始数据!AP328="","",IF(ISERROR(MATCH(原始数据!AP328,各类选项!$E:$E,0)),1,0))</f>
        <v/>
      </c>
      <c r="P327" s="20" t="str">
        <f>IF(原始数据!AQ328="","",IF(ISERROR(MATCH(原始数据!AQ328,各类选项!$E:$E,0)),1,0))</f>
        <v/>
      </c>
      <c r="Q327" s="20" t="str">
        <f>IF(原始数据!AR328="","",IF(ISERROR(MATCH(原始数据!AR328,各类选项!$E:$E,0)),1,0))</f>
        <v/>
      </c>
      <c r="R327" s="20" t="str">
        <f>IF(原始数据!AS328="","",IF(ISERROR(MATCH(原始数据!AS328,各类选项!$E:$E,0)),1,0))</f>
        <v/>
      </c>
      <c r="S327" s="20" t="str">
        <f>IF(原始数据!AV328="","",IF(ISERROR(MATCH(原始数据!AV328,各类选项!$C:$C,0)),1,0))</f>
        <v/>
      </c>
      <c r="T327" s="20" t="str">
        <f>IF(赛后数据!M328="","",IF(ISERROR(MATCH(赛后数据!M328,(各类选项!J:J),0)),1,0))</f>
        <v/>
      </c>
      <c r="U327" s="20" t="str">
        <f>IF(赛后数据!U328="","",IF(ISERROR(MATCH(赛后数据!U328,(各类选项!J:J),0)),1,0))</f>
        <v/>
      </c>
      <c r="V327" s="20" t="str">
        <f>IF(赛后数据!AC328="","",IF(ISERROR(MATCH(赛后数据!AC328,(各类选项!J:J),0)),1,0))</f>
        <v/>
      </c>
      <c r="W327" s="20" t="str">
        <f>IF(赛后数据!AK328="","",IF(ISERROR(MATCH(赛后数据!AK328,(各类选项!J:J),0)),1,0))</f>
        <v/>
      </c>
      <c r="Y327" s="20" t="str">
        <f>IF(对局数据!AM328="","",IF(ISERROR(MATCH(对局数据!AM328,(各类选项!J:J),0)),1,0))</f>
        <v/>
      </c>
    </row>
    <row r="328" spans="1:25">
      <c r="A328" s="20">
        <f t="shared" si="15"/>
        <v>0</v>
      </c>
      <c r="B328" s="20">
        <f t="shared" si="16"/>
        <v>0</v>
      </c>
      <c r="C328" s="20">
        <f t="shared" si="17"/>
        <v>0</v>
      </c>
      <c r="D328" s="20" t="str">
        <f>IF(原始数据!K329="","",IF(ISERROR(MATCH(原始数据!K329,原始数据!E329:F329,0)),1,0)-IF(原始数据!K329="",1,0))</f>
        <v/>
      </c>
      <c r="E328" s="20" t="str">
        <f>IF(原始数据!L329="","",IF(ISERROR(MATCH(原始数据!L329,各类选项!L:L,0)),1,0)-IF(原始数据!L329="",1,0))</f>
        <v/>
      </c>
      <c r="F328" s="20" t="str">
        <f>IF(原始数据!W329="","",IF(ISERROR(MATCH(原始数据!W329,各类选项!G:G,0)),1,0))</f>
        <v/>
      </c>
      <c r="G328" s="20" t="str">
        <f>IF(原始数据!X329="","",IF(ISERROR(MATCH(原始数据!X329,各类选项!G:G,0)),1,0))</f>
        <v/>
      </c>
      <c r="H328" s="20" t="str">
        <f>IF(原始数据!AK329="","",IF(ISERROR(MATCH(原始数据!AK329,各类选项!$E:$E,0)),1,0))</f>
        <v/>
      </c>
      <c r="I328" s="20" t="str">
        <f>IF(原始数据!AL329="","",IF(ISERROR(MATCH(原始数据!AL329,各类选项!$E:$E,0)),1,0))</f>
        <v/>
      </c>
      <c r="J328" s="20" t="str">
        <f>IF(原始数据!AR329="","",IF(ISERROR(MATCH(原始数据!AR329,各类选项!$E:$E,0)),1,0))</f>
        <v/>
      </c>
      <c r="K328" s="20" t="str">
        <f>IF(原始数据!AT329="","",IF(ISERROR(MATCH(原始数据!AT329,各类选项!$E:$E,0)),1,0))</f>
        <v/>
      </c>
      <c r="L328" s="20" t="str">
        <f>IF(原始数据!AM329="","",IF(ISERROR(MATCH(原始数据!AM329,各类选项!$C:$C,0)),1,0))</f>
        <v/>
      </c>
      <c r="M328" s="20" t="str">
        <f>IF(原始数据!AN329="","",IF(ISERROR(MATCH(原始数据!AN329,各类选项!$C:$C,0)),1,0))</f>
        <v/>
      </c>
      <c r="N328" s="20" t="str">
        <f>IF(原始数据!AO329="","",IF(ISERROR(MATCH(原始数据!AO329,各类选项!$C:$C,0)),1,0))</f>
        <v/>
      </c>
      <c r="O328" s="20" t="str">
        <f>IF(原始数据!AP329="","",IF(ISERROR(MATCH(原始数据!AP329,各类选项!$E:$E,0)),1,0))</f>
        <v/>
      </c>
      <c r="P328" s="20" t="str">
        <f>IF(原始数据!AQ329="","",IF(ISERROR(MATCH(原始数据!AQ329,各类选项!$E:$E,0)),1,0))</f>
        <v/>
      </c>
      <c r="Q328" s="20" t="str">
        <f>IF(原始数据!AR329="","",IF(ISERROR(MATCH(原始数据!AR329,各类选项!$E:$E,0)),1,0))</f>
        <v/>
      </c>
      <c r="R328" s="20" t="str">
        <f>IF(原始数据!AS329="","",IF(ISERROR(MATCH(原始数据!AS329,各类选项!$E:$E,0)),1,0))</f>
        <v/>
      </c>
      <c r="S328" s="20" t="str">
        <f>IF(原始数据!AV329="","",IF(ISERROR(MATCH(原始数据!AV329,各类选项!$C:$C,0)),1,0))</f>
        <v/>
      </c>
      <c r="T328" s="20" t="str">
        <f>IF(赛后数据!M329="","",IF(ISERROR(MATCH(赛后数据!M329,(各类选项!J:J),0)),1,0))</f>
        <v/>
      </c>
      <c r="U328" s="20" t="str">
        <f>IF(赛后数据!U329="","",IF(ISERROR(MATCH(赛后数据!U329,(各类选项!J:J),0)),1,0))</f>
        <v/>
      </c>
      <c r="V328" s="20" t="str">
        <f>IF(赛后数据!AC329="","",IF(ISERROR(MATCH(赛后数据!AC329,(各类选项!J:J),0)),1,0))</f>
        <v/>
      </c>
      <c r="W328" s="20" t="str">
        <f>IF(赛后数据!AK329="","",IF(ISERROR(MATCH(赛后数据!AK329,(各类选项!J:J),0)),1,0))</f>
        <v/>
      </c>
      <c r="Y328" s="20" t="str">
        <f>IF(对局数据!AM329="","",IF(ISERROR(MATCH(对局数据!AM329,(各类选项!J:J),0)),1,0))</f>
        <v/>
      </c>
    </row>
    <row r="329" spans="1:25">
      <c r="A329" s="20">
        <f t="shared" si="15"/>
        <v>0</v>
      </c>
      <c r="B329" s="20">
        <f t="shared" si="16"/>
        <v>0</v>
      </c>
      <c r="C329" s="20">
        <f t="shared" si="17"/>
        <v>0</v>
      </c>
      <c r="D329" s="20" t="str">
        <f>IF(原始数据!K330="","",IF(ISERROR(MATCH(原始数据!K330,原始数据!E330:F330,0)),1,0)-IF(原始数据!K330="",1,0))</f>
        <v/>
      </c>
      <c r="E329" s="20" t="str">
        <f>IF(原始数据!L330="","",IF(ISERROR(MATCH(原始数据!L330,各类选项!L:L,0)),1,0)-IF(原始数据!L330="",1,0))</f>
        <v/>
      </c>
      <c r="F329" s="20" t="str">
        <f>IF(原始数据!W330="","",IF(ISERROR(MATCH(原始数据!W330,各类选项!G:G,0)),1,0))</f>
        <v/>
      </c>
      <c r="G329" s="20" t="str">
        <f>IF(原始数据!X330="","",IF(ISERROR(MATCH(原始数据!X330,各类选项!G:G,0)),1,0))</f>
        <v/>
      </c>
      <c r="H329" s="20" t="str">
        <f>IF(原始数据!AK330="","",IF(ISERROR(MATCH(原始数据!AK330,各类选项!$E:$E,0)),1,0))</f>
        <v/>
      </c>
      <c r="I329" s="20" t="str">
        <f>IF(原始数据!AL330="","",IF(ISERROR(MATCH(原始数据!AL330,各类选项!$E:$E,0)),1,0))</f>
        <v/>
      </c>
      <c r="J329" s="20" t="str">
        <f>IF(原始数据!AR330="","",IF(ISERROR(MATCH(原始数据!AR330,各类选项!$E:$E,0)),1,0))</f>
        <v/>
      </c>
      <c r="K329" s="20" t="str">
        <f>IF(原始数据!AT330="","",IF(ISERROR(MATCH(原始数据!AT330,各类选项!$E:$E,0)),1,0))</f>
        <v/>
      </c>
      <c r="L329" s="20" t="str">
        <f>IF(原始数据!AM330="","",IF(ISERROR(MATCH(原始数据!AM330,各类选项!$C:$C,0)),1,0))</f>
        <v/>
      </c>
      <c r="M329" s="20" t="str">
        <f>IF(原始数据!AN330="","",IF(ISERROR(MATCH(原始数据!AN330,各类选项!$C:$C,0)),1,0))</f>
        <v/>
      </c>
      <c r="N329" s="20" t="str">
        <f>IF(原始数据!AO330="","",IF(ISERROR(MATCH(原始数据!AO330,各类选项!$C:$C,0)),1,0))</f>
        <v/>
      </c>
      <c r="O329" s="20" t="str">
        <f>IF(原始数据!AP330="","",IF(ISERROR(MATCH(原始数据!AP330,各类选项!$E:$E,0)),1,0))</f>
        <v/>
      </c>
      <c r="P329" s="20" t="str">
        <f>IF(原始数据!AQ330="","",IF(ISERROR(MATCH(原始数据!AQ330,各类选项!$E:$E,0)),1,0))</f>
        <v/>
      </c>
      <c r="Q329" s="20" t="str">
        <f>IF(原始数据!AR330="","",IF(ISERROR(MATCH(原始数据!AR330,各类选项!$E:$E,0)),1,0))</f>
        <v/>
      </c>
      <c r="R329" s="20" t="str">
        <f>IF(原始数据!AS330="","",IF(ISERROR(MATCH(原始数据!AS330,各类选项!$E:$E,0)),1,0))</f>
        <v/>
      </c>
      <c r="S329" s="20" t="str">
        <f>IF(原始数据!AV330="","",IF(ISERROR(MATCH(原始数据!AV330,各类选项!$C:$C,0)),1,0))</f>
        <v/>
      </c>
      <c r="T329" s="20" t="str">
        <f>IF(赛后数据!M330="","",IF(ISERROR(MATCH(赛后数据!M330,(各类选项!J:J),0)),1,0))</f>
        <v/>
      </c>
      <c r="U329" s="20" t="str">
        <f>IF(赛后数据!U330="","",IF(ISERROR(MATCH(赛后数据!U330,(各类选项!J:J),0)),1,0))</f>
        <v/>
      </c>
      <c r="V329" s="20" t="str">
        <f>IF(赛后数据!AC330="","",IF(ISERROR(MATCH(赛后数据!AC330,(各类选项!J:J),0)),1,0))</f>
        <v/>
      </c>
      <c r="W329" s="20" t="str">
        <f>IF(赛后数据!AK330="","",IF(ISERROR(MATCH(赛后数据!AK330,(各类选项!J:J),0)),1,0))</f>
        <v/>
      </c>
      <c r="Y329" s="20" t="str">
        <f>IF(对局数据!AM330="","",IF(ISERROR(MATCH(对局数据!AM330,(各类选项!J:J),0)),1,0))</f>
        <v/>
      </c>
    </row>
    <row r="330" spans="1:25">
      <c r="A330" s="20">
        <f t="shared" si="15"/>
        <v>0</v>
      </c>
      <c r="B330" s="20">
        <f t="shared" si="16"/>
        <v>0</v>
      </c>
      <c r="C330" s="20">
        <f t="shared" si="17"/>
        <v>0</v>
      </c>
      <c r="D330" s="20" t="str">
        <f>IF(原始数据!K331="","",IF(ISERROR(MATCH(原始数据!K331,原始数据!E331:F331,0)),1,0)-IF(原始数据!K331="",1,0))</f>
        <v/>
      </c>
      <c r="E330" s="20" t="str">
        <f>IF(原始数据!L331="","",IF(ISERROR(MATCH(原始数据!L331,各类选项!L:L,0)),1,0)-IF(原始数据!L331="",1,0))</f>
        <v/>
      </c>
      <c r="F330" s="20" t="str">
        <f>IF(原始数据!W331="","",IF(ISERROR(MATCH(原始数据!W331,各类选项!G:G,0)),1,0))</f>
        <v/>
      </c>
      <c r="G330" s="20" t="str">
        <f>IF(原始数据!X331="","",IF(ISERROR(MATCH(原始数据!X331,各类选项!G:G,0)),1,0))</f>
        <v/>
      </c>
      <c r="H330" s="20" t="str">
        <f>IF(原始数据!AK331="","",IF(ISERROR(MATCH(原始数据!AK331,各类选项!$E:$E,0)),1,0))</f>
        <v/>
      </c>
      <c r="I330" s="20" t="str">
        <f>IF(原始数据!AL331="","",IF(ISERROR(MATCH(原始数据!AL331,各类选项!$E:$E,0)),1,0))</f>
        <v/>
      </c>
      <c r="J330" s="20" t="str">
        <f>IF(原始数据!AR331="","",IF(ISERROR(MATCH(原始数据!AR331,各类选项!$E:$E,0)),1,0))</f>
        <v/>
      </c>
      <c r="K330" s="20" t="str">
        <f>IF(原始数据!AT331="","",IF(ISERROR(MATCH(原始数据!AT331,各类选项!$E:$E,0)),1,0))</f>
        <v/>
      </c>
      <c r="L330" s="20" t="str">
        <f>IF(原始数据!AM331="","",IF(ISERROR(MATCH(原始数据!AM331,各类选项!$C:$C,0)),1,0))</f>
        <v/>
      </c>
      <c r="M330" s="20" t="str">
        <f>IF(原始数据!AN331="","",IF(ISERROR(MATCH(原始数据!AN331,各类选项!$C:$C,0)),1,0))</f>
        <v/>
      </c>
      <c r="N330" s="20" t="str">
        <f>IF(原始数据!AO331="","",IF(ISERROR(MATCH(原始数据!AO331,各类选项!$C:$C,0)),1,0))</f>
        <v/>
      </c>
      <c r="O330" s="20" t="str">
        <f>IF(原始数据!AP331="","",IF(ISERROR(MATCH(原始数据!AP331,各类选项!$E:$E,0)),1,0))</f>
        <v/>
      </c>
      <c r="P330" s="20" t="str">
        <f>IF(原始数据!AQ331="","",IF(ISERROR(MATCH(原始数据!AQ331,各类选项!$E:$E,0)),1,0))</f>
        <v/>
      </c>
      <c r="Q330" s="20" t="str">
        <f>IF(原始数据!AR331="","",IF(ISERROR(MATCH(原始数据!AR331,各类选项!$E:$E,0)),1,0))</f>
        <v/>
      </c>
      <c r="R330" s="20" t="str">
        <f>IF(原始数据!AS331="","",IF(ISERROR(MATCH(原始数据!AS331,各类选项!$E:$E,0)),1,0))</f>
        <v/>
      </c>
      <c r="S330" s="20" t="str">
        <f>IF(原始数据!AV331="","",IF(ISERROR(MATCH(原始数据!AV331,各类选项!$C:$C,0)),1,0))</f>
        <v/>
      </c>
      <c r="T330" s="20" t="str">
        <f>IF(赛后数据!M331="","",IF(ISERROR(MATCH(赛后数据!M331,(各类选项!J:J),0)),1,0))</f>
        <v/>
      </c>
      <c r="U330" s="20" t="str">
        <f>IF(赛后数据!U331="","",IF(ISERROR(MATCH(赛后数据!U331,(各类选项!J:J),0)),1,0))</f>
        <v/>
      </c>
      <c r="V330" s="20" t="str">
        <f>IF(赛后数据!AC331="","",IF(ISERROR(MATCH(赛后数据!AC331,(各类选项!J:J),0)),1,0))</f>
        <v/>
      </c>
      <c r="W330" s="20" t="str">
        <f>IF(赛后数据!AK331="","",IF(ISERROR(MATCH(赛后数据!AK331,(各类选项!J:J),0)),1,0))</f>
        <v/>
      </c>
      <c r="Y330" s="20" t="str">
        <f>IF(对局数据!AM331="","",IF(ISERROR(MATCH(对局数据!AM331,(各类选项!J:J),0)),1,0))</f>
        <v/>
      </c>
    </row>
    <row r="331" spans="1:25">
      <c r="A331" s="20">
        <f t="shared" si="15"/>
        <v>0</v>
      </c>
      <c r="B331" s="20">
        <f t="shared" si="16"/>
        <v>0</v>
      </c>
      <c r="C331" s="20">
        <f t="shared" si="17"/>
        <v>0</v>
      </c>
      <c r="D331" s="20" t="str">
        <f>IF(原始数据!K332="","",IF(ISERROR(MATCH(原始数据!K332,原始数据!E332:F332,0)),1,0)-IF(原始数据!K332="",1,0))</f>
        <v/>
      </c>
      <c r="E331" s="20" t="str">
        <f>IF(原始数据!L332="","",IF(ISERROR(MATCH(原始数据!L332,各类选项!L:L,0)),1,0)-IF(原始数据!L332="",1,0))</f>
        <v/>
      </c>
      <c r="F331" s="20" t="str">
        <f>IF(原始数据!W332="","",IF(ISERROR(MATCH(原始数据!W332,各类选项!G:G,0)),1,0))</f>
        <v/>
      </c>
      <c r="G331" s="20" t="str">
        <f>IF(原始数据!X332="","",IF(ISERROR(MATCH(原始数据!X332,各类选项!G:G,0)),1,0))</f>
        <v/>
      </c>
      <c r="H331" s="20" t="str">
        <f>IF(原始数据!AK332="","",IF(ISERROR(MATCH(原始数据!AK332,各类选项!$E:$E,0)),1,0))</f>
        <v/>
      </c>
      <c r="I331" s="20" t="str">
        <f>IF(原始数据!AL332="","",IF(ISERROR(MATCH(原始数据!AL332,各类选项!$E:$E,0)),1,0))</f>
        <v/>
      </c>
      <c r="J331" s="20" t="str">
        <f>IF(原始数据!AR332="","",IF(ISERROR(MATCH(原始数据!AR332,各类选项!$E:$E,0)),1,0))</f>
        <v/>
      </c>
      <c r="K331" s="20" t="str">
        <f>IF(原始数据!AT332="","",IF(ISERROR(MATCH(原始数据!AT332,各类选项!$E:$E,0)),1,0))</f>
        <v/>
      </c>
      <c r="L331" s="20" t="str">
        <f>IF(原始数据!AM332="","",IF(ISERROR(MATCH(原始数据!AM332,各类选项!$C:$C,0)),1,0))</f>
        <v/>
      </c>
      <c r="M331" s="20" t="str">
        <f>IF(原始数据!AN332="","",IF(ISERROR(MATCH(原始数据!AN332,各类选项!$C:$C,0)),1,0))</f>
        <v/>
      </c>
      <c r="N331" s="20" t="str">
        <f>IF(原始数据!AO332="","",IF(ISERROR(MATCH(原始数据!AO332,各类选项!$C:$C,0)),1,0))</f>
        <v/>
      </c>
      <c r="O331" s="20" t="str">
        <f>IF(原始数据!AP332="","",IF(ISERROR(MATCH(原始数据!AP332,各类选项!$E:$E,0)),1,0))</f>
        <v/>
      </c>
      <c r="P331" s="20" t="str">
        <f>IF(原始数据!AQ332="","",IF(ISERROR(MATCH(原始数据!AQ332,各类选项!$E:$E,0)),1,0))</f>
        <v/>
      </c>
      <c r="Q331" s="20" t="str">
        <f>IF(原始数据!AR332="","",IF(ISERROR(MATCH(原始数据!AR332,各类选项!$E:$E,0)),1,0))</f>
        <v/>
      </c>
      <c r="R331" s="20" t="str">
        <f>IF(原始数据!AS332="","",IF(ISERROR(MATCH(原始数据!AS332,各类选项!$E:$E,0)),1,0))</f>
        <v/>
      </c>
      <c r="S331" s="20" t="str">
        <f>IF(原始数据!AV332="","",IF(ISERROR(MATCH(原始数据!AV332,各类选项!$C:$C,0)),1,0))</f>
        <v/>
      </c>
      <c r="T331" s="20" t="str">
        <f>IF(赛后数据!M332="","",IF(ISERROR(MATCH(赛后数据!M332,(各类选项!J:J),0)),1,0))</f>
        <v/>
      </c>
      <c r="U331" s="20" t="str">
        <f>IF(赛后数据!U332="","",IF(ISERROR(MATCH(赛后数据!U332,(各类选项!J:J),0)),1,0))</f>
        <v/>
      </c>
      <c r="V331" s="20" t="str">
        <f>IF(赛后数据!AC332="","",IF(ISERROR(MATCH(赛后数据!AC332,(各类选项!J:J),0)),1,0))</f>
        <v/>
      </c>
      <c r="W331" s="20" t="str">
        <f>IF(赛后数据!AK332="","",IF(ISERROR(MATCH(赛后数据!AK332,(各类选项!J:J),0)),1,0))</f>
        <v/>
      </c>
      <c r="Y331" s="20" t="str">
        <f>IF(对局数据!AM332="","",IF(ISERROR(MATCH(对局数据!AM332,(各类选项!J:J),0)),1,0))</f>
        <v/>
      </c>
    </row>
    <row r="332" spans="1:25">
      <c r="A332" s="20">
        <f t="shared" si="15"/>
        <v>0</v>
      </c>
      <c r="B332" s="20">
        <f t="shared" si="16"/>
        <v>0</v>
      </c>
      <c r="C332" s="20">
        <f t="shared" si="17"/>
        <v>0</v>
      </c>
      <c r="D332" s="20" t="str">
        <f>IF(原始数据!K333="","",IF(ISERROR(MATCH(原始数据!K333,原始数据!E333:F333,0)),1,0)-IF(原始数据!K333="",1,0))</f>
        <v/>
      </c>
      <c r="E332" s="20" t="str">
        <f>IF(原始数据!L333="","",IF(ISERROR(MATCH(原始数据!L333,各类选项!L:L,0)),1,0)-IF(原始数据!L333="",1,0))</f>
        <v/>
      </c>
      <c r="F332" s="20" t="str">
        <f>IF(原始数据!W333="","",IF(ISERROR(MATCH(原始数据!W333,各类选项!G:G,0)),1,0))</f>
        <v/>
      </c>
      <c r="G332" s="20" t="str">
        <f>IF(原始数据!X333="","",IF(ISERROR(MATCH(原始数据!X333,各类选项!G:G,0)),1,0))</f>
        <v/>
      </c>
      <c r="H332" s="20" t="str">
        <f>IF(原始数据!AK333="","",IF(ISERROR(MATCH(原始数据!AK333,各类选项!$E:$E,0)),1,0))</f>
        <v/>
      </c>
      <c r="I332" s="20" t="str">
        <f>IF(原始数据!AL333="","",IF(ISERROR(MATCH(原始数据!AL333,各类选项!$E:$E,0)),1,0))</f>
        <v/>
      </c>
      <c r="J332" s="20" t="str">
        <f>IF(原始数据!AR333="","",IF(ISERROR(MATCH(原始数据!AR333,各类选项!$E:$E,0)),1,0))</f>
        <v/>
      </c>
      <c r="K332" s="20" t="str">
        <f>IF(原始数据!AT333="","",IF(ISERROR(MATCH(原始数据!AT333,各类选项!$E:$E,0)),1,0))</f>
        <v/>
      </c>
      <c r="L332" s="20" t="str">
        <f>IF(原始数据!AM333="","",IF(ISERROR(MATCH(原始数据!AM333,各类选项!$C:$C,0)),1,0))</f>
        <v/>
      </c>
      <c r="M332" s="20" t="str">
        <f>IF(原始数据!AN333="","",IF(ISERROR(MATCH(原始数据!AN333,各类选项!$C:$C,0)),1,0))</f>
        <v/>
      </c>
      <c r="N332" s="20" t="str">
        <f>IF(原始数据!AO333="","",IF(ISERROR(MATCH(原始数据!AO333,各类选项!$C:$C,0)),1,0))</f>
        <v/>
      </c>
      <c r="O332" s="20" t="str">
        <f>IF(原始数据!AP333="","",IF(ISERROR(MATCH(原始数据!AP333,各类选项!$E:$E,0)),1,0))</f>
        <v/>
      </c>
      <c r="P332" s="20" t="str">
        <f>IF(原始数据!AQ333="","",IF(ISERROR(MATCH(原始数据!AQ333,各类选项!$E:$E,0)),1,0))</f>
        <v/>
      </c>
      <c r="Q332" s="20" t="str">
        <f>IF(原始数据!AR333="","",IF(ISERROR(MATCH(原始数据!AR333,各类选项!$E:$E,0)),1,0))</f>
        <v/>
      </c>
      <c r="R332" s="20" t="str">
        <f>IF(原始数据!AS333="","",IF(ISERROR(MATCH(原始数据!AS333,各类选项!$E:$E,0)),1,0))</f>
        <v/>
      </c>
      <c r="S332" s="20" t="str">
        <f>IF(原始数据!AV333="","",IF(ISERROR(MATCH(原始数据!AV333,各类选项!$C:$C,0)),1,0))</f>
        <v/>
      </c>
      <c r="T332" s="20" t="str">
        <f>IF(赛后数据!M333="","",IF(ISERROR(MATCH(赛后数据!M333,(各类选项!J:J),0)),1,0))</f>
        <v/>
      </c>
      <c r="U332" s="20" t="str">
        <f>IF(赛后数据!U333="","",IF(ISERROR(MATCH(赛后数据!U333,(各类选项!J:J),0)),1,0))</f>
        <v/>
      </c>
      <c r="V332" s="20" t="str">
        <f>IF(赛后数据!AC333="","",IF(ISERROR(MATCH(赛后数据!AC333,(各类选项!J:J),0)),1,0))</f>
        <v/>
      </c>
      <c r="W332" s="20" t="str">
        <f>IF(赛后数据!AK333="","",IF(ISERROR(MATCH(赛后数据!AK333,(各类选项!J:J),0)),1,0))</f>
        <v/>
      </c>
      <c r="Y332" s="20" t="str">
        <f>IF(对局数据!AM333="","",IF(ISERROR(MATCH(对局数据!AM333,(各类选项!J:J),0)),1,0))</f>
        <v/>
      </c>
    </row>
    <row r="333" spans="1:25">
      <c r="A333" s="20">
        <f t="shared" si="15"/>
        <v>0</v>
      </c>
      <c r="B333" s="20">
        <f t="shared" si="16"/>
        <v>0</v>
      </c>
      <c r="C333" s="20">
        <f t="shared" si="17"/>
        <v>0</v>
      </c>
      <c r="D333" s="20" t="str">
        <f>IF(原始数据!K334="","",IF(ISERROR(MATCH(原始数据!K334,原始数据!E334:F334,0)),1,0)-IF(原始数据!K334="",1,0))</f>
        <v/>
      </c>
      <c r="E333" s="20" t="str">
        <f>IF(原始数据!L334="","",IF(ISERROR(MATCH(原始数据!L334,各类选项!L:L,0)),1,0)-IF(原始数据!L334="",1,0))</f>
        <v/>
      </c>
      <c r="F333" s="20" t="str">
        <f>IF(原始数据!W334="","",IF(ISERROR(MATCH(原始数据!W334,各类选项!G:G,0)),1,0))</f>
        <v/>
      </c>
      <c r="G333" s="20" t="str">
        <f>IF(原始数据!X334="","",IF(ISERROR(MATCH(原始数据!X334,各类选项!G:G,0)),1,0))</f>
        <v/>
      </c>
      <c r="H333" s="20" t="str">
        <f>IF(原始数据!AK334="","",IF(ISERROR(MATCH(原始数据!AK334,各类选项!$E:$E,0)),1,0))</f>
        <v/>
      </c>
      <c r="I333" s="20" t="str">
        <f>IF(原始数据!AL334="","",IF(ISERROR(MATCH(原始数据!AL334,各类选项!$E:$E,0)),1,0))</f>
        <v/>
      </c>
      <c r="J333" s="20" t="str">
        <f>IF(原始数据!AR334="","",IF(ISERROR(MATCH(原始数据!AR334,各类选项!$E:$E,0)),1,0))</f>
        <v/>
      </c>
      <c r="K333" s="20" t="str">
        <f>IF(原始数据!AT334="","",IF(ISERROR(MATCH(原始数据!AT334,各类选项!$E:$E,0)),1,0))</f>
        <v/>
      </c>
      <c r="L333" s="20" t="str">
        <f>IF(原始数据!AM334="","",IF(ISERROR(MATCH(原始数据!AM334,各类选项!$C:$C,0)),1,0))</f>
        <v/>
      </c>
      <c r="M333" s="20" t="str">
        <f>IF(原始数据!AN334="","",IF(ISERROR(MATCH(原始数据!AN334,各类选项!$C:$C,0)),1,0))</f>
        <v/>
      </c>
      <c r="N333" s="20" t="str">
        <f>IF(原始数据!AO334="","",IF(ISERROR(MATCH(原始数据!AO334,各类选项!$C:$C,0)),1,0))</f>
        <v/>
      </c>
      <c r="O333" s="20" t="str">
        <f>IF(原始数据!AP334="","",IF(ISERROR(MATCH(原始数据!AP334,各类选项!$E:$E,0)),1,0))</f>
        <v/>
      </c>
      <c r="P333" s="20" t="str">
        <f>IF(原始数据!AQ334="","",IF(ISERROR(MATCH(原始数据!AQ334,各类选项!$E:$E,0)),1,0))</f>
        <v/>
      </c>
      <c r="Q333" s="20" t="str">
        <f>IF(原始数据!AR334="","",IF(ISERROR(MATCH(原始数据!AR334,各类选项!$E:$E,0)),1,0))</f>
        <v/>
      </c>
      <c r="R333" s="20" t="str">
        <f>IF(原始数据!AS334="","",IF(ISERROR(MATCH(原始数据!AS334,各类选项!$E:$E,0)),1,0))</f>
        <v/>
      </c>
      <c r="S333" s="20" t="str">
        <f>IF(原始数据!AV334="","",IF(ISERROR(MATCH(原始数据!AV334,各类选项!$C:$C,0)),1,0))</f>
        <v/>
      </c>
      <c r="T333" s="20" t="str">
        <f>IF(赛后数据!M334="","",IF(ISERROR(MATCH(赛后数据!M334,(各类选项!J:J),0)),1,0))</f>
        <v/>
      </c>
      <c r="U333" s="20" t="str">
        <f>IF(赛后数据!U334="","",IF(ISERROR(MATCH(赛后数据!U334,(各类选项!J:J),0)),1,0))</f>
        <v/>
      </c>
      <c r="V333" s="20" t="str">
        <f>IF(赛后数据!AC334="","",IF(ISERROR(MATCH(赛后数据!AC334,(各类选项!J:J),0)),1,0))</f>
        <v/>
      </c>
      <c r="W333" s="20" t="str">
        <f>IF(赛后数据!AK334="","",IF(ISERROR(MATCH(赛后数据!AK334,(各类选项!J:J),0)),1,0))</f>
        <v/>
      </c>
      <c r="Y333" s="20" t="str">
        <f>IF(对局数据!AM334="","",IF(ISERROR(MATCH(对局数据!AM334,(各类选项!J:J),0)),1,0))</f>
        <v/>
      </c>
    </row>
    <row r="334" spans="1:25">
      <c r="A334" s="20">
        <f t="shared" si="15"/>
        <v>0</v>
      </c>
      <c r="B334" s="20">
        <f t="shared" si="16"/>
        <v>0</v>
      </c>
      <c r="C334" s="20">
        <f t="shared" si="17"/>
        <v>0</v>
      </c>
      <c r="D334" s="20" t="str">
        <f>IF(原始数据!K335="","",IF(ISERROR(MATCH(原始数据!K335,原始数据!E335:F335,0)),1,0)-IF(原始数据!K335="",1,0))</f>
        <v/>
      </c>
      <c r="E334" s="20" t="str">
        <f>IF(原始数据!L335="","",IF(ISERROR(MATCH(原始数据!L335,各类选项!L:L,0)),1,0)-IF(原始数据!L335="",1,0))</f>
        <v/>
      </c>
      <c r="F334" s="20" t="str">
        <f>IF(原始数据!W335="","",IF(ISERROR(MATCH(原始数据!W335,各类选项!G:G,0)),1,0))</f>
        <v/>
      </c>
      <c r="G334" s="20" t="str">
        <f>IF(原始数据!X335="","",IF(ISERROR(MATCH(原始数据!X335,各类选项!G:G,0)),1,0))</f>
        <v/>
      </c>
      <c r="H334" s="20" t="str">
        <f>IF(原始数据!AK335="","",IF(ISERROR(MATCH(原始数据!AK335,各类选项!$E:$E,0)),1,0))</f>
        <v/>
      </c>
      <c r="I334" s="20" t="str">
        <f>IF(原始数据!AL335="","",IF(ISERROR(MATCH(原始数据!AL335,各类选项!$E:$E,0)),1,0))</f>
        <v/>
      </c>
      <c r="J334" s="20" t="str">
        <f>IF(原始数据!AR335="","",IF(ISERROR(MATCH(原始数据!AR335,各类选项!$E:$E,0)),1,0))</f>
        <v/>
      </c>
      <c r="K334" s="20" t="str">
        <f>IF(原始数据!AT335="","",IF(ISERROR(MATCH(原始数据!AT335,各类选项!$E:$E,0)),1,0))</f>
        <v/>
      </c>
      <c r="L334" s="20" t="str">
        <f>IF(原始数据!AM335="","",IF(ISERROR(MATCH(原始数据!AM335,各类选项!$C:$C,0)),1,0))</f>
        <v/>
      </c>
      <c r="M334" s="20" t="str">
        <f>IF(原始数据!AN335="","",IF(ISERROR(MATCH(原始数据!AN335,各类选项!$C:$C,0)),1,0))</f>
        <v/>
      </c>
      <c r="N334" s="20" t="str">
        <f>IF(原始数据!AO335="","",IF(ISERROR(MATCH(原始数据!AO335,各类选项!$C:$C,0)),1,0))</f>
        <v/>
      </c>
      <c r="O334" s="20" t="str">
        <f>IF(原始数据!AP335="","",IF(ISERROR(MATCH(原始数据!AP335,各类选项!$E:$E,0)),1,0))</f>
        <v/>
      </c>
      <c r="P334" s="20" t="str">
        <f>IF(原始数据!AQ335="","",IF(ISERROR(MATCH(原始数据!AQ335,各类选项!$E:$E,0)),1,0))</f>
        <v/>
      </c>
      <c r="Q334" s="20" t="str">
        <f>IF(原始数据!AR335="","",IF(ISERROR(MATCH(原始数据!AR335,各类选项!$E:$E,0)),1,0))</f>
        <v/>
      </c>
      <c r="R334" s="20" t="str">
        <f>IF(原始数据!AS335="","",IF(ISERROR(MATCH(原始数据!AS335,各类选项!$E:$E,0)),1,0))</f>
        <v/>
      </c>
      <c r="S334" s="20" t="str">
        <f>IF(原始数据!AV335="","",IF(ISERROR(MATCH(原始数据!AV335,各类选项!$C:$C,0)),1,0))</f>
        <v/>
      </c>
      <c r="T334" s="20" t="str">
        <f>IF(赛后数据!M335="","",IF(ISERROR(MATCH(赛后数据!M335,(各类选项!J:J),0)),1,0))</f>
        <v/>
      </c>
      <c r="U334" s="20" t="str">
        <f>IF(赛后数据!U335="","",IF(ISERROR(MATCH(赛后数据!U335,(各类选项!J:J),0)),1,0))</f>
        <v/>
      </c>
      <c r="V334" s="20" t="str">
        <f>IF(赛后数据!AC335="","",IF(ISERROR(MATCH(赛后数据!AC335,(各类选项!J:J),0)),1,0))</f>
        <v/>
      </c>
      <c r="W334" s="20" t="str">
        <f>IF(赛后数据!AK335="","",IF(ISERROR(MATCH(赛后数据!AK335,(各类选项!J:J),0)),1,0))</f>
        <v/>
      </c>
      <c r="Y334" s="20" t="str">
        <f>IF(对局数据!AM335="","",IF(ISERROR(MATCH(对局数据!AM335,(各类选项!J:J),0)),1,0))</f>
        <v/>
      </c>
    </row>
    <row r="335" spans="1:25">
      <c r="A335" s="20">
        <f t="shared" si="15"/>
        <v>0</v>
      </c>
      <c r="B335" s="20">
        <f t="shared" si="16"/>
        <v>0</v>
      </c>
      <c r="C335" s="20">
        <f t="shared" si="17"/>
        <v>0</v>
      </c>
      <c r="D335" s="20" t="str">
        <f>IF(原始数据!K336="","",IF(ISERROR(MATCH(原始数据!K336,原始数据!E336:F336,0)),1,0)-IF(原始数据!K336="",1,0))</f>
        <v/>
      </c>
      <c r="E335" s="20" t="str">
        <f>IF(原始数据!L336="","",IF(ISERROR(MATCH(原始数据!L336,各类选项!L:L,0)),1,0)-IF(原始数据!L336="",1,0))</f>
        <v/>
      </c>
      <c r="F335" s="20" t="str">
        <f>IF(原始数据!W336="","",IF(ISERROR(MATCH(原始数据!W336,各类选项!G:G,0)),1,0))</f>
        <v/>
      </c>
      <c r="G335" s="20" t="str">
        <f>IF(原始数据!X336="","",IF(ISERROR(MATCH(原始数据!X336,各类选项!G:G,0)),1,0))</f>
        <v/>
      </c>
      <c r="H335" s="20" t="str">
        <f>IF(原始数据!AK336="","",IF(ISERROR(MATCH(原始数据!AK336,各类选项!$E:$E,0)),1,0))</f>
        <v/>
      </c>
      <c r="I335" s="20" t="str">
        <f>IF(原始数据!AL336="","",IF(ISERROR(MATCH(原始数据!AL336,各类选项!$E:$E,0)),1,0))</f>
        <v/>
      </c>
      <c r="J335" s="20" t="str">
        <f>IF(原始数据!AR336="","",IF(ISERROR(MATCH(原始数据!AR336,各类选项!$E:$E,0)),1,0))</f>
        <v/>
      </c>
      <c r="K335" s="20" t="str">
        <f>IF(原始数据!AT336="","",IF(ISERROR(MATCH(原始数据!AT336,各类选项!$E:$E,0)),1,0))</f>
        <v/>
      </c>
      <c r="L335" s="20" t="str">
        <f>IF(原始数据!AM336="","",IF(ISERROR(MATCH(原始数据!AM336,各类选项!$C:$C,0)),1,0))</f>
        <v/>
      </c>
      <c r="M335" s="20" t="str">
        <f>IF(原始数据!AN336="","",IF(ISERROR(MATCH(原始数据!AN336,各类选项!$C:$C,0)),1,0))</f>
        <v/>
      </c>
      <c r="N335" s="20" t="str">
        <f>IF(原始数据!AO336="","",IF(ISERROR(MATCH(原始数据!AO336,各类选项!$C:$C,0)),1,0))</f>
        <v/>
      </c>
      <c r="O335" s="20" t="str">
        <f>IF(原始数据!AP336="","",IF(ISERROR(MATCH(原始数据!AP336,各类选项!$E:$E,0)),1,0))</f>
        <v/>
      </c>
      <c r="P335" s="20" t="str">
        <f>IF(原始数据!AQ336="","",IF(ISERROR(MATCH(原始数据!AQ336,各类选项!$E:$E,0)),1,0))</f>
        <v/>
      </c>
      <c r="Q335" s="20" t="str">
        <f>IF(原始数据!AR336="","",IF(ISERROR(MATCH(原始数据!AR336,各类选项!$E:$E,0)),1,0))</f>
        <v/>
      </c>
      <c r="R335" s="20" t="str">
        <f>IF(原始数据!AS336="","",IF(ISERROR(MATCH(原始数据!AS336,各类选项!$E:$E,0)),1,0))</f>
        <v/>
      </c>
      <c r="S335" s="20" t="str">
        <f>IF(原始数据!AV336="","",IF(ISERROR(MATCH(原始数据!AV336,各类选项!$C:$C,0)),1,0))</f>
        <v/>
      </c>
      <c r="T335" s="20" t="str">
        <f>IF(赛后数据!M336="","",IF(ISERROR(MATCH(赛后数据!M336,(各类选项!J:J),0)),1,0))</f>
        <v/>
      </c>
      <c r="U335" s="20" t="str">
        <f>IF(赛后数据!U336="","",IF(ISERROR(MATCH(赛后数据!U336,(各类选项!J:J),0)),1,0))</f>
        <v/>
      </c>
      <c r="V335" s="20" t="str">
        <f>IF(赛后数据!AC336="","",IF(ISERROR(MATCH(赛后数据!AC336,(各类选项!J:J),0)),1,0))</f>
        <v/>
      </c>
      <c r="W335" s="20" t="str">
        <f>IF(赛后数据!AK336="","",IF(ISERROR(MATCH(赛后数据!AK336,(各类选项!J:J),0)),1,0))</f>
        <v/>
      </c>
      <c r="Y335" s="20" t="str">
        <f>IF(对局数据!AM336="","",IF(ISERROR(MATCH(对局数据!AM336,(各类选项!J:J),0)),1,0))</f>
        <v/>
      </c>
    </row>
    <row r="336" spans="1:25">
      <c r="A336" s="20">
        <f t="shared" si="15"/>
        <v>0</v>
      </c>
      <c r="B336" s="20">
        <f t="shared" si="16"/>
        <v>0</v>
      </c>
      <c r="C336" s="20">
        <f t="shared" si="17"/>
        <v>0</v>
      </c>
      <c r="D336" s="20" t="str">
        <f>IF(原始数据!K337="","",IF(ISERROR(MATCH(原始数据!K337,原始数据!E337:F337,0)),1,0)-IF(原始数据!K337="",1,0))</f>
        <v/>
      </c>
      <c r="E336" s="20" t="str">
        <f>IF(原始数据!L337="","",IF(ISERROR(MATCH(原始数据!L337,各类选项!L:L,0)),1,0)-IF(原始数据!L337="",1,0))</f>
        <v/>
      </c>
      <c r="F336" s="20" t="str">
        <f>IF(原始数据!W337="","",IF(ISERROR(MATCH(原始数据!W337,各类选项!G:G,0)),1,0))</f>
        <v/>
      </c>
      <c r="G336" s="20" t="str">
        <f>IF(原始数据!X337="","",IF(ISERROR(MATCH(原始数据!X337,各类选项!G:G,0)),1,0))</f>
        <v/>
      </c>
      <c r="H336" s="20" t="str">
        <f>IF(原始数据!AK337="","",IF(ISERROR(MATCH(原始数据!AK337,各类选项!$E:$E,0)),1,0))</f>
        <v/>
      </c>
      <c r="I336" s="20" t="str">
        <f>IF(原始数据!AL337="","",IF(ISERROR(MATCH(原始数据!AL337,各类选项!$E:$E,0)),1,0))</f>
        <v/>
      </c>
      <c r="J336" s="20" t="str">
        <f>IF(原始数据!AR337="","",IF(ISERROR(MATCH(原始数据!AR337,各类选项!$E:$E,0)),1,0))</f>
        <v/>
      </c>
      <c r="K336" s="20" t="str">
        <f>IF(原始数据!AT337="","",IF(ISERROR(MATCH(原始数据!AT337,各类选项!$E:$E,0)),1,0))</f>
        <v/>
      </c>
      <c r="L336" s="20" t="str">
        <f>IF(原始数据!AM337="","",IF(ISERROR(MATCH(原始数据!AM337,各类选项!$C:$C,0)),1,0))</f>
        <v/>
      </c>
      <c r="M336" s="20" t="str">
        <f>IF(原始数据!AN337="","",IF(ISERROR(MATCH(原始数据!AN337,各类选项!$C:$C,0)),1,0))</f>
        <v/>
      </c>
      <c r="N336" s="20" t="str">
        <f>IF(原始数据!AO337="","",IF(ISERROR(MATCH(原始数据!AO337,各类选项!$C:$C,0)),1,0))</f>
        <v/>
      </c>
      <c r="O336" s="20" t="str">
        <f>IF(原始数据!AP337="","",IF(ISERROR(MATCH(原始数据!AP337,各类选项!$E:$E,0)),1,0))</f>
        <v/>
      </c>
      <c r="P336" s="20" t="str">
        <f>IF(原始数据!AQ337="","",IF(ISERROR(MATCH(原始数据!AQ337,各类选项!$E:$E,0)),1,0))</f>
        <v/>
      </c>
      <c r="Q336" s="20" t="str">
        <f>IF(原始数据!AR337="","",IF(ISERROR(MATCH(原始数据!AR337,各类选项!$E:$E,0)),1,0))</f>
        <v/>
      </c>
      <c r="R336" s="20" t="str">
        <f>IF(原始数据!AS337="","",IF(ISERROR(MATCH(原始数据!AS337,各类选项!$E:$E,0)),1,0))</f>
        <v/>
      </c>
      <c r="S336" s="20" t="str">
        <f>IF(原始数据!AV337="","",IF(ISERROR(MATCH(原始数据!AV337,各类选项!$C:$C,0)),1,0))</f>
        <v/>
      </c>
      <c r="T336" s="20" t="str">
        <f>IF(赛后数据!M337="","",IF(ISERROR(MATCH(赛后数据!M337,(各类选项!J:J),0)),1,0))</f>
        <v/>
      </c>
      <c r="U336" s="20" t="str">
        <f>IF(赛后数据!U337="","",IF(ISERROR(MATCH(赛后数据!U337,(各类选项!J:J),0)),1,0))</f>
        <v/>
      </c>
      <c r="V336" s="20" t="str">
        <f>IF(赛后数据!AC337="","",IF(ISERROR(MATCH(赛后数据!AC337,(各类选项!J:J),0)),1,0))</f>
        <v/>
      </c>
      <c r="W336" s="20" t="str">
        <f>IF(赛后数据!AK337="","",IF(ISERROR(MATCH(赛后数据!AK337,(各类选项!J:J),0)),1,0))</f>
        <v/>
      </c>
      <c r="Y336" s="20" t="str">
        <f>IF(对局数据!AM337="","",IF(ISERROR(MATCH(对局数据!AM337,(各类选项!J:J),0)),1,0))</f>
        <v/>
      </c>
    </row>
    <row r="337" spans="1:25">
      <c r="A337" s="20">
        <f t="shared" si="15"/>
        <v>0</v>
      </c>
      <c r="B337" s="20">
        <f t="shared" si="16"/>
        <v>0</v>
      </c>
      <c r="C337" s="20">
        <f t="shared" si="17"/>
        <v>0</v>
      </c>
      <c r="D337" s="20" t="str">
        <f>IF(原始数据!K338="","",IF(ISERROR(MATCH(原始数据!K338,原始数据!E338:F338,0)),1,0)-IF(原始数据!K338="",1,0))</f>
        <v/>
      </c>
      <c r="E337" s="20" t="str">
        <f>IF(原始数据!L338="","",IF(ISERROR(MATCH(原始数据!L338,各类选项!L:L,0)),1,0)-IF(原始数据!L338="",1,0))</f>
        <v/>
      </c>
      <c r="F337" s="20" t="str">
        <f>IF(原始数据!W338="","",IF(ISERROR(MATCH(原始数据!W338,各类选项!G:G,0)),1,0))</f>
        <v/>
      </c>
      <c r="G337" s="20" t="str">
        <f>IF(原始数据!X338="","",IF(ISERROR(MATCH(原始数据!X338,各类选项!G:G,0)),1,0))</f>
        <v/>
      </c>
      <c r="H337" s="20" t="str">
        <f>IF(原始数据!AK338="","",IF(ISERROR(MATCH(原始数据!AK338,各类选项!$E:$E,0)),1,0))</f>
        <v/>
      </c>
      <c r="I337" s="20" t="str">
        <f>IF(原始数据!AL338="","",IF(ISERROR(MATCH(原始数据!AL338,各类选项!$E:$E,0)),1,0))</f>
        <v/>
      </c>
      <c r="J337" s="20" t="str">
        <f>IF(原始数据!AR338="","",IF(ISERROR(MATCH(原始数据!AR338,各类选项!$E:$E,0)),1,0))</f>
        <v/>
      </c>
      <c r="K337" s="20" t="str">
        <f>IF(原始数据!AT338="","",IF(ISERROR(MATCH(原始数据!AT338,各类选项!$E:$E,0)),1,0))</f>
        <v/>
      </c>
      <c r="L337" s="20" t="str">
        <f>IF(原始数据!AM338="","",IF(ISERROR(MATCH(原始数据!AM338,各类选项!$C:$C,0)),1,0))</f>
        <v/>
      </c>
      <c r="M337" s="20" t="str">
        <f>IF(原始数据!AN338="","",IF(ISERROR(MATCH(原始数据!AN338,各类选项!$C:$C,0)),1,0))</f>
        <v/>
      </c>
      <c r="N337" s="20" t="str">
        <f>IF(原始数据!AO338="","",IF(ISERROR(MATCH(原始数据!AO338,各类选项!$C:$C,0)),1,0))</f>
        <v/>
      </c>
      <c r="O337" s="20" t="str">
        <f>IF(原始数据!AP338="","",IF(ISERROR(MATCH(原始数据!AP338,各类选项!$E:$E,0)),1,0))</f>
        <v/>
      </c>
      <c r="P337" s="20" t="str">
        <f>IF(原始数据!AQ338="","",IF(ISERROR(MATCH(原始数据!AQ338,各类选项!$E:$E,0)),1,0))</f>
        <v/>
      </c>
      <c r="Q337" s="20" t="str">
        <f>IF(原始数据!AR338="","",IF(ISERROR(MATCH(原始数据!AR338,各类选项!$E:$E,0)),1,0))</f>
        <v/>
      </c>
      <c r="R337" s="20" t="str">
        <f>IF(原始数据!AS338="","",IF(ISERROR(MATCH(原始数据!AS338,各类选项!$E:$E,0)),1,0))</f>
        <v/>
      </c>
      <c r="S337" s="20" t="str">
        <f>IF(原始数据!AV338="","",IF(ISERROR(MATCH(原始数据!AV338,各类选项!$C:$C,0)),1,0))</f>
        <v/>
      </c>
      <c r="T337" s="20" t="str">
        <f>IF(赛后数据!M338="","",IF(ISERROR(MATCH(赛后数据!M338,(各类选项!J:J),0)),1,0))</f>
        <v/>
      </c>
      <c r="U337" s="20" t="str">
        <f>IF(赛后数据!U338="","",IF(ISERROR(MATCH(赛后数据!U338,(各类选项!J:J),0)),1,0))</f>
        <v/>
      </c>
      <c r="V337" s="20" t="str">
        <f>IF(赛后数据!AC338="","",IF(ISERROR(MATCH(赛后数据!AC338,(各类选项!J:J),0)),1,0))</f>
        <v/>
      </c>
      <c r="W337" s="20" t="str">
        <f>IF(赛后数据!AK338="","",IF(ISERROR(MATCH(赛后数据!AK338,(各类选项!J:J),0)),1,0))</f>
        <v/>
      </c>
      <c r="Y337" s="20" t="str">
        <f>IF(对局数据!AM338="","",IF(ISERROR(MATCH(对局数据!AM338,(各类选项!J:J),0)),1,0))</f>
        <v/>
      </c>
    </row>
    <row r="338" spans="1:25">
      <c r="A338" s="20">
        <f t="shared" si="15"/>
        <v>0</v>
      </c>
      <c r="B338" s="20">
        <f t="shared" si="16"/>
        <v>0</v>
      </c>
      <c r="C338" s="20">
        <f t="shared" si="17"/>
        <v>0</v>
      </c>
      <c r="D338" s="20" t="str">
        <f>IF(原始数据!K339="","",IF(ISERROR(MATCH(原始数据!K339,原始数据!E339:F339,0)),1,0)-IF(原始数据!K339="",1,0))</f>
        <v/>
      </c>
      <c r="E338" s="20" t="str">
        <f>IF(原始数据!L339="","",IF(ISERROR(MATCH(原始数据!L339,各类选项!L:L,0)),1,0)-IF(原始数据!L339="",1,0))</f>
        <v/>
      </c>
      <c r="F338" s="20" t="str">
        <f>IF(原始数据!W339="","",IF(ISERROR(MATCH(原始数据!W339,各类选项!G:G,0)),1,0))</f>
        <v/>
      </c>
      <c r="G338" s="20" t="str">
        <f>IF(原始数据!X339="","",IF(ISERROR(MATCH(原始数据!X339,各类选项!G:G,0)),1,0))</f>
        <v/>
      </c>
      <c r="H338" s="20" t="str">
        <f>IF(原始数据!AK339="","",IF(ISERROR(MATCH(原始数据!AK339,各类选项!$E:$E,0)),1,0))</f>
        <v/>
      </c>
      <c r="I338" s="20" t="str">
        <f>IF(原始数据!AL339="","",IF(ISERROR(MATCH(原始数据!AL339,各类选项!$E:$E,0)),1,0))</f>
        <v/>
      </c>
      <c r="J338" s="20" t="str">
        <f>IF(原始数据!AR339="","",IF(ISERROR(MATCH(原始数据!AR339,各类选项!$E:$E,0)),1,0))</f>
        <v/>
      </c>
      <c r="K338" s="20" t="str">
        <f>IF(原始数据!AT339="","",IF(ISERROR(MATCH(原始数据!AT339,各类选项!$E:$E,0)),1,0))</f>
        <v/>
      </c>
      <c r="L338" s="20" t="str">
        <f>IF(原始数据!AM339="","",IF(ISERROR(MATCH(原始数据!AM339,各类选项!$C:$C,0)),1,0))</f>
        <v/>
      </c>
      <c r="M338" s="20" t="str">
        <f>IF(原始数据!AN339="","",IF(ISERROR(MATCH(原始数据!AN339,各类选项!$C:$C,0)),1,0))</f>
        <v/>
      </c>
      <c r="N338" s="20" t="str">
        <f>IF(原始数据!AO339="","",IF(ISERROR(MATCH(原始数据!AO339,各类选项!$C:$C,0)),1,0))</f>
        <v/>
      </c>
      <c r="O338" s="20" t="str">
        <f>IF(原始数据!AP339="","",IF(ISERROR(MATCH(原始数据!AP339,各类选项!$E:$E,0)),1,0))</f>
        <v/>
      </c>
      <c r="P338" s="20" t="str">
        <f>IF(原始数据!AQ339="","",IF(ISERROR(MATCH(原始数据!AQ339,各类选项!$E:$E,0)),1,0))</f>
        <v/>
      </c>
      <c r="Q338" s="20" t="str">
        <f>IF(原始数据!AR339="","",IF(ISERROR(MATCH(原始数据!AR339,各类选项!$E:$E,0)),1,0))</f>
        <v/>
      </c>
      <c r="R338" s="20" t="str">
        <f>IF(原始数据!AS339="","",IF(ISERROR(MATCH(原始数据!AS339,各类选项!$E:$E,0)),1,0))</f>
        <v/>
      </c>
      <c r="S338" s="20" t="str">
        <f>IF(原始数据!AV339="","",IF(ISERROR(MATCH(原始数据!AV339,各类选项!$C:$C,0)),1,0))</f>
        <v/>
      </c>
      <c r="T338" s="20" t="str">
        <f>IF(赛后数据!M339="","",IF(ISERROR(MATCH(赛后数据!M339,(各类选项!J:J),0)),1,0))</f>
        <v/>
      </c>
      <c r="U338" s="20" t="str">
        <f>IF(赛后数据!U339="","",IF(ISERROR(MATCH(赛后数据!U339,(各类选项!J:J),0)),1,0))</f>
        <v/>
      </c>
      <c r="V338" s="20" t="str">
        <f>IF(赛后数据!AC339="","",IF(ISERROR(MATCH(赛后数据!AC339,(各类选项!J:J),0)),1,0))</f>
        <v/>
      </c>
      <c r="W338" s="20" t="str">
        <f>IF(赛后数据!AK339="","",IF(ISERROR(MATCH(赛后数据!AK339,(各类选项!J:J),0)),1,0))</f>
        <v/>
      </c>
      <c r="Y338" s="20" t="str">
        <f>IF(对局数据!AM339="","",IF(ISERROR(MATCH(对局数据!AM339,(各类选项!J:J),0)),1,0))</f>
        <v/>
      </c>
    </row>
    <row r="339" spans="1:25">
      <c r="A339" s="20">
        <f t="shared" si="15"/>
        <v>0</v>
      </c>
      <c r="B339" s="20">
        <f t="shared" si="16"/>
        <v>0</v>
      </c>
      <c r="C339" s="20">
        <f t="shared" si="17"/>
        <v>0</v>
      </c>
      <c r="D339" s="20" t="str">
        <f>IF(原始数据!K340="","",IF(ISERROR(MATCH(原始数据!K340,原始数据!E340:F340,0)),1,0)-IF(原始数据!K340="",1,0))</f>
        <v/>
      </c>
      <c r="E339" s="20" t="str">
        <f>IF(原始数据!L340="","",IF(ISERROR(MATCH(原始数据!L340,各类选项!L:L,0)),1,0)-IF(原始数据!L340="",1,0))</f>
        <v/>
      </c>
      <c r="F339" s="20" t="str">
        <f>IF(原始数据!W340="","",IF(ISERROR(MATCH(原始数据!W340,各类选项!G:G,0)),1,0))</f>
        <v/>
      </c>
      <c r="G339" s="20" t="str">
        <f>IF(原始数据!X340="","",IF(ISERROR(MATCH(原始数据!X340,各类选项!G:G,0)),1,0))</f>
        <v/>
      </c>
      <c r="H339" s="20" t="str">
        <f>IF(原始数据!AK340="","",IF(ISERROR(MATCH(原始数据!AK340,各类选项!$E:$E,0)),1,0))</f>
        <v/>
      </c>
      <c r="I339" s="20" t="str">
        <f>IF(原始数据!AL340="","",IF(ISERROR(MATCH(原始数据!AL340,各类选项!$E:$E,0)),1,0))</f>
        <v/>
      </c>
      <c r="J339" s="20" t="str">
        <f>IF(原始数据!AR340="","",IF(ISERROR(MATCH(原始数据!AR340,各类选项!$E:$E,0)),1,0))</f>
        <v/>
      </c>
      <c r="K339" s="20" t="str">
        <f>IF(原始数据!AT340="","",IF(ISERROR(MATCH(原始数据!AT340,各类选项!$E:$E,0)),1,0))</f>
        <v/>
      </c>
      <c r="L339" s="20" t="str">
        <f>IF(原始数据!AM340="","",IF(ISERROR(MATCH(原始数据!AM340,各类选项!$C:$C,0)),1,0))</f>
        <v/>
      </c>
      <c r="M339" s="20" t="str">
        <f>IF(原始数据!AN340="","",IF(ISERROR(MATCH(原始数据!AN340,各类选项!$C:$C,0)),1,0))</f>
        <v/>
      </c>
      <c r="N339" s="20" t="str">
        <f>IF(原始数据!AO340="","",IF(ISERROR(MATCH(原始数据!AO340,各类选项!$C:$C,0)),1,0))</f>
        <v/>
      </c>
      <c r="O339" s="20" t="str">
        <f>IF(原始数据!AP340="","",IF(ISERROR(MATCH(原始数据!AP340,各类选项!$E:$E,0)),1,0))</f>
        <v/>
      </c>
      <c r="P339" s="20" t="str">
        <f>IF(原始数据!AQ340="","",IF(ISERROR(MATCH(原始数据!AQ340,各类选项!$E:$E,0)),1,0))</f>
        <v/>
      </c>
      <c r="Q339" s="20" t="str">
        <f>IF(原始数据!AR340="","",IF(ISERROR(MATCH(原始数据!AR340,各类选项!$E:$E,0)),1,0))</f>
        <v/>
      </c>
      <c r="R339" s="20" t="str">
        <f>IF(原始数据!AS340="","",IF(ISERROR(MATCH(原始数据!AS340,各类选项!$E:$E,0)),1,0))</f>
        <v/>
      </c>
      <c r="S339" s="20" t="str">
        <f>IF(原始数据!AV340="","",IF(ISERROR(MATCH(原始数据!AV340,各类选项!$C:$C,0)),1,0))</f>
        <v/>
      </c>
      <c r="T339" s="20" t="str">
        <f>IF(赛后数据!M340="","",IF(ISERROR(MATCH(赛后数据!M340,(各类选项!J:J),0)),1,0))</f>
        <v/>
      </c>
      <c r="U339" s="20" t="str">
        <f>IF(赛后数据!U340="","",IF(ISERROR(MATCH(赛后数据!U340,(各类选项!J:J),0)),1,0))</f>
        <v/>
      </c>
      <c r="V339" s="20" t="str">
        <f>IF(赛后数据!AC340="","",IF(ISERROR(MATCH(赛后数据!AC340,(各类选项!J:J),0)),1,0))</f>
        <v/>
      </c>
      <c r="W339" s="20" t="str">
        <f>IF(赛后数据!AK340="","",IF(ISERROR(MATCH(赛后数据!AK340,(各类选项!J:J),0)),1,0))</f>
        <v/>
      </c>
      <c r="Y339" s="20" t="str">
        <f>IF(对局数据!AM340="","",IF(ISERROR(MATCH(对局数据!AM340,(各类选项!J:J),0)),1,0))</f>
        <v/>
      </c>
    </row>
    <row r="340" spans="1:25">
      <c r="A340" s="20">
        <f t="shared" si="15"/>
        <v>0</v>
      </c>
      <c r="B340" s="20">
        <f t="shared" si="16"/>
        <v>0</v>
      </c>
      <c r="C340" s="20">
        <f t="shared" si="17"/>
        <v>0</v>
      </c>
      <c r="D340" s="20" t="str">
        <f>IF(原始数据!K341="","",IF(ISERROR(MATCH(原始数据!K341,原始数据!E341:F341,0)),1,0)-IF(原始数据!K341="",1,0))</f>
        <v/>
      </c>
      <c r="E340" s="20" t="str">
        <f>IF(原始数据!L341="","",IF(ISERROR(MATCH(原始数据!L341,各类选项!L:L,0)),1,0)-IF(原始数据!L341="",1,0))</f>
        <v/>
      </c>
      <c r="F340" s="20" t="str">
        <f>IF(原始数据!W341="","",IF(ISERROR(MATCH(原始数据!W341,各类选项!G:G,0)),1,0))</f>
        <v/>
      </c>
      <c r="G340" s="20" t="str">
        <f>IF(原始数据!X341="","",IF(ISERROR(MATCH(原始数据!X341,各类选项!G:G,0)),1,0))</f>
        <v/>
      </c>
      <c r="H340" s="20" t="str">
        <f>IF(原始数据!AK341="","",IF(ISERROR(MATCH(原始数据!AK341,各类选项!$E:$E,0)),1,0))</f>
        <v/>
      </c>
      <c r="I340" s="20" t="str">
        <f>IF(原始数据!AL341="","",IF(ISERROR(MATCH(原始数据!AL341,各类选项!$E:$E,0)),1,0))</f>
        <v/>
      </c>
      <c r="J340" s="20" t="str">
        <f>IF(原始数据!AR341="","",IF(ISERROR(MATCH(原始数据!AR341,各类选项!$E:$E,0)),1,0))</f>
        <v/>
      </c>
      <c r="K340" s="20" t="str">
        <f>IF(原始数据!AT341="","",IF(ISERROR(MATCH(原始数据!AT341,各类选项!$E:$E,0)),1,0))</f>
        <v/>
      </c>
      <c r="L340" s="20" t="str">
        <f>IF(原始数据!AM341="","",IF(ISERROR(MATCH(原始数据!AM341,各类选项!$C:$C,0)),1,0))</f>
        <v/>
      </c>
      <c r="M340" s="20" t="str">
        <f>IF(原始数据!AN341="","",IF(ISERROR(MATCH(原始数据!AN341,各类选项!$C:$C,0)),1,0))</f>
        <v/>
      </c>
      <c r="N340" s="20" t="str">
        <f>IF(原始数据!AO341="","",IF(ISERROR(MATCH(原始数据!AO341,各类选项!$C:$C,0)),1,0))</f>
        <v/>
      </c>
      <c r="O340" s="20" t="str">
        <f>IF(原始数据!AP341="","",IF(ISERROR(MATCH(原始数据!AP341,各类选项!$E:$E,0)),1,0))</f>
        <v/>
      </c>
      <c r="P340" s="20" t="str">
        <f>IF(原始数据!AQ341="","",IF(ISERROR(MATCH(原始数据!AQ341,各类选项!$E:$E,0)),1,0))</f>
        <v/>
      </c>
      <c r="Q340" s="20" t="str">
        <f>IF(原始数据!AR341="","",IF(ISERROR(MATCH(原始数据!AR341,各类选项!$E:$E,0)),1,0))</f>
        <v/>
      </c>
      <c r="R340" s="20" t="str">
        <f>IF(原始数据!AS341="","",IF(ISERROR(MATCH(原始数据!AS341,各类选项!$E:$E,0)),1,0))</f>
        <v/>
      </c>
      <c r="S340" s="20" t="str">
        <f>IF(原始数据!AV341="","",IF(ISERROR(MATCH(原始数据!AV341,各类选项!$C:$C,0)),1,0))</f>
        <v/>
      </c>
      <c r="T340" s="20" t="str">
        <f>IF(赛后数据!M341="","",IF(ISERROR(MATCH(赛后数据!M341,(各类选项!J:J),0)),1,0))</f>
        <v/>
      </c>
      <c r="U340" s="20" t="str">
        <f>IF(赛后数据!U341="","",IF(ISERROR(MATCH(赛后数据!U341,(各类选项!J:J),0)),1,0))</f>
        <v/>
      </c>
      <c r="V340" s="20" t="str">
        <f>IF(赛后数据!AC341="","",IF(ISERROR(MATCH(赛后数据!AC341,(各类选项!J:J),0)),1,0))</f>
        <v/>
      </c>
      <c r="W340" s="20" t="str">
        <f>IF(赛后数据!AK341="","",IF(ISERROR(MATCH(赛后数据!AK341,(各类选项!J:J),0)),1,0))</f>
        <v/>
      </c>
      <c r="Y340" s="20" t="str">
        <f>IF(对局数据!AM341="","",IF(ISERROR(MATCH(对局数据!AM341,(各类选项!J:J),0)),1,0))</f>
        <v/>
      </c>
    </row>
    <row r="341" spans="1:25">
      <c r="A341" s="20">
        <f t="shared" si="15"/>
        <v>0</v>
      </c>
      <c r="B341" s="20">
        <f t="shared" si="16"/>
        <v>0</v>
      </c>
      <c r="C341" s="20">
        <f t="shared" si="17"/>
        <v>0</v>
      </c>
      <c r="D341" s="20" t="str">
        <f>IF(原始数据!K342="","",IF(ISERROR(MATCH(原始数据!K342,原始数据!E342:F342,0)),1,0)-IF(原始数据!K342="",1,0))</f>
        <v/>
      </c>
      <c r="E341" s="20" t="str">
        <f>IF(原始数据!L342="","",IF(ISERROR(MATCH(原始数据!L342,各类选项!L:L,0)),1,0)-IF(原始数据!L342="",1,0))</f>
        <v/>
      </c>
      <c r="F341" s="20" t="str">
        <f>IF(原始数据!W342="","",IF(ISERROR(MATCH(原始数据!W342,各类选项!G:G,0)),1,0))</f>
        <v/>
      </c>
      <c r="G341" s="20" t="str">
        <f>IF(原始数据!X342="","",IF(ISERROR(MATCH(原始数据!X342,各类选项!G:G,0)),1,0))</f>
        <v/>
      </c>
      <c r="H341" s="20" t="str">
        <f>IF(原始数据!AK342="","",IF(ISERROR(MATCH(原始数据!AK342,各类选项!$E:$E,0)),1,0))</f>
        <v/>
      </c>
      <c r="I341" s="20" t="str">
        <f>IF(原始数据!AL342="","",IF(ISERROR(MATCH(原始数据!AL342,各类选项!$E:$E,0)),1,0))</f>
        <v/>
      </c>
      <c r="J341" s="20" t="str">
        <f>IF(原始数据!AR342="","",IF(ISERROR(MATCH(原始数据!AR342,各类选项!$E:$E,0)),1,0))</f>
        <v/>
      </c>
      <c r="K341" s="20" t="str">
        <f>IF(原始数据!AT342="","",IF(ISERROR(MATCH(原始数据!AT342,各类选项!$E:$E,0)),1,0))</f>
        <v/>
      </c>
      <c r="L341" s="20" t="str">
        <f>IF(原始数据!AM342="","",IF(ISERROR(MATCH(原始数据!AM342,各类选项!$C:$C,0)),1,0))</f>
        <v/>
      </c>
      <c r="M341" s="20" t="str">
        <f>IF(原始数据!AN342="","",IF(ISERROR(MATCH(原始数据!AN342,各类选项!$C:$C,0)),1,0))</f>
        <v/>
      </c>
      <c r="N341" s="20" t="str">
        <f>IF(原始数据!AO342="","",IF(ISERROR(MATCH(原始数据!AO342,各类选项!$C:$C,0)),1,0))</f>
        <v/>
      </c>
      <c r="O341" s="20" t="str">
        <f>IF(原始数据!AP342="","",IF(ISERROR(MATCH(原始数据!AP342,各类选项!$E:$E,0)),1,0))</f>
        <v/>
      </c>
      <c r="P341" s="20" t="str">
        <f>IF(原始数据!AQ342="","",IF(ISERROR(MATCH(原始数据!AQ342,各类选项!$E:$E,0)),1,0))</f>
        <v/>
      </c>
      <c r="Q341" s="20" t="str">
        <f>IF(原始数据!AR342="","",IF(ISERROR(MATCH(原始数据!AR342,各类选项!$E:$E,0)),1,0))</f>
        <v/>
      </c>
      <c r="R341" s="20" t="str">
        <f>IF(原始数据!AS342="","",IF(ISERROR(MATCH(原始数据!AS342,各类选项!$E:$E,0)),1,0))</f>
        <v/>
      </c>
      <c r="S341" s="20" t="str">
        <f>IF(原始数据!AV342="","",IF(ISERROR(MATCH(原始数据!AV342,各类选项!$C:$C,0)),1,0))</f>
        <v/>
      </c>
      <c r="T341" s="20" t="str">
        <f>IF(赛后数据!M342="","",IF(ISERROR(MATCH(赛后数据!M342,(各类选项!J:J),0)),1,0))</f>
        <v/>
      </c>
      <c r="U341" s="20" t="str">
        <f>IF(赛后数据!U342="","",IF(ISERROR(MATCH(赛后数据!U342,(各类选项!J:J),0)),1,0))</f>
        <v/>
      </c>
      <c r="V341" s="20" t="str">
        <f>IF(赛后数据!AC342="","",IF(ISERROR(MATCH(赛后数据!AC342,(各类选项!J:J),0)),1,0))</f>
        <v/>
      </c>
      <c r="W341" s="20" t="str">
        <f>IF(赛后数据!AK342="","",IF(ISERROR(MATCH(赛后数据!AK342,(各类选项!J:J),0)),1,0))</f>
        <v/>
      </c>
      <c r="Y341" s="20" t="str">
        <f>IF(对局数据!AM342="","",IF(ISERROR(MATCH(对局数据!AM342,(各类选项!J:J),0)),1,0))</f>
        <v/>
      </c>
    </row>
    <row r="342" spans="1:25">
      <c r="A342" s="20">
        <f t="shared" si="15"/>
        <v>0</v>
      </c>
      <c r="B342" s="20">
        <f t="shared" si="16"/>
        <v>0</v>
      </c>
      <c r="C342" s="20">
        <f t="shared" si="17"/>
        <v>0</v>
      </c>
      <c r="D342" s="20" t="str">
        <f>IF(原始数据!K343="","",IF(ISERROR(MATCH(原始数据!K343,原始数据!E343:F343,0)),1,0)-IF(原始数据!K343="",1,0))</f>
        <v/>
      </c>
      <c r="E342" s="20" t="str">
        <f>IF(原始数据!L343="","",IF(ISERROR(MATCH(原始数据!L343,各类选项!L:L,0)),1,0)-IF(原始数据!L343="",1,0))</f>
        <v/>
      </c>
      <c r="F342" s="20" t="str">
        <f>IF(原始数据!W343="","",IF(ISERROR(MATCH(原始数据!W343,各类选项!G:G,0)),1,0))</f>
        <v/>
      </c>
      <c r="G342" s="20" t="str">
        <f>IF(原始数据!X343="","",IF(ISERROR(MATCH(原始数据!X343,各类选项!G:G,0)),1,0))</f>
        <v/>
      </c>
      <c r="H342" s="20" t="str">
        <f>IF(原始数据!AK343="","",IF(ISERROR(MATCH(原始数据!AK343,各类选项!$E:$E,0)),1,0))</f>
        <v/>
      </c>
      <c r="I342" s="20" t="str">
        <f>IF(原始数据!AL343="","",IF(ISERROR(MATCH(原始数据!AL343,各类选项!$E:$E,0)),1,0))</f>
        <v/>
      </c>
      <c r="J342" s="20" t="str">
        <f>IF(原始数据!AR343="","",IF(ISERROR(MATCH(原始数据!AR343,各类选项!$E:$E,0)),1,0))</f>
        <v/>
      </c>
      <c r="K342" s="20" t="str">
        <f>IF(原始数据!AT343="","",IF(ISERROR(MATCH(原始数据!AT343,各类选项!$E:$E,0)),1,0))</f>
        <v/>
      </c>
      <c r="L342" s="20" t="str">
        <f>IF(原始数据!AM343="","",IF(ISERROR(MATCH(原始数据!AM343,各类选项!$C:$C,0)),1,0))</f>
        <v/>
      </c>
      <c r="M342" s="20" t="str">
        <f>IF(原始数据!AN343="","",IF(ISERROR(MATCH(原始数据!AN343,各类选项!$C:$C,0)),1,0))</f>
        <v/>
      </c>
      <c r="N342" s="20" t="str">
        <f>IF(原始数据!AO343="","",IF(ISERROR(MATCH(原始数据!AO343,各类选项!$C:$C,0)),1,0))</f>
        <v/>
      </c>
      <c r="O342" s="20" t="str">
        <f>IF(原始数据!AP343="","",IF(ISERROR(MATCH(原始数据!AP343,各类选项!$E:$E,0)),1,0))</f>
        <v/>
      </c>
      <c r="P342" s="20" t="str">
        <f>IF(原始数据!AQ343="","",IF(ISERROR(MATCH(原始数据!AQ343,各类选项!$E:$E,0)),1,0))</f>
        <v/>
      </c>
      <c r="Q342" s="20" t="str">
        <f>IF(原始数据!AR343="","",IF(ISERROR(MATCH(原始数据!AR343,各类选项!$E:$E,0)),1,0))</f>
        <v/>
      </c>
      <c r="R342" s="20" t="str">
        <f>IF(原始数据!AS343="","",IF(ISERROR(MATCH(原始数据!AS343,各类选项!$E:$E,0)),1,0))</f>
        <v/>
      </c>
      <c r="S342" s="20" t="str">
        <f>IF(原始数据!AV343="","",IF(ISERROR(MATCH(原始数据!AV343,各类选项!$C:$C,0)),1,0))</f>
        <v/>
      </c>
      <c r="T342" s="20" t="str">
        <f>IF(赛后数据!M343="","",IF(ISERROR(MATCH(赛后数据!M343,(各类选项!J:J),0)),1,0))</f>
        <v/>
      </c>
      <c r="U342" s="20" t="str">
        <f>IF(赛后数据!U343="","",IF(ISERROR(MATCH(赛后数据!U343,(各类选项!J:J),0)),1,0))</f>
        <v/>
      </c>
      <c r="V342" s="20" t="str">
        <f>IF(赛后数据!AC343="","",IF(ISERROR(MATCH(赛后数据!AC343,(各类选项!J:J),0)),1,0))</f>
        <v/>
      </c>
      <c r="W342" s="20" t="str">
        <f>IF(赛后数据!AK343="","",IF(ISERROR(MATCH(赛后数据!AK343,(各类选项!J:J),0)),1,0))</f>
        <v/>
      </c>
      <c r="Y342" s="20" t="str">
        <f>IF(对局数据!AM343="","",IF(ISERROR(MATCH(对局数据!AM343,(各类选项!J:J),0)),1,0))</f>
        <v/>
      </c>
    </row>
    <row r="343" spans="1:25">
      <c r="A343" s="20">
        <f t="shared" si="15"/>
        <v>0</v>
      </c>
      <c r="B343" s="20">
        <f t="shared" si="16"/>
        <v>0</v>
      </c>
      <c r="C343" s="20">
        <f t="shared" si="17"/>
        <v>0</v>
      </c>
      <c r="D343" s="20" t="str">
        <f>IF(原始数据!K344="","",IF(ISERROR(MATCH(原始数据!K344,原始数据!E344:F344,0)),1,0)-IF(原始数据!K344="",1,0))</f>
        <v/>
      </c>
      <c r="E343" s="20" t="str">
        <f>IF(原始数据!L344="","",IF(ISERROR(MATCH(原始数据!L344,各类选项!L:L,0)),1,0)-IF(原始数据!L344="",1,0))</f>
        <v/>
      </c>
      <c r="F343" s="20" t="str">
        <f>IF(原始数据!W344="","",IF(ISERROR(MATCH(原始数据!W344,各类选项!G:G,0)),1,0))</f>
        <v/>
      </c>
      <c r="G343" s="20" t="str">
        <f>IF(原始数据!X344="","",IF(ISERROR(MATCH(原始数据!X344,各类选项!G:G,0)),1,0))</f>
        <v/>
      </c>
      <c r="H343" s="20" t="str">
        <f>IF(原始数据!AK344="","",IF(ISERROR(MATCH(原始数据!AK344,各类选项!$E:$E,0)),1,0))</f>
        <v/>
      </c>
      <c r="I343" s="20" t="str">
        <f>IF(原始数据!AL344="","",IF(ISERROR(MATCH(原始数据!AL344,各类选项!$E:$E,0)),1,0))</f>
        <v/>
      </c>
      <c r="J343" s="20" t="str">
        <f>IF(原始数据!AR344="","",IF(ISERROR(MATCH(原始数据!AR344,各类选项!$E:$E,0)),1,0))</f>
        <v/>
      </c>
      <c r="K343" s="20" t="str">
        <f>IF(原始数据!AT344="","",IF(ISERROR(MATCH(原始数据!AT344,各类选项!$E:$E,0)),1,0))</f>
        <v/>
      </c>
      <c r="L343" s="20" t="str">
        <f>IF(原始数据!AM344="","",IF(ISERROR(MATCH(原始数据!AM344,各类选项!$C:$C,0)),1,0))</f>
        <v/>
      </c>
      <c r="M343" s="20" t="str">
        <f>IF(原始数据!AN344="","",IF(ISERROR(MATCH(原始数据!AN344,各类选项!$C:$C,0)),1,0))</f>
        <v/>
      </c>
      <c r="N343" s="20" t="str">
        <f>IF(原始数据!AO344="","",IF(ISERROR(MATCH(原始数据!AO344,各类选项!$C:$C,0)),1,0))</f>
        <v/>
      </c>
      <c r="O343" s="20" t="str">
        <f>IF(原始数据!AP344="","",IF(ISERROR(MATCH(原始数据!AP344,各类选项!$E:$E,0)),1,0))</f>
        <v/>
      </c>
      <c r="P343" s="20" t="str">
        <f>IF(原始数据!AQ344="","",IF(ISERROR(MATCH(原始数据!AQ344,各类选项!$E:$E,0)),1,0))</f>
        <v/>
      </c>
      <c r="Q343" s="20" t="str">
        <f>IF(原始数据!AR344="","",IF(ISERROR(MATCH(原始数据!AR344,各类选项!$E:$E,0)),1,0))</f>
        <v/>
      </c>
      <c r="R343" s="20" t="str">
        <f>IF(原始数据!AS344="","",IF(ISERROR(MATCH(原始数据!AS344,各类选项!$E:$E,0)),1,0))</f>
        <v/>
      </c>
      <c r="S343" s="20" t="str">
        <f>IF(原始数据!AV344="","",IF(ISERROR(MATCH(原始数据!AV344,各类选项!$C:$C,0)),1,0))</f>
        <v/>
      </c>
      <c r="T343" s="20" t="str">
        <f>IF(赛后数据!M344="","",IF(ISERROR(MATCH(赛后数据!M344,(各类选项!J:J),0)),1,0))</f>
        <v/>
      </c>
      <c r="U343" s="20" t="str">
        <f>IF(赛后数据!U344="","",IF(ISERROR(MATCH(赛后数据!U344,(各类选项!J:J),0)),1,0))</f>
        <v/>
      </c>
      <c r="V343" s="20" t="str">
        <f>IF(赛后数据!AC344="","",IF(ISERROR(MATCH(赛后数据!AC344,(各类选项!J:J),0)),1,0))</f>
        <v/>
      </c>
      <c r="W343" s="20" t="str">
        <f>IF(赛后数据!AK344="","",IF(ISERROR(MATCH(赛后数据!AK344,(各类选项!J:J),0)),1,0))</f>
        <v/>
      </c>
      <c r="Y343" s="20" t="str">
        <f>IF(对局数据!AM344="","",IF(ISERROR(MATCH(对局数据!AM344,(各类选项!J:J),0)),1,0))</f>
        <v/>
      </c>
    </row>
    <row r="344" spans="1:25">
      <c r="A344" s="20">
        <f t="shared" si="15"/>
        <v>0</v>
      </c>
      <c r="B344" s="20">
        <f t="shared" si="16"/>
        <v>0</v>
      </c>
      <c r="C344" s="20">
        <f t="shared" si="17"/>
        <v>0</v>
      </c>
      <c r="D344" s="20" t="str">
        <f>IF(原始数据!K345="","",IF(ISERROR(MATCH(原始数据!K345,原始数据!E345:F345,0)),1,0)-IF(原始数据!K345="",1,0))</f>
        <v/>
      </c>
      <c r="E344" s="20" t="str">
        <f>IF(原始数据!L345="","",IF(ISERROR(MATCH(原始数据!L345,各类选项!L:L,0)),1,0)-IF(原始数据!L345="",1,0))</f>
        <v/>
      </c>
      <c r="F344" s="20" t="str">
        <f>IF(原始数据!W345="","",IF(ISERROR(MATCH(原始数据!W345,各类选项!G:G,0)),1,0))</f>
        <v/>
      </c>
      <c r="G344" s="20" t="str">
        <f>IF(原始数据!X345="","",IF(ISERROR(MATCH(原始数据!X345,各类选项!G:G,0)),1,0))</f>
        <v/>
      </c>
      <c r="H344" s="20" t="str">
        <f>IF(原始数据!AK345="","",IF(ISERROR(MATCH(原始数据!AK345,各类选项!$E:$E,0)),1,0))</f>
        <v/>
      </c>
      <c r="I344" s="20" t="str">
        <f>IF(原始数据!AL345="","",IF(ISERROR(MATCH(原始数据!AL345,各类选项!$E:$E,0)),1,0))</f>
        <v/>
      </c>
      <c r="J344" s="20" t="str">
        <f>IF(原始数据!AR345="","",IF(ISERROR(MATCH(原始数据!AR345,各类选项!$E:$E,0)),1,0))</f>
        <v/>
      </c>
      <c r="K344" s="20" t="str">
        <f>IF(原始数据!AT345="","",IF(ISERROR(MATCH(原始数据!AT345,各类选项!$E:$E,0)),1,0))</f>
        <v/>
      </c>
      <c r="L344" s="20" t="str">
        <f>IF(原始数据!AM345="","",IF(ISERROR(MATCH(原始数据!AM345,各类选项!$C:$C,0)),1,0))</f>
        <v/>
      </c>
      <c r="M344" s="20" t="str">
        <f>IF(原始数据!AN345="","",IF(ISERROR(MATCH(原始数据!AN345,各类选项!$C:$C,0)),1,0))</f>
        <v/>
      </c>
      <c r="N344" s="20" t="str">
        <f>IF(原始数据!AO345="","",IF(ISERROR(MATCH(原始数据!AO345,各类选项!$C:$C,0)),1,0))</f>
        <v/>
      </c>
      <c r="O344" s="20" t="str">
        <f>IF(原始数据!AP345="","",IF(ISERROR(MATCH(原始数据!AP345,各类选项!$E:$E,0)),1,0))</f>
        <v/>
      </c>
      <c r="P344" s="20" t="str">
        <f>IF(原始数据!AQ345="","",IF(ISERROR(MATCH(原始数据!AQ345,各类选项!$E:$E,0)),1,0))</f>
        <v/>
      </c>
      <c r="Q344" s="20" t="str">
        <f>IF(原始数据!AR345="","",IF(ISERROR(MATCH(原始数据!AR345,各类选项!$E:$E,0)),1,0))</f>
        <v/>
      </c>
      <c r="R344" s="20" t="str">
        <f>IF(原始数据!AS345="","",IF(ISERROR(MATCH(原始数据!AS345,各类选项!$E:$E,0)),1,0))</f>
        <v/>
      </c>
      <c r="S344" s="20" t="str">
        <f>IF(原始数据!AV345="","",IF(ISERROR(MATCH(原始数据!AV345,各类选项!$C:$C,0)),1,0))</f>
        <v/>
      </c>
      <c r="T344" s="20" t="str">
        <f>IF(赛后数据!M345="","",IF(ISERROR(MATCH(赛后数据!M345,(各类选项!J:J),0)),1,0))</f>
        <v/>
      </c>
      <c r="U344" s="20" t="str">
        <f>IF(赛后数据!U345="","",IF(ISERROR(MATCH(赛后数据!U345,(各类选项!J:J),0)),1,0))</f>
        <v/>
      </c>
      <c r="V344" s="20" t="str">
        <f>IF(赛后数据!AC345="","",IF(ISERROR(MATCH(赛后数据!AC345,(各类选项!J:J),0)),1,0))</f>
        <v/>
      </c>
      <c r="W344" s="20" t="str">
        <f>IF(赛后数据!AK345="","",IF(ISERROR(MATCH(赛后数据!AK345,(各类选项!J:J),0)),1,0))</f>
        <v/>
      </c>
      <c r="Y344" s="20" t="str">
        <f>IF(对局数据!AM345="","",IF(ISERROR(MATCH(对局数据!AM345,(各类选项!J:J),0)),1,0))</f>
        <v/>
      </c>
    </row>
    <row r="345" spans="1:25">
      <c r="A345" s="20">
        <f t="shared" si="15"/>
        <v>0</v>
      </c>
      <c r="B345" s="20">
        <f t="shared" si="16"/>
        <v>0</v>
      </c>
      <c r="C345" s="20">
        <f t="shared" si="17"/>
        <v>0</v>
      </c>
      <c r="D345" s="20" t="str">
        <f>IF(原始数据!K346="","",IF(ISERROR(MATCH(原始数据!K346,原始数据!E346:F346,0)),1,0)-IF(原始数据!K346="",1,0))</f>
        <v/>
      </c>
      <c r="E345" s="20" t="str">
        <f>IF(原始数据!L346="","",IF(ISERROR(MATCH(原始数据!L346,各类选项!L:L,0)),1,0)-IF(原始数据!L346="",1,0))</f>
        <v/>
      </c>
      <c r="F345" s="20" t="str">
        <f>IF(原始数据!W346="","",IF(ISERROR(MATCH(原始数据!W346,各类选项!G:G,0)),1,0))</f>
        <v/>
      </c>
      <c r="G345" s="20" t="str">
        <f>IF(原始数据!X346="","",IF(ISERROR(MATCH(原始数据!X346,各类选项!G:G,0)),1,0))</f>
        <v/>
      </c>
      <c r="H345" s="20" t="str">
        <f>IF(原始数据!AK346="","",IF(ISERROR(MATCH(原始数据!AK346,各类选项!$E:$E,0)),1,0))</f>
        <v/>
      </c>
      <c r="I345" s="20" t="str">
        <f>IF(原始数据!AL346="","",IF(ISERROR(MATCH(原始数据!AL346,各类选项!$E:$E,0)),1,0))</f>
        <v/>
      </c>
      <c r="J345" s="20" t="str">
        <f>IF(原始数据!AR346="","",IF(ISERROR(MATCH(原始数据!AR346,各类选项!$E:$E,0)),1,0))</f>
        <v/>
      </c>
      <c r="K345" s="20" t="str">
        <f>IF(原始数据!AT346="","",IF(ISERROR(MATCH(原始数据!AT346,各类选项!$E:$E,0)),1,0))</f>
        <v/>
      </c>
      <c r="L345" s="20" t="str">
        <f>IF(原始数据!AM346="","",IF(ISERROR(MATCH(原始数据!AM346,各类选项!$C:$C,0)),1,0))</f>
        <v/>
      </c>
      <c r="M345" s="20" t="str">
        <f>IF(原始数据!AN346="","",IF(ISERROR(MATCH(原始数据!AN346,各类选项!$C:$C,0)),1,0))</f>
        <v/>
      </c>
      <c r="N345" s="20" t="str">
        <f>IF(原始数据!AO346="","",IF(ISERROR(MATCH(原始数据!AO346,各类选项!$C:$C,0)),1,0))</f>
        <v/>
      </c>
      <c r="O345" s="20" t="str">
        <f>IF(原始数据!AP346="","",IF(ISERROR(MATCH(原始数据!AP346,各类选项!$E:$E,0)),1,0))</f>
        <v/>
      </c>
      <c r="P345" s="20" t="str">
        <f>IF(原始数据!AQ346="","",IF(ISERROR(MATCH(原始数据!AQ346,各类选项!$E:$E,0)),1,0))</f>
        <v/>
      </c>
      <c r="Q345" s="20" t="str">
        <f>IF(原始数据!AR346="","",IF(ISERROR(MATCH(原始数据!AR346,各类选项!$E:$E,0)),1,0))</f>
        <v/>
      </c>
      <c r="R345" s="20" t="str">
        <f>IF(原始数据!AS346="","",IF(ISERROR(MATCH(原始数据!AS346,各类选项!$E:$E,0)),1,0))</f>
        <v/>
      </c>
      <c r="S345" s="20" t="str">
        <f>IF(原始数据!AV346="","",IF(ISERROR(MATCH(原始数据!AV346,各类选项!$C:$C,0)),1,0))</f>
        <v/>
      </c>
      <c r="T345" s="20" t="str">
        <f>IF(赛后数据!M346="","",IF(ISERROR(MATCH(赛后数据!M346,(各类选项!J:J),0)),1,0))</f>
        <v/>
      </c>
      <c r="U345" s="20" t="str">
        <f>IF(赛后数据!U346="","",IF(ISERROR(MATCH(赛后数据!U346,(各类选项!J:J),0)),1,0))</f>
        <v/>
      </c>
      <c r="V345" s="20" t="str">
        <f>IF(赛后数据!AC346="","",IF(ISERROR(MATCH(赛后数据!AC346,(各类选项!J:J),0)),1,0))</f>
        <v/>
      </c>
      <c r="W345" s="20" t="str">
        <f>IF(赛后数据!AK346="","",IF(ISERROR(MATCH(赛后数据!AK346,(各类选项!J:J),0)),1,0))</f>
        <v/>
      </c>
      <c r="Y345" s="20" t="str">
        <f>IF(对局数据!AM346="","",IF(ISERROR(MATCH(对局数据!AM346,(各类选项!J:J),0)),1,0))</f>
        <v/>
      </c>
    </row>
    <row r="346" spans="1:25">
      <c r="A346" s="20">
        <f t="shared" si="15"/>
        <v>0</v>
      </c>
      <c r="B346" s="20">
        <f t="shared" si="16"/>
        <v>0</v>
      </c>
      <c r="C346" s="20">
        <f t="shared" si="17"/>
        <v>0</v>
      </c>
      <c r="D346" s="20" t="str">
        <f>IF(原始数据!K347="","",IF(ISERROR(MATCH(原始数据!K347,原始数据!E347:F347,0)),1,0)-IF(原始数据!K347="",1,0))</f>
        <v/>
      </c>
      <c r="E346" s="20" t="str">
        <f>IF(原始数据!L347="","",IF(ISERROR(MATCH(原始数据!L347,各类选项!L:L,0)),1,0)-IF(原始数据!L347="",1,0))</f>
        <v/>
      </c>
      <c r="F346" s="20" t="str">
        <f>IF(原始数据!W347="","",IF(ISERROR(MATCH(原始数据!W347,各类选项!G:G,0)),1,0))</f>
        <v/>
      </c>
      <c r="G346" s="20" t="str">
        <f>IF(原始数据!X347="","",IF(ISERROR(MATCH(原始数据!X347,各类选项!G:G,0)),1,0))</f>
        <v/>
      </c>
      <c r="H346" s="20" t="str">
        <f>IF(原始数据!AK347="","",IF(ISERROR(MATCH(原始数据!AK347,各类选项!$E:$E,0)),1,0))</f>
        <v/>
      </c>
      <c r="I346" s="20" t="str">
        <f>IF(原始数据!AL347="","",IF(ISERROR(MATCH(原始数据!AL347,各类选项!$E:$E,0)),1,0))</f>
        <v/>
      </c>
      <c r="J346" s="20" t="str">
        <f>IF(原始数据!AR347="","",IF(ISERROR(MATCH(原始数据!AR347,各类选项!$E:$E,0)),1,0))</f>
        <v/>
      </c>
      <c r="K346" s="20" t="str">
        <f>IF(原始数据!AT347="","",IF(ISERROR(MATCH(原始数据!AT347,各类选项!$E:$E,0)),1,0))</f>
        <v/>
      </c>
      <c r="L346" s="20" t="str">
        <f>IF(原始数据!AM347="","",IF(ISERROR(MATCH(原始数据!AM347,各类选项!$C:$C,0)),1,0))</f>
        <v/>
      </c>
      <c r="M346" s="20" t="str">
        <f>IF(原始数据!AN347="","",IF(ISERROR(MATCH(原始数据!AN347,各类选项!$C:$C,0)),1,0))</f>
        <v/>
      </c>
      <c r="N346" s="20" t="str">
        <f>IF(原始数据!AO347="","",IF(ISERROR(MATCH(原始数据!AO347,各类选项!$C:$C,0)),1,0))</f>
        <v/>
      </c>
      <c r="O346" s="20" t="str">
        <f>IF(原始数据!AP347="","",IF(ISERROR(MATCH(原始数据!AP347,各类选项!$E:$E,0)),1,0))</f>
        <v/>
      </c>
      <c r="P346" s="20" t="str">
        <f>IF(原始数据!AQ347="","",IF(ISERROR(MATCH(原始数据!AQ347,各类选项!$E:$E,0)),1,0))</f>
        <v/>
      </c>
      <c r="Q346" s="20" t="str">
        <f>IF(原始数据!AR347="","",IF(ISERROR(MATCH(原始数据!AR347,各类选项!$E:$E,0)),1,0))</f>
        <v/>
      </c>
      <c r="R346" s="20" t="str">
        <f>IF(原始数据!AS347="","",IF(ISERROR(MATCH(原始数据!AS347,各类选项!$E:$E,0)),1,0))</f>
        <v/>
      </c>
      <c r="S346" s="20" t="str">
        <f>IF(原始数据!AV347="","",IF(ISERROR(MATCH(原始数据!AV347,各类选项!$C:$C,0)),1,0))</f>
        <v/>
      </c>
      <c r="T346" s="20" t="str">
        <f>IF(赛后数据!M347="","",IF(ISERROR(MATCH(赛后数据!M347,(各类选项!J:J),0)),1,0))</f>
        <v/>
      </c>
      <c r="U346" s="20" t="str">
        <f>IF(赛后数据!U347="","",IF(ISERROR(MATCH(赛后数据!U347,(各类选项!J:J),0)),1,0))</f>
        <v/>
      </c>
      <c r="V346" s="20" t="str">
        <f>IF(赛后数据!AC347="","",IF(ISERROR(MATCH(赛后数据!AC347,(各类选项!J:J),0)),1,0))</f>
        <v/>
      </c>
      <c r="W346" s="20" t="str">
        <f>IF(赛后数据!AK347="","",IF(ISERROR(MATCH(赛后数据!AK347,(各类选项!J:J),0)),1,0))</f>
        <v/>
      </c>
      <c r="Y346" s="20" t="str">
        <f>IF(对局数据!AM347="","",IF(ISERROR(MATCH(对局数据!AM347,(各类选项!J:J),0)),1,0))</f>
        <v/>
      </c>
    </row>
    <row r="347" spans="1:25">
      <c r="A347" s="20">
        <f t="shared" si="15"/>
        <v>0</v>
      </c>
      <c r="B347" s="20">
        <f t="shared" si="16"/>
        <v>0</v>
      </c>
      <c r="C347" s="20">
        <f t="shared" si="17"/>
        <v>0</v>
      </c>
      <c r="D347" s="20" t="str">
        <f>IF(原始数据!K348="","",IF(ISERROR(MATCH(原始数据!K348,原始数据!E348:F348,0)),1,0)-IF(原始数据!K348="",1,0))</f>
        <v/>
      </c>
      <c r="E347" s="20" t="str">
        <f>IF(原始数据!L348="","",IF(ISERROR(MATCH(原始数据!L348,各类选项!L:L,0)),1,0)-IF(原始数据!L348="",1,0))</f>
        <v/>
      </c>
      <c r="F347" s="20" t="str">
        <f>IF(原始数据!W348="","",IF(ISERROR(MATCH(原始数据!W348,各类选项!G:G,0)),1,0))</f>
        <v/>
      </c>
      <c r="G347" s="20" t="str">
        <f>IF(原始数据!X348="","",IF(ISERROR(MATCH(原始数据!X348,各类选项!G:G,0)),1,0))</f>
        <v/>
      </c>
      <c r="H347" s="20" t="str">
        <f>IF(原始数据!AK348="","",IF(ISERROR(MATCH(原始数据!AK348,各类选项!$E:$E,0)),1,0))</f>
        <v/>
      </c>
      <c r="I347" s="20" t="str">
        <f>IF(原始数据!AL348="","",IF(ISERROR(MATCH(原始数据!AL348,各类选项!$E:$E,0)),1,0))</f>
        <v/>
      </c>
      <c r="J347" s="20" t="str">
        <f>IF(原始数据!AR348="","",IF(ISERROR(MATCH(原始数据!AR348,各类选项!$E:$E,0)),1,0))</f>
        <v/>
      </c>
      <c r="K347" s="20" t="str">
        <f>IF(原始数据!AT348="","",IF(ISERROR(MATCH(原始数据!AT348,各类选项!$E:$E,0)),1,0))</f>
        <v/>
      </c>
      <c r="L347" s="20" t="str">
        <f>IF(原始数据!AM348="","",IF(ISERROR(MATCH(原始数据!AM348,各类选项!$C:$C,0)),1,0))</f>
        <v/>
      </c>
      <c r="M347" s="20" t="str">
        <f>IF(原始数据!AN348="","",IF(ISERROR(MATCH(原始数据!AN348,各类选项!$C:$C,0)),1,0))</f>
        <v/>
      </c>
      <c r="N347" s="20" t="str">
        <f>IF(原始数据!AO348="","",IF(ISERROR(MATCH(原始数据!AO348,各类选项!$C:$C,0)),1,0))</f>
        <v/>
      </c>
      <c r="O347" s="20" t="str">
        <f>IF(原始数据!AP348="","",IF(ISERROR(MATCH(原始数据!AP348,各类选项!$E:$E,0)),1,0))</f>
        <v/>
      </c>
      <c r="P347" s="20" t="str">
        <f>IF(原始数据!AQ348="","",IF(ISERROR(MATCH(原始数据!AQ348,各类选项!$E:$E,0)),1,0))</f>
        <v/>
      </c>
      <c r="Q347" s="20" t="str">
        <f>IF(原始数据!AR348="","",IF(ISERROR(MATCH(原始数据!AR348,各类选项!$E:$E,0)),1,0))</f>
        <v/>
      </c>
      <c r="R347" s="20" t="str">
        <f>IF(原始数据!AS348="","",IF(ISERROR(MATCH(原始数据!AS348,各类选项!$E:$E,0)),1,0))</f>
        <v/>
      </c>
      <c r="S347" s="20" t="str">
        <f>IF(原始数据!AV348="","",IF(ISERROR(MATCH(原始数据!AV348,各类选项!$C:$C,0)),1,0))</f>
        <v/>
      </c>
      <c r="T347" s="20" t="str">
        <f>IF(赛后数据!M348="","",IF(ISERROR(MATCH(赛后数据!M348,(各类选项!J:J),0)),1,0))</f>
        <v/>
      </c>
      <c r="U347" s="20" t="str">
        <f>IF(赛后数据!U348="","",IF(ISERROR(MATCH(赛后数据!U348,(各类选项!J:J),0)),1,0))</f>
        <v/>
      </c>
      <c r="V347" s="20" t="str">
        <f>IF(赛后数据!AC348="","",IF(ISERROR(MATCH(赛后数据!AC348,(各类选项!J:J),0)),1,0))</f>
        <v/>
      </c>
      <c r="W347" s="20" t="str">
        <f>IF(赛后数据!AK348="","",IF(ISERROR(MATCH(赛后数据!AK348,(各类选项!J:J),0)),1,0))</f>
        <v/>
      </c>
      <c r="Y347" s="20" t="str">
        <f>IF(对局数据!AM348="","",IF(ISERROR(MATCH(对局数据!AM348,(各类选项!J:J),0)),1,0))</f>
        <v/>
      </c>
    </row>
    <row r="348" spans="1:25">
      <c r="A348" s="20">
        <f t="shared" si="15"/>
        <v>0</v>
      </c>
      <c r="B348" s="20">
        <f t="shared" si="16"/>
        <v>0</v>
      </c>
      <c r="C348" s="20">
        <f t="shared" si="17"/>
        <v>0</v>
      </c>
      <c r="D348" s="20" t="str">
        <f>IF(原始数据!K349="","",IF(ISERROR(MATCH(原始数据!K349,原始数据!E349:F349,0)),1,0)-IF(原始数据!K349="",1,0))</f>
        <v/>
      </c>
      <c r="E348" s="20" t="str">
        <f>IF(原始数据!L349="","",IF(ISERROR(MATCH(原始数据!L349,各类选项!L:L,0)),1,0)-IF(原始数据!L349="",1,0))</f>
        <v/>
      </c>
      <c r="F348" s="20" t="str">
        <f>IF(原始数据!W349="","",IF(ISERROR(MATCH(原始数据!W349,各类选项!G:G,0)),1,0))</f>
        <v/>
      </c>
      <c r="G348" s="20" t="str">
        <f>IF(原始数据!X349="","",IF(ISERROR(MATCH(原始数据!X349,各类选项!G:G,0)),1,0))</f>
        <v/>
      </c>
      <c r="H348" s="20" t="str">
        <f>IF(原始数据!AK349="","",IF(ISERROR(MATCH(原始数据!AK349,各类选项!$E:$E,0)),1,0))</f>
        <v/>
      </c>
      <c r="I348" s="20" t="str">
        <f>IF(原始数据!AL349="","",IF(ISERROR(MATCH(原始数据!AL349,各类选项!$E:$E,0)),1,0))</f>
        <v/>
      </c>
      <c r="J348" s="20" t="str">
        <f>IF(原始数据!AR349="","",IF(ISERROR(MATCH(原始数据!AR349,各类选项!$E:$E,0)),1,0))</f>
        <v/>
      </c>
      <c r="K348" s="20" t="str">
        <f>IF(原始数据!AT349="","",IF(ISERROR(MATCH(原始数据!AT349,各类选项!$E:$E,0)),1,0))</f>
        <v/>
      </c>
      <c r="L348" s="20" t="str">
        <f>IF(原始数据!AM349="","",IF(ISERROR(MATCH(原始数据!AM349,各类选项!$C:$C,0)),1,0))</f>
        <v/>
      </c>
      <c r="M348" s="20" t="str">
        <f>IF(原始数据!AN349="","",IF(ISERROR(MATCH(原始数据!AN349,各类选项!$C:$C,0)),1,0))</f>
        <v/>
      </c>
      <c r="N348" s="20" t="str">
        <f>IF(原始数据!AO349="","",IF(ISERROR(MATCH(原始数据!AO349,各类选项!$C:$C,0)),1,0))</f>
        <v/>
      </c>
      <c r="O348" s="20" t="str">
        <f>IF(原始数据!AP349="","",IF(ISERROR(MATCH(原始数据!AP349,各类选项!$E:$E,0)),1,0))</f>
        <v/>
      </c>
      <c r="P348" s="20" t="str">
        <f>IF(原始数据!AQ349="","",IF(ISERROR(MATCH(原始数据!AQ349,各类选项!$E:$E,0)),1,0))</f>
        <v/>
      </c>
      <c r="Q348" s="20" t="str">
        <f>IF(原始数据!AR349="","",IF(ISERROR(MATCH(原始数据!AR349,各类选项!$E:$E,0)),1,0))</f>
        <v/>
      </c>
      <c r="R348" s="20" t="str">
        <f>IF(原始数据!AS349="","",IF(ISERROR(MATCH(原始数据!AS349,各类选项!$E:$E,0)),1,0))</f>
        <v/>
      </c>
      <c r="S348" s="20" t="str">
        <f>IF(原始数据!AV349="","",IF(ISERROR(MATCH(原始数据!AV349,各类选项!$C:$C,0)),1,0))</f>
        <v/>
      </c>
      <c r="T348" s="20" t="str">
        <f>IF(赛后数据!M349="","",IF(ISERROR(MATCH(赛后数据!M349,(各类选项!J:J),0)),1,0))</f>
        <v/>
      </c>
      <c r="U348" s="20" t="str">
        <f>IF(赛后数据!U349="","",IF(ISERROR(MATCH(赛后数据!U349,(各类选项!J:J),0)),1,0))</f>
        <v/>
      </c>
      <c r="V348" s="20" t="str">
        <f>IF(赛后数据!AC349="","",IF(ISERROR(MATCH(赛后数据!AC349,(各类选项!J:J),0)),1,0))</f>
        <v/>
      </c>
      <c r="W348" s="20" t="str">
        <f>IF(赛后数据!AK349="","",IF(ISERROR(MATCH(赛后数据!AK349,(各类选项!J:J),0)),1,0))</f>
        <v/>
      </c>
      <c r="Y348" s="20" t="str">
        <f>IF(对局数据!AM349="","",IF(ISERROR(MATCH(对局数据!AM349,(各类选项!J:J),0)),1,0))</f>
        <v/>
      </c>
    </row>
    <row r="349" spans="1:25">
      <c r="A349" s="20">
        <f t="shared" si="15"/>
        <v>0</v>
      </c>
      <c r="B349" s="20">
        <f t="shared" si="16"/>
        <v>0</v>
      </c>
      <c r="C349" s="20">
        <f t="shared" si="17"/>
        <v>0</v>
      </c>
      <c r="D349" s="20" t="str">
        <f>IF(原始数据!K350="","",IF(ISERROR(MATCH(原始数据!K350,原始数据!E350:F350,0)),1,0)-IF(原始数据!K350="",1,0))</f>
        <v/>
      </c>
      <c r="E349" s="20" t="str">
        <f>IF(原始数据!L350="","",IF(ISERROR(MATCH(原始数据!L350,各类选项!L:L,0)),1,0)-IF(原始数据!L350="",1,0))</f>
        <v/>
      </c>
      <c r="F349" s="20" t="str">
        <f>IF(原始数据!W350="","",IF(ISERROR(MATCH(原始数据!W350,各类选项!G:G,0)),1,0))</f>
        <v/>
      </c>
      <c r="G349" s="20" t="str">
        <f>IF(原始数据!X350="","",IF(ISERROR(MATCH(原始数据!X350,各类选项!G:G,0)),1,0))</f>
        <v/>
      </c>
      <c r="H349" s="20" t="str">
        <f>IF(原始数据!AK350="","",IF(ISERROR(MATCH(原始数据!AK350,各类选项!$E:$E,0)),1,0))</f>
        <v/>
      </c>
      <c r="I349" s="20" t="str">
        <f>IF(原始数据!AL350="","",IF(ISERROR(MATCH(原始数据!AL350,各类选项!$E:$E,0)),1,0))</f>
        <v/>
      </c>
      <c r="J349" s="20" t="str">
        <f>IF(原始数据!AR350="","",IF(ISERROR(MATCH(原始数据!AR350,各类选项!$E:$E,0)),1,0))</f>
        <v/>
      </c>
      <c r="K349" s="20" t="str">
        <f>IF(原始数据!AT350="","",IF(ISERROR(MATCH(原始数据!AT350,各类选项!$E:$E,0)),1,0))</f>
        <v/>
      </c>
      <c r="L349" s="20" t="str">
        <f>IF(原始数据!AM350="","",IF(ISERROR(MATCH(原始数据!AM350,各类选项!$C:$C,0)),1,0))</f>
        <v/>
      </c>
      <c r="M349" s="20" t="str">
        <f>IF(原始数据!AN350="","",IF(ISERROR(MATCH(原始数据!AN350,各类选项!$C:$C,0)),1,0))</f>
        <v/>
      </c>
      <c r="N349" s="20" t="str">
        <f>IF(原始数据!AO350="","",IF(ISERROR(MATCH(原始数据!AO350,各类选项!$C:$C,0)),1,0))</f>
        <v/>
      </c>
      <c r="O349" s="20" t="str">
        <f>IF(原始数据!AP350="","",IF(ISERROR(MATCH(原始数据!AP350,各类选项!$E:$E,0)),1,0))</f>
        <v/>
      </c>
      <c r="P349" s="20" t="str">
        <f>IF(原始数据!AQ350="","",IF(ISERROR(MATCH(原始数据!AQ350,各类选项!$E:$E,0)),1,0))</f>
        <v/>
      </c>
      <c r="Q349" s="20" t="str">
        <f>IF(原始数据!AR350="","",IF(ISERROR(MATCH(原始数据!AR350,各类选项!$E:$E,0)),1,0))</f>
        <v/>
      </c>
      <c r="R349" s="20" t="str">
        <f>IF(原始数据!AS350="","",IF(ISERROR(MATCH(原始数据!AS350,各类选项!$E:$E,0)),1,0))</f>
        <v/>
      </c>
      <c r="S349" s="20" t="str">
        <f>IF(原始数据!AV350="","",IF(ISERROR(MATCH(原始数据!AV350,各类选项!$C:$C,0)),1,0))</f>
        <v/>
      </c>
      <c r="T349" s="20" t="str">
        <f>IF(赛后数据!M350="","",IF(ISERROR(MATCH(赛后数据!M350,(各类选项!J:J),0)),1,0))</f>
        <v/>
      </c>
      <c r="U349" s="20" t="str">
        <f>IF(赛后数据!U350="","",IF(ISERROR(MATCH(赛后数据!U350,(各类选项!J:J),0)),1,0))</f>
        <v/>
      </c>
      <c r="V349" s="20" t="str">
        <f>IF(赛后数据!AC350="","",IF(ISERROR(MATCH(赛后数据!AC350,(各类选项!J:J),0)),1,0))</f>
        <v/>
      </c>
      <c r="W349" s="20" t="str">
        <f>IF(赛后数据!AK350="","",IF(ISERROR(MATCH(赛后数据!AK350,(各类选项!J:J),0)),1,0))</f>
        <v/>
      </c>
      <c r="Y349" s="20" t="str">
        <f>IF(对局数据!AM350="","",IF(ISERROR(MATCH(对局数据!AM350,(各类选项!J:J),0)),1,0))</f>
        <v/>
      </c>
    </row>
    <row r="350" spans="1:25">
      <c r="A350" s="20">
        <f t="shared" si="15"/>
        <v>0</v>
      </c>
      <c r="B350" s="20">
        <f t="shared" si="16"/>
        <v>0</v>
      </c>
      <c r="C350" s="20">
        <f t="shared" si="17"/>
        <v>0</v>
      </c>
      <c r="D350" s="20" t="str">
        <f>IF(原始数据!K351="","",IF(ISERROR(MATCH(原始数据!K351,原始数据!E351:F351,0)),1,0)-IF(原始数据!K351="",1,0))</f>
        <v/>
      </c>
      <c r="E350" s="20" t="str">
        <f>IF(原始数据!L351="","",IF(ISERROR(MATCH(原始数据!L351,各类选项!L:L,0)),1,0)-IF(原始数据!L351="",1,0))</f>
        <v/>
      </c>
      <c r="F350" s="20" t="str">
        <f>IF(原始数据!W351="","",IF(ISERROR(MATCH(原始数据!W351,各类选项!G:G,0)),1,0))</f>
        <v/>
      </c>
      <c r="G350" s="20" t="str">
        <f>IF(原始数据!X351="","",IF(ISERROR(MATCH(原始数据!X351,各类选项!G:G,0)),1,0))</f>
        <v/>
      </c>
      <c r="H350" s="20" t="str">
        <f>IF(原始数据!AK351="","",IF(ISERROR(MATCH(原始数据!AK351,各类选项!$E:$E,0)),1,0))</f>
        <v/>
      </c>
      <c r="I350" s="20" t="str">
        <f>IF(原始数据!AL351="","",IF(ISERROR(MATCH(原始数据!AL351,各类选项!$E:$E,0)),1,0))</f>
        <v/>
      </c>
      <c r="J350" s="20" t="str">
        <f>IF(原始数据!AR351="","",IF(ISERROR(MATCH(原始数据!AR351,各类选项!$E:$E,0)),1,0))</f>
        <v/>
      </c>
      <c r="K350" s="20" t="str">
        <f>IF(原始数据!AT351="","",IF(ISERROR(MATCH(原始数据!AT351,各类选项!$E:$E,0)),1,0))</f>
        <v/>
      </c>
      <c r="L350" s="20" t="str">
        <f>IF(原始数据!AM351="","",IF(ISERROR(MATCH(原始数据!AM351,各类选项!$C:$C,0)),1,0))</f>
        <v/>
      </c>
      <c r="M350" s="20" t="str">
        <f>IF(原始数据!AN351="","",IF(ISERROR(MATCH(原始数据!AN351,各类选项!$C:$C,0)),1,0))</f>
        <v/>
      </c>
      <c r="N350" s="20" t="str">
        <f>IF(原始数据!AO351="","",IF(ISERROR(MATCH(原始数据!AO351,各类选项!$C:$C,0)),1,0))</f>
        <v/>
      </c>
      <c r="O350" s="20" t="str">
        <f>IF(原始数据!AP351="","",IF(ISERROR(MATCH(原始数据!AP351,各类选项!$E:$E,0)),1,0))</f>
        <v/>
      </c>
      <c r="P350" s="20" t="str">
        <f>IF(原始数据!AQ351="","",IF(ISERROR(MATCH(原始数据!AQ351,各类选项!$E:$E,0)),1,0))</f>
        <v/>
      </c>
      <c r="Q350" s="20" t="str">
        <f>IF(原始数据!AR351="","",IF(ISERROR(MATCH(原始数据!AR351,各类选项!$E:$E,0)),1,0))</f>
        <v/>
      </c>
      <c r="R350" s="20" t="str">
        <f>IF(原始数据!AS351="","",IF(ISERROR(MATCH(原始数据!AS351,各类选项!$E:$E,0)),1,0))</f>
        <v/>
      </c>
      <c r="S350" s="20" t="str">
        <f>IF(原始数据!AV351="","",IF(ISERROR(MATCH(原始数据!AV351,各类选项!$C:$C,0)),1,0))</f>
        <v/>
      </c>
      <c r="T350" s="20" t="str">
        <f>IF(赛后数据!M351="","",IF(ISERROR(MATCH(赛后数据!M351,(各类选项!J:J),0)),1,0))</f>
        <v/>
      </c>
      <c r="U350" s="20" t="str">
        <f>IF(赛后数据!U351="","",IF(ISERROR(MATCH(赛后数据!U351,(各类选项!J:J),0)),1,0))</f>
        <v/>
      </c>
      <c r="V350" s="20" t="str">
        <f>IF(赛后数据!AC351="","",IF(ISERROR(MATCH(赛后数据!AC351,(各类选项!J:J),0)),1,0))</f>
        <v/>
      </c>
      <c r="W350" s="20" t="str">
        <f>IF(赛后数据!AK351="","",IF(ISERROR(MATCH(赛后数据!AK351,(各类选项!J:J),0)),1,0))</f>
        <v/>
      </c>
      <c r="Y350" s="20" t="str">
        <f>IF(对局数据!AM351="","",IF(ISERROR(MATCH(对局数据!AM351,(各类选项!J:J),0)),1,0))</f>
        <v/>
      </c>
    </row>
    <row r="351" spans="1:25">
      <c r="A351" s="20">
        <f t="shared" si="15"/>
        <v>0</v>
      </c>
      <c r="B351" s="20">
        <f t="shared" si="16"/>
        <v>0</v>
      </c>
      <c r="C351" s="20">
        <f t="shared" si="17"/>
        <v>0</v>
      </c>
      <c r="D351" s="20" t="str">
        <f>IF(原始数据!K352="","",IF(ISERROR(MATCH(原始数据!K352,原始数据!E352:F352,0)),1,0)-IF(原始数据!K352="",1,0))</f>
        <v/>
      </c>
      <c r="E351" s="20" t="str">
        <f>IF(原始数据!L352="","",IF(ISERROR(MATCH(原始数据!L352,各类选项!L:L,0)),1,0)-IF(原始数据!L352="",1,0))</f>
        <v/>
      </c>
      <c r="F351" s="20" t="str">
        <f>IF(原始数据!W352="","",IF(ISERROR(MATCH(原始数据!W352,各类选项!G:G,0)),1,0))</f>
        <v/>
      </c>
      <c r="G351" s="20" t="str">
        <f>IF(原始数据!X352="","",IF(ISERROR(MATCH(原始数据!X352,各类选项!G:G,0)),1,0))</f>
        <v/>
      </c>
      <c r="H351" s="20" t="str">
        <f>IF(原始数据!AK352="","",IF(ISERROR(MATCH(原始数据!AK352,各类选项!$E:$E,0)),1,0))</f>
        <v/>
      </c>
      <c r="I351" s="20" t="str">
        <f>IF(原始数据!AL352="","",IF(ISERROR(MATCH(原始数据!AL352,各类选项!$E:$E,0)),1,0))</f>
        <v/>
      </c>
      <c r="J351" s="20" t="str">
        <f>IF(原始数据!AR352="","",IF(ISERROR(MATCH(原始数据!AR352,各类选项!$E:$E,0)),1,0))</f>
        <v/>
      </c>
      <c r="K351" s="20" t="str">
        <f>IF(原始数据!AT352="","",IF(ISERROR(MATCH(原始数据!AT352,各类选项!$E:$E,0)),1,0))</f>
        <v/>
      </c>
      <c r="L351" s="20" t="str">
        <f>IF(原始数据!AM352="","",IF(ISERROR(MATCH(原始数据!AM352,各类选项!$C:$C,0)),1,0))</f>
        <v/>
      </c>
      <c r="M351" s="20" t="str">
        <f>IF(原始数据!AN352="","",IF(ISERROR(MATCH(原始数据!AN352,各类选项!$C:$C,0)),1,0))</f>
        <v/>
      </c>
      <c r="N351" s="20" t="str">
        <f>IF(原始数据!AO352="","",IF(ISERROR(MATCH(原始数据!AO352,各类选项!$C:$C,0)),1,0))</f>
        <v/>
      </c>
      <c r="O351" s="20" t="str">
        <f>IF(原始数据!AP352="","",IF(ISERROR(MATCH(原始数据!AP352,各类选项!$E:$E,0)),1,0))</f>
        <v/>
      </c>
      <c r="P351" s="20" t="str">
        <f>IF(原始数据!AQ352="","",IF(ISERROR(MATCH(原始数据!AQ352,各类选项!$E:$E,0)),1,0))</f>
        <v/>
      </c>
      <c r="Q351" s="20" t="str">
        <f>IF(原始数据!AR352="","",IF(ISERROR(MATCH(原始数据!AR352,各类选项!$E:$E,0)),1,0))</f>
        <v/>
      </c>
      <c r="R351" s="20" t="str">
        <f>IF(原始数据!AS352="","",IF(ISERROR(MATCH(原始数据!AS352,各类选项!$E:$E,0)),1,0))</f>
        <v/>
      </c>
      <c r="S351" s="20" t="str">
        <f>IF(原始数据!AV352="","",IF(ISERROR(MATCH(原始数据!AV352,各类选项!$C:$C,0)),1,0))</f>
        <v/>
      </c>
      <c r="T351" s="20" t="str">
        <f>IF(赛后数据!M352="","",IF(ISERROR(MATCH(赛后数据!M352,(各类选项!J:J),0)),1,0))</f>
        <v/>
      </c>
      <c r="U351" s="20" t="str">
        <f>IF(赛后数据!U352="","",IF(ISERROR(MATCH(赛后数据!U352,(各类选项!J:J),0)),1,0))</f>
        <v/>
      </c>
      <c r="V351" s="20" t="str">
        <f>IF(赛后数据!AC352="","",IF(ISERROR(MATCH(赛后数据!AC352,(各类选项!J:J),0)),1,0))</f>
        <v/>
      </c>
      <c r="W351" s="20" t="str">
        <f>IF(赛后数据!AK352="","",IF(ISERROR(MATCH(赛后数据!AK352,(各类选项!J:J),0)),1,0))</f>
        <v/>
      </c>
      <c r="Y351" s="20" t="str">
        <f>IF(对局数据!AM352="","",IF(ISERROR(MATCH(对局数据!AM352,(各类选项!J:J),0)),1,0))</f>
        <v/>
      </c>
    </row>
    <row r="352" spans="1:25">
      <c r="A352" s="20">
        <f t="shared" si="15"/>
        <v>0</v>
      </c>
      <c r="B352" s="20">
        <f t="shared" si="16"/>
        <v>0</v>
      </c>
      <c r="C352" s="20">
        <f t="shared" si="17"/>
        <v>0</v>
      </c>
      <c r="D352" s="20" t="str">
        <f>IF(原始数据!K353="","",IF(ISERROR(MATCH(原始数据!K353,原始数据!E353:F353,0)),1,0)-IF(原始数据!K353="",1,0))</f>
        <v/>
      </c>
      <c r="E352" s="20" t="str">
        <f>IF(原始数据!L353="","",IF(ISERROR(MATCH(原始数据!L353,各类选项!L:L,0)),1,0)-IF(原始数据!L353="",1,0))</f>
        <v/>
      </c>
      <c r="F352" s="20" t="str">
        <f>IF(原始数据!W353="","",IF(ISERROR(MATCH(原始数据!W353,各类选项!G:G,0)),1,0))</f>
        <v/>
      </c>
      <c r="G352" s="20" t="str">
        <f>IF(原始数据!X353="","",IF(ISERROR(MATCH(原始数据!X353,各类选项!G:G,0)),1,0))</f>
        <v/>
      </c>
      <c r="H352" s="20" t="str">
        <f>IF(原始数据!AK353="","",IF(ISERROR(MATCH(原始数据!AK353,各类选项!$E:$E,0)),1,0))</f>
        <v/>
      </c>
      <c r="I352" s="20" t="str">
        <f>IF(原始数据!AL353="","",IF(ISERROR(MATCH(原始数据!AL353,各类选项!$E:$E,0)),1,0))</f>
        <v/>
      </c>
      <c r="J352" s="20" t="str">
        <f>IF(原始数据!AR353="","",IF(ISERROR(MATCH(原始数据!AR353,各类选项!$E:$E,0)),1,0))</f>
        <v/>
      </c>
      <c r="K352" s="20" t="str">
        <f>IF(原始数据!AT353="","",IF(ISERROR(MATCH(原始数据!AT353,各类选项!$E:$E,0)),1,0))</f>
        <v/>
      </c>
      <c r="L352" s="20" t="str">
        <f>IF(原始数据!AM353="","",IF(ISERROR(MATCH(原始数据!AM353,各类选项!$C:$C,0)),1,0))</f>
        <v/>
      </c>
      <c r="M352" s="20" t="str">
        <f>IF(原始数据!AN353="","",IF(ISERROR(MATCH(原始数据!AN353,各类选项!$C:$C,0)),1,0))</f>
        <v/>
      </c>
      <c r="N352" s="20" t="str">
        <f>IF(原始数据!AO353="","",IF(ISERROR(MATCH(原始数据!AO353,各类选项!$C:$C,0)),1,0))</f>
        <v/>
      </c>
      <c r="O352" s="20" t="str">
        <f>IF(原始数据!AP353="","",IF(ISERROR(MATCH(原始数据!AP353,各类选项!$E:$E,0)),1,0))</f>
        <v/>
      </c>
      <c r="P352" s="20" t="str">
        <f>IF(原始数据!AQ353="","",IF(ISERROR(MATCH(原始数据!AQ353,各类选项!$E:$E,0)),1,0))</f>
        <v/>
      </c>
      <c r="Q352" s="20" t="str">
        <f>IF(原始数据!AR353="","",IF(ISERROR(MATCH(原始数据!AR353,各类选项!$E:$E,0)),1,0))</f>
        <v/>
      </c>
      <c r="R352" s="20" t="str">
        <f>IF(原始数据!AS353="","",IF(ISERROR(MATCH(原始数据!AS353,各类选项!$E:$E,0)),1,0))</f>
        <v/>
      </c>
      <c r="S352" s="20" t="str">
        <f>IF(原始数据!AV353="","",IF(ISERROR(MATCH(原始数据!AV353,各类选项!$C:$C,0)),1,0))</f>
        <v/>
      </c>
      <c r="T352" s="20" t="str">
        <f>IF(赛后数据!M353="","",IF(ISERROR(MATCH(赛后数据!M353,(各类选项!J:J),0)),1,0))</f>
        <v/>
      </c>
      <c r="U352" s="20" t="str">
        <f>IF(赛后数据!U353="","",IF(ISERROR(MATCH(赛后数据!U353,(各类选项!J:J),0)),1,0))</f>
        <v/>
      </c>
      <c r="V352" s="20" t="str">
        <f>IF(赛后数据!AC353="","",IF(ISERROR(MATCH(赛后数据!AC353,(各类选项!J:J),0)),1,0))</f>
        <v/>
      </c>
      <c r="W352" s="20" t="str">
        <f>IF(赛后数据!AK353="","",IF(ISERROR(MATCH(赛后数据!AK353,(各类选项!J:J),0)),1,0))</f>
        <v/>
      </c>
      <c r="Y352" s="20" t="str">
        <f>IF(对局数据!AM353="","",IF(ISERROR(MATCH(对局数据!AM353,(各类选项!J:J),0)),1,0))</f>
        <v/>
      </c>
    </row>
    <row r="353" spans="1:25">
      <c r="A353" s="20">
        <f t="shared" si="15"/>
        <v>0</v>
      </c>
      <c r="B353" s="20">
        <f t="shared" si="16"/>
        <v>0</v>
      </c>
      <c r="C353" s="20">
        <f t="shared" si="17"/>
        <v>0</v>
      </c>
      <c r="D353" s="20" t="str">
        <f>IF(原始数据!K354="","",IF(ISERROR(MATCH(原始数据!K354,原始数据!E354:F354,0)),1,0)-IF(原始数据!K354="",1,0))</f>
        <v/>
      </c>
      <c r="E353" s="20" t="str">
        <f>IF(原始数据!L354="","",IF(ISERROR(MATCH(原始数据!L354,各类选项!L:L,0)),1,0)-IF(原始数据!L354="",1,0))</f>
        <v/>
      </c>
      <c r="F353" s="20" t="str">
        <f>IF(原始数据!W354="","",IF(ISERROR(MATCH(原始数据!W354,各类选项!G:G,0)),1,0))</f>
        <v/>
      </c>
      <c r="G353" s="20" t="str">
        <f>IF(原始数据!X354="","",IF(ISERROR(MATCH(原始数据!X354,各类选项!G:G,0)),1,0))</f>
        <v/>
      </c>
      <c r="H353" s="20" t="str">
        <f>IF(原始数据!AK354="","",IF(ISERROR(MATCH(原始数据!AK354,各类选项!$E:$E,0)),1,0))</f>
        <v/>
      </c>
      <c r="I353" s="20" t="str">
        <f>IF(原始数据!AL354="","",IF(ISERROR(MATCH(原始数据!AL354,各类选项!$E:$E,0)),1,0))</f>
        <v/>
      </c>
      <c r="J353" s="20" t="str">
        <f>IF(原始数据!AR354="","",IF(ISERROR(MATCH(原始数据!AR354,各类选项!$E:$E,0)),1,0))</f>
        <v/>
      </c>
      <c r="K353" s="20" t="str">
        <f>IF(原始数据!AT354="","",IF(ISERROR(MATCH(原始数据!AT354,各类选项!$E:$E,0)),1,0))</f>
        <v/>
      </c>
      <c r="L353" s="20" t="str">
        <f>IF(原始数据!AM354="","",IF(ISERROR(MATCH(原始数据!AM354,各类选项!$C:$C,0)),1,0))</f>
        <v/>
      </c>
      <c r="M353" s="20" t="str">
        <f>IF(原始数据!AN354="","",IF(ISERROR(MATCH(原始数据!AN354,各类选项!$C:$C,0)),1,0))</f>
        <v/>
      </c>
      <c r="N353" s="20" t="str">
        <f>IF(原始数据!AO354="","",IF(ISERROR(MATCH(原始数据!AO354,各类选项!$C:$C,0)),1,0))</f>
        <v/>
      </c>
      <c r="O353" s="20" t="str">
        <f>IF(原始数据!AP354="","",IF(ISERROR(MATCH(原始数据!AP354,各类选项!$E:$E,0)),1,0))</f>
        <v/>
      </c>
      <c r="P353" s="20" t="str">
        <f>IF(原始数据!AQ354="","",IF(ISERROR(MATCH(原始数据!AQ354,各类选项!$E:$E,0)),1,0))</f>
        <v/>
      </c>
      <c r="Q353" s="20" t="str">
        <f>IF(原始数据!AR354="","",IF(ISERROR(MATCH(原始数据!AR354,各类选项!$E:$E,0)),1,0))</f>
        <v/>
      </c>
      <c r="R353" s="20" t="str">
        <f>IF(原始数据!AS354="","",IF(ISERROR(MATCH(原始数据!AS354,各类选项!$E:$E,0)),1,0))</f>
        <v/>
      </c>
      <c r="S353" s="20" t="str">
        <f>IF(原始数据!AV354="","",IF(ISERROR(MATCH(原始数据!AV354,各类选项!$C:$C,0)),1,0))</f>
        <v/>
      </c>
      <c r="T353" s="20" t="str">
        <f>IF(赛后数据!M354="","",IF(ISERROR(MATCH(赛后数据!M354,(各类选项!J:J),0)),1,0))</f>
        <v/>
      </c>
      <c r="U353" s="20" t="str">
        <f>IF(赛后数据!U354="","",IF(ISERROR(MATCH(赛后数据!U354,(各类选项!J:J),0)),1,0))</f>
        <v/>
      </c>
      <c r="V353" s="20" t="str">
        <f>IF(赛后数据!AC354="","",IF(ISERROR(MATCH(赛后数据!AC354,(各类选项!J:J),0)),1,0))</f>
        <v/>
      </c>
      <c r="W353" s="20" t="str">
        <f>IF(赛后数据!AK354="","",IF(ISERROR(MATCH(赛后数据!AK354,(各类选项!J:J),0)),1,0))</f>
        <v/>
      </c>
      <c r="Y353" s="20" t="str">
        <f>IF(对局数据!AM354="","",IF(ISERROR(MATCH(对局数据!AM354,(各类选项!J:J),0)),1,0))</f>
        <v/>
      </c>
    </row>
    <row r="354" spans="1:25">
      <c r="A354" s="20">
        <f t="shared" si="15"/>
        <v>0</v>
      </c>
      <c r="B354" s="20">
        <f t="shared" si="16"/>
        <v>0</v>
      </c>
      <c r="C354" s="20">
        <f t="shared" si="17"/>
        <v>0</v>
      </c>
      <c r="D354" s="20" t="str">
        <f>IF(原始数据!K355="","",IF(ISERROR(MATCH(原始数据!K355,原始数据!E355:F355,0)),1,0)-IF(原始数据!K355="",1,0))</f>
        <v/>
      </c>
      <c r="E354" s="20" t="str">
        <f>IF(原始数据!L355="","",IF(ISERROR(MATCH(原始数据!L355,各类选项!L:L,0)),1,0)-IF(原始数据!L355="",1,0))</f>
        <v/>
      </c>
      <c r="F354" s="20" t="str">
        <f>IF(原始数据!W355="","",IF(ISERROR(MATCH(原始数据!W355,各类选项!G:G,0)),1,0))</f>
        <v/>
      </c>
      <c r="G354" s="20" t="str">
        <f>IF(原始数据!X355="","",IF(ISERROR(MATCH(原始数据!X355,各类选项!G:G,0)),1,0))</f>
        <v/>
      </c>
      <c r="H354" s="20" t="str">
        <f>IF(原始数据!AK355="","",IF(ISERROR(MATCH(原始数据!AK355,各类选项!$E:$E,0)),1,0))</f>
        <v/>
      </c>
      <c r="I354" s="20" t="str">
        <f>IF(原始数据!AL355="","",IF(ISERROR(MATCH(原始数据!AL355,各类选项!$E:$E,0)),1,0))</f>
        <v/>
      </c>
      <c r="J354" s="20" t="str">
        <f>IF(原始数据!AR355="","",IF(ISERROR(MATCH(原始数据!AR355,各类选项!$E:$E,0)),1,0))</f>
        <v/>
      </c>
      <c r="K354" s="20" t="str">
        <f>IF(原始数据!AT355="","",IF(ISERROR(MATCH(原始数据!AT355,各类选项!$E:$E,0)),1,0))</f>
        <v/>
      </c>
      <c r="L354" s="20" t="str">
        <f>IF(原始数据!AM355="","",IF(ISERROR(MATCH(原始数据!AM355,各类选项!$C:$C,0)),1,0))</f>
        <v/>
      </c>
      <c r="M354" s="20" t="str">
        <f>IF(原始数据!AN355="","",IF(ISERROR(MATCH(原始数据!AN355,各类选项!$C:$C,0)),1,0))</f>
        <v/>
      </c>
      <c r="N354" s="20" t="str">
        <f>IF(原始数据!AO355="","",IF(ISERROR(MATCH(原始数据!AO355,各类选项!$C:$C,0)),1,0))</f>
        <v/>
      </c>
      <c r="O354" s="20" t="str">
        <f>IF(原始数据!AP355="","",IF(ISERROR(MATCH(原始数据!AP355,各类选项!$E:$E,0)),1,0))</f>
        <v/>
      </c>
      <c r="P354" s="20" t="str">
        <f>IF(原始数据!AQ355="","",IF(ISERROR(MATCH(原始数据!AQ355,各类选项!$E:$E,0)),1,0))</f>
        <v/>
      </c>
      <c r="Q354" s="20" t="str">
        <f>IF(原始数据!AR355="","",IF(ISERROR(MATCH(原始数据!AR355,各类选项!$E:$E,0)),1,0))</f>
        <v/>
      </c>
      <c r="R354" s="20" t="str">
        <f>IF(原始数据!AS355="","",IF(ISERROR(MATCH(原始数据!AS355,各类选项!$E:$E,0)),1,0))</f>
        <v/>
      </c>
      <c r="S354" s="20" t="str">
        <f>IF(原始数据!AV355="","",IF(ISERROR(MATCH(原始数据!AV355,各类选项!$C:$C,0)),1,0))</f>
        <v/>
      </c>
      <c r="T354" s="20" t="str">
        <f>IF(赛后数据!M355="","",IF(ISERROR(MATCH(赛后数据!M355,(各类选项!J:J),0)),1,0))</f>
        <v/>
      </c>
      <c r="U354" s="20" t="str">
        <f>IF(赛后数据!U355="","",IF(ISERROR(MATCH(赛后数据!U355,(各类选项!J:J),0)),1,0))</f>
        <v/>
      </c>
      <c r="V354" s="20" t="str">
        <f>IF(赛后数据!AC355="","",IF(ISERROR(MATCH(赛后数据!AC355,(各类选项!J:J),0)),1,0))</f>
        <v/>
      </c>
      <c r="W354" s="20" t="str">
        <f>IF(赛后数据!AK355="","",IF(ISERROR(MATCH(赛后数据!AK355,(各类选项!J:J),0)),1,0))</f>
        <v/>
      </c>
      <c r="Y354" s="20" t="str">
        <f>IF(对局数据!AM355="","",IF(ISERROR(MATCH(对局数据!AM355,(各类选项!J:J),0)),1,0))</f>
        <v/>
      </c>
    </row>
    <row r="355" spans="1:25">
      <c r="A355" s="20">
        <f t="shared" si="15"/>
        <v>0</v>
      </c>
      <c r="B355" s="20">
        <f t="shared" si="16"/>
        <v>0</v>
      </c>
      <c r="C355" s="20">
        <f t="shared" si="17"/>
        <v>0</v>
      </c>
      <c r="D355" s="20" t="str">
        <f>IF(原始数据!K356="","",IF(ISERROR(MATCH(原始数据!K356,原始数据!E356:F356,0)),1,0)-IF(原始数据!K356="",1,0))</f>
        <v/>
      </c>
      <c r="E355" s="20" t="str">
        <f>IF(原始数据!L356="","",IF(ISERROR(MATCH(原始数据!L356,各类选项!L:L,0)),1,0)-IF(原始数据!L356="",1,0))</f>
        <v/>
      </c>
      <c r="F355" s="20" t="str">
        <f>IF(原始数据!W356="","",IF(ISERROR(MATCH(原始数据!W356,各类选项!G:G,0)),1,0))</f>
        <v/>
      </c>
      <c r="G355" s="20" t="str">
        <f>IF(原始数据!X356="","",IF(ISERROR(MATCH(原始数据!X356,各类选项!G:G,0)),1,0))</f>
        <v/>
      </c>
      <c r="H355" s="20" t="str">
        <f>IF(原始数据!AK356="","",IF(ISERROR(MATCH(原始数据!AK356,各类选项!$E:$E,0)),1,0))</f>
        <v/>
      </c>
      <c r="I355" s="20" t="str">
        <f>IF(原始数据!AL356="","",IF(ISERROR(MATCH(原始数据!AL356,各类选项!$E:$E,0)),1,0))</f>
        <v/>
      </c>
      <c r="J355" s="20" t="str">
        <f>IF(原始数据!AR356="","",IF(ISERROR(MATCH(原始数据!AR356,各类选项!$E:$E,0)),1,0))</f>
        <v/>
      </c>
      <c r="K355" s="20" t="str">
        <f>IF(原始数据!AT356="","",IF(ISERROR(MATCH(原始数据!AT356,各类选项!$E:$E,0)),1,0))</f>
        <v/>
      </c>
      <c r="L355" s="20" t="str">
        <f>IF(原始数据!AM356="","",IF(ISERROR(MATCH(原始数据!AM356,各类选项!$C:$C,0)),1,0))</f>
        <v/>
      </c>
      <c r="M355" s="20" t="str">
        <f>IF(原始数据!AN356="","",IF(ISERROR(MATCH(原始数据!AN356,各类选项!$C:$C,0)),1,0))</f>
        <v/>
      </c>
      <c r="N355" s="20" t="str">
        <f>IF(原始数据!AO356="","",IF(ISERROR(MATCH(原始数据!AO356,各类选项!$C:$C,0)),1,0))</f>
        <v/>
      </c>
      <c r="O355" s="20" t="str">
        <f>IF(原始数据!AP356="","",IF(ISERROR(MATCH(原始数据!AP356,各类选项!$E:$E,0)),1,0))</f>
        <v/>
      </c>
      <c r="P355" s="20" t="str">
        <f>IF(原始数据!AQ356="","",IF(ISERROR(MATCH(原始数据!AQ356,各类选项!$E:$E,0)),1,0))</f>
        <v/>
      </c>
      <c r="Q355" s="20" t="str">
        <f>IF(原始数据!AR356="","",IF(ISERROR(MATCH(原始数据!AR356,各类选项!$E:$E,0)),1,0))</f>
        <v/>
      </c>
      <c r="R355" s="20" t="str">
        <f>IF(原始数据!AS356="","",IF(ISERROR(MATCH(原始数据!AS356,各类选项!$E:$E,0)),1,0))</f>
        <v/>
      </c>
      <c r="S355" s="20" t="str">
        <f>IF(原始数据!AV356="","",IF(ISERROR(MATCH(原始数据!AV356,各类选项!$C:$C,0)),1,0))</f>
        <v/>
      </c>
      <c r="T355" s="20" t="str">
        <f>IF(赛后数据!M356="","",IF(ISERROR(MATCH(赛后数据!M356,(各类选项!J:J),0)),1,0))</f>
        <v/>
      </c>
      <c r="U355" s="20" t="str">
        <f>IF(赛后数据!U356="","",IF(ISERROR(MATCH(赛后数据!U356,(各类选项!J:J),0)),1,0))</f>
        <v/>
      </c>
      <c r="V355" s="20" t="str">
        <f>IF(赛后数据!AC356="","",IF(ISERROR(MATCH(赛后数据!AC356,(各类选项!J:J),0)),1,0))</f>
        <v/>
      </c>
      <c r="W355" s="20" t="str">
        <f>IF(赛后数据!AK356="","",IF(ISERROR(MATCH(赛后数据!AK356,(各类选项!J:J),0)),1,0))</f>
        <v/>
      </c>
      <c r="Y355" s="20" t="str">
        <f>IF(对局数据!AM356="","",IF(ISERROR(MATCH(对局数据!AM356,(各类选项!J:J),0)),1,0))</f>
        <v/>
      </c>
    </row>
    <row r="356" spans="1:25">
      <c r="A356" s="20">
        <f t="shared" si="15"/>
        <v>0</v>
      </c>
      <c r="B356" s="20">
        <f t="shared" si="16"/>
        <v>0</v>
      </c>
      <c r="C356" s="20">
        <f t="shared" si="17"/>
        <v>0</v>
      </c>
      <c r="D356" s="20" t="str">
        <f>IF(原始数据!K357="","",IF(ISERROR(MATCH(原始数据!K357,原始数据!E357:F357,0)),1,0)-IF(原始数据!K357="",1,0))</f>
        <v/>
      </c>
      <c r="E356" s="20" t="str">
        <f>IF(原始数据!L357="","",IF(ISERROR(MATCH(原始数据!L357,各类选项!L:L,0)),1,0)-IF(原始数据!L357="",1,0))</f>
        <v/>
      </c>
      <c r="F356" s="20" t="str">
        <f>IF(原始数据!W357="","",IF(ISERROR(MATCH(原始数据!W357,各类选项!G:G,0)),1,0))</f>
        <v/>
      </c>
      <c r="G356" s="20" t="str">
        <f>IF(原始数据!X357="","",IF(ISERROR(MATCH(原始数据!X357,各类选项!G:G,0)),1,0))</f>
        <v/>
      </c>
      <c r="H356" s="20" t="str">
        <f>IF(原始数据!AK357="","",IF(ISERROR(MATCH(原始数据!AK357,各类选项!$E:$E,0)),1,0))</f>
        <v/>
      </c>
      <c r="I356" s="20" t="str">
        <f>IF(原始数据!AL357="","",IF(ISERROR(MATCH(原始数据!AL357,各类选项!$E:$E,0)),1,0))</f>
        <v/>
      </c>
      <c r="J356" s="20" t="str">
        <f>IF(原始数据!AR357="","",IF(ISERROR(MATCH(原始数据!AR357,各类选项!$E:$E,0)),1,0))</f>
        <v/>
      </c>
      <c r="K356" s="20" t="str">
        <f>IF(原始数据!AT357="","",IF(ISERROR(MATCH(原始数据!AT357,各类选项!$E:$E,0)),1,0))</f>
        <v/>
      </c>
      <c r="L356" s="20" t="str">
        <f>IF(原始数据!AM357="","",IF(ISERROR(MATCH(原始数据!AM357,各类选项!$C:$C,0)),1,0))</f>
        <v/>
      </c>
      <c r="M356" s="20" t="str">
        <f>IF(原始数据!AN357="","",IF(ISERROR(MATCH(原始数据!AN357,各类选项!$C:$C,0)),1,0))</f>
        <v/>
      </c>
      <c r="N356" s="20" t="str">
        <f>IF(原始数据!AO357="","",IF(ISERROR(MATCH(原始数据!AO357,各类选项!$C:$C,0)),1,0))</f>
        <v/>
      </c>
      <c r="O356" s="20" t="str">
        <f>IF(原始数据!AP357="","",IF(ISERROR(MATCH(原始数据!AP357,各类选项!$E:$E,0)),1,0))</f>
        <v/>
      </c>
      <c r="P356" s="20" t="str">
        <f>IF(原始数据!AQ357="","",IF(ISERROR(MATCH(原始数据!AQ357,各类选项!$E:$E,0)),1,0))</f>
        <v/>
      </c>
      <c r="Q356" s="20" t="str">
        <f>IF(原始数据!AR357="","",IF(ISERROR(MATCH(原始数据!AR357,各类选项!$E:$E,0)),1,0))</f>
        <v/>
      </c>
      <c r="R356" s="20" t="str">
        <f>IF(原始数据!AS357="","",IF(ISERROR(MATCH(原始数据!AS357,各类选项!$E:$E,0)),1,0))</f>
        <v/>
      </c>
      <c r="S356" s="20" t="str">
        <f>IF(原始数据!AV357="","",IF(ISERROR(MATCH(原始数据!AV357,各类选项!$C:$C,0)),1,0))</f>
        <v/>
      </c>
      <c r="T356" s="20" t="str">
        <f>IF(赛后数据!M357="","",IF(ISERROR(MATCH(赛后数据!M357,(各类选项!J:J),0)),1,0))</f>
        <v/>
      </c>
      <c r="U356" s="20" t="str">
        <f>IF(赛后数据!U357="","",IF(ISERROR(MATCH(赛后数据!U357,(各类选项!J:J),0)),1,0))</f>
        <v/>
      </c>
      <c r="V356" s="20" t="str">
        <f>IF(赛后数据!AC357="","",IF(ISERROR(MATCH(赛后数据!AC357,(各类选项!J:J),0)),1,0))</f>
        <v/>
      </c>
      <c r="W356" s="20" t="str">
        <f>IF(赛后数据!AK357="","",IF(ISERROR(MATCH(赛后数据!AK357,(各类选项!J:J),0)),1,0))</f>
        <v/>
      </c>
      <c r="Y356" s="20" t="str">
        <f>IF(对局数据!AM357="","",IF(ISERROR(MATCH(对局数据!AM357,(各类选项!J:J),0)),1,0))</f>
        <v/>
      </c>
    </row>
    <row r="357" spans="1:25">
      <c r="A357" s="20">
        <f t="shared" si="15"/>
        <v>0</v>
      </c>
      <c r="B357" s="20">
        <f t="shared" si="16"/>
        <v>0</v>
      </c>
      <c r="C357" s="20">
        <f t="shared" si="17"/>
        <v>0</v>
      </c>
      <c r="D357" s="20" t="str">
        <f>IF(原始数据!K358="","",IF(ISERROR(MATCH(原始数据!K358,原始数据!E358:F358,0)),1,0)-IF(原始数据!K358="",1,0))</f>
        <v/>
      </c>
      <c r="E357" s="20" t="str">
        <f>IF(原始数据!L358="","",IF(ISERROR(MATCH(原始数据!L358,各类选项!L:L,0)),1,0)-IF(原始数据!L358="",1,0))</f>
        <v/>
      </c>
      <c r="F357" s="20" t="str">
        <f>IF(原始数据!W358="","",IF(ISERROR(MATCH(原始数据!W358,各类选项!G:G,0)),1,0))</f>
        <v/>
      </c>
      <c r="G357" s="20" t="str">
        <f>IF(原始数据!X358="","",IF(ISERROR(MATCH(原始数据!X358,各类选项!G:G,0)),1,0))</f>
        <v/>
      </c>
      <c r="H357" s="20" t="str">
        <f>IF(原始数据!AK358="","",IF(ISERROR(MATCH(原始数据!AK358,各类选项!$E:$E,0)),1,0))</f>
        <v/>
      </c>
      <c r="I357" s="20" t="str">
        <f>IF(原始数据!AL358="","",IF(ISERROR(MATCH(原始数据!AL358,各类选项!$E:$E,0)),1,0))</f>
        <v/>
      </c>
      <c r="J357" s="20" t="str">
        <f>IF(原始数据!AR358="","",IF(ISERROR(MATCH(原始数据!AR358,各类选项!$E:$E,0)),1,0))</f>
        <v/>
      </c>
      <c r="K357" s="20" t="str">
        <f>IF(原始数据!AT358="","",IF(ISERROR(MATCH(原始数据!AT358,各类选项!$E:$E,0)),1,0))</f>
        <v/>
      </c>
      <c r="L357" s="20" t="str">
        <f>IF(原始数据!AM358="","",IF(ISERROR(MATCH(原始数据!AM358,各类选项!$C:$C,0)),1,0))</f>
        <v/>
      </c>
      <c r="M357" s="20" t="str">
        <f>IF(原始数据!AN358="","",IF(ISERROR(MATCH(原始数据!AN358,各类选项!$C:$C,0)),1,0))</f>
        <v/>
      </c>
      <c r="N357" s="20" t="str">
        <f>IF(原始数据!AO358="","",IF(ISERROR(MATCH(原始数据!AO358,各类选项!$C:$C,0)),1,0))</f>
        <v/>
      </c>
      <c r="O357" s="20" t="str">
        <f>IF(原始数据!AP358="","",IF(ISERROR(MATCH(原始数据!AP358,各类选项!$E:$E,0)),1,0))</f>
        <v/>
      </c>
      <c r="P357" s="20" t="str">
        <f>IF(原始数据!AQ358="","",IF(ISERROR(MATCH(原始数据!AQ358,各类选项!$E:$E,0)),1,0))</f>
        <v/>
      </c>
      <c r="Q357" s="20" t="str">
        <f>IF(原始数据!AR358="","",IF(ISERROR(MATCH(原始数据!AR358,各类选项!$E:$E,0)),1,0))</f>
        <v/>
      </c>
      <c r="R357" s="20" t="str">
        <f>IF(原始数据!AS358="","",IF(ISERROR(MATCH(原始数据!AS358,各类选项!$E:$E,0)),1,0))</f>
        <v/>
      </c>
      <c r="S357" s="20" t="str">
        <f>IF(原始数据!AV358="","",IF(ISERROR(MATCH(原始数据!AV358,各类选项!$C:$C,0)),1,0))</f>
        <v/>
      </c>
      <c r="T357" s="20" t="str">
        <f>IF(赛后数据!M358="","",IF(ISERROR(MATCH(赛后数据!M358,(各类选项!J:J),0)),1,0))</f>
        <v/>
      </c>
      <c r="U357" s="20" t="str">
        <f>IF(赛后数据!U358="","",IF(ISERROR(MATCH(赛后数据!U358,(各类选项!J:J),0)),1,0))</f>
        <v/>
      </c>
      <c r="V357" s="20" t="str">
        <f>IF(赛后数据!AC358="","",IF(ISERROR(MATCH(赛后数据!AC358,(各类选项!J:J),0)),1,0))</f>
        <v/>
      </c>
      <c r="W357" s="20" t="str">
        <f>IF(赛后数据!AK358="","",IF(ISERROR(MATCH(赛后数据!AK358,(各类选项!J:J),0)),1,0))</f>
        <v/>
      </c>
      <c r="Y357" s="20" t="str">
        <f>IF(对局数据!AM358="","",IF(ISERROR(MATCH(对局数据!AM358,(各类选项!J:J),0)),1,0))</f>
        <v/>
      </c>
    </row>
    <row r="358" spans="1:25">
      <c r="A358" s="20">
        <f t="shared" si="15"/>
        <v>0</v>
      </c>
      <c r="B358" s="20">
        <f t="shared" si="16"/>
        <v>0</v>
      </c>
      <c r="C358" s="20">
        <f t="shared" si="17"/>
        <v>0</v>
      </c>
      <c r="D358" s="20" t="str">
        <f>IF(原始数据!K359="","",IF(ISERROR(MATCH(原始数据!K359,原始数据!E359:F359,0)),1,0)-IF(原始数据!K359="",1,0))</f>
        <v/>
      </c>
      <c r="E358" s="20" t="str">
        <f>IF(原始数据!L359="","",IF(ISERROR(MATCH(原始数据!L359,各类选项!L:L,0)),1,0)-IF(原始数据!L359="",1,0))</f>
        <v/>
      </c>
      <c r="F358" s="20" t="str">
        <f>IF(原始数据!W359="","",IF(ISERROR(MATCH(原始数据!W359,各类选项!G:G,0)),1,0))</f>
        <v/>
      </c>
      <c r="G358" s="20" t="str">
        <f>IF(原始数据!X359="","",IF(ISERROR(MATCH(原始数据!X359,各类选项!G:G,0)),1,0))</f>
        <v/>
      </c>
      <c r="H358" s="20" t="str">
        <f>IF(原始数据!AK359="","",IF(ISERROR(MATCH(原始数据!AK359,各类选项!$E:$E,0)),1,0))</f>
        <v/>
      </c>
      <c r="I358" s="20" t="str">
        <f>IF(原始数据!AL359="","",IF(ISERROR(MATCH(原始数据!AL359,各类选项!$E:$E,0)),1,0))</f>
        <v/>
      </c>
      <c r="J358" s="20" t="str">
        <f>IF(原始数据!AR359="","",IF(ISERROR(MATCH(原始数据!AR359,各类选项!$E:$E,0)),1,0))</f>
        <v/>
      </c>
      <c r="K358" s="20" t="str">
        <f>IF(原始数据!AT359="","",IF(ISERROR(MATCH(原始数据!AT359,各类选项!$E:$E,0)),1,0))</f>
        <v/>
      </c>
      <c r="L358" s="20" t="str">
        <f>IF(原始数据!AM359="","",IF(ISERROR(MATCH(原始数据!AM359,各类选项!$C:$C,0)),1,0))</f>
        <v/>
      </c>
      <c r="M358" s="20" t="str">
        <f>IF(原始数据!AN359="","",IF(ISERROR(MATCH(原始数据!AN359,各类选项!$C:$C,0)),1,0))</f>
        <v/>
      </c>
      <c r="N358" s="20" t="str">
        <f>IF(原始数据!AO359="","",IF(ISERROR(MATCH(原始数据!AO359,各类选项!$C:$C,0)),1,0))</f>
        <v/>
      </c>
      <c r="O358" s="20" t="str">
        <f>IF(原始数据!AP359="","",IF(ISERROR(MATCH(原始数据!AP359,各类选项!$E:$E,0)),1,0))</f>
        <v/>
      </c>
      <c r="P358" s="20" t="str">
        <f>IF(原始数据!AQ359="","",IF(ISERROR(MATCH(原始数据!AQ359,各类选项!$E:$E,0)),1,0))</f>
        <v/>
      </c>
      <c r="Q358" s="20" t="str">
        <f>IF(原始数据!AR359="","",IF(ISERROR(MATCH(原始数据!AR359,各类选项!$E:$E,0)),1,0))</f>
        <v/>
      </c>
      <c r="R358" s="20" t="str">
        <f>IF(原始数据!AS359="","",IF(ISERROR(MATCH(原始数据!AS359,各类选项!$E:$E,0)),1,0))</f>
        <v/>
      </c>
      <c r="S358" s="20" t="str">
        <f>IF(原始数据!AV359="","",IF(ISERROR(MATCH(原始数据!AV359,各类选项!$C:$C,0)),1,0))</f>
        <v/>
      </c>
      <c r="T358" s="20" t="str">
        <f>IF(赛后数据!M359="","",IF(ISERROR(MATCH(赛后数据!M359,(各类选项!J:J),0)),1,0))</f>
        <v/>
      </c>
      <c r="U358" s="20" t="str">
        <f>IF(赛后数据!U359="","",IF(ISERROR(MATCH(赛后数据!U359,(各类选项!J:J),0)),1,0))</f>
        <v/>
      </c>
      <c r="V358" s="20" t="str">
        <f>IF(赛后数据!AC359="","",IF(ISERROR(MATCH(赛后数据!AC359,(各类选项!J:J),0)),1,0))</f>
        <v/>
      </c>
      <c r="W358" s="20" t="str">
        <f>IF(赛后数据!AK359="","",IF(ISERROR(MATCH(赛后数据!AK359,(各类选项!J:J),0)),1,0))</f>
        <v/>
      </c>
      <c r="Y358" s="20" t="str">
        <f>IF(对局数据!AM359="","",IF(ISERROR(MATCH(对局数据!AM359,(各类选项!J:J),0)),1,0))</f>
        <v/>
      </c>
    </row>
    <row r="359" spans="1:25">
      <c r="A359" s="20">
        <f t="shared" si="15"/>
        <v>0</v>
      </c>
      <c r="B359" s="20">
        <f t="shared" si="16"/>
        <v>0</v>
      </c>
      <c r="C359" s="20">
        <f t="shared" si="17"/>
        <v>0</v>
      </c>
      <c r="D359" s="20" t="str">
        <f>IF(原始数据!K360="","",IF(ISERROR(MATCH(原始数据!K360,原始数据!E360:F360,0)),1,0)-IF(原始数据!K360="",1,0))</f>
        <v/>
      </c>
      <c r="E359" s="20" t="str">
        <f>IF(原始数据!L360="","",IF(ISERROR(MATCH(原始数据!L360,各类选项!L:L,0)),1,0)-IF(原始数据!L360="",1,0))</f>
        <v/>
      </c>
      <c r="F359" s="20" t="str">
        <f>IF(原始数据!W360="","",IF(ISERROR(MATCH(原始数据!W360,各类选项!G:G,0)),1,0))</f>
        <v/>
      </c>
      <c r="G359" s="20" t="str">
        <f>IF(原始数据!X360="","",IF(ISERROR(MATCH(原始数据!X360,各类选项!G:G,0)),1,0))</f>
        <v/>
      </c>
      <c r="H359" s="20" t="str">
        <f>IF(原始数据!AK360="","",IF(ISERROR(MATCH(原始数据!AK360,各类选项!$E:$E,0)),1,0))</f>
        <v/>
      </c>
      <c r="I359" s="20" t="str">
        <f>IF(原始数据!AL360="","",IF(ISERROR(MATCH(原始数据!AL360,各类选项!$E:$E,0)),1,0))</f>
        <v/>
      </c>
      <c r="J359" s="20" t="str">
        <f>IF(原始数据!AR360="","",IF(ISERROR(MATCH(原始数据!AR360,各类选项!$E:$E,0)),1,0))</f>
        <v/>
      </c>
      <c r="K359" s="20" t="str">
        <f>IF(原始数据!AT360="","",IF(ISERROR(MATCH(原始数据!AT360,各类选项!$E:$E,0)),1,0))</f>
        <v/>
      </c>
      <c r="L359" s="20" t="str">
        <f>IF(原始数据!AM360="","",IF(ISERROR(MATCH(原始数据!AM360,各类选项!$C:$C,0)),1,0))</f>
        <v/>
      </c>
      <c r="M359" s="20" t="str">
        <f>IF(原始数据!AN360="","",IF(ISERROR(MATCH(原始数据!AN360,各类选项!$C:$C,0)),1,0))</f>
        <v/>
      </c>
      <c r="N359" s="20" t="str">
        <f>IF(原始数据!AO360="","",IF(ISERROR(MATCH(原始数据!AO360,各类选项!$C:$C,0)),1,0))</f>
        <v/>
      </c>
      <c r="O359" s="20" t="str">
        <f>IF(原始数据!AP360="","",IF(ISERROR(MATCH(原始数据!AP360,各类选项!$E:$E,0)),1,0))</f>
        <v/>
      </c>
      <c r="P359" s="20" t="str">
        <f>IF(原始数据!AQ360="","",IF(ISERROR(MATCH(原始数据!AQ360,各类选项!$E:$E,0)),1,0))</f>
        <v/>
      </c>
      <c r="Q359" s="20" t="str">
        <f>IF(原始数据!AR360="","",IF(ISERROR(MATCH(原始数据!AR360,各类选项!$E:$E,0)),1,0))</f>
        <v/>
      </c>
      <c r="R359" s="20" t="str">
        <f>IF(原始数据!AS360="","",IF(ISERROR(MATCH(原始数据!AS360,各类选项!$E:$E,0)),1,0))</f>
        <v/>
      </c>
      <c r="S359" s="20" t="str">
        <f>IF(原始数据!AV360="","",IF(ISERROR(MATCH(原始数据!AV360,各类选项!$C:$C,0)),1,0))</f>
        <v/>
      </c>
      <c r="T359" s="20" t="str">
        <f>IF(赛后数据!M360="","",IF(ISERROR(MATCH(赛后数据!M360,(各类选项!J:J),0)),1,0))</f>
        <v/>
      </c>
      <c r="U359" s="20" t="str">
        <f>IF(赛后数据!U360="","",IF(ISERROR(MATCH(赛后数据!U360,(各类选项!J:J),0)),1,0))</f>
        <v/>
      </c>
      <c r="V359" s="20" t="str">
        <f>IF(赛后数据!AC360="","",IF(ISERROR(MATCH(赛后数据!AC360,(各类选项!J:J),0)),1,0))</f>
        <v/>
      </c>
      <c r="W359" s="20" t="str">
        <f>IF(赛后数据!AK360="","",IF(ISERROR(MATCH(赛后数据!AK360,(各类选项!J:J),0)),1,0))</f>
        <v/>
      </c>
      <c r="Y359" s="20" t="str">
        <f>IF(对局数据!AM360="","",IF(ISERROR(MATCH(对局数据!AM360,(各类选项!J:J),0)),1,0))</f>
        <v/>
      </c>
    </row>
    <row r="360" spans="1:25">
      <c r="A360" s="20">
        <f t="shared" si="15"/>
        <v>0</v>
      </c>
      <c r="B360" s="20">
        <f t="shared" si="16"/>
        <v>0</v>
      </c>
      <c r="C360" s="20">
        <f t="shared" si="17"/>
        <v>0</v>
      </c>
      <c r="D360" s="20" t="str">
        <f>IF(原始数据!K361="","",IF(ISERROR(MATCH(原始数据!K361,原始数据!E361:F361,0)),1,0)-IF(原始数据!K361="",1,0))</f>
        <v/>
      </c>
      <c r="E360" s="20" t="str">
        <f>IF(原始数据!L361="","",IF(ISERROR(MATCH(原始数据!L361,各类选项!L:L,0)),1,0)-IF(原始数据!L361="",1,0))</f>
        <v/>
      </c>
      <c r="F360" s="20" t="str">
        <f>IF(原始数据!W361="","",IF(ISERROR(MATCH(原始数据!W361,各类选项!G:G,0)),1,0))</f>
        <v/>
      </c>
      <c r="G360" s="20" t="str">
        <f>IF(原始数据!X361="","",IF(ISERROR(MATCH(原始数据!X361,各类选项!G:G,0)),1,0))</f>
        <v/>
      </c>
      <c r="H360" s="20" t="str">
        <f>IF(原始数据!AK361="","",IF(ISERROR(MATCH(原始数据!AK361,各类选项!$E:$E,0)),1,0))</f>
        <v/>
      </c>
      <c r="I360" s="20" t="str">
        <f>IF(原始数据!AL361="","",IF(ISERROR(MATCH(原始数据!AL361,各类选项!$E:$E,0)),1,0))</f>
        <v/>
      </c>
      <c r="J360" s="20" t="str">
        <f>IF(原始数据!AR361="","",IF(ISERROR(MATCH(原始数据!AR361,各类选项!$E:$E,0)),1,0))</f>
        <v/>
      </c>
      <c r="K360" s="20" t="str">
        <f>IF(原始数据!AT361="","",IF(ISERROR(MATCH(原始数据!AT361,各类选项!$E:$E,0)),1,0))</f>
        <v/>
      </c>
      <c r="L360" s="20" t="str">
        <f>IF(原始数据!AM361="","",IF(ISERROR(MATCH(原始数据!AM361,各类选项!$C:$C,0)),1,0))</f>
        <v/>
      </c>
      <c r="M360" s="20" t="str">
        <f>IF(原始数据!AN361="","",IF(ISERROR(MATCH(原始数据!AN361,各类选项!$C:$C,0)),1,0))</f>
        <v/>
      </c>
      <c r="N360" s="20" t="str">
        <f>IF(原始数据!AO361="","",IF(ISERROR(MATCH(原始数据!AO361,各类选项!$C:$C,0)),1,0))</f>
        <v/>
      </c>
      <c r="O360" s="20" t="str">
        <f>IF(原始数据!AP361="","",IF(ISERROR(MATCH(原始数据!AP361,各类选项!$E:$E,0)),1,0))</f>
        <v/>
      </c>
      <c r="P360" s="20" t="str">
        <f>IF(原始数据!AQ361="","",IF(ISERROR(MATCH(原始数据!AQ361,各类选项!$E:$E,0)),1,0))</f>
        <v/>
      </c>
      <c r="Q360" s="20" t="str">
        <f>IF(原始数据!AR361="","",IF(ISERROR(MATCH(原始数据!AR361,各类选项!$E:$E,0)),1,0))</f>
        <v/>
      </c>
      <c r="R360" s="20" t="str">
        <f>IF(原始数据!AS361="","",IF(ISERROR(MATCH(原始数据!AS361,各类选项!$E:$E,0)),1,0))</f>
        <v/>
      </c>
      <c r="S360" s="20" t="str">
        <f>IF(原始数据!AV361="","",IF(ISERROR(MATCH(原始数据!AV361,各类选项!$C:$C,0)),1,0))</f>
        <v/>
      </c>
      <c r="T360" s="20" t="str">
        <f>IF(赛后数据!M361="","",IF(ISERROR(MATCH(赛后数据!M361,(各类选项!J:J),0)),1,0))</f>
        <v/>
      </c>
      <c r="U360" s="20" t="str">
        <f>IF(赛后数据!U361="","",IF(ISERROR(MATCH(赛后数据!U361,(各类选项!J:J),0)),1,0))</f>
        <v/>
      </c>
      <c r="V360" s="20" t="str">
        <f>IF(赛后数据!AC361="","",IF(ISERROR(MATCH(赛后数据!AC361,(各类选项!J:J),0)),1,0))</f>
        <v/>
      </c>
      <c r="W360" s="20" t="str">
        <f>IF(赛后数据!AK361="","",IF(ISERROR(MATCH(赛后数据!AK361,(各类选项!J:J),0)),1,0))</f>
        <v/>
      </c>
      <c r="Y360" s="20" t="str">
        <f>IF(对局数据!AM361="","",IF(ISERROR(MATCH(对局数据!AM361,(各类选项!J:J),0)),1,0))</f>
        <v/>
      </c>
    </row>
    <row r="361" spans="1:25">
      <c r="A361" s="20">
        <f t="shared" si="15"/>
        <v>0</v>
      </c>
      <c r="B361" s="20">
        <f t="shared" si="16"/>
        <v>0</v>
      </c>
      <c r="C361" s="20">
        <f t="shared" si="17"/>
        <v>0</v>
      </c>
      <c r="D361" s="20" t="str">
        <f>IF(原始数据!K362="","",IF(ISERROR(MATCH(原始数据!K362,原始数据!E362:F362,0)),1,0)-IF(原始数据!K362="",1,0))</f>
        <v/>
      </c>
      <c r="E361" s="20" t="str">
        <f>IF(原始数据!L362="","",IF(ISERROR(MATCH(原始数据!L362,各类选项!L:L,0)),1,0)-IF(原始数据!L362="",1,0))</f>
        <v/>
      </c>
      <c r="F361" s="20" t="str">
        <f>IF(原始数据!W362="","",IF(ISERROR(MATCH(原始数据!W362,各类选项!G:G,0)),1,0))</f>
        <v/>
      </c>
      <c r="G361" s="20" t="str">
        <f>IF(原始数据!X362="","",IF(ISERROR(MATCH(原始数据!X362,各类选项!G:G,0)),1,0))</f>
        <v/>
      </c>
      <c r="H361" s="20" t="str">
        <f>IF(原始数据!AK362="","",IF(ISERROR(MATCH(原始数据!AK362,各类选项!$E:$E,0)),1,0))</f>
        <v/>
      </c>
      <c r="I361" s="20" t="str">
        <f>IF(原始数据!AL362="","",IF(ISERROR(MATCH(原始数据!AL362,各类选项!$E:$E,0)),1,0))</f>
        <v/>
      </c>
      <c r="J361" s="20" t="str">
        <f>IF(原始数据!AR362="","",IF(ISERROR(MATCH(原始数据!AR362,各类选项!$E:$E,0)),1,0))</f>
        <v/>
      </c>
      <c r="K361" s="20" t="str">
        <f>IF(原始数据!AT362="","",IF(ISERROR(MATCH(原始数据!AT362,各类选项!$E:$E,0)),1,0))</f>
        <v/>
      </c>
      <c r="L361" s="20" t="str">
        <f>IF(原始数据!AM362="","",IF(ISERROR(MATCH(原始数据!AM362,各类选项!$C:$C,0)),1,0))</f>
        <v/>
      </c>
      <c r="M361" s="20" t="str">
        <f>IF(原始数据!AN362="","",IF(ISERROR(MATCH(原始数据!AN362,各类选项!$C:$C,0)),1,0))</f>
        <v/>
      </c>
      <c r="N361" s="20" t="str">
        <f>IF(原始数据!AO362="","",IF(ISERROR(MATCH(原始数据!AO362,各类选项!$C:$C,0)),1,0))</f>
        <v/>
      </c>
      <c r="O361" s="20" t="str">
        <f>IF(原始数据!AP362="","",IF(ISERROR(MATCH(原始数据!AP362,各类选项!$E:$E,0)),1,0))</f>
        <v/>
      </c>
      <c r="P361" s="20" t="str">
        <f>IF(原始数据!AQ362="","",IF(ISERROR(MATCH(原始数据!AQ362,各类选项!$E:$E,0)),1,0))</f>
        <v/>
      </c>
      <c r="Q361" s="20" t="str">
        <f>IF(原始数据!AR362="","",IF(ISERROR(MATCH(原始数据!AR362,各类选项!$E:$E,0)),1,0))</f>
        <v/>
      </c>
      <c r="R361" s="20" t="str">
        <f>IF(原始数据!AS362="","",IF(ISERROR(MATCH(原始数据!AS362,各类选项!$E:$E,0)),1,0))</f>
        <v/>
      </c>
      <c r="S361" s="20" t="str">
        <f>IF(原始数据!AV362="","",IF(ISERROR(MATCH(原始数据!AV362,各类选项!$C:$C,0)),1,0))</f>
        <v/>
      </c>
      <c r="T361" s="20" t="str">
        <f>IF(赛后数据!M362="","",IF(ISERROR(MATCH(赛后数据!M362,(各类选项!J:J),0)),1,0))</f>
        <v/>
      </c>
      <c r="U361" s="20" t="str">
        <f>IF(赛后数据!U362="","",IF(ISERROR(MATCH(赛后数据!U362,(各类选项!J:J),0)),1,0))</f>
        <v/>
      </c>
      <c r="V361" s="20" t="str">
        <f>IF(赛后数据!AC362="","",IF(ISERROR(MATCH(赛后数据!AC362,(各类选项!J:J),0)),1,0))</f>
        <v/>
      </c>
      <c r="W361" s="20" t="str">
        <f>IF(赛后数据!AK362="","",IF(ISERROR(MATCH(赛后数据!AK362,(各类选项!J:J),0)),1,0))</f>
        <v/>
      </c>
      <c r="Y361" s="20" t="str">
        <f>IF(对局数据!AM362="","",IF(ISERROR(MATCH(对局数据!AM362,(各类选项!J:J),0)),1,0))</f>
        <v/>
      </c>
    </row>
    <row r="362" spans="1:25">
      <c r="A362" s="20">
        <f t="shared" si="15"/>
        <v>0</v>
      </c>
      <c r="B362" s="20">
        <f t="shared" si="16"/>
        <v>0</v>
      </c>
      <c r="C362" s="20">
        <f t="shared" si="17"/>
        <v>0</v>
      </c>
      <c r="D362" s="20" t="str">
        <f>IF(原始数据!K363="","",IF(ISERROR(MATCH(原始数据!K363,原始数据!E363:F363,0)),1,0)-IF(原始数据!K363="",1,0))</f>
        <v/>
      </c>
      <c r="E362" s="20" t="str">
        <f>IF(原始数据!L363="","",IF(ISERROR(MATCH(原始数据!L363,各类选项!L:L,0)),1,0)-IF(原始数据!L363="",1,0))</f>
        <v/>
      </c>
      <c r="F362" s="20" t="str">
        <f>IF(原始数据!W363="","",IF(ISERROR(MATCH(原始数据!W363,各类选项!G:G,0)),1,0))</f>
        <v/>
      </c>
      <c r="G362" s="20" t="str">
        <f>IF(原始数据!X363="","",IF(ISERROR(MATCH(原始数据!X363,各类选项!G:G,0)),1,0))</f>
        <v/>
      </c>
      <c r="H362" s="20" t="str">
        <f>IF(原始数据!AK363="","",IF(ISERROR(MATCH(原始数据!AK363,各类选项!$E:$E,0)),1,0))</f>
        <v/>
      </c>
      <c r="I362" s="20" t="str">
        <f>IF(原始数据!AL363="","",IF(ISERROR(MATCH(原始数据!AL363,各类选项!$E:$E,0)),1,0))</f>
        <v/>
      </c>
      <c r="J362" s="20" t="str">
        <f>IF(原始数据!AR363="","",IF(ISERROR(MATCH(原始数据!AR363,各类选项!$E:$E,0)),1,0))</f>
        <v/>
      </c>
      <c r="K362" s="20" t="str">
        <f>IF(原始数据!AT363="","",IF(ISERROR(MATCH(原始数据!AT363,各类选项!$E:$E,0)),1,0))</f>
        <v/>
      </c>
      <c r="L362" s="20" t="str">
        <f>IF(原始数据!AM363="","",IF(ISERROR(MATCH(原始数据!AM363,各类选项!$C:$C,0)),1,0))</f>
        <v/>
      </c>
      <c r="M362" s="20" t="str">
        <f>IF(原始数据!AN363="","",IF(ISERROR(MATCH(原始数据!AN363,各类选项!$C:$C,0)),1,0))</f>
        <v/>
      </c>
      <c r="N362" s="20" t="str">
        <f>IF(原始数据!AO363="","",IF(ISERROR(MATCH(原始数据!AO363,各类选项!$C:$C,0)),1,0))</f>
        <v/>
      </c>
      <c r="O362" s="20" t="str">
        <f>IF(原始数据!AP363="","",IF(ISERROR(MATCH(原始数据!AP363,各类选项!$E:$E,0)),1,0))</f>
        <v/>
      </c>
      <c r="P362" s="20" t="str">
        <f>IF(原始数据!AQ363="","",IF(ISERROR(MATCH(原始数据!AQ363,各类选项!$E:$E,0)),1,0))</f>
        <v/>
      </c>
      <c r="Q362" s="20" t="str">
        <f>IF(原始数据!AR363="","",IF(ISERROR(MATCH(原始数据!AR363,各类选项!$E:$E,0)),1,0))</f>
        <v/>
      </c>
      <c r="R362" s="20" t="str">
        <f>IF(原始数据!AS363="","",IF(ISERROR(MATCH(原始数据!AS363,各类选项!$E:$E,0)),1,0))</f>
        <v/>
      </c>
      <c r="S362" s="20" t="str">
        <f>IF(原始数据!AV363="","",IF(ISERROR(MATCH(原始数据!AV363,各类选项!$C:$C,0)),1,0))</f>
        <v/>
      </c>
      <c r="T362" s="20" t="str">
        <f>IF(赛后数据!M363="","",IF(ISERROR(MATCH(赛后数据!M363,(各类选项!J:J),0)),1,0))</f>
        <v/>
      </c>
      <c r="U362" s="20" t="str">
        <f>IF(赛后数据!U363="","",IF(ISERROR(MATCH(赛后数据!U363,(各类选项!J:J),0)),1,0))</f>
        <v/>
      </c>
      <c r="V362" s="20" t="str">
        <f>IF(赛后数据!AC363="","",IF(ISERROR(MATCH(赛后数据!AC363,(各类选项!J:J),0)),1,0))</f>
        <v/>
      </c>
      <c r="W362" s="20" t="str">
        <f>IF(赛后数据!AK363="","",IF(ISERROR(MATCH(赛后数据!AK363,(各类选项!J:J),0)),1,0))</f>
        <v/>
      </c>
      <c r="Y362" s="20" t="str">
        <f>IF(对局数据!AM363="","",IF(ISERROR(MATCH(对局数据!AM363,(各类选项!J:J),0)),1,0))</f>
        <v/>
      </c>
    </row>
    <row r="363" spans="1:25">
      <c r="A363" s="20">
        <f t="shared" si="15"/>
        <v>0</v>
      </c>
      <c r="B363" s="20">
        <f t="shared" si="16"/>
        <v>0</v>
      </c>
      <c r="C363" s="20">
        <f t="shared" si="17"/>
        <v>0</v>
      </c>
      <c r="D363" s="20" t="str">
        <f>IF(原始数据!K364="","",IF(ISERROR(MATCH(原始数据!K364,原始数据!E364:F364,0)),1,0)-IF(原始数据!K364="",1,0))</f>
        <v/>
      </c>
      <c r="E363" s="20" t="str">
        <f>IF(原始数据!L364="","",IF(ISERROR(MATCH(原始数据!L364,各类选项!L:L,0)),1,0)-IF(原始数据!L364="",1,0))</f>
        <v/>
      </c>
      <c r="F363" s="20" t="str">
        <f>IF(原始数据!W364="","",IF(ISERROR(MATCH(原始数据!W364,各类选项!G:G,0)),1,0))</f>
        <v/>
      </c>
      <c r="G363" s="20" t="str">
        <f>IF(原始数据!X364="","",IF(ISERROR(MATCH(原始数据!X364,各类选项!G:G,0)),1,0))</f>
        <v/>
      </c>
      <c r="H363" s="20" t="str">
        <f>IF(原始数据!AK364="","",IF(ISERROR(MATCH(原始数据!AK364,各类选项!$E:$E,0)),1,0))</f>
        <v/>
      </c>
      <c r="I363" s="20" t="str">
        <f>IF(原始数据!AL364="","",IF(ISERROR(MATCH(原始数据!AL364,各类选项!$E:$E,0)),1,0))</f>
        <v/>
      </c>
      <c r="J363" s="20" t="str">
        <f>IF(原始数据!AR364="","",IF(ISERROR(MATCH(原始数据!AR364,各类选项!$E:$E,0)),1,0))</f>
        <v/>
      </c>
      <c r="K363" s="20" t="str">
        <f>IF(原始数据!AT364="","",IF(ISERROR(MATCH(原始数据!AT364,各类选项!$E:$E,0)),1,0))</f>
        <v/>
      </c>
      <c r="L363" s="20" t="str">
        <f>IF(原始数据!AM364="","",IF(ISERROR(MATCH(原始数据!AM364,各类选项!$C:$C,0)),1,0))</f>
        <v/>
      </c>
      <c r="M363" s="20" t="str">
        <f>IF(原始数据!AN364="","",IF(ISERROR(MATCH(原始数据!AN364,各类选项!$C:$C,0)),1,0))</f>
        <v/>
      </c>
      <c r="N363" s="20" t="str">
        <f>IF(原始数据!AO364="","",IF(ISERROR(MATCH(原始数据!AO364,各类选项!$C:$C,0)),1,0))</f>
        <v/>
      </c>
      <c r="O363" s="20" t="str">
        <f>IF(原始数据!AP364="","",IF(ISERROR(MATCH(原始数据!AP364,各类选项!$E:$E,0)),1,0))</f>
        <v/>
      </c>
      <c r="P363" s="20" t="str">
        <f>IF(原始数据!AQ364="","",IF(ISERROR(MATCH(原始数据!AQ364,各类选项!$E:$E,0)),1,0))</f>
        <v/>
      </c>
      <c r="Q363" s="20" t="str">
        <f>IF(原始数据!AR364="","",IF(ISERROR(MATCH(原始数据!AR364,各类选项!$E:$E,0)),1,0))</f>
        <v/>
      </c>
      <c r="R363" s="20" t="str">
        <f>IF(原始数据!AS364="","",IF(ISERROR(MATCH(原始数据!AS364,各类选项!$E:$E,0)),1,0))</f>
        <v/>
      </c>
      <c r="S363" s="20" t="str">
        <f>IF(原始数据!AV364="","",IF(ISERROR(MATCH(原始数据!AV364,各类选项!$C:$C,0)),1,0))</f>
        <v/>
      </c>
      <c r="T363" s="20" t="str">
        <f>IF(赛后数据!M364="","",IF(ISERROR(MATCH(赛后数据!M364,(各类选项!J:J),0)),1,0))</f>
        <v/>
      </c>
      <c r="U363" s="20" t="str">
        <f>IF(赛后数据!U364="","",IF(ISERROR(MATCH(赛后数据!U364,(各类选项!J:J),0)),1,0))</f>
        <v/>
      </c>
      <c r="V363" s="20" t="str">
        <f>IF(赛后数据!AC364="","",IF(ISERROR(MATCH(赛后数据!AC364,(各类选项!J:J),0)),1,0))</f>
        <v/>
      </c>
      <c r="W363" s="20" t="str">
        <f>IF(赛后数据!AK364="","",IF(ISERROR(MATCH(赛后数据!AK364,(各类选项!J:J),0)),1,0))</f>
        <v/>
      </c>
      <c r="Y363" s="20" t="str">
        <f>IF(对局数据!AM364="","",IF(ISERROR(MATCH(对局数据!AM364,(各类选项!J:J),0)),1,0))</f>
        <v/>
      </c>
    </row>
    <row r="364" spans="1:25">
      <c r="A364" s="20">
        <f t="shared" si="15"/>
        <v>0</v>
      </c>
      <c r="B364" s="20">
        <f t="shared" si="16"/>
        <v>0</v>
      </c>
      <c r="C364" s="20">
        <f t="shared" si="17"/>
        <v>0</v>
      </c>
      <c r="D364" s="20" t="str">
        <f>IF(原始数据!K365="","",IF(ISERROR(MATCH(原始数据!K365,原始数据!E365:F365,0)),1,0)-IF(原始数据!K365="",1,0))</f>
        <v/>
      </c>
      <c r="E364" s="20" t="str">
        <f>IF(原始数据!L365="","",IF(ISERROR(MATCH(原始数据!L365,各类选项!L:L,0)),1,0)-IF(原始数据!L365="",1,0))</f>
        <v/>
      </c>
      <c r="F364" s="20" t="str">
        <f>IF(原始数据!W365="","",IF(ISERROR(MATCH(原始数据!W365,各类选项!G:G,0)),1,0))</f>
        <v/>
      </c>
      <c r="G364" s="20" t="str">
        <f>IF(原始数据!X365="","",IF(ISERROR(MATCH(原始数据!X365,各类选项!G:G,0)),1,0))</f>
        <v/>
      </c>
      <c r="H364" s="20" t="str">
        <f>IF(原始数据!AK365="","",IF(ISERROR(MATCH(原始数据!AK365,各类选项!$E:$E,0)),1,0))</f>
        <v/>
      </c>
      <c r="I364" s="20" t="str">
        <f>IF(原始数据!AL365="","",IF(ISERROR(MATCH(原始数据!AL365,各类选项!$E:$E,0)),1,0))</f>
        <v/>
      </c>
      <c r="J364" s="20" t="str">
        <f>IF(原始数据!AR365="","",IF(ISERROR(MATCH(原始数据!AR365,各类选项!$E:$E,0)),1,0))</f>
        <v/>
      </c>
      <c r="K364" s="20" t="str">
        <f>IF(原始数据!AT365="","",IF(ISERROR(MATCH(原始数据!AT365,各类选项!$E:$E,0)),1,0))</f>
        <v/>
      </c>
      <c r="L364" s="20" t="str">
        <f>IF(原始数据!AM365="","",IF(ISERROR(MATCH(原始数据!AM365,各类选项!$C:$C,0)),1,0))</f>
        <v/>
      </c>
      <c r="M364" s="20" t="str">
        <f>IF(原始数据!AN365="","",IF(ISERROR(MATCH(原始数据!AN365,各类选项!$C:$C,0)),1,0))</f>
        <v/>
      </c>
      <c r="N364" s="20" t="str">
        <f>IF(原始数据!AO365="","",IF(ISERROR(MATCH(原始数据!AO365,各类选项!$C:$C,0)),1,0))</f>
        <v/>
      </c>
      <c r="O364" s="20" t="str">
        <f>IF(原始数据!AP365="","",IF(ISERROR(MATCH(原始数据!AP365,各类选项!$E:$E,0)),1,0))</f>
        <v/>
      </c>
      <c r="P364" s="20" t="str">
        <f>IF(原始数据!AQ365="","",IF(ISERROR(MATCH(原始数据!AQ365,各类选项!$E:$E,0)),1,0))</f>
        <v/>
      </c>
      <c r="Q364" s="20" t="str">
        <f>IF(原始数据!AR365="","",IF(ISERROR(MATCH(原始数据!AR365,各类选项!$E:$E,0)),1,0))</f>
        <v/>
      </c>
      <c r="R364" s="20" t="str">
        <f>IF(原始数据!AS365="","",IF(ISERROR(MATCH(原始数据!AS365,各类选项!$E:$E,0)),1,0))</f>
        <v/>
      </c>
      <c r="S364" s="20" t="str">
        <f>IF(原始数据!AV365="","",IF(ISERROR(MATCH(原始数据!AV365,各类选项!$C:$C,0)),1,0))</f>
        <v/>
      </c>
      <c r="T364" s="20" t="str">
        <f>IF(赛后数据!M365="","",IF(ISERROR(MATCH(赛后数据!M365,(各类选项!J:J),0)),1,0))</f>
        <v/>
      </c>
      <c r="U364" s="20" t="str">
        <f>IF(赛后数据!U365="","",IF(ISERROR(MATCH(赛后数据!U365,(各类选项!J:J),0)),1,0))</f>
        <v/>
      </c>
      <c r="V364" s="20" t="str">
        <f>IF(赛后数据!AC365="","",IF(ISERROR(MATCH(赛后数据!AC365,(各类选项!J:J),0)),1,0))</f>
        <v/>
      </c>
      <c r="W364" s="20" t="str">
        <f>IF(赛后数据!AK365="","",IF(ISERROR(MATCH(赛后数据!AK365,(各类选项!J:J),0)),1,0))</f>
        <v/>
      </c>
      <c r="Y364" s="20" t="str">
        <f>IF(对局数据!AM365="","",IF(ISERROR(MATCH(对局数据!AM365,(各类选项!J:J),0)),1,0))</f>
        <v/>
      </c>
    </row>
    <row r="365" spans="1:25">
      <c r="A365" s="20">
        <f t="shared" si="15"/>
        <v>0</v>
      </c>
      <c r="B365" s="20">
        <f t="shared" si="16"/>
        <v>0</v>
      </c>
      <c r="C365" s="20">
        <f t="shared" si="17"/>
        <v>0</v>
      </c>
      <c r="D365" s="20" t="str">
        <f>IF(原始数据!K366="","",IF(ISERROR(MATCH(原始数据!K366,原始数据!E366:F366,0)),1,0)-IF(原始数据!K366="",1,0))</f>
        <v/>
      </c>
      <c r="E365" s="20" t="str">
        <f>IF(原始数据!L366="","",IF(ISERROR(MATCH(原始数据!L366,各类选项!L:L,0)),1,0)-IF(原始数据!L366="",1,0))</f>
        <v/>
      </c>
      <c r="F365" s="20" t="str">
        <f>IF(原始数据!W366="","",IF(ISERROR(MATCH(原始数据!W366,各类选项!G:G,0)),1,0))</f>
        <v/>
      </c>
      <c r="G365" s="20" t="str">
        <f>IF(原始数据!X366="","",IF(ISERROR(MATCH(原始数据!X366,各类选项!G:G,0)),1,0))</f>
        <v/>
      </c>
      <c r="H365" s="20" t="str">
        <f>IF(原始数据!AK366="","",IF(ISERROR(MATCH(原始数据!AK366,各类选项!$E:$E,0)),1,0))</f>
        <v/>
      </c>
      <c r="I365" s="20" t="str">
        <f>IF(原始数据!AL366="","",IF(ISERROR(MATCH(原始数据!AL366,各类选项!$E:$E,0)),1,0))</f>
        <v/>
      </c>
      <c r="J365" s="20" t="str">
        <f>IF(原始数据!AR366="","",IF(ISERROR(MATCH(原始数据!AR366,各类选项!$E:$E,0)),1,0))</f>
        <v/>
      </c>
      <c r="K365" s="20" t="str">
        <f>IF(原始数据!AT366="","",IF(ISERROR(MATCH(原始数据!AT366,各类选项!$E:$E,0)),1,0))</f>
        <v/>
      </c>
      <c r="L365" s="20" t="str">
        <f>IF(原始数据!AM366="","",IF(ISERROR(MATCH(原始数据!AM366,各类选项!$C:$C,0)),1,0))</f>
        <v/>
      </c>
      <c r="M365" s="20" t="str">
        <f>IF(原始数据!AN366="","",IF(ISERROR(MATCH(原始数据!AN366,各类选项!$C:$C,0)),1,0))</f>
        <v/>
      </c>
      <c r="N365" s="20" t="str">
        <f>IF(原始数据!AO366="","",IF(ISERROR(MATCH(原始数据!AO366,各类选项!$C:$C,0)),1,0))</f>
        <v/>
      </c>
      <c r="O365" s="20" t="str">
        <f>IF(原始数据!AP366="","",IF(ISERROR(MATCH(原始数据!AP366,各类选项!$E:$E,0)),1,0))</f>
        <v/>
      </c>
      <c r="P365" s="20" t="str">
        <f>IF(原始数据!AQ366="","",IF(ISERROR(MATCH(原始数据!AQ366,各类选项!$E:$E,0)),1,0))</f>
        <v/>
      </c>
      <c r="Q365" s="20" t="str">
        <f>IF(原始数据!AR366="","",IF(ISERROR(MATCH(原始数据!AR366,各类选项!$E:$E,0)),1,0))</f>
        <v/>
      </c>
      <c r="R365" s="20" t="str">
        <f>IF(原始数据!AS366="","",IF(ISERROR(MATCH(原始数据!AS366,各类选项!$E:$E,0)),1,0))</f>
        <v/>
      </c>
      <c r="S365" s="20" t="str">
        <f>IF(原始数据!AV366="","",IF(ISERROR(MATCH(原始数据!AV366,各类选项!$C:$C,0)),1,0))</f>
        <v/>
      </c>
      <c r="T365" s="20" t="str">
        <f>IF(赛后数据!M366="","",IF(ISERROR(MATCH(赛后数据!M366,(各类选项!J:J),0)),1,0))</f>
        <v/>
      </c>
      <c r="U365" s="20" t="str">
        <f>IF(赛后数据!U366="","",IF(ISERROR(MATCH(赛后数据!U366,(各类选项!J:J),0)),1,0))</f>
        <v/>
      </c>
      <c r="V365" s="20" t="str">
        <f>IF(赛后数据!AC366="","",IF(ISERROR(MATCH(赛后数据!AC366,(各类选项!J:J),0)),1,0))</f>
        <v/>
      </c>
      <c r="W365" s="20" t="str">
        <f>IF(赛后数据!AK366="","",IF(ISERROR(MATCH(赛后数据!AK366,(各类选项!J:J),0)),1,0))</f>
        <v/>
      </c>
      <c r="Y365" s="20" t="str">
        <f>IF(对局数据!AM366="","",IF(ISERROR(MATCH(对局数据!AM366,(各类选项!J:J),0)),1,0))</f>
        <v/>
      </c>
    </row>
    <row r="366" spans="1:25">
      <c r="A366" s="20">
        <f t="shared" si="15"/>
        <v>0</v>
      </c>
      <c r="B366" s="20">
        <f t="shared" si="16"/>
        <v>0</v>
      </c>
      <c r="C366" s="20">
        <f t="shared" si="17"/>
        <v>0</v>
      </c>
      <c r="D366" s="20" t="str">
        <f>IF(原始数据!K367="","",IF(ISERROR(MATCH(原始数据!K367,原始数据!E367:F367,0)),1,0)-IF(原始数据!K367="",1,0))</f>
        <v/>
      </c>
      <c r="E366" s="20" t="str">
        <f>IF(原始数据!L367="","",IF(ISERROR(MATCH(原始数据!L367,各类选项!L:L,0)),1,0)-IF(原始数据!L367="",1,0))</f>
        <v/>
      </c>
      <c r="F366" s="20" t="str">
        <f>IF(原始数据!W367="","",IF(ISERROR(MATCH(原始数据!W367,各类选项!G:G,0)),1,0))</f>
        <v/>
      </c>
      <c r="G366" s="20" t="str">
        <f>IF(原始数据!X367="","",IF(ISERROR(MATCH(原始数据!X367,各类选项!G:G,0)),1,0))</f>
        <v/>
      </c>
      <c r="H366" s="20" t="str">
        <f>IF(原始数据!AK367="","",IF(ISERROR(MATCH(原始数据!AK367,各类选项!$E:$E,0)),1,0))</f>
        <v/>
      </c>
      <c r="I366" s="20" t="str">
        <f>IF(原始数据!AL367="","",IF(ISERROR(MATCH(原始数据!AL367,各类选项!$E:$E,0)),1,0))</f>
        <v/>
      </c>
      <c r="J366" s="20" t="str">
        <f>IF(原始数据!AR367="","",IF(ISERROR(MATCH(原始数据!AR367,各类选项!$E:$E,0)),1,0))</f>
        <v/>
      </c>
      <c r="K366" s="20" t="str">
        <f>IF(原始数据!AT367="","",IF(ISERROR(MATCH(原始数据!AT367,各类选项!$E:$E,0)),1,0))</f>
        <v/>
      </c>
      <c r="L366" s="20" t="str">
        <f>IF(原始数据!AM367="","",IF(ISERROR(MATCH(原始数据!AM367,各类选项!$C:$C,0)),1,0))</f>
        <v/>
      </c>
      <c r="M366" s="20" t="str">
        <f>IF(原始数据!AN367="","",IF(ISERROR(MATCH(原始数据!AN367,各类选项!$C:$C,0)),1,0))</f>
        <v/>
      </c>
      <c r="N366" s="20" t="str">
        <f>IF(原始数据!AO367="","",IF(ISERROR(MATCH(原始数据!AO367,各类选项!$C:$C,0)),1,0))</f>
        <v/>
      </c>
      <c r="O366" s="20" t="str">
        <f>IF(原始数据!AP367="","",IF(ISERROR(MATCH(原始数据!AP367,各类选项!$E:$E,0)),1,0))</f>
        <v/>
      </c>
      <c r="P366" s="20" t="str">
        <f>IF(原始数据!AQ367="","",IF(ISERROR(MATCH(原始数据!AQ367,各类选项!$E:$E,0)),1,0))</f>
        <v/>
      </c>
      <c r="Q366" s="20" t="str">
        <f>IF(原始数据!AR367="","",IF(ISERROR(MATCH(原始数据!AR367,各类选项!$E:$E,0)),1,0))</f>
        <v/>
      </c>
      <c r="R366" s="20" t="str">
        <f>IF(原始数据!AS367="","",IF(ISERROR(MATCH(原始数据!AS367,各类选项!$E:$E,0)),1,0))</f>
        <v/>
      </c>
      <c r="S366" s="20" t="str">
        <f>IF(原始数据!AV367="","",IF(ISERROR(MATCH(原始数据!AV367,各类选项!$C:$C,0)),1,0))</f>
        <v/>
      </c>
      <c r="T366" s="20" t="str">
        <f>IF(赛后数据!M367="","",IF(ISERROR(MATCH(赛后数据!M367,(各类选项!J:J),0)),1,0))</f>
        <v/>
      </c>
      <c r="U366" s="20" t="str">
        <f>IF(赛后数据!U367="","",IF(ISERROR(MATCH(赛后数据!U367,(各类选项!J:J),0)),1,0))</f>
        <v/>
      </c>
      <c r="V366" s="20" t="str">
        <f>IF(赛后数据!AC367="","",IF(ISERROR(MATCH(赛后数据!AC367,(各类选项!J:J),0)),1,0))</f>
        <v/>
      </c>
      <c r="W366" s="20" t="str">
        <f>IF(赛后数据!AK367="","",IF(ISERROR(MATCH(赛后数据!AK367,(各类选项!J:J),0)),1,0))</f>
        <v/>
      </c>
      <c r="Y366" s="20" t="str">
        <f>IF(对局数据!AM367="","",IF(ISERROR(MATCH(对局数据!AM367,(各类选项!J:J),0)),1,0))</f>
        <v/>
      </c>
    </row>
    <row r="367" spans="1:25">
      <c r="A367" s="20">
        <f t="shared" si="15"/>
        <v>0</v>
      </c>
      <c r="B367" s="20">
        <f t="shared" si="16"/>
        <v>0</v>
      </c>
      <c r="C367" s="20">
        <f t="shared" si="17"/>
        <v>0</v>
      </c>
      <c r="D367" s="20" t="str">
        <f>IF(原始数据!K368="","",IF(ISERROR(MATCH(原始数据!K368,原始数据!E368:F368,0)),1,0)-IF(原始数据!K368="",1,0))</f>
        <v/>
      </c>
      <c r="E367" s="20" t="str">
        <f>IF(原始数据!L368="","",IF(ISERROR(MATCH(原始数据!L368,各类选项!L:L,0)),1,0)-IF(原始数据!L368="",1,0))</f>
        <v/>
      </c>
      <c r="F367" s="20" t="str">
        <f>IF(原始数据!W368="","",IF(ISERROR(MATCH(原始数据!W368,各类选项!G:G,0)),1,0))</f>
        <v/>
      </c>
      <c r="G367" s="20" t="str">
        <f>IF(原始数据!X368="","",IF(ISERROR(MATCH(原始数据!X368,各类选项!G:G,0)),1,0))</f>
        <v/>
      </c>
      <c r="H367" s="20" t="str">
        <f>IF(原始数据!AK368="","",IF(ISERROR(MATCH(原始数据!AK368,各类选项!$E:$E,0)),1,0))</f>
        <v/>
      </c>
      <c r="I367" s="20" t="str">
        <f>IF(原始数据!AL368="","",IF(ISERROR(MATCH(原始数据!AL368,各类选项!$E:$E,0)),1,0))</f>
        <v/>
      </c>
      <c r="J367" s="20" t="str">
        <f>IF(原始数据!AR368="","",IF(ISERROR(MATCH(原始数据!AR368,各类选项!$E:$E,0)),1,0))</f>
        <v/>
      </c>
      <c r="K367" s="20" t="str">
        <f>IF(原始数据!AT368="","",IF(ISERROR(MATCH(原始数据!AT368,各类选项!$E:$E,0)),1,0))</f>
        <v/>
      </c>
      <c r="L367" s="20" t="str">
        <f>IF(原始数据!AM368="","",IF(ISERROR(MATCH(原始数据!AM368,各类选项!$C:$C,0)),1,0))</f>
        <v/>
      </c>
      <c r="M367" s="20" t="str">
        <f>IF(原始数据!AN368="","",IF(ISERROR(MATCH(原始数据!AN368,各类选项!$C:$C,0)),1,0))</f>
        <v/>
      </c>
      <c r="N367" s="20" t="str">
        <f>IF(原始数据!AO368="","",IF(ISERROR(MATCH(原始数据!AO368,各类选项!$C:$C,0)),1,0))</f>
        <v/>
      </c>
      <c r="O367" s="20" t="str">
        <f>IF(原始数据!AP368="","",IF(ISERROR(MATCH(原始数据!AP368,各类选项!$E:$E,0)),1,0))</f>
        <v/>
      </c>
      <c r="P367" s="20" t="str">
        <f>IF(原始数据!AQ368="","",IF(ISERROR(MATCH(原始数据!AQ368,各类选项!$E:$E,0)),1,0))</f>
        <v/>
      </c>
      <c r="Q367" s="20" t="str">
        <f>IF(原始数据!AR368="","",IF(ISERROR(MATCH(原始数据!AR368,各类选项!$E:$E,0)),1,0))</f>
        <v/>
      </c>
      <c r="R367" s="20" t="str">
        <f>IF(原始数据!AS368="","",IF(ISERROR(MATCH(原始数据!AS368,各类选项!$E:$E,0)),1,0))</f>
        <v/>
      </c>
      <c r="S367" s="20" t="str">
        <f>IF(原始数据!AV368="","",IF(ISERROR(MATCH(原始数据!AV368,各类选项!$C:$C,0)),1,0))</f>
        <v/>
      </c>
      <c r="T367" s="20" t="str">
        <f>IF(赛后数据!M368="","",IF(ISERROR(MATCH(赛后数据!M368,(各类选项!J:J),0)),1,0))</f>
        <v/>
      </c>
      <c r="U367" s="20" t="str">
        <f>IF(赛后数据!U368="","",IF(ISERROR(MATCH(赛后数据!U368,(各类选项!J:J),0)),1,0))</f>
        <v/>
      </c>
      <c r="V367" s="20" t="str">
        <f>IF(赛后数据!AC368="","",IF(ISERROR(MATCH(赛后数据!AC368,(各类选项!J:J),0)),1,0))</f>
        <v/>
      </c>
      <c r="W367" s="20" t="str">
        <f>IF(赛后数据!AK368="","",IF(ISERROR(MATCH(赛后数据!AK368,(各类选项!J:J),0)),1,0))</f>
        <v/>
      </c>
      <c r="Y367" s="20" t="str">
        <f>IF(对局数据!AM368="","",IF(ISERROR(MATCH(对局数据!AM368,(各类选项!J:J),0)),1,0))</f>
        <v/>
      </c>
    </row>
    <row r="368" spans="1:25">
      <c r="A368" s="20">
        <f t="shared" si="15"/>
        <v>0</v>
      </c>
      <c r="B368" s="20">
        <f t="shared" si="16"/>
        <v>0</v>
      </c>
      <c r="C368" s="20">
        <f t="shared" si="17"/>
        <v>0</v>
      </c>
      <c r="D368" s="20" t="str">
        <f>IF(原始数据!K369="","",IF(ISERROR(MATCH(原始数据!K369,原始数据!E369:F369,0)),1,0)-IF(原始数据!K369="",1,0))</f>
        <v/>
      </c>
      <c r="E368" s="20" t="str">
        <f>IF(原始数据!L369="","",IF(ISERROR(MATCH(原始数据!L369,各类选项!L:L,0)),1,0)-IF(原始数据!L369="",1,0))</f>
        <v/>
      </c>
      <c r="F368" s="20" t="str">
        <f>IF(原始数据!W369="","",IF(ISERROR(MATCH(原始数据!W369,各类选项!G:G,0)),1,0))</f>
        <v/>
      </c>
      <c r="G368" s="20" t="str">
        <f>IF(原始数据!X369="","",IF(ISERROR(MATCH(原始数据!X369,各类选项!G:G,0)),1,0))</f>
        <v/>
      </c>
      <c r="H368" s="20" t="str">
        <f>IF(原始数据!AK369="","",IF(ISERROR(MATCH(原始数据!AK369,各类选项!$E:$E,0)),1,0))</f>
        <v/>
      </c>
      <c r="I368" s="20" t="str">
        <f>IF(原始数据!AL369="","",IF(ISERROR(MATCH(原始数据!AL369,各类选项!$E:$E,0)),1,0))</f>
        <v/>
      </c>
      <c r="J368" s="20" t="str">
        <f>IF(原始数据!AR369="","",IF(ISERROR(MATCH(原始数据!AR369,各类选项!$E:$E,0)),1,0))</f>
        <v/>
      </c>
      <c r="K368" s="20" t="str">
        <f>IF(原始数据!AT369="","",IF(ISERROR(MATCH(原始数据!AT369,各类选项!$E:$E,0)),1,0))</f>
        <v/>
      </c>
      <c r="L368" s="20" t="str">
        <f>IF(原始数据!AM369="","",IF(ISERROR(MATCH(原始数据!AM369,各类选项!$C:$C,0)),1,0))</f>
        <v/>
      </c>
      <c r="M368" s="20" t="str">
        <f>IF(原始数据!AN369="","",IF(ISERROR(MATCH(原始数据!AN369,各类选项!$C:$C,0)),1,0))</f>
        <v/>
      </c>
      <c r="N368" s="20" t="str">
        <f>IF(原始数据!AO369="","",IF(ISERROR(MATCH(原始数据!AO369,各类选项!$C:$C,0)),1,0))</f>
        <v/>
      </c>
      <c r="O368" s="20" t="str">
        <f>IF(原始数据!AP369="","",IF(ISERROR(MATCH(原始数据!AP369,各类选项!$E:$E,0)),1,0))</f>
        <v/>
      </c>
      <c r="P368" s="20" t="str">
        <f>IF(原始数据!AQ369="","",IF(ISERROR(MATCH(原始数据!AQ369,各类选项!$E:$E,0)),1,0))</f>
        <v/>
      </c>
      <c r="Q368" s="20" t="str">
        <f>IF(原始数据!AR369="","",IF(ISERROR(MATCH(原始数据!AR369,各类选项!$E:$E,0)),1,0))</f>
        <v/>
      </c>
      <c r="R368" s="20" t="str">
        <f>IF(原始数据!AS369="","",IF(ISERROR(MATCH(原始数据!AS369,各类选项!$E:$E,0)),1,0))</f>
        <v/>
      </c>
      <c r="S368" s="20" t="str">
        <f>IF(原始数据!AV369="","",IF(ISERROR(MATCH(原始数据!AV369,各类选项!$C:$C,0)),1,0))</f>
        <v/>
      </c>
      <c r="T368" s="20" t="str">
        <f>IF(赛后数据!M369="","",IF(ISERROR(MATCH(赛后数据!M369,(各类选项!J:J),0)),1,0))</f>
        <v/>
      </c>
      <c r="U368" s="20" t="str">
        <f>IF(赛后数据!U369="","",IF(ISERROR(MATCH(赛后数据!U369,(各类选项!J:J),0)),1,0))</f>
        <v/>
      </c>
      <c r="V368" s="20" t="str">
        <f>IF(赛后数据!AC369="","",IF(ISERROR(MATCH(赛后数据!AC369,(各类选项!J:J),0)),1,0))</f>
        <v/>
      </c>
      <c r="W368" s="20" t="str">
        <f>IF(赛后数据!AK369="","",IF(ISERROR(MATCH(赛后数据!AK369,(各类选项!J:J),0)),1,0))</f>
        <v/>
      </c>
      <c r="Y368" s="20" t="str">
        <f>IF(对局数据!AM369="","",IF(ISERROR(MATCH(对局数据!AM369,(各类选项!J:J),0)),1,0))</f>
        <v/>
      </c>
    </row>
    <row r="369" spans="1:25">
      <c r="A369" s="20">
        <f t="shared" si="15"/>
        <v>0</v>
      </c>
      <c r="B369" s="20">
        <f t="shared" si="16"/>
        <v>0</v>
      </c>
      <c r="C369" s="20">
        <f t="shared" si="17"/>
        <v>0</v>
      </c>
      <c r="D369" s="20" t="str">
        <f>IF(原始数据!K370="","",IF(ISERROR(MATCH(原始数据!K370,原始数据!E370:F370,0)),1,0)-IF(原始数据!K370="",1,0))</f>
        <v/>
      </c>
      <c r="E369" s="20" t="str">
        <f>IF(原始数据!L370="","",IF(ISERROR(MATCH(原始数据!L370,各类选项!L:L,0)),1,0)-IF(原始数据!L370="",1,0))</f>
        <v/>
      </c>
      <c r="F369" s="20" t="str">
        <f>IF(原始数据!W370="","",IF(ISERROR(MATCH(原始数据!W370,各类选项!G:G,0)),1,0))</f>
        <v/>
      </c>
      <c r="G369" s="20" t="str">
        <f>IF(原始数据!X370="","",IF(ISERROR(MATCH(原始数据!X370,各类选项!G:G,0)),1,0))</f>
        <v/>
      </c>
      <c r="H369" s="20" t="str">
        <f>IF(原始数据!AK370="","",IF(ISERROR(MATCH(原始数据!AK370,各类选项!$E:$E,0)),1,0))</f>
        <v/>
      </c>
      <c r="I369" s="20" t="str">
        <f>IF(原始数据!AL370="","",IF(ISERROR(MATCH(原始数据!AL370,各类选项!$E:$E,0)),1,0))</f>
        <v/>
      </c>
      <c r="J369" s="20" t="str">
        <f>IF(原始数据!AR370="","",IF(ISERROR(MATCH(原始数据!AR370,各类选项!$E:$E,0)),1,0))</f>
        <v/>
      </c>
      <c r="K369" s="20" t="str">
        <f>IF(原始数据!AT370="","",IF(ISERROR(MATCH(原始数据!AT370,各类选项!$E:$E,0)),1,0))</f>
        <v/>
      </c>
      <c r="L369" s="20" t="str">
        <f>IF(原始数据!AM370="","",IF(ISERROR(MATCH(原始数据!AM370,各类选项!$C:$C,0)),1,0))</f>
        <v/>
      </c>
      <c r="M369" s="20" t="str">
        <f>IF(原始数据!AN370="","",IF(ISERROR(MATCH(原始数据!AN370,各类选项!$C:$C,0)),1,0))</f>
        <v/>
      </c>
      <c r="N369" s="20" t="str">
        <f>IF(原始数据!AO370="","",IF(ISERROR(MATCH(原始数据!AO370,各类选项!$C:$C,0)),1,0))</f>
        <v/>
      </c>
      <c r="O369" s="20" t="str">
        <f>IF(原始数据!AP370="","",IF(ISERROR(MATCH(原始数据!AP370,各类选项!$E:$E,0)),1,0))</f>
        <v/>
      </c>
      <c r="P369" s="20" t="str">
        <f>IF(原始数据!AQ370="","",IF(ISERROR(MATCH(原始数据!AQ370,各类选项!$E:$E,0)),1,0))</f>
        <v/>
      </c>
      <c r="Q369" s="20" t="str">
        <f>IF(原始数据!AR370="","",IF(ISERROR(MATCH(原始数据!AR370,各类选项!$E:$E,0)),1,0))</f>
        <v/>
      </c>
      <c r="R369" s="20" t="str">
        <f>IF(原始数据!AS370="","",IF(ISERROR(MATCH(原始数据!AS370,各类选项!$E:$E,0)),1,0))</f>
        <v/>
      </c>
      <c r="S369" s="20" t="str">
        <f>IF(原始数据!AV370="","",IF(ISERROR(MATCH(原始数据!AV370,各类选项!$C:$C,0)),1,0))</f>
        <v/>
      </c>
      <c r="T369" s="20" t="str">
        <f>IF(赛后数据!M370="","",IF(ISERROR(MATCH(赛后数据!M370,(各类选项!J:J),0)),1,0))</f>
        <v/>
      </c>
      <c r="U369" s="20" t="str">
        <f>IF(赛后数据!U370="","",IF(ISERROR(MATCH(赛后数据!U370,(各类选项!J:J),0)),1,0))</f>
        <v/>
      </c>
      <c r="V369" s="20" t="str">
        <f>IF(赛后数据!AC370="","",IF(ISERROR(MATCH(赛后数据!AC370,(各类选项!J:J),0)),1,0))</f>
        <v/>
      </c>
      <c r="W369" s="20" t="str">
        <f>IF(赛后数据!AK370="","",IF(ISERROR(MATCH(赛后数据!AK370,(各类选项!J:J),0)),1,0))</f>
        <v/>
      </c>
      <c r="Y369" s="20" t="str">
        <f>IF(对局数据!AM370="","",IF(ISERROR(MATCH(对局数据!AM370,(各类选项!J:J),0)),1,0))</f>
        <v/>
      </c>
    </row>
    <row r="370" spans="1:25">
      <c r="A370" s="20">
        <f t="shared" si="15"/>
        <v>0</v>
      </c>
      <c r="B370" s="20">
        <f t="shared" si="16"/>
        <v>0</v>
      </c>
      <c r="C370" s="20">
        <f t="shared" si="17"/>
        <v>0</v>
      </c>
      <c r="D370" s="20" t="str">
        <f>IF(原始数据!K371="","",IF(ISERROR(MATCH(原始数据!K371,原始数据!E371:F371,0)),1,0)-IF(原始数据!K371="",1,0))</f>
        <v/>
      </c>
      <c r="E370" s="20" t="str">
        <f>IF(原始数据!L371="","",IF(ISERROR(MATCH(原始数据!L371,各类选项!L:L,0)),1,0)-IF(原始数据!L371="",1,0))</f>
        <v/>
      </c>
      <c r="F370" s="20" t="str">
        <f>IF(原始数据!W371="","",IF(ISERROR(MATCH(原始数据!W371,各类选项!G:G,0)),1,0))</f>
        <v/>
      </c>
      <c r="G370" s="20" t="str">
        <f>IF(原始数据!X371="","",IF(ISERROR(MATCH(原始数据!X371,各类选项!G:G,0)),1,0))</f>
        <v/>
      </c>
      <c r="H370" s="20" t="str">
        <f>IF(原始数据!AK371="","",IF(ISERROR(MATCH(原始数据!AK371,各类选项!$E:$E,0)),1,0))</f>
        <v/>
      </c>
      <c r="I370" s="20" t="str">
        <f>IF(原始数据!AL371="","",IF(ISERROR(MATCH(原始数据!AL371,各类选项!$E:$E,0)),1,0))</f>
        <v/>
      </c>
      <c r="J370" s="20" t="str">
        <f>IF(原始数据!AR371="","",IF(ISERROR(MATCH(原始数据!AR371,各类选项!$E:$E,0)),1,0))</f>
        <v/>
      </c>
      <c r="K370" s="20" t="str">
        <f>IF(原始数据!AT371="","",IF(ISERROR(MATCH(原始数据!AT371,各类选项!$E:$E,0)),1,0))</f>
        <v/>
      </c>
      <c r="L370" s="20" t="str">
        <f>IF(原始数据!AM371="","",IF(ISERROR(MATCH(原始数据!AM371,各类选项!$C:$C,0)),1,0))</f>
        <v/>
      </c>
      <c r="M370" s="20" t="str">
        <f>IF(原始数据!AN371="","",IF(ISERROR(MATCH(原始数据!AN371,各类选项!$C:$C,0)),1,0))</f>
        <v/>
      </c>
      <c r="N370" s="20" t="str">
        <f>IF(原始数据!AO371="","",IF(ISERROR(MATCH(原始数据!AO371,各类选项!$C:$C,0)),1,0))</f>
        <v/>
      </c>
      <c r="O370" s="20" t="str">
        <f>IF(原始数据!AP371="","",IF(ISERROR(MATCH(原始数据!AP371,各类选项!$E:$E,0)),1,0))</f>
        <v/>
      </c>
      <c r="P370" s="20" t="str">
        <f>IF(原始数据!AQ371="","",IF(ISERROR(MATCH(原始数据!AQ371,各类选项!$E:$E,0)),1,0))</f>
        <v/>
      </c>
      <c r="Q370" s="20" t="str">
        <f>IF(原始数据!AR371="","",IF(ISERROR(MATCH(原始数据!AR371,各类选项!$E:$E,0)),1,0))</f>
        <v/>
      </c>
      <c r="R370" s="20" t="str">
        <f>IF(原始数据!AS371="","",IF(ISERROR(MATCH(原始数据!AS371,各类选项!$E:$E,0)),1,0))</f>
        <v/>
      </c>
      <c r="S370" s="20" t="str">
        <f>IF(原始数据!AV371="","",IF(ISERROR(MATCH(原始数据!AV371,各类选项!$C:$C,0)),1,0))</f>
        <v/>
      </c>
      <c r="T370" s="20" t="str">
        <f>IF(赛后数据!M371="","",IF(ISERROR(MATCH(赛后数据!M371,(各类选项!J:J),0)),1,0))</f>
        <v/>
      </c>
      <c r="U370" s="20" t="str">
        <f>IF(赛后数据!U371="","",IF(ISERROR(MATCH(赛后数据!U371,(各类选项!J:J),0)),1,0))</f>
        <v/>
      </c>
      <c r="V370" s="20" t="str">
        <f>IF(赛后数据!AC371="","",IF(ISERROR(MATCH(赛后数据!AC371,(各类选项!J:J),0)),1,0))</f>
        <v/>
      </c>
      <c r="W370" s="20" t="str">
        <f>IF(赛后数据!AK371="","",IF(ISERROR(MATCH(赛后数据!AK371,(各类选项!J:J),0)),1,0))</f>
        <v/>
      </c>
      <c r="Y370" s="20" t="str">
        <f>IF(对局数据!AM371="","",IF(ISERROR(MATCH(对局数据!AM371,(各类选项!J:J),0)),1,0))</f>
        <v/>
      </c>
    </row>
    <row r="371" spans="1:25">
      <c r="A371" s="20">
        <f t="shared" si="15"/>
        <v>0</v>
      </c>
      <c r="B371" s="20">
        <f t="shared" si="16"/>
        <v>0</v>
      </c>
      <c r="C371" s="20">
        <f t="shared" si="17"/>
        <v>0</v>
      </c>
      <c r="D371" s="20" t="str">
        <f>IF(原始数据!K372="","",IF(ISERROR(MATCH(原始数据!K372,原始数据!E372:F372,0)),1,0)-IF(原始数据!K372="",1,0))</f>
        <v/>
      </c>
      <c r="E371" s="20" t="str">
        <f>IF(原始数据!L372="","",IF(ISERROR(MATCH(原始数据!L372,各类选项!L:L,0)),1,0)-IF(原始数据!L372="",1,0))</f>
        <v/>
      </c>
      <c r="F371" s="20" t="str">
        <f>IF(原始数据!W372="","",IF(ISERROR(MATCH(原始数据!W372,各类选项!G:G,0)),1,0))</f>
        <v/>
      </c>
      <c r="G371" s="20" t="str">
        <f>IF(原始数据!X372="","",IF(ISERROR(MATCH(原始数据!X372,各类选项!G:G,0)),1,0))</f>
        <v/>
      </c>
      <c r="H371" s="20" t="str">
        <f>IF(原始数据!AK372="","",IF(ISERROR(MATCH(原始数据!AK372,各类选项!$E:$E,0)),1,0))</f>
        <v/>
      </c>
      <c r="I371" s="20" t="str">
        <f>IF(原始数据!AL372="","",IF(ISERROR(MATCH(原始数据!AL372,各类选项!$E:$E,0)),1,0))</f>
        <v/>
      </c>
      <c r="J371" s="20" t="str">
        <f>IF(原始数据!AR372="","",IF(ISERROR(MATCH(原始数据!AR372,各类选项!$E:$E,0)),1,0))</f>
        <v/>
      </c>
      <c r="K371" s="20" t="str">
        <f>IF(原始数据!AT372="","",IF(ISERROR(MATCH(原始数据!AT372,各类选项!$E:$E,0)),1,0))</f>
        <v/>
      </c>
      <c r="L371" s="20" t="str">
        <f>IF(原始数据!AM372="","",IF(ISERROR(MATCH(原始数据!AM372,各类选项!$C:$C,0)),1,0))</f>
        <v/>
      </c>
      <c r="M371" s="20" t="str">
        <f>IF(原始数据!AN372="","",IF(ISERROR(MATCH(原始数据!AN372,各类选项!$C:$C,0)),1,0))</f>
        <v/>
      </c>
      <c r="N371" s="20" t="str">
        <f>IF(原始数据!AO372="","",IF(ISERROR(MATCH(原始数据!AO372,各类选项!$C:$C,0)),1,0))</f>
        <v/>
      </c>
      <c r="O371" s="20" t="str">
        <f>IF(原始数据!AP372="","",IF(ISERROR(MATCH(原始数据!AP372,各类选项!$E:$E,0)),1,0))</f>
        <v/>
      </c>
      <c r="P371" s="20" t="str">
        <f>IF(原始数据!AQ372="","",IF(ISERROR(MATCH(原始数据!AQ372,各类选项!$E:$E,0)),1,0))</f>
        <v/>
      </c>
      <c r="Q371" s="20" t="str">
        <f>IF(原始数据!AR372="","",IF(ISERROR(MATCH(原始数据!AR372,各类选项!$E:$E,0)),1,0))</f>
        <v/>
      </c>
      <c r="R371" s="20" t="str">
        <f>IF(原始数据!AS372="","",IF(ISERROR(MATCH(原始数据!AS372,各类选项!$E:$E,0)),1,0))</f>
        <v/>
      </c>
      <c r="S371" s="20" t="str">
        <f>IF(原始数据!AV372="","",IF(ISERROR(MATCH(原始数据!AV372,各类选项!$C:$C,0)),1,0))</f>
        <v/>
      </c>
      <c r="T371" s="20" t="str">
        <f>IF(赛后数据!M372="","",IF(ISERROR(MATCH(赛后数据!M372,(各类选项!J:J),0)),1,0))</f>
        <v/>
      </c>
      <c r="U371" s="20" t="str">
        <f>IF(赛后数据!U372="","",IF(ISERROR(MATCH(赛后数据!U372,(各类选项!J:J),0)),1,0))</f>
        <v/>
      </c>
      <c r="V371" s="20" t="str">
        <f>IF(赛后数据!AC372="","",IF(ISERROR(MATCH(赛后数据!AC372,(各类选项!J:J),0)),1,0))</f>
        <v/>
      </c>
      <c r="W371" s="20" t="str">
        <f>IF(赛后数据!AK372="","",IF(ISERROR(MATCH(赛后数据!AK372,(各类选项!J:J),0)),1,0))</f>
        <v/>
      </c>
      <c r="Y371" s="20" t="str">
        <f>IF(对局数据!AM372="","",IF(ISERROR(MATCH(对局数据!AM372,(各类选项!J:J),0)),1,0))</f>
        <v/>
      </c>
    </row>
    <row r="372" spans="1:25">
      <c r="A372" s="20">
        <f t="shared" si="15"/>
        <v>0</v>
      </c>
      <c r="B372" s="20">
        <f t="shared" si="16"/>
        <v>0</v>
      </c>
      <c r="C372" s="20">
        <f t="shared" si="17"/>
        <v>0</v>
      </c>
      <c r="D372" s="20" t="str">
        <f>IF(原始数据!K373="","",IF(ISERROR(MATCH(原始数据!K373,原始数据!E373:F373,0)),1,0)-IF(原始数据!K373="",1,0))</f>
        <v/>
      </c>
      <c r="E372" s="20" t="str">
        <f>IF(原始数据!L373="","",IF(ISERROR(MATCH(原始数据!L373,各类选项!L:L,0)),1,0)-IF(原始数据!L373="",1,0))</f>
        <v/>
      </c>
      <c r="F372" s="20" t="str">
        <f>IF(原始数据!W373="","",IF(ISERROR(MATCH(原始数据!W373,各类选项!G:G,0)),1,0))</f>
        <v/>
      </c>
      <c r="G372" s="20" t="str">
        <f>IF(原始数据!X373="","",IF(ISERROR(MATCH(原始数据!X373,各类选项!G:G,0)),1,0))</f>
        <v/>
      </c>
      <c r="H372" s="20" t="str">
        <f>IF(原始数据!AK373="","",IF(ISERROR(MATCH(原始数据!AK373,各类选项!$E:$E,0)),1,0))</f>
        <v/>
      </c>
      <c r="I372" s="20" t="str">
        <f>IF(原始数据!AL373="","",IF(ISERROR(MATCH(原始数据!AL373,各类选项!$E:$E,0)),1,0))</f>
        <v/>
      </c>
      <c r="J372" s="20" t="str">
        <f>IF(原始数据!AR373="","",IF(ISERROR(MATCH(原始数据!AR373,各类选项!$E:$E,0)),1,0))</f>
        <v/>
      </c>
      <c r="K372" s="20" t="str">
        <f>IF(原始数据!AT373="","",IF(ISERROR(MATCH(原始数据!AT373,各类选项!$E:$E,0)),1,0))</f>
        <v/>
      </c>
      <c r="L372" s="20" t="str">
        <f>IF(原始数据!AM373="","",IF(ISERROR(MATCH(原始数据!AM373,各类选项!$C:$C,0)),1,0))</f>
        <v/>
      </c>
      <c r="M372" s="20" t="str">
        <f>IF(原始数据!AN373="","",IF(ISERROR(MATCH(原始数据!AN373,各类选项!$C:$C,0)),1,0))</f>
        <v/>
      </c>
      <c r="N372" s="20" t="str">
        <f>IF(原始数据!AO373="","",IF(ISERROR(MATCH(原始数据!AO373,各类选项!$C:$C,0)),1,0))</f>
        <v/>
      </c>
      <c r="O372" s="20" t="str">
        <f>IF(原始数据!AP373="","",IF(ISERROR(MATCH(原始数据!AP373,各类选项!$E:$E,0)),1,0))</f>
        <v/>
      </c>
      <c r="P372" s="20" t="str">
        <f>IF(原始数据!AQ373="","",IF(ISERROR(MATCH(原始数据!AQ373,各类选项!$E:$E,0)),1,0))</f>
        <v/>
      </c>
      <c r="Q372" s="20" t="str">
        <f>IF(原始数据!AR373="","",IF(ISERROR(MATCH(原始数据!AR373,各类选项!$E:$E,0)),1,0))</f>
        <v/>
      </c>
      <c r="R372" s="20" t="str">
        <f>IF(原始数据!AS373="","",IF(ISERROR(MATCH(原始数据!AS373,各类选项!$E:$E,0)),1,0))</f>
        <v/>
      </c>
      <c r="S372" s="20" t="str">
        <f>IF(原始数据!AV373="","",IF(ISERROR(MATCH(原始数据!AV373,各类选项!$C:$C,0)),1,0))</f>
        <v/>
      </c>
      <c r="T372" s="20" t="str">
        <f>IF(赛后数据!M373="","",IF(ISERROR(MATCH(赛后数据!M373,(各类选项!J:J),0)),1,0))</f>
        <v/>
      </c>
      <c r="U372" s="20" t="str">
        <f>IF(赛后数据!U373="","",IF(ISERROR(MATCH(赛后数据!U373,(各类选项!J:J),0)),1,0))</f>
        <v/>
      </c>
      <c r="V372" s="20" t="str">
        <f>IF(赛后数据!AC373="","",IF(ISERROR(MATCH(赛后数据!AC373,(各类选项!J:J),0)),1,0))</f>
        <v/>
      </c>
      <c r="W372" s="20" t="str">
        <f>IF(赛后数据!AK373="","",IF(ISERROR(MATCH(赛后数据!AK373,(各类选项!J:J),0)),1,0))</f>
        <v/>
      </c>
      <c r="Y372" s="20" t="str">
        <f>IF(对局数据!AM373="","",IF(ISERROR(MATCH(对局数据!AM373,(各类选项!J:J),0)),1,0))</f>
        <v/>
      </c>
    </row>
    <row r="373" spans="1:25">
      <c r="A373" s="20">
        <f t="shared" si="15"/>
        <v>0</v>
      </c>
      <c r="B373" s="20">
        <f t="shared" si="16"/>
        <v>0</v>
      </c>
      <c r="C373" s="20">
        <f t="shared" si="17"/>
        <v>0</v>
      </c>
      <c r="D373" s="20" t="str">
        <f>IF(原始数据!K374="","",IF(ISERROR(MATCH(原始数据!K374,原始数据!E374:F374,0)),1,0)-IF(原始数据!K374="",1,0))</f>
        <v/>
      </c>
      <c r="E373" s="20" t="str">
        <f>IF(原始数据!L374="","",IF(ISERROR(MATCH(原始数据!L374,各类选项!L:L,0)),1,0)-IF(原始数据!L374="",1,0))</f>
        <v/>
      </c>
      <c r="F373" s="20" t="str">
        <f>IF(原始数据!W374="","",IF(ISERROR(MATCH(原始数据!W374,各类选项!G:G,0)),1,0))</f>
        <v/>
      </c>
      <c r="G373" s="20" t="str">
        <f>IF(原始数据!X374="","",IF(ISERROR(MATCH(原始数据!X374,各类选项!G:G,0)),1,0))</f>
        <v/>
      </c>
      <c r="H373" s="20" t="str">
        <f>IF(原始数据!AK374="","",IF(ISERROR(MATCH(原始数据!AK374,各类选项!$E:$E,0)),1,0))</f>
        <v/>
      </c>
      <c r="I373" s="20" t="str">
        <f>IF(原始数据!AL374="","",IF(ISERROR(MATCH(原始数据!AL374,各类选项!$E:$E,0)),1,0))</f>
        <v/>
      </c>
      <c r="J373" s="20" t="str">
        <f>IF(原始数据!AR374="","",IF(ISERROR(MATCH(原始数据!AR374,各类选项!$E:$E,0)),1,0))</f>
        <v/>
      </c>
      <c r="K373" s="20" t="str">
        <f>IF(原始数据!AT374="","",IF(ISERROR(MATCH(原始数据!AT374,各类选项!$E:$E,0)),1,0))</f>
        <v/>
      </c>
      <c r="L373" s="20" t="str">
        <f>IF(原始数据!AM374="","",IF(ISERROR(MATCH(原始数据!AM374,各类选项!$C:$C,0)),1,0))</f>
        <v/>
      </c>
      <c r="M373" s="20" t="str">
        <f>IF(原始数据!AN374="","",IF(ISERROR(MATCH(原始数据!AN374,各类选项!$C:$C,0)),1,0))</f>
        <v/>
      </c>
      <c r="N373" s="20" t="str">
        <f>IF(原始数据!AO374="","",IF(ISERROR(MATCH(原始数据!AO374,各类选项!$C:$C,0)),1,0))</f>
        <v/>
      </c>
      <c r="O373" s="20" t="str">
        <f>IF(原始数据!AP374="","",IF(ISERROR(MATCH(原始数据!AP374,各类选项!$E:$E,0)),1,0))</f>
        <v/>
      </c>
      <c r="P373" s="20" t="str">
        <f>IF(原始数据!AQ374="","",IF(ISERROR(MATCH(原始数据!AQ374,各类选项!$E:$E,0)),1,0))</f>
        <v/>
      </c>
      <c r="Q373" s="20" t="str">
        <f>IF(原始数据!AR374="","",IF(ISERROR(MATCH(原始数据!AR374,各类选项!$E:$E,0)),1,0))</f>
        <v/>
      </c>
      <c r="R373" s="20" t="str">
        <f>IF(原始数据!AS374="","",IF(ISERROR(MATCH(原始数据!AS374,各类选项!$E:$E,0)),1,0))</f>
        <v/>
      </c>
      <c r="S373" s="20" t="str">
        <f>IF(原始数据!AV374="","",IF(ISERROR(MATCH(原始数据!AV374,各类选项!$C:$C,0)),1,0))</f>
        <v/>
      </c>
      <c r="T373" s="20" t="str">
        <f>IF(赛后数据!M374="","",IF(ISERROR(MATCH(赛后数据!M374,(各类选项!J:J),0)),1,0))</f>
        <v/>
      </c>
      <c r="U373" s="20" t="str">
        <f>IF(赛后数据!U374="","",IF(ISERROR(MATCH(赛后数据!U374,(各类选项!J:J),0)),1,0))</f>
        <v/>
      </c>
      <c r="V373" s="20" t="str">
        <f>IF(赛后数据!AC374="","",IF(ISERROR(MATCH(赛后数据!AC374,(各类选项!J:J),0)),1,0))</f>
        <v/>
      </c>
      <c r="W373" s="20" t="str">
        <f>IF(赛后数据!AK374="","",IF(ISERROR(MATCH(赛后数据!AK374,(各类选项!J:J),0)),1,0))</f>
        <v/>
      </c>
      <c r="Y373" s="20" t="str">
        <f>IF(对局数据!AM374="","",IF(ISERROR(MATCH(对局数据!AM374,(各类选项!J:J),0)),1,0))</f>
        <v/>
      </c>
    </row>
    <row r="374" spans="1:25">
      <c r="A374" s="20">
        <f t="shared" si="15"/>
        <v>0</v>
      </c>
      <c r="B374" s="20">
        <f t="shared" si="16"/>
        <v>0</v>
      </c>
      <c r="C374" s="20">
        <f t="shared" si="17"/>
        <v>0</v>
      </c>
      <c r="D374" s="20" t="str">
        <f>IF(原始数据!K375="","",IF(ISERROR(MATCH(原始数据!K375,原始数据!E375:F375,0)),1,0)-IF(原始数据!K375="",1,0))</f>
        <v/>
      </c>
      <c r="E374" s="20" t="str">
        <f>IF(原始数据!L375="","",IF(ISERROR(MATCH(原始数据!L375,各类选项!L:L,0)),1,0)-IF(原始数据!L375="",1,0))</f>
        <v/>
      </c>
      <c r="F374" s="20" t="str">
        <f>IF(原始数据!W375="","",IF(ISERROR(MATCH(原始数据!W375,各类选项!G:G,0)),1,0))</f>
        <v/>
      </c>
      <c r="G374" s="20" t="str">
        <f>IF(原始数据!X375="","",IF(ISERROR(MATCH(原始数据!X375,各类选项!G:G,0)),1,0))</f>
        <v/>
      </c>
      <c r="H374" s="20" t="str">
        <f>IF(原始数据!AK375="","",IF(ISERROR(MATCH(原始数据!AK375,各类选项!$E:$E,0)),1,0))</f>
        <v/>
      </c>
      <c r="I374" s="20" t="str">
        <f>IF(原始数据!AL375="","",IF(ISERROR(MATCH(原始数据!AL375,各类选项!$E:$E,0)),1,0))</f>
        <v/>
      </c>
      <c r="J374" s="20" t="str">
        <f>IF(原始数据!AR375="","",IF(ISERROR(MATCH(原始数据!AR375,各类选项!$E:$E,0)),1,0))</f>
        <v/>
      </c>
      <c r="K374" s="20" t="str">
        <f>IF(原始数据!AT375="","",IF(ISERROR(MATCH(原始数据!AT375,各类选项!$E:$E,0)),1,0))</f>
        <v/>
      </c>
      <c r="L374" s="20" t="str">
        <f>IF(原始数据!AM375="","",IF(ISERROR(MATCH(原始数据!AM375,各类选项!$C:$C,0)),1,0))</f>
        <v/>
      </c>
      <c r="M374" s="20" t="str">
        <f>IF(原始数据!AN375="","",IF(ISERROR(MATCH(原始数据!AN375,各类选项!$C:$C,0)),1,0))</f>
        <v/>
      </c>
      <c r="N374" s="20" t="str">
        <f>IF(原始数据!AO375="","",IF(ISERROR(MATCH(原始数据!AO375,各类选项!$C:$C,0)),1,0))</f>
        <v/>
      </c>
      <c r="O374" s="20" t="str">
        <f>IF(原始数据!AP375="","",IF(ISERROR(MATCH(原始数据!AP375,各类选项!$E:$E,0)),1,0))</f>
        <v/>
      </c>
      <c r="P374" s="20" t="str">
        <f>IF(原始数据!AQ375="","",IF(ISERROR(MATCH(原始数据!AQ375,各类选项!$E:$E,0)),1,0))</f>
        <v/>
      </c>
      <c r="Q374" s="20" t="str">
        <f>IF(原始数据!AR375="","",IF(ISERROR(MATCH(原始数据!AR375,各类选项!$E:$E,0)),1,0))</f>
        <v/>
      </c>
      <c r="R374" s="20" t="str">
        <f>IF(原始数据!AS375="","",IF(ISERROR(MATCH(原始数据!AS375,各类选项!$E:$E,0)),1,0))</f>
        <v/>
      </c>
      <c r="S374" s="20" t="str">
        <f>IF(原始数据!AV375="","",IF(ISERROR(MATCH(原始数据!AV375,各类选项!$C:$C,0)),1,0))</f>
        <v/>
      </c>
      <c r="T374" s="20" t="str">
        <f>IF(赛后数据!M375="","",IF(ISERROR(MATCH(赛后数据!M375,(各类选项!J:J),0)),1,0))</f>
        <v/>
      </c>
      <c r="U374" s="20" t="str">
        <f>IF(赛后数据!U375="","",IF(ISERROR(MATCH(赛后数据!U375,(各类选项!J:J),0)),1,0))</f>
        <v/>
      </c>
      <c r="V374" s="20" t="str">
        <f>IF(赛后数据!AC375="","",IF(ISERROR(MATCH(赛后数据!AC375,(各类选项!J:J),0)),1,0))</f>
        <v/>
      </c>
      <c r="W374" s="20" t="str">
        <f>IF(赛后数据!AK375="","",IF(ISERROR(MATCH(赛后数据!AK375,(各类选项!J:J),0)),1,0))</f>
        <v/>
      </c>
      <c r="Y374" s="20" t="str">
        <f>IF(对局数据!AM375="","",IF(ISERROR(MATCH(对局数据!AM375,(各类选项!J:J),0)),1,0))</f>
        <v/>
      </c>
    </row>
    <row r="375" spans="1:25">
      <c r="A375" s="20">
        <f t="shared" si="15"/>
        <v>0</v>
      </c>
      <c r="B375" s="20">
        <f t="shared" si="16"/>
        <v>0</v>
      </c>
      <c r="C375" s="20">
        <f t="shared" si="17"/>
        <v>0</v>
      </c>
      <c r="D375" s="20" t="str">
        <f>IF(原始数据!K376="","",IF(ISERROR(MATCH(原始数据!K376,原始数据!E376:F376,0)),1,0)-IF(原始数据!K376="",1,0))</f>
        <v/>
      </c>
      <c r="E375" s="20" t="str">
        <f>IF(原始数据!L376="","",IF(ISERROR(MATCH(原始数据!L376,各类选项!L:L,0)),1,0)-IF(原始数据!L376="",1,0))</f>
        <v/>
      </c>
      <c r="F375" s="20" t="str">
        <f>IF(原始数据!W376="","",IF(ISERROR(MATCH(原始数据!W376,各类选项!G:G,0)),1,0))</f>
        <v/>
      </c>
      <c r="G375" s="20" t="str">
        <f>IF(原始数据!X376="","",IF(ISERROR(MATCH(原始数据!X376,各类选项!G:G,0)),1,0))</f>
        <v/>
      </c>
      <c r="H375" s="20" t="str">
        <f>IF(原始数据!AK376="","",IF(ISERROR(MATCH(原始数据!AK376,各类选项!$E:$E,0)),1,0))</f>
        <v/>
      </c>
      <c r="I375" s="20" t="str">
        <f>IF(原始数据!AL376="","",IF(ISERROR(MATCH(原始数据!AL376,各类选项!$E:$E,0)),1,0))</f>
        <v/>
      </c>
      <c r="J375" s="20" t="str">
        <f>IF(原始数据!AR376="","",IF(ISERROR(MATCH(原始数据!AR376,各类选项!$E:$E,0)),1,0))</f>
        <v/>
      </c>
      <c r="K375" s="20" t="str">
        <f>IF(原始数据!AT376="","",IF(ISERROR(MATCH(原始数据!AT376,各类选项!$E:$E,0)),1,0))</f>
        <v/>
      </c>
      <c r="L375" s="20" t="str">
        <f>IF(原始数据!AM376="","",IF(ISERROR(MATCH(原始数据!AM376,各类选项!$C:$C,0)),1,0))</f>
        <v/>
      </c>
      <c r="M375" s="20" t="str">
        <f>IF(原始数据!AN376="","",IF(ISERROR(MATCH(原始数据!AN376,各类选项!$C:$C,0)),1,0))</f>
        <v/>
      </c>
      <c r="N375" s="20" t="str">
        <f>IF(原始数据!AO376="","",IF(ISERROR(MATCH(原始数据!AO376,各类选项!$C:$C,0)),1,0))</f>
        <v/>
      </c>
      <c r="O375" s="20" t="str">
        <f>IF(原始数据!AP376="","",IF(ISERROR(MATCH(原始数据!AP376,各类选项!$E:$E,0)),1,0))</f>
        <v/>
      </c>
      <c r="P375" s="20" t="str">
        <f>IF(原始数据!AQ376="","",IF(ISERROR(MATCH(原始数据!AQ376,各类选项!$E:$E,0)),1,0))</f>
        <v/>
      </c>
      <c r="Q375" s="20" t="str">
        <f>IF(原始数据!AR376="","",IF(ISERROR(MATCH(原始数据!AR376,各类选项!$E:$E,0)),1,0))</f>
        <v/>
      </c>
      <c r="R375" s="20" t="str">
        <f>IF(原始数据!AS376="","",IF(ISERROR(MATCH(原始数据!AS376,各类选项!$E:$E,0)),1,0))</f>
        <v/>
      </c>
      <c r="S375" s="20" t="str">
        <f>IF(原始数据!AV376="","",IF(ISERROR(MATCH(原始数据!AV376,各类选项!$C:$C,0)),1,0))</f>
        <v/>
      </c>
      <c r="T375" s="20" t="str">
        <f>IF(赛后数据!M376="","",IF(ISERROR(MATCH(赛后数据!M376,(各类选项!J:J),0)),1,0))</f>
        <v/>
      </c>
      <c r="U375" s="20" t="str">
        <f>IF(赛后数据!U376="","",IF(ISERROR(MATCH(赛后数据!U376,(各类选项!J:J),0)),1,0))</f>
        <v/>
      </c>
      <c r="V375" s="20" t="str">
        <f>IF(赛后数据!AC376="","",IF(ISERROR(MATCH(赛后数据!AC376,(各类选项!J:J),0)),1,0))</f>
        <v/>
      </c>
      <c r="W375" s="20" t="str">
        <f>IF(赛后数据!AK376="","",IF(ISERROR(MATCH(赛后数据!AK376,(各类选项!J:J),0)),1,0))</f>
        <v/>
      </c>
      <c r="Y375" s="20" t="str">
        <f>IF(对局数据!AM376="","",IF(ISERROR(MATCH(对局数据!AM376,(各类选项!J:J),0)),1,0))</f>
        <v/>
      </c>
    </row>
    <row r="376" spans="1:25">
      <c r="A376" s="20">
        <f t="shared" si="15"/>
        <v>0</v>
      </c>
      <c r="B376" s="20">
        <f t="shared" si="16"/>
        <v>0</v>
      </c>
      <c r="C376" s="20">
        <f t="shared" si="17"/>
        <v>0</v>
      </c>
      <c r="D376" s="20" t="str">
        <f>IF(原始数据!K377="","",IF(ISERROR(MATCH(原始数据!K377,原始数据!E377:F377,0)),1,0)-IF(原始数据!K377="",1,0))</f>
        <v/>
      </c>
      <c r="E376" s="20" t="str">
        <f>IF(原始数据!L377="","",IF(ISERROR(MATCH(原始数据!L377,各类选项!L:L,0)),1,0)-IF(原始数据!L377="",1,0))</f>
        <v/>
      </c>
      <c r="F376" s="20" t="str">
        <f>IF(原始数据!W377="","",IF(ISERROR(MATCH(原始数据!W377,各类选项!G:G,0)),1,0))</f>
        <v/>
      </c>
      <c r="G376" s="20" t="str">
        <f>IF(原始数据!X377="","",IF(ISERROR(MATCH(原始数据!X377,各类选项!G:G,0)),1,0))</f>
        <v/>
      </c>
      <c r="H376" s="20" t="str">
        <f>IF(原始数据!AK377="","",IF(ISERROR(MATCH(原始数据!AK377,各类选项!$E:$E,0)),1,0))</f>
        <v/>
      </c>
      <c r="I376" s="20" t="str">
        <f>IF(原始数据!AL377="","",IF(ISERROR(MATCH(原始数据!AL377,各类选项!$E:$E,0)),1,0))</f>
        <v/>
      </c>
      <c r="J376" s="20" t="str">
        <f>IF(原始数据!AR377="","",IF(ISERROR(MATCH(原始数据!AR377,各类选项!$E:$E,0)),1,0))</f>
        <v/>
      </c>
      <c r="K376" s="20" t="str">
        <f>IF(原始数据!AT377="","",IF(ISERROR(MATCH(原始数据!AT377,各类选项!$E:$E,0)),1,0))</f>
        <v/>
      </c>
      <c r="L376" s="20" t="str">
        <f>IF(原始数据!AM377="","",IF(ISERROR(MATCH(原始数据!AM377,各类选项!$C:$C,0)),1,0))</f>
        <v/>
      </c>
      <c r="M376" s="20" t="str">
        <f>IF(原始数据!AN377="","",IF(ISERROR(MATCH(原始数据!AN377,各类选项!$C:$C,0)),1,0))</f>
        <v/>
      </c>
      <c r="N376" s="20" t="str">
        <f>IF(原始数据!AO377="","",IF(ISERROR(MATCH(原始数据!AO377,各类选项!$C:$C,0)),1,0))</f>
        <v/>
      </c>
      <c r="O376" s="20" t="str">
        <f>IF(原始数据!AP377="","",IF(ISERROR(MATCH(原始数据!AP377,各类选项!$E:$E,0)),1,0))</f>
        <v/>
      </c>
      <c r="P376" s="20" t="str">
        <f>IF(原始数据!AQ377="","",IF(ISERROR(MATCH(原始数据!AQ377,各类选项!$E:$E,0)),1,0))</f>
        <v/>
      </c>
      <c r="Q376" s="20" t="str">
        <f>IF(原始数据!AR377="","",IF(ISERROR(MATCH(原始数据!AR377,各类选项!$E:$E,0)),1,0))</f>
        <v/>
      </c>
      <c r="R376" s="20" t="str">
        <f>IF(原始数据!AS377="","",IF(ISERROR(MATCH(原始数据!AS377,各类选项!$E:$E,0)),1,0))</f>
        <v/>
      </c>
      <c r="S376" s="20" t="str">
        <f>IF(原始数据!AV377="","",IF(ISERROR(MATCH(原始数据!AV377,各类选项!$C:$C,0)),1,0))</f>
        <v/>
      </c>
      <c r="T376" s="20" t="str">
        <f>IF(赛后数据!M377="","",IF(ISERROR(MATCH(赛后数据!M377,(各类选项!J:J),0)),1,0))</f>
        <v/>
      </c>
      <c r="U376" s="20" t="str">
        <f>IF(赛后数据!U377="","",IF(ISERROR(MATCH(赛后数据!U377,(各类选项!J:J),0)),1,0))</f>
        <v/>
      </c>
      <c r="V376" s="20" t="str">
        <f>IF(赛后数据!AC377="","",IF(ISERROR(MATCH(赛后数据!AC377,(各类选项!J:J),0)),1,0))</f>
        <v/>
      </c>
      <c r="W376" s="20" t="str">
        <f>IF(赛后数据!AK377="","",IF(ISERROR(MATCH(赛后数据!AK377,(各类选项!J:J),0)),1,0))</f>
        <v/>
      </c>
      <c r="Y376" s="20" t="str">
        <f>IF(对局数据!AM377="","",IF(ISERROR(MATCH(对局数据!AM377,(各类选项!J:J),0)),1,0))</f>
        <v/>
      </c>
    </row>
    <row r="377" spans="1:25">
      <c r="A377" s="20">
        <f t="shared" si="15"/>
        <v>0</v>
      </c>
      <c r="B377" s="20">
        <f t="shared" si="16"/>
        <v>0</v>
      </c>
      <c r="C377" s="20">
        <f t="shared" si="17"/>
        <v>0</v>
      </c>
      <c r="D377" s="20" t="str">
        <f>IF(原始数据!K378="","",IF(ISERROR(MATCH(原始数据!K378,原始数据!E378:F378,0)),1,0)-IF(原始数据!K378="",1,0))</f>
        <v/>
      </c>
      <c r="E377" s="20" t="str">
        <f>IF(原始数据!L378="","",IF(ISERROR(MATCH(原始数据!L378,各类选项!L:L,0)),1,0)-IF(原始数据!L378="",1,0))</f>
        <v/>
      </c>
      <c r="F377" s="20" t="str">
        <f>IF(原始数据!W378="","",IF(ISERROR(MATCH(原始数据!W378,各类选项!G:G,0)),1,0))</f>
        <v/>
      </c>
      <c r="G377" s="20" t="str">
        <f>IF(原始数据!X378="","",IF(ISERROR(MATCH(原始数据!X378,各类选项!G:G,0)),1,0))</f>
        <v/>
      </c>
      <c r="H377" s="20" t="str">
        <f>IF(原始数据!AK378="","",IF(ISERROR(MATCH(原始数据!AK378,各类选项!$E:$E,0)),1,0))</f>
        <v/>
      </c>
      <c r="I377" s="20" t="str">
        <f>IF(原始数据!AL378="","",IF(ISERROR(MATCH(原始数据!AL378,各类选项!$E:$E,0)),1,0))</f>
        <v/>
      </c>
      <c r="J377" s="20" t="str">
        <f>IF(原始数据!AR378="","",IF(ISERROR(MATCH(原始数据!AR378,各类选项!$E:$E,0)),1,0))</f>
        <v/>
      </c>
      <c r="K377" s="20" t="str">
        <f>IF(原始数据!AT378="","",IF(ISERROR(MATCH(原始数据!AT378,各类选项!$E:$E,0)),1,0))</f>
        <v/>
      </c>
      <c r="L377" s="20" t="str">
        <f>IF(原始数据!AM378="","",IF(ISERROR(MATCH(原始数据!AM378,各类选项!$C:$C,0)),1,0))</f>
        <v/>
      </c>
      <c r="M377" s="20" t="str">
        <f>IF(原始数据!AN378="","",IF(ISERROR(MATCH(原始数据!AN378,各类选项!$C:$C,0)),1,0))</f>
        <v/>
      </c>
      <c r="N377" s="20" t="str">
        <f>IF(原始数据!AO378="","",IF(ISERROR(MATCH(原始数据!AO378,各类选项!$C:$C,0)),1,0))</f>
        <v/>
      </c>
      <c r="O377" s="20" t="str">
        <f>IF(原始数据!AP378="","",IF(ISERROR(MATCH(原始数据!AP378,各类选项!$E:$E,0)),1,0))</f>
        <v/>
      </c>
      <c r="P377" s="20" t="str">
        <f>IF(原始数据!AQ378="","",IF(ISERROR(MATCH(原始数据!AQ378,各类选项!$E:$E,0)),1,0))</f>
        <v/>
      </c>
      <c r="Q377" s="20" t="str">
        <f>IF(原始数据!AR378="","",IF(ISERROR(MATCH(原始数据!AR378,各类选项!$E:$E,0)),1,0))</f>
        <v/>
      </c>
      <c r="R377" s="20" t="str">
        <f>IF(原始数据!AS378="","",IF(ISERROR(MATCH(原始数据!AS378,各类选项!$E:$E,0)),1,0))</f>
        <v/>
      </c>
      <c r="S377" s="20" t="str">
        <f>IF(原始数据!AV378="","",IF(ISERROR(MATCH(原始数据!AV378,各类选项!$C:$C,0)),1,0))</f>
        <v/>
      </c>
      <c r="T377" s="20" t="str">
        <f>IF(赛后数据!M378="","",IF(ISERROR(MATCH(赛后数据!M378,(各类选项!J:J),0)),1,0))</f>
        <v/>
      </c>
      <c r="U377" s="20" t="str">
        <f>IF(赛后数据!U378="","",IF(ISERROR(MATCH(赛后数据!U378,(各类选项!J:J),0)),1,0))</f>
        <v/>
      </c>
      <c r="V377" s="20" t="str">
        <f>IF(赛后数据!AC378="","",IF(ISERROR(MATCH(赛后数据!AC378,(各类选项!J:J),0)),1,0))</f>
        <v/>
      </c>
      <c r="W377" s="20" t="str">
        <f>IF(赛后数据!AK378="","",IF(ISERROR(MATCH(赛后数据!AK378,(各类选项!J:J),0)),1,0))</f>
        <v/>
      </c>
      <c r="Y377" s="20" t="str">
        <f>IF(对局数据!AM378="","",IF(ISERROR(MATCH(对局数据!AM378,(各类选项!J:J),0)),1,0))</f>
        <v/>
      </c>
    </row>
    <row r="378" spans="1:25">
      <c r="A378" s="20">
        <f t="shared" si="15"/>
        <v>0</v>
      </c>
      <c r="B378" s="20">
        <f t="shared" si="16"/>
        <v>0</v>
      </c>
      <c r="C378" s="20">
        <f t="shared" si="17"/>
        <v>0</v>
      </c>
      <c r="D378" s="20" t="str">
        <f>IF(原始数据!K379="","",IF(ISERROR(MATCH(原始数据!K379,原始数据!E379:F379,0)),1,0)-IF(原始数据!K379="",1,0))</f>
        <v/>
      </c>
      <c r="E378" s="20" t="str">
        <f>IF(原始数据!L379="","",IF(ISERROR(MATCH(原始数据!L379,各类选项!L:L,0)),1,0)-IF(原始数据!L379="",1,0))</f>
        <v/>
      </c>
      <c r="F378" s="20" t="str">
        <f>IF(原始数据!W379="","",IF(ISERROR(MATCH(原始数据!W379,各类选项!G:G,0)),1,0))</f>
        <v/>
      </c>
      <c r="G378" s="20" t="str">
        <f>IF(原始数据!X379="","",IF(ISERROR(MATCH(原始数据!X379,各类选项!G:G,0)),1,0))</f>
        <v/>
      </c>
      <c r="H378" s="20" t="str">
        <f>IF(原始数据!AK379="","",IF(ISERROR(MATCH(原始数据!AK379,各类选项!$E:$E,0)),1,0))</f>
        <v/>
      </c>
      <c r="I378" s="20" t="str">
        <f>IF(原始数据!AL379="","",IF(ISERROR(MATCH(原始数据!AL379,各类选项!$E:$E,0)),1,0))</f>
        <v/>
      </c>
      <c r="J378" s="20" t="str">
        <f>IF(原始数据!AR379="","",IF(ISERROR(MATCH(原始数据!AR379,各类选项!$E:$E,0)),1,0))</f>
        <v/>
      </c>
      <c r="K378" s="20" t="str">
        <f>IF(原始数据!AT379="","",IF(ISERROR(MATCH(原始数据!AT379,各类选项!$E:$E,0)),1,0))</f>
        <v/>
      </c>
      <c r="L378" s="20" t="str">
        <f>IF(原始数据!AM379="","",IF(ISERROR(MATCH(原始数据!AM379,各类选项!$C:$C,0)),1,0))</f>
        <v/>
      </c>
      <c r="M378" s="20" t="str">
        <f>IF(原始数据!AN379="","",IF(ISERROR(MATCH(原始数据!AN379,各类选项!$C:$C,0)),1,0))</f>
        <v/>
      </c>
      <c r="N378" s="20" t="str">
        <f>IF(原始数据!AO379="","",IF(ISERROR(MATCH(原始数据!AO379,各类选项!$C:$C,0)),1,0))</f>
        <v/>
      </c>
      <c r="O378" s="20" t="str">
        <f>IF(原始数据!AP379="","",IF(ISERROR(MATCH(原始数据!AP379,各类选项!$E:$E,0)),1,0))</f>
        <v/>
      </c>
      <c r="P378" s="20" t="str">
        <f>IF(原始数据!AQ379="","",IF(ISERROR(MATCH(原始数据!AQ379,各类选项!$E:$E,0)),1,0))</f>
        <v/>
      </c>
      <c r="Q378" s="20" t="str">
        <f>IF(原始数据!AR379="","",IF(ISERROR(MATCH(原始数据!AR379,各类选项!$E:$E,0)),1,0))</f>
        <v/>
      </c>
      <c r="R378" s="20" t="str">
        <f>IF(原始数据!AS379="","",IF(ISERROR(MATCH(原始数据!AS379,各类选项!$E:$E,0)),1,0))</f>
        <v/>
      </c>
      <c r="S378" s="20" t="str">
        <f>IF(原始数据!AV379="","",IF(ISERROR(MATCH(原始数据!AV379,各类选项!$C:$C,0)),1,0))</f>
        <v/>
      </c>
      <c r="T378" s="20" t="str">
        <f>IF(赛后数据!M379="","",IF(ISERROR(MATCH(赛后数据!M379,(各类选项!J:J),0)),1,0))</f>
        <v/>
      </c>
      <c r="U378" s="20" t="str">
        <f>IF(赛后数据!U379="","",IF(ISERROR(MATCH(赛后数据!U379,(各类选项!J:J),0)),1,0))</f>
        <v/>
      </c>
      <c r="V378" s="20" t="str">
        <f>IF(赛后数据!AC379="","",IF(ISERROR(MATCH(赛后数据!AC379,(各类选项!J:J),0)),1,0))</f>
        <v/>
      </c>
      <c r="W378" s="20" t="str">
        <f>IF(赛后数据!AK379="","",IF(ISERROR(MATCH(赛后数据!AK379,(各类选项!J:J),0)),1,0))</f>
        <v/>
      </c>
      <c r="Y378" s="20" t="str">
        <f>IF(对局数据!AM379="","",IF(ISERROR(MATCH(对局数据!AM379,(各类选项!J:J),0)),1,0))</f>
        <v/>
      </c>
    </row>
    <row r="379" spans="1:25">
      <c r="A379" s="20">
        <f t="shared" si="15"/>
        <v>0</v>
      </c>
      <c r="B379" s="20">
        <f t="shared" si="16"/>
        <v>0</v>
      </c>
      <c r="C379" s="20">
        <f t="shared" si="17"/>
        <v>0</v>
      </c>
      <c r="D379" s="20" t="str">
        <f>IF(原始数据!K380="","",IF(ISERROR(MATCH(原始数据!K380,原始数据!E380:F380,0)),1,0)-IF(原始数据!K380="",1,0))</f>
        <v/>
      </c>
      <c r="E379" s="20" t="str">
        <f>IF(原始数据!L380="","",IF(ISERROR(MATCH(原始数据!L380,各类选项!L:L,0)),1,0)-IF(原始数据!L380="",1,0))</f>
        <v/>
      </c>
      <c r="F379" s="20" t="str">
        <f>IF(原始数据!W380="","",IF(ISERROR(MATCH(原始数据!W380,各类选项!G:G,0)),1,0))</f>
        <v/>
      </c>
      <c r="G379" s="20" t="str">
        <f>IF(原始数据!X380="","",IF(ISERROR(MATCH(原始数据!X380,各类选项!G:G,0)),1,0))</f>
        <v/>
      </c>
      <c r="H379" s="20" t="str">
        <f>IF(原始数据!AK380="","",IF(ISERROR(MATCH(原始数据!AK380,各类选项!$E:$E,0)),1,0))</f>
        <v/>
      </c>
      <c r="I379" s="20" t="str">
        <f>IF(原始数据!AL380="","",IF(ISERROR(MATCH(原始数据!AL380,各类选项!$E:$E,0)),1,0))</f>
        <v/>
      </c>
      <c r="J379" s="20" t="str">
        <f>IF(原始数据!AR380="","",IF(ISERROR(MATCH(原始数据!AR380,各类选项!$E:$E,0)),1,0))</f>
        <v/>
      </c>
      <c r="K379" s="20" t="str">
        <f>IF(原始数据!AT380="","",IF(ISERROR(MATCH(原始数据!AT380,各类选项!$E:$E,0)),1,0))</f>
        <v/>
      </c>
      <c r="L379" s="20" t="str">
        <f>IF(原始数据!AM380="","",IF(ISERROR(MATCH(原始数据!AM380,各类选项!$C:$C,0)),1,0))</f>
        <v/>
      </c>
      <c r="M379" s="20" t="str">
        <f>IF(原始数据!AN380="","",IF(ISERROR(MATCH(原始数据!AN380,各类选项!$C:$C,0)),1,0))</f>
        <v/>
      </c>
      <c r="N379" s="20" t="str">
        <f>IF(原始数据!AO380="","",IF(ISERROR(MATCH(原始数据!AO380,各类选项!$C:$C,0)),1,0))</f>
        <v/>
      </c>
      <c r="O379" s="20" t="str">
        <f>IF(原始数据!AP380="","",IF(ISERROR(MATCH(原始数据!AP380,各类选项!$E:$E,0)),1,0))</f>
        <v/>
      </c>
      <c r="P379" s="20" t="str">
        <f>IF(原始数据!AQ380="","",IF(ISERROR(MATCH(原始数据!AQ380,各类选项!$E:$E,0)),1,0))</f>
        <v/>
      </c>
      <c r="Q379" s="20" t="str">
        <f>IF(原始数据!AR380="","",IF(ISERROR(MATCH(原始数据!AR380,各类选项!$E:$E,0)),1,0))</f>
        <v/>
      </c>
      <c r="R379" s="20" t="str">
        <f>IF(原始数据!AS380="","",IF(ISERROR(MATCH(原始数据!AS380,各类选项!$E:$E,0)),1,0))</f>
        <v/>
      </c>
      <c r="S379" s="20" t="str">
        <f>IF(原始数据!AV380="","",IF(ISERROR(MATCH(原始数据!AV380,各类选项!$C:$C,0)),1,0))</f>
        <v/>
      </c>
      <c r="T379" s="20" t="str">
        <f>IF(赛后数据!M380="","",IF(ISERROR(MATCH(赛后数据!M380,(各类选项!J:J),0)),1,0))</f>
        <v/>
      </c>
      <c r="U379" s="20" t="str">
        <f>IF(赛后数据!U380="","",IF(ISERROR(MATCH(赛后数据!U380,(各类选项!J:J),0)),1,0))</f>
        <v/>
      </c>
      <c r="V379" s="20" t="str">
        <f>IF(赛后数据!AC380="","",IF(ISERROR(MATCH(赛后数据!AC380,(各类选项!J:J),0)),1,0))</f>
        <v/>
      </c>
      <c r="W379" s="20" t="str">
        <f>IF(赛后数据!AK380="","",IF(ISERROR(MATCH(赛后数据!AK380,(各类选项!J:J),0)),1,0))</f>
        <v/>
      </c>
      <c r="Y379" s="20" t="str">
        <f>IF(对局数据!AM380="","",IF(ISERROR(MATCH(对局数据!AM380,(各类选项!J:J),0)),1,0))</f>
        <v/>
      </c>
    </row>
    <row r="380" spans="1:25">
      <c r="A380" s="20">
        <f t="shared" si="15"/>
        <v>0</v>
      </c>
      <c r="B380" s="20">
        <f t="shared" si="16"/>
        <v>0</v>
      </c>
      <c r="C380" s="20">
        <f t="shared" si="17"/>
        <v>0</v>
      </c>
      <c r="D380" s="20" t="str">
        <f>IF(原始数据!K381="","",IF(ISERROR(MATCH(原始数据!K381,原始数据!E381:F381,0)),1,0)-IF(原始数据!K381="",1,0))</f>
        <v/>
      </c>
      <c r="E380" s="20" t="str">
        <f>IF(原始数据!L381="","",IF(ISERROR(MATCH(原始数据!L381,各类选项!L:L,0)),1,0)-IF(原始数据!L381="",1,0))</f>
        <v/>
      </c>
      <c r="F380" s="20" t="str">
        <f>IF(原始数据!W381="","",IF(ISERROR(MATCH(原始数据!W381,各类选项!G:G,0)),1,0))</f>
        <v/>
      </c>
      <c r="G380" s="20" t="str">
        <f>IF(原始数据!X381="","",IF(ISERROR(MATCH(原始数据!X381,各类选项!G:G,0)),1,0))</f>
        <v/>
      </c>
      <c r="H380" s="20" t="str">
        <f>IF(原始数据!AK381="","",IF(ISERROR(MATCH(原始数据!AK381,各类选项!$E:$E,0)),1,0))</f>
        <v/>
      </c>
      <c r="I380" s="20" t="str">
        <f>IF(原始数据!AL381="","",IF(ISERROR(MATCH(原始数据!AL381,各类选项!$E:$E,0)),1,0))</f>
        <v/>
      </c>
      <c r="J380" s="20" t="str">
        <f>IF(原始数据!AR381="","",IF(ISERROR(MATCH(原始数据!AR381,各类选项!$E:$E,0)),1,0))</f>
        <v/>
      </c>
      <c r="K380" s="20" t="str">
        <f>IF(原始数据!AT381="","",IF(ISERROR(MATCH(原始数据!AT381,各类选项!$E:$E,0)),1,0))</f>
        <v/>
      </c>
      <c r="L380" s="20" t="str">
        <f>IF(原始数据!AM381="","",IF(ISERROR(MATCH(原始数据!AM381,各类选项!$C:$C,0)),1,0))</f>
        <v/>
      </c>
      <c r="M380" s="20" t="str">
        <f>IF(原始数据!AN381="","",IF(ISERROR(MATCH(原始数据!AN381,各类选项!$C:$C,0)),1,0))</f>
        <v/>
      </c>
      <c r="N380" s="20" t="str">
        <f>IF(原始数据!AO381="","",IF(ISERROR(MATCH(原始数据!AO381,各类选项!$C:$C,0)),1,0))</f>
        <v/>
      </c>
      <c r="O380" s="20" t="str">
        <f>IF(原始数据!AP381="","",IF(ISERROR(MATCH(原始数据!AP381,各类选项!$E:$E,0)),1,0))</f>
        <v/>
      </c>
      <c r="P380" s="20" t="str">
        <f>IF(原始数据!AQ381="","",IF(ISERROR(MATCH(原始数据!AQ381,各类选项!$E:$E,0)),1,0))</f>
        <v/>
      </c>
      <c r="Q380" s="20" t="str">
        <f>IF(原始数据!AR381="","",IF(ISERROR(MATCH(原始数据!AR381,各类选项!$E:$E,0)),1,0))</f>
        <v/>
      </c>
      <c r="R380" s="20" t="str">
        <f>IF(原始数据!AS381="","",IF(ISERROR(MATCH(原始数据!AS381,各类选项!$E:$E,0)),1,0))</f>
        <v/>
      </c>
      <c r="S380" s="20" t="str">
        <f>IF(原始数据!AV381="","",IF(ISERROR(MATCH(原始数据!AV381,各类选项!$C:$C,0)),1,0))</f>
        <v/>
      </c>
      <c r="T380" s="20" t="str">
        <f>IF(赛后数据!M381="","",IF(ISERROR(MATCH(赛后数据!M381,(各类选项!J:J),0)),1,0))</f>
        <v/>
      </c>
      <c r="U380" s="20" t="str">
        <f>IF(赛后数据!U381="","",IF(ISERROR(MATCH(赛后数据!U381,(各类选项!J:J),0)),1,0))</f>
        <v/>
      </c>
      <c r="V380" s="20" t="str">
        <f>IF(赛后数据!AC381="","",IF(ISERROR(MATCH(赛后数据!AC381,(各类选项!J:J),0)),1,0))</f>
        <v/>
      </c>
      <c r="W380" s="20" t="str">
        <f>IF(赛后数据!AK381="","",IF(ISERROR(MATCH(赛后数据!AK381,(各类选项!J:J),0)),1,0))</f>
        <v/>
      </c>
      <c r="Y380" s="20" t="str">
        <f>IF(对局数据!AM381="","",IF(ISERROR(MATCH(对局数据!AM381,(各类选项!J:J),0)),1,0))</f>
        <v/>
      </c>
    </row>
    <row r="381" spans="1:25">
      <c r="A381" s="20">
        <f t="shared" si="15"/>
        <v>0</v>
      </c>
      <c r="B381" s="20">
        <f t="shared" si="16"/>
        <v>0</v>
      </c>
      <c r="C381" s="20">
        <f t="shared" si="17"/>
        <v>0</v>
      </c>
      <c r="D381" s="20" t="str">
        <f>IF(原始数据!K382="","",IF(ISERROR(MATCH(原始数据!K382,原始数据!E382:F382,0)),1,0)-IF(原始数据!K382="",1,0))</f>
        <v/>
      </c>
      <c r="E381" s="20" t="str">
        <f>IF(原始数据!L382="","",IF(ISERROR(MATCH(原始数据!L382,各类选项!L:L,0)),1,0)-IF(原始数据!L382="",1,0))</f>
        <v/>
      </c>
      <c r="F381" s="20" t="str">
        <f>IF(原始数据!W382="","",IF(ISERROR(MATCH(原始数据!W382,各类选项!G:G,0)),1,0))</f>
        <v/>
      </c>
      <c r="G381" s="20" t="str">
        <f>IF(原始数据!X382="","",IF(ISERROR(MATCH(原始数据!X382,各类选项!G:G,0)),1,0))</f>
        <v/>
      </c>
      <c r="H381" s="20" t="str">
        <f>IF(原始数据!AK382="","",IF(ISERROR(MATCH(原始数据!AK382,各类选项!$E:$E,0)),1,0))</f>
        <v/>
      </c>
      <c r="I381" s="20" t="str">
        <f>IF(原始数据!AL382="","",IF(ISERROR(MATCH(原始数据!AL382,各类选项!$E:$E,0)),1,0))</f>
        <v/>
      </c>
      <c r="J381" s="20" t="str">
        <f>IF(原始数据!AR382="","",IF(ISERROR(MATCH(原始数据!AR382,各类选项!$E:$E,0)),1,0))</f>
        <v/>
      </c>
      <c r="K381" s="20" t="str">
        <f>IF(原始数据!AT382="","",IF(ISERROR(MATCH(原始数据!AT382,各类选项!$E:$E,0)),1,0))</f>
        <v/>
      </c>
      <c r="L381" s="20" t="str">
        <f>IF(原始数据!AM382="","",IF(ISERROR(MATCH(原始数据!AM382,各类选项!$C:$C,0)),1,0))</f>
        <v/>
      </c>
      <c r="M381" s="20" t="str">
        <f>IF(原始数据!AN382="","",IF(ISERROR(MATCH(原始数据!AN382,各类选项!$C:$C,0)),1,0))</f>
        <v/>
      </c>
      <c r="N381" s="20" t="str">
        <f>IF(原始数据!AO382="","",IF(ISERROR(MATCH(原始数据!AO382,各类选项!$C:$C,0)),1,0))</f>
        <v/>
      </c>
      <c r="O381" s="20" t="str">
        <f>IF(原始数据!AP382="","",IF(ISERROR(MATCH(原始数据!AP382,各类选项!$E:$E,0)),1,0))</f>
        <v/>
      </c>
      <c r="P381" s="20" t="str">
        <f>IF(原始数据!AQ382="","",IF(ISERROR(MATCH(原始数据!AQ382,各类选项!$E:$E,0)),1,0))</f>
        <v/>
      </c>
      <c r="Q381" s="20" t="str">
        <f>IF(原始数据!AR382="","",IF(ISERROR(MATCH(原始数据!AR382,各类选项!$E:$E,0)),1,0))</f>
        <v/>
      </c>
      <c r="R381" s="20" t="str">
        <f>IF(原始数据!AS382="","",IF(ISERROR(MATCH(原始数据!AS382,各类选项!$E:$E,0)),1,0))</f>
        <v/>
      </c>
      <c r="S381" s="20" t="str">
        <f>IF(原始数据!AV382="","",IF(ISERROR(MATCH(原始数据!AV382,各类选项!$C:$C,0)),1,0))</f>
        <v/>
      </c>
      <c r="T381" s="20" t="str">
        <f>IF(赛后数据!M382="","",IF(ISERROR(MATCH(赛后数据!M382,(各类选项!J:J),0)),1,0))</f>
        <v/>
      </c>
      <c r="U381" s="20" t="str">
        <f>IF(赛后数据!U382="","",IF(ISERROR(MATCH(赛后数据!U382,(各类选项!J:J),0)),1,0))</f>
        <v/>
      </c>
      <c r="V381" s="20" t="str">
        <f>IF(赛后数据!AC382="","",IF(ISERROR(MATCH(赛后数据!AC382,(各类选项!J:J),0)),1,0))</f>
        <v/>
      </c>
      <c r="W381" s="20" t="str">
        <f>IF(赛后数据!AK382="","",IF(ISERROR(MATCH(赛后数据!AK382,(各类选项!J:J),0)),1,0))</f>
        <v/>
      </c>
      <c r="Y381" s="20" t="str">
        <f>IF(对局数据!AM382="","",IF(ISERROR(MATCH(对局数据!AM382,(各类选项!J:J),0)),1,0))</f>
        <v/>
      </c>
    </row>
    <row r="382" spans="1:25">
      <c r="A382" s="20">
        <f t="shared" si="15"/>
        <v>0</v>
      </c>
      <c r="B382" s="20">
        <f t="shared" si="16"/>
        <v>0</v>
      </c>
      <c r="C382" s="20">
        <f t="shared" si="17"/>
        <v>0</v>
      </c>
      <c r="D382" s="20" t="str">
        <f>IF(原始数据!K383="","",IF(ISERROR(MATCH(原始数据!K383,原始数据!E383:F383,0)),1,0)-IF(原始数据!K383="",1,0))</f>
        <v/>
      </c>
      <c r="E382" s="20" t="str">
        <f>IF(原始数据!L383="","",IF(ISERROR(MATCH(原始数据!L383,各类选项!L:L,0)),1,0)-IF(原始数据!L383="",1,0))</f>
        <v/>
      </c>
      <c r="F382" s="20" t="str">
        <f>IF(原始数据!W383="","",IF(ISERROR(MATCH(原始数据!W383,各类选项!G:G,0)),1,0))</f>
        <v/>
      </c>
      <c r="G382" s="20" t="str">
        <f>IF(原始数据!X383="","",IF(ISERROR(MATCH(原始数据!X383,各类选项!G:G,0)),1,0))</f>
        <v/>
      </c>
      <c r="H382" s="20" t="str">
        <f>IF(原始数据!AK383="","",IF(ISERROR(MATCH(原始数据!AK383,各类选项!$E:$E,0)),1,0))</f>
        <v/>
      </c>
      <c r="I382" s="20" t="str">
        <f>IF(原始数据!AL383="","",IF(ISERROR(MATCH(原始数据!AL383,各类选项!$E:$E,0)),1,0))</f>
        <v/>
      </c>
      <c r="J382" s="20" t="str">
        <f>IF(原始数据!AR383="","",IF(ISERROR(MATCH(原始数据!AR383,各类选项!$E:$E,0)),1,0))</f>
        <v/>
      </c>
      <c r="K382" s="20" t="str">
        <f>IF(原始数据!AT383="","",IF(ISERROR(MATCH(原始数据!AT383,各类选项!$E:$E,0)),1,0))</f>
        <v/>
      </c>
      <c r="L382" s="20" t="str">
        <f>IF(原始数据!AM383="","",IF(ISERROR(MATCH(原始数据!AM383,各类选项!$C:$C,0)),1,0))</f>
        <v/>
      </c>
      <c r="M382" s="20" t="str">
        <f>IF(原始数据!AN383="","",IF(ISERROR(MATCH(原始数据!AN383,各类选项!$C:$C,0)),1,0))</f>
        <v/>
      </c>
      <c r="N382" s="20" t="str">
        <f>IF(原始数据!AO383="","",IF(ISERROR(MATCH(原始数据!AO383,各类选项!$C:$C,0)),1,0))</f>
        <v/>
      </c>
      <c r="O382" s="20" t="str">
        <f>IF(原始数据!AP383="","",IF(ISERROR(MATCH(原始数据!AP383,各类选项!$E:$E,0)),1,0))</f>
        <v/>
      </c>
      <c r="P382" s="20" t="str">
        <f>IF(原始数据!AQ383="","",IF(ISERROR(MATCH(原始数据!AQ383,各类选项!$E:$E,0)),1,0))</f>
        <v/>
      </c>
      <c r="Q382" s="20" t="str">
        <f>IF(原始数据!AR383="","",IF(ISERROR(MATCH(原始数据!AR383,各类选项!$E:$E,0)),1,0))</f>
        <v/>
      </c>
      <c r="R382" s="20" t="str">
        <f>IF(原始数据!AS383="","",IF(ISERROR(MATCH(原始数据!AS383,各类选项!$E:$E,0)),1,0))</f>
        <v/>
      </c>
      <c r="S382" s="20" t="str">
        <f>IF(原始数据!AV383="","",IF(ISERROR(MATCH(原始数据!AV383,各类选项!$C:$C,0)),1,0))</f>
        <v/>
      </c>
      <c r="T382" s="20" t="str">
        <f>IF(赛后数据!M383="","",IF(ISERROR(MATCH(赛后数据!M383,(各类选项!J:J),0)),1,0))</f>
        <v/>
      </c>
      <c r="U382" s="20" t="str">
        <f>IF(赛后数据!U383="","",IF(ISERROR(MATCH(赛后数据!U383,(各类选项!J:J),0)),1,0))</f>
        <v/>
      </c>
      <c r="V382" s="20" t="str">
        <f>IF(赛后数据!AC383="","",IF(ISERROR(MATCH(赛后数据!AC383,(各类选项!J:J),0)),1,0))</f>
        <v/>
      </c>
      <c r="W382" s="20" t="str">
        <f>IF(赛后数据!AK383="","",IF(ISERROR(MATCH(赛后数据!AK383,(各类选项!J:J),0)),1,0))</f>
        <v/>
      </c>
      <c r="Y382" s="20" t="str">
        <f>IF(对局数据!AM383="","",IF(ISERROR(MATCH(对局数据!AM383,(各类选项!J:J),0)),1,0))</f>
        <v/>
      </c>
    </row>
    <row r="383" spans="1:25">
      <c r="A383" s="20">
        <f t="shared" si="15"/>
        <v>0</v>
      </c>
      <c r="B383" s="20">
        <f t="shared" si="16"/>
        <v>0</v>
      </c>
      <c r="C383" s="20">
        <f t="shared" si="17"/>
        <v>0</v>
      </c>
      <c r="D383" s="20" t="str">
        <f>IF(原始数据!K384="","",IF(ISERROR(MATCH(原始数据!K384,原始数据!E384:F384,0)),1,0)-IF(原始数据!K384="",1,0))</f>
        <v/>
      </c>
      <c r="E383" s="20" t="str">
        <f>IF(原始数据!L384="","",IF(ISERROR(MATCH(原始数据!L384,各类选项!L:L,0)),1,0)-IF(原始数据!L384="",1,0))</f>
        <v/>
      </c>
      <c r="F383" s="20" t="str">
        <f>IF(原始数据!W384="","",IF(ISERROR(MATCH(原始数据!W384,各类选项!G:G,0)),1,0))</f>
        <v/>
      </c>
      <c r="G383" s="20" t="str">
        <f>IF(原始数据!X384="","",IF(ISERROR(MATCH(原始数据!X384,各类选项!G:G,0)),1,0))</f>
        <v/>
      </c>
      <c r="H383" s="20" t="str">
        <f>IF(原始数据!AK384="","",IF(ISERROR(MATCH(原始数据!AK384,各类选项!$E:$E,0)),1,0))</f>
        <v/>
      </c>
      <c r="I383" s="20" t="str">
        <f>IF(原始数据!AL384="","",IF(ISERROR(MATCH(原始数据!AL384,各类选项!$E:$E,0)),1,0))</f>
        <v/>
      </c>
      <c r="J383" s="20" t="str">
        <f>IF(原始数据!AR384="","",IF(ISERROR(MATCH(原始数据!AR384,各类选项!$E:$E,0)),1,0))</f>
        <v/>
      </c>
      <c r="K383" s="20" t="str">
        <f>IF(原始数据!AT384="","",IF(ISERROR(MATCH(原始数据!AT384,各类选项!$E:$E,0)),1,0))</f>
        <v/>
      </c>
      <c r="L383" s="20" t="str">
        <f>IF(原始数据!AM384="","",IF(ISERROR(MATCH(原始数据!AM384,各类选项!$C:$C,0)),1,0))</f>
        <v/>
      </c>
      <c r="M383" s="20" t="str">
        <f>IF(原始数据!AN384="","",IF(ISERROR(MATCH(原始数据!AN384,各类选项!$C:$C,0)),1,0))</f>
        <v/>
      </c>
      <c r="N383" s="20" t="str">
        <f>IF(原始数据!AO384="","",IF(ISERROR(MATCH(原始数据!AO384,各类选项!$C:$C,0)),1,0))</f>
        <v/>
      </c>
      <c r="O383" s="20" t="str">
        <f>IF(原始数据!AP384="","",IF(ISERROR(MATCH(原始数据!AP384,各类选项!$E:$E,0)),1,0))</f>
        <v/>
      </c>
      <c r="P383" s="20" t="str">
        <f>IF(原始数据!AQ384="","",IF(ISERROR(MATCH(原始数据!AQ384,各类选项!$E:$E,0)),1,0))</f>
        <v/>
      </c>
      <c r="Q383" s="20" t="str">
        <f>IF(原始数据!AR384="","",IF(ISERROR(MATCH(原始数据!AR384,各类选项!$E:$E,0)),1,0))</f>
        <v/>
      </c>
      <c r="R383" s="20" t="str">
        <f>IF(原始数据!AS384="","",IF(ISERROR(MATCH(原始数据!AS384,各类选项!$E:$E,0)),1,0))</f>
        <v/>
      </c>
      <c r="S383" s="20" t="str">
        <f>IF(原始数据!AV384="","",IF(ISERROR(MATCH(原始数据!AV384,各类选项!$C:$C,0)),1,0))</f>
        <v/>
      </c>
      <c r="T383" s="20" t="str">
        <f>IF(赛后数据!M384="","",IF(ISERROR(MATCH(赛后数据!M384,(各类选项!J:J),0)),1,0))</f>
        <v/>
      </c>
      <c r="U383" s="20" t="str">
        <f>IF(赛后数据!U384="","",IF(ISERROR(MATCH(赛后数据!U384,(各类选项!J:J),0)),1,0))</f>
        <v/>
      </c>
      <c r="V383" s="20" t="str">
        <f>IF(赛后数据!AC384="","",IF(ISERROR(MATCH(赛后数据!AC384,(各类选项!J:J),0)),1,0))</f>
        <v/>
      </c>
      <c r="W383" s="20" t="str">
        <f>IF(赛后数据!AK384="","",IF(ISERROR(MATCH(赛后数据!AK384,(各类选项!J:J),0)),1,0))</f>
        <v/>
      </c>
      <c r="Y383" s="20" t="str">
        <f>IF(对局数据!AM384="","",IF(ISERROR(MATCH(对局数据!AM384,(各类选项!J:J),0)),1,0))</f>
        <v/>
      </c>
    </row>
    <row r="384" spans="1:25">
      <c r="A384" s="20">
        <f t="shared" si="15"/>
        <v>0</v>
      </c>
      <c r="B384" s="20">
        <f t="shared" si="16"/>
        <v>0</v>
      </c>
      <c r="C384" s="20">
        <f t="shared" si="17"/>
        <v>0</v>
      </c>
      <c r="D384" s="20" t="str">
        <f>IF(原始数据!K385="","",IF(ISERROR(MATCH(原始数据!K385,原始数据!E385:F385,0)),1,0)-IF(原始数据!K385="",1,0))</f>
        <v/>
      </c>
      <c r="E384" s="20" t="str">
        <f>IF(原始数据!L385="","",IF(ISERROR(MATCH(原始数据!L385,各类选项!L:L,0)),1,0)-IF(原始数据!L385="",1,0))</f>
        <v/>
      </c>
      <c r="F384" s="20" t="str">
        <f>IF(原始数据!W385="","",IF(ISERROR(MATCH(原始数据!W385,各类选项!G:G,0)),1,0))</f>
        <v/>
      </c>
      <c r="G384" s="20" t="str">
        <f>IF(原始数据!X385="","",IF(ISERROR(MATCH(原始数据!X385,各类选项!G:G,0)),1,0))</f>
        <v/>
      </c>
      <c r="H384" s="20" t="str">
        <f>IF(原始数据!AK385="","",IF(ISERROR(MATCH(原始数据!AK385,各类选项!$E:$E,0)),1,0))</f>
        <v/>
      </c>
      <c r="I384" s="20" t="str">
        <f>IF(原始数据!AL385="","",IF(ISERROR(MATCH(原始数据!AL385,各类选项!$E:$E,0)),1,0))</f>
        <v/>
      </c>
      <c r="J384" s="20" t="str">
        <f>IF(原始数据!AR385="","",IF(ISERROR(MATCH(原始数据!AR385,各类选项!$E:$E,0)),1,0))</f>
        <v/>
      </c>
      <c r="K384" s="20" t="str">
        <f>IF(原始数据!AT385="","",IF(ISERROR(MATCH(原始数据!AT385,各类选项!$E:$E,0)),1,0))</f>
        <v/>
      </c>
      <c r="L384" s="20" t="str">
        <f>IF(原始数据!AM385="","",IF(ISERROR(MATCH(原始数据!AM385,各类选项!$C:$C,0)),1,0))</f>
        <v/>
      </c>
      <c r="M384" s="20" t="str">
        <f>IF(原始数据!AN385="","",IF(ISERROR(MATCH(原始数据!AN385,各类选项!$C:$C,0)),1,0))</f>
        <v/>
      </c>
      <c r="N384" s="20" t="str">
        <f>IF(原始数据!AO385="","",IF(ISERROR(MATCH(原始数据!AO385,各类选项!$C:$C,0)),1,0))</f>
        <v/>
      </c>
      <c r="O384" s="20" t="str">
        <f>IF(原始数据!AP385="","",IF(ISERROR(MATCH(原始数据!AP385,各类选项!$E:$E,0)),1,0))</f>
        <v/>
      </c>
      <c r="P384" s="20" t="str">
        <f>IF(原始数据!AQ385="","",IF(ISERROR(MATCH(原始数据!AQ385,各类选项!$E:$E,0)),1,0))</f>
        <v/>
      </c>
      <c r="Q384" s="20" t="str">
        <f>IF(原始数据!AR385="","",IF(ISERROR(MATCH(原始数据!AR385,各类选项!$E:$E,0)),1,0))</f>
        <v/>
      </c>
      <c r="R384" s="20" t="str">
        <f>IF(原始数据!AS385="","",IF(ISERROR(MATCH(原始数据!AS385,各类选项!$E:$E,0)),1,0))</f>
        <v/>
      </c>
      <c r="S384" s="20" t="str">
        <f>IF(原始数据!AV385="","",IF(ISERROR(MATCH(原始数据!AV385,各类选项!$C:$C,0)),1,0))</f>
        <v/>
      </c>
      <c r="T384" s="20" t="str">
        <f>IF(赛后数据!M385="","",IF(ISERROR(MATCH(赛后数据!M385,(各类选项!J:J),0)),1,0))</f>
        <v/>
      </c>
      <c r="U384" s="20" t="str">
        <f>IF(赛后数据!U385="","",IF(ISERROR(MATCH(赛后数据!U385,(各类选项!J:J),0)),1,0))</f>
        <v/>
      </c>
      <c r="V384" s="20" t="str">
        <f>IF(赛后数据!AC385="","",IF(ISERROR(MATCH(赛后数据!AC385,(各类选项!J:J),0)),1,0))</f>
        <v/>
      </c>
      <c r="W384" s="20" t="str">
        <f>IF(赛后数据!AK385="","",IF(ISERROR(MATCH(赛后数据!AK385,(各类选项!J:J),0)),1,0))</f>
        <v/>
      </c>
      <c r="Y384" s="20" t="str">
        <f>IF(对局数据!AM385="","",IF(ISERROR(MATCH(对局数据!AM385,(各类选项!J:J),0)),1,0))</f>
        <v/>
      </c>
    </row>
    <row r="385" spans="1:25">
      <c r="A385" s="20">
        <f t="shared" si="15"/>
        <v>0</v>
      </c>
      <c r="B385" s="20">
        <f t="shared" si="16"/>
        <v>0</v>
      </c>
      <c r="C385" s="20">
        <f t="shared" si="17"/>
        <v>0</v>
      </c>
      <c r="D385" s="20" t="str">
        <f>IF(原始数据!K386="","",IF(ISERROR(MATCH(原始数据!K386,原始数据!E386:F386,0)),1,0)-IF(原始数据!K386="",1,0))</f>
        <v/>
      </c>
      <c r="E385" s="20" t="str">
        <f>IF(原始数据!L386="","",IF(ISERROR(MATCH(原始数据!L386,各类选项!L:L,0)),1,0)-IF(原始数据!L386="",1,0))</f>
        <v/>
      </c>
      <c r="F385" s="20" t="str">
        <f>IF(原始数据!W386="","",IF(ISERROR(MATCH(原始数据!W386,各类选项!G:G,0)),1,0))</f>
        <v/>
      </c>
      <c r="G385" s="20" t="str">
        <f>IF(原始数据!X386="","",IF(ISERROR(MATCH(原始数据!X386,各类选项!G:G,0)),1,0))</f>
        <v/>
      </c>
      <c r="H385" s="20" t="str">
        <f>IF(原始数据!AK386="","",IF(ISERROR(MATCH(原始数据!AK386,各类选项!$E:$E,0)),1,0))</f>
        <v/>
      </c>
      <c r="I385" s="20" t="str">
        <f>IF(原始数据!AL386="","",IF(ISERROR(MATCH(原始数据!AL386,各类选项!$E:$E,0)),1,0))</f>
        <v/>
      </c>
      <c r="J385" s="20" t="str">
        <f>IF(原始数据!AR386="","",IF(ISERROR(MATCH(原始数据!AR386,各类选项!$E:$E,0)),1,0))</f>
        <v/>
      </c>
      <c r="K385" s="20" t="str">
        <f>IF(原始数据!AT386="","",IF(ISERROR(MATCH(原始数据!AT386,各类选项!$E:$E,0)),1,0))</f>
        <v/>
      </c>
      <c r="L385" s="20" t="str">
        <f>IF(原始数据!AM386="","",IF(ISERROR(MATCH(原始数据!AM386,各类选项!$C:$C,0)),1,0))</f>
        <v/>
      </c>
      <c r="M385" s="20" t="str">
        <f>IF(原始数据!AN386="","",IF(ISERROR(MATCH(原始数据!AN386,各类选项!$C:$C,0)),1,0))</f>
        <v/>
      </c>
      <c r="N385" s="20" t="str">
        <f>IF(原始数据!AO386="","",IF(ISERROR(MATCH(原始数据!AO386,各类选项!$C:$C,0)),1,0))</f>
        <v/>
      </c>
      <c r="O385" s="20" t="str">
        <f>IF(原始数据!AP386="","",IF(ISERROR(MATCH(原始数据!AP386,各类选项!$E:$E,0)),1,0))</f>
        <v/>
      </c>
      <c r="P385" s="20" t="str">
        <f>IF(原始数据!AQ386="","",IF(ISERROR(MATCH(原始数据!AQ386,各类选项!$E:$E,0)),1,0))</f>
        <v/>
      </c>
      <c r="Q385" s="20" t="str">
        <f>IF(原始数据!AR386="","",IF(ISERROR(MATCH(原始数据!AR386,各类选项!$E:$E,0)),1,0))</f>
        <v/>
      </c>
      <c r="R385" s="20" t="str">
        <f>IF(原始数据!AS386="","",IF(ISERROR(MATCH(原始数据!AS386,各类选项!$E:$E,0)),1,0))</f>
        <v/>
      </c>
      <c r="S385" s="20" t="str">
        <f>IF(原始数据!AV386="","",IF(ISERROR(MATCH(原始数据!AV386,各类选项!$C:$C,0)),1,0))</f>
        <v/>
      </c>
      <c r="T385" s="20" t="str">
        <f>IF(赛后数据!M386="","",IF(ISERROR(MATCH(赛后数据!M386,(各类选项!J:J),0)),1,0))</f>
        <v/>
      </c>
      <c r="U385" s="20" t="str">
        <f>IF(赛后数据!U386="","",IF(ISERROR(MATCH(赛后数据!U386,(各类选项!J:J),0)),1,0))</f>
        <v/>
      </c>
      <c r="V385" s="20" t="str">
        <f>IF(赛后数据!AC386="","",IF(ISERROR(MATCH(赛后数据!AC386,(各类选项!J:J),0)),1,0))</f>
        <v/>
      </c>
      <c r="W385" s="20" t="str">
        <f>IF(赛后数据!AK386="","",IF(ISERROR(MATCH(赛后数据!AK386,(各类选项!J:J),0)),1,0))</f>
        <v/>
      </c>
      <c r="Y385" s="20" t="str">
        <f>IF(对局数据!AM386="","",IF(ISERROR(MATCH(对局数据!AM386,(各类选项!J:J),0)),1,0))</f>
        <v/>
      </c>
    </row>
    <row r="386" spans="1:25">
      <c r="A386" s="20">
        <f t="shared" si="15"/>
        <v>0</v>
      </c>
      <c r="B386" s="20">
        <f t="shared" si="16"/>
        <v>0</v>
      </c>
      <c r="C386" s="20">
        <f t="shared" si="17"/>
        <v>0</v>
      </c>
      <c r="D386" s="20" t="str">
        <f>IF(原始数据!K387="","",IF(ISERROR(MATCH(原始数据!K387,原始数据!E387:F387,0)),1,0)-IF(原始数据!K387="",1,0))</f>
        <v/>
      </c>
      <c r="E386" s="20" t="str">
        <f>IF(原始数据!L387="","",IF(ISERROR(MATCH(原始数据!L387,各类选项!L:L,0)),1,0)-IF(原始数据!L387="",1,0))</f>
        <v/>
      </c>
      <c r="F386" s="20" t="str">
        <f>IF(原始数据!W387="","",IF(ISERROR(MATCH(原始数据!W387,各类选项!G:G,0)),1,0))</f>
        <v/>
      </c>
      <c r="G386" s="20" t="str">
        <f>IF(原始数据!X387="","",IF(ISERROR(MATCH(原始数据!X387,各类选项!G:G,0)),1,0))</f>
        <v/>
      </c>
      <c r="H386" s="20" t="str">
        <f>IF(原始数据!AK387="","",IF(ISERROR(MATCH(原始数据!AK387,各类选项!$E:$E,0)),1,0))</f>
        <v/>
      </c>
      <c r="I386" s="20" t="str">
        <f>IF(原始数据!AL387="","",IF(ISERROR(MATCH(原始数据!AL387,各类选项!$E:$E,0)),1,0))</f>
        <v/>
      </c>
      <c r="J386" s="20" t="str">
        <f>IF(原始数据!AR387="","",IF(ISERROR(MATCH(原始数据!AR387,各类选项!$E:$E,0)),1,0))</f>
        <v/>
      </c>
      <c r="K386" s="20" t="str">
        <f>IF(原始数据!AT387="","",IF(ISERROR(MATCH(原始数据!AT387,各类选项!$E:$E,0)),1,0))</f>
        <v/>
      </c>
      <c r="L386" s="20" t="str">
        <f>IF(原始数据!AM387="","",IF(ISERROR(MATCH(原始数据!AM387,各类选项!$C:$C,0)),1,0))</f>
        <v/>
      </c>
      <c r="M386" s="20" t="str">
        <f>IF(原始数据!AN387="","",IF(ISERROR(MATCH(原始数据!AN387,各类选项!$C:$C,0)),1,0))</f>
        <v/>
      </c>
      <c r="N386" s="20" t="str">
        <f>IF(原始数据!AO387="","",IF(ISERROR(MATCH(原始数据!AO387,各类选项!$C:$C,0)),1,0))</f>
        <v/>
      </c>
      <c r="O386" s="20" t="str">
        <f>IF(原始数据!AP387="","",IF(ISERROR(MATCH(原始数据!AP387,各类选项!$E:$E,0)),1,0))</f>
        <v/>
      </c>
      <c r="P386" s="20" t="str">
        <f>IF(原始数据!AQ387="","",IF(ISERROR(MATCH(原始数据!AQ387,各类选项!$E:$E,0)),1,0))</f>
        <v/>
      </c>
      <c r="Q386" s="20" t="str">
        <f>IF(原始数据!AR387="","",IF(ISERROR(MATCH(原始数据!AR387,各类选项!$E:$E,0)),1,0))</f>
        <v/>
      </c>
      <c r="R386" s="20" t="str">
        <f>IF(原始数据!AS387="","",IF(ISERROR(MATCH(原始数据!AS387,各类选项!$E:$E,0)),1,0))</f>
        <v/>
      </c>
      <c r="S386" s="20" t="str">
        <f>IF(原始数据!AV387="","",IF(ISERROR(MATCH(原始数据!AV387,各类选项!$C:$C,0)),1,0))</f>
        <v/>
      </c>
      <c r="T386" s="20" t="str">
        <f>IF(赛后数据!M387="","",IF(ISERROR(MATCH(赛后数据!M387,(各类选项!J:J),0)),1,0))</f>
        <v/>
      </c>
      <c r="U386" s="20" t="str">
        <f>IF(赛后数据!U387="","",IF(ISERROR(MATCH(赛后数据!U387,(各类选项!J:J),0)),1,0))</f>
        <v/>
      </c>
      <c r="V386" s="20" t="str">
        <f>IF(赛后数据!AC387="","",IF(ISERROR(MATCH(赛后数据!AC387,(各类选项!J:J),0)),1,0))</f>
        <v/>
      </c>
      <c r="W386" s="20" t="str">
        <f>IF(赛后数据!AK387="","",IF(ISERROR(MATCH(赛后数据!AK387,(各类选项!J:J),0)),1,0))</f>
        <v/>
      </c>
      <c r="Y386" s="20" t="str">
        <f>IF(对局数据!AM387="","",IF(ISERROR(MATCH(对局数据!AM387,(各类选项!J:J),0)),1,0))</f>
        <v/>
      </c>
    </row>
    <row r="387" spans="1:25">
      <c r="A387" s="20">
        <f t="shared" ref="A387:A450" si="18">COUNTIF(D387:S387,"&gt;0")</f>
        <v>0</v>
      </c>
      <c r="B387" s="20">
        <f t="shared" ref="B387:B450" si="19">COUNTIF(T387:W387,"&gt;0")</f>
        <v>0</v>
      </c>
      <c r="C387" s="20">
        <f t="shared" ref="C387:C450" si="20">COUNTIF(T387:W387,"&gt;0")+COUNTIF(Y387,"&gt;0")</f>
        <v>0</v>
      </c>
      <c r="D387" s="20" t="str">
        <f>IF(原始数据!K388="","",IF(ISERROR(MATCH(原始数据!K388,原始数据!E388:F388,0)),1,0)-IF(原始数据!K388="",1,0))</f>
        <v/>
      </c>
      <c r="E387" s="20" t="str">
        <f>IF(原始数据!L388="","",IF(ISERROR(MATCH(原始数据!L388,各类选项!L:L,0)),1,0)-IF(原始数据!L388="",1,0))</f>
        <v/>
      </c>
      <c r="F387" s="20" t="str">
        <f>IF(原始数据!W388="","",IF(ISERROR(MATCH(原始数据!W388,各类选项!G:G,0)),1,0))</f>
        <v/>
      </c>
      <c r="G387" s="20" t="str">
        <f>IF(原始数据!X388="","",IF(ISERROR(MATCH(原始数据!X388,各类选项!G:G,0)),1,0))</f>
        <v/>
      </c>
      <c r="H387" s="20" t="str">
        <f>IF(原始数据!AK388="","",IF(ISERROR(MATCH(原始数据!AK388,各类选项!$E:$E,0)),1,0))</f>
        <v/>
      </c>
      <c r="I387" s="20" t="str">
        <f>IF(原始数据!AL388="","",IF(ISERROR(MATCH(原始数据!AL388,各类选项!$E:$E,0)),1,0))</f>
        <v/>
      </c>
      <c r="J387" s="20" t="str">
        <f>IF(原始数据!AR388="","",IF(ISERROR(MATCH(原始数据!AR388,各类选项!$E:$E,0)),1,0))</f>
        <v/>
      </c>
      <c r="K387" s="20" t="str">
        <f>IF(原始数据!AT388="","",IF(ISERROR(MATCH(原始数据!AT388,各类选项!$E:$E,0)),1,0))</f>
        <v/>
      </c>
      <c r="L387" s="20" t="str">
        <f>IF(原始数据!AM388="","",IF(ISERROR(MATCH(原始数据!AM388,各类选项!$C:$C,0)),1,0))</f>
        <v/>
      </c>
      <c r="M387" s="20" t="str">
        <f>IF(原始数据!AN388="","",IF(ISERROR(MATCH(原始数据!AN388,各类选项!$C:$C,0)),1,0))</f>
        <v/>
      </c>
      <c r="N387" s="20" t="str">
        <f>IF(原始数据!AO388="","",IF(ISERROR(MATCH(原始数据!AO388,各类选项!$C:$C,0)),1,0))</f>
        <v/>
      </c>
      <c r="O387" s="20" t="str">
        <f>IF(原始数据!AP388="","",IF(ISERROR(MATCH(原始数据!AP388,各类选项!$E:$E,0)),1,0))</f>
        <v/>
      </c>
      <c r="P387" s="20" t="str">
        <f>IF(原始数据!AQ388="","",IF(ISERROR(MATCH(原始数据!AQ388,各类选项!$E:$E,0)),1,0))</f>
        <v/>
      </c>
      <c r="Q387" s="20" t="str">
        <f>IF(原始数据!AR388="","",IF(ISERROR(MATCH(原始数据!AR388,各类选项!$E:$E,0)),1,0))</f>
        <v/>
      </c>
      <c r="R387" s="20" t="str">
        <f>IF(原始数据!AS388="","",IF(ISERROR(MATCH(原始数据!AS388,各类选项!$E:$E,0)),1,0))</f>
        <v/>
      </c>
      <c r="S387" s="20" t="str">
        <f>IF(原始数据!AV388="","",IF(ISERROR(MATCH(原始数据!AV388,各类选项!$C:$C,0)),1,0))</f>
        <v/>
      </c>
      <c r="T387" s="20" t="str">
        <f>IF(赛后数据!M388="","",IF(ISERROR(MATCH(赛后数据!M388,(各类选项!J:J),0)),1,0))</f>
        <v/>
      </c>
      <c r="U387" s="20" t="str">
        <f>IF(赛后数据!U388="","",IF(ISERROR(MATCH(赛后数据!U388,(各类选项!J:J),0)),1,0))</f>
        <v/>
      </c>
      <c r="V387" s="20" t="str">
        <f>IF(赛后数据!AC388="","",IF(ISERROR(MATCH(赛后数据!AC388,(各类选项!J:J),0)),1,0))</f>
        <v/>
      </c>
      <c r="W387" s="20" t="str">
        <f>IF(赛后数据!AK388="","",IF(ISERROR(MATCH(赛后数据!AK388,(各类选项!J:J),0)),1,0))</f>
        <v/>
      </c>
      <c r="Y387" s="20" t="str">
        <f>IF(对局数据!AM388="","",IF(ISERROR(MATCH(对局数据!AM388,(各类选项!J:J),0)),1,0))</f>
        <v/>
      </c>
    </row>
    <row r="388" spans="1:25">
      <c r="A388" s="20">
        <f t="shared" si="18"/>
        <v>0</v>
      </c>
      <c r="B388" s="20">
        <f t="shared" si="19"/>
        <v>0</v>
      </c>
      <c r="C388" s="20">
        <f t="shared" si="20"/>
        <v>0</v>
      </c>
      <c r="D388" s="20" t="str">
        <f>IF(原始数据!K389="","",IF(ISERROR(MATCH(原始数据!K389,原始数据!E389:F389,0)),1,0)-IF(原始数据!K389="",1,0))</f>
        <v/>
      </c>
      <c r="E388" s="20" t="str">
        <f>IF(原始数据!L389="","",IF(ISERROR(MATCH(原始数据!L389,各类选项!L:L,0)),1,0)-IF(原始数据!L389="",1,0))</f>
        <v/>
      </c>
      <c r="F388" s="20" t="str">
        <f>IF(原始数据!W389="","",IF(ISERROR(MATCH(原始数据!W389,各类选项!G:G,0)),1,0))</f>
        <v/>
      </c>
      <c r="G388" s="20" t="str">
        <f>IF(原始数据!X389="","",IF(ISERROR(MATCH(原始数据!X389,各类选项!G:G,0)),1,0))</f>
        <v/>
      </c>
      <c r="H388" s="20" t="str">
        <f>IF(原始数据!AK389="","",IF(ISERROR(MATCH(原始数据!AK389,各类选项!$E:$E,0)),1,0))</f>
        <v/>
      </c>
      <c r="I388" s="20" t="str">
        <f>IF(原始数据!AL389="","",IF(ISERROR(MATCH(原始数据!AL389,各类选项!$E:$E,0)),1,0))</f>
        <v/>
      </c>
      <c r="J388" s="20" t="str">
        <f>IF(原始数据!AR389="","",IF(ISERROR(MATCH(原始数据!AR389,各类选项!$E:$E,0)),1,0))</f>
        <v/>
      </c>
      <c r="K388" s="20" t="str">
        <f>IF(原始数据!AT389="","",IF(ISERROR(MATCH(原始数据!AT389,各类选项!$E:$E,0)),1,0))</f>
        <v/>
      </c>
      <c r="L388" s="20" t="str">
        <f>IF(原始数据!AM389="","",IF(ISERROR(MATCH(原始数据!AM389,各类选项!$C:$C,0)),1,0))</f>
        <v/>
      </c>
      <c r="M388" s="20" t="str">
        <f>IF(原始数据!AN389="","",IF(ISERROR(MATCH(原始数据!AN389,各类选项!$C:$C,0)),1,0))</f>
        <v/>
      </c>
      <c r="N388" s="20" t="str">
        <f>IF(原始数据!AO389="","",IF(ISERROR(MATCH(原始数据!AO389,各类选项!$C:$C,0)),1,0))</f>
        <v/>
      </c>
      <c r="O388" s="20" t="str">
        <f>IF(原始数据!AP389="","",IF(ISERROR(MATCH(原始数据!AP389,各类选项!$E:$E,0)),1,0))</f>
        <v/>
      </c>
      <c r="P388" s="20" t="str">
        <f>IF(原始数据!AQ389="","",IF(ISERROR(MATCH(原始数据!AQ389,各类选项!$E:$E,0)),1,0))</f>
        <v/>
      </c>
      <c r="Q388" s="20" t="str">
        <f>IF(原始数据!AR389="","",IF(ISERROR(MATCH(原始数据!AR389,各类选项!$E:$E,0)),1,0))</f>
        <v/>
      </c>
      <c r="R388" s="20" t="str">
        <f>IF(原始数据!AS389="","",IF(ISERROR(MATCH(原始数据!AS389,各类选项!$E:$E,0)),1,0))</f>
        <v/>
      </c>
      <c r="S388" s="20" t="str">
        <f>IF(原始数据!AV389="","",IF(ISERROR(MATCH(原始数据!AV389,各类选项!$C:$C,0)),1,0))</f>
        <v/>
      </c>
      <c r="T388" s="20" t="str">
        <f>IF(赛后数据!M389="","",IF(ISERROR(MATCH(赛后数据!M389,(各类选项!J:J),0)),1,0))</f>
        <v/>
      </c>
      <c r="U388" s="20" t="str">
        <f>IF(赛后数据!U389="","",IF(ISERROR(MATCH(赛后数据!U389,(各类选项!J:J),0)),1,0))</f>
        <v/>
      </c>
      <c r="V388" s="20" t="str">
        <f>IF(赛后数据!AC389="","",IF(ISERROR(MATCH(赛后数据!AC389,(各类选项!J:J),0)),1,0))</f>
        <v/>
      </c>
      <c r="W388" s="20" t="str">
        <f>IF(赛后数据!AK389="","",IF(ISERROR(MATCH(赛后数据!AK389,(各类选项!J:J),0)),1,0))</f>
        <v/>
      </c>
      <c r="Y388" s="20" t="str">
        <f>IF(对局数据!AM389="","",IF(ISERROR(MATCH(对局数据!AM389,(各类选项!J:J),0)),1,0))</f>
        <v/>
      </c>
    </row>
    <row r="389" spans="1:25">
      <c r="A389" s="20">
        <f t="shared" si="18"/>
        <v>0</v>
      </c>
      <c r="B389" s="20">
        <f t="shared" si="19"/>
        <v>0</v>
      </c>
      <c r="C389" s="20">
        <f t="shared" si="20"/>
        <v>0</v>
      </c>
      <c r="D389" s="20" t="str">
        <f>IF(原始数据!K390="","",IF(ISERROR(MATCH(原始数据!K390,原始数据!E390:F390,0)),1,0)-IF(原始数据!K390="",1,0))</f>
        <v/>
      </c>
      <c r="E389" s="20" t="str">
        <f>IF(原始数据!L390="","",IF(ISERROR(MATCH(原始数据!L390,各类选项!L:L,0)),1,0)-IF(原始数据!L390="",1,0))</f>
        <v/>
      </c>
      <c r="F389" s="20" t="str">
        <f>IF(原始数据!W390="","",IF(ISERROR(MATCH(原始数据!W390,各类选项!G:G,0)),1,0))</f>
        <v/>
      </c>
      <c r="G389" s="20" t="str">
        <f>IF(原始数据!X390="","",IF(ISERROR(MATCH(原始数据!X390,各类选项!G:G,0)),1,0))</f>
        <v/>
      </c>
      <c r="H389" s="20" t="str">
        <f>IF(原始数据!AK390="","",IF(ISERROR(MATCH(原始数据!AK390,各类选项!$E:$E,0)),1,0))</f>
        <v/>
      </c>
      <c r="I389" s="20" t="str">
        <f>IF(原始数据!AL390="","",IF(ISERROR(MATCH(原始数据!AL390,各类选项!$E:$E,0)),1,0))</f>
        <v/>
      </c>
      <c r="J389" s="20" t="str">
        <f>IF(原始数据!AR390="","",IF(ISERROR(MATCH(原始数据!AR390,各类选项!$E:$E,0)),1,0))</f>
        <v/>
      </c>
      <c r="K389" s="20" t="str">
        <f>IF(原始数据!AT390="","",IF(ISERROR(MATCH(原始数据!AT390,各类选项!$E:$E,0)),1,0))</f>
        <v/>
      </c>
      <c r="L389" s="20" t="str">
        <f>IF(原始数据!AM390="","",IF(ISERROR(MATCH(原始数据!AM390,各类选项!$C:$C,0)),1,0))</f>
        <v/>
      </c>
      <c r="M389" s="20" t="str">
        <f>IF(原始数据!AN390="","",IF(ISERROR(MATCH(原始数据!AN390,各类选项!$C:$C,0)),1,0))</f>
        <v/>
      </c>
      <c r="N389" s="20" t="str">
        <f>IF(原始数据!AO390="","",IF(ISERROR(MATCH(原始数据!AO390,各类选项!$C:$C,0)),1,0))</f>
        <v/>
      </c>
      <c r="O389" s="20" t="str">
        <f>IF(原始数据!AP390="","",IF(ISERROR(MATCH(原始数据!AP390,各类选项!$E:$E,0)),1,0))</f>
        <v/>
      </c>
      <c r="P389" s="20" t="str">
        <f>IF(原始数据!AQ390="","",IF(ISERROR(MATCH(原始数据!AQ390,各类选项!$E:$E,0)),1,0))</f>
        <v/>
      </c>
      <c r="Q389" s="20" t="str">
        <f>IF(原始数据!AR390="","",IF(ISERROR(MATCH(原始数据!AR390,各类选项!$E:$E,0)),1,0))</f>
        <v/>
      </c>
      <c r="R389" s="20" t="str">
        <f>IF(原始数据!AS390="","",IF(ISERROR(MATCH(原始数据!AS390,各类选项!$E:$E,0)),1,0))</f>
        <v/>
      </c>
      <c r="S389" s="20" t="str">
        <f>IF(原始数据!AV390="","",IF(ISERROR(MATCH(原始数据!AV390,各类选项!$C:$C,0)),1,0))</f>
        <v/>
      </c>
      <c r="T389" s="20" t="str">
        <f>IF(赛后数据!M390="","",IF(ISERROR(MATCH(赛后数据!M390,(各类选项!J:J),0)),1,0))</f>
        <v/>
      </c>
      <c r="U389" s="20" t="str">
        <f>IF(赛后数据!U390="","",IF(ISERROR(MATCH(赛后数据!U390,(各类选项!J:J),0)),1,0))</f>
        <v/>
      </c>
      <c r="V389" s="20" t="str">
        <f>IF(赛后数据!AC390="","",IF(ISERROR(MATCH(赛后数据!AC390,(各类选项!J:J),0)),1,0))</f>
        <v/>
      </c>
      <c r="W389" s="20" t="str">
        <f>IF(赛后数据!AK390="","",IF(ISERROR(MATCH(赛后数据!AK390,(各类选项!J:J),0)),1,0))</f>
        <v/>
      </c>
      <c r="Y389" s="20" t="str">
        <f>IF(对局数据!AM390="","",IF(ISERROR(MATCH(对局数据!AM390,(各类选项!J:J),0)),1,0))</f>
        <v/>
      </c>
    </row>
    <row r="390" spans="1:25">
      <c r="A390" s="20">
        <f t="shared" si="18"/>
        <v>0</v>
      </c>
      <c r="B390" s="20">
        <f t="shared" si="19"/>
        <v>0</v>
      </c>
      <c r="C390" s="20">
        <f t="shared" si="20"/>
        <v>0</v>
      </c>
      <c r="D390" s="20" t="str">
        <f>IF(原始数据!K391="","",IF(ISERROR(MATCH(原始数据!K391,原始数据!E391:F391,0)),1,0)-IF(原始数据!K391="",1,0))</f>
        <v/>
      </c>
      <c r="E390" s="20" t="str">
        <f>IF(原始数据!L391="","",IF(ISERROR(MATCH(原始数据!L391,各类选项!L:L,0)),1,0)-IF(原始数据!L391="",1,0))</f>
        <v/>
      </c>
      <c r="F390" s="20" t="str">
        <f>IF(原始数据!W391="","",IF(ISERROR(MATCH(原始数据!W391,各类选项!G:G,0)),1,0))</f>
        <v/>
      </c>
      <c r="G390" s="20" t="str">
        <f>IF(原始数据!X391="","",IF(ISERROR(MATCH(原始数据!X391,各类选项!G:G,0)),1,0))</f>
        <v/>
      </c>
      <c r="H390" s="20" t="str">
        <f>IF(原始数据!AK391="","",IF(ISERROR(MATCH(原始数据!AK391,各类选项!$E:$E,0)),1,0))</f>
        <v/>
      </c>
      <c r="I390" s="20" t="str">
        <f>IF(原始数据!AL391="","",IF(ISERROR(MATCH(原始数据!AL391,各类选项!$E:$E,0)),1,0))</f>
        <v/>
      </c>
      <c r="J390" s="20" t="str">
        <f>IF(原始数据!AR391="","",IF(ISERROR(MATCH(原始数据!AR391,各类选项!$E:$E,0)),1,0))</f>
        <v/>
      </c>
      <c r="K390" s="20" t="str">
        <f>IF(原始数据!AT391="","",IF(ISERROR(MATCH(原始数据!AT391,各类选项!$E:$E,0)),1,0))</f>
        <v/>
      </c>
      <c r="L390" s="20" t="str">
        <f>IF(原始数据!AM391="","",IF(ISERROR(MATCH(原始数据!AM391,各类选项!$C:$C,0)),1,0))</f>
        <v/>
      </c>
      <c r="M390" s="20" t="str">
        <f>IF(原始数据!AN391="","",IF(ISERROR(MATCH(原始数据!AN391,各类选项!$C:$C,0)),1,0))</f>
        <v/>
      </c>
      <c r="N390" s="20" t="str">
        <f>IF(原始数据!AO391="","",IF(ISERROR(MATCH(原始数据!AO391,各类选项!$C:$C,0)),1,0))</f>
        <v/>
      </c>
      <c r="O390" s="20" t="str">
        <f>IF(原始数据!AP391="","",IF(ISERROR(MATCH(原始数据!AP391,各类选项!$E:$E,0)),1,0))</f>
        <v/>
      </c>
      <c r="P390" s="20" t="str">
        <f>IF(原始数据!AQ391="","",IF(ISERROR(MATCH(原始数据!AQ391,各类选项!$E:$E,0)),1,0))</f>
        <v/>
      </c>
      <c r="Q390" s="20" t="str">
        <f>IF(原始数据!AR391="","",IF(ISERROR(MATCH(原始数据!AR391,各类选项!$E:$E,0)),1,0))</f>
        <v/>
      </c>
      <c r="R390" s="20" t="str">
        <f>IF(原始数据!AS391="","",IF(ISERROR(MATCH(原始数据!AS391,各类选项!$E:$E,0)),1,0))</f>
        <v/>
      </c>
      <c r="S390" s="20" t="str">
        <f>IF(原始数据!AV391="","",IF(ISERROR(MATCH(原始数据!AV391,各类选项!$C:$C,0)),1,0))</f>
        <v/>
      </c>
      <c r="T390" s="20" t="str">
        <f>IF(赛后数据!M391="","",IF(ISERROR(MATCH(赛后数据!M391,(各类选项!J:J),0)),1,0))</f>
        <v/>
      </c>
      <c r="U390" s="20" t="str">
        <f>IF(赛后数据!U391="","",IF(ISERROR(MATCH(赛后数据!U391,(各类选项!J:J),0)),1,0))</f>
        <v/>
      </c>
      <c r="V390" s="20" t="str">
        <f>IF(赛后数据!AC391="","",IF(ISERROR(MATCH(赛后数据!AC391,(各类选项!J:J),0)),1,0))</f>
        <v/>
      </c>
      <c r="W390" s="20" t="str">
        <f>IF(赛后数据!AK391="","",IF(ISERROR(MATCH(赛后数据!AK391,(各类选项!J:J),0)),1,0))</f>
        <v/>
      </c>
      <c r="Y390" s="20" t="str">
        <f>IF(对局数据!AM391="","",IF(ISERROR(MATCH(对局数据!AM391,(各类选项!J:J),0)),1,0))</f>
        <v/>
      </c>
    </row>
    <row r="391" spans="1:25">
      <c r="A391" s="20">
        <f t="shared" si="18"/>
        <v>0</v>
      </c>
      <c r="B391" s="20">
        <f t="shared" si="19"/>
        <v>0</v>
      </c>
      <c r="C391" s="20">
        <f t="shared" si="20"/>
        <v>0</v>
      </c>
      <c r="D391" s="20" t="str">
        <f>IF(原始数据!K392="","",IF(ISERROR(MATCH(原始数据!K392,原始数据!E392:F392,0)),1,0)-IF(原始数据!K392="",1,0))</f>
        <v/>
      </c>
      <c r="E391" s="20" t="str">
        <f>IF(原始数据!L392="","",IF(ISERROR(MATCH(原始数据!L392,各类选项!L:L,0)),1,0)-IF(原始数据!L392="",1,0))</f>
        <v/>
      </c>
      <c r="F391" s="20" t="str">
        <f>IF(原始数据!W392="","",IF(ISERROR(MATCH(原始数据!W392,各类选项!G:G,0)),1,0))</f>
        <v/>
      </c>
      <c r="G391" s="20" t="str">
        <f>IF(原始数据!X392="","",IF(ISERROR(MATCH(原始数据!X392,各类选项!G:G,0)),1,0))</f>
        <v/>
      </c>
      <c r="H391" s="20" t="str">
        <f>IF(原始数据!AK392="","",IF(ISERROR(MATCH(原始数据!AK392,各类选项!$E:$E,0)),1,0))</f>
        <v/>
      </c>
      <c r="I391" s="20" t="str">
        <f>IF(原始数据!AL392="","",IF(ISERROR(MATCH(原始数据!AL392,各类选项!$E:$E,0)),1,0))</f>
        <v/>
      </c>
      <c r="J391" s="20" t="str">
        <f>IF(原始数据!AR392="","",IF(ISERROR(MATCH(原始数据!AR392,各类选项!$E:$E,0)),1,0))</f>
        <v/>
      </c>
      <c r="K391" s="20" t="str">
        <f>IF(原始数据!AT392="","",IF(ISERROR(MATCH(原始数据!AT392,各类选项!$E:$E,0)),1,0))</f>
        <v/>
      </c>
      <c r="L391" s="20" t="str">
        <f>IF(原始数据!AM392="","",IF(ISERROR(MATCH(原始数据!AM392,各类选项!$C:$C,0)),1,0))</f>
        <v/>
      </c>
      <c r="M391" s="20" t="str">
        <f>IF(原始数据!AN392="","",IF(ISERROR(MATCH(原始数据!AN392,各类选项!$C:$C,0)),1,0))</f>
        <v/>
      </c>
      <c r="N391" s="20" t="str">
        <f>IF(原始数据!AO392="","",IF(ISERROR(MATCH(原始数据!AO392,各类选项!$C:$C,0)),1,0))</f>
        <v/>
      </c>
      <c r="O391" s="20" t="str">
        <f>IF(原始数据!AP392="","",IF(ISERROR(MATCH(原始数据!AP392,各类选项!$E:$E,0)),1,0))</f>
        <v/>
      </c>
      <c r="P391" s="20" t="str">
        <f>IF(原始数据!AQ392="","",IF(ISERROR(MATCH(原始数据!AQ392,各类选项!$E:$E,0)),1,0))</f>
        <v/>
      </c>
      <c r="Q391" s="20" t="str">
        <f>IF(原始数据!AR392="","",IF(ISERROR(MATCH(原始数据!AR392,各类选项!$E:$E,0)),1,0))</f>
        <v/>
      </c>
      <c r="R391" s="20" t="str">
        <f>IF(原始数据!AS392="","",IF(ISERROR(MATCH(原始数据!AS392,各类选项!$E:$E,0)),1,0))</f>
        <v/>
      </c>
      <c r="S391" s="20" t="str">
        <f>IF(原始数据!AV392="","",IF(ISERROR(MATCH(原始数据!AV392,各类选项!$C:$C,0)),1,0))</f>
        <v/>
      </c>
      <c r="T391" s="20" t="str">
        <f>IF(赛后数据!M392="","",IF(ISERROR(MATCH(赛后数据!M392,(各类选项!J:J),0)),1,0))</f>
        <v/>
      </c>
      <c r="U391" s="20" t="str">
        <f>IF(赛后数据!U392="","",IF(ISERROR(MATCH(赛后数据!U392,(各类选项!J:J),0)),1,0))</f>
        <v/>
      </c>
      <c r="V391" s="20" t="str">
        <f>IF(赛后数据!AC392="","",IF(ISERROR(MATCH(赛后数据!AC392,(各类选项!J:J),0)),1,0))</f>
        <v/>
      </c>
      <c r="W391" s="20" t="str">
        <f>IF(赛后数据!AK392="","",IF(ISERROR(MATCH(赛后数据!AK392,(各类选项!J:J),0)),1,0))</f>
        <v/>
      </c>
      <c r="Y391" s="20" t="str">
        <f>IF(对局数据!AM392="","",IF(ISERROR(MATCH(对局数据!AM392,(各类选项!J:J),0)),1,0))</f>
        <v/>
      </c>
    </row>
    <row r="392" spans="1:25">
      <c r="A392" s="20">
        <f t="shared" si="18"/>
        <v>0</v>
      </c>
      <c r="B392" s="20">
        <f t="shared" si="19"/>
        <v>0</v>
      </c>
      <c r="C392" s="20">
        <f t="shared" si="20"/>
        <v>0</v>
      </c>
      <c r="D392" s="20" t="str">
        <f>IF(原始数据!K393="","",IF(ISERROR(MATCH(原始数据!K393,原始数据!E393:F393,0)),1,0)-IF(原始数据!K393="",1,0))</f>
        <v/>
      </c>
      <c r="E392" s="20" t="str">
        <f>IF(原始数据!L393="","",IF(ISERROR(MATCH(原始数据!L393,各类选项!L:L,0)),1,0)-IF(原始数据!L393="",1,0))</f>
        <v/>
      </c>
      <c r="F392" s="20" t="str">
        <f>IF(原始数据!W393="","",IF(ISERROR(MATCH(原始数据!W393,各类选项!G:G,0)),1,0))</f>
        <v/>
      </c>
      <c r="G392" s="20" t="str">
        <f>IF(原始数据!X393="","",IF(ISERROR(MATCH(原始数据!X393,各类选项!G:G,0)),1,0))</f>
        <v/>
      </c>
      <c r="H392" s="20" t="str">
        <f>IF(原始数据!AK393="","",IF(ISERROR(MATCH(原始数据!AK393,各类选项!$E:$E,0)),1,0))</f>
        <v/>
      </c>
      <c r="I392" s="20" t="str">
        <f>IF(原始数据!AL393="","",IF(ISERROR(MATCH(原始数据!AL393,各类选项!$E:$E,0)),1,0))</f>
        <v/>
      </c>
      <c r="J392" s="20" t="str">
        <f>IF(原始数据!AR393="","",IF(ISERROR(MATCH(原始数据!AR393,各类选项!$E:$E,0)),1,0))</f>
        <v/>
      </c>
      <c r="K392" s="20" t="str">
        <f>IF(原始数据!AT393="","",IF(ISERROR(MATCH(原始数据!AT393,各类选项!$E:$E,0)),1,0))</f>
        <v/>
      </c>
      <c r="L392" s="20" t="str">
        <f>IF(原始数据!AM393="","",IF(ISERROR(MATCH(原始数据!AM393,各类选项!$C:$C,0)),1,0))</f>
        <v/>
      </c>
      <c r="M392" s="20" t="str">
        <f>IF(原始数据!AN393="","",IF(ISERROR(MATCH(原始数据!AN393,各类选项!$C:$C,0)),1,0))</f>
        <v/>
      </c>
      <c r="N392" s="20" t="str">
        <f>IF(原始数据!AO393="","",IF(ISERROR(MATCH(原始数据!AO393,各类选项!$C:$C,0)),1,0))</f>
        <v/>
      </c>
      <c r="O392" s="20" t="str">
        <f>IF(原始数据!AP393="","",IF(ISERROR(MATCH(原始数据!AP393,各类选项!$E:$E,0)),1,0))</f>
        <v/>
      </c>
      <c r="P392" s="20" t="str">
        <f>IF(原始数据!AQ393="","",IF(ISERROR(MATCH(原始数据!AQ393,各类选项!$E:$E,0)),1,0))</f>
        <v/>
      </c>
      <c r="Q392" s="20" t="str">
        <f>IF(原始数据!AR393="","",IF(ISERROR(MATCH(原始数据!AR393,各类选项!$E:$E,0)),1,0))</f>
        <v/>
      </c>
      <c r="R392" s="20" t="str">
        <f>IF(原始数据!AS393="","",IF(ISERROR(MATCH(原始数据!AS393,各类选项!$E:$E,0)),1,0))</f>
        <v/>
      </c>
      <c r="S392" s="20" t="str">
        <f>IF(原始数据!AV393="","",IF(ISERROR(MATCH(原始数据!AV393,各类选项!$C:$C,0)),1,0))</f>
        <v/>
      </c>
      <c r="T392" s="20" t="str">
        <f>IF(赛后数据!M393="","",IF(ISERROR(MATCH(赛后数据!M393,(各类选项!J:J),0)),1,0))</f>
        <v/>
      </c>
      <c r="U392" s="20" t="str">
        <f>IF(赛后数据!U393="","",IF(ISERROR(MATCH(赛后数据!U393,(各类选项!J:J),0)),1,0))</f>
        <v/>
      </c>
      <c r="V392" s="20" t="str">
        <f>IF(赛后数据!AC393="","",IF(ISERROR(MATCH(赛后数据!AC393,(各类选项!J:J),0)),1,0))</f>
        <v/>
      </c>
      <c r="W392" s="20" t="str">
        <f>IF(赛后数据!AK393="","",IF(ISERROR(MATCH(赛后数据!AK393,(各类选项!J:J),0)),1,0))</f>
        <v/>
      </c>
      <c r="Y392" s="20" t="str">
        <f>IF(对局数据!AM393="","",IF(ISERROR(MATCH(对局数据!AM393,(各类选项!J:J),0)),1,0))</f>
        <v/>
      </c>
    </row>
    <row r="393" spans="1:25">
      <c r="A393" s="20">
        <f t="shared" si="18"/>
        <v>0</v>
      </c>
      <c r="B393" s="20">
        <f t="shared" si="19"/>
        <v>0</v>
      </c>
      <c r="C393" s="20">
        <f t="shared" si="20"/>
        <v>0</v>
      </c>
      <c r="D393" s="20" t="str">
        <f>IF(原始数据!K394="","",IF(ISERROR(MATCH(原始数据!K394,原始数据!E394:F394,0)),1,0)-IF(原始数据!K394="",1,0))</f>
        <v/>
      </c>
      <c r="E393" s="20" t="str">
        <f>IF(原始数据!L394="","",IF(ISERROR(MATCH(原始数据!L394,各类选项!L:L,0)),1,0)-IF(原始数据!L394="",1,0))</f>
        <v/>
      </c>
      <c r="F393" s="20" t="str">
        <f>IF(原始数据!W394="","",IF(ISERROR(MATCH(原始数据!W394,各类选项!G:G,0)),1,0))</f>
        <v/>
      </c>
      <c r="G393" s="20" t="str">
        <f>IF(原始数据!X394="","",IF(ISERROR(MATCH(原始数据!X394,各类选项!G:G,0)),1,0))</f>
        <v/>
      </c>
      <c r="H393" s="20" t="str">
        <f>IF(原始数据!AK394="","",IF(ISERROR(MATCH(原始数据!AK394,各类选项!$E:$E,0)),1,0))</f>
        <v/>
      </c>
      <c r="I393" s="20" t="str">
        <f>IF(原始数据!AL394="","",IF(ISERROR(MATCH(原始数据!AL394,各类选项!$E:$E,0)),1,0))</f>
        <v/>
      </c>
      <c r="J393" s="20" t="str">
        <f>IF(原始数据!AR394="","",IF(ISERROR(MATCH(原始数据!AR394,各类选项!$E:$E,0)),1,0))</f>
        <v/>
      </c>
      <c r="K393" s="20" t="str">
        <f>IF(原始数据!AT394="","",IF(ISERROR(MATCH(原始数据!AT394,各类选项!$E:$E,0)),1,0))</f>
        <v/>
      </c>
      <c r="L393" s="20" t="str">
        <f>IF(原始数据!AM394="","",IF(ISERROR(MATCH(原始数据!AM394,各类选项!$C:$C,0)),1,0))</f>
        <v/>
      </c>
      <c r="M393" s="20" t="str">
        <f>IF(原始数据!AN394="","",IF(ISERROR(MATCH(原始数据!AN394,各类选项!$C:$C,0)),1,0))</f>
        <v/>
      </c>
      <c r="N393" s="20" t="str">
        <f>IF(原始数据!AO394="","",IF(ISERROR(MATCH(原始数据!AO394,各类选项!$C:$C,0)),1,0))</f>
        <v/>
      </c>
      <c r="O393" s="20" t="str">
        <f>IF(原始数据!AP394="","",IF(ISERROR(MATCH(原始数据!AP394,各类选项!$E:$E,0)),1,0))</f>
        <v/>
      </c>
      <c r="P393" s="20" t="str">
        <f>IF(原始数据!AQ394="","",IF(ISERROR(MATCH(原始数据!AQ394,各类选项!$E:$E,0)),1,0))</f>
        <v/>
      </c>
      <c r="Q393" s="20" t="str">
        <f>IF(原始数据!AR394="","",IF(ISERROR(MATCH(原始数据!AR394,各类选项!$E:$E,0)),1,0))</f>
        <v/>
      </c>
      <c r="R393" s="20" t="str">
        <f>IF(原始数据!AS394="","",IF(ISERROR(MATCH(原始数据!AS394,各类选项!$E:$E,0)),1,0))</f>
        <v/>
      </c>
      <c r="S393" s="20" t="str">
        <f>IF(原始数据!AV394="","",IF(ISERROR(MATCH(原始数据!AV394,各类选项!$C:$C,0)),1,0))</f>
        <v/>
      </c>
      <c r="T393" s="20" t="str">
        <f>IF(赛后数据!M394="","",IF(ISERROR(MATCH(赛后数据!M394,(各类选项!J:J),0)),1,0))</f>
        <v/>
      </c>
      <c r="U393" s="20" t="str">
        <f>IF(赛后数据!U394="","",IF(ISERROR(MATCH(赛后数据!U394,(各类选项!J:J),0)),1,0))</f>
        <v/>
      </c>
      <c r="V393" s="20" t="str">
        <f>IF(赛后数据!AC394="","",IF(ISERROR(MATCH(赛后数据!AC394,(各类选项!J:J),0)),1,0))</f>
        <v/>
      </c>
      <c r="W393" s="20" t="str">
        <f>IF(赛后数据!AK394="","",IF(ISERROR(MATCH(赛后数据!AK394,(各类选项!J:J),0)),1,0))</f>
        <v/>
      </c>
      <c r="Y393" s="20" t="str">
        <f>IF(对局数据!AM394="","",IF(ISERROR(MATCH(对局数据!AM394,(各类选项!J:J),0)),1,0))</f>
        <v/>
      </c>
    </row>
    <row r="394" spans="1:25">
      <c r="A394" s="20">
        <f t="shared" si="18"/>
        <v>0</v>
      </c>
      <c r="B394" s="20">
        <f t="shared" si="19"/>
        <v>0</v>
      </c>
      <c r="C394" s="20">
        <f t="shared" si="20"/>
        <v>0</v>
      </c>
      <c r="D394" s="20" t="str">
        <f>IF(原始数据!K395="","",IF(ISERROR(MATCH(原始数据!K395,原始数据!E395:F395,0)),1,0)-IF(原始数据!K395="",1,0))</f>
        <v/>
      </c>
      <c r="E394" s="20" t="str">
        <f>IF(原始数据!L395="","",IF(ISERROR(MATCH(原始数据!L395,各类选项!L:L,0)),1,0)-IF(原始数据!L395="",1,0))</f>
        <v/>
      </c>
      <c r="F394" s="20" t="str">
        <f>IF(原始数据!W395="","",IF(ISERROR(MATCH(原始数据!W395,各类选项!G:G,0)),1,0))</f>
        <v/>
      </c>
      <c r="G394" s="20" t="str">
        <f>IF(原始数据!X395="","",IF(ISERROR(MATCH(原始数据!X395,各类选项!G:G,0)),1,0))</f>
        <v/>
      </c>
      <c r="H394" s="20" t="str">
        <f>IF(原始数据!AK395="","",IF(ISERROR(MATCH(原始数据!AK395,各类选项!$E:$E,0)),1,0))</f>
        <v/>
      </c>
      <c r="I394" s="20" t="str">
        <f>IF(原始数据!AL395="","",IF(ISERROR(MATCH(原始数据!AL395,各类选项!$E:$E,0)),1,0))</f>
        <v/>
      </c>
      <c r="J394" s="20" t="str">
        <f>IF(原始数据!AR395="","",IF(ISERROR(MATCH(原始数据!AR395,各类选项!$E:$E,0)),1,0))</f>
        <v/>
      </c>
      <c r="K394" s="20" t="str">
        <f>IF(原始数据!AT395="","",IF(ISERROR(MATCH(原始数据!AT395,各类选项!$E:$E,0)),1,0))</f>
        <v/>
      </c>
      <c r="L394" s="20" t="str">
        <f>IF(原始数据!AM395="","",IF(ISERROR(MATCH(原始数据!AM395,各类选项!$C:$C,0)),1,0))</f>
        <v/>
      </c>
      <c r="M394" s="20" t="str">
        <f>IF(原始数据!AN395="","",IF(ISERROR(MATCH(原始数据!AN395,各类选项!$C:$C,0)),1,0))</f>
        <v/>
      </c>
      <c r="N394" s="20" t="str">
        <f>IF(原始数据!AO395="","",IF(ISERROR(MATCH(原始数据!AO395,各类选项!$C:$C,0)),1,0))</f>
        <v/>
      </c>
      <c r="O394" s="20" t="str">
        <f>IF(原始数据!AP395="","",IF(ISERROR(MATCH(原始数据!AP395,各类选项!$E:$E,0)),1,0))</f>
        <v/>
      </c>
      <c r="P394" s="20" t="str">
        <f>IF(原始数据!AQ395="","",IF(ISERROR(MATCH(原始数据!AQ395,各类选项!$E:$E,0)),1,0))</f>
        <v/>
      </c>
      <c r="Q394" s="20" t="str">
        <f>IF(原始数据!AR395="","",IF(ISERROR(MATCH(原始数据!AR395,各类选项!$E:$E,0)),1,0))</f>
        <v/>
      </c>
      <c r="R394" s="20" t="str">
        <f>IF(原始数据!AS395="","",IF(ISERROR(MATCH(原始数据!AS395,各类选项!$E:$E,0)),1,0))</f>
        <v/>
      </c>
      <c r="S394" s="20" t="str">
        <f>IF(原始数据!AV395="","",IF(ISERROR(MATCH(原始数据!AV395,各类选项!$C:$C,0)),1,0))</f>
        <v/>
      </c>
      <c r="T394" s="20" t="str">
        <f>IF(赛后数据!M395="","",IF(ISERROR(MATCH(赛后数据!M395,(各类选项!J:J),0)),1,0))</f>
        <v/>
      </c>
      <c r="U394" s="20" t="str">
        <f>IF(赛后数据!U395="","",IF(ISERROR(MATCH(赛后数据!U395,(各类选项!J:J),0)),1,0))</f>
        <v/>
      </c>
      <c r="V394" s="20" t="str">
        <f>IF(赛后数据!AC395="","",IF(ISERROR(MATCH(赛后数据!AC395,(各类选项!J:J),0)),1,0))</f>
        <v/>
      </c>
      <c r="W394" s="20" t="str">
        <f>IF(赛后数据!AK395="","",IF(ISERROR(MATCH(赛后数据!AK395,(各类选项!J:J),0)),1,0))</f>
        <v/>
      </c>
      <c r="Y394" s="20" t="str">
        <f>IF(对局数据!AM395="","",IF(ISERROR(MATCH(对局数据!AM395,(各类选项!J:J),0)),1,0))</f>
        <v/>
      </c>
    </row>
    <row r="395" spans="1:25">
      <c r="A395" s="20">
        <f t="shared" si="18"/>
        <v>0</v>
      </c>
      <c r="B395" s="20">
        <f t="shared" si="19"/>
        <v>0</v>
      </c>
      <c r="C395" s="20">
        <f t="shared" si="20"/>
        <v>0</v>
      </c>
      <c r="D395" s="20" t="str">
        <f>IF(原始数据!K396="","",IF(ISERROR(MATCH(原始数据!K396,原始数据!E396:F396,0)),1,0)-IF(原始数据!K396="",1,0))</f>
        <v/>
      </c>
      <c r="E395" s="20" t="str">
        <f>IF(原始数据!L396="","",IF(ISERROR(MATCH(原始数据!L396,各类选项!L:L,0)),1,0)-IF(原始数据!L396="",1,0))</f>
        <v/>
      </c>
      <c r="F395" s="20" t="str">
        <f>IF(原始数据!W396="","",IF(ISERROR(MATCH(原始数据!W396,各类选项!G:G,0)),1,0))</f>
        <v/>
      </c>
      <c r="G395" s="20" t="str">
        <f>IF(原始数据!X396="","",IF(ISERROR(MATCH(原始数据!X396,各类选项!G:G,0)),1,0))</f>
        <v/>
      </c>
      <c r="H395" s="20" t="str">
        <f>IF(原始数据!AK396="","",IF(ISERROR(MATCH(原始数据!AK396,各类选项!$E:$E,0)),1,0))</f>
        <v/>
      </c>
      <c r="I395" s="20" t="str">
        <f>IF(原始数据!AL396="","",IF(ISERROR(MATCH(原始数据!AL396,各类选项!$E:$E,0)),1,0))</f>
        <v/>
      </c>
      <c r="J395" s="20" t="str">
        <f>IF(原始数据!AR396="","",IF(ISERROR(MATCH(原始数据!AR396,各类选项!$E:$E,0)),1,0))</f>
        <v/>
      </c>
      <c r="K395" s="20" t="str">
        <f>IF(原始数据!AT396="","",IF(ISERROR(MATCH(原始数据!AT396,各类选项!$E:$E,0)),1,0))</f>
        <v/>
      </c>
      <c r="L395" s="20" t="str">
        <f>IF(原始数据!AM396="","",IF(ISERROR(MATCH(原始数据!AM396,各类选项!$C:$C,0)),1,0))</f>
        <v/>
      </c>
      <c r="M395" s="20" t="str">
        <f>IF(原始数据!AN396="","",IF(ISERROR(MATCH(原始数据!AN396,各类选项!$C:$C,0)),1,0))</f>
        <v/>
      </c>
      <c r="N395" s="20" t="str">
        <f>IF(原始数据!AO396="","",IF(ISERROR(MATCH(原始数据!AO396,各类选项!$C:$C,0)),1,0))</f>
        <v/>
      </c>
      <c r="O395" s="20" t="str">
        <f>IF(原始数据!AP396="","",IF(ISERROR(MATCH(原始数据!AP396,各类选项!$E:$E,0)),1,0))</f>
        <v/>
      </c>
      <c r="P395" s="20" t="str">
        <f>IF(原始数据!AQ396="","",IF(ISERROR(MATCH(原始数据!AQ396,各类选项!$E:$E,0)),1,0))</f>
        <v/>
      </c>
      <c r="Q395" s="20" t="str">
        <f>IF(原始数据!AR396="","",IF(ISERROR(MATCH(原始数据!AR396,各类选项!$E:$E,0)),1,0))</f>
        <v/>
      </c>
      <c r="R395" s="20" t="str">
        <f>IF(原始数据!AS396="","",IF(ISERROR(MATCH(原始数据!AS396,各类选项!$E:$E,0)),1,0))</f>
        <v/>
      </c>
      <c r="S395" s="20" t="str">
        <f>IF(原始数据!AV396="","",IF(ISERROR(MATCH(原始数据!AV396,各类选项!$C:$C,0)),1,0))</f>
        <v/>
      </c>
      <c r="T395" s="20" t="str">
        <f>IF(赛后数据!M396="","",IF(ISERROR(MATCH(赛后数据!M396,(各类选项!J:J),0)),1,0))</f>
        <v/>
      </c>
      <c r="U395" s="20" t="str">
        <f>IF(赛后数据!U396="","",IF(ISERROR(MATCH(赛后数据!U396,(各类选项!J:J),0)),1,0))</f>
        <v/>
      </c>
      <c r="V395" s="20" t="str">
        <f>IF(赛后数据!AC396="","",IF(ISERROR(MATCH(赛后数据!AC396,(各类选项!J:J),0)),1,0))</f>
        <v/>
      </c>
      <c r="W395" s="20" t="str">
        <f>IF(赛后数据!AK396="","",IF(ISERROR(MATCH(赛后数据!AK396,(各类选项!J:J),0)),1,0))</f>
        <v/>
      </c>
      <c r="Y395" s="20" t="str">
        <f>IF(对局数据!AM396="","",IF(ISERROR(MATCH(对局数据!AM396,(各类选项!J:J),0)),1,0))</f>
        <v/>
      </c>
    </row>
    <row r="396" spans="1:25">
      <c r="A396" s="20">
        <f t="shared" si="18"/>
        <v>0</v>
      </c>
      <c r="B396" s="20">
        <f t="shared" si="19"/>
        <v>0</v>
      </c>
      <c r="C396" s="20">
        <f t="shared" si="20"/>
        <v>0</v>
      </c>
      <c r="D396" s="20" t="str">
        <f>IF(原始数据!K397="","",IF(ISERROR(MATCH(原始数据!K397,原始数据!E397:F397,0)),1,0)-IF(原始数据!K397="",1,0))</f>
        <v/>
      </c>
      <c r="E396" s="20" t="str">
        <f>IF(原始数据!L397="","",IF(ISERROR(MATCH(原始数据!L397,各类选项!L:L,0)),1,0)-IF(原始数据!L397="",1,0))</f>
        <v/>
      </c>
      <c r="F396" s="20" t="str">
        <f>IF(原始数据!W397="","",IF(ISERROR(MATCH(原始数据!W397,各类选项!G:G,0)),1,0))</f>
        <v/>
      </c>
      <c r="G396" s="20" t="str">
        <f>IF(原始数据!X397="","",IF(ISERROR(MATCH(原始数据!X397,各类选项!G:G,0)),1,0))</f>
        <v/>
      </c>
      <c r="H396" s="20" t="str">
        <f>IF(原始数据!AK397="","",IF(ISERROR(MATCH(原始数据!AK397,各类选项!$E:$E,0)),1,0))</f>
        <v/>
      </c>
      <c r="I396" s="20" t="str">
        <f>IF(原始数据!AL397="","",IF(ISERROR(MATCH(原始数据!AL397,各类选项!$E:$E,0)),1,0))</f>
        <v/>
      </c>
      <c r="J396" s="20" t="str">
        <f>IF(原始数据!AR397="","",IF(ISERROR(MATCH(原始数据!AR397,各类选项!$E:$E,0)),1,0))</f>
        <v/>
      </c>
      <c r="K396" s="20" t="str">
        <f>IF(原始数据!AT397="","",IF(ISERROR(MATCH(原始数据!AT397,各类选项!$E:$E,0)),1,0))</f>
        <v/>
      </c>
      <c r="L396" s="20" t="str">
        <f>IF(原始数据!AM397="","",IF(ISERROR(MATCH(原始数据!AM397,各类选项!$C:$C,0)),1,0))</f>
        <v/>
      </c>
      <c r="M396" s="20" t="str">
        <f>IF(原始数据!AN397="","",IF(ISERROR(MATCH(原始数据!AN397,各类选项!$C:$C,0)),1,0))</f>
        <v/>
      </c>
      <c r="N396" s="20" t="str">
        <f>IF(原始数据!AO397="","",IF(ISERROR(MATCH(原始数据!AO397,各类选项!$C:$C,0)),1,0))</f>
        <v/>
      </c>
      <c r="O396" s="20" t="str">
        <f>IF(原始数据!AP397="","",IF(ISERROR(MATCH(原始数据!AP397,各类选项!$E:$E,0)),1,0))</f>
        <v/>
      </c>
      <c r="P396" s="20" t="str">
        <f>IF(原始数据!AQ397="","",IF(ISERROR(MATCH(原始数据!AQ397,各类选项!$E:$E,0)),1,0))</f>
        <v/>
      </c>
      <c r="Q396" s="20" t="str">
        <f>IF(原始数据!AR397="","",IF(ISERROR(MATCH(原始数据!AR397,各类选项!$E:$E,0)),1,0))</f>
        <v/>
      </c>
      <c r="R396" s="20" t="str">
        <f>IF(原始数据!AS397="","",IF(ISERROR(MATCH(原始数据!AS397,各类选项!$E:$E,0)),1,0))</f>
        <v/>
      </c>
      <c r="S396" s="20" t="str">
        <f>IF(原始数据!AV397="","",IF(ISERROR(MATCH(原始数据!AV397,各类选项!$C:$C,0)),1,0))</f>
        <v/>
      </c>
      <c r="T396" s="20" t="str">
        <f>IF(赛后数据!M397="","",IF(ISERROR(MATCH(赛后数据!M397,(各类选项!J:J),0)),1,0))</f>
        <v/>
      </c>
      <c r="U396" s="20" t="str">
        <f>IF(赛后数据!U397="","",IF(ISERROR(MATCH(赛后数据!U397,(各类选项!J:J),0)),1,0))</f>
        <v/>
      </c>
      <c r="V396" s="20" t="str">
        <f>IF(赛后数据!AC397="","",IF(ISERROR(MATCH(赛后数据!AC397,(各类选项!J:J),0)),1,0))</f>
        <v/>
      </c>
      <c r="W396" s="20" t="str">
        <f>IF(赛后数据!AK397="","",IF(ISERROR(MATCH(赛后数据!AK397,(各类选项!J:J),0)),1,0))</f>
        <v/>
      </c>
      <c r="Y396" s="20" t="str">
        <f>IF(对局数据!AM397="","",IF(ISERROR(MATCH(对局数据!AM397,(各类选项!J:J),0)),1,0))</f>
        <v/>
      </c>
    </row>
    <row r="397" spans="1:25">
      <c r="A397" s="20">
        <f t="shared" si="18"/>
        <v>0</v>
      </c>
      <c r="B397" s="20">
        <f t="shared" si="19"/>
        <v>0</v>
      </c>
      <c r="C397" s="20">
        <f t="shared" si="20"/>
        <v>0</v>
      </c>
      <c r="D397" s="20" t="str">
        <f>IF(原始数据!K398="","",IF(ISERROR(MATCH(原始数据!K398,原始数据!E398:F398,0)),1,0)-IF(原始数据!K398="",1,0))</f>
        <v/>
      </c>
      <c r="E397" s="20" t="str">
        <f>IF(原始数据!L398="","",IF(ISERROR(MATCH(原始数据!L398,各类选项!L:L,0)),1,0)-IF(原始数据!L398="",1,0))</f>
        <v/>
      </c>
      <c r="F397" s="20" t="str">
        <f>IF(原始数据!W398="","",IF(ISERROR(MATCH(原始数据!W398,各类选项!G:G,0)),1,0))</f>
        <v/>
      </c>
      <c r="G397" s="20" t="str">
        <f>IF(原始数据!X398="","",IF(ISERROR(MATCH(原始数据!X398,各类选项!G:G,0)),1,0))</f>
        <v/>
      </c>
      <c r="H397" s="20" t="str">
        <f>IF(原始数据!AK398="","",IF(ISERROR(MATCH(原始数据!AK398,各类选项!$E:$E,0)),1,0))</f>
        <v/>
      </c>
      <c r="I397" s="20" t="str">
        <f>IF(原始数据!AL398="","",IF(ISERROR(MATCH(原始数据!AL398,各类选项!$E:$E,0)),1,0))</f>
        <v/>
      </c>
      <c r="J397" s="20" t="str">
        <f>IF(原始数据!AR398="","",IF(ISERROR(MATCH(原始数据!AR398,各类选项!$E:$E,0)),1,0))</f>
        <v/>
      </c>
      <c r="K397" s="20" t="str">
        <f>IF(原始数据!AT398="","",IF(ISERROR(MATCH(原始数据!AT398,各类选项!$E:$E,0)),1,0))</f>
        <v/>
      </c>
      <c r="L397" s="20" t="str">
        <f>IF(原始数据!AM398="","",IF(ISERROR(MATCH(原始数据!AM398,各类选项!$C:$C,0)),1,0))</f>
        <v/>
      </c>
      <c r="M397" s="20" t="str">
        <f>IF(原始数据!AN398="","",IF(ISERROR(MATCH(原始数据!AN398,各类选项!$C:$C,0)),1,0))</f>
        <v/>
      </c>
      <c r="N397" s="20" t="str">
        <f>IF(原始数据!AO398="","",IF(ISERROR(MATCH(原始数据!AO398,各类选项!$C:$C,0)),1,0))</f>
        <v/>
      </c>
      <c r="O397" s="20" t="str">
        <f>IF(原始数据!AP398="","",IF(ISERROR(MATCH(原始数据!AP398,各类选项!$E:$E,0)),1,0))</f>
        <v/>
      </c>
      <c r="P397" s="20" t="str">
        <f>IF(原始数据!AQ398="","",IF(ISERROR(MATCH(原始数据!AQ398,各类选项!$E:$E,0)),1,0))</f>
        <v/>
      </c>
      <c r="Q397" s="20" t="str">
        <f>IF(原始数据!AR398="","",IF(ISERROR(MATCH(原始数据!AR398,各类选项!$E:$E,0)),1,0))</f>
        <v/>
      </c>
      <c r="R397" s="20" t="str">
        <f>IF(原始数据!AS398="","",IF(ISERROR(MATCH(原始数据!AS398,各类选项!$E:$E,0)),1,0))</f>
        <v/>
      </c>
      <c r="S397" s="20" t="str">
        <f>IF(原始数据!AV398="","",IF(ISERROR(MATCH(原始数据!AV398,各类选项!$C:$C,0)),1,0))</f>
        <v/>
      </c>
      <c r="T397" s="20" t="str">
        <f>IF(赛后数据!M398="","",IF(ISERROR(MATCH(赛后数据!M398,(各类选项!J:J),0)),1,0))</f>
        <v/>
      </c>
      <c r="U397" s="20" t="str">
        <f>IF(赛后数据!U398="","",IF(ISERROR(MATCH(赛后数据!U398,(各类选项!J:J),0)),1,0))</f>
        <v/>
      </c>
      <c r="V397" s="20" t="str">
        <f>IF(赛后数据!AC398="","",IF(ISERROR(MATCH(赛后数据!AC398,(各类选项!J:J),0)),1,0))</f>
        <v/>
      </c>
      <c r="W397" s="20" t="str">
        <f>IF(赛后数据!AK398="","",IF(ISERROR(MATCH(赛后数据!AK398,(各类选项!J:J),0)),1,0))</f>
        <v/>
      </c>
      <c r="Y397" s="20" t="str">
        <f>IF(对局数据!AM398="","",IF(ISERROR(MATCH(对局数据!AM398,(各类选项!J:J),0)),1,0))</f>
        <v/>
      </c>
    </row>
    <row r="398" spans="1:25">
      <c r="A398" s="20">
        <f t="shared" si="18"/>
        <v>0</v>
      </c>
      <c r="B398" s="20">
        <f t="shared" si="19"/>
        <v>0</v>
      </c>
      <c r="C398" s="20">
        <f t="shared" si="20"/>
        <v>0</v>
      </c>
      <c r="D398" s="20" t="str">
        <f>IF(原始数据!K399="","",IF(ISERROR(MATCH(原始数据!K399,原始数据!E399:F399,0)),1,0)-IF(原始数据!K399="",1,0))</f>
        <v/>
      </c>
      <c r="E398" s="20" t="str">
        <f>IF(原始数据!L399="","",IF(ISERROR(MATCH(原始数据!L399,各类选项!L:L,0)),1,0)-IF(原始数据!L399="",1,0))</f>
        <v/>
      </c>
      <c r="F398" s="20" t="str">
        <f>IF(原始数据!W399="","",IF(ISERROR(MATCH(原始数据!W399,各类选项!G:G,0)),1,0))</f>
        <v/>
      </c>
      <c r="G398" s="20" t="str">
        <f>IF(原始数据!X399="","",IF(ISERROR(MATCH(原始数据!X399,各类选项!G:G,0)),1,0))</f>
        <v/>
      </c>
      <c r="H398" s="20" t="str">
        <f>IF(原始数据!AK399="","",IF(ISERROR(MATCH(原始数据!AK399,各类选项!$E:$E,0)),1,0))</f>
        <v/>
      </c>
      <c r="I398" s="20" t="str">
        <f>IF(原始数据!AL399="","",IF(ISERROR(MATCH(原始数据!AL399,各类选项!$E:$E,0)),1,0))</f>
        <v/>
      </c>
      <c r="J398" s="20" t="str">
        <f>IF(原始数据!AR399="","",IF(ISERROR(MATCH(原始数据!AR399,各类选项!$E:$E,0)),1,0))</f>
        <v/>
      </c>
      <c r="K398" s="20" t="str">
        <f>IF(原始数据!AT399="","",IF(ISERROR(MATCH(原始数据!AT399,各类选项!$E:$E,0)),1,0))</f>
        <v/>
      </c>
      <c r="L398" s="20" t="str">
        <f>IF(原始数据!AM399="","",IF(ISERROR(MATCH(原始数据!AM399,各类选项!$C:$C,0)),1,0))</f>
        <v/>
      </c>
      <c r="M398" s="20" t="str">
        <f>IF(原始数据!AN399="","",IF(ISERROR(MATCH(原始数据!AN399,各类选项!$C:$C,0)),1,0))</f>
        <v/>
      </c>
      <c r="N398" s="20" t="str">
        <f>IF(原始数据!AO399="","",IF(ISERROR(MATCH(原始数据!AO399,各类选项!$C:$C,0)),1,0))</f>
        <v/>
      </c>
      <c r="O398" s="20" t="str">
        <f>IF(原始数据!AP399="","",IF(ISERROR(MATCH(原始数据!AP399,各类选项!$E:$E,0)),1,0))</f>
        <v/>
      </c>
      <c r="P398" s="20" t="str">
        <f>IF(原始数据!AQ399="","",IF(ISERROR(MATCH(原始数据!AQ399,各类选项!$E:$E,0)),1,0))</f>
        <v/>
      </c>
      <c r="Q398" s="20" t="str">
        <f>IF(原始数据!AR399="","",IF(ISERROR(MATCH(原始数据!AR399,各类选项!$E:$E,0)),1,0))</f>
        <v/>
      </c>
      <c r="R398" s="20" t="str">
        <f>IF(原始数据!AS399="","",IF(ISERROR(MATCH(原始数据!AS399,各类选项!$E:$E,0)),1,0))</f>
        <v/>
      </c>
      <c r="S398" s="20" t="str">
        <f>IF(原始数据!AV399="","",IF(ISERROR(MATCH(原始数据!AV399,各类选项!$C:$C,0)),1,0))</f>
        <v/>
      </c>
      <c r="T398" s="20" t="str">
        <f>IF(赛后数据!M399="","",IF(ISERROR(MATCH(赛后数据!M399,(各类选项!J:J),0)),1,0))</f>
        <v/>
      </c>
      <c r="U398" s="20" t="str">
        <f>IF(赛后数据!U399="","",IF(ISERROR(MATCH(赛后数据!U399,(各类选项!J:J),0)),1,0))</f>
        <v/>
      </c>
      <c r="V398" s="20" t="str">
        <f>IF(赛后数据!AC399="","",IF(ISERROR(MATCH(赛后数据!AC399,(各类选项!J:J),0)),1,0))</f>
        <v/>
      </c>
      <c r="W398" s="20" t="str">
        <f>IF(赛后数据!AK399="","",IF(ISERROR(MATCH(赛后数据!AK399,(各类选项!J:J),0)),1,0))</f>
        <v/>
      </c>
      <c r="Y398" s="20" t="str">
        <f>IF(对局数据!AM399="","",IF(ISERROR(MATCH(对局数据!AM399,(各类选项!J:J),0)),1,0))</f>
        <v/>
      </c>
    </row>
    <row r="399" spans="1:25">
      <c r="A399" s="20">
        <f t="shared" si="18"/>
        <v>0</v>
      </c>
      <c r="B399" s="20">
        <f t="shared" si="19"/>
        <v>0</v>
      </c>
      <c r="C399" s="20">
        <f t="shared" si="20"/>
        <v>0</v>
      </c>
      <c r="D399" s="20" t="str">
        <f>IF(原始数据!K400="","",IF(ISERROR(MATCH(原始数据!K400,原始数据!E400:F400,0)),1,0)-IF(原始数据!K400="",1,0))</f>
        <v/>
      </c>
      <c r="E399" s="20" t="str">
        <f>IF(原始数据!L400="","",IF(ISERROR(MATCH(原始数据!L400,各类选项!L:L,0)),1,0)-IF(原始数据!L400="",1,0))</f>
        <v/>
      </c>
      <c r="F399" s="20" t="str">
        <f>IF(原始数据!W400="","",IF(ISERROR(MATCH(原始数据!W400,各类选项!G:G,0)),1,0))</f>
        <v/>
      </c>
      <c r="G399" s="20" t="str">
        <f>IF(原始数据!X400="","",IF(ISERROR(MATCH(原始数据!X400,各类选项!G:G,0)),1,0))</f>
        <v/>
      </c>
      <c r="H399" s="20" t="str">
        <f>IF(原始数据!AK400="","",IF(ISERROR(MATCH(原始数据!AK400,各类选项!$E:$E,0)),1,0))</f>
        <v/>
      </c>
      <c r="I399" s="20" t="str">
        <f>IF(原始数据!AL400="","",IF(ISERROR(MATCH(原始数据!AL400,各类选项!$E:$E,0)),1,0))</f>
        <v/>
      </c>
      <c r="J399" s="20" t="str">
        <f>IF(原始数据!AR400="","",IF(ISERROR(MATCH(原始数据!AR400,各类选项!$E:$E,0)),1,0))</f>
        <v/>
      </c>
      <c r="K399" s="20" t="str">
        <f>IF(原始数据!AT400="","",IF(ISERROR(MATCH(原始数据!AT400,各类选项!$E:$E,0)),1,0))</f>
        <v/>
      </c>
      <c r="L399" s="20" t="str">
        <f>IF(原始数据!AM400="","",IF(ISERROR(MATCH(原始数据!AM400,各类选项!$C:$C,0)),1,0))</f>
        <v/>
      </c>
      <c r="M399" s="20" t="str">
        <f>IF(原始数据!AN400="","",IF(ISERROR(MATCH(原始数据!AN400,各类选项!$C:$C,0)),1,0))</f>
        <v/>
      </c>
      <c r="N399" s="20" t="str">
        <f>IF(原始数据!AO400="","",IF(ISERROR(MATCH(原始数据!AO400,各类选项!$C:$C,0)),1,0))</f>
        <v/>
      </c>
      <c r="O399" s="20" t="str">
        <f>IF(原始数据!AP400="","",IF(ISERROR(MATCH(原始数据!AP400,各类选项!$E:$E,0)),1,0))</f>
        <v/>
      </c>
      <c r="P399" s="20" t="str">
        <f>IF(原始数据!AQ400="","",IF(ISERROR(MATCH(原始数据!AQ400,各类选项!$E:$E,0)),1,0))</f>
        <v/>
      </c>
      <c r="Q399" s="20" t="str">
        <f>IF(原始数据!AR400="","",IF(ISERROR(MATCH(原始数据!AR400,各类选项!$E:$E,0)),1,0))</f>
        <v/>
      </c>
      <c r="R399" s="20" t="str">
        <f>IF(原始数据!AS400="","",IF(ISERROR(MATCH(原始数据!AS400,各类选项!$E:$E,0)),1,0))</f>
        <v/>
      </c>
      <c r="S399" s="20" t="str">
        <f>IF(原始数据!AV400="","",IF(ISERROR(MATCH(原始数据!AV400,各类选项!$C:$C,0)),1,0))</f>
        <v/>
      </c>
      <c r="T399" s="20" t="str">
        <f>IF(赛后数据!M400="","",IF(ISERROR(MATCH(赛后数据!M400,(各类选项!J:J),0)),1,0))</f>
        <v/>
      </c>
      <c r="U399" s="20" t="str">
        <f>IF(赛后数据!U400="","",IF(ISERROR(MATCH(赛后数据!U400,(各类选项!J:J),0)),1,0))</f>
        <v/>
      </c>
      <c r="V399" s="20" t="str">
        <f>IF(赛后数据!AC400="","",IF(ISERROR(MATCH(赛后数据!AC400,(各类选项!J:J),0)),1,0))</f>
        <v/>
      </c>
      <c r="W399" s="20" t="str">
        <f>IF(赛后数据!AK400="","",IF(ISERROR(MATCH(赛后数据!AK400,(各类选项!J:J),0)),1,0))</f>
        <v/>
      </c>
      <c r="Y399" s="20" t="str">
        <f>IF(对局数据!AM400="","",IF(ISERROR(MATCH(对局数据!AM400,(各类选项!J:J),0)),1,0))</f>
        <v/>
      </c>
    </row>
    <row r="400" spans="1:25">
      <c r="A400" s="20">
        <f t="shared" si="18"/>
        <v>0</v>
      </c>
      <c r="B400" s="20">
        <f t="shared" si="19"/>
        <v>0</v>
      </c>
      <c r="C400" s="20">
        <f t="shared" si="20"/>
        <v>0</v>
      </c>
      <c r="D400" s="20" t="str">
        <f>IF(原始数据!K401="","",IF(ISERROR(MATCH(原始数据!K401,原始数据!E401:F401,0)),1,0)-IF(原始数据!K401="",1,0))</f>
        <v/>
      </c>
      <c r="E400" s="20" t="str">
        <f>IF(原始数据!L401="","",IF(ISERROR(MATCH(原始数据!L401,各类选项!L:L,0)),1,0)-IF(原始数据!L401="",1,0))</f>
        <v/>
      </c>
      <c r="F400" s="20" t="str">
        <f>IF(原始数据!W401="","",IF(ISERROR(MATCH(原始数据!W401,各类选项!G:G,0)),1,0))</f>
        <v/>
      </c>
      <c r="G400" s="20" t="str">
        <f>IF(原始数据!X401="","",IF(ISERROR(MATCH(原始数据!X401,各类选项!G:G,0)),1,0))</f>
        <v/>
      </c>
      <c r="H400" s="20" t="str">
        <f>IF(原始数据!AK401="","",IF(ISERROR(MATCH(原始数据!AK401,各类选项!$E:$E,0)),1,0))</f>
        <v/>
      </c>
      <c r="I400" s="20" t="str">
        <f>IF(原始数据!AL401="","",IF(ISERROR(MATCH(原始数据!AL401,各类选项!$E:$E,0)),1,0))</f>
        <v/>
      </c>
      <c r="J400" s="20" t="str">
        <f>IF(原始数据!AR401="","",IF(ISERROR(MATCH(原始数据!AR401,各类选项!$E:$E,0)),1,0))</f>
        <v/>
      </c>
      <c r="K400" s="20" t="str">
        <f>IF(原始数据!AT401="","",IF(ISERROR(MATCH(原始数据!AT401,各类选项!$E:$E,0)),1,0))</f>
        <v/>
      </c>
      <c r="L400" s="20" t="str">
        <f>IF(原始数据!AM401="","",IF(ISERROR(MATCH(原始数据!AM401,各类选项!$C:$C,0)),1,0))</f>
        <v/>
      </c>
      <c r="M400" s="20" t="str">
        <f>IF(原始数据!AN401="","",IF(ISERROR(MATCH(原始数据!AN401,各类选项!$C:$C,0)),1,0))</f>
        <v/>
      </c>
      <c r="N400" s="20" t="str">
        <f>IF(原始数据!AO401="","",IF(ISERROR(MATCH(原始数据!AO401,各类选项!$C:$C,0)),1,0))</f>
        <v/>
      </c>
      <c r="O400" s="20" t="str">
        <f>IF(原始数据!AP401="","",IF(ISERROR(MATCH(原始数据!AP401,各类选项!$E:$E,0)),1,0))</f>
        <v/>
      </c>
      <c r="P400" s="20" t="str">
        <f>IF(原始数据!AQ401="","",IF(ISERROR(MATCH(原始数据!AQ401,各类选项!$E:$E,0)),1,0))</f>
        <v/>
      </c>
      <c r="Q400" s="20" t="str">
        <f>IF(原始数据!AR401="","",IF(ISERROR(MATCH(原始数据!AR401,各类选项!$E:$E,0)),1,0))</f>
        <v/>
      </c>
      <c r="R400" s="20" t="str">
        <f>IF(原始数据!AS401="","",IF(ISERROR(MATCH(原始数据!AS401,各类选项!$E:$E,0)),1,0))</f>
        <v/>
      </c>
      <c r="S400" s="20" t="str">
        <f>IF(原始数据!AV401="","",IF(ISERROR(MATCH(原始数据!AV401,各类选项!$C:$C,0)),1,0))</f>
        <v/>
      </c>
      <c r="T400" s="20" t="str">
        <f>IF(赛后数据!M401="","",IF(ISERROR(MATCH(赛后数据!M401,(各类选项!J:J),0)),1,0))</f>
        <v/>
      </c>
      <c r="U400" s="20" t="str">
        <f>IF(赛后数据!U401="","",IF(ISERROR(MATCH(赛后数据!U401,(各类选项!J:J),0)),1,0))</f>
        <v/>
      </c>
      <c r="V400" s="20" t="str">
        <f>IF(赛后数据!AC401="","",IF(ISERROR(MATCH(赛后数据!AC401,(各类选项!J:J),0)),1,0))</f>
        <v/>
      </c>
      <c r="W400" s="20" t="str">
        <f>IF(赛后数据!AK401="","",IF(ISERROR(MATCH(赛后数据!AK401,(各类选项!J:J),0)),1,0))</f>
        <v/>
      </c>
      <c r="Y400" s="20" t="str">
        <f>IF(对局数据!AM401="","",IF(ISERROR(MATCH(对局数据!AM401,(各类选项!J:J),0)),1,0))</f>
        <v/>
      </c>
    </row>
    <row r="401" spans="1:25">
      <c r="A401" s="20">
        <f t="shared" si="18"/>
        <v>0</v>
      </c>
      <c r="B401" s="20">
        <f t="shared" si="19"/>
        <v>0</v>
      </c>
      <c r="C401" s="20">
        <f t="shared" si="20"/>
        <v>0</v>
      </c>
      <c r="D401" s="20" t="str">
        <f>IF(原始数据!K402="","",IF(ISERROR(MATCH(原始数据!K402,原始数据!E402:F402,0)),1,0)-IF(原始数据!K402="",1,0))</f>
        <v/>
      </c>
      <c r="E401" s="20" t="str">
        <f>IF(原始数据!L402="","",IF(ISERROR(MATCH(原始数据!L402,各类选项!L:L,0)),1,0)-IF(原始数据!L402="",1,0))</f>
        <v/>
      </c>
      <c r="F401" s="20" t="str">
        <f>IF(原始数据!W402="","",IF(ISERROR(MATCH(原始数据!W402,各类选项!G:G,0)),1,0))</f>
        <v/>
      </c>
      <c r="G401" s="20" t="str">
        <f>IF(原始数据!X402="","",IF(ISERROR(MATCH(原始数据!X402,各类选项!G:G,0)),1,0))</f>
        <v/>
      </c>
      <c r="H401" s="20" t="str">
        <f>IF(原始数据!AK402="","",IF(ISERROR(MATCH(原始数据!AK402,各类选项!$E:$E,0)),1,0))</f>
        <v/>
      </c>
      <c r="I401" s="20" t="str">
        <f>IF(原始数据!AL402="","",IF(ISERROR(MATCH(原始数据!AL402,各类选项!$E:$E,0)),1,0))</f>
        <v/>
      </c>
      <c r="J401" s="20" t="str">
        <f>IF(原始数据!AR402="","",IF(ISERROR(MATCH(原始数据!AR402,各类选项!$E:$E,0)),1,0))</f>
        <v/>
      </c>
      <c r="K401" s="20" t="str">
        <f>IF(原始数据!AT402="","",IF(ISERROR(MATCH(原始数据!AT402,各类选项!$E:$E,0)),1,0))</f>
        <v/>
      </c>
      <c r="L401" s="20" t="str">
        <f>IF(原始数据!AM402="","",IF(ISERROR(MATCH(原始数据!AM402,各类选项!$C:$C,0)),1,0))</f>
        <v/>
      </c>
      <c r="M401" s="20" t="str">
        <f>IF(原始数据!AN402="","",IF(ISERROR(MATCH(原始数据!AN402,各类选项!$C:$C,0)),1,0))</f>
        <v/>
      </c>
      <c r="N401" s="20" t="str">
        <f>IF(原始数据!AO402="","",IF(ISERROR(MATCH(原始数据!AO402,各类选项!$C:$C,0)),1,0))</f>
        <v/>
      </c>
      <c r="O401" s="20" t="str">
        <f>IF(原始数据!AP402="","",IF(ISERROR(MATCH(原始数据!AP402,各类选项!$E:$E,0)),1,0))</f>
        <v/>
      </c>
      <c r="P401" s="20" t="str">
        <f>IF(原始数据!AQ402="","",IF(ISERROR(MATCH(原始数据!AQ402,各类选项!$E:$E,0)),1,0))</f>
        <v/>
      </c>
      <c r="Q401" s="20" t="str">
        <f>IF(原始数据!AR402="","",IF(ISERROR(MATCH(原始数据!AR402,各类选项!$E:$E,0)),1,0))</f>
        <v/>
      </c>
      <c r="R401" s="20" t="str">
        <f>IF(原始数据!AS402="","",IF(ISERROR(MATCH(原始数据!AS402,各类选项!$E:$E,0)),1,0))</f>
        <v/>
      </c>
      <c r="S401" s="20" t="str">
        <f>IF(原始数据!AV402="","",IF(ISERROR(MATCH(原始数据!AV402,各类选项!$C:$C,0)),1,0))</f>
        <v/>
      </c>
      <c r="T401" s="20" t="str">
        <f>IF(赛后数据!M402="","",IF(ISERROR(MATCH(赛后数据!M402,(各类选项!J:J),0)),1,0))</f>
        <v/>
      </c>
      <c r="U401" s="20" t="str">
        <f>IF(赛后数据!U402="","",IF(ISERROR(MATCH(赛后数据!U402,(各类选项!J:J),0)),1,0))</f>
        <v/>
      </c>
      <c r="V401" s="20" t="str">
        <f>IF(赛后数据!AC402="","",IF(ISERROR(MATCH(赛后数据!AC402,(各类选项!J:J),0)),1,0))</f>
        <v/>
      </c>
      <c r="W401" s="20" t="str">
        <f>IF(赛后数据!AK402="","",IF(ISERROR(MATCH(赛后数据!AK402,(各类选项!J:J),0)),1,0))</f>
        <v/>
      </c>
      <c r="Y401" s="20" t="str">
        <f>IF(对局数据!AM402="","",IF(ISERROR(MATCH(对局数据!AM402,(各类选项!J:J),0)),1,0))</f>
        <v/>
      </c>
    </row>
    <row r="402" spans="1:25">
      <c r="A402" s="20">
        <f t="shared" si="18"/>
        <v>0</v>
      </c>
      <c r="B402" s="20">
        <f t="shared" si="19"/>
        <v>0</v>
      </c>
      <c r="C402" s="20">
        <f t="shared" si="20"/>
        <v>0</v>
      </c>
      <c r="D402" s="20" t="str">
        <f>IF(原始数据!K403="","",IF(ISERROR(MATCH(原始数据!K403,原始数据!E403:F403,0)),1,0)-IF(原始数据!K403="",1,0))</f>
        <v/>
      </c>
      <c r="E402" s="20" t="str">
        <f>IF(原始数据!L403="","",IF(ISERROR(MATCH(原始数据!L403,各类选项!L:L,0)),1,0)-IF(原始数据!L403="",1,0))</f>
        <v/>
      </c>
      <c r="F402" s="20" t="str">
        <f>IF(原始数据!W403="","",IF(ISERROR(MATCH(原始数据!W403,各类选项!G:G,0)),1,0))</f>
        <v/>
      </c>
      <c r="G402" s="20" t="str">
        <f>IF(原始数据!X403="","",IF(ISERROR(MATCH(原始数据!X403,各类选项!G:G,0)),1,0))</f>
        <v/>
      </c>
      <c r="H402" s="20" t="str">
        <f>IF(原始数据!AK403="","",IF(ISERROR(MATCH(原始数据!AK403,各类选项!$E:$E,0)),1,0))</f>
        <v/>
      </c>
      <c r="I402" s="20" t="str">
        <f>IF(原始数据!AL403="","",IF(ISERROR(MATCH(原始数据!AL403,各类选项!$E:$E,0)),1,0))</f>
        <v/>
      </c>
      <c r="J402" s="20" t="str">
        <f>IF(原始数据!AR403="","",IF(ISERROR(MATCH(原始数据!AR403,各类选项!$E:$E,0)),1,0))</f>
        <v/>
      </c>
      <c r="K402" s="20" t="str">
        <f>IF(原始数据!AT403="","",IF(ISERROR(MATCH(原始数据!AT403,各类选项!$E:$E,0)),1,0))</f>
        <v/>
      </c>
      <c r="L402" s="20" t="str">
        <f>IF(原始数据!AM403="","",IF(ISERROR(MATCH(原始数据!AM403,各类选项!$C:$C,0)),1,0))</f>
        <v/>
      </c>
      <c r="M402" s="20" t="str">
        <f>IF(原始数据!AN403="","",IF(ISERROR(MATCH(原始数据!AN403,各类选项!$C:$C,0)),1,0))</f>
        <v/>
      </c>
      <c r="N402" s="20" t="str">
        <f>IF(原始数据!AO403="","",IF(ISERROR(MATCH(原始数据!AO403,各类选项!$C:$C,0)),1,0))</f>
        <v/>
      </c>
      <c r="O402" s="20" t="str">
        <f>IF(原始数据!AP403="","",IF(ISERROR(MATCH(原始数据!AP403,各类选项!$E:$E,0)),1,0))</f>
        <v/>
      </c>
      <c r="P402" s="20" t="str">
        <f>IF(原始数据!AQ403="","",IF(ISERROR(MATCH(原始数据!AQ403,各类选项!$E:$E,0)),1,0))</f>
        <v/>
      </c>
      <c r="Q402" s="20" t="str">
        <f>IF(原始数据!AR403="","",IF(ISERROR(MATCH(原始数据!AR403,各类选项!$E:$E,0)),1,0))</f>
        <v/>
      </c>
      <c r="R402" s="20" t="str">
        <f>IF(原始数据!AS403="","",IF(ISERROR(MATCH(原始数据!AS403,各类选项!$E:$E,0)),1,0))</f>
        <v/>
      </c>
      <c r="S402" s="20" t="str">
        <f>IF(原始数据!AV403="","",IF(ISERROR(MATCH(原始数据!AV403,各类选项!$C:$C,0)),1,0))</f>
        <v/>
      </c>
      <c r="T402" s="20" t="str">
        <f>IF(赛后数据!M403="","",IF(ISERROR(MATCH(赛后数据!M403,(各类选项!J:J),0)),1,0))</f>
        <v/>
      </c>
      <c r="U402" s="20" t="str">
        <f>IF(赛后数据!U403="","",IF(ISERROR(MATCH(赛后数据!U403,(各类选项!J:J),0)),1,0))</f>
        <v/>
      </c>
      <c r="V402" s="20" t="str">
        <f>IF(赛后数据!AC403="","",IF(ISERROR(MATCH(赛后数据!AC403,(各类选项!J:J),0)),1,0))</f>
        <v/>
      </c>
      <c r="W402" s="20" t="str">
        <f>IF(赛后数据!AK403="","",IF(ISERROR(MATCH(赛后数据!AK403,(各类选项!J:J),0)),1,0))</f>
        <v/>
      </c>
      <c r="Y402" s="20" t="str">
        <f>IF(对局数据!AM403="","",IF(ISERROR(MATCH(对局数据!AM403,(各类选项!J:J),0)),1,0))</f>
        <v/>
      </c>
    </row>
    <row r="403" spans="1:25">
      <c r="A403" s="20">
        <f t="shared" si="18"/>
        <v>0</v>
      </c>
      <c r="B403" s="20">
        <f t="shared" si="19"/>
        <v>0</v>
      </c>
      <c r="C403" s="20">
        <f t="shared" si="20"/>
        <v>0</v>
      </c>
      <c r="D403" s="20" t="str">
        <f>IF(原始数据!K404="","",IF(ISERROR(MATCH(原始数据!K404,原始数据!E404:F404,0)),1,0)-IF(原始数据!K404="",1,0))</f>
        <v/>
      </c>
      <c r="E403" s="20" t="str">
        <f>IF(原始数据!L404="","",IF(ISERROR(MATCH(原始数据!L404,各类选项!L:L,0)),1,0)-IF(原始数据!L404="",1,0))</f>
        <v/>
      </c>
      <c r="F403" s="20" t="str">
        <f>IF(原始数据!W404="","",IF(ISERROR(MATCH(原始数据!W404,各类选项!G:G,0)),1,0))</f>
        <v/>
      </c>
      <c r="G403" s="20" t="str">
        <f>IF(原始数据!X404="","",IF(ISERROR(MATCH(原始数据!X404,各类选项!G:G,0)),1,0))</f>
        <v/>
      </c>
      <c r="H403" s="20" t="str">
        <f>IF(原始数据!AK404="","",IF(ISERROR(MATCH(原始数据!AK404,各类选项!$E:$E,0)),1,0))</f>
        <v/>
      </c>
      <c r="I403" s="20" t="str">
        <f>IF(原始数据!AL404="","",IF(ISERROR(MATCH(原始数据!AL404,各类选项!$E:$E,0)),1,0))</f>
        <v/>
      </c>
      <c r="J403" s="20" t="str">
        <f>IF(原始数据!AR404="","",IF(ISERROR(MATCH(原始数据!AR404,各类选项!$E:$E,0)),1,0))</f>
        <v/>
      </c>
      <c r="K403" s="20" t="str">
        <f>IF(原始数据!AT404="","",IF(ISERROR(MATCH(原始数据!AT404,各类选项!$E:$E,0)),1,0))</f>
        <v/>
      </c>
      <c r="L403" s="20" t="str">
        <f>IF(原始数据!AM404="","",IF(ISERROR(MATCH(原始数据!AM404,各类选项!$C:$C,0)),1,0))</f>
        <v/>
      </c>
      <c r="M403" s="20" t="str">
        <f>IF(原始数据!AN404="","",IF(ISERROR(MATCH(原始数据!AN404,各类选项!$C:$C,0)),1,0))</f>
        <v/>
      </c>
      <c r="N403" s="20" t="str">
        <f>IF(原始数据!AO404="","",IF(ISERROR(MATCH(原始数据!AO404,各类选项!$C:$C,0)),1,0))</f>
        <v/>
      </c>
      <c r="O403" s="20" t="str">
        <f>IF(原始数据!AP404="","",IF(ISERROR(MATCH(原始数据!AP404,各类选项!$E:$E,0)),1,0))</f>
        <v/>
      </c>
      <c r="P403" s="20" t="str">
        <f>IF(原始数据!AQ404="","",IF(ISERROR(MATCH(原始数据!AQ404,各类选项!$E:$E,0)),1,0))</f>
        <v/>
      </c>
      <c r="Q403" s="20" t="str">
        <f>IF(原始数据!AR404="","",IF(ISERROR(MATCH(原始数据!AR404,各类选项!$E:$E,0)),1,0))</f>
        <v/>
      </c>
      <c r="R403" s="20" t="str">
        <f>IF(原始数据!AS404="","",IF(ISERROR(MATCH(原始数据!AS404,各类选项!$E:$E,0)),1,0))</f>
        <v/>
      </c>
      <c r="S403" s="20" t="str">
        <f>IF(原始数据!AV404="","",IF(ISERROR(MATCH(原始数据!AV404,各类选项!$C:$C,0)),1,0))</f>
        <v/>
      </c>
      <c r="T403" s="20" t="str">
        <f>IF(赛后数据!M404="","",IF(ISERROR(MATCH(赛后数据!M404,(各类选项!J:J),0)),1,0))</f>
        <v/>
      </c>
      <c r="U403" s="20" t="str">
        <f>IF(赛后数据!U404="","",IF(ISERROR(MATCH(赛后数据!U404,(各类选项!J:J),0)),1,0))</f>
        <v/>
      </c>
      <c r="V403" s="20" t="str">
        <f>IF(赛后数据!AC404="","",IF(ISERROR(MATCH(赛后数据!AC404,(各类选项!J:J),0)),1,0))</f>
        <v/>
      </c>
      <c r="W403" s="20" t="str">
        <f>IF(赛后数据!AK404="","",IF(ISERROR(MATCH(赛后数据!AK404,(各类选项!J:J),0)),1,0))</f>
        <v/>
      </c>
      <c r="Y403" s="20" t="str">
        <f>IF(对局数据!AM404="","",IF(ISERROR(MATCH(对局数据!AM404,(各类选项!J:J),0)),1,0))</f>
        <v/>
      </c>
    </row>
    <row r="404" spans="1:25">
      <c r="A404" s="20">
        <f t="shared" si="18"/>
        <v>0</v>
      </c>
      <c r="B404" s="20">
        <f t="shared" si="19"/>
        <v>0</v>
      </c>
      <c r="C404" s="20">
        <f t="shared" si="20"/>
        <v>0</v>
      </c>
      <c r="D404" s="20" t="str">
        <f>IF(原始数据!K405="","",IF(ISERROR(MATCH(原始数据!K405,原始数据!E405:F405,0)),1,0)-IF(原始数据!K405="",1,0))</f>
        <v/>
      </c>
      <c r="E404" s="20" t="str">
        <f>IF(原始数据!L405="","",IF(ISERROR(MATCH(原始数据!L405,各类选项!L:L,0)),1,0)-IF(原始数据!L405="",1,0))</f>
        <v/>
      </c>
      <c r="F404" s="20" t="str">
        <f>IF(原始数据!W405="","",IF(ISERROR(MATCH(原始数据!W405,各类选项!G:G,0)),1,0))</f>
        <v/>
      </c>
      <c r="G404" s="20" t="str">
        <f>IF(原始数据!X405="","",IF(ISERROR(MATCH(原始数据!X405,各类选项!G:G,0)),1,0))</f>
        <v/>
      </c>
      <c r="H404" s="20" t="str">
        <f>IF(原始数据!AK405="","",IF(ISERROR(MATCH(原始数据!AK405,各类选项!$E:$E,0)),1,0))</f>
        <v/>
      </c>
      <c r="I404" s="20" t="str">
        <f>IF(原始数据!AL405="","",IF(ISERROR(MATCH(原始数据!AL405,各类选项!$E:$E,0)),1,0))</f>
        <v/>
      </c>
      <c r="J404" s="20" t="str">
        <f>IF(原始数据!AR405="","",IF(ISERROR(MATCH(原始数据!AR405,各类选项!$E:$E,0)),1,0))</f>
        <v/>
      </c>
      <c r="K404" s="20" t="str">
        <f>IF(原始数据!AT405="","",IF(ISERROR(MATCH(原始数据!AT405,各类选项!$E:$E,0)),1,0))</f>
        <v/>
      </c>
      <c r="L404" s="20" t="str">
        <f>IF(原始数据!AM405="","",IF(ISERROR(MATCH(原始数据!AM405,各类选项!$C:$C,0)),1,0))</f>
        <v/>
      </c>
      <c r="M404" s="20" t="str">
        <f>IF(原始数据!AN405="","",IF(ISERROR(MATCH(原始数据!AN405,各类选项!$C:$C,0)),1,0))</f>
        <v/>
      </c>
      <c r="N404" s="20" t="str">
        <f>IF(原始数据!AO405="","",IF(ISERROR(MATCH(原始数据!AO405,各类选项!$C:$C,0)),1,0))</f>
        <v/>
      </c>
      <c r="O404" s="20" t="str">
        <f>IF(原始数据!AP405="","",IF(ISERROR(MATCH(原始数据!AP405,各类选项!$E:$E,0)),1,0))</f>
        <v/>
      </c>
      <c r="P404" s="20" t="str">
        <f>IF(原始数据!AQ405="","",IF(ISERROR(MATCH(原始数据!AQ405,各类选项!$E:$E,0)),1,0))</f>
        <v/>
      </c>
      <c r="Q404" s="20" t="str">
        <f>IF(原始数据!AR405="","",IF(ISERROR(MATCH(原始数据!AR405,各类选项!$E:$E,0)),1,0))</f>
        <v/>
      </c>
      <c r="R404" s="20" t="str">
        <f>IF(原始数据!AS405="","",IF(ISERROR(MATCH(原始数据!AS405,各类选项!$E:$E,0)),1,0))</f>
        <v/>
      </c>
      <c r="S404" s="20" t="str">
        <f>IF(原始数据!AV405="","",IF(ISERROR(MATCH(原始数据!AV405,各类选项!$C:$C,0)),1,0))</f>
        <v/>
      </c>
      <c r="T404" s="20" t="str">
        <f>IF(赛后数据!M405="","",IF(ISERROR(MATCH(赛后数据!M405,(各类选项!J:J),0)),1,0))</f>
        <v/>
      </c>
      <c r="U404" s="20" t="str">
        <f>IF(赛后数据!U405="","",IF(ISERROR(MATCH(赛后数据!U405,(各类选项!J:J),0)),1,0))</f>
        <v/>
      </c>
      <c r="V404" s="20" t="str">
        <f>IF(赛后数据!AC405="","",IF(ISERROR(MATCH(赛后数据!AC405,(各类选项!J:J),0)),1,0))</f>
        <v/>
      </c>
      <c r="W404" s="20" t="str">
        <f>IF(赛后数据!AK405="","",IF(ISERROR(MATCH(赛后数据!AK405,(各类选项!J:J),0)),1,0))</f>
        <v/>
      </c>
      <c r="Y404" s="20" t="str">
        <f>IF(对局数据!AM405="","",IF(ISERROR(MATCH(对局数据!AM405,(各类选项!J:J),0)),1,0))</f>
        <v/>
      </c>
    </row>
    <row r="405" spans="1:25">
      <c r="A405" s="20">
        <f t="shared" si="18"/>
        <v>0</v>
      </c>
      <c r="B405" s="20">
        <f t="shared" si="19"/>
        <v>0</v>
      </c>
      <c r="C405" s="20">
        <f t="shared" si="20"/>
        <v>0</v>
      </c>
      <c r="D405" s="20" t="str">
        <f>IF(原始数据!K406="","",IF(ISERROR(MATCH(原始数据!K406,原始数据!E406:F406,0)),1,0)-IF(原始数据!K406="",1,0))</f>
        <v/>
      </c>
      <c r="E405" s="20" t="str">
        <f>IF(原始数据!L406="","",IF(ISERROR(MATCH(原始数据!L406,各类选项!L:L,0)),1,0)-IF(原始数据!L406="",1,0))</f>
        <v/>
      </c>
      <c r="F405" s="20" t="str">
        <f>IF(原始数据!W406="","",IF(ISERROR(MATCH(原始数据!W406,各类选项!G:G,0)),1,0))</f>
        <v/>
      </c>
      <c r="G405" s="20" t="str">
        <f>IF(原始数据!X406="","",IF(ISERROR(MATCH(原始数据!X406,各类选项!G:G,0)),1,0))</f>
        <v/>
      </c>
      <c r="H405" s="20" t="str">
        <f>IF(原始数据!AK406="","",IF(ISERROR(MATCH(原始数据!AK406,各类选项!$E:$E,0)),1,0))</f>
        <v/>
      </c>
      <c r="I405" s="20" t="str">
        <f>IF(原始数据!AL406="","",IF(ISERROR(MATCH(原始数据!AL406,各类选项!$E:$E,0)),1,0))</f>
        <v/>
      </c>
      <c r="J405" s="20" t="str">
        <f>IF(原始数据!AR406="","",IF(ISERROR(MATCH(原始数据!AR406,各类选项!$E:$E,0)),1,0))</f>
        <v/>
      </c>
      <c r="K405" s="20" t="str">
        <f>IF(原始数据!AT406="","",IF(ISERROR(MATCH(原始数据!AT406,各类选项!$E:$E,0)),1,0))</f>
        <v/>
      </c>
      <c r="L405" s="20" t="str">
        <f>IF(原始数据!AM406="","",IF(ISERROR(MATCH(原始数据!AM406,各类选项!$C:$C,0)),1,0))</f>
        <v/>
      </c>
      <c r="M405" s="20" t="str">
        <f>IF(原始数据!AN406="","",IF(ISERROR(MATCH(原始数据!AN406,各类选项!$C:$C,0)),1,0))</f>
        <v/>
      </c>
      <c r="N405" s="20" t="str">
        <f>IF(原始数据!AO406="","",IF(ISERROR(MATCH(原始数据!AO406,各类选项!$C:$C,0)),1,0))</f>
        <v/>
      </c>
      <c r="O405" s="20" t="str">
        <f>IF(原始数据!AP406="","",IF(ISERROR(MATCH(原始数据!AP406,各类选项!$E:$E,0)),1,0))</f>
        <v/>
      </c>
      <c r="P405" s="20" t="str">
        <f>IF(原始数据!AQ406="","",IF(ISERROR(MATCH(原始数据!AQ406,各类选项!$E:$E,0)),1,0))</f>
        <v/>
      </c>
      <c r="Q405" s="20" t="str">
        <f>IF(原始数据!AR406="","",IF(ISERROR(MATCH(原始数据!AR406,各类选项!$E:$E,0)),1,0))</f>
        <v/>
      </c>
      <c r="R405" s="20" t="str">
        <f>IF(原始数据!AS406="","",IF(ISERROR(MATCH(原始数据!AS406,各类选项!$E:$E,0)),1,0))</f>
        <v/>
      </c>
      <c r="S405" s="20" t="str">
        <f>IF(原始数据!AV406="","",IF(ISERROR(MATCH(原始数据!AV406,各类选项!$C:$C,0)),1,0))</f>
        <v/>
      </c>
      <c r="T405" s="20" t="str">
        <f>IF(赛后数据!M406="","",IF(ISERROR(MATCH(赛后数据!M406,(各类选项!J:J),0)),1,0))</f>
        <v/>
      </c>
      <c r="U405" s="20" t="str">
        <f>IF(赛后数据!U406="","",IF(ISERROR(MATCH(赛后数据!U406,(各类选项!J:J),0)),1,0))</f>
        <v/>
      </c>
      <c r="V405" s="20" t="str">
        <f>IF(赛后数据!AC406="","",IF(ISERROR(MATCH(赛后数据!AC406,(各类选项!J:J),0)),1,0))</f>
        <v/>
      </c>
      <c r="W405" s="20" t="str">
        <f>IF(赛后数据!AK406="","",IF(ISERROR(MATCH(赛后数据!AK406,(各类选项!J:J),0)),1,0))</f>
        <v/>
      </c>
      <c r="Y405" s="20" t="str">
        <f>IF(对局数据!AM406="","",IF(ISERROR(MATCH(对局数据!AM406,(各类选项!J:J),0)),1,0))</f>
        <v/>
      </c>
    </row>
    <row r="406" spans="1:25">
      <c r="A406" s="20">
        <f t="shared" si="18"/>
        <v>0</v>
      </c>
      <c r="B406" s="20">
        <f t="shared" si="19"/>
        <v>0</v>
      </c>
      <c r="C406" s="20">
        <f t="shared" si="20"/>
        <v>0</v>
      </c>
      <c r="D406" s="20" t="str">
        <f>IF(原始数据!K407="","",IF(ISERROR(MATCH(原始数据!K407,原始数据!E407:F407,0)),1,0)-IF(原始数据!K407="",1,0))</f>
        <v/>
      </c>
      <c r="E406" s="20" t="str">
        <f>IF(原始数据!L407="","",IF(ISERROR(MATCH(原始数据!L407,各类选项!L:L,0)),1,0)-IF(原始数据!L407="",1,0))</f>
        <v/>
      </c>
      <c r="F406" s="20" t="str">
        <f>IF(原始数据!W407="","",IF(ISERROR(MATCH(原始数据!W407,各类选项!G:G,0)),1,0))</f>
        <v/>
      </c>
      <c r="G406" s="20" t="str">
        <f>IF(原始数据!X407="","",IF(ISERROR(MATCH(原始数据!X407,各类选项!G:G,0)),1,0))</f>
        <v/>
      </c>
      <c r="H406" s="20" t="str">
        <f>IF(原始数据!AK407="","",IF(ISERROR(MATCH(原始数据!AK407,各类选项!$E:$E,0)),1,0))</f>
        <v/>
      </c>
      <c r="I406" s="20" t="str">
        <f>IF(原始数据!AL407="","",IF(ISERROR(MATCH(原始数据!AL407,各类选项!$E:$E,0)),1,0))</f>
        <v/>
      </c>
      <c r="J406" s="20" t="str">
        <f>IF(原始数据!AR407="","",IF(ISERROR(MATCH(原始数据!AR407,各类选项!$E:$E,0)),1,0))</f>
        <v/>
      </c>
      <c r="K406" s="20" t="str">
        <f>IF(原始数据!AT407="","",IF(ISERROR(MATCH(原始数据!AT407,各类选项!$E:$E,0)),1,0))</f>
        <v/>
      </c>
      <c r="L406" s="20" t="str">
        <f>IF(原始数据!AM407="","",IF(ISERROR(MATCH(原始数据!AM407,各类选项!$C:$C,0)),1,0))</f>
        <v/>
      </c>
      <c r="M406" s="20" t="str">
        <f>IF(原始数据!AN407="","",IF(ISERROR(MATCH(原始数据!AN407,各类选项!$C:$C,0)),1,0))</f>
        <v/>
      </c>
      <c r="N406" s="20" t="str">
        <f>IF(原始数据!AO407="","",IF(ISERROR(MATCH(原始数据!AO407,各类选项!$C:$C,0)),1,0))</f>
        <v/>
      </c>
      <c r="O406" s="20" t="str">
        <f>IF(原始数据!AP407="","",IF(ISERROR(MATCH(原始数据!AP407,各类选项!$E:$E,0)),1,0))</f>
        <v/>
      </c>
      <c r="P406" s="20" t="str">
        <f>IF(原始数据!AQ407="","",IF(ISERROR(MATCH(原始数据!AQ407,各类选项!$E:$E,0)),1,0))</f>
        <v/>
      </c>
      <c r="Q406" s="20" t="str">
        <f>IF(原始数据!AR407="","",IF(ISERROR(MATCH(原始数据!AR407,各类选项!$E:$E,0)),1,0))</f>
        <v/>
      </c>
      <c r="R406" s="20" t="str">
        <f>IF(原始数据!AS407="","",IF(ISERROR(MATCH(原始数据!AS407,各类选项!$E:$E,0)),1,0))</f>
        <v/>
      </c>
      <c r="S406" s="20" t="str">
        <f>IF(原始数据!AV407="","",IF(ISERROR(MATCH(原始数据!AV407,各类选项!$C:$C,0)),1,0))</f>
        <v/>
      </c>
      <c r="T406" s="20" t="str">
        <f>IF(赛后数据!M407="","",IF(ISERROR(MATCH(赛后数据!M407,(各类选项!J:J),0)),1,0))</f>
        <v/>
      </c>
      <c r="U406" s="20" t="str">
        <f>IF(赛后数据!U407="","",IF(ISERROR(MATCH(赛后数据!U407,(各类选项!J:J),0)),1,0))</f>
        <v/>
      </c>
      <c r="V406" s="20" t="str">
        <f>IF(赛后数据!AC407="","",IF(ISERROR(MATCH(赛后数据!AC407,(各类选项!J:J),0)),1,0))</f>
        <v/>
      </c>
      <c r="W406" s="20" t="str">
        <f>IF(赛后数据!AK407="","",IF(ISERROR(MATCH(赛后数据!AK407,(各类选项!J:J),0)),1,0))</f>
        <v/>
      </c>
      <c r="Y406" s="20" t="str">
        <f>IF(对局数据!AM407="","",IF(ISERROR(MATCH(对局数据!AM407,(各类选项!J:J),0)),1,0))</f>
        <v/>
      </c>
    </row>
    <row r="407" spans="1:25">
      <c r="A407" s="20">
        <f t="shared" si="18"/>
        <v>0</v>
      </c>
      <c r="B407" s="20">
        <f t="shared" si="19"/>
        <v>0</v>
      </c>
      <c r="C407" s="20">
        <f t="shared" si="20"/>
        <v>0</v>
      </c>
      <c r="D407" s="20" t="str">
        <f>IF(原始数据!K408="","",IF(ISERROR(MATCH(原始数据!K408,原始数据!E408:F408,0)),1,0)-IF(原始数据!K408="",1,0))</f>
        <v/>
      </c>
      <c r="E407" s="20" t="str">
        <f>IF(原始数据!L408="","",IF(ISERROR(MATCH(原始数据!L408,各类选项!L:L,0)),1,0)-IF(原始数据!L408="",1,0))</f>
        <v/>
      </c>
      <c r="F407" s="20" t="str">
        <f>IF(原始数据!W408="","",IF(ISERROR(MATCH(原始数据!W408,各类选项!G:G,0)),1,0))</f>
        <v/>
      </c>
      <c r="G407" s="20" t="str">
        <f>IF(原始数据!X408="","",IF(ISERROR(MATCH(原始数据!X408,各类选项!G:G,0)),1,0))</f>
        <v/>
      </c>
      <c r="H407" s="20" t="str">
        <f>IF(原始数据!AK408="","",IF(ISERROR(MATCH(原始数据!AK408,各类选项!$E:$E,0)),1,0))</f>
        <v/>
      </c>
      <c r="I407" s="20" t="str">
        <f>IF(原始数据!AL408="","",IF(ISERROR(MATCH(原始数据!AL408,各类选项!$E:$E,0)),1,0))</f>
        <v/>
      </c>
      <c r="J407" s="20" t="str">
        <f>IF(原始数据!AR408="","",IF(ISERROR(MATCH(原始数据!AR408,各类选项!$E:$E,0)),1,0))</f>
        <v/>
      </c>
      <c r="K407" s="20" t="str">
        <f>IF(原始数据!AT408="","",IF(ISERROR(MATCH(原始数据!AT408,各类选项!$E:$E,0)),1,0))</f>
        <v/>
      </c>
      <c r="L407" s="20" t="str">
        <f>IF(原始数据!AM408="","",IF(ISERROR(MATCH(原始数据!AM408,各类选项!$C:$C,0)),1,0))</f>
        <v/>
      </c>
      <c r="M407" s="20" t="str">
        <f>IF(原始数据!AN408="","",IF(ISERROR(MATCH(原始数据!AN408,各类选项!$C:$C,0)),1,0))</f>
        <v/>
      </c>
      <c r="N407" s="20" t="str">
        <f>IF(原始数据!AO408="","",IF(ISERROR(MATCH(原始数据!AO408,各类选项!$C:$C,0)),1,0))</f>
        <v/>
      </c>
      <c r="O407" s="20" t="str">
        <f>IF(原始数据!AP408="","",IF(ISERROR(MATCH(原始数据!AP408,各类选项!$E:$E,0)),1,0))</f>
        <v/>
      </c>
      <c r="P407" s="20" t="str">
        <f>IF(原始数据!AQ408="","",IF(ISERROR(MATCH(原始数据!AQ408,各类选项!$E:$E,0)),1,0))</f>
        <v/>
      </c>
      <c r="Q407" s="20" t="str">
        <f>IF(原始数据!AR408="","",IF(ISERROR(MATCH(原始数据!AR408,各类选项!$E:$E,0)),1,0))</f>
        <v/>
      </c>
      <c r="R407" s="20" t="str">
        <f>IF(原始数据!AS408="","",IF(ISERROR(MATCH(原始数据!AS408,各类选项!$E:$E,0)),1,0))</f>
        <v/>
      </c>
      <c r="S407" s="20" t="str">
        <f>IF(原始数据!AV408="","",IF(ISERROR(MATCH(原始数据!AV408,各类选项!$C:$C,0)),1,0))</f>
        <v/>
      </c>
      <c r="T407" s="20" t="str">
        <f>IF(赛后数据!M408="","",IF(ISERROR(MATCH(赛后数据!M408,(各类选项!J:J),0)),1,0))</f>
        <v/>
      </c>
      <c r="U407" s="20" t="str">
        <f>IF(赛后数据!U408="","",IF(ISERROR(MATCH(赛后数据!U408,(各类选项!J:J),0)),1,0))</f>
        <v/>
      </c>
      <c r="V407" s="20" t="str">
        <f>IF(赛后数据!AC408="","",IF(ISERROR(MATCH(赛后数据!AC408,(各类选项!J:J),0)),1,0))</f>
        <v/>
      </c>
      <c r="W407" s="20" t="str">
        <f>IF(赛后数据!AK408="","",IF(ISERROR(MATCH(赛后数据!AK408,(各类选项!J:J),0)),1,0))</f>
        <v/>
      </c>
      <c r="Y407" s="20" t="str">
        <f>IF(对局数据!AM408="","",IF(ISERROR(MATCH(对局数据!AM408,(各类选项!J:J),0)),1,0))</f>
        <v/>
      </c>
    </row>
    <row r="408" spans="1:25">
      <c r="A408" s="20">
        <f t="shared" si="18"/>
        <v>0</v>
      </c>
      <c r="B408" s="20">
        <f t="shared" si="19"/>
        <v>0</v>
      </c>
      <c r="C408" s="20">
        <f t="shared" si="20"/>
        <v>0</v>
      </c>
      <c r="D408" s="20" t="str">
        <f>IF(原始数据!K409="","",IF(ISERROR(MATCH(原始数据!K409,原始数据!E409:F409,0)),1,0)-IF(原始数据!K409="",1,0))</f>
        <v/>
      </c>
      <c r="E408" s="20" t="str">
        <f>IF(原始数据!L409="","",IF(ISERROR(MATCH(原始数据!L409,各类选项!L:L,0)),1,0)-IF(原始数据!L409="",1,0))</f>
        <v/>
      </c>
      <c r="F408" s="20" t="str">
        <f>IF(原始数据!W409="","",IF(ISERROR(MATCH(原始数据!W409,各类选项!G:G,0)),1,0))</f>
        <v/>
      </c>
      <c r="G408" s="20" t="str">
        <f>IF(原始数据!X409="","",IF(ISERROR(MATCH(原始数据!X409,各类选项!G:G,0)),1,0))</f>
        <v/>
      </c>
      <c r="H408" s="20" t="str">
        <f>IF(原始数据!AK409="","",IF(ISERROR(MATCH(原始数据!AK409,各类选项!$E:$E,0)),1,0))</f>
        <v/>
      </c>
      <c r="I408" s="20" t="str">
        <f>IF(原始数据!AL409="","",IF(ISERROR(MATCH(原始数据!AL409,各类选项!$E:$E,0)),1,0))</f>
        <v/>
      </c>
      <c r="J408" s="20" t="str">
        <f>IF(原始数据!AR409="","",IF(ISERROR(MATCH(原始数据!AR409,各类选项!$E:$E,0)),1,0))</f>
        <v/>
      </c>
      <c r="K408" s="20" t="str">
        <f>IF(原始数据!AT409="","",IF(ISERROR(MATCH(原始数据!AT409,各类选项!$E:$E,0)),1,0))</f>
        <v/>
      </c>
      <c r="L408" s="20" t="str">
        <f>IF(原始数据!AM409="","",IF(ISERROR(MATCH(原始数据!AM409,各类选项!$C:$C,0)),1,0))</f>
        <v/>
      </c>
      <c r="M408" s="20" t="str">
        <f>IF(原始数据!AN409="","",IF(ISERROR(MATCH(原始数据!AN409,各类选项!$C:$C,0)),1,0))</f>
        <v/>
      </c>
      <c r="N408" s="20" t="str">
        <f>IF(原始数据!AO409="","",IF(ISERROR(MATCH(原始数据!AO409,各类选项!$C:$C,0)),1,0))</f>
        <v/>
      </c>
      <c r="O408" s="20" t="str">
        <f>IF(原始数据!AP409="","",IF(ISERROR(MATCH(原始数据!AP409,各类选项!$E:$E,0)),1,0))</f>
        <v/>
      </c>
      <c r="P408" s="20" t="str">
        <f>IF(原始数据!AQ409="","",IF(ISERROR(MATCH(原始数据!AQ409,各类选项!$E:$E,0)),1,0))</f>
        <v/>
      </c>
      <c r="Q408" s="20" t="str">
        <f>IF(原始数据!AR409="","",IF(ISERROR(MATCH(原始数据!AR409,各类选项!$E:$E,0)),1,0))</f>
        <v/>
      </c>
      <c r="R408" s="20" t="str">
        <f>IF(原始数据!AS409="","",IF(ISERROR(MATCH(原始数据!AS409,各类选项!$E:$E,0)),1,0))</f>
        <v/>
      </c>
      <c r="S408" s="20" t="str">
        <f>IF(原始数据!AV409="","",IF(ISERROR(MATCH(原始数据!AV409,各类选项!$C:$C,0)),1,0))</f>
        <v/>
      </c>
      <c r="T408" s="20" t="str">
        <f>IF(赛后数据!M409="","",IF(ISERROR(MATCH(赛后数据!M409,(各类选项!J:J),0)),1,0))</f>
        <v/>
      </c>
      <c r="U408" s="20" t="str">
        <f>IF(赛后数据!U409="","",IF(ISERROR(MATCH(赛后数据!U409,(各类选项!J:J),0)),1,0))</f>
        <v/>
      </c>
      <c r="V408" s="20" t="str">
        <f>IF(赛后数据!AC409="","",IF(ISERROR(MATCH(赛后数据!AC409,(各类选项!J:J),0)),1,0))</f>
        <v/>
      </c>
      <c r="W408" s="20" t="str">
        <f>IF(赛后数据!AK409="","",IF(ISERROR(MATCH(赛后数据!AK409,(各类选项!J:J),0)),1,0))</f>
        <v/>
      </c>
      <c r="Y408" s="20" t="str">
        <f>IF(对局数据!AM409="","",IF(ISERROR(MATCH(对局数据!AM409,(各类选项!J:J),0)),1,0))</f>
        <v/>
      </c>
    </row>
    <row r="409" spans="1:25">
      <c r="A409" s="20">
        <f t="shared" si="18"/>
        <v>0</v>
      </c>
      <c r="B409" s="20">
        <f t="shared" si="19"/>
        <v>0</v>
      </c>
      <c r="C409" s="20">
        <f t="shared" si="20"/>
        <v>0</v>
      </c>
      <c r="D409" s="20" t="str">
        <f>IF(原始数据!K410="","",IF(ISERROR(MATCH(原始数据!K410,原始数据!E410:F410,0)),1,0)-IF(原始数据!K410="",1,0))</f>
        <v/>
      </c>
      <c r="E409" s="20" t="str">
        <f>IF(原始数据!L410="","",IF(ISERROR(MATCH(原始数据!L410,各类选项!L:L,0)),1,0)-IF(原始数据!L410="",1,0))</f>
        <v/>
      </c>
      <c r="F409" s="20" t="str">
        <f>IF(原始数据!W410="","",IF(ISERROR(MATCH(原始数据!W410,各类选项!G:G,0)),1,0))</f>
        <v/>
      </c>
      <c r="G409" s="20" t="str">
        <f>IF(原始数据!X410="","",IF(ISERROR(MATCH(原始数据!X410,各类选项!G:G,0)),1,0))</f>
        <v/>
      </c>
      <c r="H409" s="20" t="str">
        <f>IF(原始数据!AK410="","",IF(ISERROR(MATCH(原始数据!AK410,各类选项!$E:$E,0)),1,0))</f>
        <v/>
      </c>
      <c r="I409" s="20" t="str">
        <f>IF(原始数据!AL410="","",IF(ISERROR(MATCH(原始数据!AL410,各类选项!$E:$E,0)),1,0))</f>
        <v/>
      </c>
      <c r="J409" s="20" t="str">
        <f>IF(原始数据!AR410="","",IF(ISERROR(MATCH(原始数据!AR410,各类选项!$E:$E,0)),1,0))</f>
        <v/>
      </c>
      <c r="K409" s="20" t="str">
        <f>IF(原始数据!AT410="","",IF(ISERROR(MATCH(原始数据!AT410,各类选项!$E:$E,0)),1,0))</f>
        <v/>
      </c>
      <c r="L409" s="20" t="str">
        <f>IF(原始数据!AM410="","",IF(ISERROR(MATCH(原始数据!AM410,各类选项!$C:$C,0)),1,0))</f>
        <v/>
      </c>
      <c r="M409" s="20" t="str">
        <f>IF(原始数据!AN410="","",IF(ISERROR(MATCH(原始数据!AN410,各类选项!$C:$C,0)),1,0))</f>
        <v/>
      </c>
      <c r="N409" s="20" t="str">
        <f>IF(原始数据!AO410="","",IF(ISERROR(MATCH(原始数据!AO410,各类选项!$C:$C,0)),1,0))</f>
        <v/>
      </c>
      <c r="O409" s="20" t="str">
        <f>IF(原始数据!AP410="","",IF(ISERROR(MATCH(原始数据!AP410,各类选项!$E:$E,0)),1,0))</f>
        <v/>
      </c>
      <c r="P409" s="20" t="str">
        <f>IF(原始数据!AQ410="","",IF(ISERROR(MATCH(原始数据!AQ410,各类选项!$E:$E,0)),1,0))</f>
        <v/>
      </c>
      <c r="Q409" s="20" t="str">
        <f>IF(原始数据!AR410="","",IF(ISERROR(MATCH(原始数据!AR410,各类选项!$E:$E,0)),1,0))</f>
        <v/>
      </c>
      <c r="R409" s="20" t="str">
        <f>IF(原始数据!AS410="","",IF(ISERROR(MATCH(原始数据!AS410,各类选项!$E:$E,0)),1,0))</f>
        <v/>
      </c>
      <c r="S409" s="20" t="str">
        <f>IF(原始数据!AV410="","",IF(ISERROR(MATCH(原始数据!AV410,各类选项!$C:$C,0)),1,0))</f>
        <v/>
      </c>
      <c r="T409" s="20" t="str">
        <f>IF(赛后数据!M410="","",IF(ISERROR(MATCH(赛后数据!M410,(各类选项!J:J),0)),1,0))</f>
        <v/>
      </c>
      <c r="U409" s="20" t="str">
        <f>IF(赛后数据!U410="","",IF(ISERROR(MATCH(赛后数据!U410,(各类选项!J:J),0)),1,0))</f>
        <v/>
      </c>
      <c r="V409" s="20" t="str">
        <f>IF(赛后数据!AC410="","",IF(ISERROR(MATCH(赛后数据!AC410,(各类选项!J:J),0)),1,0))</f>
        <v/>
      </c>
      <c r="W409" s="20" t="str">
        <f>IF(赛后数据!AK410="","",IF(ISERROR(MATCH(赛后数据!AK410,(各类选项!J:J),0)),1,0))</f>
        <v/>
      </c>
      <c r="Y409" s="20" t="str">
        <f>IF(对局数据!AM410="","",IF(ISERROR(MATCH(对局数据!AM410,(各类选项!J:J),0)),1,0))</f>
        <v/>
      </c>
    </row>
    <row r="410" spans="1:25">
      <c r="A410" s="20">
        <f t="shared" si="18"/>
        <v>0</v>
      </c>
      <c r="B410" s="20">
        <f t="shared" si="19"/>
        <v>0</v>
      </c>
      <c r="C410" s="20">
        <f t="shared" si="20"/>
        <v>0</v>
      </c>
      <c r="D410" s="20" t="str">
        <f>IF(原始数据!K411="","",IF(ISERROR(MATCH(原始数据!K411,原始数据!E411:F411,0)),1,0)-IF(原始数据!K411="",1,0))</f>
        <v/>
      </c>
      <c r="E410" s="20" t="str">
        <f>IF(原始数据!L411="","",IF(ISERROR(MATCH(原始数据!L411,各类选项!L:L,0)),1,0)-IF(原始数据!L411="",1,0))</f>
        <v/>
      </c>
      <c r="F410" s="20" t="str">
        <f>IF(原始数据!W411="","",IF(ISERROR(MATCH(原始数据!W411,各类选项!G:G,0)),1,0))</f>
        <v/>
      </c>
      <c r="G410" s="20" t="str">
        <f>IF(原始数据!X411="","",IF(ISERROR(MATCH(原始数据!X411,各类选项!G:G,0)),1,0))</f>
        <v/>
      </c>
      <c r="H410" s="20" t="str">
        <f>IF(原始数据!AK411="","",IF(ISERROR(MATCH(原始数据!AK411,各类选项!$E:$E,0)),1,0))</f>
        <v/>
      </c>
      <c r="I410" s="20" t="str">
        <f>IF(原始数据!AL411="","",IF(ISERROR(MATCH(原始数据!AL411,各类选项!$E:$E,0)),1,0))</f>
        <v/>
      </c>
      <c r="J410" s="20" t="str">
        <f>IF(原始数据!AR411="","",IF(ISERROR(MATCH(原始数据!AR411,各类选项!$E:$E,0)),1,0))</f>
        <v/>
      </c>
      <c r="K410" s="20" t="str">
        <f>IF(原始数据!AT411="","",IF(ISERROR(MATCH(原始数据!AT411,各类选项!$E:$E,0)),1,0))</f>
        <v/>
      </c>
      <c r="L410" s="20" t="str">
        <f>IF(原始数据!AM411="","",IF(ISERROR(MATCH(原始数据!AM411,各类选项!$C:$C,0)),1,0))</f>
        <v/>
      </c>
      <c r="M410" s="20" t="str">
        <f>IF(原始数据!AN411="","",IF(ISERROR(MATCH(原始数据!AN411,各类选项!$C:$C,0)),1,0))</f>
        <v/>
      </c>
      <c r="N410" s="20" t="str">
        <f>IF(原始数据!AO411="","",IF(ISERROR(MATCH(原始数据!AO411,各类选项!$C:$C,0)),1,0))</f>
        <v/>
      </c>
      <c r="O410" s="20" t="str">
        <f>IF(原始数据!AP411="","",IF(ISERROR(MATCH(原始数据!AP411,各类选项!$E:$E,0)),1,0))</f>
        <v/>
      </c>
      <c r="P410" s="20" t="str">
        <f>IF(原始数据!AQ411="","",IF(ISERROR(MATCH(原始数据!AQ411,各类选项!$E:$E,0)),1,0))</f>
        <v/>
      </c>
      <c r="Q410" s="20" t="str">
        <f>IF(原始数据!AR411="","",IF(ISERROR(MATCH(原始数据!AR411,各类选项!$E:$E,0)),1,0))</f>
        <v/>
      </c>
      <c r="R410" s="20" t="str">
        <f>IF(原始数据!AS411="","",IF(ISERROR(MATCH(原始数据!AS411,各类选项!$E:$E,0)),1,0))</f>
        <v/>
      </c>
      <c r="S410" s="20" t="str">
        <f>IF(原始数据!AV411="","",IF(ISERROR(MATCH(原始数据!AV411,各类选项!$C:$C,0)),1,0))</f>
        <v/>
      </c>
      <c r="T410" s="20" t="str">
        <f>IF(赛后数据!M411="","",IF(ISERROR(MATCH(赛后数据!M411,(各类选项!J:J),0)),1,0))</f>
        <v/>
      </c>
      <c r="U410" s="20" t="str">
        <f>IF(赛后数据!U411="","",IF(ISERROR(MATCH(赛后数据!U411,(各类选项!J:J),0)),1,0))</f>
        <v/>
      </c>
      <c r="V410" s="20" t="str">
        <f>IF(赛后数据!AC411="","",IF(ISERROR(MATCH(赛后数据!AC411,(各类选项!J:J),0)),1,0))</f>
        <v/>
      </c>
      <c r="W410" s="20" t="str">
        <f>IF(赛后数据!AK411="","",IF(ISERROR(MATCH(赛后数据!AK411,(各类选项!J:J),0)),1,0))</f>
        <v/>
      </c>
      <c r="Y410" s="20" t="str">
        <f>IF(对局数据!AM411="","",IF(ISERROR(MATCH(对局数据!AM411,(各类选项!J:J),0)),1,0))</f>
        <v/>
      </c>
    </row>
    <row r="411" spans="1:25">
      <c r="A411" s="20">
        <f t="shared" si="18"/>
        <v>0</v>
      </c>
      <c r="B411" s="20">
        <f t="shared" si="19"/>
        <v>0</v>
      </c>
      <c r="C411" s="20">
        <f t="shared" si="20"/>
        <v>0</v>
      </c>
      <c r="D411" s="20" t="str">
        <f>IF(原始数据!K412="","",IF(ISERROR(MATCH(原始数据!K412,原始数据!E412:F412,0)),1,0)-IF(原始数据!K412="",1,0))</f>
        <v/>
      </c>
      <c r="E411" s="20" t="str">
        <f>IF(原始数据!L412="","",IF(ISERROR(MATCH(原始数据!L412,各类选项!L:L,0)),1,0)-IF(原始数据!L412="",1,0))</f>
        <v/>
      </c>
      <c r="F411" s="20" t="str">
        <f>IF(原始数据!W412="","",IF(ISERROR(MATCH(原始数据!W412,各类选项!G:G,0)),1,0))</f>
        <v/>
      </c>
      <c r="G411" s="20" t="str">
        <f>IF(原始数据!X412="","",IF(ISERROR(MATCH(原始数据!X412,各类选项!G:G,0)),1,0))</f>
        <v/>
      </c>
      <c r="H411" s="20" t="str">
        <f>IF(原始数据!AK412="","",IF(ISERROR(MATCH(原始数据!AK412,各类选项!$E:$E,0)),1,0))</f>
        <v/>
      </c>
      <c r="I411" s="20" t="str">
        <f>IF(原始数据!AL412="","",IF(ISERROR(MATCH(原始数据!AL412,各类选项!$E:$E,0)),1,0))</f>
        <v/>
      </c>
      <c r="J411" s="20" t="str">
        <f>IF(原始数据!AR412="","",IF(ISERROR(MATCH(原始数据!AR412,各类选项!$E:$E,0)),1,0))</f>
        <v/>
      </c>
      <c r="K411" s="20" t="str">
        <f>IF(原始数据!AT412="","",IF(ISERROR(MATCH(原始数据!AT412,各类选项!$E:$E,0)),1,0))</f>
        <v/>
      </c>
      <c r="L411" s="20" t="str">
        <f>IF(原始数据!AM412="","",IF(ISERROR(MATCH(原始数据!AM412,各类选项!$C:$C,0)),1,0))</f>
        <v/>
      </c>
      <c r="M411" s="20" t="str">
        <f>IF(原始数据!AN412="","",IF(ISERROR(MATCH(原始数据!AN412,各类选项!$C:$C,0)),1,0))</f>
        <v/>
      </c>
      <c r="N411" s="20" t="str">
        <f>IF(原始数据!AO412="","",IF(ISERROR(MATCH(原始数据!AO412,各类选项!$C:$C,0)),1,0))</f>
        <v/>
      </c>
      <c r="O411" s="20" t="str">
        <f>IF(原始数据!AP412="","",IF(ISERROR(MATCH(原始数据!AP412,各类选项!$E:$E,0)),1,0))</f>
        <v/>
      </c>
      <c r="P411" s="20" t="str">
        <f>IF(原始数据!AQ412="","",IF(ISERROR(MATCH(原始数据!AQ412,各类选项!$E:$E,0)),1,0))</f>
        <v/>
      </c>
      <c r="Q411" s="20" t="str">
        <f>IF(原始数据!AR412="","",IF(ISERROR(MATCH(原始数据!AR412,各类选项!$E:$E,0)),1,0))</f>
        <v/>
      </c>
      <c r="R411" s="20" t="str">
        <f>IF(原始数据!AS412="","",IF(ISERROR(MATCH(原始数据!AS412,各类选项!$E:$E,0)),1,0))</f>
        <v/>
      </c>
      <c r="S411" s="20" t="str">
        <f>IF(原始数据!AV412="","",IF(ISERROR(MATCH(原始数据!AV412,各类选项!$C:$C,0)),1,0))</f>
        <v/>
      </c>
      <c r="T411" s="20" t="str">
        <f>IF(赛后数据!M412="","",IF(ISERROR(MATCH(赛后数据!M412,(各类选项!J:J),0)),1,0))</f>
        <v/>
      </c>
      <c r="U411" s="20" t="str">
        <f>IF(赛后数据!U412="","",IF(ISERROR(MATCH(赛后数据!U412,(各类选项!J:J),0)),1,0))</f>
        <v/>
      </c>
      <c r="V411" s="20" t="str">
        <f>IF(赛后数据!AC412="","",IF(ISERROR(MATCH(赛后数据!AC412,(各类选项!J:J),0)),1,0))</f>
        <v/>
      </c>
      <c r="W411" s="20" t="str">
        <f>IF(赛后数据!AK412="","",IF(ISERROR(MATCH(赛后数据!AK412,(各类选项!J:J),0)),1,0))</f>
        <v/>
      </c>
      <c r="Y411" s="20" t="str">
        <f>IF(对局数据!AM412="","",IF(ISERROR(MATCH(对局数据!AM412,(各类选项!J:J),0)),1,0))</f>
        <v/>
      </c>
    </row>
    <row r="412" spans="1:25">
      <c r="A412" s="20">
        <f t="shared" si="18"/>
        <v>0</v>
      </c>
      <c r="B412" s="20">
        <f t="shared" si="19"/>
        <v>0</v>
      </c>
      <c r="C412" s="20">
        <f t="shared" si="20"/>
        <v>0</v>
      </c>
      <c r="D412" s="20" t="str">
        <f>IF(原始数据!K413="","",IF(ISERROR(MATCH(原始数据!K413,原始数据!E413:F413,0)),1,0)-IF(原始数据!K413="",1,0))</f>
        <v/>
      </c>
      <c r="E412" s="20" t="str">
        <f>IF(原始数据!L413="","",IF(ISERROR(MATCH(原始数据!L413,各类选项!L:L,0)),1,0)-IF(原始数据!L413="",1,0))</f>
        <v/>
      </c>
      <c r="F412" s="20" t="str">
        <f>IF(原始数据!W413="","",IF(ISERROR(MATCH(原始数据!W413,各类选项!G:G,0)),1,0))</f>
        <v/>
      </c>
      <c r="G412" s="20" t="str">
        <f>IF(原始数据!X413="","",IF(ISERROR(MATCH(原始数据!X413,各类选项!G:G,0)),1,0))</f>
        <v/>
      </c>
      <c r="H412" s="20" t="str">
        <f>IF(原始数据!AK413="","",IF(ISERROR(MATCH(原始数据!AK413,各类选项!$E:$E,0)),1,0))</f>
        <v/>
      </c>
      <c r="I412" s="20" t="str">
        <f>IF(原始数据!AL413="","",IF(ISERROR(MATCH(原始数据!AL413,各类选项!$E:$E,0)),1,0))</f>
        <v/>
      </c>
      <c r="J412" s="20" t="str">
        <f>IF(原始数据!AR413="","",IF(ISERROR(MATCH(原始数据!AR413,各类选项!$E:$E,0)),1,0))</f>
        <v/>
      </c>
      <c r="K412" s="20" t="str">
        <f>IF(原始数据!AT413="","",IF(ISERROR(MATCH(原始数据!AT413,各类选项!$E:$E,0)),1,0))</f>
        <v/>
      </c>
      <c r="L412" s="20" t="str">
        <f>IF(原始数据!AM413="","",IF(ISERROR(MATCH(原始数据!AM413,各类选项!$C:$C,0)),1,0))</f>
        <v/>
      </c>
      <c r="M412" s="20" t="str">
        <f>IF(原始数据!AN413="","",IF(ISERROR(MATCH(原始数据!AN413,各类选项!$C:$C,0)),1,0))</f>
        <v/>
      </c>
      <c r="N412" s="20" t="str">
        <f>IF(原始数据!AO413="","",IF(ISERROR(MATCH(原始数据!AO413,各类选项!$C:$C,0)),1,0))</f>
        <v/>
      </c>
      <c r="O412" s="20" t="str">
        <f>IF(原始数据!AP413="","",IF(ISERROR(MATCH(原始数据!AP413,各类选项!$E:$E,0)),1,0))</f>
        <v/>
      </c>
      <c r="P412" s="20" t="str">
        <f>IF(原始数据!AQ413="","",IF(ISERROR(MATCH(原始数据!AQ413,各类选项!$E:$E,0)),1,0))</f>
        <v/>
      </c>
      <c r="Q412" s="20" t="str">
        <f>IF(原始数据!AR413="","",IF(ISERROR(MATCH(原始数据!AR413,各类选项!$E:$E,0)),1,0))</f>
        <v/>
      </c>
      <c r="R412" s="20" t="str">
        <f>IF(原始数据!AS413="","",IF(ISERROR(MATCH(原始数据!AS413,各类选项!$E:$E,0)),1,0))</f>
        <v/>
      </c>
      <c r="S412" s="20" t="str">
        <f>IF(原始数据!AV413="","",IF(ISERROR(MATCH(原始数据!AV413,各类选项!$C:$C,0)),1,0))</f>
        <v/>
      </c>
      <c r="T412" s="20" t="str">
        <f>IF(赛后数据!M413="","",IF(ISERROR(MATCH(赛后数据!M413,(各类选项!J:J),0)),1,0))</f>
        <v/>
      </c>
      <c r="U412" s="20" t="str">
        <f>IF(赛后数据!U413="","",IF(ISERROR(MATCH(赛后数据!U413,(各类选项!J:J),0)),1,0))</f>
        <v/>
      </c>
      <c r="V412" s="20" t="str">
        <f>IF(赛后数据!AC413="","",IF(ISERROR(MATCH(赛后数据!AC413,(各类选项!J:J),0)),1,0))</f>
        <v/>
      </c>
      <c r="W412" s="20" t="str">
        <f>IF(赛后数据!AK413="","",IF(ISERROR(MATCH(赛后数据!AK413,(各类选项!J:J),0)),1,0))</f>
        <v/>
      </c>
      <c r="Y412" s="20" t="str">
        <f>IF(对局数据!AM413="","",IF(ISERROR(MATCH(对局数据!AM413,(各类选项!J:J),0)),1,0))</f>
        <v/>
      </c>
    </row>
    <row r="413" spans="1:25">
      <c r="A413" s="20">
        <f t="shared" si="18"/>
        <v>0</v>
      </c>
      <c r="B413" s="20">
        <f t="shared" si="19"/>
        <v>0</v>
      </c>
      <c r="C413" s="20">
        <f t="shared" si="20"/>
        <v>0</v>
      </c>
      <c r="D413" s="20" t="str">
        <f>IF(原始数据!K414="","",IF(ISERROR(MATCH(原始数据!K414,原始数据!E414:F414,0)),1,0)-IF(原始数据!K414="",1,0))</f>
        <v/>
      </c>
      <c r="E413" s="20" t="str">
        <f>IF(原始数据!L414="","",IF(ISERROR(MATCH(原始数据!L414,各类选项!L:L,0)),1,0)-IF(原始数据!L414="",1,0))</f>
        <v/>
      </c>
      <c r="F413" s="20" t="str">
        <f>IF(原始数据!W414="","",IF(ISERROR(MATCH(原始数据!W414,各类选项!G:G,0)),1,0))</f>
        <v/>
      </c>
      <c r="G413" s="20" t="str">
        <f>IF(原始数据!X414="","",IF(ISERROR(MATCH(原始数据!X414,各类选项!G:G,0)),1,0))</f>
        <v/>
      </c>
      <c r="H413" s="20" t="str">
        <f>IF(原始数据!AK414="","",IF(ISERROR(MATCH(原始数据!AK414,各类选项!$E:$E,0)),1,0))</f>
        <v/>
      </c>
      <c r="I413" s="20" t="str">
        <f>IF(原始数据!AL414="","",IF(ISERROR(MATCH(原始数据!AL414,各类选项!$E:$E,0)),1,0))</f>
        <v/>
      </c>
      <c r="J413" s="20" t="str">
        <f>IF(原始数据!AR414="","",IF(ISERROR(MATCH(原始数据!AR414,各类选项!$E:$E,0)),1,0))</f>
        <v/>
      </c>
      <c r="K413" s="20" t="str">
        <f>IF(原始数据!AT414="","",IF(ISERROR(MATCH(原始数据!AT414,各类选项!$E:$E,0)),1,0))</f>
        <v/>
      </c>
      <c r="L413" s="20" t="str">
        <f>IF(原始数据!AM414="","",IF(ISERROR(MATCH(原始数据!AM414,各类选项!$C:$C,0)),1,0))</f>
        <v/>
      </c>
      <c r="M413" s="20" t="str">
        <f>IF(原始数据!AN414="","",IF(ISERROR(MATCH(原始数据!AN414,各类选项!$C:$C,0)),1,0))</f>
        <v/>
      </c>
      <c r="N413" s="20" t="str">
        <f>IF(原始数据!AO414="","",IF(ISERROR(MATCH(原始数据!AO414,各类选项!$C:$C,0)),1,0))</f>
        <v/>
      </c>
      <c r="O413" s="20" t="str">
        <f>IF(原始数据!AP414="","",IF(ISERROR(MATCH(原始数据!AP414,各类选项!$E:$E,0)),1,0))</f>
        <v/>
      </c>
      <c r="P413" s="20" t="str">
        <f>IF(原始数据!AQ414="","",IF(ISERROR(MATCH(原始数据!AQ414,各类选项!$E:$E,0)),1,0))</f>
        <v/>
      </c>
      <c r="Q413" s="20" t="str">
        <f>IF(原始数据!AR414="","",IF(ISERROR(MATCH(原始数据!AR414,各类选项!$E:$E,0)),1,0))</f>
        <v/>
      </c>
      <c r="R413" s="20" t="str">
        <f>IF(原始数据!AS414="","",IF(ISERROR(MATCH(原始数据!AS414,各类选项!$E:$E,0)),1,0))</f>
        <v/>
      </c>
      <c r="S413" s="20" t="str">
        <f>IF(原始数据!AV414="","",IF(ISERROR(MATCH(原始数据!AV414,各类选项!$C:$C,0)),1,0))</f>
        <v/>
      </c>
      <c r="T413" s="20" t="str">
        <f>IF(赛后数据!M414="","",IF(ISERROR(MATCH(赛后数据!M414,(各类选项!J:J),0)),1,0))</f>
        <v/>
      </c>
      <c r="U413" s="20" t="str">
        <f>IF(赛后数据!U414="","",IF(ISERROR(MATCH(赛后数据!U414,(各类选项!J:J),0)),1,0))</f>
        <v/>
      </c>
      <c r="V413" s="20" t="str">
        <f>IF(赛后数据!AC414="","",IF(ISERROR(MATCH(赛后数据!AC414,(各类选项!J:J),0)),1,0))</f>
        <v/>
      </c>
      <c r="W413" s="20" t="str">
        <f>IF(赛后数据!AK414="","",IF(ISERROR(MATCH(赛后数据!AK414,(各类选项!J:J),0)),1,0))</f>
        <v/>
      </c>
      <c r="Y413" s="20" t="str">
        <f>IF(对局数据!AM414="","",IF(ISERROR(MATCH(对局数据!AM414,(各类选项!J:J),0)),1,0))</f>
        <v/>
      </c>
    </row>
    <row r="414" spans="1:25">
      <c r="A414" s="20">
        <f t="shared" si="18"/>
        <v>0</v>
      </c>
      <c r="B414" s="20">
        <f t="shared" si="19"/>
        <v>0</v>
      </c>
      <c r="C414" s="20">
        <f t="shared" si="20"/>
        <v>0</v>
      </c>
      <c r="D414" s="20" t="str">
        <f>IF(原始数据!K415="","",IF(ISERROR(MATCH(原始数据!K415,原始数据!E415:F415,0)),1,0)-IF(原始数据!K415="",1,0))</f>
        <v/>
      </c>
      <c r="E414" s="20" t="str">
        <f>IF(原始数据!L415="","",IF(ISERROR(MATCH(原始数据!L415,各类选项!L:L,0)),1,0)-IF(原始数据!L415="",1,0))</f>
        <v/>
      </c>
      <c r="F414" s="20" t="str">
        <f>IF(原始数据!W415="","",IF(ISERROR(MATCH(原始数据!W415,各类选项!G:G,0)),1,0))</f>
        <v/>
      </c>
      <c r="G414" s="20" t="str">
        <f>IF(原始数据!X415="","",IF(ISERROR(MATCH(原始数据!X415,各类选项!G:G,0)),1,0))</f>
        <v/>
      </c>
      <c r="H414" s="20" t="str">
        <f>IF(原始数据!AK415="","",IF(ISERROR(MATCH(原始数据!AK415,各类选项!$E:$E,0)),1,0))</f>
        <v/>
      </c>
      <c r="I414" s="20" t="str">
        <f>IF(原始数据!AL415="","",IF(ISERROR(MATCH(原始数据!AL415,各类选项!$E:$E,0)),1,0))</f>
        <v/>
      </c>
      <c r="J414" s="20" t="str">
        <f>IF(原始数据!AR415="","",IF(ISERROR(MATCH(原始数据!AR415,各类选项!$E:$E,0)),1,0))</f>
        <v/>
      </c>
      <c r="K414" s="20" t="str">
        <f>IF(原始数据!AT415="","",IF(ISERROR(MATCH(原始数据!AT415,各类选项!$E:$E,0)),1,0))</f>
        <v/>
      </c>
      <c r="L414" s="20" t="str">
        <f>IF(原始数据!AM415="","",IF(ISERROR(MATCH(原始数据!AM415,各类选项!$C:$C,0)),1,0))</f>
        <v/>
      </c>
      <c r="M414" s="20" t="str">
        <f>IF(原始数据!AN415="","",IF(ISERROR(MATCH(原始数据!AN415,各类选项!$C:$C,0)),1,0))</f>
        <v/>
      </c>
      <c r="N414" s="20" t="str">
        <f>IF(原始数据!AO415="","",IF(ISERROR(MATCH(原始数据!AO415,各类选项!$C:$C,0)),1,0))</f>
        <v/>
      </c>
      <c r="O414" s="20" t="str">
        <f>IF(原始数据!AP415="","",IF(ISERROR(MATCH(原始数据!AP415,各类选项!$E:$E,0)),1,0))</f>
        <v/>
      </c>
      <c r="P414" s="20" t="str">
        <f>IF(原始数据!AQ415="","",IF(ISERROR(MATCH(原始数据!AQ415,各类选项!$E:$E,0)),1,0))</f>
        <v/>
      </c>
      <c r="Q414" s="20" t="str">
        <f>IF(原始数据!AR415="","",IF(ISERROR(MATCH(原始数据!AR415,各类选项!$E:$E,0)),1,0))</f>
        <v/>
      </c>
      <c r="R414" s="20" t="str">
        <f>IF(原始数据!AS415="","",IF(ISERROR(MATCH(原始数据!AS415,各类选项!$E:$E,0)),1,0))</f>
        <v/>
      </c>
      <c r="S414" s="20" t="str">
        <f>IF(原始数据!AV415="","",IF(ISERROR(MATCH(原始数据!AV415,各类选项!$C:$C,0)),1,0))</f>
        <v/>
      </c>
      <c r="T414" s="20" t="str">
        <f>IF(赛后数据!M415="","",IF(ISERROR(MATCH(赛后数据!M415,(各类选项!J:J),0)),1,0))</f>
        <v/>
      </c>
      <c r="U414" s="20" t="str">
        <f>IF(赛后数据!U415="","",IF(ISERROR(MATCH(赛后数据!U415,(各类选项!J:J),0)),1,0))</f>
        <v/>
      </c>
      <c r="V414" s="20" t="str">
        <f>IF(赛后数据!AC415="","",IF(ISERROR(MATCH(赛后数据!AC415,(各类选项!J:J),0)),1,0))</f>
        <v/>
      </c>
      <c r="W414" s="20" t="str">
        <f>IF(赛后数据!AK415="","",IF(ISERROR(MATCH(赛后数据!AK415,(各类选项!J:J),0)),1,0))</f>
        <v/>
      </c>
      <c r="Y414" s="20" t="str">
        <f>IF(对局数据!AM415="","",IF(ISERROR(MATCH(对局数据!AM415,(各类选项!J:J),0)),1,0))</f>
        <v/>
      </c>
    </row>
    <row r="415" spans="1:25">
      <c r="A415" s="20">
        <f t="shared" si="18"/>
        <v>0</v>
      </c>
      <c r="B415" s="20">
        <f t="shared" si="19"/>
        <v>0</v>
      </c>
      <c r="C415" s="20">
        <f t="shared" si="20"/>
        <v>0</v>
      </c>
      <c r="D415" s="20" t="str">
        <f>IF(原始数据!K416="","",IF(ISERROR(MATCH(原始数据!K416,原始数据!E416:F416,0)),1,0)-IF(原始数据!K416="",1,0))</f>
        <v/>
      </c>
      <c r="E415" s="20" t="str">
        <f>IF(原始数据!L416="","",IF(ISERROR(MATCH(原始数据!L416,各类选项!L:L,0)),1,0)-IF(原始数据!L416="",1,0))</f>
        <v/>
      </c>
      <c r="F415" s="20" t="str">
        <f>IF(原始数据!W416="","",IF(ISERROR(MATCH(原始数据!W416,各类选项!G:G,0)),1,0))</f>
        <v/>
      </c>
      <c r="G415" s="20" t="str">
        <f>IF(原始数据!X416="","",IF(ISERROR(MATCH(原始数据!X416,各类选项!G:G,0)),1,0))</f>
        <v/>
      </c>
      <c r="H415" s="20" t="str">
        <f>IF(原始数据!AK416="","",IF(ISERROR(MATCH(原始数据!AK416,各类选项!$E:$E,0)),1,0))</f>
        <v/>
      </c>
      <c r="I415" s="20" t="str">
        <f>IF(原始数据!AL416="","",IF(ISERROR(MATCH(原始数据!AL416,各类选项!$E:$E,0)),1,0))</f>
        <v/>
      </c>
      <c r="J415" s="20" t="str">
        <f>IF(原始数据!AR416="","",IF(ISERROR(MATCH(原始数据!AR416,各类选项!$E:$E,0)),1,0))</f>
        <v/>
      </c>
      <c r="K415" s="20" t="str">
        <f>IF(原始数据!AT416="","",IF(ISERROR(MATCH(原始数据!AT416,各类选项!$E:$E,0)),1,0))</f>
        <v/>
      </c>
      <c r="L415" s="20" t="str">
        <f>IF(原始数据!AM416="","",IF(ISERROR(MATCH(原始数据!AM416,各类选项!$C:$C,0)),1,0))</f>
        <v/>
      </c>
      <c r="M415" s="20" t="str">
        <f>IF(原始数据!AN416="","",IF(ISERROR(MATCH(原始数据!AN416,各类选项!$C:$C,0)),1,0))</f>
        <v/>
      </c>
      <c r="N415" s="20" t="str">
        <f>IF(原始数据!AO416="","",IF(ISERROR(MATCH(原始数据!AO416,各类选项!$C:$C,0)),1,0))</f>
        <v/>
      </c>
      <c r="O415" s="20" t="str">
        <f>IF(原始数据!AP416="","",IF(ISERROR(MATCH(原始数据!AP416,各类选项!$E:$E,0)),1,0))</f>
        <v/>
      </c>
      <c r="P415" s="20" t="str">
        <f>IF(原始数据!AQ416="","",IF(ISERROR(MATCH(原始数据!AQ416,各类选项!$E:$E,0)),1,0))</f>
        <v/>
      </c>
      <c r="Q415" s="20" t="str">
        <f>IF(原始数据!AR416="","",IF(ISERROR(MATCH(原始数据!AR416,各类选项!$E:$E,0)),1,0))</f>
        <v/>
      </c>
      <c r="R415" s="20" t="str">
        <f>IF(原始数据!AS416="","",IF(ISERROR(MATCH(原始数据!AS416,各类选项!$E:$E,0)),1,0))</f>
        <v/>
      </c>
      <c r="S415" s="20" t="str">
        <f>IF(原始数据!AV416="","",IF(ISERROR(MATCH(原始数据!AV416,各类选项!$C:$C,0)),1,0))</f>
        <v/>
      </c>
      <c r="T415" s="20" t="str">
        <f>IF(赛后数据!M416="","",IF(ISERROR(MATCH(赛后数据!M416,(各类选项!J:J),0)),1,0))</f>
        <v/>
      </c>
      <c r="U415" s="20" t="str">
        <f>IF(赛后数据!U416="","",IF(ISERROR(MATCH(赛后数据!U416,(各类选项!J:J),0)),1,0))</f>
        <v/>
      </c>
      <c r="V415" s="20" t="str">
        <f>IF(赛后数据!AC416="","",IF(ISERROR(MATCH(赛后数据!AC416,(各类选项!J:J),0)),1,0))</f>
        <v/>
      </c>
      <c r="W415" s="20" t="str">
        <f>IF(赛后数据!AK416="","",IF(ISERROR(MATCH(赛后数据!AK416,(各类选项!J:J),0)),1,0))</f>
        <v/>
      </c>
      <c r="Y415" s="20" t="str">
        <f>IF(对局数据!AM416="","",IF(ISERROR(MATCH(对局数据!AM416,(各类选项!J:J),0)),1,0))</f>
        <v/>
      </c>
    </row>
    <row r="416" spans="1:25">
      <c r="A416" s="20">
        <f t="shared" si="18"/>
        <v>0</v>
      </c>
      <c r="B416" s="20">
        <f t="shared" si="19"/>
        <v>0</v>
      </c>
      <c r="C416" s="20">
        <f t="shared" si="20"/>
        <v>0</v>
      </c>
      <c r="D416" s="20" t="str">
        <f>IF(原始数据!K417="","",IF(ISERROR(MATCH(原始数据!K417,原始数据!E417:F417,0)),1,0)-IF(原始数据!K417="",1,0))</f>
        <v/>
      </c>
      <c r="E416" s="20" t="str">
        <f>IF(原始数据!L417="","",IF(ISERROR(MATCH(原始数据!L417,各类选项!L:L,0)),1,0)-IF(原始数据!L417="",1,0))</f>
        <v/>
      </c>
      <c r="F416" s="20" t="str">
        <f>IF(原始数据!W417="","",IF(ISERROR(MATCH(原始数据!W417,各类选项!G:G,0)),1,0))</f>
        <v/>
      </c>
      <c r="G416" s="20" t="str">
        <f>IF(原始数据!X417="","",IF(ISERROR(MATCH(原始数据!X417,各类选项!G:G,0)),1,0))</f>
        <v/>
      </c>
      <c r="H416" s="20" t="str">
        <f>IF(原始数据!AK417="","",IF(ISERROR(MATCH(原始数据!AK417,各类选项!$E:$E,0)),1,0))</f>
        <v/>
      </c>
      <c r="I416" s="20" t="str">
        <f>IF(原始数据!AL417="","",IF(ISERROR(MATCH(原始数据!AL417,各类选项!$E:$E,0)),1,0))</f>
        <v/>
      </c>
      <c r="J416" s="20" t="str">
        <f>IF(原始数据!AR417="","",IF(ISERROR(MATCH(原始数据!AR417,各类选项!$E:$E,0)),1,0))</f>
        <v/>
      </c>
      <c r="K416" s="20" t="str">
        <f>IF(原始数据!AT417="","",IF(ISERROR(MATCH(原始数据!AT417,各类选项!$E:$E,0)),1,0))</f>
        <v/>
      </c>
      <c r="L416" s="20" t="str">
        <f>IF(原始数据!AM417="","",IF(ISERROR(MATCH(原始数据!AM417,各类选项!$C:$C,0)),1,0))</f>
        <v/>
      </c>
      <c r="M416" s="20" t="str">
        <f>IF(原始数据!AN417="","",IF(ISERROR(MATCH(原始数据!AN417,各类选项!$C:$C,0)),1,0))</f>
        <v/>
      </c>
      <c r="N416" s="20" t="str">
        <f>IF(原始数据!AO417="","",IF(ISERROR(MATCH(原始数据!AO417,各类选项!$C:$C,0)),1,0))</f>
        <v/>
      </c>
      <c r="O416" s="20" t="str">
        <f>IF(原始数据!AP417="","",IF(ISERROR(MATCH(原始数据!AP417,各类选项!$E:$E,0)),1,0))</f>
        <v/>
      </c>
      <c r="P416" s="20" t="str">
        <f>IF(原始数据!AQ417="","",IF(ISERROR(MATCH(原始数据!AQ417,各类选项!$E:$E,0)),1,0))</f>
        <v/>
      </c>
      <c r="Q416" s="20" t="str">
        <f>IF(原始数据!AR417="","",IF(ISERROR(MATCH(原始数据!AR417,各类选项!$E:$E,0)),1,0))</f>
        <v/>
      </c>
      <c r="R416" s="20" t="str">
        <f>IF(原始数据!AS417="","",IF(ISERROR(MATCH(原始数据!AS417,各类选项!$E:$E,0)),1,0))</f>
        <v/>
      </c>
      <c r="S416" s="20" t="str">
        <f>IF(原始数据!AV417="","",IF(ISERROR(MATCH(原始数据!AV417,各类选项!$C:$C,0)),1,0))</f>
        <v/>
      </c>
      <c r="T416" s="20" t="str">
        <f>IF(赛后数据!M417="","",IF(ISERROR(MATCH(赛后数据!M417,(各类选项!J:J),0)),1,0))</f>
        <v/>
      </c>
      <c r="U416" s="20" t="str">
        <f>IF(赛后数据!U417="","",IF(ISERROR(MATCH(赛后数据!U417,(各类选项!J:J),0)),1,0))</f>
        <v/>
      </c>
      <c r="V416" s="20" t="str">
        <f>IF(赛后数据!AC417="","",IF(ISERROR(MATCH(赛后数据!AC417,(各类选项!J:J),0)),1,0))</f>
        <v/>
      </c>
      <c r="W416" s="20" t="str">
        <f>IF(赛后数据!AK417="","",IF(ISERROR(MATCH(赛后数据!AK417,(各类选项!J:J),0)),1,0))</f>
        <v/>
      </c>
      <c r="Y416" s="20" t="str">
        <f>IF(对局数据!AM417="","",IF(ISERROR(MATCH(对局数据!AM417,(各类选项!J:J),0)),1,0))</f>
        <v/>
      </c>
    </row>
    <row r="417" spans="1:25">
      <c r="A417" s="20">
        <f t="shared" si="18"/>
        <v>0</v>
      </c>
      <c r="B417" s="20">
        <f t="shared" si="19"/>
        <v>0</v>
      </c>
      <c r="C417" s="20">
        <f t="shared" si="20"/>
        <v>0</v>
      </c>
      <c r="D417" s="20" t="str">
        <f>IF(原始数据!K418="","",IF(ISERROR(MATCH(原始数据!K418,原始数据!E418:F418,0)),1,0)-IF(原始数据!K418="",1,0))</f>
        <v/>
      </c>
      <c r="E417" s="20" t="str">
        <f>IF(原始数据!L418="","",IF(ISERROR(MATCH(原始数据!L418,各类选项!L:L,0)),1,0)-IF(原始数据!L418="",1,0))</f>
        <v/>
      </c>
      <c r="F417" s="20" t="str">
        <f>IF(原始数据!W418="","",IF(ISERROR(MATCH(原始数据!W418,各类选项!G:G,0)),1,0))</f>
        <v/>
      </c>
      <c r="G417" s="20" t="str">
        <f>IF(原始数据!X418="","",IF(ISERROR(MATCH(原始数据!X418,各类选项!G:G,0)),1,0))</f>
        <v/>
      </c>
      <c r="H417" s="20" t="str">
        <f>IF(原始数据!AK418="","",IF(ISERROR(MATCH(原始数据!AK418,各类选项!$E:$E,0)),1,0))</f>
        <v/>
      </c>
      <c r="I417" s="20" t="str">
        <f>IF(原始数据!AL418="","",IF(ISERROR(MATCH(原始数据!AL418,各类选项!$E:$E,0)),1,0))</f>
        <v/>
      </c>
      <c r="J417" s="20" t="str">
        <f>IF(原始数据!AR418="","",IF(ISERROR(MATCH(原始数据!AR418,各类选项!$E:$E,0)),1,0))</f>
        <v/>
      </c>
      <c r="K417" s="20" t="str">
        <f>IF(原始数据!AT418="","",IF(ISERROR(MATCH(原始数据!AT418,各类选项!$E:$E,0)),1,0))</f>
        <v/>
      </c>
      <c r="L417" s="20" t="str">
        <f>IF(原始数据!AM418="","",IF(ISERROR(MATCH(原始数据!AM418,各类选项!$C:$C,0)),1,0))</f>
        <v/>
      </c>
      <c r="M417" s="20" t="str">
        <f>IF(原始数据!AN418="","",IF(ISERROR(MATCH(原始数据!AN418,各类选项!$C:$C,0)),1,0))</f>
        <v/>
      </c>
      <c r="N417" s="20" t="str">
        <f>IF(原始数据!AO418="","",IF(ISERROR(MATCH(原始数据!AO418,各类选项!$C:$C,0)),1,0))</f>
        <v/>
      </c>
      <c r="O417" s="20" t="str">
        <f>IF(原始数据!AP418="","",IF(ISERROR(MATCH(原始数据!AP418,各类选项!$E:$E,0)),1,0))</f>
        <v/>
      </c>
      <c r="P417" s="20" t="str">
        <f>IF(原始数据!AQ418="","",IF(ISERROR(MATCH(原始数据!AQ418,各类选项!$E:$E,0)),1,0))</f>
        <v/>
      </c>
      <c r="Q417" s="20" t="str">
        <f>IF(原始数据!AR418="","",IF(ISERROR(MATCH(原始数据!AR418,各类选项!$E:$E,0)),1,0))</f>
        <v/>
      </c>
      <c r="R417" s="20" t="str">
        <f>IF(原始数据!AS418="","",IF(ISERROR(MATCH(原始数据!AS418,各类选项!$E:$E,0)),1,0))</f>
        <v/>
      </c>
      <c r="S417" s="20" t="str">
        <f>IF(原始数据!AV418="","",IF(ISERROR(MATCH(原始数据!AV418,各类选项!$C:$C,0)),1,0))</f>
        <v/>
      </c>
      <c r="T417" s="20" t="str">
        <f>IF(赛后数据!M418="","",IF(ISERROR(MATCH(赛后数据!M418,(各类选项!J:J),0)),1,0))</f>
        <v/>
      </c>
      <c r="U417" s="20" t="str">
        <f>IF(赛后数据!U418="","",IF(ISERROR(MATCH(赛后数据!U418,(各类选项!J:J),0)),1,0))</f>
        <v/>
      </c>
      <c r="V417" s="20" t="str">
        <f>IF(赛后数据!AC418="","",IF(ISERROR(MATCH(赛后数据!AC418,(各类选项!J:J),0)),1,0))</f>
        <v/>
      </c>
      <c r="W417" s="20" t="str">
        <f>IF(赛后数据!AK418="","",IF(ISERROR(MATCH(赛后数据!AK418,(各类选项!J:J),0)),1,0))</f>
        <v/>
      </c>
      <c r="Y417" s="20" t="str">
        <f>IF(对局数据!AM418="","",IF(ISERROR(MATCH(对局数据!AM418,(各类选项!J:J),0)),1,0))</f>
        <v/>
      </c>
    </row>
    <row r="418" spans="1:25">
      <c r="A418" s="20">
        <f t="shared" si="18"/>
        <v>0</v>
      </c>
      <c r="B418" s="20">
        <f t="shared" si="19"/>
        <v>0</v>
      </c>
      <c r="C418" s="20">
        <f t="shared" si="20"/>
        <v>0</v>
      </c>
      <c r="D418" s="20" t="str">
        <f>IF(原始数据!K419="","",IF(ISERROR(MATCH(原始数据!K419,原始数据!E419:F419,0)),1,0)-IF(原始数据!K419="",1,0))</f>
        <v/>
      </c>
      <c r="E418" s="20" t="str">
        <f>IF(原始数据!L419="","",IF(ISERROR(MATCH(原始数据!L419,各类选项!L:L,0)),1,0)-IF(原始数据!L419="",1,0))</f>
        <v/>
      </c>
      <c r="F418" s="20" t="str">
        <f>IF(原始数据!W419="","",IF(ISERROR(MATCH(原始数据!W419,各类选项!G:G,0)),1,0))</f>
        <v/>
      </c>
      <c r="G418" s="20" t="str">
        <f>IF(原始数据!X419="","",IF(ISERROR(MATCH(原始数据!X419,各类选项!G:G,0)),1,0))</f>
        <v/>
      </c>
      <c r="H418" s="20" t="str">
        <f>IF(原始数据!AK419="","",IF(ISERROR(MATCH(原始数据!AK419,各类选项!$E:$E,0)),1,0))</f>
        <v/>
      </c>
      <c r="I418" s="20" t="str">
        <f>IF(原始数据!AL419="","",IF(ISERROR(MATCH(原始数据!AL419,各类选项!$E:$E,0)),1,0))</f>
        <v/>
      </c>
      <c r="J418" s="20" t="str">
        <f>IF(原始数据!AR419="","",IF(ISERROR(MATCH(原始数据!AR419,各类选项!$E:$E,0)),1,0))</f>
        <v/>
      </c>
      <c r="K418" s="20" t="str">
        <f>IF(原始数据!AT419="","",IF(ISERROR(MATCH(原始数据!AT419,各类选项!$E:$E,0)),1,0))</f>
        <v/>
      </c>
      <c r="L418" s="20" t="str">
        <f>IF(原始数据!AM419="","",IF(ISERROR(MATCH(原始数据!AM419,各类选项!$C:$C,0)),1,0))</f>
        <v/>
      </c>
      <c r="M418" s="20" t="str">
        <f>IF(原始数据!AN419="","",IF(ISERROR(MATCH(原始数据!AN419,各类选项!$C:$C,0)),1,0))</f>
        <v/>
      </c>
      <c r="N418" s="20" t="str">
        <f>IF(原始数据!AO419="","",IF(ISERROR(MATCH(原始数据!AO419,各类选项!$C:$C,0)),1,0))</f>
        <v/>
      </c>
      <c r="O418" s="20" t="str">
        <f>IF(原始数据!AP419="","",IF(ISERROR(MATCH(原始数据!AP419,各类选项!$E:$E,0)),1,0))</f>
        <v/>
      </c>
      <c r="P418" s="20" t="str">
        <f>IF(原始数据!AQ419="","",IF(ISERROR(MATCH(原始数据!AQ419,各类选项!$E:$E,0)),1,0))</f>
        <v/>
      </c>
      <c r="Q418" s="20" t="str">
        <f>IF(原始数据!AR419="","",IF(ISERROR(MATCH(原始数据!AR419,各类选项!$E:$E,0)),1,0))</f>
        <v/>
      </c>
      <c r="R418" s="20" t="str">
        <f>IF(原始数据!AS419="","",IF(ISERROR(MATCH(原始数据!AS419,各类选项!$E:$E,0)),1,0))</f>
        <v/>
      </c>
      <c r="S418" s="20" t="str">
        <f>IF(原始数据!AV419="","",IF(ISERROR(MATCH(原始数据!AV419,各类选项!$C:$C,0)),1,0))</f>
        <v/>
      </c>
      <c r="T418" s="20" t="str">
        <f>IF(赛后数据!M419="","",IF(ISERROR(MATCH(赛后数据!M419,(各类选项!J:J),0)),1,0))</f>
        <v/>
      </c>
      <c r="U418" s="20" t="str">
        <f>IF(赛后数据!U419="","",IF(ISERROR(MATCH(赛后数据!U419,(各类选项!J:J),0)),1,0))</f>
        <v/>
      </c>
      <c r="V418" s="20" t="str">
        <f>IF(赛后数据!AC419="","",IF(ISERROR(MATCH(赛后数据!AC419,(各类选项!J:J),0)),1,0))</f>
        <v/>
      </c>
      <c r="W418" s="20" t="str">
        <f>IF(赛后数据!AK419="","",IF(ISERROR(MATCH(赛后数据!AK419,(各类选项!J:J),0)),1,0))</f>
        <v/>
      </c>
      <c r="Y418" s="20" t="str">
        <f>IF(对局数据!AM419="","",IF(ISERROR(MATCH(对局数据!AM419,(各类选项!J:J),0)),1,0))</f>
        <v/>
      </c>
    </row>
    <row r="419" spans="1:25">
      <c r="A419" s="20">
        <f t="shared" si="18"/>
        <v>0</v>
      </c>
      <c r="B419" s="20">
        <f t="shared" si="19"/>
        <v>0</v>
      </c>
      <c r="C419" s="20">
        <f t="shared" si="20"/>
        <v>0</v>
      </c>
      <c r="D419" s="20" t="str">
        <f>IF(原始数据!K420="","",IF(ISERROR(MATCH(原始数据!K420,原始数据!E420:F420,0)),1,0)-IF(原始数据!K420="",1,0))</f>
        <v/>
      </c>
      <c r="E419" s="20" t="str">
        <f>IF(原始数据!L420="","",IF(ISERROR(MATCH(原始数据!L420,各类选项!L:L,0)),1,0)-IF(原始数据!L420="",1,0))</f>
        <v/>
      </c>
      <c r="F419" s="20" t="str">
        <f>IF(原始数据!W420="","",IF(ISERROR(MATCH(原始数据!W420,各类选项!G:G,0)),1,0))</f>
        <v/>
      </c>
      <c r="G419" s="20" t="str">
        <f>IF(原始数据!X420="","",IF(ISERROR(MATCH(原始数据!X420,各类选项!G:G,0)),1,0))</f>
        <v/>
      </c>
      <c r="H419" s="20" t="str">
        <f>IF(原始数据!AK420="","",IF(ISERROR(MATCH(原始数据!AK420,各类选项!$E:$E,0)),1,0))</f>
        <v/>
      </c>
      <c r="I419" s="20" t="str">
        <f>IF(原始数据!AL420="","",IF(ISERROR(MATCH(原始数据!AL420,各类选项!$E:$E,0)),1,0))</f>
        <v/>
      </c>
      <c r="J419" s="20" t="str">
        <f>IF(原始数据!AR420="","",IF(ISERROR(MATCH(原始数据!AR420,各类选项!$E:$E,0)),1,0))</f>
        <v/>
      </c>
      <c r="K419" s="20" t="str">
        <f>IF(原始数据!AT420="","",IF(ISERROR(MATCH(原始数据!AT420,各类选项!$E:$E,0)),1,0))</f>
        <v/>
      </c>
      <c r="L419" s="20" t="str">
        <f>IF(原始数据!AM420="","",IF(ISERROR(MATCH(原始数据!AM420,各类选项!$C:$C,0)),1,0))</f>
        <v/>
      </c>
      <c r="M419" s="20" t="str">
        <f>IF(原始数据!AN420="","",IF(ISERROR(MATCH(原始数据!AN420,各类选项!$C:$C,0)),1,0))</f>
        <v/>
      </c>
      <c r="N419" s="20" t="str">
        <f>IF(原始数据!AO420="","",IF(ISERROR(MATCH(原始数据!AO420,各类选项!$C:$C,0)),1,0))</f>
        <v/>
      </c>
      <c r="O419" s="20" t="str">
        <f>IF(原始数据!AP420="","",IF(ISERROR(MATCH(原始数据!AP420,各类选项!$E:$E,0)),1,0))</f>
        <v/>
      </c>
      <c r="P419" s="20" t="str">
        <f>IF(原始数据!AQ420="","",IF(ISERROR(MATCH(原始数据!AQ420,各类选项!$E:$E,0)),1,0))</f>
        <v/>
      </c>
      <c r="Q419" s="20" t="str">
        <f>IF(原始数据!AR420="","",IF(ISERROR(MATCH(原始数据!AR420,各类选项!$E:$E,0)),1,0))</f>
        <v/>
      </c>
      <c r="R419" s="20" t="str">
        <f>IF(原始数据!AS420="","",IF(ISERROR(MATCH(原始数据!AS420,各类选项!$E:$E,0)),1,0))</f>
        <v/>
      </c>
      <c r="S419" s="20" t="str">
        <f>IF(原始数据!AV420="","",IF(ISERROR(MATCH(原始数据!AV420,各类选项!$C:$C,0)),1,0))</f>
        <v/>
      </c>
      <c r="T419" s="20" t="str">
        <f>IF(赛后数据!M420="","",IF(ISERROR(MATCH(赛后数据!M420,(各类选项!J:J),0)),1,0))</f>
        <v/>
      </c>
      <c r="U419" s="20" t="str">
        <f>IF(赛后数据!U420="","",IF(ISERROR(MATCH(赛后数据!U420,(各类选项!J:J),0)),1,0))</f>
        <v/>
      </c>
      <c r="V419" s="20" t="str">
        <f>IF(赛后数据!AC420="","",IF(ISERROR(MATCH(赛后数据!AC420,(各类选项!J:J),0)),1,0))</f>
        <v/>
      </c>
      <c r="W419" s="20" t="str">
        <f>IF(赛后数据!AK420="","",IF(ISERROR(MATCH(赛后数据!AK420,(各类选项!J:J),0)),1,0))</f>
        <v/>
      </c>
      <c r="Y419" s="20" t="str">
        <f>IF(对局数据!AM420="","",IF(ISERROR(MATCH(对局数据!AM420,(各类选项!J:J),0)),1,0))</f>
        <v/>
      </c>
    </row>
    <row r="420" spans="1:25">
      <c r="A420" s="20">
        <f t="shared" si="18"/>
        <v>0</v>
      </c>
      <c r="B420" s="20">
        <f t="shared" si="19"/>
        <v>0</v>
      </c>
      <c r="C420" s="20">
        <f t="shared" si="20"/>
        <v>0</v>
      </c>
      <c r="D420" s="20" t="str">
        <f>IF(原始数据!K421="","",IF(ISERROR(MATCH(原始数据!K421,原始数据!E421:F421,0)),1,0)-IF(原始数据!K421="",1,0))</f>
        <v/>
      </c>
      <c r="E420" s="20" t="str">
        <f>IF(原始数据!L421="","",IF(ISERROR(MATCH(原始数据!L421,各类选项!L:L,0)),1,0)-IF(原始数据!L421="",1,0))</f>
        <v/>
      </c>
      <c r="F420" s="20" t="str">
        <f>IF(原始数据!W421="","",IF(ISERROR(MATCH(原始数据!W421,各类选项!G:G,0)),1,0))</f>
        <v/>
      </c>
      <c r="G420" s="20" t="str">
        <f>IF(原始数据!X421="","",IF(ISERROR(MATCH(原始数据!X421,各类选项!G:G,0)),1,0))</f>
        <v/>
      </c>
      <c r="H420" s="20" t="str">
        <f>IF(原始数据!AK421="","",IF(ISERROR(MATCH(原始数据!AK421,各类选项!$E:$E,0)),1,0))</f>
        <v/>
      </c>
      <c r="I420" s="20" t="str">
        <f>IF(原始数据!AL421="","",IF(ISERROR(MATCH(原始数据!AL421,各类选项!$E:$E,0)),1,0))</f>
        <v/>
      </c>
      <c r="J420" s="20" t="str">
        <f>IF(原始数据!AR421="","",IF(ISERROR(MATCH(原始数据!AR421,各类选项!$E:$E,0)),1,0))</f>
        <v/>
      </c>
      <c r="K420" s="20" t="str">
        <f>IF(原始数据!AT421="","",IF(ISERROR(MATCH(原始数据!AT421,各类选项!$E:$E,0)),1,0))</f>
        <v/>
      </c>
      <c r="L420" s="20" t="str">
        <f>IF(原始数据!AM421="","",IF(ISERROR(MATCH(原始数据!AM421,各类选项!$C:$C,0)),1,0))</f>
        <v/>
      </c>
      <c r="M420" s="20" t="str">
        <f>IF(原始数据!AN421="","",IF(ISERROR(MATCH(原始数据!AN421,各类选项!$C:$C,0)),1,0))</f>
        <v/>
      </c>
      <c r="N420" s="20" t="str">
        <f>IF(原始数据!AO421="","",IF(ISERROR(MATCH(原始数据!AO421,各类选项!$C:$C,0)),1,0))</f>
        <v/>
      </c>
      <c r="O420" s="20" t="str">
        <f>IF(原始数据!AP421="","",IF(ISERROR(MATCH(原始数据!AP421,各类选项!$E:$E,0)),1,0))</f>
        <v/>
      </c>
      <c r="P420" s="20" t="str">
        <f>IF(原始数据!AQ421="","",IF(ISERROR(MATCH(原始数据!AQ421,各类选项!$E:$E,0)),1,0))</f>
        <v/>
      </c>
      <c r="Q420" s="20" t="str">
        <f>IF(原始数据!AR421="","",IF(ISERROR(MATCH(原始数据!AR421,各类选项!$E:$E,0)),1,0))</f>
        <v/>
      </c>
      <c r="R420" s="20" t="str">
        <f>IF(原始数据!AS421="","",IF(ISERROR(MATCH(原始数据!AS421,各类选项!$E:$E,0)),1,0))</f>
        <v/>
      </c>
      <c r="S420" s="20" t="str">
        <f>IF(原始数据!AV421="","",IF(ISERROR(MATCH(原始数据!AV421,各类选项!$C:$C,0)),1,0))</f>
        <v/>
      </c>
      <c r="T420" s="20" t="str">
        <f>IF(赛后数据!M421="","",IF(ISERROR(MATCH(赛后数据!M421,(各类选项!J:J),0)),1,0))</f>
        <v/>
      </c>
      <c r="U420" s="20" t="str">
        <f>IF(赛后数据!U421="","",IF(ISERROR(MATCH(赛后数据!U421,(各类选项!J:J),0)),1,0))</f>
        <v/>
      </c>
      <c r="V420" s="20" t="str">
        <f>IF(赛后数据!AC421="","",IF(ISERROR(MATCH(赛后数据!AC421,(各类选项!J:J),0)),1,0))</f>
        <v/>
      </c>
      <c r="W420" s="20" t="str">
        <f>IF(赛后数据!AK421="","",IF(ISERROR(MATCH(赛后数据!AK421,(各类选项!J:J),0)),1,0))</f>
        <v/>
      </c>
      <c r="Y420" s="20" t="str">
        <f>IF(对局数据!AM421="","",IF(ISERROR(MATCH(对局数据!AM421,(各类选项!J:J),0)),1,0))</f>
        <v/>
      </c>
    </row>
    <row r="421" spans="1:25">
      <c r="A421" s="20">
        <f t="shared" si="18"/>
        <v>0</v>
      </c>
      <c r="B421" s="20">
        <f t="shared" si="19"/>
        <v>0</v>
      </c>
      <c r="C421" s="20">
        <f t="shared" si="20"/>
        <v>0</v>
      </c>
      <c r="D421" s="20" t="str">
        <f>IF(原始数据!K422="","",IF(ISERROR(MATCH(原始数据!K422,原始数据!E422:F422,0)),1,0)-IF(原始数据!K422="",1,0))</f>
        <v/>
      </c>
      <c r="E421" s="20" t="str">
        <f>IF(原始数据!L422="","",IF(ISERROR(MATCH(原始数据!L422,各类选项!L:L,0)),1,0)-IF(原始数据!L422="",1,0))</f>
        <v/>
      </c>
      <c r="F421" s="20" t="str">
        <f>IF(原始数据!W422="","",IF(ISERROR(MATCH(原始数据!W422,各类选项!G:G,0)),1,0))</f>
        <v/>
      </c>
      <c r="G421" s="20" t="str">
        <f>IF(原始数据!X422="","",IF(ISERROR(MATCH(原始数据!X422,各类选项!G:G,0)),1,0))</f>
        <v/>
      </c>
      <c r="H421" s="20" t="str">
        <f>IF(原始数据!AK422="","",IF(ISERROR(MATCH(原始数据!AK422,各类选项!$E:$E,0)),1,0))</f>
        <v/>
      </c>
      <c r="I421" s="20" t="str">
        <f>IF(原始数据!AL422="","",IF(ISERROR(MATCH(原始数据!AL422,各类选项!$E:$E,0)),1,0))</f>
        <v/>
      </c>
      <c r="J421" s="20" t="str">
        <f>IF(原始数据!AR422="","",IF(ISERROR(MATCH(原始数据!AR422,各类选项!$E:$E,0)),1,0))</f>
        <v/>
      </c>
      <c r="K421" s="20" t="str">
        <f>IF(原始数据!AT422="","",IF(ISERROR(MATCH(原始数据!AT422,各类选项!$E:$E,0)),1,0))</f>
        <v/>
      </c>
      <c r="L421" s="20" t="str">
        <f>IF(原始数据!AM422="","",IF(ISERROR(MATCH(原始数据!AM422,各类选项!$C:$C,0)),1,0))</f>
        <v/>
      </c>
      <c r="M421" s="20" t="str">
        <f>IF(原始数据!AN422="","",IF(ISERROR(MATCH(原始数据!AN422,各类选项!$C:$C,0)),1,0))</f>
        <v/>
      </c>
      <c r="N421" s="20" t="str">
        <f>IF(原始数据!AO422="","",IF(ISERROR(MATCH(原始数据!AO422,各类选项!$C:$C,0)),1,0))</f>
        <v/>
      </c>
      <c r="O421" s="20" t="str">
        <f>IF(原始数据!AP422="","",IF(ISERROR(MATCH(原始数据!AP422,各类选项!$E:$E,0)),1,0))</f>
        <v/>
      </c>
      <c r="P421" s="20" t="str">
        <f>IF(原始数据!AQ422="","",IF(ISERROR(MATCH(原始数据!AQ422,各类选项!$E:$E,0)),1,0))</f>
        <v/>
      </c>
      <c r="Q421" s="20" t="str">
        <f>IF(原始数据!AR422="","",IF(ISERROR(MATCH(原始数据!AR422,各类选项!$E:$E,0)),1,0))</f>
        <v/>
      </c>
      <c r="R421" s="20" t="str">
        <f>IF(原始数据!AS422="","",IF(ISERROR(MATCH(原始数据!AS422,各类选项!$E:$E,0)),1,0))</f>
        <v/>
      </c>
      <c r="S421" s="20" t="str">
        <f>IF(原始数据!AV422="","",IF(ISERROR(MATCH(原始数据!AV422,各类选项!$C:$C,0)),1,0))</f>
        <v/>
      </c>
      <c r="T421" s="20" t="str">
        <f>IF(赛后数据!M422="","",IF(ISERROR(MATCH(赛后数据!M422,(各类选项!J:J),0)),1,0))</f>
        <v/>
      </c>
      <c r="U421" s="20" t="str">
        <f>IF(赛后数据!U422="","",IF(ISERROR(MATCH(赛后数据!U422,(各类选项!J:J),0)),1,0))</f>
        <v/>
      </c>
      <c r="V421" s="20" t="str">
        <f>IF(赛后数据!AC422="","",IF(ISERROR(MATCH(赛后数据!AC422,(各类选项!J:J),0)),1,0))</f>
        <v/>
      </c>
      <c r="W421" s="20" t="str">
        <f>IF(赛后数据!AK422="","",IF(ISERROR(MATCH(赛后数据!AK422,(各类选项!J:J),0)),1,0))</f>
        <v/>
      </c>
      <c r="Y421" s="20" t="str">
        <f>IF(对局数据!AM422="","",IF(ISERROR(MATCH(对局数据!AM422,(各类选项!J:J),0)),1,0))</f>
        <v/>
      </c>
    </row>
    <row r="422" spans="1:25">
      <c r="A422" s="20">
        <f t="shared" si="18"/>
        <v>0</v>
      </c>
      <c r="B422" s="20">
        <f t="shared" si="19"/>
        <v>0</v>
      </c>
      <c r="C422" s="20">
        <f t="shared" si="20"/>
        <v>0</v>
      </c>
      <c r="D422" s="20" t="str">
        <f>IF(原始数据!K423="","",IF(ISERROR(MATCH(原始数据!K423,原始数据!E423:F423,0)),1,0)-IF(原始数据!K423="",1,0))</f>
        <v/>
      </c>
      <c r="E422" s="20" t="str">
        <f>IF(原始数据!L423="","",IF(ISERROR(MATCH(原始数据!L423,各类选项!L:L,0)),1,0)-IF(原始数据!L423="",1,0))</f>
        <v/>
      </c>
      <c r="F422" s="20" t="str">
        <f>IF(原始数据!W423="","",IF(ISERROR(MATCH(原始数据!W423,各类选项!G:G,0)),1,0))</f>
        <v/>
      </c>
      <c r="G422" s="20" t="str">
        <f>IF(原始数据!X423="","",IF(ISERROR(MATCH(原始数据!X423,各类选项!G:G,0)),1,0))</f>
        <v/>
      </c>
      <c r="H422" s="20" t="str">
        <f>IF(原始数据!AK423="","",IF(ISERROR(MATCH(原始数据!AK423,各类选项!$E:$E,0)),1,0))</f>
        <v/>
      </c>
      <c r="I422" s="20" t="str">
        <f>IF(原始数据!AL423="","",IF(ISERROR(MATCH(原始数据!AL423,各类选项!$E:$E,0)),1,0))</f>
        <v/>
      </c>
      <c r="J422" s="20" t="str">
        <f>IF(原始数据!AR423="","",IF(ISERROR(MATCH(原始数据!AR423,各类选项!$E:$E,0)),1,0))</f>
        <v/>
      </c>
      <c r="K422" s="20" t="str">
        <f>IF(原始数据!AT423="","",IF(ISERROR(MATCH(原始数据!AT423,各类选项!$E:$E,0)),1,0))</f>
        <v/>
      </c>
      <c r="L422" s="20" t="str">
        <f>IF(原始数据!AM423="","",IF(ISERROR(MATCH(原始数据!AM423,各类选项!$C:$C,0)),1,0))</f>
        <v/>
      </c>
      <c r="M422" s="20" t="str">
        <f>IF(原始数据!AN423="","",IF(ISERROR(MATCH(原始数据!AN423,各类选项!$C:$C,0)),1,0))</f>
        <v/>
      </c>
      <c r="N422" s="20" t="str">
        <f>IF(原始数据!AO423="","",IF(ISERROR(MATCH(原始数据!AO423,各类选项!$C:$C,0)),1,0))</f>
        <v/>
      </c>
      <c r="O422" s="20" t="str">
        <f>IF(原始数据!AP423="","",IF(ISERROR(MATCH(原始数据!AP423,各类选项!$E:$E,0)),1,0))</f>
        <v/>
      </c>
      <c r="P422" s="20" t="str">
        <f>IF(原始数据!AQ423="","",IF(ISERROR(MATCH(原始数据!AQ423,各类选项!$E:$E,0)),1,0))</f>
        <v/>
      </c>
      <c r="Q422" s="20" t="str">
        <f>IF(原始数据!AR423="","",IF(ISERROR(MATCH(原始数据!AR423,各类选项!$E:$E,0)),1,0))</f>
        <v/>
      </c>
      <c r="R422" s="20" t="str">
        <f>IF(原始数据!AS423="","",IF(ISERROR(MATCH(原始数据!AS423,各类选项!$E:$E,0)),1,0))</f>
        <v/>
      </c>
      <c r="S422" s="20" t="str">
        <f>IF(原始数据!AV423="","",IF(ISERROR(MATCH(原始数据!AV423,各类选项!$C:$C,0)),1,0))</f>
        <v/>
      </c>
      <c r="T422" s="20" t="str">
        <f>IF(赛后数据!M423="","",IF(ISERROR(MATCH(赛后数据!M423,(各类选项!J:J),0)),1,0))</f>
        <v/>
      </c>
      <c r="U422" s="20" t="str">
        <f>IF(赛后数据!U423="","",IF(ISERROR(MATCH(赛后数据!U423,(各类选项!J:J),0)),1,0))</f>
        <v/>
      </c>
      <c r="V422" s="20" t="str">
        <f>IF(赛后数据!AC423="","",IF(ISERROR(MATCH(赛后数据!AC423,(各类选项!J:J),0)),1,0))</f>
        <v/>
      </c>
      <c r="W422" s="20" t="str">
        <f>IF(赛后数据!AK423="","",IF(ISERROR(MATCH(赛后数据!AK423,(各类选项!J:J),0)),1,0))</f>
        <v/>
      </c>
      <c r="Y422" s="20" t="str">
        <f>IF(对局数据!AM423="","",IF(ISERROR(MATCH(对局数据!AM423,(各类选项!J:J),0)),1,0))</f>
        <v/>
      </c>
    </row>
    <row r="423" spans="1:25">
      <c r="A423" s="20">
        <f t="shared" si="18"/>
        <v>0</v>
      </c>
      <c r="B423" s="20">
        <f t="shared" si="19"/>
        <v>0</v>
      </c>
      <c r="C423" s="20">
        <f t="shared" si="20"/>
        <v>0</v>
      </c>
      <c r="D423" s="20" t="str">
        <f>IF(原始数据!K424="","",IF(ISERROR(MATCH(原始数据!K424,原始数据!E424:F424,0)),1,0)-IF(原始数据!K424="",1,0))</f>
        <v/>
      </c>
      <c r="E423" s="20" t="str">
        <f>IF(原始数据!L424="","",IF(ISERROR(MATCH(原始数据!L424,各类选项!L:L,0)),1,0)-IF(原始数据!L424="",1,0))</f>
        <v/>
      </c>
      <c r="F423" s="20" t="str">
        <f>IF(原始数据!W424="","",IF(ISERROR(MATCH(原始数据!W424,各类选项!G:G,0)),1,0))</f>
        <v/>
      </c>
      <c r="G423" s="20" t="str">
        <f>IF(原始数据!X424="","",IF(ISERROR(MATCH(原始数据!X424,各类选项!G:G,0)),1,0))</f>
        <v/>
      </c>
      <c r="H423" s="20" t="str">
        <f>IF(原始数据!AK424="","",IF(ISERROR(MATCH(原始数据!AK424,各类选项!$E:$E,0)),1,0))</f>
        <v/>
      </c>
      <c r="I423" s="20" t="str">
        <f>IF(原始数据!AL424="","",IF(ISERROR(MATCH(原始数据!AL424,各类选项!$E:$E,0)),1,0))</f>
        <v/>
      </c>
      <c r="J423" s="20" t="str">
        <f>IF(原始数据!AR424="","",IF(ISERROR(MATCH(原始数据!AR424,各类选项!$E:$E,0)),1,0))</f>
        <v/>
      </c>
      <c r="K423" s="20" t="str">
        <f>IF(原始数据!AT424="","",IF(ISERROR(MATCH(原始数据!AT424,各类选项!$E:$E,0)),1,0))</f>
        <v/>
      </c>
      <c r="L423" s="20" t="str">
        <f>IF(原始数据!AM424="","",IF(ISERROR(MATCH(原始数据!AM424,各类选项!$C:$C,0)),1,0))</f>
        <v/>
      </c>
      <c r="M423" s="20" t="str">
        <f>IF(原始数据!AN424="","",IF(ISERROR(MATCH(原始数据!AN424,各类选项!$C:$C,0)),1,0))</f>
        <v/>
      </c>
      <c r="N423" s="20" t="str">
        <f>IF(原始数据!AO424="","",IF(ISERROR(MATCH(原始数据!AO424,各类选项!$C:$C,0)),1,0))</f>
        <v/>
      </c>
      <c r="O423" s="20" t="str">
        <f>IF(原始数据!AP424="","",IF(ISERROR(MATCH(原始数据!AP424,各类选项!$E:$E,0)),1,0))</f>
        <v/>
      </c>
      <c r="P423" s="20" t="str">
        <f>IF(原始数据!AQ424="","",IF(ISERROR(MATCH(原始数据!AQ424,各类选项!$E:$E,0)),1,0))</f>
        <v/>
      </c>
      <c r="Q423" s="20" t="str">
        <f>IF(原始数据!AR424="","",IF(ISERROR(MATCH(原始数据!AR424,各类选项!$E:$E,0)),1,0))</f>
        <v/>
      </c>
      <c r="R423" s="20" t="str">
        <f>IF(原始数据!AS424="","",IF(ISERROR(MATCH(原始数据!AS424,各类选项!$E:$E,0)),1,0))</f>
        <v/>
      </c>
      <c r="S423" s="20" t="str">
        <f>IF(原始数据!AV424="","",IF(ISERROR(MATCH(原始数据!AV424,各类选项!$C:$C,0)),1,0))</f>
        <v/>
      </c>
      <c r="T423" s="20" t="str">
        <f>IF(赛后数据!M424="","",IF(ISERROR(MATCH(赛后数据!M424,(各类选项!J:J),0)),1,0))</f>
        <v/>
      </c>
      <c r="U423" s="20" t="str">
        <f>IF(赛后数据!U424="","",IF(ISERROR(MATCH(赛后数据!U424,(各类选项!J:J),0)),1,0))</f>
        <v/>
      </c>
      <c r="V423" s="20" t="str">
        <f>IF(赛后数据!AC424="","",IF(ISERROR(MATCH(赛后数据!AC424,(各类选项!J:J),0)),1,0))</f>
        <v/>
      </c>
      <c r="W423" s="20" t="str">
        <f>IF(赛后数据!AK424="","",IF(ISERROR(MATCH(赛后数据!AK424,(各类选项!J:J),0)),1,0))</f>
        <v/>
      </c>
      <c r="Y423" s="20" t="str">
        <f>IF(对局数据!AM424="","",IF(ISERROR(MATCH(对局数据!AM424,(各类选项!J:J),0)),1,0))</f>
        <v/>
      </c>
    </row>
    <row r="424" spans="1:25">
      <c r="A424" s="20">
        <f t="shared" si="18"/>
        <v>0</v>
      </c>
      <c r="B424" s="20">
        <f t="shared" si="19"/>
        <v>0</v>
      </c>
      <c r="C424" s="20">
        <f t="shared" si="20"/>
        <v>0</v>
      </c>
      <c r="D424" s="20" t="str">
        <f>IF(原始数据!K425="","",IF(ISERROR(MATCH(原始数据!K425,原始数据!E425:F425,0)),1,0)-IF(原始数据!K425="",1,0))</f>
        <v/>
      </c>
      <c r="E424" s="20" t="str">
        <f>IF(原始数据!L425="","",IF(ISERROR(MATCH(原始数据!L425,各类选项!L:L,0)),1,0)-IF(原始数据!L425="",1,0))</f>
        <v/>
      </c>
      <c r="F424" s="20" t="str">
        <f>IF(原始数据!W425="","",IF(ISERROR(MATCH(原始数据!W425,各类选项!G:G,0)),1,0))</f>
        <v/>
      </c>
      <c r="G424" s="20" t="str">
        <f>IF(原始数据!X425="","",IF(ISERROR(MATCH(原始数据!X425,各类选项!G:G,0)),1,0))</f>
        <v/>
      </c>
      <c r="H424" s="20" t="str">
        <f>IF(原始数据!AK425="","",IF(ISERROR(MATCH(原始数据!AK425,各类选项!$E:$E,0)),1,0))</f>
        <v/>
      </c>
      <c r="I424" s="20" t="str">
        <f>IF(原始数据!AL425="","",IF(ISERROR(MATCH(原始数据!AL425,各类选项!$E:$E,0)),1,0))</f>
        <v/>
      </c>
      <c r="J424" s="20" t="str">
        <f>IF(原始数据!AR425="","",IF(ISERROR(MATCH(原始数据!AR425,各类选项!$E:$E,0)),1,0))</f>
        <v/>
      </c>
      <c r="K424" s="20" t="str">
        <f>IF(原始数据!AT425="","",IF(ISERROR(MATCH(原始数据!AT425,各类选项!$E:$E,0)),1,0))</f>
        <v/>
      </c>
      <c r="L424" s="20" t="str">
        <f>IF(原始数据!AM425="","",IF(ISERROR(MATCH(原始数据!AM425,各类选项!$C:$C,0)),1,0))</f>
        <v/>
      </c>
      <c r="M424" s="20" t="str">
        <f>IF(原始数据!AN425="","",IF(ISERROR(MATCH(原始数据!AN425,各类选项!$C:$C,0)),1,0))</f>
        <v/>
      </c>
      <c r="N424" s="20" t="str">
        <f>IF(原始数据!AO425="","",IF(ISERROR(MATCH(原始数据!AO425,各类选项!$C:$C,0)),1,0))</f>
        <v/>
      </c>
      <c r="O424" s="20" t="str">
        <f>IF(原始数据!AP425="","",IF(ISERROR(MATCH(原始数据!AP425,各类选项!$E:$E,0)),1,0))</f>
        <v/>
      </c>
      <c r="P424" s="20" t="str">
        <f>IF(原始数据!AQ425="","",IF(ISERROR(MATCH(原始数据!AQ425,各类选项!$E:$E,0)),1,0))</f>
        <v/>
      </c>
      <c r="Q424" s="20" t="str">
        <f>IF(原始数据!AR425="","",IF(ISERROR(MATCH(原始数据!AR425,各类选项!$E:$E,0)),1,0))</f>
        <v/>
      </c>
      <c r="R424" s="20" t="str">
        <f>IF(原始数据!AS425="","",IF(ISERROR(MATCH(原始数据!AS425,各类选项!$E:$E,0)),1,0))</f>
        <v/>
      </c>
      <c r="S424" s="20" t="str">
        <f>IF(原始数据!AV425="","",IF(ISERROR(MATCH(原始数据!AV425,各类选项!$C:$C,0)),1,0))</f>
        <v/>
      </c>
      <c r="T424" s="20" t="str">
        <f>IF(赛后数据!M425="","",IF(ISERROR(MATCH(赛后数据!M425,(各类选项!J:J),0)),1,0))</f>
        <v/>
      </c>
      <c r="U424" s="20" t="str">
        <f>IF(赛后数据!U425="","",IF(ISERROR(MATCH(赛后数据!U425,(各类选项!J:J),0)),1,0))</f>
        <v/>
      </c>
      <c r="V424" s="20" t="str">
        <f>IF(赛后数据!AC425="","",IF(ISERROR(MATCH(赛后数据!AC425,(各类选项!J:J),0)),1,0))</f>
        <v/>
      </c>
      <c r="W424" s="20" t="str">
        <f>IF(赛后数据!AK425="","",IF(ISERROR(MATCH(赛后数据!AK425,(各类选项!J:J),0)),1,0))</f>
        <v/>
      </c>
      <c r="Y424" s="20" t="str">
        <f>IF(对局数据!AM425="","",IF(ISERROR(MATCH(对局数据!AM425,(各类选项!J:J),0)),1,0))</f>
        <v/>
      </c>
    </row>
    <row r="425" spans="1:25">
      <c r="A425" s="20">
        <f t="shared" si="18"/>
        <v>0</v>
      </c>
      <c r="B425" s="20">
        <f t="shared" si="19"/>
        <v>0</v>
      </c>
      <c r="C425" s="20">
        <f t="shared" si="20"/>
        <v>0</v>
      </c>
      <c r="D425" s="20" t="str">
        <f>IF(原始数据!K426="","",IF(ISERROR(MATCH(原始数据!K426,原始数据!E426:F426,0)),1,0)-IF(原始数据!K426="",1,0))</f>
        <v/>
      </c>
      <c r="E425" s="20" t="str">
        <f>IF(原始数据!L426="","",IF(ISERROR(MATCH(原始数据!L426,各类选项!L:L,0)),1,0)-IF(原始数据!L426="",1,0))</f>
        <v/>
      </c>
      <c r="F425" s="20" t="str">
        <f>IF(原始数据!W426="","",IF(ISERROR(MATCH(原始数据!W426,各类选项!G:G,0)),1,0))</f>
        <v/>
      </c>
      <c r="G425" s="20" t="str">
        <f>IF(原始数据!X426="","",IF(ISERROR(MATCH(原始数据!X426,各类选项!G:G,0)),1,0))</f>
        <v/>
      </c>
      <c r="H425" s="20" t="str">
        <f>IF(原始数据!AK426="","",IF(ISERROR(MATCH(原始数据!AK426,各类选项!$E:$E,0)),1,0))</f>
        <v/>
      </c>
      <c r="I425" s="20" t="str">
        <f>IF(原始数据!AL426="","",IF(ISERROR(MATCH(原始数据!AL426,各类选项!$E:$E,0)),1,0))</f>
        <v/>
      </c>
      <c r="J425" s="20" t="str">
        <f>IF(原始数据!AR426="","",IF(ISERROR(MATCH(原始数据!AR426,各类选项!$E:$E,0)),1,0))</f>
        <v/>
      </c>
      <c r="K425" s="20" t="str">
        <f>IF(原始数据!AT426="","",IF(ISERROR(MATCH(原始数据!AT426,各类选项!$E:$E,0)),1,0))</f>
        <v/>
      </c>
      <c r="L425" s="20" t="str">
        <f>IF(原始数据!AM426="","",IF(ISERROR(MATCH(原始数据!AM426,各类选项!$C:$C,0)),1,0))</f>
        <v/>
      </c>
      <c r="M425" s="20" t="str">
        <f>IF(原始数据!AN426="","",IF(ISERROR(MATCH(原始数据!AN426,各类选项!$C:$C,0)),1,0))</f>
        <v/>
      </c>
      <c r="N425" s="20" t="str">
        <f>IF(原始数据!AO426="","",IF(ISERROR(MATCH(原始数据!AO426,各类选项!$C:$C,0)),1,0))</f>
        <v/>
      </c>
      <c r="O425" s="20" t="str">
        <f>IF(原始数据!AP426="","",IF(ISERROR(MATCH(原始数据!AP426,各类选项!$E:$E,0)),1,0))</f>
        <v/>
      </c>
      <c r="P425" s="20" t="str">
        <f>IF(原始数据!AQ426="","",IF(ISERROR(MATCH(原始数据!AQ426,各类选项!$E:$E,0)),1,0))</f>
        <v/>
      </c>
      <c r="Q425" s="20" t="str">
        <f>IF(原始数据!AR426="","",IF(ISERROR(MATCH(原始数据!AR426,各类选项!$E:$E,0)),1,0))</f>
        <v/>
      </c>
      <c r="R425" s="20" t="str">
        <f>IF(原始数据!AS426="","",IF(ISERROR(MATCH(原始数据!AS426,各类选项!$E:$E,0)),1,0))</f>
        <v/>
      </c>
      <c r="S425" s="20" t="str">
        <f>IF(原始数据!AV426="","",IF(ISERROR(MATCH(原始数据!AV426,各类选项!$C:$C,0)),1,0))</f>
        <v/>
      </c>
      <c r="T425" s="20" t="str">
        <f>IF(赛后数据!M426="","",IF(ISERROR(MATCH(赛后数据!M426,(各类选项!J:J),0)),1,0))</f>
        <v/>
      </c>
      <c r="U425" s="20" t="str">
        <f>IF(赛后数据!U426="","",IF(ISERROR(MATCH(赛后数据!U426,(各类选项!J:J),0)),1,0))</f>
        <v/>
      </c>
      <c r="V425" s="20" t="str">
        <f>IF(赛后数据!AC426="","",IF(ISERROR(MATCH(赛后数据!AC426,(各类选项!J:J),0)),1,0))</f>
        <v/>
      </c>
      <c r="W425" s="20" t="str">
        <f>IF(赛后数据!AK426="","",IF(ISERROR(MATCH(赛后数据!AK426,(各类选项!J:J),0)),1,0))</f>
        <v/>
      </c>
      <c r="Y425" s="20" t="str">
        <f>IF(对局数据!AM426="","",IF(ISERROR(MATCH(对局数据!AM426,(各类选项!J:J),0)),1,0))</f>
        <v/>
      </c>
    </row>
    <row r="426" spans="1:25">
      <c r="A426" s="20">
        <f t="shared" si="18"/>
        <v>0</v>
      </c>
      <c r="B426" s="20">
        <f t="shared" si="19"/>
        <v>0</v>
      </c>
      <c r="C426" s="20">
        <f t="shared" si="20"/>
        <v>0</v>
      </c>
      <c r="D426" s="20" t="str">
        <f>IF(原始数据!K427="","",IF(ISERROR(MATCH(原始数据!K427,原始数据!E427:F427,0)),1,0)-IF(原始数据!K427="",1,0))</f>
        <v/>
      </c>
      <c r="E426" s="20" t="str">
        <f>IF(原始数据!L427="","",IF(ISERROR(MATCH(原始数据!L427,各类选项!L:L,0)),1,0)-IF(原始数据!L427="",1,0))</f>
        <v/>
      </c>
      <c r="F426" s="20" t="str">
        <f>IF(原始数据!W427="","",IF(ISERROR(MATCH(原始数据!W427,各类选项!G:G,0)),1,0))</f>
        <v/>
      </c>
      <c r="G426" s="20" t="str">
        <f>IF(原始数据!X427="","",IF(ISERROR(MATCH(原始数据!X427,各类选项!G:G,0)),1,0))</f>
        <v/>
      </c>
      <c r="H426" s="20" t="str">
        <f>IF(原始数据!AK427="","",IF(ISERROR(MATCH(原始数据!AK427,各类选项!$E:$E,0)),1,0))</f>
        <v/>
      </c>
      <c r="I426" s="20" t="str">
        <f>IF(原始数据!AL427="","",IF(ISERROR(MATCH(原始数据!AL427,各类选项!$E:$E,0)),1,0))</f>
        <v/>
      </c>
      <c r="J426" s="20" t="str">
        <f>IF(原始数据!AR427="","",IF(ISERROR(MATCH(原始数据!AR427,各类选项!$E:$E,0)),1,0))</f>
        <v/>
      </c>
      <c r="K426" s="20" t="str">
        <f>IF(原始数据!AT427="","",IF(ISERROR(MATCH(原始数据!AT427,各类选项!$E:$E,0)),1,0))</f>
        <v/>
      </c>
      <c r="L426" s="20" t="str">
        <f>IF(原始数据!AM427="","",IF(ISERROR(MATCH(原始数据!AM427,各类选项!$C:$C,0)),1,0))</f>
        <v/>
      </c>
      <c r="M426" s="20" t="str">
        <f>IF(原始数据!AN427="","",IF(ISERROR(MATCH(原始数据!AN427,各类选项!$C:$C,0)),1,0))</f>
        <v/>
      </c>
      <c r="N426" s="20" t="str">
        <f>IF(原始数据!AO427="","",IF(ISERROR(MATCH(原始数据!AO427,各类选项!$C:$C,0)),1,0))</f>
        <v/>
      </c>
      <c r="O426" s="20" t="str">
        <f>IF(原始数据!AP427="","",IF(ISERROR(MATCH(原始数据!AP427,各类选项!$E:$E,0)),1,0))</f>
        <v/>
      </c>
      <c r="P426" s="20" t="str">
        <f>IF(原始数据!AQ427="","",IF(ISERROR(MATCH(原始数据!AQ427,各类选项!$E:$E,0)),1,0))</f>
        <v/>
      </c>
      <c r="Q426" s="20" t="str">
        <f>IF(原始数据!AR427="","",IF(ISERROR(MATCH(原始数据!AR427,各类选项!$E:$E,0)),1,0))</f>
        <v/>
      </c>
      <c r="R426" s="20" t="str">
        <f>IF(原始数据!AS427="","",IF(ISERROR(MATCH(原始数据!AS427,各类选项!$E:$E,0)),1,0))</f>
        <v/>
      </c>
      <c r="S426" s="20" t="str">
        <f>IF(原始数据!AV427="","",IF(ISERROR(MATCH(原始数据!AV427,各类选项!$C:$C,0)),1,0))</f>
        <v/>
      </c>
      <c r="T426" s="20" t="str">
        <f>IF(赛后数据!M427="","",IF(ISERROR(MATCH(赛后数据!M427,(各类选项!J:J),0)),1,0))</f>
        <v/>
      </c>
      <c r="U426" s="20" t="str">
        <f>IF(赛后数据!U427="","",IF(ISERROR(MATCH(赛后数据!U427,(各类选项!J:J),0)),1,0))</f>
        <v/>
      </c>
      <c r="V426" s="20" t="str">
        <f>IF(赛后数据!AC427="","",IF(ISERROR(MATCH(赛后数据!AC427,(各类选项!J:J),0)),1,0))</f>
        <v/>
      </c>
      <c r="W426" s="20" t="str">
        <f>IF(赛后数据!AK427="","",IF(ISERROR(MATCH(赛后数据!AK427,(各类选项!J:J),0)),1,0))</f>
        <v/>
      </c>
      <c r="Y426" s="20" t="str">
        <f>IF(对局数据!AM427="","",IF(ISERROR(MATCH(对局数据!AM427,(各类选项!J:J),0)),1,0))</f>
        <v/>
      </c>
    </row>
    <row r="427" spans="1:25">
      <c r="A427" s="20">
        <f t="shared" si="18"/>
        <v>0</v>
      </c>
      <c r="B427" s="20">
        <f t="shared" si="19"/>
        <v>0</v>
      </c>
      <c r="C427" s="20">
        <f t="shared" si="20"/>
        <v>0</v>
      </c>
      <c r="D427" s="20" t="str">
        <f>IF(原始数据!K428="","",IF(ISERROR(MATCH(原始数据!K428,原始数据!E428:F428,0)),1,0)-IF(原始数据!K428="",1,0))</f>
        <v/>
      </c>
      <c r="E427" s="20" t="str">
        <f>IF(原始数据!L428="","",IF(ISERROR(MATCH(原始数据!L428,各类选项!L:L,0)),1,0)-IF(原始数据!L428="",1,0))</f>
        <v/>
      </c>
      <c r="F427" s="20" t="str">
        <f>IF(原始数据!W428="","",IF(ISERROR(MATCH(原始数据!W428,各类选项!G:G,0)),1,0))</f>
        <v/>
      </c>
      <c r="G427" s="20" t="str">
        <f>IF(原始数据!X428="","",IF(ISERROR(MATCH(原始数据!X428,各类选项!G:G,0)),1,0))</f>
        <v/>
      </c>
      <c r="H427" s="20" t="str">
        <f>IF(原始数据!AK428="","",IF(ISERROR(MATCH(原始数据!AK428,各类选项!$E:$E,0)),1,0))</f>
        <v/>
      </c>
      <c r="I427" s="20" t="str">
        <f>IF(原始数据!AL428="","",IF(ISERROR(MATCH(原始数据!AL428,各类选项!$E:$E,0)),1,0))</f>
        <v/>
      </c>
      <c r="J427" s="20" t="str">
        <f>IF(原始数据!AR428="","",IF(ISERROR(MATCH(原始数据!AR428,各类选项!$E:$E,0)),1,0))</f>
        <v/>
      </c>
      <c r="K427" s="20" t="str">
        <f>IF(原始数据!AT428="","",IF(ISERROR(MATCH(原始数据!AT428,各类选项!$E:$E,0)),1,0))</f>
        <v/>
      </c>
      <c r="L427" s="20" t="str">
        <f>IF(原始数据!AM428="","",IF(ISERROR(MATCH(原始数据!AM428,各类选项!$C:$C,0)),1,0))</f>
        <v/>
      </c>
      <c r="M427" s="20" t="str">
        <f>IF(原始数据!AN428="","",IF(ISERROR(MATCH(原始数据!AN428,各类选项!$C:$C,0)),1,0))</f>
        <v/>
      </c>
      <c r="N427" s="20" t="str">
        <f>IF(原始数据!AO428="","",IF(ISERROR(MATCH(原始数据!AO428,各类选项!$C:$C,0)),1,0))</f>
        <v/>
      </c>
      <c r="O427" s="20" t="str">
        <f>IF(原始数据!AP428="","",IF(ISERROR(MATCH(原始数据!AP428,各类选项!$E:$E,0)),1,0))</f>
        <v/>
      </c>
      <c r="P427" s="20" t="str">
        <f>IF(原始数据!AQ428="","",IF(ISERROR(MATCH(原始数据!AQ428,各类选项!$E:$E,0)),1,0))</f>
        <v/>
      </c>
      <c r="Q427" s="20" t="str">
        <f>IF(原始数据!AR428="","",IF(ISERROR(MATCH(原始数据!AR428,各类选项!$E:$E,0)),1,0))</f>
        <v/>
      </c>
      <c r="R427" s="20" t="str">
        <f>IF(原始数据!AS428="","",IF(ISERROR(MATCH(原始数据!AS428,各类选项!$E:$E,0)),1,0))</f>
        <v/>
      </c>
      <c r="S427" s="20" t="str">
        <f>IF(原始数据!AV428="","",IF(ISERROR(MATCH(原始数据!AV428,各类选项!$C:$C,0)),1,0))</f>
        <v/>
      </c>
      <c r="T427" s="20" t="str">
        <f>IF(赛后数据!M428="","",IF(ISERROR(MATCH(赛后数据!M428,(各类选项!J:J),0)),1,0))</f>
        <v/>
      </c>
      <c r="U427" s="20" t="str">
        <f>IF(赛后数据!U428="","",IF(ISERROR(MATCH(赛后数据!U428,(各类选项!J:J),0)),1,0))</f>
        <v/>
      </c>
      <c r="V427" s="20" t="str">
        <f>IF(赛后数据!AC428="","",IF(ISERROR(MATCH(赛后数据!AC428,(各类选项!J:J),0)),1,0))</f>
        <v/>
      </c>
      <c r="W427" s="20" t="str">
        <f>IF(赛后数据!AK428="","",IF(ISERROR(MATCH(赛后数据!AK428,(各类选项!J:J),0)),1,0))</f>
        <v/>
      </c>
      <c r="Y427" s="20" t="str">
        <f>IF(对局数据!AM428="","",IF(ISERROR(MATCH(对局数据!AM428,(各类选项!J:J),0)),1,0))</f>
        <v/>
      </c>
    </row>
    <row r="428" spans="1:25">
      <c r="A428" s="20">
        <f t="shared" si="18"/>
        <v>0</v>
      </c>
      <c r="B428" s="20">
        <f t="shared" si="19"/>
        <v>0</v>
      </c>
      <c r="C428" s="20">
        <f t="shared" si="20"/>
        <v>0</v>
      </c>
      <c r="D428" s="20" t="str">
        <f>IF(原始数据!K429="","",IF(ISERROR(MATCH(原始数据!K429,原始数据!E429:F429,0)),1,0)-IF(原始数据!K429="",1,0))</f>
        <v/>
      </c>
      <c r="E428" s="20" t="str">
        <f>IF(原始数据!L429="","",IF(ISERROR(MATCH(原始数据!L429,各类选项!L:L,0)),1,0)-IF(原始数据!L429="",1,0))</f>
        <v/>
      </c>
      <c r="F428" s="20" t="str">
        <f>IF(原始数据!W429="","",IF(ISERROR(MATCH(原始数据!W429,各类选项!G:G,0)),1,0))</f>
        <v/>
      </c>
      <c r="G428" s="20" t="str">
        <f>IF(原始数据!X429="","",IF(ISERROR(MATCH(原始数据!X429,各类选项!G:G,0)),1,0))</f>
        <v/>
      </c>
      <c r="H428" s="20" t="str">
        <f>IF(原始数据!AK429="","",IF(ISERROR(MATCH(原始数据!AK429,各类选项!$E:$E,0)),1,0))</f>
        <v/>
      </c>
      <c r="I428" s="20" t="str">
        <f>IF(原始数据!AL429="","",IF(ISERROR(MATCH(原始数据!AL429,各类选项!$E:$E,0)),1,0))</f>
        <v/>
      </c>
      <c r="J428" s="20" t="str">
        <f>IF(原始数据!AR429="","",IF(ISERROR(MATCH(原始数据!AR429,各类选项!$E:$E,0)),1,0))</f>
        <v/>
      </c>
      <c r="K428" s="20" t="str">
        <f>IF(原始数据!AT429="","",IF(ISERROR(MATCH(原始数据!AT429,各类选项!$E:$E,0)),1,0))</f>
        <v/>
      </c>
      <c r="L428" s="20" t="str">
        <f>IF(原始数据!AM429="","",IF(ISERROR(MATCH(原始数据!AM429,各类选项!$C:$C,0)),1,0))</f>
        <v/>
      </c>
      <c r="M428" s="20" t="str">
        <f>IF(原始数据!AN429="","",IF(ISERROR(MATCH(原始数据!AN429,各类选项!$C:$C,0)),1,0))</f>
        <v/>
      </c>
      <c r="N428" s="20" t="str">
        <f>IF(原始数据!AO429="","",IF(ISERROR(MATCH(原始数据!AO429,各类选项!$C:$C,0)),1,0))</f>
        <v/>
      </c>
      <c r="O428" s="20" t="str">
        <f>IF(原始数据!AP429="","",IF(ISERROR(MATCH(原始数据!AP429,各类选项!$E:$E,0)),1,0))</f>
        <v/>
      </c>
      <c r="P428" s="20" t="str">
        <f>IF(原始数据!AQ429="","",IF(ISERROR(MATCH(原始数据!AQ429,各类选项!$E:$E,0)),1,0))</f>
        <v/>
      </c>
      <c r="Q428" s="20" t="str">
        <f>IF(原始数据!AR429="","",IF(ISERROR(MATCH(原始数据!AR429,各类选项!$E:$E,0)),1,0))</f>
        <v/>
      </c>
      <c r="R428" s="20" t="str">
        <f>IF(原始数据!AS429="","",IF(ISERROR(MATCH(原始数据!AS429,各类选项!$E:$E,0)),1,0))</f>
        <v/>
      </c>
      <c r="S428" s="20" t="str">
        <f>IF(原始数据!AV429="","",IF(ISERROR(MATCH(原始数据!AV429,各类选项!$C:$C,0)),1,0))</f>
        <v/>
      </c>
      <c r="T428" s="20" t="str">
        <f>IF(赛后数据!M429="","",IF(ISERROR(MATCH(赛后数据!M429,(各类选项!J:J),0)),1,0))</f>
        <v/>
      </c>
      <c r="U428" s="20" t="str">
        <f>IF(赛后数据!U429="","",IF(ISERROR(MATCH(赛后数据!U429,(各类选项!J:J),0)),1,0))</f>
        <v/>
      </c>
      <c r="V428" s="20" t="str">
        <f>IF(赛后数据!AC429="","",IF(ISERROR(MATCH(赛后数据!AC429,(各类选项!J:J),0)),1,0))</f>
        <v/>
      </c>
      <c r="W428" s="20" t="str">
        <f>IF(赛后数据!AK429="","",IF(ISERROR(MATCH(赛后数据!AK429,(各类选项!J:J),0)),1,0))</f>
        <v/>
      </c>
      <c r="Y428" s="20" t="str">
        <f>IF(对局数据!AM429="","",IF(ISERROR(MATCH(对局数据!AM429,(各类选项!J:J),0)),1,0))</f>
        <v/>
      </c>
    </row>
    <row r="429" spans="1:25">
      <c r="A429" s="20">
        <f t="shared" si="18"/>
        <v>0</v>
      </c>
      <c r="B429" s="20">
        <f t="shared" si="19"/>
        <v>0</v>
      </c>
      <c r="C429" s="20">
        <f t="shared" si="20"/>
        <v>0</v>
      </c>
      <c r="D429" s="20" t="str">
        <f>IF(原始数据!K430="","",IF(ISERROR(MATCH(原始数据!K430,原始数据!E430:F430,0)),1,0)-IF(原始数据!K430="",1,0))</f>
        <v/>
      </c>
      <c r="E429" s="20" t="str">
        <f>IF(原始数据!L430="","",IF(ISERROR(MATCH(原始数据!L430,各类选项!L:L,0)),1,0)-IF(原始数据!L430="",1,0))</f>
        <v/>
      </c>
      <c r="F429" s="20" t="str">
        <f>IF(原始数据!W430="","",IF(ISERROR(MATCH(原始数据!W430,各类选项!G:G,0)),1,0))</f>
        <v/>
      </c>
      <c r="G429" s="20" t="str">
        <f>IF(原始数据!X430="","",IF(ISERROR(MATCH(原始数据!X430,各类选项!G:G,0)),1,0))</f>
        <v/>
      </c>
      <c r="H429" s="20" t="str">
        <f>IF(原始数据!AK430="","",IF(ISERROR(MATCH(原始数据!AK430,各类选项!$E:$E,0)),1,0))</f>
        <v/>
      </c>
      <c r="I429" s="20" t="str">
        <f>IF(原始数据!AL430="","",IF(ISERROR(MATCH(原始数据!AL430,各类选项!$E:$E,0)),1,0))</f>
        <v/>
      </c>
      <c r="J429" s="20" t="str">
        <f>IF(原始数据!AR430="","",IF(ISERROR(MATCH(原始数据!AR430,各类选项!$E:$E,0)),1,0))</f>
        <v/>
      </c>
      <c r="K429" s="20" t="str">
        <f>IF(原始数据!AT430="","",IF(ISERROR(MATCH(原始数据!AT430,各类选项!$E:$E,0)),1,0))</f>
        <v/>
      </c>
      <c r="L429" s="20" t="str">
        <f>IF(原始数据!AM430="","",IF(ISERROR(MATCH(原始数据!AM430,各类选项!$C:$C,0)),1,0))</f>
        <v/>
      </c>
      <c r="M429" s="20" t="str">
        <f>IF(原始数据!AN430="","",IF(ISERROR(MATCH(原始数据!AN430,各类选项!$C:$C,0)),1,0))</f>
        <v/>
      </c>
      <c r="N429" s="20" t="str">
        <f>IF(原始数据!AO430="","",IF(ISERROR(MATCH(原始数据!AO430,各类选项!$C:$C,0)),1,0))</f>
        <v/>
      </c>
      <c r="O429" s="20" t="str">
        <f>IF(原始数据!AP430="","",IF(ISERROR(MATCH(原始数据!AP430,各类选项!$E:$E,0)),1,0))</f>
        <v/>
      </c>
      <c r="P429" s="20" t="str">
        <f>IF(原始数据!AQ430="","",IF(ISERROR(MATCH(原始数据!AQ430,各类选项!$E:$E,0)),1,0))</f>
        <v/>
      </c>
      <c r="Q429" s="20" t="str">
        <f>IF(原始数据!AR430="","",IF(ISERROR(MATCH(原始数据!AR430,各类选项!$E:$E,0)),1,0))</f>
        <v/>
      </c>
      <c r="R429" s="20" t="str">
        <f>IF(原始数据!AS430="","",IF(ISERROR(MATCH(原始数据!AS430,各类选项!$E:$E,0)),1,0))</f>
        <v/>
      </c>
      <c r="S429" s="20" t="str">
        <f>IF(原始数据!AV430="","",IF(ISERROR(MATCH(原始数据!AV430,各类选项!$C:$C,0)),1,0))</f>
        <v/>
      </c>
      <c r="T429" s="20" t="str">
        <f>IF(赛后数据!M430="","",IF(ISERROR(MATCH(赛后数据!M430,(各类选项!J:J),0)),1,0))</f>
        <v/>
      </c>
      <c r="U429" s="20" t="str">
        <f>IF(赛后数据!U430="","",IF(ISERROR(MATCH(赛后数据!U430,(各类选项!J:J),0)),1,0))</f>
        <v/>
      </c>
      <c r="V429" s="20" t="str">
        <f>IF(赛后数据!AC430="","",IF(ISERROR(MATCH(赛后数据!AC430,(各类选项!J:J),0)),1,0))</f>
        <v/>
      </c>
      <c r="W429" s="20" t="str">
        <f>IF(赛后数据!AK430="","",IF(ISERROR(MATCH(赛后数据!AK430,(各类选项!J:J),0)),1,0))</f>
        <v/>
      </c>
      <c r="Y429" s="20" t="str">
        <f>IF(对局数据!AM430="","",IF(ISERROR(MATCH(对局数据!AM430,(各类选项!J:J),0)),1,0))</f>
        <v/>
      </c>
    </row>
    <row r="430" spans="1:25">
      <c r="A430" s="20">
        <f t="shared" si="18"/>
        <v>0</v>
      </c>
      <c r="B430" s="20">
        <f t="shared" si="19"/>
        <v>0</v>
      </c>
      <c r="C430" s="20">
        <f t="shared" si="20"/>
        <v>0</v>
      </c>
      <c r="D430" s="20" t="str">
        <f>IF(原始数据!K431="","",IF(ISERROR(MATCH(原始数据!K431,原始数据!E431:F431,0)),1,0)-IF(原始数据!K431="",1,0))</f>
        <v/>
      </c>
      <c r="E430" s="20" t="str">
        <f>IF(原始数据!L431="","",IF(ISERROR(MATCH(原始数据!L431,各类选项!L:L,0)),1,0)-IF(原始数据!L431="",1,0))</f>
        <v/>
      </c>
      <c r="F430" s="20" t="str">
        <f>IF(原始数据!W431="","",IF(ISERROR(MATCH(原始数据!W431,各类选项!G:G,0)),1,0))</f>
        <v/>
      </c>
      <c r="G430" s="20" t="str">
        <f>IF(原始数据!X431="","",IF(ISERROR(MATCH(原始数据!X431,各类选项!G:G,0)),1,0))</f>
        <v/>
      </c>
      <c r="H430" s="20" t="str">
        <f>IF(原始数据!AK431="","",IF(ISERROR(MATCH(原始数据!AK431,各类选项!$E:$E,0)),1,0))</f>
        <v/>
      </c>
      <c r="I430" s="20" t="str">
        <f>IF(原始数据!AL431="","",IF(ISERROR(MATCH(原始数据!AL431,各类选项!$E:$E,0)),1,0))</f>
        <v/>
      </c>
      <c r="J430" s="20" t="str">
        <f>IF(原始数据!AR431="","",IF(ISERROR(MATCH(原始数据!AR431,各类选项!$E:$E,0)),1,0))</f>
        <v/>
      </c>
      <c r="K430" s="20" t="str">
        <f>IF(原始数据!AT431="","",IF(ISERROR(MATCH(原始数据!AT431,各类选项!$E:$E,0)),1,0))</f>
        <v/>
      </c>
      <c r="L430" s="20" t="str">
        <f>IF(原始数据!AM431="","",IF(ISERROR(MATCH(原始数据!AM431,各类选项!$C:$C,0)),1,0))</f>
        <v/>
      </c>
      <c r="M430" s="20" t="str">
        <f>IF(原始数据!AN431="","",IF(ISERROR(MATCH(原始数据!AN431,各类选项!$C:$C,0)),1,0))</f>
        <v/>
      </c>
      <c r="N430" s="20" t="str">
        <f>IF(原始数据!AO431="","",IF(ISERROR(MATCH(原始数据!AO431,各类选项!$C:$C,0)),1,0))</f>
        <v/>
      </c>
      <c r="O430" s="20" t="str">
        <f>IF(原始数据!AP431="","",IF(ISERROR(MATCH(原始数据!AP431,各类选项!$E:$E,0)),1,0))</f>
        <v/>
      </c>
      <c r="P430" s="20" t="str">
        <f>IF(原始数据!AQ431="","",IF(ISERROR(MATCH(原始数据!AQ431,各类选项!$E:$E,0)),1,0))</f>
        <v/>
      </c>
      <c r="Q430" s="20" t="str">
        <f>IF(原始数据!AR431="","",IF(ISERROR(MATCH(原始数据!AR431,各类选项!$E:$E,0)),1,0))</f>
        <v/>
      </c>
      <c r="R430" s="20" t="str">
        <f>IF(原始数据!AS431="","",IF(ISERROR(MATCH(原始数据!AS431,各类选项!$E:$E,0)),1,0))</f>
        <v/>
      </c>
      <c r="S430" s="20" t="str">
        <f>IF(原始数据!AV431="","",IF(ISERROR(MATCH(原始数据!AV431,各类选项!$C:$C,0)),1,0))</f>
        <v/>
      </c>
      <c r="T430" s="20" t="str">
        <f>IF(赛后数据!M431="","",IF(ISERROR(MATCH(赛后数据!M431,(各类选项!J:J),0)),1,0))</f>
        <v/>
      </c>
      <c r="U430" s="20" t="str">
        <f>IF(赛后数据!U431="","",IF(ISERROR(MATCH(赛后数据!U431,(各类选项!J:J),0)),1,0))</f>
        <v/>
      </c>
      <c r="V430" s="20" t="str">
        <f>IF(赛后数据!AC431="","",IF(ISERROR(MATCH(赛后数据!AC431,(各类选项!J:J),0)),1,0))</f>
        <v/>
      </c>
      <c r="W430" s="20" t="str">
        <f>IF(赛后数据!AK431="","",IF(ISERROR(MATCH(赛后数据!AK431,(各类选项!J:J),0)),1,0))</f>
        <v/>
      </c>
      <c r="Y430" s="20" t="str">
        <f>IF(对局数据!AM431="","",IF(ISERROR(MATCH(对局数据!AM431,(各类选项!J:J),0)),1,0))</f>
        <v/>
      </c>
    </row>
    <row r="431" spans="1:25">
      <c r="A431" s="20">
        <f t="shared" si="18"/>
        <v>0</v>
      </c>
      <c r="B431" s="20">
        <f t="shared" si="19"/>
        <v>0</v>
      </c>
      <c r="C431" s="20">
        <f t="shared" si="20"/>
        <v>0</v>
      </c>
      <c r="D431" s="20" t="str">
        <f>IF(原始数据!K432="","",IF(ISERROR(MATCH(原始数据!K432,原始数据!E432:F432,0)),1,0)-IF(原始数据!K432="",1,0))</f>
        <v/>
      </c>
      <c r="E431" s="20" t="str">
        <f>IF(原始数据!L432="","",IF(ISERROR(MATCH(原始数据!L432,各类选项!L:L,0)),1,0)-IF(原始数据!L432="",1,0))</f>
        <v/>
      </c>
      <c r="F431" s="20" t="str">
        <f>IF(原始数据!W432="","",IF(ISERROR(MATCH(原始数据!W432,各类选项!G:G,0)),1,0))</f>
        <v/>
      </c>
      <c r="G431" s="20" t="str">
        <f>IF(原始数据!X432="","",IF(ISERROR(MATCH(原始数据!X432,各类选项!G:G,0)),1,0))</f>
        <v/>
      </c>
      <c r="H431" s="20" t="str">
        <f>IF(原始数据!AK432="","",IF(ISERROR(MATCH(原始数据!AK432,各类选项!$E:$E,0)),1,0))</f>
        <v/>
      </c>
      <c r="I431" s="20" t="str">
        <f>IF(原始数据!AL432="","",IF(ISERROR(MATCH(原始数据!AL432,各类选项!$E:$E,0)),1,0))</f>
        <v/>
      </c>
      <c r="J431" s="20" t="str">
        <f>IF(原始数据!AR432="","",IF(ISERROR(MATCH(原始数据!AR432,各类选项!$E:$E,0)),1,0))</f>
        <v/>
      </c>
      <c r="K431" s="20" t="str">
        <f>IF(原始数据!AT432="","",IF(ISERROR(MATCH(原始数据!AT432,各类选项!$E:$E,0)),1,0))</f>
        <v/>
      </c>
      <c r="L431" s="20" t="str">
        <f>IF(原始数据!AM432="","",IF(ISERROR(MATCH(原始数据!AM432,各类选项!$C:$C,0)),1,0))</f>
        <v/>
      </c>
      <c r="M431" s="20" t="str">
        <f>IF(原始数据!AN432="","",IF(ISERROR(MATCH(原始数据!AN432,各类选项!$C:$C,0)),1,0))</f>
        <v/>
      </c>
      <c r="N431" s="20" t="str">
        <f>IF(原始数据!AO432="","",IF(ISERROR(MATCH(原始数据!AO432,各类选项!$C:$C,0)),1,0))</f>
        <v/>
      </c>
      <c r="O431" s="20" t="str">
        <f>IF(原始数据!AP432="","",IF(ISERROR(MATCH(原始数据!AP432,各类选项!$E:$E,0)),1,0))</f>
        <v/>
      </c>
      <c r="P431" s="20" t="str">
        <f>IF(原始数据!AQ432="","",IF(ISERROR(MATCH(原始数据!AQ432,各类选项!$E:$E,0)),1,0))</f>
        <v/>
      </c>
      <c r="Q431" s="20" t="str">
        <f>IF(原始数据!AR432="","",IF(ISERROR(MATCH(原始数据!AR432,各类选项!$E:$E,0)),1,0))</f>
        <v/>
      </c>
      <c r="R431" s="20" t="str">
        <f>IF(原始数据!AS432="","",IF(ISERROR(MATCH(原始数据!AS432,各类选项!$E:$E,0)),1,0))</f>
        <v/>
      </c>
      <c r="S431" s="20" t="str">
        <f>IF(原始数据!AV432="","",IF(ISERROR(MATCH(原始数据!AV432,各类选项!$C:$C,0)),1,0))</f>
        <v/>
      </c>
      <c r="T431" s="20" t="str">
        <f>IF(赛后数据!M432="","",IF(ISERROR(MATCH(赛后数据!M432,(各类选项!J:J),0)),1,0))</f>
        <v/>
      </c>
      <c r="U431" s="20" t="str">
        <f>IF(赛后数据!U432="","",IF(ISERROR(MATCH(赛后数据!U432,(各类选项!J:J),0)),1,0))</f>
        <v/>
      </c>
      <c r="V431" s="20" t="str">
        <f>IF(赛后数据!AC432="","",IF(ISERROR(MATCH(赛后数据!AC432,(各类选项!J:J),0)),1,0))</f>
        <v/>
      </c>
      <c r="W431" s="20" t="str">
        <f>IF(赛后数据!AK432="","",IF(ISERROR(MATCH(赛后数据!AK432,(各类选项!J:J),0)),1,0))</f>
        <v/>
      </c>
      <c r="Y431" s="20" t="str">
        <f>IF(对局数据!AM432="","",IF(ISERROR(MATCH(对局数据!AM432,(各类选项!J:J),0)),1,0))</f>
        <v/>
      </c>
    </row>
    <row r="432" spans="1:25">
      <c r="A432" s="20">
        <f t="shared" si="18"/>
        <v>0</v>
      </c>
      <c r="B432" s="20">
        <f t="shared" si="19"/>
        <v>0</v>
      </c>
      <c r="C432" s="20">
        <f t="shared" si="20"/>
        <v>0</v>
      </c>
      <c r="D432" s="20" t="str">
        <f>IF(原始数据!K433="","",IF(ISERROR(MATCH(原始数据!K433,原始数据!E433:F433,0)),1,0)-IF(原始数据!K433="",1,0))</f>
        <v/>
      </c>
      <c r="E432" s="20" t="str">
        <f>IF(原始数据!L433="","",IF(ISERROR(MATCH(原始数据!L433,各类选项!L:L,0)),1,0)-IF(原始数据!L433="",1,0))</f>
        <v/>
      </c>
      <c r="F432" s="20" t="str">
        <f>IF(原始数据!W433="","",IF(ISERROR(MATCH(原始数据!W433,各类选项!G:G,0)),1,0))</f>
        <v/>
      </c>
      <c r="G432" s="20" t="str">
        <f>IF(原始数据!X433="","",IF(ISERROR(MATCH(原始数据!X433,各类选项!G:G,0)),1,0))</f>
        <v/>
      </c>
      <c r="H432" s="20" t="str">
        <f>IF(原始数据!AK433="","",IF(ISERROR(MATCH(原始数据!AK433,各类选项!$E:$E,0)),1,0))</f>
        <v/>
      </c>
      <c r="I432" s="20" t="str">
        <f>IF(原始数据!AL433="","",IF(ISERROR(MATCH(原始数据!AL433,各类选项!$E:$E,0)),1,0))</f>
        <v/>
      </c>
      <c r="J432" s="20" t="str">
        <f>IF(原始数据!AR433="","",IF(ISERROR(MATCH(原始数据!AR433,各类选项!$E:$E,0)),1,0))</f>
        <v/>
      </c>
      <c r="K432" s="20" t="str">
        <f>IF(原始数据!AT433="","",IF(ISERROR(MATCH(原始数据!AT433,各类选项!$E:$E,0)),1,0))</f>
        <v/>
      </c>
      <c r="L432" s="20" t="str">
        <f>IF(原始数据!AM433="","",IF(ISERROR(MATCH(原始数据!AM433,各类选项!$C:$C,0)),1,0))</f>
        <v/>
      </c>
      <c r="M432" s="20" t="str">
        <f>IF(原始数据!AN433="","",IF(ISERROR(MATCH(原始数据!AN433,各类选项!$C:$C,0)),1,0))</f>
        <v/>
      </c>
      <c r="N432" s="20" t="str">
        <f>IF(原始数据!AO433="","",IF(ISERROR(MATCH(原始数据!AO433,各类选项!$C:$C,0)),1,0))</f>
        <v/>
      </c>
      <c r="O432" s="20" t="str">
        <f>IF(原始数据!AP433="","",IF(ISERROR(MATCH(原始数据!AP433,各类选项!$E:$E,0)),1,0))</f>
        <v/>
      </c>
      <c r="P432" s="20" t="str">
        <f>IF(原始数据!AQ433="","",IF(ISERROR(MATCH(原始数据!AQ433,各类选项!$E:$E,0)),1,0))</f>
        <v/>
      </c>
      <c r="Q432" s="20" t="str">
        <f>IF(原始数据!AR433="","",IF(ISERROR(MATCH(原始数据!AR433,各类选项!$E:$E,0)),1,0))</f>
        <v/>
      </c>
      <c r="R432" s="20" t="str">
        <f>IF(原始数据!AS433="","",IF(ISERROR(MATCH(原始数据!AS433,各类选项!$E:$E,0)),1,0))</f>
        <v/>
      </c>
      <c r="S432" s="20" t="str">
        <f>IF(原始数据!AV433="","",IF(ISERROR(MATCH(原始数据!AV433,各类选项!$C:$C,0)),1,0))</f>
        <v/>
      </c>
      <c r="T432" s="20" t="str">
        <f>IF(赛后数据!M433="","",IF(ISERROR(MATCH(赛后数据!M433,(各类选项!J:J),0)),1,0))</f>
        <v/>
      </c>
      <c r="U432" s="20" t="str">
        <f>IF(赛后数据!U433="","",IF(ISERROR(MATCH(赛后数据!U433,(各类选项!J:J),0)),1,0))</f>
        <v/>
      </c>
      <c r="V432" s="20" t="str">
        <f>IF(赛后数据!AC433="","",IF(ISERROR(MATCH(赛后数据!AC433,(各类选项!J:J),0)),1,0))</f>
        <v/>
      </c>
      <c r="W432" s="20" t="str">
        <f>IF(赛后数据!AK433="","",IF(ISERROR(MATCH(赛后数据!AK433,(各类选项!J:J),0)),1,0))</f>
        <v/>
      </c>
      <c r="Y432" s="20" t="str">
        <f>IF(对局数据!AM433="","",IF(ISERROR(MATCH(对局数据!AM433,(各类选项!J:J),0)),1,0))</f>
        <v/>
      </c>
    </row>
    <row r="433" spans="1:25">
      <c r="A433" s="20">
        <f t="shared" si="18"/>
        <v>0</v>
      </c>
      <c r="B433" s="20">
        <f t="shared" si="19"/>
        <v>0</v>
      </c>
      <c r="C433" s="20">
        <f t="shared" si="20"/>
        <v>0</v>
      </c>
      <c r="D433" s="20" t="str">
        <f>IF(原始数据!K434="","",IF(ISERROR(MATCH(原始数据!K434,原始数据!E434:F434,0)),1,0)-IF(原始数据!K434="",1,0))</f>
        <v/>
      </c>
      <c r="E433" s="20" t="str">
        <f>IF(原始数据!L434="","",IF(ISERROR(MATCH(原始数据!L434,各类选项!L:L,0)),1,0)-IF(原始数据!L434="",1,0))</f>
        <v/>
      </c>
      <c r="F433" s="20" t="str">
        <f>IF(原始数据!W434="","",IF(ISERROR(MATCH(原始数据!W434,各类选项!G:G,0)),1,0))</f>
        <v/>
      </c>
      <c r="G433" s="20" t="str">
        <f>IF(原始数据!X434="","",IF(ISERROR(MATCH(原始数据!X434,各类选项!G:G,0)),1,0))</f>
        <v/>
      </c>
      <c r="H433" s="20" t="str">
        <f>IF(原始数据!AK434="","",IF(ISERROR(MATCH(原始数据!AK434,各类选项!$E:$E,0)),1,0))</f>
        <v/>
      </c>
      <c r="I433" s="20" t="str">
        <f>IF(原始数据!AL434="","",IF(ISERROR(MATCH(原始数据!AL434,各类选项!$E:$E,0)),1,0))</f>
        <v/>
      </c>
      <c r="J433" s="20" t="str">
        <f>IF(原始数据!AR434="","",IF(ISERROR(MATCH(原始数据!AR434,各类选项!$E:$E,0)),1,0))</f>
        <v/>
      </c>
      <c r="K433" s="20" t="str">
        <f>IF(原始数据!AT434="","",IF(ISERROR(MATCH(原始数据!AT434,各类选项!$E:$E,0)),1,0))</f>
        <v/>
      </c>
      <c r="L433" s="20" t="str">
        <f>IF(原始数据!AM434="","",IF(ISERROR(MATCH(原始数据!AM434,各类选项!$C:$C,0)),1,0))</f>
        <v/>
      </c>
      <c r="M433" s="20" t="str">
        <f>IF(原始数据!AN434="","",IF(ISERROR(MATCH(原始数据!AN434,各类选项!$C:$C,0)),1,0))</f>
        <v/>
      </c>
      <c r="N433" s="20" t="str">
        <f>IF(原始数据!AO434="","",IF(ISERROR(MATCH(原始数据!AO434,各类选项!$C:$C,0)),1,0))</f>
        <v/>
      </c>
      <c r="O433" s="20" t="str">
        <f>IF(原始数据!AP434="","",IF(ISERROR(MATCH(原始数据!AP434,各类选项!$E:$E,0)),1,0))</f>
        <v/>
      </c>
      <c r="P433" s="20" t="str">
        <f>IF(原始数据!AQ434="","",IF(ISERROR(MATCH(原始数据!AQ434,各类选项!$E:$E,0)),1,0))</f>
        <v/>
      </c>
      <c r="Q433" s="20" t="str">
        <f>IF(原始数据!AR434="","",IF(ISERROR(MATCH(原始数据!AR434,各类选项!$E:$E,0)),1,0))</f>
        <v/>
      </c>
      <c r="R433" s="20" t="str">
        <f>IF(原始数据!AS434="","",IF(ISERROR(MATCH(原始数据!AS434,各类选项!$E:$E,0)),1,0))</f>
        <v/>
      </c>
      <c r="S433" s="20" t="str">
        <f>IF(原始数据!AV434="","",IF(ISERROR(MATCH(原始数据!AV434,各类选项!$C:$C,0)),1,0))</f>
        <v/>
      </c>
      <c r="T433" s="20" t="str">
        <f>IF(赛后数据!M434="","",IF(ISERROR(MATCH(赛后数据!M434,(各类选项!J:J),0)),1,0))</f>
        <v/>
      </c>
      <c r="U433" s="20" t="str">
        <f>IF(赛后数据!U434="","",IF(ISERROR(MATCH(赛后数据!U434,(各类选项!J:J),0)),1,0))</f>
        <v/>
      </c>
      <c r="V433" s="20" t="str">
        <f>IF(赛后数据!AC434="","",IF(ISERROR(MATCH(赛后数据!AC434,(各类选项!J:J),0)),1,0))</f>
        <v/>
      </c>
      <c r="W433" s="20" t="str">
        <f>IF(赛后数据!AK434="","",IF(ISERROR(MATCH(赛后数据!AK434,(各类选项!J:J),0)),1,0))</f>
        <v/>
      </c>
      <c r="Y433" s="20" t="str">
        <f>IF(对局数据!AM434="","",IF(ISERROR(MATCH(对局数据!AM434,(各类选项!J:J),0)),1,0))</f>
        <v/>
      </c>
    </row>
    <row r="434" spans="1:25">
      <c r="A434" s="20">
        <f t="shared" si="18"/>
        <v>0</v>
      </c>
      <c r="B434" s="20">
        <f t="shared" si="19"/>
        <v>0</v>
      </c>
      <c r="C434" s="20">
        <f t="shared" si="20"/>
        <v>0</v>
      </c>
      <c r="D434" s="20" t="str">
        <f>IF(原始数据!K435="","",IF(ISERROR(MATCH(原始数据!K435,原始数据!E435:F435,0)),1,0)-IF(原始数据!K435="",1,0))</f>
        <v/>
      </c>
      <c r="E434" s="20" t="str">
        <f>IF(原始数据!L435="","",IF(ISERROR(MATCH(原始数据!L435,各类选项!L:L,0)),1,0)-IF(原始数据!L435="",1,0))</f>
        <v/>
      </c>
      <c r="F434" s="20" t="str">
        <f>IF(原始数据!W435="","",IF(ISERROR(MATCH(原始数据!W435,各类选项!G:G,0)),1,0))</f>
        <v/>
      </c>
      <c r="G434" s="20" t="str">
        <f>IF(原始数据!X435="","",IF(ISERROR(MATCH(原始数据!X435,各类选项!G:G,0)),1,0))</f>
        <v/>
      </c>
      <c r="H434" s="20" t="str">
        <f>IF(原始数据!AK435="","",IF(ISERROR(MATCH(原始数据!AK435,各类选项!$E:$E,0)),1,0))</f>
        <v/>
      </c>
      <c r="I434" s="20" t="str">
        <f>IF(原始数据!AL435="","",IF(ISERROR(MATCH(原始数据!AL435,各类选项!$E:$E,0)),1,0))</f>
        <v/>
      </c>
      <c r="J434" s="20" t="str">
        <f>IF(原始数据!AR435="","",IF(ISERROR(MATCH(原始数据!AR435,各类选项!$E:$E,0)),1,0))</f>
        <v/>
      </c>
      <c r="K434" s="20" t="str">
        <f>IF(原始数据!AT435="","",IF(ISERROR(MATCH(原始数据!AT435,各类选项!$E:$E,0)),1,0))</f>
        <v/>
      </c>
      <c r="L434" s="20" t="str">
        <f>IF(原始数据!AM435="","",IF(ISERROR(MATCH(原始数据!AM435,各类选项!$C:$C,0)),1,0))</f>
        <v/>
      </c>
      <c r="M434" s="20" t="str">
        <f>IF(原始数据!AN435="","",IF(ISERROR(MATCH(原始数据!AN435,各类选项!$C:$C,0)),1,0))</f>
        <v/>
      </c>
      <c r="N434" s="20" t="str">
        <f>IF(原始数据!AO435="","",IF(ISERROR(MATCH(原始数据!AO435,各类选项!$C:$C,0)),1,0))</f>
        <v/>
      </c>
      <c r="O434" s="20" t="str">
        <f>IF(原始数据!AP435="","",IF(ISERROR(MATCH(原始数据!AP435,各类选项!$E:$E,0)),1,0))</f>
        <v/>
      </c>
      <c r="P434" s="20" t="str">
        <f>IF(原始数据!AQ435="","",IF(ISERROR(MATCH(原始数据!AQ435,各类选项!$E:$E,0)),1,0))</f>
        <v/>
      </c>
      <c r="Q434" s="20" t="str">
        <f>IF(原始数据!AR435="","",IF(ISERROR(MATCH(原始数据!AR435,各类选项!$E:$E,0)),1,0))</f>
        <v/>
      </c>
      <c r="R434" s="20" t="str">
        <f>IF(原始数据!AS435="","",IF(ISERROR(MATCH(原始数据!AS435,各类选项!$E:$E,0)),1,0))</f>
        <v/>
      </c>
      <c r="S434" s="20" t="str">
        <f>IF(原始数据!AV435="","",IF(ISERROR(MATCH(原始数据!AV435,各类选项!$C:$C,0)),1,0))</f>
        <v/>
      </c>
      <c r="T434" s="20" t="str">
        <f>IF(赛后数据!M435="","",IF(ISERROR(MATCH(赛后数据!M435,(各类选项!J:J),0)),1,0))</f>
        <v/>
      </c>
      <c r="U434" s="20" t="str">
        <f>IF(赛后数据!U435="","",IF(ISERROR(MATCH(赛后数据!U435,(各类选项!J:J),0)),1,0))</f>
        <v/>
      </c>
      <c r="V434" s="20" t="str">
        <f>IF(赛后数据!AC435="","",IF(ISERROR(MATCH(赛后数据!AC435,(各类选项!J:J),0)),1,0))</f>
        <v/>
      </c>
      <c r="W434" s="20" t="str">
        <f>IF(赛后数据!AK435="","",IF(ISERROR(MATCH(赛后数据!AK435,(各类选项!J:J),0)),1,0))</f>
        <v/>
      </c>
      <c r="Y434" s="20" t="str">
        <f>IF(对局数据!AM435="","",IF(ISERROR(MATCH(对局数据!AM435,(各类选项!J:J),0)),1,0))</f>
        <v/>
      </c>
    </row>
    <row r="435" spans="1:25">
      <c r="A435" s="20">
        <f t="shared" si="18"/>
        <v>0</v>
      </c>
      <c r="B435" s="20">
        <f t="shared" si="19"/>
        <v>0</v>
      </c>
      <c r="C435" s="20">
        <f t="shared" si="20"/>
        <v>0</v>
      </c>
      <c r="D435" s="20" t="str">
        <f>IF(原始数据!K436="","",IF(ISERROR(MATCH(原始数据!K436,原始数据!E436:F436,0)),1,0)-IF(原始数据!K436="",1,0))</f>
        <v/>
      </c>
      <c r="E435" s="20" t="str">
        <f>IF(原始数据!L436="","",IF(ISERROR(MATCH(原始数据!L436,各类选项!L:L,0)),1,0)-IF(原始数据!L436="",1,0))</f>
        <v/>
      </c>
      <c r="F435" s="20" t="str">
        <f>IF(原始数据!W436="","",IF(ISERROR(MATCH(原始数据!W436,各类选项!G:G,0)),1,0))</f>
        <v/>
      </c>
      <c r="G435" s="20" t="str">
        <f>IF(原始数据!X436="","",IF(ISERROR(MATCH(原始数据!X436,各类选项!G:G,0)),1,0))</f>
        <v/>
      </c>
      <c r="H435" s="20" t="str">
        <f>IF(原始数据!AK436="","",IF(ISERROR(MATCH(原始数据!AK436,各类选项!$E:$E,0)),1,0))</f>
        <v/>
      </c>
      <c r="I435" s="20" t="str">
        <f>IF(原始数据!AL436="","",IF(ISERROR(MATCH(原始数据!AL436,各类选项!$E:$E,0)),1,0))</f>
        <v/>
      </c>
      <c r="J435" s="20" t="str">
        <f>IF(原始数据!AR436="","",IF(ISERROR(MATCH(原始数据!AR436,各类选项!$E:$E,0)),1,0))</f>
        <v/>
      </c>
      <c r="K435" s="20" t="str">
        <f>IF(原始数据!AT436="","",IF(ISERROR(MATCH(原始数据!AT436,各类选项!$E:$E,0)),1,0))</f>
        <v/>
      </c>
      <c r="L435" s="20" t="str">
        <f>IF(原始数据!AM436="","",IF(ISERROR(MATCH(原始数据!AM436,各类选项!$C:$C,0)),1,0))</f>
        <v/>
      </c>
      <c r="M435" s="20" t="str">
        <f>IF(原始数据!AN436="","",IF(ISERROR(MATCH(原始数据!AN436,各类选项!$C:$C,0)),1,0))</f>
        <v/>
      </c>
      <c r="N435" s="20" t="str">
        <f>IF(原始数据!AO436="","",IF(ISERROR(MATCH(原始数据!AO436,各类选项!$C:$C,0)),1,0))</f>
        <v/>
      </c>
      <c r="O435" s="20" t="str">
        <f>IF(原始数据!AP436="","",IF(ISERROR(MATCH(原始数据!AP436,各类选项!$E:$E,0)),1,0))</f>
        <v/>
      </c>
      <c r="P435" s="20" t="str">
        <f>IF(原始数据!AQ436="","",IF(ISERROR(MATCH(原始数据!AQ436,各类选项!$E:$E,0)),1,0))</f>
        <v/>
      </c>
      <c r="Q435" s="20" t="str">
        <f>IF(原始数据!AR436="","",IF(ISERROR(MATCH(原始数据!AR436,各类选项!$E:$E,0)),1,0))</f>
        <v/>
      </c>
      <c r="R435" s="20" t="str">
        <f>IF(原始数据!AS436="","",IF(ISERROR(MATCH(原始数据!AS436,各类选项!$E:$E,0)),1,0))</f>
        <v/>
      </c>
      <c r="S435" s="20" t="str">
        <f>IF(原始数据!AV436="","",IF(ISERROR(MATCH(原始数据!AV436,各类选项!$C:$C,0)),1,0))</f>
        <v/>
      </c>
      <c r="T435" s="20" t="str">
        <f>IF(赛后数据!M436="","",IF(ISERROR(MATCH(赛后数据!M436,(各类选项!J:J),0)),1,0))</f>
        <v/>
      </c>
      <c r="U435" s="20" t="str">
        <f>IF(赛后数据!U436="","",IF(ISERROR(MATCH(赛后数据!U436,(各类选项!J:J),0)),1,0))</f>
        <v/>
      </c>
      <c r="V435" s="20" t="str">
        <f>IF(赛后数据!AC436="","",IF(ISERROR(MATCH(赛后数据!AC436,(各类选项!J:J),0)),1,0))</f>
        <v/>
      </c>
      <c r="W435" s="20" t="str">
        <f>IF(赛后数据!AK436="","",IF(ISERROR(MATCH(赛后数据!AK436,(各类选项!J:J),0)),1,0))</f>
        <v/>
      </c>
      <c r="Y435" s="20" t="str">
        <f>IF(对局数据!AM436="","",IF(ISERROR(MATCH(对局数据!AM436,(各类选项!J:J),0)),1,0))</f>
        <v/>
      </c>
    </row>
    <row r="436" spans="1:25">
      <c r="A436" s="20">
        <f t="shared" si="18"/>
        <v>0</v>
      </c>
      <c r="B436" s="20">
        <f t="shared" si="19"/>
        <v>0</v>
      </c>
      <c r="C436" s="20">
        <f t="shared" si="20"/>
        <v>0</v>
      </c>
      <c r="D436" s="20" t="str">
        <f>IF(原始数据!K437="","",IF(ISERROR(MATCH(原始数据!K437,原始数据!E437:F437,0)),1,0)-IF(原始数据!K437="",1,0))</f>
        <v/>
      </c>
      <c r="E436" s="20" t="str">
        <f>IF(原始数据!L437="","",IF(ISERROR(MATCH(原始数据!L437,各类选项!L:L,0)),1,0)-IF(原始数据!L437="",1,0))</f>
        <v/>
      </c>
      <c r="F436" s="20" t="str">
        <f>IF(原始数据!W437="","",IF(ISERROR(MATCH(原始数据!W437,各类选项!G:G,0)),1,0))</f>
        <v/>
      </c>
      <c r="G436" s="20" t="str">
        <f>IF(原始数据!X437="","",IF(ISERROR(MATCH(原始数据!X437,各类选项!G:G,0)),1,0))</f>
        <v/>
      </c>
      <c r="H436" s="20" t="str">
        <f>IF(原始数据!AK437="","",IF(ISERROR(MATCH(原始数据!AK437,各类选项!$E:$E,0)),1,0))</f>
        <v/>
      </c>
      <c r="I436" s="20" t="str">
        <f>IF(原始数据!AL437="","",IF(ISERROR(MATCH(原始数据!AL437,各类选项!$E:$E,0)),1,0))</f>
        <v/>
      </c>
      <c r="J436" s="20" t="str">
        <f>IF(原始数据!AR437="","",IF(ISERROR(MATCH(原始数据!AR437,各类选项!$E:$E,0)),1,0))</f>
        <v/>
      </c>
      <c r="K436" s="20" t="str">
        <f>IF(原始数据!AT437="","",IF(ISERROR(MATCH(原始数据!AT437,各类选项!$E:$E,0)),1,0))</f>
        <v/>
      </c>
      <c r="L436" s="20" t="str">
        <f>IF(原始数据!AM437="","",IF(ISERROR(MATCH(原始数据!AM437,各类选项!$C:$C,0)),1,0))</f>
        <v/>
      </c>
      <c r="M436" s="20" t="str">
        <f>IF(原始数据!AN437="","",IF(ISERROR(MATCH(原始数据!AN437,各类选项!$C:$C,0)),1,0))</f>
        <v/>
      </c>
      <c r="N436" s="20" t="str">
        <f>IF(原始数据!AO437="","",IF(ISERROR(MATCH(原始数据!AO437,各类选项!$C:$C,0)),1,0))</f>
        <v/>
      </c>
      <c r="O436" s="20" t="str">
        <f>IF(原始数据!AP437="","",IF(ISERROR(MATCH(原始数据!AP437,各类选项!$E:$E,0)),1,0))</f>
        <v/>
      </c>
      <c r="P436" s="20" t="str">
        <f>IF(原始数据!AQ437="","",IF(ISERROR(MATCH(原始数据!AQ437,各类选项!$E:$E,0)),1,0))</f>
        <v/>
      </c>
      <c r="Q436" s="20" t="str">
        <f>IF(原始数据!AR437="","",IF(ISERROR(MATCH(原始数据!AR437,各类选项!$E:$E,0)),1,0))</f>
        <v/>
      </c>
      <c r="R436" s="20" t="str">
        <f>IF(原始数据!AS437="","",IF(ISERROR(MATCH(原始数据!AS437,各类选项!$E:$E,0)),1,0))</f>
        <v/>
      </c>
      <c r="S436" s="20" t="str">
        <f>IF(原始数据!AV437="","",IF(ISERROR(MATCH(原始数据!AV437,各类选项!$C:$C,0)),1,0))</f>
        <v/>
      </c>
      <c r="T436" s="20" t="str">
        <f>IF(赛后数据!M437="","",IF(ISERROR(MATCH(赛后数据!M437,(各类选项!J:J),0)),1,0))</f>
        <v/>
      </c>
      <c r="U436" s="20" t="str">
        <f>IF(赛后数据!U437="","",IF(ISERROR(MATCH(赛后数据!U437,(各类选项!J:J),0)),1,0))</f>
        <v/>
      </c>
      <c r="V436" s="20" t="str">
        <f>IF(赛后数据!AC437="","",IF(ISERROR(MATCH(赛后数据!AC437,(各类选项!J:J),0)),1,0))</f>
        <v/>
      </c>
      <c r="W436" s="20" t="str">
        <f>IF(赛后数据!AK437="","",IF(ISERROR(MATCH(赛后数据!AK437,(各类选项!J:J),0)),1,0))</f>
        <v/>
      </c>
      <c r="Y436" s="20" t="str">
        <f>IF(对局数据!AM437="","",IF(ISERROR(MATCH(对局数据!AM437,(各类选项!J:J),0)),1,0))</f>
        <v/>
      </c>
    </row>
    <row r="437" spans="1:25">
      <c r="A437" s="20">
        <f t="shared" si="18"/>
        <v>0</v>
      </c>
      <c r="B437" s="20">
        <f t="shared" si="19"/>
        <v>0</v>
      </c>
      <c r="C437" s="20">
        <f t="shared" si="20"/>
        <v>0</v>
      </c>
      <c r="D437" s="20" t="str">
        <f>IF(原始数据!K438="","",IF(ISERROR(MATCH(原始数据!K438,原始数据!E438:F438,0)),1,0)-IF(原始数据!K438="",1,0))</f>
        <v/>
      </c>
      <c r="E437" s="20" t="str">
        <f>IF(原始数据!L438="","",IF(ISERROR(MATCH(原始数据!L438,各类选项!L:L,0)),1,0)-IF(原始数据!L438="",1,0))</f>
        <v/>
      </c>
      <c r="F437" s="20" t="str">
        <f>IF(原始数据!W438="","",IF(ISERROR(MATCH(原始数据!W438,各类选项!G:G,0)),1,0))</f>
        <v/>
      </c>
      <c r="G437" s="20" t="str">
        <f>IF(原始数据!X438="","",IF(ISERROR(MATCH(原始数据!X438,各类选项!G:G,0)),1,0))</f>
        <v/>
      </c>
      <c r="H437" s="20" t="str">
        <f>IF(原始数据!AK438="","",IF(ISERROR(MATCH(原始数据!AK438,各类选项!$E:$E,0)),1,0))</f>
        <v/>
      </c>
      <c r="I437" s="20" t="str">
        <f>IF(原始数据!AL438="","",IF(ISERROR(MATCH(原始数据!AL438,各类选项!$E:$E,0)),1,0))</f>
        <v/>
      </c>
      <c r="J437" s="20" t="str">
        <f>IF(原始数据!AR438="","",IF(ISERROR(MATCH(原始数据!AR438,各类选项!$E:$E,0)),1,0))</f>
        <v/>
      </c>
      <c r="K437" s="20" t="str">
        <f>IF(原始数据!AT438="","",IF(ISERROR(MATCH(原始数据!AT438,各类选项!$E:$E,0)),1,0))</f>
        <v/>
      </c>
      <c r="L437" s="20" t="str">
        <f>IF(原始数据!AM438="","",IF(ISERROR(MATCH(原始数据!AM438,各类选项!$C:$C,0)),1,0))</f>
        <v/>
      </c>
      <c r="M437" s="20" t="str">
        <f>IF(原始数据!AN438="","",IF(ISERROR(MATCH(原始数据!AN438,各类选项!$C:$C,0)),1,0))</f>
        <v/>
      </c>
      <c r="N437" s="20" t="str">
        <f>IF(原始数据!AO438="","",IF(ISERROR(MATCH(原始数据!AO438,各类选项!$C:$C,0)),1,0))</f>
        <v/>
      </c>
      <c r="O437" s="20" t="str">
        <f>IF(原始数据!AP438="","",IF(ISERROR(MATCH(原始数据!AP438,各类选项!$E:$E,0)),1,0))</f>
        <v/>
      </c>
      <c r="P437" s="20" t="str">
        <f>IF(原始数据!AQ438="","",IF(ISERROR(MATCH(原始数据!AQ438,各类选项!$E:$E,0)),1,0))</f>
        <v/>
      </c>
      <c r="Q437" s="20" t="str">
        <f>IF(原始数据!AR438="","",IF(ISERROR(MATCH(原始数据!AR438,各类选项!$E:$E,0)),1,0))</f>
        <v/>
      </c>
      <c r="R437" s="20" t="str">
        <f>IF(原始数据!AS438="","",IF(ISERROR(MATCH(原始数据!AS438,各类选项!$E:$E,0)),1,0))</f>
        <v/>
      </c>
      <c r="S437" s="20" t="str">
        <f>IF(原始数据!AV438="","",IF(ISERROR(MATCH(原始数据!AV438,各类选项!$C:$C,0)),1,0))</f>
        <v/>
      </c>
      <c r="T437" s="20" t="str">
        <f>IF(赛后数据!M438="","",IF(ISERROR(MATCH(赛后数据!M438,(各类选项!J:J),0)),1,0))</f>
        <v/>
      </c>
      <c r="U437" s="20" t="str">
        <f>IF(赛后数据!U438="","",IF(ISERROR(MATCH(赛后数据!U438,(各类选项!J:J),0)),1,0))</f>
        <v/>
      </c>
      <c r="V437" s="20" t="str">
        <f>IF(赛后数据!AC438="","",IF(ISERROR(MATCH(赛后数据!AC438,(各类选项!J:J),0)),1,0))</f>
        <v/>
      </c>
      <c r="W437" s="20" t="str">
        <f>IF(赛后数据!AK438="","",IF(ISERROR(MATCH(赛后数据!AK438,(各类选项!J:J),0)),1,0))</f>
        <v/>
      </c>
      <c r="Y437" s="20" t="str">
        <f>IF(对局数据!AM438="","",IF(ISERROR(MATCH(对局数据!AM438,(各类选项!J:J),0)),1,0))</f>
        <v/>
      </c>
    </row>
    <row r="438" spans="1:25">
      <c r="A438" s="20">
        <f t="shared" si="18"/>
        <v>0</v>
      </c>
      <c r="B438" s="20">
        <f t="shared" si="19"/>
        <v>0</v>
      </c>
      <c r="C438" s="20">
        <f t="shared" si="20"/>
        <v>0</v>
      </c>
      <c r="D438" s="20" t="str">
        <f>IF(原始数据!K439="","",IF(ISERROR(MATCH(原始数据!K439,原始数据!E439:F439,0)),1,0)-IF(原始数据!K439="",1,0))</f>
        <v/>
      </c>
      <c r="E438" s="20" t="str">
        <f>IF(原始数据!L439="","",IF(ISERROR(MATCH(原始数据!L439,各类选项!L:L,0)),1,0)-IF(原始数据!L439="",1,0))</f>
        <v/>
      </c>
      <c r="F438" s="20" t="str">
        <f>IF(原始数据!W439="","",IF(ISERROR(MATCH(原始数据!W439,各类选项!G:G,0)),1,0))</f>
        <v/>
      </c>
      <c r="G438" s="20" t="str">
        <f>IF(原始数据!X439="","",IF(ISERROR(MATCH(原始数据!X439,各类选项!G:G,0)),1,0))</f>
        <v/>
      </c>
      <c r="H438" s="20" t="str">
        <f>IF(原始数据!AK439="","",IF(ISERROR(MATCH(原始数据!AK439,各类选项!$E:$E,0)),1,0))</f>
        <v/>
      </c>
      <c r="I438" s="20" t="str">
        <f>IF(原始数据!AL439="","",IF(ISERROR(MATCH(原始数据!AL439,各类选项!$E:$E,0)),1,0))</f>
        <v/>
      </c>
      <c r="J438" s="20" t="str">
        <f>IF(原始数据!AR439="","",IF(ISERROR(MATCH(原始数据!AR439,各类选项!$E:$E,0)),1,0))</f>
        <v/>
      </c>
      <c r="K438" s="20" t="str">
        <f>IF(原始数据!AT439="","",IF(ISERROR(MATCH(原始数据!AT439,各类选项!$E:$E,0)),1,0))</f>
        <v/>
      </c>
      <c r="L438" s="20" t="str">
        <f>IF(原始数据!AM439="","",IF(ISERROR(MATCH(原始数据!AM439,各类选项!$C:$C,0)),1,0))</f>
        <v/>
      </c>
      <c r="M438" s="20" t="str">
        <f>IF(原始数据!AN439="","",IF(ISERROR(MATCH(原始数据!AN439,各类选项!$C:$C,0)),1,0))</f>
        <v/>
      </c>
      <c r="N438" s="20" t="str">
        <f>IF(原始数据!AO439="","",IF(ISERROR(MATCH(原始数据!AO439,各类选项!$C:$C,0)),1,0))</f>
        <v/>
      </c>
      <c r="O438" s="20" t="str">
        <f>IF(原始数据!AP439="","",IF(ISERROR(MATCH(原始数据!AP439,各类选项!$E:$E,0)),1,0))</f>
        <v/>
      </c>
      <c r="P438" s="20" t="str">
        <f>IF(原始数据!AQ439="","",IF(ISERROR(MATCH(原始数据!AQ439,各类选项!$E:$E,0)),1,0))</f>
        <v/>
      </c>
      <c r="Q438" s="20" t="str">
        <f>IF(原始数据!AR439="","",IF(ISERROR(MATCH(原始数据!AR439,各类选项!$E:$E,0)),1,0))</f>
        <v/>
      </c>
      <c r="R438" s="20" t="str">
        <f>IF(原始数据!AS439="","",IF(ISERROR(MATCH(原始数据!AS439,各类选项!$E:$E,0)),1,0))</f>
        <v/>
      </c>
      <c r="S438" s="20" t="str">
        <f>IF(原始数据!AV439="","",IF(ISERROR(MATCH(原始数据!AV439,各类选项!$C:$C,0)),1,0))</f>
        <v/>
      </c>
      <c r="T438" s="20" t="str">
        <f>IF(赛后数据!M439="","",IF(ISERROR(MATCH(赛后数据!M439,(各类选项!J:J),0)),1,0))</f>
        <v/>
      </c>
      <c r="U438" s="20" t="str">
        <f>IF(赛后数据!U439="","",IF(ISERROR(MATCH(赛后数据!U439,(各类选项!J:J),0)),1,0))</f>
        <v/>
      </c>
      <c r="V438" s="20" t="str">
        <f>IF(赛后数据!AC439="","",IF(ISERROR(MATCH(赛后数据!AC439,(各类选项!J:J),0)),1,0))</f>
        <v/>
      </c>
      <c r="W438" s="20" t="str">
        <f>IF(赛后数据!AK439="","",IF(ISERROR(MATCH(赛后数据!AK439,(各类选项!J:J),0)),1,0))</f>
        <v/>
      </c>
      <c r="Y438" s="20" t="str">
        <f>IF(对局数据!AM439="","",IF(ISERROR(MATCH(对局数据!AM439,(各类选项!J:J),0)),1,0))</f>
        <v/>
      </c>
    </row>
    <row r="439" spans="1:25">
      <c r="A439" s="20">
        <f t="shared" si="18"/>
        <v>0</v>
      </c>
      <c r="B439" s="20">
        <f t="shared" si="19"/>
        <v>0</v>
      </c>
      <c r="C439" s="20">
        <f t="shared" si="20"/>
        <v>0</v>
      </c>
      <c r="D439" s="20" t="str">
        <f>IF(原始数据!K440="","",IF(ISERROR(MATCH(原始数据!K440,原始数据!E440:F440,0)),1,0)-IF(原始数据!K440="",1,0))</f>
        <v/>
      </c>
      <c r="E439" s="20" t="str">
        <f>IF(原始数据!L440="","",IF(ISERROR(MATCH(原始数据!L440,各类选项!L:L,0)),1,0)-IF(原始数据!L440="",1,0))</f>
        <v/>
      </c>
      <c r="F439" s="20" t="str">
        <f>IF(原始数据!W440="","",IF(ISERROR(MATCH(原始数据!W440,各类选项!G:G,0)),1,0))</f>
        <v/>
      </c>
      <c r="G439" s="20" t="str">
        <f>IF(原始数据!X440="","",IF(ISERROR(MATCH(原始数据!X440,各类选项!G:G,0)),1,0))</f>
        <v/>
      </c>
      <c r="H439" s="20" t="str">
        <f>IF(原始数据!AK440="","",IF(ISERROR(MATCH(原始数据!AK440,各类选项!$E:$E,0)),1,0))</f>
        <v/>
      </c>
      <c r="I439" s="20" t="str">
        <f>IF(原始数据!AL440="","",IF(ISERROR(MATCH(原始数据!AL440,各类选项!$E:$E,0)),1,0))</f>
        <v/>
      </c>
      <c r="J439" s="20" t="str">
        <f>IF(原始数据!AR440="","",IF(ISERROR(MATCH(原始数据!AR440,各类选项!$E:$E,0)),1,0))</f>
        <v/>
      </c>
      <c r="K439" s="20" t="str">
        <f>IF(原始数据!AT440="","",IF(ISERROR(MATCH(原始数据!AT440,各类选项!$E:$E,0)),1,0))</f>
        <v/>
      </c>
      <c r="L439" s="20" t="str">
        <f>IF(原始数据!AM440="","",IF(ISERROR(MATCH(原始数据!AM440,各类选项!$C:$C,0)),1,0))</f>
        <v/>
      </c>
      <c r="M439" s="20" t="str">
        <f>IF(原始数据!AN440="","",IF(ISERROR(MATCH(原始数据!AN440,各类选项!$C:$C,0)),1,0))</f>
        <v/>
      </c>
      <c r="N439" s="20" t="str">
        <f>IF(原始数据!AO440="","",IF(ISERROR(MATCH(原始数据!AO440,各类选项!$C:$C,0)),1,0))</f>
        <v/>
      </c>
      <c r="O439" s="20" t="str">
        <f>IF(原始数据!AP440="","",IF(ISERROR(MATCH(原始数据!AP440,各类选项!$E:$E,0)),1,0))</f>
        <v/>
      </c>
      <c r="P439" s="20" t="str">
        <f>IF(原始数据!AQ440="","",IF(ISERROR(MATCH(原始数据!AQ440,各类选项!$E:$E,0)),1,0))</f>
        <v/>
      </c>
      <c r="Q439" s="20" t="str">
        <f>IF(原始数据!AR440="","",IF(ISERROR(MATCH(原始数据!AR440,各类选项!$E:$E,0)),1,0))</f>
        <v/>
      </c>
      <c r="R439" s="20" t="str">
        <f>IF(原始数据!AS440="","",IF(ISERROR(MATCH(原始数据!AS440,各类选项!$E:$E,0)),1,0))</f>
        <v/>
      </c>
      <c r="S439" s="20" t="str">
        <f>IF(原始数据!AV440="","",IF(ISERROR(MATCH(原始数据!AV440,各类选项!$C:$C,0)),1,0))</f>
        <v/>
      </c>
      <c r="T439" s="20" t="str">
        <f>IF(赛后数据!M440="","",IF(ISERROR(MATCH(赛后数据!M440,(各类选项!J:J),0)),1,0))</f>
        <v/>
      </c>
      <c r="U439" s="20" t="str">
        <f>IF(赛后数据!U440="","",IF(ISERROR(MATCH(赛后数据!U440,(各类选项!J:J),0)),1,0))</f>
        <v/>
      </c>
      <c r="V439" s="20" t="str">
        <f>IF(赛后数据!AC440="","",IF(ISERROR(MATCH(赛后数据!AC440,(各类选项!J:J),0)),1,0))</f>
        <v/>
      </c>
      <c r="W439" s="20" t="str">
        <f>IF(赛后数据!AK440="","",IF(ISERROR(MATCH(赛后数据!AK440,(各类选项!J:J),0)),1,0))</f>
        <v/>
      </c>
      <c r="Y439" s="20" t="str">
        <f>IF(对局数据!AM440="","",IF(ISERROR(MATCH(对局数据!AM440,(各类选项!J:J),0)),1,0))</f>
        <v/>
      </c>
    </row>
    <row r="440" spans="1:25">
      <c r="A440" s="20">
        <f t="shared" si="18"/>
        <v>0</v>
      </c>
      <c r="B440" s="20">
        <f t="shared" si="19"/>
        <v>0</v>
      </c>
      <c r="C440" s="20">
        <f t="shared" si="20"/>
        <v>0</v>
      </c>
      <c r="D440" s="20" t="str">
        <f>IF(原始数据!K441="","",IF(ISERROR(MATCH(原始数据!K441,原始数据!E441:F441,0)),1,0)-IF(原始数据!K441="",1,0))</f>
        <v/>
      </c>
      <c r="E440" s="20" t="str">
        <f>IF(原始数据!L441="","",IF(ISERROR(MATCH(原始数据!L441,各类选项!L:L,0)),1,0)-IF(原始数据!L441="",1,0))</f>
        <v/>
      </c>
      <c r="F440" s="20" t="str">
        <f>IF(原始数据!W441="","",IF(ISERROR(MATCH(原始数据!W441,各类选项!G:G,0)),1,0))</f>
        <v/>
      </c>
      <c r="G440" s="20" t="str">
        <f>IF(原始数据!X441="","",IF(ISERROR(MATCH(原始数据!X441,各类选项!G:G,0)),1,0))</f>
        <v/>
      </c>
      <c r="H440" s="20" t="str">
        <f>IF(原始数据!AK441="","",IF(ISERROR(MATCH(原始数据!AK441,各类选项!$E:$E,0)),1,0))</f>
        <v/>
      </c>
      <c r="I440" s="20" t="str">
        <f>IF(原始数据!AL441="","",IF(ISERROR(MATCH(原始数据!AL441,各类选项!$E:$E,0)),1,0))</f>
        <v/>
      </c>
      <c r="J440" s="20" t="str">
        <f>IF(原始数据!AR441="","",IF(ISERROR(MATCH(原始数据!AR441,各类选项!$E:$E,0)),1,0))</f>
        <v/>
      </c>
      <c r="K440" s="20" t="str">
        <f>IF(原始数据!AT441="","",IF(ISERROR(MATCH(原始数据!AT441,各类选项!$E:$E,0)),1,0))</f>
        <v/>
      </c>
      <c r="L440" s="20" t="str">
        <f>IF(原始数据!AM441="","",IF(ISERROR(MATCH(原始数据!AM441,各类选项!$C:$C,0)),1,0))</f>
        <v/>
      </c>
      <c r="M440" s="20" t="str">
        <f>IF(原始数据!AN441="","",IF(ISERROR(MATCH(原始数据!AN441,各类选项!$C:$C,0)),1,0))</f>
        <v/>
      </c>
      <c r="N440" s="20" t="str">
        <f>IF(原始数据!AO441="","",IF(ISERROR(MATCH(原始数据!AO441,各类选项!$C:$C,0)),1,0))</f>
        <v/>
      </c>
      <c r="O440" s="20" t="str">
        <f>IF(原始数据!AP441="","",IF(ISERROR(MATCH(原始数据!AP441,各类选项!$E:$E,0)),1,0))</f>
        <v/>
      </c>
      <c r="P440" s="20" t="str">
        <f>IF(原始数据!AQ441="","",IF(ISERROR(MATCH(原始数据!AQ441,各类选项!$E:$E,0)),1,0))</f>
        <v/>
      </c>
      <c r="Q440" s="20" t="str">
        <f>IF(原始数据!AR441="","",IF(ISERROR(MATCH(原始数据!AR441,各类选项!$E:$E,0)),1,0))</f>
        <v/>
      </c>
      <c r="R440" s="20" t="str">
        <f>IF(原始数据!AS441="","",IF(ISERROR(MATCH(原始数据!AS441,各类选项!$E:$E,0)),1,0))</f>
        <v/>
      </c>
      <c r="S440" s="20" t="str">
        <f>IF(原始数据!AV441="","",IF(ISERROR(MATCH(原始数据!AV441,各类选项!$C:$C,0)),1,0))</f>
        <v/>
      </c>
      <c r="T440" s="20" t="str">
        <f>IF(赛后数据!M441="","",IF(ISERROR(MATCH(赛后数据!M441,(各类选项!J:J),0)),1,0))</f>
        <v/>
      </c>
      <c r="U440" s="20" t="str">
        <f>IF(赛后数据!U441="","",IF(ISERROR(MATCH(赛后数据!U441,(各类选项!J:J),0)),1,0))</f>
        <v/>
      </c>
      <c r="V440" s="20" t="str">
        <f>IF(赛后数据!AC441="","",IF(ISERROR(MATCH(赛后数据!AC441,(各类选项!J:J),0)),1,0))</f>
        <v/>
      </c>
      <c r="W440" s="20" t="str">
        <f>IF(赛后数据!AK441="","",IF(ISERROR(MATCH(赛后数据!AK441,(各类选项!J:J),0)),1,0))</f>
        <v/>
      </c>
      <c r="Y440" s="20" t="str">
        <f>IF(对局数据!AM441="","",IF(ISERROR(MATCH(对局数据!AM441,(各类选项!J:J),0)),1,0))</f>
        <v/>
      </c>
    </row>
    <row r="441" spans="1:25">
      <c r="A441" s="20">
        <f t="shared" si="18"/>
        <v>0</v>
      </c>
      <c r="B441" s="20">
        <f t="shared" si="19"/>
        <v>0</v>
      </c>
      <c r="C441" s="20">
        <f t="shared" si="20"/>
        <v>0</v>
      </c>
      <c r="D441" s="20" t="str">
        <f>IF(原始数据!K442="","",IF(ISERROR(MATCH(原始数据!K442,原始数据!E442:F442,0)),1,0)-IF(原始数据!K442="",1,0))</f>
        <v/>
      </c>
      <c r="E441" s="20" t="str">
        <f>IF(原始数据!L442="","",IF(ISERROR(MATCH(原始数据!L442,各类选项!L:L,0)),1,0)-IF(原始数据!L442="",1,0))</f>
        <v/>
      </c>
      <c r="F441" s="20" t="str">
        <f>IF(原始数据!W442="","",IF(ISERROR(MATCH(原始数据!W442,各类选项!G:G,0)),1,0))</f>
        <v/>
      </c>
      <c r="G441" s="20" t="str">
        <f>IF(原始数据!X442="","",IF(ISERROR(MATCH(原始数据!X442,各类选项!G:G,0)),1,0))</f>
        <v/>
      </c>
      <c r="H441" s="20" t="str">
        <f>IF(原始数据!AK442="","",IF(ISERROR(MATCH(原始数据!AK442,各类选项!$E:$E,0)),1,0))</f>
        <v/>
      </c>
      <c r="I441" s="20" t="str">
        <f>IF(原始数据!AL442="","",IF(ISERROR(MATCH(原始数据!AL442,各类选项!$E:$E,0)),1,0))</f>
        <v/>
      </c>
      <c r="J441" s="20" t="str">
        <f>IF(原始数据!AR442="","",IF(ISERROR(MATCH(原始数据!AR442,各类选项!$E:$E,0)),1,0))</f>
        <v/>
      </c>
      <c r="K441" s="20" t="str">
        <f>IF(原始数据!AT442="","",IF(ISERROR(MATCH(原始数据!AT442,各类选项!$E:$E,0)),1,0))</f>
        <v/>
      </c>
      <c r="L441" s="20" t="str">
        <f>IF(原始数据!AM442="","",IF(ISERROR(MATCH(原始数据!AM442,各类选项!$C:$C,0)),1,0))</f>
        <v/>
      </c>
      <c r="M441" s="20" t="str">
        <f>IF(原始数据!AN442="","",IF(ISERROR(MATCH(原始数据!AN442,各类选项!$C:$C,0)),1,0))</f>
        <v/>
      </c>
      <c r="N441" s="20" t="str">
        <f>IF(原始数据!AO442="","",IF(ISERROR(MATCH(原始数据!AO442,各类选项!$C:$C,0)),1,0))</f>
        <v/>
      </c>
      <c r="O441" s="20" t="str">
        <f>IF(原始数据!AP442="","",IF(ISERROR(MATCH(原始数据!AP442,各类选项!$E:$E,0)),1,0))</f>
        <v/>
      </c>
      <c r="P441" s="20" t="str">
        <f>IF(原始数据!AQ442="","",IF(ISERROR(MATCH(原始数据!AQ442,各类选项!$E:$E,0)),1,0))</f>
        <v/>
      </c>
      <c r="Q441" s="20" t="str">
        <f>IF(原始数据!AR442="","",IF(ISERROR(MATCH(原始数据!AR442,各类选项!$E:$E,0)),1,0))</f>
        <v/>
      </c>
      <c r="R441" s="20" t="str">
        <f>IF(原始数据!AS442="","",IF(ISERROR(MATCH(原始数据!AS442,各类选项!$E:$E,0)),1,0))</f>
        <v/>
      </c>
      <c r="S441" s="20" t="str">
        <f>IF(原始数据!AV442="","",IF(ISERROR(MATCH(原始数据!AV442,各类选项!$C:$C,0)),1,0))</f>
        <v/>
      </c>
      <c r="T441" s="20" t="str">
        <f>IF(赛后数据!M442="","",IF(ISERROR(MATCH(赛后数据!M442,(各类选项!J:J),0)),1,0))</f>
        <v/>
      </c>
      <c r="U441" s="20" t="str">
        <f>IF(赛后数据!U442="","",IF(ISERROR(MATCH(赛后数据!U442,(各类选项!J:J),0)),1,0))</f>
        <v/>
      </c>
      <c r="V441" s="20" t="str">
        <f>IF(赛后数据!AC442="","",IF(ISERROR(MATCH(赛后数据!AC442,(各类选项!J:J),0)),1,0))</f>
        <v/>
      </c>
      <c r="W441" s="20" t="str">
        <f>IF(赛后数据!AK442="","",IF(ISERROR(MATCH(赛后数据!AK442,(各类选项!J:J),0)),1,0))</f>
        <v/>
      </c>
      <c r="Y441" s="20" t="str">
        <f>IF(对局数据!AM442="","",IF(ISERROR(MATCH(对局数据!AM442,(各类选项!J:J),0)),1,0))</f>
        <v/>
      </c>
    </row>
    <row r="442" spans="1:25">
      <c r="A442" s="20">
        <f t="shared" si="18"/>
        <v>0</v>
      </c>
      <c r="B442" s="20">
        <f t="shared" si="19"/>
        <v>0</v>
      </c>
      <c r="C442" s="20">
        <f t="shared" si="20"/>
        <v>0</v>
      </c>
      <c r="D442" s="20" t="str">
        <f>IF(原始数据!K443="","",IF(ISERROR(MATCH(原始数据!K443,原始数据!E443:F443,0)),1,0)-IF(原始数据!K443="",1,0))</f>
        <v/>
      </c>
      <c r="E442" s="20" t="str">
        <f>IF(原始数据!L443="","",IF(ISERROR(MATCH(原始数据!L443,各类选项!L:L,0)),1,0)-IF(原始数据!L443="",1,0))</f>
        <v/>
      </c>
      <c r="F442" s="20" t="str">
        <f>IF(原始数据!W443="","",IF(ISERROR(MATCH(原始数据!W443,各类选项!G:G,0)),1,0))</f>
        <v/>
      </c>
      <c r="G442" s="20" t="str">
        <f>IF(原始数据!X443="","",IF(ISERROR(MATCH(原始数据!X443,各类选项!G:G,0)),1,0))</f>
        <v/>
      </c>
      <c r="H442" s="20" t="str">
        <f>IF(原始数据!AK443="","",IF(ISERROR(MATCH(原始数据!AK443,各类选项!$E:$E,0)),1,0))</f>
        <v/>
      </c>
      <c r="I442" s="20" t="str">
        <f>IF(原始数据!AL443="","",IF(ISERROR(MATCH(原始数据!AL443,各类选项!$E:$E,0)),1,0))</f>
        <v/>
      </c>
      <c r="J442" s="20" t="str">
        <f>IF(原始数据!AR443="","",IF(ISERROR(MATCH(原始数据!AR443,各类选项!$E:$E,0)),1,0))</f>
        <v/>
      </c>
      <c r="K442" s="20" t="str">
        <f>IF(原始数据!AT443="","",IF(ISERROR(MATCH(原始数据!AT443,各类选项!$E:$E,0)),1,0))</f>
        <v/>
      </c>
      <c r="L442" s="20" t="str">
        <f>IF(原始数据!AM443="","",IF(ISERROR(MATCH(原始数据!AM443,各类选项!$C:$C,0)),1,0))</f>
        <v/>
      </c>
      <c r="M442" s="20" t="str">
        <f>IF(原始数据!AN443="","",IF(ISERROR(MATCH(原始数据!AN443,各类选项!$C:$C,0)),1,0))</f>
        <v/>
      </c>
      <c r="N442" s="20" t="str">
        <f>IF(原始数据!AO443="","",IF(ISERROR(MATCH(原始数据!AO443,各类选项!$C:$C,0)),1,0))</f>
        <v/>
      </c>
      <c r="O442" s="20" t="str">
        <f>IF(原始数据!AP443="","",IF(ISERROR(MATCH(原始数据!AP443,各类选项!$E:$E,0)),1,0))</f>
        <v/>
      </c>
      <c r="P442" s="20" t="str">
        <f>IF(原始数据!AQ443="","",IF(ISERROR(MATCH(原始数据!AQ443,各类选项!$E:$E,0)),1,0))</f>
        <v/>
      </c>
      <c r="Q442" s="20" t="str">
        <f>IF(原始数据!AR443="","",IF(ISERROR(MATCH(原始数据!AR443,各类选项!$E:$E,0)),1,0))</f>
        <v/>
      </c>
      <c r="R442" s="20" t="str">
        <f>IF(原始数据!AS443="","",IF(ISERROR(MATCH(原始数据!AS443,各类选项!$E:$E,0)),1,0))</f>
        <v/>
      </c>
      <c r="S442" s="20" t="str">
        <f>IF(原始数据!AV443="","",IF(ISERROR(MATCH(原始数据!AV443,各类选项!$C:$C,0)),1,0))</f>
        <v/>
      </c>
      <c r="T442" s="20" t="str">
        <f>IF(赛后数据!M443="","",IF(ISERROR(MATCH(赛后数据!M443,(各类选项!J:J),0)),1,0))</f>
        <v/>
      </c>
      <c r="U442" s="20" t="str">
        <f>IF(赛后数据!U443="","",IF(ISERROR(MATCH(赛后数据!U443,(各类选项!J:J),0)),1,0))</f>
        <v/>
      </c>
      <c r="V442" s="20" t="str">
        <f>IF(赛后数据!AC443="","",IF(ISERROR(MATCH(赛后数据!AC443,(各类选项!J:J),0)),1,0))</f>
        <v/>
      </c>
      <c r="W442" s="20" t="str">
        <f>IF(赛后数据!AK443="","",IF(ISERROR(MATCH(赛后数据!AK443,(各类选项!J:J),0)),1,0))</f>
        <v/>
      </c>
      <c r="Y442" s="20" t="str">
        <f>IF(对局数据!AM443="","",IF(ISERROR(MATCH(对局数据!AM443,(各类选项!J:J),0)),1,0))</f>
        <v/>
      </c>
    </row>
    <row r="443" spans="1:25">
      <c r="A443" s="20">
        <f t="shared" si="18"/>
        <v>0</v>
      </c>
      <c r="B443" s="20">
        <f t="shared" si="19"/>
        <v>0</v>
      </c>
      <c r="C443" s="20">
        <f t="shared" si="20"/>
        <v>0</v>
      </c>
      <c r="D443" s="20" t="str">
        <f>IF(原始数据!K444="","",IF(ISERROR(MATCH(原始数据!K444,原始数据!E444:F444,0)),1,0)-IF(原始数据!K444="",1,0))</f>
        <v/>
      </c>
      <c r="E443" s="20" t="str">
        <f>IF(原始数据!L444="","",IF(ISERROR(MATCH(原始数据!L444,各类选项!L:L,0)),1,0)-IF(原始数据!L444="",1,0))</f>
        <v/>
      </c>
      <c r="F443" s="20" t="str">
        <f>IF(原始数据!W444="","",IF(ISERROR(MATCH(原始数据!W444,各类选项!G:G,0)),1,0))</f>
        <v/>
      </c>
      <c r="G443" s="20" t="str">
        <f>IF(原始数据!X444="","",IF(ISERROR(MATCH(原始数据!X444,各类选项!G:G,0)),1,0))</f>
        <v/>
      </c>
      <c r="H443" s="20" t="str">
        <f>IF(原始数据!AK444="","",IF(ISERROR(MATCH(原始数据!AK444,各类选项!$E:$E,0)),1,0))</f>
        <v/>
      </c>
      <c r="I443" s="20" t="str">
        <f>IF(原始数据!AL444="","",IF(ISERROR(MATCH(原始数据!AL444,各类选项!$E:$E,0)),1,0))</f>
        <v/>
      </c>
      <c r="J443" s="20" t="str">
        <f>IF(原始数据!AR444="","",IF(ISERROR(MATCH(原始数据!AR444,各类选项!$E:$E,0)),1,0))</f>
        <v/>
      </c>
      <c r="K443" s="20" t="str">
        <f>IF(原始数据!AT444="","",IF(ISERROR(MATCH(原始数据!AT444,各类选项!$E:$E,0)),1,0))</f>
        <v/>
      </c>
      <c r="L443" s="20" t="str">
        <f>IF(原始数据!AM444="","",IF(ISERROR(MATCH(原始数据!AM444,各类选项!$C:$C,0)),1,0))</f>
        <v/>
      </c>
      <c r="M443" s="20" t="str">
        <f>IF(原始数据!AN444="","",IF(ISERROR(MATCH(原始数据!AN444,各类选项!$C:$C,0)),1,0))</f>
        <v/>
      </c>
      <c r="N443" s="20" t="str">
        <f>IF(原始数据!AO444="","",IF(ISERROR(MATCH(原始数据!AO444,各类选项!$C:$C,0)),1,0))</f>
        <v/>
      </c>
      <c r="O443" s="20" t="str">
        <f>IF(原始数据!AP444="","",IF(ISERROR(MATCH(原始数据!AP444,各类选项!$E:$E,0)),1,0))</f>
        <v/>
      </c>
      <c r="P443" s="20" t="str">
        <f>IF(原始数据!AQ444="","",IF(ISERROR(MATCH(原始数据!AQ444,各类选项!$E:$E,0)),1,0))</f>
        <v/>
      </c>
      <c r="Q443" s="20" t="str">
        <f>IF(原始数据!AR444="","",IF(ISERROR(MATCH(原始数据!AR444,各类选项!$E:$E,0)),1,0))</f>
        <v/>
      </c>
      <c r="R443" s="20" t="str">
        <f>IF(原始数据!AS444="","",IF(ISERROR(MATCH(原始数据!AS444,各类选项!$E:$E,0)),1,0))</f>
        <v/>
      </c>
      <c r="S443" s="20" t="str">
        <f>IF(原始数据!AV444="","",IF(ISERROR(MATCH(原始数据!AV444,各类选项!$C:$C,0)),1,0))</f>
        <v/>
      </c>
      <c r="T443" s="20" t="str">
        <f>IF(赛后数据!M444="","",IF(ISERROR(MATCH(赛后数据!M444,(各类选项!J:J),0)),1,0))</f>
        <v/>
      </c>
      <c r="U443" s="20" t="str">
        <f>IF(赛后数据!U444="","",IF(ISERROR(MATCH(赛后数据!U444,(各类选项!J:J),0)),1,0))</f>
        <v/>
      </c>
      <c r="V443" s="20" t="str">
        <f>IF(赛后数据!AC444="","",IF(ISERROR(MATCH(赛后数据!AC444,(各类选项!J:J),0)),1,0))</f>
        <v/>
      </c>
      <c r="W443" s="20" t="str">
        <f>IF(赛后数据!AK444="","",IF(ISERROR(MATCH(赛后数据!AK444,(各类选项!J:J),0)),1,0))</f>
        <v/>
      </c>
      <c r="Y443" s="20" t="str">
        <f>IF(对局数据!AM444="","",IF(ISERROR(MATCH(对局数据!AM444,(各类选项!J:J),0)),1,0))</f>
        <v/>
      </c>
    </row>
    <row r="444" spans="1:25">
      <c r="A444" s="20">
        <f t="shared" si="18"/>
        <v>0</v>
      </c>
      <c r="B444" s="20">
        <f t="shared" si="19"/>
        <v>0</v>
      </c>
      <c r="C444" s="20">
        <f t="shared" si="20"/>
        <v>0</v>
      </c>
      <c r="D444" s="20" t="str">
        <f>IF(原始数据!K445="","",IF(ISERROR(MATCH(原始数据!K445,原始数据!E445:F445,0)),1,0)-IF(原始数据!K445="",1,0))</f>
        <v/>
      </c>
      <c r="E444" s="20" t="str">
        <f>IF(原始数据!L445="","",IF(ISERROR(MATCH(原始数据!L445,各类选项!L:L,0)),1,0)-IF(原始数据!L445="",1,0))</f>
        <v/>
      </c>
      <c r="F444" s="20" t="str">
        <f>IF(原始数据!W445="","",IF(ISERROR(MATCH(原始数据!W445,各类选项!G:G,0)),1,0))</f>
        <v/>
      </c>
      <c r="G444" s="20" t="str">
        <f>IF(原始数据!X445="","",IF(ISERROR(MATCH(原始数据!X445,各类选项!G:G,0)),1,0))</f>
        <v/>
      </c>
      <c r="H444" s="20" t="str">
        <f>IF(原始数据!AK445="","",IF(ISERROR(MATCH(原始数据!AK445,各类选项!$E:$E,0)),1,0))</f>
        <v/>
      </c>
      <c r="I444" s="20" t="str">
        <f>IF(原始数据!AL445="","",IF(ISERROR(MATCH(原始数据!AL445,各类选项!$E:$E,0)),1,0))</f>
        <v/>
      </c>
      <c r="J444" s="20" t="str">
        <f>IF(原始数据!AR445="","",IF(ISERROR(MATCH(原始数据!AR445,各类选项!$E:$E,0)),1,0))</f>
        <v/>
      </c>
      <c r="K444" s="20" t="str">
        <f>IF(原始数据!AT445="","",IF(ISERROR(MATCH(原始数据!AT445,各类选项!$E:$E,0)),1,0))</f>
        <v/>
      </c>
      <c r="L444" s="20" t="str">
        <f>IF(原始数据!AM445="","",IF(ISERROR(MATCH(原始数据!AM445,各类选项!$C:$C,0)),1,0))</f>
        <v/>
      </c>
      <c r="M444" s="20" t="str">
        <f>IF(原始数据!AN445="","",IF(ISERROR(MATCH(原始数据!AN445,各类选项!$C:$C,0)),1,0))</f>
        <v/>
      </c>
      <c r="N444" s="20" t="str">
        <f>IF(原始数据!AO445="","",IF(ISERROR(MATCH(原始数据!AO445,各类选项!$C:$C,0)),1,0))</f>
        <v/>
      </c>
      <c r="O444" s="20" t="str">
        <f>IF(原始数据!AP445="","",IF(ISERROR(MATCH(原始数据!AP445,各类选项!$E:$E,0)),1,0))</f>
        <v/>
      </c>
      <c r="P444" s="20" t="str">
        <f>IF(原始数据!AQ445="","",IF(ISERROR(MATCH(原始数据!AQ445,各类选项!$E:$E,0)),1,0))</f>
        <v/>
      </c>
      <c r="Q444" s="20" t="str">
        <f>IF(原始数据!AR445="","",IF(ISERROR(MATCH(原始数据!AR445,各类选项!$E:$E,0)),1,0))</f>
        <v/>
      </c>
      <c r="R444" s="20" t="str">
        <f>IF(原始数据!AS445="","",IF(ISERROR(MATCH(原始数据!AS445,各类选项!$E:$E,0)),1,0))</f>
        <v/>
      </c>
      <c r="S444" s="20" t="str">
        <f>IF(原始数据!AV445="","",IF(ISERROR(MATCH(原始数据!AV445,各类选项!$C:$C,0)),1,0))</f>
        <v/>
      </c>
      <c r="T444" s="20" t="str">
        <f>IF(赛后数据!M445="","",IF(ISERROR(MATCH(赛后数据!M445,(各类选项!J:J),0)),1,0))</f>
        <v/>
      </c>
      <c r="U444" s="20" t="str">
        <f>IF(赛后数据!U445="","",IF(ISERROR(MATCH(赛后数据!U445,(各类选项!J:J),0)),1,0))</f>
        <v/>
      </c>
      <c r="V444" s="20" t="str">
        <f>IF(赛后数据!AC445="","",IF(ISERROR(MATCH(赛后数据!AC445,(各类选项!J:J),0)),1,0))</f>
        <v/>
      </c>
      <c r="W444" s="20" t="str">
        <f>IF(赛后数据!AK445="","",IF(ISERROR(MATCH(赛后数据!AK445,(各类选项!J:J),0)),1,0))</f>
        <v/>
      </c>
      <c r="Y444" s="20" t="str">
        <f>IF(对局数据!AM445="","",IF(ISERROR(MATCH(对局数据!AM445,(各类选项!J:J),0)),1,0))</f>
        <v/>
      </c>
    </row>
    <row r="445" spans="1:25">
      <c r="A445" s="20">
        <f t="shared" si="18"/>
        <v>0</v>
      </c>
      <c r="B445" s="20">
        <f t="shared" si="19"/>
        <v>0</v>
      </c>
      <c r="C445" s="20">
        <f t="shared" si="20"/>
        <v>0</v>
      </c>
      <c r="D445" s="20" t="str">
        <f>IF(原始数据!K446="","",IF(ISERROR(MATCH(原始数据!K446,原始数据!E446:F446,0)),1,0)-IF(原始数据!K446="",1,0))</f>
        <v/>
      </c>
      <c r="E445" s="20" t="str">
        <f>IF(原始数据!L446="","",IF(ISERROR(MATCH(原始数据!L446,各类选项!L:L,0)),1,0)-IF(原始数据!L446="",1,0))</f>
        <v/>
      </c>
      <c r="F445" s="20" t="str">
        <f>IF(原始数据!W446="","",IF(ISERROR(MATCH(原始数据!W446,各类选项!G:G,0)),1,0))</f>
        <v/>
      </c>
      <c r="G445" s="20" t="str">
        <f>IF(原始数据!X446="","",IF(ISERROR(MATCH(原始数据!X446,各类选项!G:G,0)),1,0))</f>
        <v/>
      </c>
      <c r="H445" s="20" t="str">
        <f>IF(原始数据!AK446="","",IF(ISERROR(MATCH(原始数据!AK446,各类选项!$E:$E,0)),1,0))</f>
        <v/>
      </c>
      <c r="I445" s="20" t="str">
        <f>IF(原始数据!AL446="","",IF(ISERROR(MATCH(原始数据!AL446,各类选项!$E:$E,0)),1,0))</f>
        <v/>
      </c>
      <c r="J445" s="20" t="str">
        <f>IF(原始数据!AR446="","",IF(ISERROR(MATCH(原始数据!AR446,各类选项!$E:$E,0)),1,0))</f>
        <v/>
      </c>
      <c r="K445" s="20" t="str">
        <f>IF(原始数据!AT446="","",IF(ISERROR(MATCH(原始数据!AT446,各类选项!$E:$E,0)),1,0))</f>
        <v/>
      </c>
      <c r="L445" s="20" t="str">
        <f>IF(原始数据!AM446="","",IF(ISERROR(MATCH(原始数据!AM446,各类选项!$C:$C,0)),1,0))</f>
        <v/>
      </c>
      <c r="M445" s="20" t="str">
        <f>IF(原始数据!AN446="","",IF(ISERROR(MATCH(原始数据!AN446,各类选项!$C:$C,0)),1,0))</f>
        <v/>
      </c>
      <c r="N445" s="20" t="str">
        <f>IF(原始数据!AO446="","",IF(ISERROR(MATCH(原始数据!AO446,各类选项!$C:$C,0)),1,0))</f>
        <v/>
      </c>
      <c r="O445" s="20" t="str">
        <f>IF(原始数据!AP446="","",IF(ISERROR(MATCH(原始数据!AP446,各类选项!$E:$E,0)),1,0))</f>
        <v/>
      </c>
      <c r="P445" s="20" t="str">
        <f>IF(原始数据!AQ446="","",IF(ISERROR(MATCH(原始数据!AQ446,各类选项!$E:$E,0)),1,0))</f>
        <v/>
      </c>
      <c r="Q445" s="20" t="str">
        <f>IF(原始数据!AR446="","",IF(ISERROR(MATCH(原始数据!AR446,各类选项!$E:$E,0)),1,0))</f>
        <v/>
      </c>
      <c r="R445" s="20" t="str">
        <f>IF(原始数据!AS446="","",IF(ISERROR(MATCH(原始数据!AS446,各类选项!$E:$E,0)),1,0))</f>
        <v/>
      </c>
      <c r="S445" s="20" t="str">
        <f>IF(原始数据!AV446="","",IF(ISERROR(MATCH(原始数据!AV446,各类选项!$C:$C,0)),1,0))</f>
        <v/>
      </c>
      <c r="T445" s="20" t="str">
        <f>IF(赛后数据!M446="","",IF(ISERROR(MATCH(赛后数据!M446,(各类选项!J:J),0)),1,0))</f>
        <v/>
      </c>
      <c r="U445" s="20" t="str">
        <f>IF(赛后数据!U446="","",IF(ISERROR(MATCH(赛后数据!U446,(各类选项!J:J),0)),1,0))</f>
        <v/>
      </c>
      <c r="V445" s="20" t="str">
        <f>IF(赛后数据!AC446="","",IF(ISERROR(MATCH(赛后数据!AC446,(各类选项!J:J),0)),1,0))</f>
        <v/>
      </c>
      <c r="W445" s="20" t="str">
        <f>IF(赛后数据!AK446="","",IF(ISERROR(MATCH(赛后数据!AK446,(各类选项!J:J),0)),1,0))</f>
        <v/>
      </c>
      <c r="Y445" s="20" t="str">
        <f>IF(对局数据!AM446="","",IF(ISERROR(MATCH(对局数据!AM446,(各类选项!J:J),0)),1,0))</f>
        <v/>
      </c>
    </row>
    <row r="446" spans="1:25">
      <c r="A446" s="20">
        <f t="shared" si="18"/>
        <v>0</v>
      </c>
      <c r="B446" s="20">
        <f t="shared" si="19"/>
        <v>0</v>
      </c>
      <c r="C446" s="20">
        <f t="shared" si="20"/>
        <v>0</v>
      </c>
      <c r="D446" s="20" t="str">
        <f>IF(原始数据!K447="","",IF(ISERROR(MATCH(原始数据!K447,原始数据!E447:F447,0)),1,0)-IF(原始数据!K447="",1,0))</f>
        <v/>
      </c>
      <c r="E446" s="20" t="str">
        <f>IF(原始数据!L447="","",IF(ISERROR(MATCH(原始数据!L447,各类选项!L:L,0)),1,0)-IF(原始数据!L447="",1,0))</f>
        <v/>
      </c>
      <c r="F446" s="20" t="str">
        <f>IF(原始数据!W447="","",IF(ISERROR(MATCH(原始数据!W447,各类选项!G:G,0)),1,0))</f>
        <v/>
      </c>
      <c r="G446" s="20" t="str">
        <f>IF(原始数据!X447="","",IF(ISERROR(MATCH(原始数据!X447,各类选项!G:G,0)),1,0))</f>
        <v/>
      </c>
      <c r="H446" s="20" t="str">
        <f>IF(原始数据!AK447="","",IF(ISERROR(MATCH(原始数据!AK447,各类选项!$E:$E,0)),1,0))</f>
        <v/>
      </c>
      <c r="I446" s="20" t="str">
        <f>IF(原始数据!AL447="","",IF(ISERROR(MATCH(原始数据!AL447,各类选项!$E:$E,0)),1,0))</f>
        <v/>
      </c>
      <c r="J446" s="20" t="str">
        <f>IF(原始数据!AR447="","",IF(ISERROR(MATCH(原始数据!AR447,各类选项!$E:$E,0)),1,0))</f>
        <v/>
      </c>
      <c r="K446" s="20" t="str">
        <f>IF(原始数据!AT447="","",IF(ISERROR(MATCH(原始数据!AT447,各类选项!$E:$E,0)),1,0))</f>
        <v/>
      </c>
      <c r="L446" s="20" t="str">
        <f>IF(原始数据!AM447="","",IF(ISERROR(MATCH(原始数据!AM447,各类选项!$C:$C,0)),1,0))</f>
        <v/>
      </c>
      <c r="M446" s="20" t="str">
        <f>IF(原始数据!AN447="","",IF(ISERROR(MATCH(原始数据!AN447,各类选项!$C:$C,0)),1,0))</f>
        <v/>
      </c>
      <c r="N446" s="20" t="str">
        <f>IF(原始数据!AO447="","",IF(ISERROR(MATCH(原始数据!AO447,各类选项!$C:$C,0)),1,0))</f>
        <v/>
      </c>
      <c r="O446" s="20" t="str">
        <f>IF(原始数据!AP447="","",IF(ISERROR(MATCH(原始数据!AP447,各类选项!$E:$E,0)),1,0))</f>
        <v/>
      </c>
      <c r="P446" s="20" t="str">
        <f>IF(原始数据!AQ447="","",IF(ISERROR(MATCH(原始数据!AQ447,各类选项!$E:$E,0)),1,0))</f>
        <v/>
      </c>
      <c r="Q446" s="20" t="str">
        <f>IF(原始数据!AR447="","",IF(ISERROR(MATCH(原始数据!AR447,各类选项!$E:$E,0)),1,0))</f>
        <v/>
      </c>
      <c r="R446" s="20" t="str">
        <f>IF(原始数据!AS447="","",IF(ISERROR(MATCH(原始数据!AS447,各类选项!$E:$E,0)),1,0))</f>
        <v/>
      </c>
      <c r="S446" s="20" t="str">
        <f>IF(原始数据!AV447="","",IF(ISERROR(MATCH(原始数据!AV447,各类选项!$C:$C,0)),1,0))</f>
        <v/>
      </c>
      <c r="T446" s="20" t="str">
        <f>IF(赛后数据!M447="","",IF(ISERROR(MATCH(赛后数据!M447,(各类选项!J:J),0)),1,0))</f>
        <v/>
      </c>
      <c r="U446" s="20" t="str">
        <f>IF(赛后数据!U447="","",IF(ISERROR(MATCH(赛后数据!U447,(各类选项!J:J),0)),1,0))</f>
        <v/>
      </c>
      <c r="V446" s="20" t="str">
        <f>IF(赛后数据!AC447="","",IF(ISERROR(MATCH(赛后数据!AC447,(各类选项!J:J),0)),1,0))</f>
        <v/>
      </c>
      <c r="W446" s="20" t="str">
        <f>IF(赛后数据!AK447="","",IF(ISERROR(MATCH(赛后数据!AK447,(各类选项!J:J),0)),1,0))</f>
        <v/>
      </c>
      <c r="Y446" s="20" t="str">
        <f>IF(对局数据!AM447="","",IF(ISERROR(MATCH(对局数据!AM447,(各类选项!J:J),0)),1,0))</f>
        <v/>
      </c>
    </row>
    <row r="447" spans="1:25">
      <c r="A447" s="20">
        <f t="shared" si="18"/>
        <v>0</v>
      </c>
      <c r="B447" s="20">
        <f t="shared" si="19"/>
        <v>0</v>
      </c>
      <c r="C447" s="20">
        <f t="shared" si="20"/>
        <v>0</v>
      </c>
      <c r="D447" s="20" t="str">
        <f>IF(原始数据!K448="","",IF(ISERROR(MATCH(原始数据!K448,原始数据!E448:F448,0)),1,0)-IF(原始数据!K448="",1,0))</f>
        <v/>
      </c>
      <c r="E447" s="20" t="str">
        <f>IF(原始数据!L448="","",IF(ISERROR(MATCH(原始数据!L448,各类选项!L:L,0)),1,0)-IF(原始数据!L448="",1,0))</f>
        <v/>
      </c>
      <c r="F447" s="20" t="str">
        <f>IF(原始数据!W448="","",IF(ISERROR(MATCH(原始数据!W448,各类选项!G:G,0)),1,0))</f>
        <v/>
      </c>
      <c r="G447" s="20" t="str">
        <f>IF(原始数据!X448="","",IF(ISERROR(MATCH(原始数据!X448,各类选项!G:G,0)),1,0))</f>
        <v/>
      </c>
      <c r="H447" s="20" t="str">
        <f>IF(原始数据!AK448="","",IF(ISERROR(MATCH(原始数据!AK448,各类选项!$E:$E,0)),1,0))</f>
        <v/>
      </c>
      <c r="I447" s="20" t="str">
        <f>IF(原始数据!AL448="","",IF(ISERROR(MATCH(原始数据!AL448,各类选项!$E:$E,0)),1,0))</f>
        <v/>
      </c>
      <c r="J447" s="20" t="str">
        <f>IF(原始数据!AR448="","",IF(ISERROR(MATCH(原始数据!AR448,各类选项!$E:$E,0)),1,0))</f>
        <v/>
      </c>
      <c r="K447" s="20" t="str">
        <f>IF(原始数据!AT448="","",IF(ISERROR(MATCH(原始数据!AT448,各类选项!$E:$E,0)),1,0))</f>
        <v/>
      </c>
      <c r="L447" s="20" t="str">
        <f>IF(原始数据!AM448="","",IF(ISERROR(MATCH(原始数据!AM448,各类选项!$C:$C,0)),1,0))</f>
        <v/>
      </c>
      <c r="M447" s="20" t="str">
        <f>IF(原始数据!AN448="","",IF(ISERROR(MATCH(原始数据!AN448,各类选项!$C:$C,0)),1,0))</f>
        <v/>
      </c>
      <c r="N447" s="20" t="str">
        <f>IF(原始数据!AO448="","",IF(ISERROR(MATCH(原始数据!AO448,各类选项!$C:$C,0)),1,0))</f>
        <v/>
      </c>
      <c r="O447" s="20" t="str">
        <f>IF(原始数据!AP448="","",IF(ISERROR(MATCH(原始数据!AP448,各类选项!$E:$E,0)),1,0))</f>
        <v/>
      </c>
      <c r="P447" s="20" t="str">
        <f>IF(原始数据!AQ448="","",IF(ISERROR(MATCH(原始数据!AQ448,各类选项!$E:$E,0)),1,0))</f>
        <v/>
      </c>
      <c r="Q447" s="20" t="str">
        <f>IF(原始数据!AR448="","",IF(ISERROR(MATCH(原始数据!AR448,各类选项!$E:$E,0)),1,0))</f>
        <v/>
      </c>
      <c r="R447" s="20" t="str">
        <f>IF(原始数据!AS448="","",IF(ISERROR(MATCH(原始数据!AS448,各类选项!$E:$E,0)),1,0))</f>
        <v/>
      </c>
      <c r="S447" s="20" t="str">
        <f>IF(原始数据!AV448="","",IF(ISERROR(MATCH(原始数据!AV448,各类选项!$C:$C,0)),1,0))</f>
        <v/>
      </c>
      <c r="T447" s="20" t="str">
        <f>IF(赛后数据!M448="","",IF(ISERROR(MATCH(赛后数据!M448,(各类选项!J:J),0)),1,0))</f>
        <v/>
      </c>
      <c r="U447" s="20" t="str">
        <f>IF(赛后数据!U448="","",IF(ISERROR(MATCH(赛后数据!U448,(各类选项!J:J),0)),1,0))</f>
        <v/>
      </c>
      <c r="V447" s="20" t="str">
        <f>IF(赛后数据!AC448="","",IF(ISERROR(MATCH(赛后数据!AC448,(各类选项!J:J),0)),1,0))</f>
        <v/>
      </c>
      <c r="W447" s="20" t="str">
        <f>IF(赛后数据!AK448="","",IF(ISERROR(MATCH(赛后数据!AK448,(各类选项!J:J),0)),1,0))</f>
        <v/>
      </c>
      <c r="Y447" s="20" t="str">
        <f>IF(对局数据!AM448="","",IF(ISERROR(MATCH(对局数据!AM448,(各类选项!J:J),0)),1,0))</f>
        <v/>
      </c>
    </row>
    <row r="448" spans="1:25">
      <c r="A448" s="20">
        <f t="shared" si="18"/>
        <v>0</v>
      </c>
      <c r="B448" s="20">
        <f t="shared" si="19"/>
        <v>0</v>
      </c>
      <c r="C448" s="20">
        <f t="shared" si="20"/>
        <v>0</v>
      </c>
      <c r="D448" s="20" t="str">
        <f>IF(原始数据!K449="","",IF(ISERROR(MATCH(原始数据!K449,原始数据!E449:F449,0)),1,0)-IF(原始数据!K449="",1,0))</f>
        <v/>
      </c>
      <c r="E448" s="20" t="str">
        <f>IF(原始数据!L449="","",IF(ISERROR(MATCH(原始数据!L449,各类选项!L:L,0)),1,0)-IF(原始数据!L449="",1,0))</f>
        <v/>
      </c>
      <c r="F448" s="20" t="str">
        <f>IF(原始数据!W449="","",IF(ISERROR(MATCH(原始数据!W449,各类选项!G:G,0)),1,0))</f>
        <v/>
      </c>
      <c r="G448" s="20" t="str">
        <f>IF(原始数据!X449="","",IF(ISERROR(MATCH(原始数据!X449,各类选项!G:G,0)),1,0))</f>
        <v/>
      </c>
      <c r="H448" s="20" t="str">
        <f>IF(原始数据!AK449="","",IF(ISERROR(MATCH(原始数据!AK449,各类选项!$E:$E,0)),1,0))</f>
        <v/>
      </c>
      <c r="I448" s="20" t="str">
        <f>IF(原始数据!AL449="","",IF(ISERROR(MATCH(原始数据!AL449,各类选项!$E:$E,0)),1,0))</f>
        <v/>
      </c>
      <c r="J448" s="20" t="str">
        <f>IF(原始数据!AR449="","",IF(ISERROR(MATCH(原始数据!AR449,各类选项!$E:$E,0)),1,0))</f>
        <v/>
      </c>
      <c r="K448" s="20" t="str">
        <f>IF(原始数据!AT449="","",IF(ISERROR(MATCH(原始数据!AT449,各类选项!$E:$E,0)),1,0))</f>
        <v/>
      </c>
      <c r="L448" s="20" t="str">
        <f>IF(原始数据!AM449="","",IF(ISERROR(MATCH(原始数据!AM449,各类选项!$C:$C,0)),1,0))</f>
        <v/>
      </c>
      <c r="M448" s="20" t="str">
        <f>IF(原始数据!AN449="","",IF(ISERROR(MATCH(原始数据!AN449,各类选项!$C:$C,0)),1,0))</f>
        <v/>
      </c>
      <c r="N448" s="20" t="str">
        <f>IF(原始数据!AO449="","",IF(ISERROR(MATCH(原始数据!AO449,各类选项!$C:$C,0)),1,0))</f>
        <v/>
      </c>
      <c r="O448" s="20" t="str">
        <f>IF(原始数据!AP449="","",IF(ISERROR(MATCH(原始数据!AP449,各类选项!$E:$E,0)),1,0))</f>
        <v/>
      </c>
      <c r="P448" s="20" t="str">
        <f>IF(原始数据!AQ449="","",IF(ISERROR(MATCH(原始数据!AQ449,各类选项!$E:$E,0)),1,0))</f>
        <v/>
      </c>
      <c r="Q448" s="20" t="str">
        <f>IF(原始数据!AR449="","",IF(ISERROR(MATCH(原始数据!AR449,各类选项!$E:$E,0)),1,0))</f>
        <v/>
      </c>
      <c r="R448" s="20" t="str">
        <f>IF(原始数据!AS449="","",IF(ISERROR(MATCH(原始数据!AS449,各类选项!$E:$E,0)),1,0))</f>
        <v/>
      </c>
      <c r="S448" s="20" t="str">
        <f>IF(原始数据!AV449="","",IF(ISERROR(MATCH(原始数据!AV449,各类选项!$C:$C,0)),1,0))</f>
        <v/>
      </c>
      <c r="T448" s="20" t="str">
        <f>IF(赛后数据!M449="","",IF(ISERROR(MATCH(赛后数据!M449,(各类选项!J:J),0)),1,0))</f>
        <v/>
      </c>
      <c r="U448" s="20" t="str">
        <f>IF(赛后数据!U449="","",IF(ISERROR(MATCH(赛后数据!U449,(各类选项!J:J),0)),1,0))</f>
        <v/>
      </c>
      <c r="V448" s="20" t="str">
        <f>IF(赛后数据!AC449="","",IF(ISERROR(MATCH(赛后数据!AC449,(各类选项!J:J),0)),1,0))</f>
        <v/>
      </c>
      <c r="W448" s="20" t="str">
        <f>IF(赛后数据!AK449="","",IF(ISERROR(MATCH(赛后数据!AK449,(各类选项!J:J),0)),1,0))</f>
        <v/>
      </c>
      <c r="Y448" s="20" t="str">
        <f>IF(对局数据!AM449="","",IF(ISERROR(MATCH(对局数据!AM449,(各类选项!J:J),0)),1,0))</f>
        <v/>
      </c>
    </row>
    <row r="449" spans="1:25">
      <c r="A449" s="20">
        <f t="shared" si="18"/>
        <v>0</v>
      </c>
      <c r="B449" s="20">
        <f t="shared" si="19"/>
        <v>0</v>
      </c>
      <c r="C449" s="20">
        <f t="shared" si="20"/>
        <v>0</v>
      </c>
      <c r="D449" s="20" t="str">
        <f>IF(原始数据!K450="","",IF(ISERROR(MATCH(原始数据!K450,原始数据!E450:F450,0)),1,0)-IF(原始数据!K450="",1,0))</f>
        <v/>
      </c>
      <c r="E449" s="20" t="str">
        <f>IF(原始数据!L450="","",IF(ISERROR(MATCH(原始数据!L450,各类选项!L:L,0)),1,0)-IF(原始数据!L450="",1,0))</f>
        <v/>
      </c>
      <c r="F449" s="20" t="str">
        <f>IF(原始数据!W450="","",IF(ISERROR(MATCH(原始数据!W450,各类选项!G:G,0)),1,0))</f>
        <v/>
      </c>
      <c r="G449" s="20" t="str">
        <f>IF(原始数据!X450="","",IF(ISERROR(MATCH(原始数据!X450,各类选项!G:G,0)),1,0))</f>
        <v/>
      </c>
      <c r="H449" s="20" t="str">
        <f>IF(原始数据!AK450="","",IF(ISERROR(MATCH(原始数据!AK450,各类选项!$E:$E,0)),1,0))</f>
        <v/>
      </c>
      <c r="I449" s="20" t="str">
        <f>IF(原始数据!AL450="","",IF(ISERROR(MATCH(原始数据!AL450,各类选项!$E:$E,0)),1,0))</f>
        <v/>
      </c>
      <c r="J449" s="20" t="str">
        <f>IF(原始数据!AR450="","",IF(ISERROR(MATCH(原始数据!AR450,各类选项!$E:$E,0)),1,0))</f>
        <v/>
      </c>
      <c r="K449" s="20" t="str">
        <f>IF(原始数据!AT450="","",IF(ISERROR(MATCH(原始数据!AT450,各类选项!$E:$E,0)),1,0))</f>
        <v/>
      </c>
      <c r="L449" s="20" t="str">
        <f>IF(原始数据!AM450="","",IF(ISERROR(MATCH(原始数据!AM450,各类选项!$C:$C,0)),1,0))</f>
        <v/>
      </c>
      <c r="M449" s="20" t="str">
        <f>IF(原始数据!AN450="","",IF(ISERROR(MATCH(原始数据!AN450,各类选项!$C:$C,0)),1,0))</f>
        <v/>
      </c>
      <c r="N449" s="20" t="str">
        <f>IF(原始数据!AO450="","",IF(ISERROR(MATCH(原始数据!AO450,各类选项!$C:$C,0)),1,0))</f>
        <v/>
      </c>
      <c r="O449" s="20" t="str">
        <f>IF(原始数据!AP450="","",IF(ISERROR(MATCH(原始数据!AP450,各类选项!$E:$E,0)),1,0))</f>
        <v/>
      </c>
      <c r="P449" s="20" t="str">
        <f>IF(原始数据!AQ450="","",IF(ISERROR(MATCH(原始数据!AQ450,各类选项!$E:$E,0)),1,0))</f>
        <v/>
      </c>
      <c r="Q449" s="20" t="str">
        <f>IF(原始数据!AR450="","",IF(ISERROR(MATCH(原始数据!AR450,各类选项!$E:$E,0)),1,0))</f>
        <v/>
      </c>
      <c r="R449" s="20" t="str">
        <f>IF(原始数据!AS450="","",IF(ISERROR(MATCH(原始数据!AS450,各类选项!$E:$E,0)),1,0))</f>
        <v/>
      </c>
      <c r="S449" s="20" t="str">
        <f>IF(原始数据!AV450="","",IF(ISERROR(MATCH(原始数据!AV450,各类选项!$C:$C,0)),1,0))</f>
        <v/>
      </c>
      <c r="T449" s="20" t="str">
        <f>IF(赛后数据!M450="","",IF(ISERROR(MATCH(赛后数据!M450,(各类选项!J:J),0)),1,0))</f>
        <v/>
      </c>
      <c r="U449" s="20" t="str">
        <f>IF(赛后数据!U450="","",IF(ISERROR(MATCH(赛后数据!U450,(各类选项!J:J),0)),1,0))</f>
        <v/>
      </c>
      <c r="V449" s="20" t="str">
        <f>IF(赛后数据!AC450="","",IF(ISERROR(MATCH(赛后数据!AC450,(各类选项!J:J),0)),1,0))</f>
        <v/>
      </c>
      <c r="W449" s="20" t="str">
        <f>IF(赛后数据!AK450="","",IF(ISERROR(MATCH(赛后数据!AK450,(各类选项!J:J),0)),1,0))</f>
        <v/>
      </c>
      <c r="Y449" s="20" t="str">
        <f>IF(对局数据!AM450="","",IF(ISERROR(MATCH(对局数据!AM450,(各类选项!J:J),0)),1,0))</f>
        <v/>
      </c>
    </row>
    <row r="450" spans="1:25">
      <c r="A450" s="20">
        <f t="shared" si="18"/>
        <v>0</v>
      </c>
      <c r="B450" s="20">
        <f t="shared" si="19"/>
        <v>0</v>
      </c>
      <c r="C450" s="20">
        <f t="shared" si="20"/>
        <v>0</v>
      </c>
      <c r="D450" s="20" t="str">
        <f>IF(原始数据!K451="","",IF(ISERROR(MATCH(原始数据!K451,原始数据!E451:F451,0)),1,0)-IF(原始数据!K451="",1,0))</f>
        <v/>
      </c>
      <c r="E450" s="20" t="str">
        <f>IF(原始数据!L451="","",IF(ISERROR(MATCH(原始数据!L451,各类选项!L:L,0)),1,0)-IF(原始数据!L451="",1,0))</f>
        <v/>
      </c>
      <c r="F450" s="20" t="str">
        <f>IF(原始数据!W451="","",IF(ISERROR(MATCH(原始数据!W451,各类选项!G:G,0)),1,0))</f>
        <v/>
      </c>
      <c r="G450" s="20" t="str">
        <f>IF(原始数据!X451="","",IF(ISERROR(MATCH(原始数据!X451,各类选项!G:G,0)),1,0))</f>
        <v/>
      </c>
      <c r="H450" s="20" t="str">
        <f>IF(原始数据!AK451="","",IF(ISERROR(MATCH(原始数据!AK451,各类选项!$E:$E,0)),1,0))</f>
        <v/>
      </c>
      <c r="I450" s="20" t="str">
        <f>IF(原始数据!AL451="","",IF(ISERROR(MATCH(原始数据!AL451,各类选项!$E:$E,0)),1,0))</f>
        <v/>
      </c>
      <c r="J450" s="20" t="str">
        <f>IF(原始数据!AR451="","",IF(ISERROR(MATCH(原始数据!AR451,各类选项!$E:$E,0)),1,0))</f>
        <v/>
      </c>
      <c r="K450" s="20" t="str">
        <f>IF(原始数据!AT451="","",IF(ISERROR(MATCH(原始数据!AT451,各类选项!$E:$E,0)),1,0))</f>
        <v/>
      </c>
      <c r="L450" s="20" t="str">
        <f>IF(原始数据!AM451="","",IF(ISERROR(MATCH(原始数据!AM451,各类选项!$C:$C,0)),1,0))</f>
        <v/>
      </c>
      <c r="M450" s="20" t="str">
        <f>IF(原始数据!AN451="","",IF(ISERROR(MATCH(原始数据!AN451,各类选项!$C:$C,0)),1,0))</f>
        <v/>
      </c>
      <c r="N450" s="20" t="str">
        <f>IF(原始数据!AO451="","",IF(ISERROR(MATCH(原始数据!AO451,各类选项!$C:$C,0)),1,0))</f>
        <v/>
      </c>
      <c r="O450" s="20" t="str">
        <f>IF(原始数据!AP451="","",IF(ISERROR(MATCH(原始数据!AP451,各类选项!$E:$E,0)),1,0))</f>
        <v/>
      </c>
      <c r="P450" s="20" t="str">
        <f>IF(原始数据!AQ451="","",IF(ISERROR(MATCH(原始数据!AQ451,各类选项!$E:$E,0)),1,0))</f>
        <v/>
      </c>
      <c r="Q450" s="20" t="str">
        <f>IF(原始数据!AR451="","",IF(ISERROR(MATCH(原始数据!AR451,各类选项!$E:$E,0)),1,0))</f>
        <v/>
      </c>
      <c r="R450" s="20" t="str">
        <f>IF(原始数据!AS451="","",IF(ISERROR(MATCH(原始数据!AS451,各类选项!$E:$E,0)),1,0))</f>
        <v/>
      </c>
      <c r="S450" s="20" t="str">
        <f>IF(原始数据!AV451="","",IF(ISERROR(MATCH(原始数据!AV451,各类选项!$C:$C,0)),1,0))</f>
        <v/>
      </c>
      <c r="T450" s="20" t="str">
        <f>IF(赛后数据!M451="","",IF(ISERROR(MATCH(赛后数据!M451,(各类选项!J:J),0)),1,0))</f>
        <v/>
      </c>
      <c r="U450" s="20" t="str">
        <f>IF(赛后数据!U451="","",IF(ISERROR(MATCH(赛后数据!U451,(各类选项!J:J),0)),1,0))</f>
        <v/>
      </c>
      <c r="V450" s="20" t="str">
        <f>IF(赛后数据!AC451="","",IF(ISERROR(MATCH(赛后数据!AC451,(各类选项!J:J),0)),1,0))</f>
        <v/>
      </c>
      <c r="W450" s="20" t="str">
        <f>IF(赛后数据!AK451="","",IF(ISERROR(MATCH(赛后数据!AK451,(各类选项!J:J),0)),1,0))</f>
        <v/>
      </c>
      <c r="Y450" s="20" t="str">
        <f>IF(对局数据!AM451="","",IF(ISERROR(MATCH(对局数据!AM451,(各类选项!J:J),0)),1,0))</f>
        <v/>
      </c>
    </row>
    <row r="451" spans="1:25">
      <c r="A451" s="20">
        <f t="shared" ref="A451:A514" si="21">COUNTIF(D451:S451,"&gt;0")</f>
        <v>0</v>
      </c>
      <c r="B451" s="20">
        <f t="shared" ref="B451:B514" si="22">COUNTIF(T451:W451,"&gt;0")</f>
        <v>0</v>
      </c>
      <c r="C451" s="20">
        <f t="shared" ref="C451:C514" si="23">COUNTIF(T451:W451,"&gt;0")+COUNTIF(Y451,"&gt;0")</f>
        <v>0</v>
      </c>
      <c r="D451" s="20" t="str">
        <f>IF(原始数据!K452="","",IF(ISERROR(MATCH(原始数据!K452,原始数据!E452:F452,0)),1,0)-IF(原始数据!K452="",1,0))</f>
        <v/>
      </c>
      <c r="E451" s="20" t="str">
        <f>IF(原始数据!L452="","",IF(ISERROR(MATCH(原始数据!L452,各类选项!L:L,0)),1,0)-IF(原始数据!L452="",1,0))</f>
        <v/>
      </c>
      <c r="F451" s="20" t="str">
        <f>IF(原始数据!W452="","",IF(ISERROR(MATCH(原始数据!W452,各类选项!G:G,0)),1,0))</f>
        <v/>
      </c>
      <c r="G451" s="20" t="str">
        <f>IF(原始数据!X452="","",IF(ISERROR(MATCH(原始数据!X452,各类选项!G:G,0)),1,0))</f>
        <v/>
      </c>
      <c r="H451" s="20" t="str">
        <f>IF(原始数据!AK452="","",IF(ISERROR(MATCH(原始数据!AK452,各类选项!$E:$E,0)),1,0))</f>
        <v/>
      </c>
      <c r="I451" s="20" t="str">
        <f>IF(原始数据!AL452="","",IF(ISERROR(MATCH(原始数据!AL452,各类选项!$E:$E,0)),1,0))</f>
        <v/>
      </c>
      <c r="J451" s="20" t="str">
        <f>IF(原始数据!AR452="","",IF(ISERROR(MATCH(原始数据!AR452,各类选项!$E:$E,0)),1,0))</f>
        <v/>
      </c>
      <c r="K451" s="20" t="str">
        <f>IF(原始数据!AT452="","",IF(ISERROR(MATCH(原始数据!AT452,各类选项!$E:$E,0)),1,0))</f>
        <v/>
      </c>
      <c r="L451" s="20" t="str">
        <f>IF(原始数据!AM452="","",IF(ISERROR(MATCH(原始数据!AM452,各类选项!$C:$C,0)),1,0))</f>
        <v/>
      </c>
      <c r="M451" s="20" t="str">
        <f>IF(原始数据!AN452="","",IF(ISERROR(MATCH(原始数据!AN452,各类选项!$C:$C,0)),1,0))</f>
        <v/>
      </c>
      <c r="N451" s="20" t="str">
        <f>IF(原始数据!AO452="","",IF(ISERROR(MATCH(原始数据!AO452,各类选项!$C:$C,0)),1,0))</f>
        <v/>
      </c>
      <c r="O451" s="20" t="str">
        <f>IF(原始数据!AP452="","",IF(ISERROR(MATCH(原始数据!AP452,各类选项!$E:$E,0)),1,0))</f>
        <v/>
      </c>
      <c r="P451" s="20" t="str">
        <f>IF(原始数据!AQ452="","",IF(ISERROR(MATCH(原始数据!AQ452,各类选项!$E:$E,0)),1,0))</f>
        <v/>
      </c>
      <c r="Q451" s="20" t="str">
        <f>IF(原始数据!AR452="","",IF(ISERROR(MATCH(原始数据!AR452,各类选项!$E:$E,0)),1,0))</f>
        <v/>
      </c>
      <c r="R451" s="20" t="str">
        <f>IF(原始数据!AS452="","",IF(ISERROR(MATCH(原始数据!AS452,各类选项!$E:$E,0)),1,0))</f>
        <v/>
      </c>
      <c r="S451" s="20" t="str">
        <f>IF(原始数据!AV452="","",IF(ISERROR(MATCH(原始数据!AV452,各类选项!$C:$C,0)),1,0))</f>
        <v/>
      </c>
      <c r="T451" s="20" t="str">
        <f>IF(赛后数据!M452="","",IF(ISERROR(MATCH(赛后数据!M452,(各类选项!J:J),0)),1,0))</f>
        <v/>
      </c>
      <c r="U451" s="20" t="str">
        <f>IF(赛后数据!U452="","",IF(ISERROR(MATCH(赛后数据!U452,(各类选项!J:J),0)),1,0))</f>
        <v/>
      </c>
      <c r="V451" s="20" t="str">
        <f>IF(赛后数据!AC452="","",IF(ISERROR(MATCH(赛后数据!AC452,(各类选项!J:J),0)),1,0))</f>
        <v/>
      </c>
      <c r="W451" s="20" t="str">
        <f>IF(赛后数据!AK452="","",IF(ISERROR(MATCH(赛后数据!AK452,(各类选项!J:J),0)),1,0))</f>
        <v/>
      </c>
      <c r="Y451" s="20" t="str">
        <f>IF(对局数据!AM452="","",IF(ISERROR(MATCH(对局数据!AM452,(各类选项!J:J),0)),1,0))</f>
        <v/>
      </c>
    </row>
    <row r="452" spans="1:25">
      <c r="A452" s="20">
        <f t="shared" si="21"/>
        <v>0</v>
      </c>
      <c r="B452" s="20">
        <f t="shared" si="22"/>
        <v>0</v>
      </c>
      <c r="C452" s="20">
        <f t="shared" si="23"/>
        <v>0</v>
      </c>
      <c r="D452" s="20" t="str">
        <f>IF(原始数据!K453="","",IF(ISERROR(MATCH(原始数据!K453,原始数据!E453:F453,0)),1,0)-IF(原始数据!K453="",1,0))</f>
        <v/>
      </c>
      <c r="E452" s="20" t="str">
        <f>IF(原始数据!L453="","",IF(ISERROR(MATCH(原始数据!L453,各类选项!L:L,0)),1,0)-IF(原始数据!L453="",1,0))</f>
        <v/>
      </c>
      <c r="F452" s="20" t="str">
        <f>IF(原始数据!W453="","",IF(ISERROR(MATCH(原始数据!W453,各类选项!G:G,0)),1,0))</f>
        <v/>
      </c>
      <c r="G452" s="20" t="str">
        <f>IF(原始数据!X453="","",IF(ISERROR(MATCH(原始数据!X453,各类选项!G:G,0)),1,0))</f>
        <v/>
      </c>
      <c r="H452" s="20" t="str">
        <f>IF(原始数据!AK453="","",IF(ISERROR(MATCH(原始数据!AK453,各类选项!$E:$E,0)),1,0))</f>
        <v/>
      </c>
      <c r="I452" s="20" t="str">
        <f>IF(原始数据!AL453="","",IF(ISERROR(MATCH(原始数据!AL453,各类选项!$E:$E,0)),1,0))</f>
        <v/>
      </c>
      <c r="J452" s="20" t="str">
        <f>IF(原始数据!AR453="","",IF(ISERROR(MATCH(原始数据!AR453,各类选项!$E:$E,0)),1,0))</f>
        <v/>
      </c>
      <c r="K452" s="20" t="str">
        <f>IF(原始数据!AT453="","",IF(ISERROR(MATCH(原始数据!AT453,各类选项!$E:$E,0)),1,0))</f>
        <v/>
      </c>
      <c r="L452" s="20" t="str">
        <f>IF(原始数据!AM453="","",IF(ISERROR(MATCH(原始数据!AM453,各类选项!$C:$C,0)),1,0))</f>
        <v/>
      </c>
      <c r="M452" s="20" t="str">
        <f>IF(原始数据!AN453="","",IF(ISERROR(MATCH(原始数据!AN453,各类选项!$C:$C,0)),1,0))</f>
        <v/>
      </c>
      <c r="N452" s="20" t="str">
        <f>IF(原始数据!AO453="","",IF(ISERROR(MATCH(原始数据!AO453,各类选项!$C:$C,0)),1,0))</f>
        <v/>
      </c>
      <c r="O452" s="20" t="str">
        <f>IF(原始数据!AP453="","",IF(ISERROR(MATCH(原始数据!AP453,各类选项!$E:$E,0)),1,0))</f>
        <v/>
      </c>
      <c r="P452" s="20" t="str">
        <f>IF(原始数据!AQ453="","",IF(ISERROR(MATCH(原始数据!AQ453,各类选项!$E:$E,0)),1,0))</f>
        <v/>
      </c>
      <c r="Q452" s="20" t="str">
        <f>IF(原始数据!AR453="","",IF(ISERROR(MATCH(原始数据!AR453,各类选项!$E:$E,0)),1,0))</f>
        <v/>
      </c>
      <c r="R452" s="20" t="str">
        <f>IF(原始数据!AS453="","",IF(ISERROR(MATCH(原始数据!AS453,各类选项!$E:$E,0)),1,0))</f>
        <v/>
      </c>
      <c r="S452" s="20" t="str">
        <f>IF(原始数据!AV453="","",IF(ISERROR(MATCH(原始数据!AV453,各类选项!$C:$C,0)),1,0))</f>
        <v/>
      </c>
      <c r="T452" s="20" t="str">
        <f>IF(赛后数据!M453="","",IF(ISERROR(MATCH(赛后数据!M453,(各类选项!J:J),0)),1,0))</f>
        <v/>
      </c>
      <c r="U452" s="20" t="str">
        <f>IF(赛后数据!U453="","",IF(ISERROR(MATCH(赛后数据!U453,(各类选项!J:J),0)),1,0))</f>
        <v/>
      </c>
      <c r="V452" s="20" t="str">
        <f>IF(赛后数据!AC453="","",IF(ISERROR(MATCH(赛后数据!AC453,(各类选项!J:J),0)),1,0))</f>
        <v/>
      </c>
      <c r="W452" s="20" t="str">
        <f>IF(赛后数据!AK453="","",IF(ISERROR(MATCH(赛后数据!AK453,(各类选项!J:J),0)),1,0))</f>
        <v/>
      </c>
      <c r="Y452" s="20" t="str">
        <f>IF(对局数据!AM453="","",IF(ISERROR(MATCH(对局数据!AM453,(各类选项!J:J),0)),1,0))</f>
        <v/>
      </c>
    </row>
    <row r="453" spans="1:25">
      <c r="A453" s="20">
        <f t="shared" si="21"/>
        <v>0</v>
      </c>
      <c r="B453" s="20">
        <f t="shared" si="22"/>
        <v>0</v>
      </c>
      <c r="C453" s="20">
        <f t="shared" si="23"/>
        <v>0</v>
      </c>
      <c r="D453" s="20" t="str">
        <f>IF(原始数据!K454="","",IF(ISERROR(MATCH(原始数据!K454,原始数据!E454:F454,0)),1,0)-IF(原始数据!K454="",1,0))</f>
        <v/>
      </c>
      <c r="E453" s="20" t="str">
        <f>IF(原始数据!L454="","",IF(ISERROR(MATCH(原始数据!L454,各类选项!L:L,0)),1,0)-IF(原始数据!L454="",1,0))</f>
        <v/>
      </c>
      <c r="F453" s="20" t="str">
        <f>IF(原始数据!W454="","",IF(ISERROR(MATCH(原始数据!W454,各类选项!G:G,0)),1,0))</f>
        <v/>
      </c>
      <c r="G453" s="20" t="str">
        <f>IF(原始数据!X454="","",IF(ISERROR(MATCH(原始数据!X454,各类选项!G:G,0)),1,0))</f>
        <v/>
      </c>
      <c r="H453" s="20" t="str">
        <f>IF(原始数据!AK454="","",IF(ISERROR(MATCH(原始数据!AK454,各类选项!$E:$E,0)),1,0))</f>
        <v/>
      </c>
      <c r="I453" s="20" t="str">
        <f>IF(原始数据!AL454="","",IF(ISERROR(MATCH(原始数据!AL454,各类选项!$E:$E,0)),1,0))</f>
        <v/>
      </c>
      <c r="J453" s="20" t="str">
        <f>IF(原始数据!AR454="","",IF(ISERROR(MATCH(原始数据!AR454,各类选项!$E:$E,0)),1,0))</f>
        <v/>
      </c>
      <c r="K453" s="20" t="str">
        <f>IF(原始数据!AT454="","",IF(ISERROR(MATCH(原始数据!AT454,各类选项!$E:$E,0)),1,0))</f>
        <v/>
      </c>
      <c r="L453" s="20" t="str">
        <f>IF(原始数据!AM454="","",IF(ISERROR(MATCH(原始数据!AM454,各类选项!$C:$C,0)),1,0))</f>
        <v/>
      </c>
      <c r="M453" s="20" t="str">
        <f>IF(原始数据!AN454="","",IF(ISERROR(MATCH(原始数据!AN454,各类选项!$C:$C,0)),1,0))</f>
        <v/>
      </c>
      <c r="N453" s="20" t="str">
        <f>IF(原始数据!AO454="","",IF(ISERROR(MATCH(原始数据!AO454,各类选项!$C:$C,0)),1,0))</f>
        <v/>
      </c>
      <c r="O453" s="20" t="str">
        <f>IF(原始数据!AP454="","",IF(ISERROR(MATCH(原始数据!AP454,各类选项!$E:$E,0)),1,0))</f>
        <v/>
      </c>
      <c r="P453" s="20" t="str">
        <f>IF(原始数据!AQ454="","",IF(ISERROR(MATCH(原始数据!AQ454,各类选项!$E:$E,0)),1,0))</f>
        <v/>
      </c>
      <c r="Q453" s="20" t="str">
        <f>IF(原始数据!AR454="","",IF(ISERROR(MATCH(原始数据!AR454,各类选项!$E:$E,0)),1,0))</f>
        <v/>
      </c>
      <c r="R453" s="20" t="str">
        <f>IF(原始数据!AS454="","",IF(ISERROR(MATCH(原始数据!AS454,各类选项!$E:$E,0)),1,0))</f>
        <v/>
      </c>
      <c r="S453" s="20" t="str">
        <f>IF(原始数据!AV454="","",IF(ISERROR(MATCH(原始数据!AV454,各类选项!$C:$C,0)),1,0))</f>
        <v/>
      </c>
      <c r="T453" s="20" t="str">
        <f>IF(赛后数据!M454="","",IF(ISERROR(MATCH(赛后数据!M454,(各类选项!J:J),0)),1,0))</f>
        <v/>
      </c>
      <c r="U453" s="20" t="str">
        <f>IF(赛后数据!U454="","",IF(ISERROR(MATCH(赛后数据!U454,(各类选项!J:J),0)),1,0))</f>
        <v/>
      </c>
      <c r="V453" s="20" t="str">
        <f>IF(赛后数据!AC454="","",IF(ISERROR(MATCH(赛后数据!AC454,(各类选项!J:J),0)),1,0))</f>
        <v/>
      </c>
      <c r="W453" s="20" t="str">
        <f>IF(赛后数据!AK454="","",IF(ISERROR(MATCH(赛后数据!AK454,(各类选项!J:J),0)),1,0))</f>
        <v/>
      </c>
      <c r="Y453" s="20" t="str">
        <f>IF(对局数据!AM454="","",IF(ISERROR(MATCH(对局数据!AM454,(各类选项!J:J),0)),1,0))</f>
        <v/>
      </c>
    </row>
    <row r="454" spans="1:25">
      <c r="A454" s="20">
        <f t="shared" si="21"/>
        <v>0</v>
      </c>
      <c r="B454" s="20">
        <f t="shared" si="22"/>
        <v>0</v>
      </c>
      <c r="C454" s="20">
        <f t="shared" si="23"/>
        <v>0</v>
      </c>
      <c r="D454" s="20" t="str">
        <f>IF(原始数据!K455="","",IF(ISERROR(MATCH(原始数据!K455,原始数据!E455:F455,0)),1,0)-IF(原始数据!K455="",1,0))</f>
        <v/>
      </c>
      <c r="E454" s="20" t="str">
        <f>IF(原始数据!L455="","",IF(ISERROR(MATCH(原始数据!L455,各类选项!L:L,0)),1,0)-IF(原始数据!L455="",1,0))</f>
        <v/>
      </c>
      <c r="F454" s="20" t="str">
        <f>IF(原始数据!W455="","",IF(ISERROR(MATCH(原始数据!W455,各类选项!G:G,0)),1,0))</f>
        <v/>
      </c>
      <c r="G454" s="20" t="str">
        <f>IF(原始数据!X455="","",IF(ISERROR(MATCH(原始数据!X455,各类选项!G:G,0)),1,0))</f>
        <v/>
      </c>
      <c r="H454" s="20" t="str">
        <f>IF(原始数据!AK455="","",IF(ISERROR(MATCH(原始数据!AK455,各类选项!$E:$E,0)),1,0))</f>
        <v/>
      </c>
      <c r="I454" s="20" t="str">
        <f>IF(原始数据!AL455="","",IF(ISERROR(MATCH(原始数据!AL455,各类选项!$E:$E,0)),1,0))</f>
        <v/>
      </c>
      <c r="J454" s="20" t="str">
        <f>IF(原始数据!AR455="","",IF(ISERROR(MATCH(原始数据!AR455,各类选项!$E:$E,0)),1,0))</f>
        <v/>
      </c>
      <c r="K454" s="20" t="str">
        <f>IF(原始数据!AT455="","",IF(ISERROR(MATCH(原始数据!AT455,各类选项!$E:$E,0)),1,0))</f>
        <v/>
      </c>
      <c r="L454" s="20" t="str">
        <f>IF(原始数据!AM455="","",IF(ISERROR(MATCH(原始数据!AM455,各类选项!$C:$C,0)),1,0))</f>
        <v/>
      </c>
      <c r="M454" s="20" t="str">
        <f>IF(原始数据!AN455="","",IF(ISERROR(MATCH(原始数据!AN455,各类选项!$C:$C,0)),1,0))</f>
        <v/>
      </c>
      <c r="N454" s="20" t="str">
        <f>IF(原始数据!AO455="","",IF(ISERROR(MATCH(原始数据!AO455,各类选项!$C:$C,0)),1,0))</f>
        <v/>
      </c>
      <c r="O454" s="20" t="str">
        <f>IF(原始数据!AP455="","",IF(ISERROR(MATCH(原始数据!AP455,各类选项!$E:$E,0)),1,0))</f>
        <v/>
      </c>
      <c r="P454" s="20" t="str">
        <f>IF(原始数据!AQ455="","",IF(ISERROR(MATCH(原始数据!AQ455,各类选项!$E:$E,0)),1,0))</f>
        <v/>
      </c>
      <c r="Q454" s="20" t="str">
        <f>IF(原始数据!AR455="","",IF(ISERROR(MATCH(原始数据!AR455,各类选项!$E:$E,0)),1,0))</f>
        <v/>
      </c>
      <c r="R454" s="20" t="str">
        <f>IF(原始数据!AS455="","",IF(ISERROR(MATCH(原始数据!AS455,各类选项!$E:$E,0)),1,0))</f>
        <v/>
      </c>
      <c r="S454" s="20" t="str">
        <f>IF(原始数据!AV455="","",IF(ISERROR(MATCH(原始数据!AV455,各类选项!$C:$C,0)),1,0))</f>
        <v/>
      </c>
      <c r="T454" s="20" t="str">
        <f>IF(赛后数据!M455="","",IF(ISERROR(MATCH(赛后数据!M455,(各类选项!J:J),0)),1,0))</f>
        <v/>
      </c>
      <c r="U454" s="20" t="str">
        <f>IF(赛后数据!U455="","",IF(ISERROR(MATCH(赛后数据!U455,(各类选项!J:J),0)),1,0))</f>
        <v/>
      </c>
      <c r="V454" s="20" t="str">
        <f>IF(赛后数据!AC455="","",IF(ISERROR(MATCH(赛后数据!AC455,(各类选项!J:J),0)),1,0))</f>
        <v/>
      </c>
      <c r="W454" s="20" t="str">
        <f>IF(赛后数据!AK455="","",IF(ISERROR(MATCH(赛后数据!AK455,(各类选项!J:J),0)),1,0))</f>
        <v/>
      </c>
      <c r="Y454" s="20" t="str">
        <f>IF(对局数据!AM455="","",IF(ISERROR(MATCH(对局数据!AM455,(各类选项!J:J),0)),1,0))</f>
        <v/>
      </c>
    </row>
    <row r="455" spans="1:25">
      <c r="A455" s="20">
        <f t="shared" si="21"/>
        <v>0</v>
      </c>
      <c r="B455" s="20">
        <f t="shared" si="22"/>
        <v>0</v>
      </c>
      <c r="C455" s="20">
        <f t="shared" si="23"/>
        <v>0</v>
      </c>
      <c r="D455" s="20" t="str">
        <f>IF(原始数据!K456="","",IF(ISERROR(MATCH(原始数据!K456,原始数据!E456:F456,0)),1,0)-IF(原始数据!K456="",1,0))</f>
        <v/>
      </c>
      <c r="E455" s="20" t="str">
        <f>IF(原始数据!L456="","",IF(ISERROR(MATCH(原始数据!L456,各类选项!L:L,0)),1,0)-IF(原始数据!L456="",1,0))</f>
        <v/>
      </c>
      <c r="F455" s="20" t="str">
        <f>IF(原始数据!W456="","",IF(ISERROR(MATCH(原始数据!W456,各类选项!G:G,0)),1,0))</f>
        <v/>
      </c>
      <c r="G455" s="20" t="str">
        <f>IF(原始数据!X456="","",IF(ISERROR(MATCH(原始数据!X456,各类选项!G:G,0)),1,0))</f>
        <v/>
      </c>
      <c r="H455" s="20" t="str">
        <f>IF(原始数据!AK456="","",IF(ISERROR(MATCH(原始数据!AK456,各类选项!$E:$E,0)),1,0))</f>
        <v/>
      </c>
      <c r="I455" s="20" t="str">
        <f>IF(原始数据!AL456="","",IF(ISERROR(MATCH(原始数据!AL456,各类选项!$E:$E,0)),1,0))</f>
        <v/>
      </c>
      <c r="J455" s="20" t="str">
        <f>IF(原始数据!AR456="","",IF(ISERROR(MATCH(原始数据!AR456,各类选项!$E:$E,0)),1,0))</f>
        <v/>
      </c>
      <c r="K455" s="20" t="str">
        <f>IF(原始数据!AT456="","",IF(ISERROR(MATCH(原始数据!AT456,各类选项!$E:$E,0)),1,0))</f>
        <v/>
      </c>
      <c r="L455" s="20" t="str">
        <f>IF(原始数据!AM456="","",IF(ISERROR(MATCH(原始数据!AM456,各类选项!$C:$C,0)),1,0))</f>
        <v/>
      </c>
      <c r="M455" s="20" t="str">
        <f>IF(原始数据!AN456="","",IF(ISERROR(MATCH(原始数据!AN456,各类选项!$C:$C,0)),1,0))</f>
        <v/>
      </c>
      <c r="N455" s="20" t="str">
        <f>IF(原始数据!AO456="","",IF(ISERROR(MATCH(原始数据!AO456,各类选项!$C:$C,0)),1,0))</f>
        <v/>
      </c>
      <c r="O455" s="20" t="str">
        <f>IF(原始数据!AP456="","",IF(ISERROR(MATCH(原始数据!AP456,各类选项!$E:$E,0)),1,0))</f>
        <v/>
      </c>
      <c r="P455" s="20" t="str">
        <f>IF(原始数据!AQ456="","",IF(ISERROR(MATCH(原始数据!AQ456,各类选项!$E:$E,0)),1,0))</f>
        <v/>
      </c>
      <c r="Q455" s="20" t="str">
        <f>IF(原始数据!AR456="","",IF(ISERROR(MATCH(原始数据!AR456,各类选项!$E:$E,0)),1,0))</f>
        <v/>
      </c>
      <c r="R455" s="20" t="str">
        <f>IF(原始数据!AS456="","",IF(ISERROR(MATCH(原始数据!AS456,各类选项!$E:$E,0)),1,0))</f>
        <v/>
      </c>
      <c r="S455" s="20" t="str">
        <f>IF(原始数据!AV456="","",IF(ISERROR(MATCH(原始数据!AV456,各类选项!$C:$C,0)),1,0))</f>
        <v/>
      </c>
      <c r="T455" s="20" t="str">
        <f>IF(赛后数据!M456="","",IF(ISERROR(MATCH(赛后数据!M456,(各类选项!J:J),0)),1,0))</f>
        <v/>
      </c>
      <c r="U455" s="20" t="str">
        <f>IF(赛后数据!U456="","",IF(ISERROR(MATCH(赛后数据!U456,(各类选项!J:J),0)),1,0))</f>
        <v/>
      </c>
      <c r="V455" s="20" t="str">
        <f>IF(赛后数据!AC456="","",IF(ISERROR(MATCH(赛后数据!AC456,(各类选项!J:J),0)),1,0))</f>
        <v/>
      </c>
      <c r="W455" s="20" t="str">
        <f>IF(赛后数据!AK456="","",IF(ISERROR(MATCH(赛后数据!AK456,(各类选项!J:J),0)),1,0))</f>
        <v/>
      </c>
      <c r="Y455" s="20" t="str">
        <f>IF(对局数据!AM456="","",IF(ISERROR(MATCH(对局数据!AM456,(各类选项!J:J),0)),1,0))</f>
        <v/>
      </c>
    </row>
    <row r="456" spans="1:25">
      <c r="A456" s="20">
        <f t="shared" si="21"/>
        <v>0</v>
      </c>
      <c r="B456" s="20">
        <f t="shared" si="22"/>
        <v>0</v>
      </c>
      <c r="C456" s="20">
        <f t="shared" si="23"/>
        <v>0</v>
      </c>
      <c r="D456" s="20" t="str">
        <f>IF(原始数据!K457="","",IF(ISERROR(MATCH(原始数据!K457,原始数据!E457:F457,0)),1,0)-IF(原始数据!K457="",1,0))</f>
        <v/>
      </c>
      <c r="E456" s="20" t="str">
        <f>IF(原始数据!L457="","",IF(ISERROR(MATCH(原始数据!L457,各类选项!L:L,0)),1,0)-IF(原始数据!L457="",1,0))</f>
        <v/>
      </c>
      <c r="F456" s="20" t="str">
        <f>IF(原始数据!W457="","",IF(ISERROR(MATCH(原始数据!W457,各类选项!G:G,0)),1,0))</f>
        <v/>
      </c>
      <c r="G456" s="20" t="str">
        <f>IF(原始数据!X457="","",IF(ISERROR(MATCH(原始数据!X457,各类选项!G:G,0)),1,0))</f>
        <v/>
      </c>
      <c r="H456" s="20" t="str">
        <f>IF(原始数据!AK457="","",IF(ISERROR(MATCH(原始数据!AK457,各类选项!$E:$E,0)),1,0))</f>
        <v/>
      </c>
      <c r="I456" s="20" t="str">
        <f>IF(原始数据!AL457="","",IF(ISERROR(MATCH(原始数据!AL457,各类选项!$E:$E,0)),1,0))</f>
        <v/>
      </c>
      <c r="J456" s="20" t="str">
        <f>IF(原始数据!AR457="","",IF(ISERROR(MATCH(原始数据!AR457,各类选项!$E:$E,0)),1,0))</f>
        <v/>
      </c>
      <c r="K456" s="20" t="str">
        <f>IF(原始数据!AT457="","",IF(ISERROR(MATCH(原始数据!AT457,各类选项!$E:$E,0)),1,0))</f>
        <v/>
      </c>
      <c r="L456" s="20" t="str">
        <f>IF(原始数据!AM457="","",IF(ISERROR(MATCH(原始数据!AM457,各类选项!$C:$C,0)),1,0))</f>
        <v/>
      </c>
      <c r="M456" s="20" t="str">
        <f>IF(原始数据!AN457="","",IF(ISERROR(MATCH(原始数据!AN457,各类选项!$C:$C,0)),1,0))</f>
        <v/>
      </c>
      <c r="N456" s="20" t="str">
        <f>IF(原始数据!AO457="","",IF(ISERROR(MATCH(原始数据!AO457,各类选项!$C:$C,0)),1,0))</f>
        <v/>
      </c>
      <c r="O456" s="20" t="str">
        <f>IF(原始数据!AP457="","",IF(ISERROR(MATCH(原始数据!AP457,各类选项!$E:$E,0)),1,0))</f>
        <v/>
      </c>
      <c r="P456" s="20" t="str">
        <f>IF(原始数据!AQ457="","",IF(ISERROR(MATCH(原始数据!AQ457,各类选项!$E:$E,0)),1,0))</f>
        <v/>
      </c>
      <c r="Q456" s="20" t="str">
        <f>IF(原始数据!AR457="","",IF(ISERROR(MATCH(原始数据!AR457,各类选项!$E:$E,0)),1,0))</f>
        <v/>
      </c>
      <c r="R456" s="20" t="str">
        <f>IF(原始数据!AS457="","",IF(ISERROR(MATCH(原始数据!AS457,各类选项!$E:$E,0)),1,0))</f>
        <v/>
      </c>
      <c r="S456" s="20" t="str">
        <f>IF(原始数据!AV457="","",IF(ISERROR(MATCH(原始数据!AV457,各类选项!$C:$C,0)),1,0))</f>
        <v/>
      </c>
      <c r="T456" s="20" t="str">
        <f>IF(赛后数据!M457="","",IF(ISERROR(MATCH(赛后数据!M457,(各类选项!J:J),0)),1,0))</f>
        <v/>
      </c>
      <c r="U456" s="20" t="str">
        <f>IF(赛后数据!U457="","",IF(ISERROR(MATCH(赛后数据!U457,(各类选项!J:J),0)),1,0))</f>
        <v/>
      </c>
      <c r="V456" s="20" t="str">
        <f>IF(赛后数据!AC457="","",IF(ISERROR(MATCH(赛后数据!AC457,(各类选项!J:J),0)),1,0))</f>
        <v/>
      </c>
      <c r="W456" s="20" t="str">
        <f>IF(赛后数据!AK457="","",IF(ISERROR(MATCH(赛后数据!AK457,(各类选项!J:J),0)),1,0))</f>
        <v/>
      </c>
      <c r="Y456" s="20" t="str">
        <f>IF(对局数据!AM457="","",IF(ISERROR(MATCH(对局数据!AM457,(各类选项!J:J),0)),1,0))</f>
        <v/>
      </c>
    </row>
    <row r="457" spans="1:25">
      <c r="A457" s="20">
        <f t="shared" si="21"/>
        <v>0</v>
      </c>
      <c r="B457" s="20">
        <f t="shared" si="22"/>
        <v>0</v>
      </c>
      <c r="C457" s="20">
        <f t="shared" si="23"/>
        <v>0</v>
      </c>
      <c r="D457" s="20" t="str">
        <f>IF(原始数据!K458="","",IF(ISERROR(MATCH(原始数据!K458,原始数据!E458:F458,0)),1,0)-IF(原始数据!K458="",1,0))</f>
        <v/>
      </c>
      <c r="E457" s="20" t="str">
        <f>IF(原始数据!L458="","",IF(ISERROR(MATCH(原始数据!L458,各类选项!L:L,0)),1,0)-IF(原始数据!L458="",1,0))</f>
        <v/>
      </c>
      <c r="F457" s="20" t="str">
        <f>IF(原始数据!W458="","",IF(ISERROR(MATCH(原始数据!W458,各类选项!G:G,0)),1,0))</f>
        <v/>
      </c>
      <c r="G457" s="20" t="str">
        <f>IF(原始数据!X458="","",IF(ISERROR(MATCH(原始数据!X458,各类选项!G:G,0)),1,0))</f>
        <v/>
      </c>
      <c r="H457" s="20" t="str">
        <f>IF(原始数据!AK458="","",IF(ISERROR(MATCH(原始数据!AK458,各类选项!$E:$E,0)),1,0))</f>
        <v/>
      </c>
      <c r="I457" s="20" t="str">
        <f>IF(原始数据!AL458="","",IF(ISERROR(MATCH(原始数据!AL458,各类选项!$E:$E,0)),1,0))</f>
        <v/>
      </c>
      <c r="J457" s="20" t="str">
        <f>IF(原始数据!AR458="","",IF(ISERROR(MATCH(原始数据!AR458,各类选项!$E:$E,0)),1,0))</f>
        <v/>
      </c>
      <c r="K457" s="20" t="str">
        <f>IF(原始数据!AT458="","",IF(ISERROR(MATCH(原始数据!AT458,各类选项!$E:$E,0)),1,0))</f>
        <v/>
      </c>
      <c r="L457" s="20" t="str">
        <f>IF(原始数据!AM458="","",IF(ISERROR(MATCH(原始数据!AM458,各类选项!$C:$C,0)),1,0))</f>
        <v/>
      </c>
      <c r="M457" s="20" t="str">
        <f>IF(原始数据!AN458="","",IF(ISERROR(MATCH(原始数据!AN458,各类选项!$C:$C,0)),1,0))</f>
        <v/>
      </c>
      <c r="N457" s="20" t="str">
        <f>IF(原始数据!AO458="","",IF(ISERROR(MATCH(原始数据!AO458,各类选项!$C:$C,0)),1,0))</f>
        <v/>
      </c>
      <c r="O457" s="20" t="str">
        <f>IF(原始数据!AP458="","",IF(ISERROR(MATCH(原始数据!AP458,各类选项!$E:$E,0)),1,0))</f>
        <v/>
      </c>
      <c r="P457" s="20" t="str">
        <f>IF(原始数据!AQ458="","",IF(ISERROR(MATCH(原始数据!AQ458,各类选项!$E:$E,0)),1,0))</f>
        <v/>
      </c>
      <c r="Q457" s="20" t="str">
        <f>IF(原始数据!AR458="","",IF(ISERROR(MATCH(原始数据!AR458,各类选项!$E:$E,0)),1,0))</f>
        <v/>
      </c>
      <c r="R457" s="20" t="str">
        <f>IF(原始数据!AS458="","",IF(ISERROR(MATCH(原始数据!AS458,各类选项!$E:$E,0)),1,0))</f>
        <v/>
      </c>
      <c r="S457" s="20" t="str">
        <f>IF(原始数据!AV458="","",IF(ISERROR(MATCH(原始数据!AV458,各类选项!$C:$C,0)),1,0))</f>
        <v/>
      </c>
      <c r="T457" s="20" t="str">
        <f>IF(赛后数据!M458="","",IF(ISERROR(MATCH(赛后数据!M458,(各类选项!J:J),0)),1,0))</f>
        <v/>
      </c>
      <c r="U457" s="20" t="str">
        <f>IF(赛后数据!U458="","",IF(ISERROR(MATCH(赛后数据!U458,(各类选项!J:J),0)),1,0))</f>
        <v/>
      </c>
      <c r="V457" s="20" t="str">
        <f>IF(赛后数据!AC458="","",IF(ISERROR(MATCH(赛后数据!AC458,(各类选项!J:J),0)),1,0))</f>
        <v/>
      </c>
      <c r="W457" s="20" t="str">
        <f>IF(赛后数据!AK458="","",IF(ISERROR(MATCH(赛后数据!AK458,(各类选项!J:J),0)),1,0))</f>
        <v/>
      </c>
      <c r="Y457" s="20" t="str">
        <f>IF(对局数据!AM458="","",IF(ISERROR(MATCH(对局数据!AM458,(各类选项!J:J),0)),1,0))</f>
        <v/>
      </c>
    </row>
    <row r="458" spans="1:25">
      <c r="A458" s="20">
        <f t="shared" si="21"/>
        <v>0</v>
      </c>
      <c r="B458" s="20">
        <f t="shared" si="22"/>
        <v>0</v>
      </c>
      <c r="C458" s="20">
        <f t="shared" si="23"/>
        <v>0</v>
      </c>
      <c r="D458" s="20" t="str">
        <f>IF(原始数据!K459="","",IF(ISERROR(MATCH(原始数据!K459,原始数据!E459:F459,0)),1,0)-IF(原始数据!K459="",1,0))</f>
        <v/>
      </c>
      <c r="E458" s="20" t="str">
        <f>IF(原始数据!L459="","",IF(ISERROR(MATCH(原始数据!L459,各类选项!L:L,0)),1,0)-IF(原始数据!L459="",1,0))</f>
        <v/>
      </c>
      <c r="F458" s="20" t="str">
        <f>IF(原始数据!W459="","",IF(ISERROR(MATCH(原始数据!W459,各类选项!G:G,0)),1,0))</f>
        <v/>
      </c>
      <c r="G458" s="20" t="str">
        <f>IF(原始数据!X459="","",IF(ISERROR(MATCH(原始数据!X459,各类选项!G:G,0)),1,0))</f>
        <v/>
      </c>
      <c r="H458" s="20" t="str">
        <f>IF(原始数据!AK459="","",IF(ISERROR(MATCH(原始数据!AK459,各类选项!$E:$E,0)),1,0))</f>
        <v/>
      </c>
      <c r="I458" s="20" t="str">
        <f>IF(原始数据!AL459="","",IF(ISERROR(MATCH(原始数据!AL459,各类选项!$E:$E,0)),1,0))</f>
        <v/>
      </c>
      <c r="J458" s="20" t="str">
        <f>IF(原始数据!AR459="","",IF(ISERROR(MATCH(原始数据!AR459,各类选项!$E:$E,0)),1,0))</f>
        <v/>
      </c>
      <c r="K458" s="20" t="str">
        <f>IF(原始数据!AT459="","",IF(ISERROR(MATCH(原始数据!AT459,各类选项!$E:$E,0)),1,0))</f>
        <v/>
      </c>
      <c r="L458" s="20" t="str">
        <f>IF(原始数据!AM459="","",IF(ISERROR(MATCH(原始数据!AM459,各类选项!$C:$C,0)),1,0))</f>
        <v/>
      </c>
      <c r="M458" s="20" t="str">
        <f>IF(原始数据!AN459="","",IF(ISERROR(MATCH(原始数据!AN459,各类选项!$C:$C,0)),1,0))</f>
        <v/>
      </c>
      <c r="N458" s="20" t="str">
        <f>IF(原始数据!AO459="","",IF(ISERROR(MATCH(原始数据!AO459,各类选项!$C:$C,0)),1,0))</f>
        <v/>
      </c>
      <c r="O458" s="20" t="str">
        <f>IF(原始数据!AP459="","",IF(ISERROR(MATCH(原始数据!AP459,各类选项!$E:$E,0)),1,0))</f>
        <v/>
      </c>
      <c r="P458" s="20" t="str">
        <f>IF(原始数据!AQ459="","",IF(ISERROR(MATCH(原始数据!AQ459,各类选项!$E:$E,0)),1,0))</f>
        <v/>
      </c>
      <c r="Q458" s="20" t="str">
        <f>IF(原始数据!AR459="","",IF(ISERROR(MATCH(原始数据!AR459,各类选项!$E:$E,0)),1,0))</f>
        <v/>
      </c>
      <c r="R458" s="20" t="str">
        <f>IF(原始数据!AS459="","",IF(ISERROR(MATCH(原始数据!AS459,各类选项!$E:$E,0)),1,0))</f>
        <v/>
      </c>
      <c r="S458" s="20" t="str">
        <f>IF(原始数据!AV459="","",IF(ISERROR(MATCH(原始数据!AV459,各类选项!$C:$C,0)),1,0))</f>
        <v/>
      </c>
      <c r="T458" s="20" t="str">
        <f>IF(赛后数据!M459="","",IF(ISERROR(MATCH(赛后数据!M459,(各类选项!J:J),0)),1,0))</f>
        <v/>
      </c>
      <c r="U458" s="20" t="str">
        <f>IF(赛后数据!U459="","",IF(ISERROR(MATCH(赛后数据!U459,(各类选项!J:J),0)),1,0))</f>
        <v/>
      </c>
      <c r="V458" s="20" t="str">
        <f>IF(赛后数据!AC459="","",IF(ISERROR(MATCH(赛后数据!AC459,(各类选项!J:J),0)),1,0))</f>
        <v/>
      </c>
      <c r="W458" s="20" t="str">
        <f>IF(赛后数据!AK459="","",IF(ISERROR(MATCH(赛后数据!AK459,(各类选项!J:J),0)),1,0))</f>
        <v/>
      </c>
      <c r="Y458" s="20" t="str">
        <f>IF(对局数据!AM459="","",IF(ISERROR(MATCH(对局数据!AM459,(各类选项!J:J),0)),1,0))</f>
        <v/>
      </c>
    </row>
    <row r="459" spans="1:25">
      <c r="A459" s="20">
        <f t="shared" si="21"/>
        <v>0</v>
      </c>
      <c r="B459" s="20">
        <f t="shared" si="22"/>
        <v>0</v>
      </c>
      <c r="C459" s="20">
        <f t="shared" si="23"/>
        <v>0</v>
      </c>
      <c r="D459" s="20" t="str">
        <f>IF(原始数据!K460="","",IF(ISERROR(MATCH(原始数据!K460,原始数据!E460:F460,0)),1,0)-IF(原始数据!K460="",1,0))</f>
        <v/>
      </c>
      <c r="E459" s="20" t="str">
        <f>IF(原始数据!L460="","",IF(ISERROR(MATCH(原始数据!L460,各类选项!L:L,0)),1,0)-IF(原始数据!L460="",1,0))</f>
        <v/>
      </c>
      <c r="F459" s="20" t="str">
        <f>IF(原始数据!W460="","",IF(ISERROR(MATCH(原始数据!W460,各类选项!G:G,0)),1,0))</f>
        <v/>
      </c>
      <c r="G459" s="20" t="str">
        <f>IF(原始数据!X460="","",IF(ISERROR(MATCH(原始数据!X460,各类选项!G:G,0)),1,0))</f>
        <v/>
      </c>
      <c r="H459" s="20" t="str">
        <f>IF(原始数据!AK460="","",IF(ISERROR(MATCH(原始数据!AK460,各类选项!$E:$E,0)),1,0))</f>
        <v/>
      </c>
      <c r="I459" s="20" t="str">
        <f>IF(原始数据!AL460="","",IF(ISERROR(MATCH(原始数据!AL460,各类选项!$E:$E,0)),1,0))</f>
        <v/>
      </c>
      <c r="J459" s="20" t="str">
        <f>IF(原始数据!AR460="","",IF(ISERROR(MATCH(原始数据!AR460,各类选项!$E:$E,0)),1,0))</f>
        <v/>
      </c>
      <c r="K459" s="20" t="str">
        <f>IF(原始数据!AT460="","",IF(ISERROR(MATCH(原始数据!AT460,各类选项!$E:$E,0)),1,0))</f>
        <v/>
      </c>
      <c r="L459" s="20" t="str">
        <f>IF(原始数据!AM460="","",IF(ISERROR(MATCH(原始数据!AM460,各类选项!$C:$C,0)),1,0))</f>
        <v/>
      </c>
      <c r="M459" s="20" t="str">
        <f>IF(原始数据!AN460="","",IF(ISERROR(MATCH(原始数据!AN460,各类选项!$C:$C,0)),1,0))</f>
        <v/>
      </c>
      <c r="N459" s="20" t="str">
        <f>IF(原始数据!AO460="","",IF(ISERROR(MATCH(原始数据!AO460,各类选项!$C:$C,0)),1,0))</f>
        <v/>
      </c>
      <c r="O459" s="20" t="str">
        <f>IF(原始数据!AP460="","",IF(ISERROR(MATCH(原始数据!AP460,各类选项!$E:$E,0)),1,0))</f>
        <v/>
      </c>
      <c r="P459" s="20" t="str">
        <f>IF(原始数据!AQ460="","",IF(ISERROR(MATCH(原始数据!AQ460,各类选项!$E:$E,0)),1,0))</f>
        <v/>
      </c>
      <c r="Q459" s="20" t="str">
        <f>IF(原始数据!AR460="","",IF(ISERROR(MATCH(原始数据!AR460,各类选项!$E:$E,0)),1,0))</f>
        <v/>
      </c>
      <c r="R459" s="20" t="str">
        <f>IF(原始数据!AS460="","",IF(ISERROR(MATCH(原始数据!AS460,各类选项!$E:$E,0)),1,0))</f>
        <v/>
      </c>
      <c r="S459" s="20" t="str">
        <f>IF(原始数据!AV460="","",IF(ISERROR(MATCH(原始数据!AV460,各类选项!$C:$C,0)),1,0))</f>
        <v/>
      </c>
      <c r="T459" s="20" t="str">
        <f>IF(赛后数据!M460="","",IF(ISERROR(MATCH(赛后数据!M460,(各类选项!J:J),0)),1,0))</f>
        <v/>
      </c>
      <c r="U459" s="20" t="str">
        <f>IF(赛后数据!U460="","",IF(ISERROR(MATCH(赛后数据!U460,(各类选项!J:J),0)),1,0))</f>
        <v/>
      </c>
      <c r="V459" s="20" t="str">
        <f>IF(赛后数据!AC460="","",IF(ISERROR(MATCH(赛后数据!AC460,(各类选项!J:J),0)),1,0))</f>
        <v/>
      </c>
      <c r="W459" s="20" t="str">
        <f>IF(赛后数据!AK460="","",IF(ISERROR(MATCH(赛后数据!AK460,(各类选项!J:J),0)),1,0))</f>
        <v/>
      </c>
      <c r="Y459" s="20" t="str">
        <f>IF(对局数据!AM460="","",IF(ISERROR(MATCH(对局数据!AM460,(各类选项!J:J),0)),1,0))</f>
        <v/>
      </c>
    </row>
    <row r="460" spans="1:25">
      <c r="A460" s="20">
        <f t="shared" si="21"/>
        <v>0</v>
      </c>
      <c r="B460" s="20">
        <f t="shared" si="22"/>
        <v>0</v>
      </c>
      <c r="C460" s="20">
        <f t="shared" si="23"/>
        <v>0</v>
      </c>
      <c r="D460" s="20" t="str">
        <f>IF(原始数据!K461="","",IF(ISERROR(MATCH(原始数据!K461,原始数据!E461:F461,0)),1,0)-IF(原始数据!K461="",1,0))</f>
        <v/>
      </c>
      <c r="E460" s="20" t="str">
        <f>IF(原始数据!L461="","",IF(ISERROR(MATCH(原始数据!L461,各类选项!L:L,0)),1,0)-IF(原始数据!L461="",1,0))</f>
        <v/>
      </c>
      <c r="F460" s="20" t="str">
        <f>IF(原始数据!W461="","",IF(ISERROR(MATCH(原始数据!W461,各类选项!G:G,0)),1,0))</f>
        <v/>
      </c>
      <c r="G460" s="20" t="str">
        <f>IF(原始数据!X461="","",IF(ISERROR(MATCH(原始数据!X461,各类选项!G:G,0)),1,0))</f>
        <v/>
      </c>
      <c r="H460" s="20" t="str">
        <f>IF(原始数据!AK461="","",IF(ISERROR(MATCH(原始数据!AK461,各类选项!$E:$E,0)),1,0))</f>
        <v/>
      </c>
      <c r="I460" s="20" t="str">
        <f>IF(原始数据!AL461="","",IF(ISERROR(MATCH(原始数据!AL461,各类选项!$E:$E,0)),1,0))</f>
        <v/>
      </c>
      <c r="J460" s="20" t="str">
        <f>IF(原始数据!AR461="","",IF(ISERROR(MATCH(原始数据!AR461,各类选项!$E:$E,0)),1,0))</f>
        <v/>
      </c>
      <c r="K460" s="20" t="str">
        <f>IF(原始数据!AT461="","",IF(ISERROR(MATCH(原始数据!AT461,各类选项!$E:$E,0)),1,0))</f>
        <v/>
      </c>
      <c r="L460" s="20" t="str">
        <f>IF(原始数据!AM461="","",IF(ISERROR(MATCH(原始数据!AM461,各类选项!$C:$C,0)),1,0))</f>
        <v/>
      </c>
      <c r="M460" s="20" t="str">
        <f>IF(原始数据!AN461="","",IF(ISERROR(MATCH(原始数据!AN461,各类选项!$C:$C,0)),1,0))</f>
        <v/>
      </c>
      <c r="N460" s="20" t="str">
        <f>IF(原始数据!AO461="","",IF(ISERROR(MATCH(原始数据!AO461,各类选项!$C:$C,0)),1,0))</f>
        <v/>
      </c>
      <c r="O460" s="20" t="str">
        <f>IF(原始数据!AP461="","",IF(ISERROR(MATCH(原始数据!AP461,各类选项!$E:$E,0)),1,0))</f>
        <v/>
      </c>
      <c r="P460" s="20" t="str">
        <f>IF(原始数据!AQ461="","",IF(ISERROR(MATCH(原始数据!AQ461,各类选项!$E:$E,0)),1,0))</f>
        <v/>
      </c>
      <c r="Q460" s="20" t="str">
        <f>IF(原始数据!AR461="","",IF(ISERROR(MATCH(原始数据!AR461,各类选项!$E:$E,0)),1,0))</f>
        <v/>
      </c>
      <c r="R460" s="20" t="str">
        <f>IF(原始数据!AS461="","",IF(ISERROR(MATCH(原始数据!AS461,各类选项!$E:$E,0)),1,0))</f>
        <v/>
      </c>
      <c r="S460" s="20" t="str">
        <f>IF(原始数据!AV461="","",IF(ISERROR(MATCH(原始数据!AV461,各类选项!$C:$C,0)),1,0))</f>
        <v/>
      </c>
      <c r="T460" s="20" t="str">
        <f>IF(赛后数据!M461="","",IF(ISERROR(MATCH(赛后数据!M461,(各类选项!J:J),0)),1,0))</f>
        <v/>
      </c>
      <c r="U460" s="20" t="str">
        <f>IF(赛后数据!U461="","",IF(ISERROR(MATCH(赛后数据!U461,(各类选项!J:J),0)),1,0))</f>
        <v/>
      </c>
      <c r="V460" s="20" t="str">
        <f>IF(赛后数据!AC461="","",IF(ISERROR(MATCH(赛后数据!AC461,(各类选项!J:J),0)),1,0))</f>
        <v/>
      </c>
      <c r="W460" s="20" t="str">
        <f>IF(赛后数据!AK461="","",IF(ISERROR(MATCH(赛后数据!AK461,(各类选项!J:J),0)),1,0))</f>
        <v/>
      </c>
      <c r="Y460" s="20" t="str">
        <f>IF(对局数据!AM461="","",IF(ISERROR(MATCH(对局数据!AM461,(各类选项!J:J),0)),1,0))</f>
        <v/>
      </c>
    </row>
    <row r="461" spans="1:25">
      <c r="A461" s="20">
        <f t="shared" si="21"/>
        <v>0</v>
      </c>
      <c r="B461" s="20">
        <f t="shared" si="22"/>
        <v>0</v>
      </c>
      <c r="C461" s="20">
        <f t="shared" si="23"/>
        <v>0</v>
      </c>
      <c r="D461" s="20" t="str">
        <f>IF(原始数据!K462="","",IF(ISERROR(MATCH(原始数据!K462,原始数据!E462:F462,0)),1,0)-IF(原始数据!K462="",1,0))</f>
        <v/>
      </c>
      <c r="E461" s="20" t="str">
        <f>IF(原始数据!L462="","",IF(ISERROR(MATCH(原始数据!L462,各类选项!L:L,0)),1,0)-IF(原始数据!L462="",1,0))</f>
        <v/>
      </c>
      <c r="F461" s="20" t="str">
        <f>IF(原始数据!W462="","",IF(ISERROR(MATCH(原始数据!W462,各类选项!G:G,0)),1,0))</f>
        <v/>
      </c>
      <c r="G461" s="20" t="str">
        <f>IF(原始数据!X462="","",IF(ISERROR(MATCH(原始数据!X462,各类选项!G:G,0)),1,0))</f>
        <v/>
      </c>
      <c r="H461" s="20" t="str">
        <f>IF(原始数据!AK462="","",IF(ISERROR(MATCH(原始数据!AK462,各类选项!$E:$E,0)),1,0))</f>
        <v/>
      </c>
      <c r="I461" s="20" t="str">
        <f>IF(原始数据!AL462="","",IF(ISERROR(MATCH(原始数据!AL462,各类选项!$E:$E,0)),1,0))</f>
        <v/>
      </c>
      <c r="J461" s="20" t="str">
        <f>IF(原始数据!AR462="","",IF(ISERROR(MATCH(原始数据!AR462,各类选项!$E:$E,0)),1,0))</f>
        <v/>
      </c>
      <c r="K461" s="20" t="str">
        <f>IF(原始数据!AT462="","",IF(ISERROR(MATCH(原始数据!AT462,各类选项!$E:$E,0)),1,0))</f>
        <v/>
      </c>
      <c r="L461" s="20" t="str">
        <f>IF(原始数据!AM462="","",IF(ISERROR(MATCH(原始数据!AM462,各类选项!$C:$C,0)),1,0))</f>
        <v/>
      </c>
      <c r="M461" s="20" t="str">
        <f>IF(原始数据!AN462="","",IF(ISERROR(MATCH(原始数据!AN462,各类选项!$C:$C,0)),1,0))</f>
        <v/>
      </c>
      <c r="N461" s="20" t="str">
        <f>IF(原始数据!AO462="","",IF(ISERROR(MATCH(原始数据!AO462,各类选项!$C:$C,0)),1,0))</f>
        <v/>
      </c>
      <c r="O461" s="20" t="str">
        <f>IF(原始数据!AP462="","",IF(ISERROR(MATCH(原始数据!AP462,各类选项!$E:$E,0)),1,0))</f>
        <v/>
      </c>
      <c r="P461" s="20" t="str">
        <f>IF(原始数据!AQ462="","",IF(ISERROR(MATCH(原始数据!AQ462,各类选项!$E:$E,0)),1,0))</f>
        <v/>
      </c>
      <c r="Q461" s="20" t="str">
        <f>IF(原始数据!AR462="","",IF(ISERROR(MATCH(原始数据!AR462,各类选项!$E:$E,0)),1,0))</f>
        <v/>
      </c>
      <c r="R461" s="20" t="str">
        <f>IF(原始数据!AS462="","",IF(ISERROR(MATCH(原始数据!AS462,各类选项!$E:$E,0)),1,0))</f>
        <v/>
      </c>
      <c r="S461" s="20" t="str">
        <f>IF(原始数据!AV462="","",IF(ISERROR(MATCH(原始数据!AV462,各类选项!$C:$C,0)),1,0))</f>
        <v/>
      </c>
      <c r="T461" s="20" t="str">
        <f>IF(赛后数据!M462="","",IF(ISERROR(MATCH(赛后数据!M462,(各类选项!J:J),0)),1,0))</f>
        <v/>
      </c>
      <c r="U461" s="20" t="str">
        <f>IF(赛后数据!U462="","",IF(ISERROR(MATCH(赛后数据!U462,(各类选项!J:J),0)),1,0))</f>
        <v/>
      </c>
      <c r="V461" s="20" t="str">
        <f>IF(赛后数据!AC462="","",IF(ISERROR(MATCH(赛后数据!AC462,(各类选项!J:J),0)),1,0))</f>
        <v/>
      </c>
      <c r="W461" s="20" t="str">
        <f>IF(赛后数据!AK462="","",IF(ISERROR(MATCH(赛后数据!AK462,(各类选项!J:J),0)),1,0))</f>
        <v/>
      </c>
      <c r="Y461" s="20" t="str">
        <f>IF(对局数据!AM462="","",IF(ISERROR(MATCH(对局数据!AM462,(各类选项!J:J),0)),1,0))</f>
        <v/>
      </c>
    </row>
    <row r="462" spans="1:25">
      <c r="A462" s="20">
        <f t="shared" si="21"/>
        <v>0</v>
      </c>
      <c r="B462" s="20">
        <f t="shared" si="22"/>
        <v>0</v>
      </c>
      <c r="C462" s="20">
        <f t="shared" si="23"/>
        <v>0</v>
      </c>
      <c r="D462" s="20" t="str">
        <f>IF(原始数据!K463="","",IF(ISERROR(MATCH(原始数据!K463,原始数据!E463:F463,0)),1,0)-IF(原始数据!K463="",1,0))</f>
        <v/>
      </c>
      <c r="E462" s="20" t="str">
        <f>IF(原始数据!L463="","",IF(ISERROR(MATCH(原始数据!L463,各类选项!L:L,0)),1,0)-IF(原始数据!L463="",1,0))</f>
        <v/>
      </c>
      <c r="F462" s="20" t="str">
        <f>IF(原始数据!W463="","",IF(ISERROR(MATCH(原始数据!W463,各类选项!G:G,0)),1,0))</f>
        <v/>
      </c>
      <c r="G462" s="20" t="str">
        <f>IF(原始数据!X463="","",IF(ISERROR(MATCH(原始数据!X463,各类选项!G:G,0)),1,0))</f>
        <v/>
      </c>
      <c r="H462" s="20" t="str">
        <f>IF(原始数据!AK463="","",IF(ISERROR(MATCH(原始数据!AK463,各类选项!$E:$E,0)),1,0))</f>
        <v/>
      </c>
      <c r="I462" s="20" t="str">
        <f>IF(原始数据!AL463="","",IF(ISERROR(MATCH(原始数据!AL463,各类选项!$E:$E,0)),1,0))</f>
        <v/>
      </c>
      <c r="J462" s="20" t="str">
        <f>IF(原始数据!AR463="","",IF(ISERROR(MATCH(原始数据!AR463,各类选项!$E:$E,0)),1,0))</f>
        <v/>
      </c>
      <c r="K462" s="20" t="str">
        <f>IF(原始数据!AT463="","",IF(ISERROR(MATCH(原始数据!AT463,各类选项!$E:$E,0)),1,0))</f>
        <v/>
      </c>
      <c r="L462" s="20" t="str">
        <f>IF(原始数据!AM463="","",IF(ISERROR(MATCH(原始数据!AM463,各类选项!$C:$C,0)),1,0))</f>
        <v/>
      </c>
      <c r="M462" s="20" t="str">
        <f>IF(原始数据!AN463="","",IF(ISERROR(MATCH(原始数据!AN463,各类选项!$C:$C,0)),1,0))</f>
        <v/>
      </c>
      <c r="N462" s="20" t="str">
        <f>IF(原始数据!AO463="","",IF(ISERROR(MATCH(原始数据!AO463,各类选项!$C:$C,0)),1,0))</f>
        <v/>
      </c>
      <c r="O462" s="20" t="str">
        <f>IF(原始数据!AP463="","",IF(ISERROR(MATCH(原始数据!AP463,各类选项!$E:$E,0)),1,0))</f>
        <v/>
      </c>
      <c r="P462" s="20" t="str">
        <f>IF(原始数据!AQ463="","",IF(ISERROR(MATCH(原始数据!AQ463,各类选项!$E:$E,0)),1,0))</f>
        <v/>
      </c>
      <c r="Q462" s="20" t="str">
        <f>IF(原始数据!AR463="","",IF(ISERROR(MATCH(原始数据!AR463,各类选项!$E:$E,0)),1,0))</f>
        <v/>
      </c>
      <c r="R462" s="20" t="str">
        <f>IF(原始数据!AS463="","",IF(ISERROR(MATCH(原始数据!AS463,各类选项!$E:$E,0)),1,0))</f>
        <v/>
      </c>
      <c r="S462" s="20" t="str">
        <f>IF(原始数据!AV463="","",IF(ISERROR(MATCH(原始数据!AV463,各类选项!$C:$C,0)),1,0))</f>
        <v/>
      </c>
      <c r="T462" s="20" t="str">
        <f>IF(赛后数据!M463="","",IF(ISERROR(MATCH(赛后数据!M463,(各类选项!J:J),0)),1,0))</f>
        <v/>
      </c>
      <c r="U462" s="20" t="str">
        <f>IF(赛后数据!U463="","",IF(ISERROR(MATCH(赛后数据!U463,(各类选项!J:J),0)),1,0))</f>
        <v/>
      </c>
      <c r="V462" s="20" t="str">
        <f>IF(赛后数据!AC463="","",IF(ISERROR(MATCH(赛后数据!AC463,(各类选项!J:J),0)),1,0))</f>
        <v/>
      </c>
      <c r="W462" s="20" t="str">
        <f>IF(赛后数据!AK463="","",IF(ISERROR(MATCH(赛后数据!AK463,(各类选项!J:J),0)),1,0))</f>
        <v/>
      </c>
      <c r="Y462" s="20" t="str">
        <f>IF(对局数据!AM463="","",IF(ISERROR(MATCH(对局数据!AM463,(各类选项!J:J),0)),1,0))</f>
        <v/>
      </c>
    </row>
    <row r="463" spans="1:25">
      <c r="A463" s="20">
        <f t="shared" si="21"/>
        <v>0</v>
      </c>
      <c r="B463" s="20">
        <f t="shared" si="22"/>
        <v>0</v>
      </c>
      <c r="C463" s="20">
        <f t="shared" si="23"/>
        <v>0</v>
      </c>
      <c r="D463" s="20" t="str">
        <f>IF(原始数据!K464="","",IF(ISERROR(MATCH(原始数据!K464,原始数据!E464:F464,0)),1,0)-IF(原始数据!K464="",1,0))</f>
        <v/>
      </c>
      <c r="E463" s="20" t="str">
        <f>IF(原始数据!L464="","",IF(ISERROR(MATCH(原始数据!L464,各类选项!L:L,0)),1,0)-IF(原始数据!L464="",1,0))</f>
        <v/>
      </c>
      <c r="F463" s="20" t="str">
        <f>IF(原始数据!W464="","",IF(ISERROR(MATCH(原始数据!W464,各类选项!G:G,0)),1,0))</f>
        <v/>
      </c>
      <c r="G463" s="20" t="str">
        <f>IF(原始数据!X464="","",IF(ISERROR(MATCH(原始数据!X464,各类选项!G:G,0)),1,0))</f>
        <v/>
      </c>
      <c r="H463" s="20" t="str">
        <f>IF(原始数据!AK464="","",IF(ISERROR(MATCH(原始数据!AK464,各类选项!$E:$E,0)),1,0))</f>
        <v/>
      </c>
      <c r="I463" s="20" t="str">
        <f>IF(原始数据!AL464="","",IF(ISERROR(MATCH(原始数据!AL464,各类选项!$E:$E,0)),1,0))</f>
        <v/>
      </c>
      <c r="J463" s="20" t="str">
        <f>IF(原始数据!AR464="","",IF(ISERROR(MATCH(原始数据!AR464,各类选项!$E:$E,0)),1,0))</f>
        <v/>
      </c>
      <c r="K463" s="20" t="str">
        <f>IF(原始数据!AT464="","",IF(ISERROR(MATCH(原始数据!AT464,各类选项!$E:$E,0)),1,0))</f>
        <v/>
      </c>
      <c r="L463" s="20" t="str">
        <f>IF(原始数据!AM464="","",IF(ISERROR(MATCH(原始数据!AM464,各类选项!$C:$C,0)),1,0))</f>
        <v/>
      </c>
      <c r="M463" s="20" t="str">
        <f>IF(原始数据!AN464="","",IF(ISERROR(MATCH(原始数据!AN464,各类选项!$C:$C,0)),1,0))</f>
        <v/>
      </c>
      <c r="N463" s="20" t="str">
        <f>IF(原始数据!AO464="","",IF(ISERROR(MATCH(原始数据!AO464,各类选项!$C:$C,0)),1,0))</f>
        <v/>
      </c>
      <c r="O463" s="20" t="str">
        <f>IF(原始数据!AP464="","",IF(ISERROR(MATCH(原始数据!AP464,各类选项!$E:$E,0)),1,0))</f>
        <v/>
      </c>
      <c r="P463" s="20" t="str">
        <f>IF(原始数据!AQ464="","",IF(ISERROR(MATCH(原始数据!AQ464,各类选项!$E:$E,0)),1,0))</f>
        <v/>
      </c>
      <c r="Q463" s="20" t="str">
        <f>IF(原始数据!AR464="","",IF(ISERROR(MATCH(原始数据!AR464,各类选项!$E:$E,0)),1,0))</f>
        <v/>
      </c>
      <c r="R463" s="20" t="str">
        <f>IF(原始数据!AS464="","",IF(ISERROR(MATCH(原始数据!AS464,各类选项!$E:$E,0)),1,0))</f>
        <v/>
      </c>
      <c r="S463" s="20" t="str">
        <f>IF(原始数据!AV464="","",IF(ISERROR(MATCH(原始数据!AV464,各类选项!$C:$C,0)),1,0))</f>
        <v/>
      </c>
      <c r="T463" s="20" t="str">
        <f>IF(赛后数据!M464="","",IF(ISERROR(MATCH(赛后数据!M464,(各类选项!J:J),0)),1,0))</f>
        <v/>
      </c>
      <c r="U463" s="20" t="str">
        <f>IF(赛后数据!U464="","",IF(ISERROR(MATCH(赛后数据!U464,(各类选项!J:J),0)),1,0))</f>
        <v/>
      </c>
      <c r="V463" s="20" t="str">
        <f>IF(赛后数据!AC464="","",IF(ISERROR(MATCH(赛后数据!AC464,(各类选项!J:J),0)),1,0))</f>
        <v/>
      </c>
      <c r="W463" s="20" t="str">
        <f>IF(赛后数据!AK464="","",IF(ISERROR(MATCH(赛后数据!AK464,(各类选项!J:J),0)),1,0))</f>
        <v/>
      </c>
      <c r="Y463" s="20" t="str">
        <f>IF(对局数据!AM464="","",IF(ISERROR(MATCH(对局数据!AM464,(各类选项!J:J),0)),1,0))</f>
        <v/>
      </c>
    </row>
    <row r="464" spans="1:25">
      <c r="A464" s="20">
        <f t="shared" si="21"/>
        <v>0</v>
      </c>
      <c r="B464" s="20">
        <f t="shared" si="22"/>
        <v>0</v>
      </c>
      <c r="C464" s="20">
        <f t="shared" si="23"/>
        <v>0</v>
      </c>
      <c r="D464" s="20" t="str">
        <f>IF(原始数据!K465="","",IF(ISERROR(MATCH(原始数据!K465,原始数据!E465:F465,0)),1,0)-IF(原始数据!K465="",1,0))</f>
        <v/>
      </c>
      <c r="E464" s="20" t="str">
        <f>IF(原始数据!L465="","",IF(ISERROR(MATCH(原始数据!L465,各类选项!L:L,0)),1,0)-IF(原始数据!L465="",1,0))</f>
        <v/>
      </c>
      <c r="F464" s="20" t="str">
        <f>IF(原始数据!W465="","",IF(ISERROR(MATCH(原始数据!W465,各类选项!G:G,0)),1,0))</f>
        <v/>
      </c>
      <c r="G464" s="20" t="str">
        <f>IF(原始数据!X465="","",IF(ISERROR(MATCH(原始数据!X465,各类选项!G:G,0)),1,0))</f>
        <v/>
      </c>
      <c r="H464" s="20" t="str">
        <f>IF(原始数据!AK465="","",IF(ISERROR(MATCH(原始数据!AK465,各类选项!$E:$E,0)),1,0))</f>
        <v/>
      </c>
      <c r="I464" s="20" t="str">
        <f>IF(原始数据!AL465="","",IF(ISERROR(MATCH(原始数据!AL465,各类选项!$E:$E,0)),1,0))</f>
        <v/>
      </c>
      <c r="J464" s="20" t="str">
        <f>IF(原始数据!AR465="","",IF(ISERROR(MATCH(原始数据!AR465,各类选项!$E:$E,0)),1,0))</f>
        <v/>
      </c>
      <c r="K464" s="20" t="str">
        <f>IF(原始数据!AT465="","",IF(ISERROR(MATCH(原始数据!AT465,各类选项!$E:$E,0)),1,0))</f>
        <v/>
      </c>
      <c r="L464" s="20" t="str">
        <f>IF(原始数据!AM465="","",IF(ISERROR(MATCH(原始数据!AM465,各类选项!$C:$C,0)),1,0))</f>
        <v/>
      </c>
      <c r="M464" s="20" t="str">
        <f>IF(原始数据!AN465="","",IF(ISERROR(MATCH(原始数据!AN465,各类选项!$C:$C,0)),1,0))</f>
        <v/>
      </c>
      <c r="N464" s="20" t="str">
        <f>IF(原始数据!AO465="","",IF(ISERROR(MATCH(原始数据!AO465,各类选项!$C:$C,0)),1,0))</f>
        <v/>
      </c>
      <c r="O464" s="20" t="str">
        <f>IF(原始数据!AP465="","",IF(ISERROR(MATCH(原始数据!AP465,各类选项!$E:$E,0)),1,0))</f>
        <v/>
      </c>
      <c r="P464" s="20" t="str">
        <f>IF(原始数据!AQ465="","",IF(ISERROR(MATCH(原始数据!AQ465,各类选项!$E:$E,0)),1,0))</f>
        <v/>
      </c>
      <c r="Q464" s="20" t="str">
        <f>IF(原始数据!AR465="","",IF(ISERROR(MATCH(原始数据!AR465,各类选项!$E:$E,0)),1,0))</f>
        <v/>
      </c>
      <c r="R464" s="20" t="str">
        <f>IF(原始数据!AS465="","",IF(ISERROR(MATCH(原始数据!AS465,各类选项!$E:$E,0)),1,0))</f>
        <v/>
      </c>
      <c r="S464" s="20" t="str">
        <f>IF(原始数据!AV465="","",IF(ISERROR(MATCH(原始数据!AV465,各类选项!$C:$C,0)),1,0))</f>
        <v/>
      </c>
      <c r="T464" s="20" t="str">
        <f>IF(赛后数据!M465="","",IF(ISERROR(MATCH(赛后数据!M465,(各类选项!J:J),0)),1,0))</f>
        <v/>
      </c>
      <c r="U464" s="20" t="str">
        <f>IF(赛后数据!U465="","",IF(ISERROR(MATCH(赛后数据!U465,(各类选项!J:J),0)),1,0))</f>
        <v/>
      </c>
      <c r="V464" s="20" t="str">
        <f>IF(赛后数据!AC465="","",IF(ISERROR(MATCH(赛后数据!AC465,(各类选项!J:J),0)),1,0))</f>
        <v/>
      </c>
      <c r="W464" s="20" t="str">
        <f>IF(赛后数据!AK465="","",IF(ISERROR(MATCH(赛后数据!AK465,(各类选项!J:J),0)),1,0))</f>
        <v/>
      </c>
      <c r="Y464" s="20" t="str">
        <f>IF(对局数据!AM465="","",IF(ISERROR(MATCH(对局数据!AM465,(各类选项!J:J),0)),1,0))</f>
        <v/>
      </c>
    </row>
    <row r="465" spans="1:25">
      <c r="A465" s="20">
        <f t="shared" si="21"/>
        <v>0</v>
      </c>
      <c r="B465" s="20">
        <f t="shared" si="22"/>
        <v>0</v>
      </c>
      <c r="C465" s="20">
        <f t="shared" si="23"/>
        <v>0</v>
      </c>
      <c r="D465" s="20" t="str">
        <f>IF(原始数据!K466="","",IF(ISERROR(MATCH(原始数据!K466,原始数据!E466:F466,0)),1,0)-IF(原始数据!K466="",1,0))</f>
        <v/>
      </c>
      <c r="E465" s="20" t="str">
        <f>IF(原始数据!L466="","",IF(ISERROR(MATCH(原始数据!L466,各类选项!L:L,0)),1,0)-IF(原始数据!L466="",1,0))</f>
        <v/>
      </c>
      <c r="F465" s="20" t="str">
        <f>IF(原始数据!W466="","",IF(ISERROR(MATCH(原始数据!W466,各类选项!G:G,0)),1,0))</f>
        <v/>
      </c>
      <c r="G465" s="20" t="str">
        <f>IF(原始数据!X466="","",IF(ISERROR(MATCH(原始数据!X466,各类选项!G:G,0)),1,0))</f>
        <v/>
      </c>
      <c r="H465" s="20" t="str">
        <f>IF(原始数据!AK466="","",IF(ISERROR(MATCH(原始数据!AK466,各类选项!$E:$E,0)),1,0))</f>
        <v/>
      </c>
      <c r="I465" s="20" t="str">
        <f>IF(原始数据!AL466="","",IF(ISERROR(MATCH(原始数据!AL466,各类选项!$E:$E,0)),1,0))</f>
        <v/>
      </c>
      <c r="J465" s="20" t="str">
        <f>IF(原始数据!AR466="","",IF(ISERROR(MATCH(原始数据!AR466,各类选项!$E:$E,0)),1,0))</f>
        <v/>
      </c>
      <c r="K465" s="20" t="str">
        <f>IF(原始数据!AT466="","",IF(ISERROR(MATCH(原始数据!AT466,各类选项!$E:$E,0)),1,0))</f>
        <v/>
      </c>
      <c r="L465" s="20" t="str">
        <f>IF(原始数据!AM466="","",IF(ISERROR(MATCH(原始数据!AM466,各类选项!$C:$C,0)),1,0))</f>
        <v/>
      </c>
      <c r="M465" s="20" t="str">
        <f>IF(原始数据!AN466="","",IF(ISERROR(MATCH(原始数据!AN466,各类选项!$C:$C,0)),1,0))</f>
        <v/>
      </c>
      <c r="N465" s="20" t="str">
        <f>IF(原始数据!AO466="","",IF(ISERROR(MATCH(原始数据!AO466,各类选项!$C:$C,0)),1,0))</f>
        <v/>
      </c>
      <c r="O465" s="20" t="str">
        <f>IF(原始数据!AP466="","",IF(ISERROR(MATCH(原始数据!AP466,各类选项!$E:$E,0)),1,0))</f>
        <v/>
      </c>
      <c r="P465" s="20" t="str">
        <f>IF(原始数据!AQ466="","",IF(ISERROR(MATCH(原始数据!AQ466,各类选项!$E:$E,0)),1,0))</f>
        <v/>
      </c>
      <c r="Q465" s="20" t="str">
        <f>IF(原始数据!AR466="","",IF(ISERROR(MATCH(原始数据!AR466,各类选项!$E:$E,0)),1,0))</f>
        <v/>
      </c>
      <c r="R465" s="20" t="str">
        <f>IF(原始数据!AS466="","",IF(ISERROR(MATCH(原始数据!AS466,各类选项!$E:$E,0)),1,0))</f>
        <v/>
      </c>
      <c r="S465" s="20" t="str">
        <f>IF(原始数据!AV466="","",IF(ISERROR(MATCH(原始数据!AV466,各类选项!$C:$C,0)),1,0))</f>
        <v/>
      </c>
      <c r="T465" s="20" t="str">
        <f>IF(赛后数据!M466="","",IF(ISERROR(MATCH(赛后数据!M466,(各类选项!J:J),0)),1,0))</f>
        <v/>
      </c>
      <c r="U465" s="20" t="str">
        <f>IF(赛后数据!U466="","",IF(ISERROR(MATCH(赛后数据!U466,(各类选项!J:J),0)),1,0))</f>
        <v/>
      </c>
      <c r="V465" s="20" t="str">
        <f>IF(赛后数据!AC466="","",IF(ISERROR(MATCH(赛后数据!AC466,(各类选项!J:J),0)),1,0))</f>
        <v/>
      </c>
      <c r="W465" s="20" t="str">
        <f>IF(赛后数据!AK466="","",IF(ISERROR(MATCH(赛后数据!AK466,(各类选项!J:J),0)),1,0))</f>
        <v/>
      </c>
      <c r="Y465" s="20" t="str">
        <f>IF(对局数据!AM466="","",IF(ISERROR(MATCH(对局数据!AM466,(各类选项!J:J),0)),1,0))</f>
        <v/>
      </c>
    </row>
    <row r="466" spans="1:25">
      <c r="A466" s="20">
        <f t="shared" si="21"/>
        <v>0</v>
      </c>
      <c r="B466" s="20">
        <f t="shared" si="22"/>
        <v>0</v>
      </c>
      <c r="C466" s="20">
        <f t="shared" si="23"/>
        <v>0</v>
      </c>
      <c r="D466" s="20" t="str">
        <f>IF(原始数据!K467="","",IF(ISERROR(MATCH(原始数据!K467,原始数据!E467:F467,0)),1,0)-IF(原始数据!K467="",1,0))</f>
        <v/>
      </c>
      <c r="E466" s="20" t="str">
        <f>IF(原始数据!L467="","",IF(ISERROR(MATCH(原始数据!L467,各类选项!L:L,0)),1,0)-IF(原始数据!L467="",1,0))</f>
        <v/>
      </c>
      <c r="F466" s="20" t="str">
        <f>IF(原始数据!W467="","",IF(ISERROR(MATCH(原始数据!W467,各类选项!G:G,0)),1,0))</f>
        <v/>
      </c>
      <c r="G466" s="20" t="str">
        <f>IF(原始数据!X467="","",IF(ISERROR(MATCH(原始数据!X467,各类选项!G:G,0)),1,0))</f>
        <v/>
      </c>
      <c r="H466" s="20" t="str">
        <f>IF(原始数据!AK467="","",IF(ISERROR(MATCH(原始数据!AK467,各类选项!$E:$E,0)),1,0))</f>
        <v/>
      </c>
      <c r="I466" s="20" t="str">
        <f>IF(原始数据!AL467="","",IF(ISERROR(MATCH(原始数据!AL467,各类选项!$E:$E,0)),1,0))</f>
        <v/>
      </c>
      <c r="J466" s="20" t="str">
        <f>IF(原始数据!AR467="","",IF(ISERROR(MATCH(原始数据!AR467,各类选项!$E:$E,0)),1,0))</f>
        <v/>
      </c>
      <c r="K466" s="20" t="str">
        <f>IF(原始数据!AT467="","",IF(ISERROR(MATCH(原始数据!AT467,各类选项!$E:$E,0)),1,0))</f>
        <v/>
      </c>
      <c r="L466" s="20" t="str">
        <f>IF(原始数据!AM467="","",IF(ISERROR(MATCH(原始数据!AM467,各类选项!$C:$C,0)),1,0))</f>
        <v/>
      </c>
      <c r="M466" s="20" t="str">
        <f>IF(原始数据!AN467="","",IF(ISERROR(MATCH(原始数据!AN467,各类选项!$C:$C,0)),1,0))</f>
        <v/>
      </c>
      <c r="N466" s="20" t="str">
        <f>IF(原始数据!AO467="","",IF(ISERROR(MATCH(原始数据!AO467,各类选项!$C:$C,0)),1,0))</f>
        <v/>
      </c>
      <c r="O466" s="20" t="str">
        <f>IF(原始数据!AP467="","",IF(ISERROR(MATCH(原始数据!AP467,各类选项!$E:$E,0)),1,0))</f>
        <v/>
      </c>
      <c r="P466" s="20" t="str">
        <f>IF(原始数据!AQ467="","",IF(ISERROR(MATCH(原始数据!AQ467,各类选项!$E:$E,0)),1,0))</f>
        <v/>
      </c>
      <c r="Q466" s="20" t="str">
        <f>IF(原始数据!AR467="","",IF(ISERROR(MATCH(原始数据!AR467,各类选项!$E:$E,0)),1,0))</f>
        <v/>
      </c>
      <c r="R466" s="20" t="str">
        <f>IF(原始数据!AS467="","",IF(ISERROR(MATCH(原始数据!AS467,各类选项!$E:$E,0)),1,0))</f>
        <v/>
      </c>
      <c r="S466" s="20" t="str">
        <f>IF(原始数据!AV467="","",IF(ISERROR(MATCH(原始数据!AV467,各类选项!$C:$C,0)),1,0))</f>
        <v/>
      </c>
      <c r="T466" s="20" t="str">
        <f>IF(赛后数据!M467="","",IF(ISERROR(MATCH(赛后数据!M467,(各类选项!J:J),0)),1,0))</f>
        <v/>
      </c>
      <c r="U466" s="20" t="str">
        <f>IF(赛后数据!U467="","",IF(ISERROR(MATCH(赛后数据!U467,(各类选项!J:J),0)),1,0))</f>
        <v/>
      </c>
      <c r="V466" s="20" t="str">
        <f>IF(赛后数据!AC467="","",IF(ISERROR(MATCH(赛后数据!AC467,(各类选项!J:J),0)),1,0))</f>
        <v/>
      </c>
      <c r="W466" s="20" t="str">
        <f>IF(赛后数据!AK467="","",IF(ISERROR(MATCH(赛后数据!AK467,(各类选项!J:J),0)),1,0))</f>
        <v/>
      </c>
      <c r="Y466" s="20" t="str">
        <f>IF(对局数据!AM467="","",IF(ISERROR(MATCH(对局数据!AM467,(各类选项!J:J),0)),1,0))</f>
        <v/>
      </c>
    </row>
    <row r="467" spans="1:25">
      <c r="A467" s="20">
        <f t="shared" si="21"/>
        <v>0</v>
      </c>
      <c r="B467" s="20">
        <f t="shared" si="22"/>
        <v>0</v>
      </c>
      <c r="C467" s="20">
        <f t="shared" si="23"/>
        <v>0</v>
      </c>
      <c r="D467" s="20" t="str">
        <f>IF(原始数据!K468="","",IF(ISERROR(MATCH(原始数据!K468,原始数据!E468:F468,0)),1,0)-IF(原始数据!K468="",1,0))</f>
        <v/>
      </c>
      <c r="E467" s="20" t="str">
        <f>IF(原始数据!L468="","",IF(ISERROR(MATCH(原始数据!L468,各类选项!L:L,0)),1,0)-IF(原始数据!L468="",1,0))</f>
        <v/>
      </c>
      <c r="F467" s="20" t="str">
        <f>IF(原始数据!W468="","",IF(ISERROR(MATCH(原始数据!W468,各类选项!G:G,0)),1,0))</f>
        <v/>
      </c>
      <c r="G467" s="20" t="str">
        <f>IF(原始数据!X468="","",IF(ISERROR(MATCH(原始数据!X468,各类选项!G:G,0)),1,0))</f>
        <v/>
      </c>
      <c r="H467" s="20" t="str">
        <f>IF(原始数据!AK468="","",IF(ISERROR(MATCH(原始数据!AK468,各类选项!$E:$E,0)),1,0))</f>
        <v/>
      </c>
      <c r="I467" s="20" t="str">
        <f>IF(原始数据!AL468="","",IF(ISERROR(MATCH(原始数据!AL468,各类选项!$E:$E,0)),1,0))</f>
        <v/>
      </c>
      <c r="J467" s="20" t="str">
        <f>IF(原始数据!AR468="","",IF(ISERROR(MATCH(原始数据!AR468,各类选项!$E:$E,0)),1,0))</f>
        <v/>
      </c>
      <c r="K467" s="20" t="str">
        <f>IF(原始数据!AT468="","",IF(ISERROR(MATCH(原始数据!AT468,各类选项!$E:$E,0)),1,0))</f>
        <v/>
      </c>
      <c r="L467" s="20" t="str">
        <f>IF(原始数据!AM468="","",IF(ISERROR(MATCH(原始数据!AM468,各类选项!$C:$C,0)),1,0))</f>
        <v/>
      </c>
      <c r="M467" s="20" t="str">
        <f>IF(原始数据!AN468="","",IF(ISERROR(MATCH(原始数据!AN468,各类选项!$C:$C,0)),1,0))</f>
        <v/>
      </c>
      <c r="N467" s="20" t="str">
        <f>IF(原始数据!AO468="","",IF(ISERROR(MATCH(原始数据!AO468,各类选项!$C:$C,0)),1,0))</f>
        <v/>
      </c>
      <c r="O467" s="20" t="str">
        <f>IF(原始数据!AP468="","",IF(ISERROR(MATCH(原始数据!AP468,各类选项!$E:$E,0)),1,0))</f>
        <v/>
      </c>
      <c r="P467" s="20" t="str">
        <f>IF(原始数据!AQ468="","",IF(ISERROR(MATCH(原始数据!AQ468,各类选项!$E:$E,0)),1,0))</f>
        <v/>
      </c>
      <c r="Q467" s="20" t="str">
        <f>IF(原始数据!AR468="","",IF(ISERROR(MATCH(原始数据!AR468,各类选项!$E:$E,0)),1,0))</f>
        <v/>
      </c>
      <c r="R467" s="20" t="str">
        <f>IF(原始数据!AS468="","",IF(ISERROR(MATCH(原始数据!AS468,各类选项!$E:$E,0)),1,0))</f>
        <v/>
      </c>
      <c r="S467" s="20" t="str">
        <f>IF(原始数据!AV468="","",IF(ISERROR(MATCH(原始数据!AV468,各类选项!$C:$C,0)),1,0))</f>
        <v/>
      </c>
      <c r="T467" s="20" t="str">
        <f>IF(赛后数据!M468="","",IF(ISERROR(MATCH(赛后数据!M468,(各类选项!J:J),0)),1,0))</f>
        <v/>
      </c>
      <c r="U467" s="20" t="str">
        <f>IF(赛后数据!U468="","",IF(ISERROR(MATCH(赛后数据!U468,(各类选项!J:J),0)),1,0))</f>
        <v/>
      </c>
      <c r="V467" s="20" t="str">
        <f>IF(赛后数据!AC468="","",IF(ISERROR(MATCH(赛后数据!AC468,(各类选项!J:J),0)),1,0))</f>
        <v/>
      </c>
      <c r="W467" s="20" t="str">
        <f>IF(赛后数据!AK468="","",IF(ISERROR(MATCH(赛后数据!AK468,(各类选项!J:J),0)),1,0))</f>
        <v/>
      </c>
      <c r="Y467" s="20" t="str">
        <f>IF(对局数据!AM468="","",IF(ISERROR(MATCH(对局数据!AM468,(各类选项!J:J),0)),1,0))</f>
        <v/>
      </c>
    </row>
    <row r="468" spans="1:25">
      <c r="A468" s="20">
        <f t="shared" si="21"/>
        <v>0</v>
      </c>
      <c r="B468" s="20">
        <f t="shared" si="22"/>
        <v>0</v>
      </c>
      <c r="C468" s="20">
        <f t="shared" si="23"/>
        <v>0</v>
      </c>
      <c r="D468" s="20" t="str">
        <f>IF(原始数据!K469="","",IF(ISERROR(MATCH(原始数据!K469,原始数据!E469:F469,0)),1,0)-IF(原始数据!K469="",1,0))</f>
        <v/>
      </c>
      <c r="E468" s="20" t="str">
        <f>IF(原始数据!L469="","",IF(ISERROR(MATCH(原始数据!L469,各类选项!L:L,0)),1,0)-IF(原始数据!L469="",1,0))</f>
        <v/>
      </c>
      <c r="F468" s="20" t="str">
        <f>IF(原始数据!W469="","",IF(ISERROR(MATCH(原始数据!W469,各类选项!G:G,0)),1,0))</f>
        <v/>
      </c>
      <c r="G468" s="20" t="str">
        <f>IF(原始数据!X469="","",IF(ISERROR(MATCH(原始数据!X469,各类选项!G:G,0)),1,0))</f>
        <v/>
      </c>
      <c r="H468" s="20" t="str">
        <f>IF(原始数据!AK469="","",IF(ISERROR(MATCH(原始数据!AK469,各类选项!$E:$E,0)),1,0))</f>
        <v/>
      </c>
      <c r="I468" s="20" t="str">
        <f>IF(原始数据!AL469="","",IF(ISERROR(MATCH(原始数据!AL469,各类选项!$E:$E,0)),1,0))</f>
        <v/>
      </c>
      <c r="J468" s="20" t="str">
        <f>IF(原始数据!AR469="","",IF(ISERROR(MATCH(原始数据!AR469,各类选项!$E:$E,0)),1,0))</f>
        <v/>
      </c>
      <c r="K468" s="20" t="str">
        <f>IF(原始数据!AT469="","",IF(ISERROR(MATCH(原始数据!AT469,各类选项!$E:$E,0)),1,0))</f>
        <v/>
      </c>
      <c r="L468" s="20" t="str">
        <f>IF(原始数据!AM469="","",IF(ISERROR(MATCH(原始数据!AM469,各类选项!$C:$C,0)),1,0))</f>
        <v/>
      </c>
      <c r="M468" s="20" t="str">
        <f>IF(原始数据!AN469="","",IF(ISERROR(MATCH(原始数据!AN469,各类选项!$C:$C,0)),1,0))</f>
        <v/>
      </c>
      <c r="N468" s="20" t="str">
        <f>IF(原始数据!AO469="","",IF(ISERROR(MATCH(原始数据!AO469,各类选项!$C:$C,0)),1,0))</f>
        <v/>
      </c>
      <c r="O468" s="20" t="str">
        <f>IF(原始数据!AP469="","",IF(ISERROR(MATCH(原始数据!AP469,各类选项!$E:$E,0)),1,0))</f>
        <v/>
      </c>
      <c r="P468" s="20" t="str">
        <f>IF(原始数据!AQ469="","",IF(ISERROR(MATCH(原始数据!AQ469,各类选项!$E:$E,0)),1,0))</f>
        <v/>
      </c>
      <c r="Q468" s="20" t="str">
        <f>IF(原始数据!AR469="","",IF(ISERROR(MATCH(原始数据!AR469,各类选项!$E:$E,0)),1,0))</f>
        <v/>
      </c>
      <c r="R468" s="20" t="str">
        <f>IF(原始数据!AS469="","",IF(ISERROR(MATCH(原始数据!AS469,各类选项!$E:$E,0)),1,0))</f>
        <v/>
      </c>
      <c r="S468" s="20" t="str">
        <f>IF(原始数据!AV469="","",IF(ISERROR(MATCH(原始数据!AV469,各类选项!$C:$C,0)),1,0))</f>
        <v/>
      </c>
      <c r="T468" s="20" t="str">
        <f>IF(赛后数据!M469="","",IF(ISERROR(MATCH(赛后数据!M469,(各类选项!J:J),0)),1,0))</f>
        <v/>
      </c>
      <c r="U468" s="20" t="str">
        <f>IF(赛后数据!U469="","",IF(ISERROR(MATCH(赛后数据!U469,(各类选项!J:J),0)),1,0))</f>
        <v/>
      </c>
      <c r="V468" s="20" t="str">
        <f>IF(赛后数据!AC469="","",IF(ISERROR(MATCH(赛后数据!AC469,(各类选项!J:J),0)),1,0))</f>
        <v/>
      </c>
      <c r="W468" s="20" t="str">
        <f>IF(赛后数据!AK469="","",IF(ISERROR(MATCH(赛后数据!AK469,(各类选项!J:J),0)),1,0))</f>
        <v/>
      </c>
      <c r="Y468" s="20" t="str">
        <f>IF(对局数据!AM469="","",IF(ISERROR(MATCH(对局数据!AM469,(各类选项!J:J),0)),1,0))</f>
        <v/>
      </c>
    </row>
    <row r="469" spans="1:25">
      <c r="A469" s="20">
        <f t="shared" si="21"/>
        <v>0</v>
      </c>
      <c r="B469" s="20">
        <f t="shared" si="22"/>
        <v>0</v>
      </c>
      <c r="C469" s="20">
        <f t="shared" si="23"/>
        <v>0</v>
      </c>
      <c r="D469" s="20" t="str">
        <f>IF(原始数据!K470="","",IF(ISERROR(MATCH(原始数据!K470,原始数据!E470:F470,0)),1,0)-IF(原始数据!K470="",1,0))</f>
        <v/>
      </c>
      <c r="E469" s="20" t="str">
        <f>IF(原始数据!L470="","",IF(ISERROR(MATCH(原始数据!L470,各类选项!L:L,0)),1,0)-IF(原始数据!L470="",1,0))</f>
        <v/>
      </c>
      <c r="F469" s="20" t="str">
        <f>IF(原始数据!W470="","",IF(ISERROR(MATCH(原始数据!W470,各类选项!G:G,0)),1,0))</f>
        <v/>
      </c>
      <c r="G469" s="20" t="str">
        <f>IF(原始数据!X470="","",IF(ISERROR(MATCH(原始数据!X470,各类选项!G:G,0)),1,0))</f>
        <v/>
      </c>
      <c r="H469" s="20" t="str">
        <f>IF(原始数据!AK470="","",IF(ISERROR(MATCH(原始数据!AK470,各类选项!$E:$E,0)),1,0))</f>
        <v/>
      </c>
      <c r="I469" s="20" t="str">
        <f>IF(原始数据!AL470="","",IF(ISERROR(MATCH(原始数据!AL470,各类选项!$E:$E,0)),1,0))</f>
        <v/>
      </c>
      <c r="J469" s="20" t="str">
        <f>IF(原始数据!AR470="","",IF(ISERROR(MATCH(原始数据!AR470,各类选项!$E:$E,0)),1,0))</f>
        <v/>
      </c>
      <c r="K469" s="20" t="str">
        <f>IF(原始数据!AT470="","",IF(ISERROR(MATCH(原始数据!AT470,各类选项!$E:$E,0)),1,0))</f>
        <v/>
      </c>
      <c r="L469" s="20" t="str">
        <f>IF(原始数据!AM470="","",IF(ISERROR(MATCH(原始数据!AM470,各类选项!$C:$C,0)),1,0))</f>
        <v/>
      </c>
      <c r="M469" s="20" t="str">
        <f>IF(原始数据!AN470="","",IF(ISERROR(MATCH(原始数据!AN470,各类选项!$C:$C,0)),1,0))</f>
        <v/>
      </c>
      <c r="N469" s="20" t="str">
        <f>IF(原始数据!AO470="","",IF(ISERROR(MATCH(原始数据!AO470,各类选项!$C:$C,0)),1,0))</f>
        <v/>
      </c>
      <c r="O469" s="20" t="str">
        <f>IF(原始数据!AP470="","",IF(ISERROR(MATCH(原始数据!AP470,各类选项!$E:$E,0)),1,0))</f>
        <v/>
      </c>
      <c r="P469" s="20" t="str">
        <f>IF(原始数据!AQ470="","",IF(ISERROR(MATCH(原始数据!AQ470,各类选项!$E:$E,0)),1,0))</f>
        <v/>
      </c>
      <c r="Q469" s="20" t="str">
        <f>IF(原始数据!AR470="","",IF(ISERROR(MATCH(原始数据!AR470,各类选项!$E:$E,0)),1,0))</f>
        <v/>
      </c>
      <c r="R469" s="20" t="str">
        <f>IF(原始数据!AS470="","",IF(ISERROR(MATCH(原始数据!AS470,各类选项!$E:$E,0)),1,0))</f>
        <v/>
      </c>
      <c r="S469" s="20" t="str">
        <f>IF(原始数据!AV470="","",IF(ISERROR(MATCH(原始数据!AV470,各类选项!$C:$C,0)),1,0))</f>
        <v/>
      </c>
      <c r="T469" s="20" t="str">
        <f>IF(赛后数据!M470="","",IF(ISERROR(MATCH(赛后数据!M470,(各类选项!J:J),0)),1,0))</f>
        <v/>
      </c>
      <c r="U469" s="20" t="str">
        <f>IF(赛后数据!U470="","",IF(ISERROR(MATCH(赛后数据!U470,(各类选项!J:J),0)),1,0))</f>
        <v/>
      </c>
      <c r="V469" s="20" t="str">
        <f>IF(赛后数据!AC470="","",IF(ISERROR(MATCH(赛后数据!AC470,(各类选项!J:J),0)),1,0))</f>
        <v/>
      </c>
      <c r="W469" s="20" t="str">
        <f>IF(赛后数据!AK470="","",IF(ISERROR(MATCH(赛后数据!AK470,(各类选项!J:J),0)),1,0))</f>
        <v/>
      </c>
      <c r="Y469" s="20" t="str">
        <f>IF(对局数据!AM470="","",IF(ISERROR(MATCH(对局数据!AM470,(各类选项!J:J),0)),1,0))</f>
        <v/>
      </c>
    </row>
    <row r="470" spans="1:25">
      <c r="A470" s="20">
        <f t="shared" si="21"/>
        <v>0</v>
      </c>
      <c r="B470" s="20">
        <f t="shared" si="22"/>
        <v>0</v>
      </c>
      <c r="C470" s="20">
        <f t="shared" si="23"/>
        <v>0</v>
      </c>
      <c r="D470" s="20" t="str">
        <f>IF(原始数据!K471="","",IF(ISERROR(MATCH(原始数据!K471,原始数据!E471:F471,0)),1,0)-IF(原始数据!K471="",1,0))</f>
        <v/>
      </c>
      <c r="E470" s="20" t="str">
        <f>IF(原始数据!L471="","",IF(ISERROR(MATCH(原始数据!L471,各类选项!L:L,0)),1,0)-IF(原始数据!L471="",1,0))</f>
        <v/>
      </c>
      <c r="F470" s="20" t="str">
        <f>IF(原始数据!W471="","",IF(ISERROR(MATCH(原始数据!W471,各类选项!G:G,0)),1,0))</f>
        <v/>
      </c>
      <c r="G470" s="20" t="str">
        <f>IF(原始数据!X471="","",IF(ISERROR(MATCH(原始数据!X471,各类选项!G:G,0)),1,0))</f>
        <v/>
      </c>
      <c r="H470" s="20" t="str">
        <f>IF(原始数据!AK471="","",IF(ISERROR(MATCH(原始数据!AK471,各类选项!$E:$E,0)),1,0))</f>
        <v/>
      </c>
      <c r="I470" s="20" t="str">
        <f>IF(原始数据!AL471="","",IF(ISERROR(MATCH(原始数据!AL471,各类选项!$E:$E,0)),1,0))</f>
        <v/>
      </c>
      <c r="J470" s="20" t="str">
        <f>IF(原始数据!AR471="","",IF(ISERROR(MATCH(原始数据!AR471,各类选项!$E:$E,0)),1,0))</f>
        <v/>
      </c>
      <c r="K470" s="20" t="str">
        <f>IF(原始数据!AT471="","",IF(ISERROR(MATCH(原始数据!AT471,各类选项!$E:$E,0)),1,0))</f>
        <v/>
      </c>
      <c r="L470" s="20" t="str">
        <f>IF(原始数据!AM471="","",IF(ISERROR(MATCH(原始数据!AM471,各类选项!$C:$C,0)),1,0))</f>
        <v/>
      </c>
      <c r="M470" s="20" t="str">
        <f>IF(原始数据!AN471="","",IF(ISERROR(MATCH(原始数据!AN471,各类选项!$C:$C,0)),1,0))</f>
        <v/>
      </c>
      <c r="N470" s="20" t="str">
        <f>IF(原始数据!AO471="","",IF(ISERROR(MATCH(原始数据!AO471,各类选项!$C:$C,0)),1,0))</f>
        <v/>
      </c>
      <c r="O470" s="20" t="str">
        <f>IF(原始数据!AP471="","",IF(ISERROR(MATCH(原始数据!AP471,各类选项!$E:$E,0)),1,0))</f>
        <v/>
      </c>
      <c r="P470" s="20" t="str">
        <f>IF(原始数据!AQ471="","",IF(ISERROR(MATCH(原始数据!AQ471,各类选项!$E:$E,0)),1,0))</f>
        <v/>
      </c>
      <c r="Q470" s="20" t="str">
        <f>IF(原始数据!AR471="","",IF(ISERROR(MATCH(原始数据!AR471,各类选项!$E:$E,0)),1,0))</f>
        <v/>
      </c>
      <c r="R470" s="20" t="str">
        <f>IF(原始数据!AS471="","",IF(ISERROR(MATCH(原始数据!AS471,各类选项!$E:$E,0)),1,0))</f>
        <v/>
      </c>
      <c r="S470" s="20" t="str">
        <f>IF(原始数据!AV471="","",IF(ISERROR(MATCH(原始数据!AV471,各类选项!$C:$C,0)),1,0))</f>
        <v/>
      </c>
      <c r="T470" s="20" t="str">
        <f>IF(赛后数据!M471="","",IF(ISERROR(MATCH(赛后数据!M471,(各类选项!J:J),0)),1,0))</f>
        <v/>
      </c>
      <c r="U470" s="20" t="str">
        <f>IF(赛后数据!U471="","",IF(ISERROR(MATCH(赛后数据!U471,(各类选项!J:J),0)),1,0))</f>
        <v/>
      </c>
      <c r="V470" s="20" t="str">
        <f>IF(赛后数据!AC471="","",IF(ISERROR(MATCH(赛后数据!AC471,(各类选项!J:J),0)),1,0))</f>
        <v/>
      </c>
      <c r="W470" s="20" t="str">
        <f>IF(赛后数据!AK471="","",IF(ISERROR(MATCH(赛后数据!AK471,(各类选项!J:J),0)),1,0))</f>
        <v/>
      </c>
      <c r="Y470" s="20" t="str">
        <f>IF(对局数据!AM471="","",IF(ISERROR(MATCH(对局数据!AM471,(各类选项!J:J),0)),1,0))</f>
        <v/>
      </c>
    </row>
    <row r="471" spans="1:25">
      <c r="A471" s="20">
        <f t="shared" si="21"/>
        <v>0</v>
      </c>
      <c r="B471" s="20">
        <f t="shared" si="22"/>
        <v>0</v>
      </c>
      <c r="C471" s="20">
        <f t="shared" si="23"/>
        <v>0</v>
      </c>
      <c r="D471" s="20" t="str">
        <f>IF(原始数据!K472="","",IF(ISERROR(MATCH(原始数据!K472,原始数据!E472:F472,0)),1,0)-IF(原始数据!K472="",1,0))</f>
        <v/>
      </c>
      <c r="E471" s="20" t="str">
        <f>IF(原始数据!L472="","",IF(ISERROR(MATCH(原始数据!L472,各类选项!L:L,0)),1,0)-IF(原始数据!L472="",1,0))</f>
        <v/>
      </c>
      <c r="F471" s="20" t="str">
        <f>IF(原始数据!W472="","",IF(ISERROR(MATCH(原始数据!W472,各类选项!G:G,0)),1,0))</f>
        <v/>
      </c>
      <c r="G471" s="20" t="str">
        <f>IF(原始数据!X472="","",IF(ISERROR(MATCH(原始数据!X472,各类选项!G:G,0)),1,0))</f>
        <v/>
      </c>
      <c r="H471" s="20" t="str">
        <f>IF(原始数据!AK472="","",IF(ISERROR(MATCH(原始数据!AK472,各类选项!$E:$E,0)),1,0))</f>
        <v/>
      </c>
      <c r="I471" s="20" t="str">
        <f>IF(原始数据!AL472="","",IF(ISERROR(MATCH(原始数据!AL472,各类选项!$E:$E,0)),1,0))</f>
        <v/>
      </c>
      <c r="J471" s="20" t="str">
        <f>IF(原始数据!AR472="","",IF(ISERROR(MATCH(原始数据!AR472,各类选项!$E:$E,0)),1,0))</f>
        <v/>
      </c>
      <c r="K471" s="20" t="str">
        <f>IF(原始数据!AT472="","",IF(ISERROR(MATCH(原始数据!AT472,各类选项!$E:$E,0)),1,0))</f>
        <v/>
      </c>
      <c r="L471" s="20" t="str">
        <f>IF(原始数据!AM472="","",IF(ISERROR(MATCH(原始数据!AM472,各类选项!$C:$C,0)),1,0))</f>
        <v/>
      </c>
      <c r="M471" s="20" t="str">
        <f>IF(原始数据!AN472="","",IF(ISERROR(MATCH(原始数据!AN472,各类选项!$C:$C,0)),1,0))</f>
        <v/>
      </c>
      <c r="N471" s="20" t="str">
        <f>IF(原始数据!AO472="","",IF(ISERROR(MATCH(原始数据!AO472,各类选项!$C:$C,0)),1,0))</f>
        <v/>
      </c>
      <c r="O471" s="20" t="str">
        <f>IF(原始数据!AP472="","",IF(ISERROR(MATCH(原始数据!AP472,各类选项!$E:$E,0)),1,0))</f>
        <v/>
      </c>
      <c r="P471" s="20" t="str">
        <f>IF(原始数据!AQ472="","",IF(ISERROR(MATCH(原始数据!AQ472,各类选项!$E:$E,0)),1,0))</f>
        <v/>
      </c>
      <c r="Q471" s="20" t="str">
        <f>IF(原始数据!AR472="","",IF(ISERROR(MATCH(原始数据!AR472,各类选项!$E:$E,0)),1,0))</f>
        <v/>
      </c>
      <c r="R471" s="20" t="str">
        <f>IF(原始数据!AS472="","",IF(ISERROR(MATCH(原始数据!AS472,各类选项!$E:$E,0)),1,0))</f>
        <v/>
      </c>
      <c r="S471" s="20" t="str">
        <f>IF(原始数据!AV472="","",IF(ISERROR(MATCH(原始数据!AV472,各类选项!$C:$C,0)),1,0))</f>
        <v/>
      </c>
      <c r="T471" s="20" t="str">
        <f>IF(赛后数据!M472="","",IF(ISERROR(MATCH(赛后数据!M472,(各类选项!J:J),0)),1,0))</f>
        <v/>
      </c>
      <c r="U471" s="20" t="str">
        <f>IF(赛后数据!U472="","",IF(ISERROR(MATCH(赛后数据!U472,(各类选项!J:J),0)),1,0))</f>
        <v/>
      </c>
      <c r="V471" s="20" t="str">
        <f>IF(赛后数据!AC472="","",IF(ISERROR(MATCH(赛后数据!AC472,(各类选项!J:J),0)),1,0))</f>
        <v/>
      </c>
      <c r="W471" s="20" t="str">
        <f>IF(赛后数据!AK472="","",IF(ISERROR(MATCH(赛后数据!AK472,(各类选项!J:J),0)),1,0))</f>
        <v/>
      </c>
      <c r="Y471" s="20" t="str">
        <f>IF(对局数据!AM472="","",IF(ISERROR(MATCH(对局数据!AM472,(各类选项!J:J),0)),1,0))</f>
        <v/>
      </c>
    </row>
    <row r="472" spans="1:25">
      <c r="A472" s="20">
        <f t="shared" si="21"/>
        <v>0</v>
      </c>
      <c r="B472" s="20">
        <f t="shared" si="22"/>
        <v>0</v>
      </c>
      <c r="C472" s="20">
        <f t="shared" si="23"/>
        <v>0</v>
      </c>
      <c r="D472" s="20" t="str">
        <f>IF(原始数据!K473="","",IF(ISERROR(MATCH(原始数据!K473,原始数据!E473:F473,0)),1,0)-IF(原始数据!K473="",1,0))</f>
        <v/>
      </c>
      <c r="E472" s="20" t="str">
        <f>IF(原始数据!L473="","",IF(ISERROR(MATCH(原始数据!L473,各类选项!L:L,0)),1,0)-IF(原始数据!L473="",1,0))</f>
        <v/>
      </c>
      <c r="F472" s="20" t="str">
        <f>IF(原始数据!W473="","",IF(ISERROR(MATCH(原始数据!W473,各类选项!G:G,0)),1,0))</f>
        <v/>
      </c>
      <c r="G472" s="20" t="str">
        <f>IF(原始数据!X473="","",IF(ISERROR(MATCH(原始数据!X473,各类选项!G:G,0)),1,0))</f>
        <v/>
      </c>
      <c r="H472" s="20" t="str">
        <f>IF(原始数据!AK473="","",IF(ISERROR(MATCH(原始数据!AK473,各类选项!$E:$E,0)),1,0))</f>
        <v/>
      </c>
      <c r="I472" s="20" t="str">
        <f>IF(原始数据!AL473="","",IF(ISERROR(MATCH(原始数据!AL473,各类选项!$E:$E,0)),1,0))</f>
        <v/>
      </c>
      <c r="J472" s="20" t="str">
        <f>IF(原始数据!AR473="","",IF(ISERROR(MATCH(原始数据!AR473,各类选项!$E:$E,0)),1,0))</f>
        <v/>
      </c>
      <c r="K472" s="20" t="str">
        <f>IF(原始数据!AT473="","",IF(ISERROR(MATCH(原始数据!AT473,各类选项!$E:$E,0)),1,0))</f>
        <v/>
      </c>
      <c r="L472" s="20" t="str">
        <f>IF(原始数据!AM473="","",IF(ISERROR(MATCH(原始数据!AM473,各类选项!$C:$C,0)),1,0))</f>
        <v/>
      </c>
      <c r="M472" s="20" t="str">
        <f>IF(原始数据!AN473="","",IF(ISERROR(MATCH(原始数据!AN473,各类选项!$C:$C,0)),1,0))</f>
        <v/>
      </c>
      <c r="N472" s="20" t="str">
        <f>IF(原始数据!AO473="","",IF(ISERROR(MATCH(原始数据!AO473,各类选项!$C:$C,0)),1,0))</f>
        <v/>
      </c>
      <c r="O472" s="20" t="str">
        <f>IF(原始数据!AP473="","",IF(ISERROR(MATCH(原始数据!AP473,各类选项!$E:$E,0)),1,0))</f>
        <v/>
      </c>
      <c r="P472" s="20" t="str">
        <f>IF(原始数据!AQ473="","",IF(ISERROR(MATCH(原始数据!AQ473,各类选项!$E:$E,0)),1,0))</f>
        <v/>
      </c>
      <c r="Q472" s="20" t="str">
        <f>IF(原始数据!AR473="","",IF(ISERROR(MATCH(原始数据!AR473,各类选项!$E:$E,0)),1,0))</f>
        <v/>
      </c>
      <c r="R472" s="20" t="str">
        <f>IF(原始数据!AS473="","",IF(ISERROR(MATCH(原始数据!AS473,各类选项!$E:$E,0)),1,0))</f>
        <v/>
      </c>
      <c r="S472" s="20" t="str">
        <f>IF(原始数据!AV473="","",IF(ISERROR(MATCH(原始数据!AV473,各类选项!$C:$C,0)),1,0))</f>
        <v/>
      </c>
      <c r="T472" s="20" t="str">
        <f>IF(赛后数据!M473="","",IF(ISERROR(MATCH(赛后数据!M473,(各类选项!J:J),0)),1,0))</f>
        <v/>
      </c>
      <c r="U472" s="20" t="str">
        <f>IF(赛后数据!U473="","",IF(ISERROR(MATCH(赛后数据!U473,(各类选项!J:J),0)),1,0))</f>
        <v/>
      </c>
      <c r="V472" s="20" t="str">
        <f>IF(赛后数据!AC473="","",IF(ISERROR(MATCH(赛后数据!AC473,(各类选项!J:J),0)),1,0))</f>
        <v/>
      </c>
      <c r="W472" s="20" t="str">
        <f>IF(赛后数据!AK473="","",IF(ISERROR(MATCH(赛后数据!AK473,(各类选项!J:J),0)),1,0))</f>
        <v/>
      </c>
      <c r="Y472" s="20" t="str">
        <f>IF(对局数据!AM473="","",IF(ISERROR(MATCH(对局数据!AM473,(各类选项!J:J),0)),1,0))</f>
        <v/>
      </c>
    </row>
    <row r="473" spans="1:25">
      <c r="A473" s="20">
        <f t="shared" si="21"/>
        <v>0</v>
      </c>
      <c r="B473" s="20">
        <f t="shared" si="22"/>
        <v>0</v>
      </c>
      <c r="C473" s="20">
        <f t="shared" si="23"/>
        <v>0</v>
      </c>
      <c r="D473" s="20" t="str">
        <f>IF(原始数据!K474="","",IF(ISERROR(MATCH(原始数据!K474,原始数据!E474:F474,0)),1,0)-IF(原始数据!K474="",1,0))</f>
        <v/>
      </c>
      <c r="E473" s="20" t="str">
        <f>IF(原始数据!L474="","",IF(ISERROR(MATCH(原始数据!L474,各类选项!L:L,0)),1,0)-IF(原始数据!L474="",1,0))</f>
        <v/>
      </c>
      <c r="F473" s="20" t="str">
        <f>IF(原始数据!W474="","",IF(ISERROR(MATCH(原始数据!W474,各类选项!G:G,0)),1,0))</f>
        <v/>
      </c>
      <c r="G473" s="20" t="str">
        <f>IF(原始数据!X474="","",IF(ISERROR(MATCH(原始数据!X474,各类选项!G:G,0)),1,0))</f>
        <v/>
      </c>
      <c r="H473" s="20" t="str">
        <f>IF(原始数据!AK474="","",IF(ISERROR(MATCH(原始数据!AK474,各类选项!$E:$E,0)),1,0))</f>
        <v/>
      </c>
      <c r="I473" s="20" t="str">
        <f>IF(原始数据!AL474="","",IF(ISERROR(MATCH(原始数据!AL474,各类选项!$E:$E,0)),1,0))</f>
        <v/>
      </c>
      <c r="J473" s="20" t="str">
        <f>IF(原始数据!AR474="","",IF(ISERROR(MATCH(原始数据!AR474,各类选项!$E:$E,0)),1,0))</f>
        <v/>
      </c>
      <c r="K473" s="20" t="str">
        <f>IF(原始数据!AT474="","",IF(ISERROR(MATCH(原始数据!AT474,各类选项!$E:$E,0)),1,0))</f>
        <v/>
      </c>
      <c r="L473" s="20" t="str">
        <f>IF(原始数据!AM474="","",IF(ISERROR(MATCH(原始数据!AM474,各类选项!$C:$C,0)),1,0))</f>
        <v/>
      </c>
      <c r="M473" s="20" t="str">
        <f>IF(原始数据!AN474="","",IF(ISERROR(MATCH(原始数据!AN474,各类选项!$C:$C,0)),1,0))</f>
        <v/>
      </c>
      <c r="N473" s="20" t="str">
        <f>IF(原始数据!AO474="","",IF(ISERROR(MATCH(原始数据!AO474,各类选项!$C:$C,0)),1,0))</f>
        <v/>
      </c>
      <c r="O473" s="20" t="str">
        <f>IF(原始数据!AP474="","",IF(ISERROR(MATCH(原始数据!AP474,各类选项!$E:$E,0)),1,0))</f>
        <v/>
      </c>
      <c r="P473" s="20" t="str">
        <f>IF(原始数据!AQ474="","",IF(ISERROR(MATCH(原始数据!AQ474,各类选项!$E:$E,0)),1,0))</f>
        <v/>
      </c>
      <c r="Q473" s="20" t="str">
        <f>IF(原始数据!AR474="","",IF(ISERROR(MATCH(原始数据!AR474,各类选项!$E:$E,0)),1,0))</f>
        <v/>
      </c>
      <c r="R473" s="20" t="str">
        <f>IF(原始数据!AS474="","",IF(ISERROR(MATCH(原始数据!AS474,各类选项!$E:$E,0)),1,0))</f>
        <v/>
      </c>
      <c r="S473" s="20" t="str">
        <f>IF(原始数据!AV474="","",IF(ISERROR(MATCH(原始数据!AV474,各类选项!$C:$C,0)),1,0))</f>
        <v/>
      </c>
      <c r="T473" s="20" t="str">
        <f>IF(赛后数据!M474="","",IF(ISERROR(MATCH(赛后数据!M474,(各类选项!J:J),0)),1,0))</f>
        <v/>
      </c>
      <c r="U473" s="20" t="str">
        <f>IF(赛后数据!U474="","",IF(ISERROR(MATCH(赛后数据!U474,(各类选项!J:J),0)),1,0))</f>
        <v/>
      </c>
      <c r="V473" s="20" t="str">
        <f>IF(赛后数据!AC474="","",IF(ISERROR(MATCH(赛后数据!AC474,(各类选项!J:J),0)),1,0))</f>
        <v/>
      </c>
      <c r="W473" s="20" t="str">
        <f>IF(赛后数据!AK474="","",IF(ISERROR(MATCH(赛后数据!AK474,(各类选项!J:J),0)),1,0))</f>
        <v/>
      </c>
      <c r="Y473" s="20" t="str">
        <f>IF(对局数据!AM474="","",IF(ISERROR(MATCH(对局数据!AM474,(各类选项!J:J),0)),1,0))</f>
        <v/>
      </c>
    </row>
    <row r="474" spans="1:25">
      <c r="A474" s="20">
        <f t="shared" si="21"/>
        <v>0</v>
      </c>
      <c r="B474" s="20">
        <f t="shared" si="22"/>
        <v>0</v>
      </c>
      <c r="C474" s="20">
        <f t="shared" si="23"/>
        <v>0</v>
      </c>
      <c r="D474" s="20" t="str">
        <f>IF(原始数据!K475="","",IF(ISERROR(MATCH(原始数据!K475,原始数据!E475:F475,0)),1,0)-IF(原始数据!K475="",1,0))</f>
        <v/>
      </c>
      <c r="E474" s="20" t="str">
        <f>IF(原始数据!L475="","",IF(ISERROR(MATCH(原始数据!L475,各类选项!L:L,0)),1,0)-IF(原始数据!L475="",1,0))</f>
        <v/>
      </c>
      <c r="F474" s="20" t="str">
        <f>IF(原始数据!W475="","",IF(ISERROR(MATCH(原始数据!W475,各类选项!G:G,0)),1,0))</f>
        <v/>
      </c>
      <c r="G474" s="20" t="str">
        <f>IF(原始数据!X475="","",IF(ISERROR(MATCH(原始数据!X475,各类选项!G:G,0)),1,0))</f>
        <v/>
      </c>
      <c r="H474" s="20" t="str">
        <f>IF(原始数据!AK475="","",IF(ISERROR(MATCH(原始数据!AK475,各类选项!$E:$E,0)),1,0))</f>
        <v/>
      </c>
      <c r="I474" s="20" t="str">
        <f>IF(原始数据!AL475="","",IF(ISERROR(MATCH(原始数据!AL475,各类选项!$E:$E,0)),1,0))</f>
        <v/>
      </c>
      <c r="J474" s="20" t="str">
        <f>IF(原始数据!AR475="","",IF(ISERROR(MATCH(原始数据!AR475,各类选项!$E:$E,0)),1,0))</f>
        <v/>
      </c>
      <c r="K474" s="20" t="str">
        <f>IF(原始数据!AT475="","",IF(ISERROR(MATCH(原始数据!AT475,各类选项!$E:$E,0)),1,0))</f>
        <v/>
      </c>
      <c r="L474" s="20" t="str">
        <f>IF(原始数据!AM475="","",IF(ISERROR(MATCH(原始数据!AM475,各类选项!$C:$C,0)),1,0))</f>
        <v/>
      </c>
      <c r="M474" s="20" t="str">
        <f>IF(原始数据!AN475="","",IF(ISERROR(MATCH(原始数据!AN475,各类选项!$C:$C,0)),1,0))</f>
        <v/>
      </c>
      <c r="N474" s="20" t="str">
        <f>IF(原始数据!AO475="","",IF(ISERROR(MATCH(原始数据!AO475,各类选项!$C:$C,0)),1,0))</f>
        <v/>
      </c>
      <c r="O474" s="20" t="str">
        <f>IF(原始数据!AP475="","",IF(ISERROR(MATCH(原始数据!AP475,各类选项!$E:$E,0)),1,0))</f>
        <v/>
      </c>
      <c r="P474" s="20" t="str">
        <f>IF(原始数据!AQ475="","",IF(ISERROR(MATCH(原始数据!AQ475,各类选项!$E:$E,0)),1,0))</f>
        <v/>
      </c>
      <c r="Q474" s="20" t="str">
        <f>IF(原始数据!AR475="","",IF(ISERROR(MATCH(原始数据!AR475,各类选项!$E:$E,0)),1,0))</f>
        <v/>
      </c>
      <c r="R474" s="20" t="str">
        <f>IF(原始数据!AS475="","",IF(ISERROR(MATCH(原始数据!AS475,各类选项!$E:$E,0)),1,0))</f>
        <v/>
      </c>
      <c r="S474" s="20" t="str">
        <f>IF(原始数据!AV475="","",IF(ISERROR(MATCH(原始数据!AV475,各类选项!$C:$C,0)),1,0))</f>
        <v/>
      </c>
      <c r="T474" s="20" t="str">
        <f>IF(赛后数据!M475="","",IF(ISERROR(MATCH(赛后数据!M475,(各类选项!J:J),0)),1,0))</f>
        <v/>
      </c>
      <c r="U474" s="20" t="str">
        <f>IF(赛后数据!U475="","",IF(ISERROR(MATCH(赛后数据!U475,(各类选项!J:J),0)),1,0))</f>
        <v/>
      </c>
      <c r="V474" s="20" t="str">
        <f>IF(赛后数据!AC475="","",IF(ISERROR(MATCH(赛后数据!AC475,(各类选项!J:J),0)),1,0))</f>
        <v/>
      </c>
      <c r="W474" s="20" t="str">
        <f>IF(赛后数据!AK475="","",IF(ISERROR(MATCH(赛后数据!AK475,(各类选项!J:J),0)),1,0))</f>
        <v/>
      </c>
      <c r="Y474" s="20" t="str">
        <f>IF(对局数据!AM475="","",IF(ISERROR(MATCH(对局数据!AM475,(各类选项!J:J),0)),1,0))</f>
        <v/>
      </c>
    </row>
    <row r="475" spans="1:25">
      <c r="A475" s="20">
        <f t="shared" si="21"/>
        <v>0</v>
      </c>
      <c r="B475" s="20">
        <f t="shared" si="22"/>
        <v>0</v>
      </c>
      <c r="C475" s="20">
        <f t="shared" si="23"/>
        <v>0</v>
      </c>
      <c r="D475" s="20" t="str">
        <f>IF(原始数据!K476="","",IF(ISERROR(MATCH(原始数据!K476,原始数据!E476:F476,0)),1,0)-IF(原始数据!K476="",1,0))</f>
        <v/>
      </c>
      <c r="E475" s="20" t="str">
        <f>IF(原始数据!L476="","",IF(ISERROR(MATCH(原始数据!L476,各类选项!L:L,0)),1,0)-IF(原始数据!L476="",1,0))</f>
        <v/>
      </c>
      <c r="F475" s="20" t="str">
        <f>IF(原始数据!W476="","",IF(ISERROR(MATCH(原始数据!W476,各类选项!G:G,0)),1,0))</f>
        <v/>
      </c>
      <c r="G475" s="20" t="str">
        <f>IF(原始数据!X476="","",IF(ISERROR(MATCH(原始数据!X476,各类选项!G:G,0)),1,0))</f>
        <v/>
      </c>
      <c r="H475" s="20" t="str">
        <f>IF(原始数据!AK476="","",IF(ISERROR(MATCH(原始数据!AK476,各类选项!$E:$E,0)),1,0))</f>
        <v/>
      </c>
      <c r="I475" s="20" t="str">
        <f>IF(原始数据!AL476="","",IF(ISERROR(MATCH(原始数据!AL476,各类选项!$E:$E,0)),1,0))</f>
        <v/>
      </c>
      <c r="J475" s="20" t="str">
        <f>IF(原始数据!AR476="","",IF(ISERROR(MATCH(原始数据!AR476,各类选项!$E:$E,0)),1,0))</f>
        <v/>
      </c>
      <c r="K475" s="20" t="str">
        <f>IF(原始数据!AT476="","",IF(ISERROR(MATCH(原始数据!AT476,各类选项!$E:$E,0)),1,0))</f>
        <v/>
      </c>
      <c r="L475" s="20" t="str">
        <f>IF(原始数据!AM476="","",IF(ISERROR(MATCH(原始数据!AM476,各类选项!$C:$C,0)),1,0))</f>
        <v/>
      </c>
      <c r="M475" s="20" t="str">
        <f>IF(原始数据!AN476="","",IF(ISERROR(MATCH(原始数据!AN476,各类选项!$C:$C,0)),1,0))</f>
        <v/>
      </c>
      <c r="N475" s="20" t="str">
        <f>IF(原始数据!AO476="","",IF(ISERROR(MATCH(原始数据!AO476,各类选项!$C:$C,0)),1,0))</f>
        <v/>
      </c>
      <c r="O475" s="20" t="str">
        <f>IF(原始数据!AP476="","",IF(ISERROR(MATCH(原始数据!AP476,各类选项!$E:$E,0)),1,0))</f>
        <v/>
      </c>
      <c r="P475" s="20" t="str">
        <f>IF(原始数据!AQ476="","",IF(ISERROR(MATCH(原始数据!AQ476,各类选项!$E:$E,0)),1,0))</f>
        <v/>
      </c>
      <c r="Q475" s="20" t="str">
        <f>IF(原始数据!AR476="","",IF(ISERROR(MATCH(原始数据!AR476,各类选项!$E:$E,0)),1,0))</f>
        <v/>
      </c>
      <c r="R475" s="20" t="str">
        <f>IF(原始数据!AS476="","",IF(ISERROR(MATCH(原始数据!AS476,各类选项!$E:$E,0)),1,0))</f>
        <v/>
      </c>
      <c r="S475" s="20" t="str">
        <f>IF(原始数据!AV476="","",IF(ISERROR(MATCH(原始数据!AV476,各类选项!$C:$C,0)),1,0))</f>
        <v/>
      </c>
      <c r="T475" s="20" t="str">
        <f>IF(赛后数据!M476="","",IF(ISERROR(MATCH(赛后数据!M476,(各类选项!J:J),0)),1,0))</f>
        <v/>
      </c>
      <c r="U475" s="20" t="str">
        <f>IF(赛后数据!U476="","",IF(ISERROR(MATCH(赛后数据!U476,(各类选项!J:J),0)),1,0))</f>
        <v/>
      </c>
      <c r="V475" s="20" t="str">
        <f>IF(赛后数据!AC476="","",IF(ISERROR(MATCH(赛后数据!AC476,(各类选项!J:J),0)),1,0))</f>
        <v/>
      </c>
      <c r="W475" s="20" t="str">
        <f>IF(赛后数据!AK476="","",IF(ISERROR(MATCH(赛后数据!AK476,(各类选项!J:J),0)),1,0))</f>
        <v/>
      </c>
      <c r="Y475" s="20" t="str">
        <f>IF(对局数据!AM476="","",IF(ISERROR(MATCH(对局数据!AM476,(各类选项!J:J),0)),1,0))</f>
        <v/>
      </c>
    </row>
    <row r="476" spans="1:25">
      <c r="A476" s="20">
        <f t="shared" si="21"/>
        <v>0</v>
      </c>
      <c r="B476" s="20">
        <f t="shared" si="22"/>
        <v>0</v>
      </c>
      <c r="C476" s="20">
        <f t="shared" si="23"/>
        <v>0</v>
      </c>
      <c r="D476" s="20" t="str">
        <f>IF(原始数据!K477="","",IF(ISERROR(MATCH(原始数据!K477,原始数据!E477:F477,0)),1,0)-IF(原始数据!K477="",1,0))</f>
        <v/>
      </c>
      <c r="E476" s="20" t="str">
        <f>IF(原始数据!L477="","",IF(ISERROR(MATCH(原始数据!L477,各类选项!L:L,0)),1,0)-IF(原始数据!L477="",1,0))</f>
        <v/>
      </c>
      <c r="F476" s="20" t="str">
        <f>IF(原始数据!W477="","",IF(ISERROR(MATCH(原始数据!W477,各类选项!G:G,0)),1,0))</f>
        <v/>
      </c>
      <c r="G476" s="20" t="str">
        <f>IF(原始数据!X477="","",IF(ISERROR(MATCH(原始数据!X477,各类选项!G:G,0)),1,0))</f>
        <v/>
      </c>
      <c r="H476" s="20" t="str">
        <f>IF(原始数据!AK477="","",IF(ISERROR(MATCH(原始数据!AK477,各类选项!$E:$E,0)),1,0))</f>
        <v/>
      </c>
      <c r="I476" s="20" t="str">
        <f>IF(原始数据!AL477="","",IF(ISERROR(MATCH(原始数据!AL477,各类选项!$E:$E,0)),1,0))</f>
        <v/>
      </c>
      <c r="J476" s="20" t="str">
        <f>IF(原始数据!AR477="","",IF(ISERROR(MATCH(原始数据!AR477,各类选项!$E:$E,0)),1,0))</f>
        <v/>
      </c>
      <c r="K476" s="20" t="str">
        <f>IF(原始数据!AT477="","",IF(ISERROR(MATCH(原始数据!AT477,各类选项!$E:$E,0)),1,0))</f>
        <v/>
      </c>
      <c r="L476" s="20" t="str">
        <f>IF(原始数据!AM477="","",IF(ISERROR(MATCH(原始数据!AM477,各类选项!$C:$C,0)),1,0))</f>
        <v/>
      </c>
      <c r="M476" s="20" t="str">
        <f>IF(原始数据!AN477="","",IF(ISERROR(MATCH(原始数据!AN477,各类选项!$C:$C,0)),1,0))</f>
        <v/>
      </c>
      <c r="N476" s="20" t="str">
        <f>IF(原始数据!AO477="","",IF(ISERROR(MATCH(原始数据!AO477,各类选项!$C:$C,0)),1,0))</f>
        <v/>
      </c>
      <c r="O476" s="20" t="str">
        <f>IF(原始数据!AP477="","",IF(ISERROR(MATCH(原始数据!AP477,各类选项!$E:$E,0)),1,0))</f>
        <v/>
      </c>
      <c r="P476" s="20" t="str">
        <f>IF(原始数据!AQ477="","",IF(ISERROR(MATCH(原始数据!AQ477,各类选项!$E:$E,0)),1,0))</f>
        <v/>
      </c>
      <c r="Q476" s="20" t="str">
        <f>IF(原始数据!AR477="","",IF(ISERROR(MATCH(原始数据!AR477,各类选项!$E:$E,0)),1,0))</f>
        <v/>
      </c>
      <c r="R476" s="20" t="str">
        <f>IF(原始数据!AS477="","",IF(ISERROR(MATCH(原始数据!AS477,各类选项!$E:$E,0)),1,0))</f>
        <v/>
      </c>
      <c r="S476" s="20" t="str">
        <f>IF(原始数据!AV477="","",IF(ISERROR(MATCH(原始数据!AV477,各类选项!$C:$C,0)),1,0))</f>
        <v/>
      </c>
      <c r="T476" s="20" t="str">
        <f>IF(赛后数据!M477="","",IF(ISERROR(MATCH(赛后数据!M477,(各类选项!J:J),0)),1,0))</f>
        <v/>
      </c>
      <c r="U476" s="20" t="str">
        <f>IF(赛后数据!U477="","",IF(ISERROR(MATCH(赛后数据!U477,(各类选项!J:J),0)),1,0))</f>
        <v/>
      </c>
      <c r="V476" s="20" t="str">
        <f>IF(赛后数据!AC477="","",IF(ISERROR(MATCH(赛后数据!AC477,(各类选项!J:J),0)),1,0))</f>
        <v/>
      </c>
      <c r="W476" s="20" t="str">
        <f>IF(赛后数据!AK477="","",IF(ISERROR(MATCH(赛后数据!AK477,(各类选项!J:J),0)),1,0))</f>
        <v/>
      </c>
      <c r="Y476" s="20" t="str">
        <f>IF(对局数据!AM477="","",IF(ISERROR(MATCH(对局数据!AM477,(各类选项!J:J),0)),1,0))</f>
        <v/>
      </c>
    </row>
    <row r="477" spans="1:25">
      <c r="A477" s="20">
        <f t="shared" si="21"/>
        <v>0</v>
      </c>
      <c r="B477" s="20">
        <f t="shared" si="22"/>
        <v>0</v>
      </c>
      <c r="C477" s="20">
        <f t="shared" si="23"/>
        <v>0</v>
      </c>
      <c r="D477" s="20" t="str">
        <f>IF(原始数据!K478="","",IF(ISERROR(MATCH(原始数据!K478,原始数据!E478:F478,0)),1,0)-IF(原始数据!K478="",1,0))</f>
        <v/>
      </c>
      <c r="E477" s="20" t="str">
        <f>IF(原始数据!L478="","",IF(ISERROR(MATCH(原始数据!L478,各类选项!L:L,0)),1,0)-IF(原始数据!L478="",1,0))</f>
        <v/>
      </c>
      <c r="F477" s="20" t="str">
        <f>IF(原始数据!W478="","",IF(ISERROR(MATCH(原始数据!W478,各类选项!G:G,0)),1,0))</f>
        <v/>
      </c>
      <c r="G477" s="20" t="str">
        <f>IF(原始数据!X478="","",IF(ISERROR(MATCH(原始数据!X478,各类选项!G:G,0)),1,0))</f>
        <v/>
      </c>
      <c r="H477" s="20" t="str">
        <f>IF(原始数据!AK478="","",IF(ISERROR(MATCH(原始数据!AK478,各类选项!$E:$E,0)),1,0))</f>
        <v/>
      </c>
      <c r="I477" s="20" t="str">
        <f>IF(原始数据!AL478="","",IF(ISERROR(MATCH(原始数据!AL478,各类选项!$E:$E,0)),1,0))</f>
        <v/>
      </c>
      <c r="J477" s="20" t="str">
        <f>IF(原始数据!AR478="","",IF(ISERROR(MATCH(原始数据!AR478,各类选项!$E:$E,0)),1,0))</f>
        <v/>
      </c>
      <c r="K477" s="20" t="str">
        <f>IF(原始数据!AT478="","",IF(ISERROR(MATCH(原始数据!AT478,各类选项!$E:$E,0)),1,0))</f>
        <v/>
      </c>
      <c r="L477" s="20" t="str">
        <f>IF(原始数据!AM478="","",IF(ISERROR(MATCH(原始数据!AM478,各类选项!$C:$C,0)),1,0))</f>
        <v/>
      </c>
      <c r="M477" s="20" t="str">
        <f>IF(原始数据!AN478="","",IF(ISERROR(MATCH(原始数据!AN478,各类选项!$C:$C,0)),1,0))</f>
        <v/>
      </c>
      <c r="N477" s="20" t="str">
        <f>IF(原始数据!AO478="","",IF(ISERROR(MATCH(原始数据!AO478,各类选项!$C:$C,0)),1,0))</f>
        <v/>
      </c>
      <c r="O477" s="20" t="str">
        <f>IF(原始数据!AP478="","",IF(ISERROR(MATCH(原始数据!AP478,各类选项!$E:$E,0)),1,0))</f>
        <v/>
      </c>
      <c r="P477" s="20" t="str">
        <f>IF(原始数据!AQ478="","",IF(ISERROR(MATCH(原始数据!AQ478,各类选项!$E:$E,0)),1,0))</f>
        <v/>
      </c>
      <c r="Q477" s="20" t="str">
        <f>IF(原始数据!AR478="","",IF(ISERROR(MATCH(原始数据!AR478,各类选项!$E:$E,0)),1,0))</f>
        <v/>
      </c>
      <c r="R477" s="20" t="str">
        <f>IF(原始数据!AS478="","",IF(ISERROR(MATCH(原始数据!AS478,各类选项!$E:$E,0)),1,0))</f>
        <v/>
      </c>
      <c r="S477" s="20" t="str">
        <f>IF(原始数据!AV478="","",IF(ISERROR(MATCH(原始数据!AV478,各类选项!$C:$C,0)),1,0))</f>
        <v/>
      </c>
      <c r="T477" s="20" t="str">
        <f>IF(赛后数据!M478="","",IF(ISERROR(MATCH(赛后数据!M478,(各类选项!J:J),0)),1,0))</f>
        <v/>
      </c>
      <c r="U477" s="20" t="str">
        <f>IF(赛后数据!U478="","",IF(ISERROR(MATCH(赛后数据!U478,(各类选项!J:J),0)),1,0))</f>
        <v/>
      </c>
      <c r="V477" s="20" t="str">
        <f>IF(赛后数据!AC478="","",IF(ISERROR(MATCH(赛后数据!AC478,(各类选项!J:J),0)),1,0))</f>
        <v/>
      </c>
      <c r="W477" s="20" t="str">
        <f>IF(赛后数据!AK478="","",IF(ISERROR(MATCH(赛后数据!AK478,(各类选项!J:J),0)),1,0))</f>
        <v/>
      </c>
      <c r="Y477" s="20" t="str">
        <f>IF(对局数据!AM478="","",IF(ISERROR(MATCH(对局数据!AM478,(各类选项!J:J),0)),1,0))</f>
        <v/>
      </c>
    </row>
    <row r="478" spans="1:25">
      <c r="A478" s="20">
        <f t="shared" si="21"/>
        <v>0</v>
      </c>
      <c r="B478" s="20">
        <f t="shared" si="22"/>
        <v>0</v>
      </c>
      <c r="C478" s="20">
        <f t="shared" si="23"/>
        <v>0</v>
      </c>
      <c r="D478" s="20" t="str">
        <f>IF(原始数据!K479="","",IF(ISERROR(MATCH(原始数据!K479,原始数据!E479:F479,0)),1,0)-IF(原始数据!K479="",1,0))</f>
        <v/>
      </c>
      <c r="E478" s="20" t="str">
        <f>IF(原始数据!L479="","",IF(ISERROR(MATCH(原始数据!L479,各类选项!L:L,0)),1,0)-IF(原始数据!L479="",1,0))</f>
        <v/>
      </c>
      <c r="F478" s="20" t="str">
        <f>IF(原始数据!W479="","",IF(ISERROR(MATCH(原始数据!W479,各类选项!G:G,0)),1,0))</f>
        <v/>
      </c>
      <c r="G478" s="20" t="str">
        <f>IF(原始数据!X479="","",IF(ISERROR(MATCH(原始数据!X479,各类选项!G:G,0)),1,0))</f>
        <v/>
      </c>
      <c r="H478" s="20" t="str">
        <f>IF(原始数据!AK479="","",IF(ISERROR(MATCH(原始数据!AK479,各类选项!$E:$E,0)),1,0))</f>
        <v/>
      </c>
      <c r="I478" s="20" t="str">
        <f>IF(原始数据!AL479="","",IF(ISERROR(MATCH(原始数据!AL479,各类选项!$E:$E,0)),1,0))</f>
        <v/>
      </c>
      <c r="J478" s="20" t="str">
        <f>IF(原始数据!AR479="","",IF(ISERROR(MATCH(原始数据!AR479,各类选项!$E:$E,0)),1,0))</f>
        <v/>
      </c>
      <c r="K478" s="20" t="str">
        <f>IF(原始数据!AT479="","",IF(ISERROR(MATCH(原始数据!AT479,各类选项!$E:$E,0)),1,0))</f>
        <v/>
      </c>
      <c r="L478" s="20" t="str">
        <f>IF(原始数据!AM479="","",IF(ISERROR(MATCH(原始数据!AM479,各类选项!$C:$C,0)),1,0))</f>
        <v/>
      </c>
      <c r="M478" s="20" t="str">
        <f>IF(原始数据!AN479="","",IF(ISERROR(MATCH(原始数据!AN479,各类选项!$C:$C,0)),1,0))</f>
        <v/>
      </c>
      <c r="N478" s="20" t="str">
        <f>IF(原始数据!AO479="","",IF(ISERROR(MATCH(原始数据!AO479,各类选项!$C:$C,0)),1,0))</f>
        <v/>
      </c>
      <c r="O478" s="20" t="str">
        <f>IF(原始数据!AP479="","",IF(ISERROR(MATCH(原始数据!AP479,各类选项!$E:$E,0)),1,0))</f>
        <v/>
      </c>
      <c r="P478" s="20" t="str">
        <f>IF(原始数据!AQ479="","",IF(ISERROR(MATCH(原始数据!AQ479,各类选项!$E:$E,0)),1,0))</f>
        <v/>
      </c>
      <c r="Q478" s="20" t="str">
        <f>IF(原始数据!AR479="","",IF(ISERROR(MATCH(原始数据!AR479,各类选项!$E:$E,0)),1,0))</f>
        <v/>
      </c>
      <c r="R478" s="20" t="str">
        <f>IF(原始数据!AS479="","",IF(ISERROR(MATCH(原始数据!AS479,各类选项!$E:$E,0)),1,0))</f>
        <v/>
      </c>
      <c r="S478" s="20" t="str">
        <f>IF(原始数据!AV479="","",IF(ISERROR(MATCH(原始数据!AV479,各类选项!$C:$C,0)),1,0))</f>
        <v/>
      </c>
      <c r="T478" s="20" t="str">
        <f>IF(赛后数据!M479="","",IF(ISERROR(MATCH(赛后数据!M479,(各类选项!J:J),0)),1,0))</f>
        <v/>
      </c>
      <c r="U478" s="20" t="str">
        <f>IF(赛后数据!U479="","",IF(ISERROR(MATCH(赛后数据!U479,(各类选项!J:J),0)),1,0))</f>
        <v/>
      </c>
      <c r="V478" s="20" t="str">
        <f>IF(赛后数据!AC479="","",IF(ISERROR(MATCH(赛后数据!AC479,(各类选项!J:J),0)),1,0))</f>
        <v/>
      </c>
      <c r="W478" s="20" t="str">
        <f>IF(赛后数据!AK479="","",IF(ISERROR(MATCH(赛后数据!AK479,(各类选项!J:J),0)),1,0))</f>
        <v/>
      </c>
      <c r="Y478" s="20" t="str">
        <f>IF(对局数据!AM479="","",IF(ISERROR(MATCH(对局数据!AM479,(各类选项!J:J),0)),1,0))</f>
        <v/>
      </c>
    </row>
    <row r="479" spans="1:25">
      <c r="A479" s="20">
        <f t="shared" si="21"/>
        <v>0</v>
      </c>
      <c r="B479" s="20">
        <f t="shared" si="22"/>
        <v>0</v>
      </c>
      <c r="C479" s="20">
        <f t="shared" si="23"/>
        <v>0</v>
      </c>
      <c r="D479" s="20" t="str">
        <f>IF(原始数据!K480="","",IF(ISERROR(MATCH(原始数据!K480,原始数据!E480:F480,0)),1,0)-IF(原始数据!K480="",1,0))</f>
        <v/>
      </c>
      <c r="E479" s="20" t="str">
        <f>IF(原始数据!L480="","",IF(ISERROR(MATCH(原始数据!L480,各类选项!L:L,0)),1,0)-IF(原始数据!L480="",1,0))</f>
        <v/>
      </c>
      <c r="F479" s="20" t="str">
        <f>IF(原始数据!W480="","",IF(ISERROR(MATCH(原始数据!W480,各类选项!G:G,0)),1,0))</f>
        <v/>
      </c>
      <c r="G479" s="20" t="str">
        <f>IF(原始数据!X480="","",IF(ISERROR(MATCH(原始数据!X480,各类选项!G:G,0)),1,0))</f>
        <v/>
      </c>
      <c r="H479" s="20" t="str">
        <f>IF(原始数据!AK480="","",IF(ISERROR(MATCH(原始数据!AK480,各类选项!$E:$E,0)),1,0))</f>
        <v/>
      </c>
      <c r="I479" s="20" t="str">
        <f>IF(原始数据!AL480="","",IF(ISERROR(MATCH(原始数据!AL480,各类选项!$E:$E,0)),1,0))</f>
        <v/>
      </c>
      <c r="J479" s="20" t="str">
        <f>IF(原始数据!AR480="","",IF(ISERROR(MATCH(原始数据!AR480,各类选项!$E:$E,0)),1,0))</f>
        <v/>
      </c>
      <c r="K479" s="20" t="str">
        <f>IF(原始数据!AT480="","",IF(ISERROR(MATCH(原始数据!AT480,各类选项!$E:$E,0)),1,0))</f>
        <v/>
      </c>
      <c r="L479" s="20" t="str">
        <f>IF(原始数据!AM480="","",IF(ISERROR(MATCH(原始数据!AM480,各类选项!$C:$C,0)),1,0))</f>
        <v/>
      </c>
      <c r="M479" s="20" t="str">
        <f>IF(原始数据!AN480="","",IF(ISERROR(MATCH(原始数据!AN480,各类选项!$C:$C,0)),1,0))</f>
        <v/>
      </c>
      <c r="N479" s="20" t="str">
        <f>IF(原始数据!AO480="","",IF(ISERROR(MATCH(原始数据!AO480,各类选项!$C:$C,0)),1,0))</f>
        <v/>
      </c>
      <c r="O479" s="20" t="str">
        <f>IF(原始数据!AP480="","",IF(ISERROR(MATCH(原始数据!AP480,各类选项!$E:$E,0)),1,0))</f>
        <v/>
      </c>
      <c r="P479" s="20" t="str">
        <f>IF(原始数据!AQ480="","",IF(ISERROR(MATCH(原始数据!AQ480,各类选项!$E:$E,0)),1,0))</f>
        <v/>
      </c>
      <c r="Q479" s="20" t="str">
        <f>IF(原始数据!AR480="","",IF(ISERROR(MATCH(原始数据!AR480,各类选项!$E:$E,0)),1,0))</f>
        <v/>
      </c>
      <c r="R479" s="20" t="str">
        <f>IF(原始数据!AS480="","",IF(ISERROR(MATCH(原始数据!AS480,各类选项!$E:$E,0)),1,0))</f>
        <v/>
      </c>
      <c r="S479" s="20" t="str">
        <f>IF(原始数据!AV480="","",IF(ISERROR(MATCH(原始数据!AV480,各类选项!$C:$C,0)),1,0))</f>
        <v/>
      </c>
      <c r="T479" s="20" t="str">
        <f>IF(赛后数据!M480="","",IF(ISERROR(MATCH(赛后数据!M480,(各类选项!J:J),0)),1,0))</f>
        <v/>
      </c>
      <c r="U479" s="20" t="str">
        <f>IF(赛后数据!U480="","",IF(ISERROR(MATCH(赛后数据!U480,(各类选项!J:J),0)),1,0))</f>
        <v/>
      </c>
      <c r="V479" s="20" t="str">
        <f>IF(赛后数据!AC480="","",IF(ISERROR(MATCH(赛后数据!AC480,(各类选项!J:J),0)),1,0))</f>
        <v/>
      </c>
      <c r="W479" s="20" t="str">
        <f>IF(赛后数据!AK480="","",IF(ISERROR(MATCH(赛后数据!AK480,(各类选项!J:J),0)),1,0))</f>
        <v/>
      </c>
      <c r="Y479" s="20" t="str">
        <f>IF(对局数据!AM480="","",IF(ISERROR(MATCH(对局数据!AM480,(各类选项!J:J),0)),1,0))</f>
        <v/>
      </c>
    </row>
    <row r="480" spans="1:25">
      <c r="A480" s="20">
        <f t="shared" si="21"/>
        <v>0</v>
      </c>
      <c r="B480" s="20">
        <f t="shared" si="22"/>
        <v>0</v>
      </c>
      <c r="C480" s="20">
        <f t="shared" si="23"/>
        <v>0</v>
      </c>
      <c r="D480" s="20" t="str">
        <f>IF(原始数据!K481="","",IF(ISERROR(MATCH(原始数据!K481,原始数据!E481:F481,0)),1,0)-IF(原始数据!K481="",1,0))</f>
        <v/>
      </c>
      <c r="E480" s="20" t="str">
        <f>IF(原始数据!L481="","",IF(ISERROR(MATCH(原始数据!L481,各类选项!L:L,0)),1,0)-IF(原始数据!L481="",1,0))</f>
        <v/>
      </c>
      <c r="F480" s="20" t="str">
        <f>IF(原始数据!W481="","",IF(ISERROR(MATCH(原始数据!W481,各类选项!G:G,0)),1,0))</f>
        <v/>
      </c>
      <c r="G480" s="20" t="str">
        <f>IF(原始数据!X481="","",IF(ISERROR(MATCH(原始数据!X481,各类选项!G:G,0)),1,0))</f>
        <v/>
      </c>
      <c r="H480" s="20" t="str">
        <f>IF(原始数据!AK481="","",IF(ISERROR(MATCH(原始数据!AK481,各类选项!$E:$E,0)),1,0))</f>
        <v/>
      </c>
      <c r="I480" s="20" t="str">
        <f>IF(原始数据!AL481="","",IF(ISERROR(MATCH(原始数据!AL481,各类选项!$E:$E,0)),1,0))</f>
        <v/>
      </c>
      <c r="J480" s="20" t="str">
        <f>IF(原始数据!AR481="","",IF(ISERROR(MATCH(原始数据!AR481,各类选项!$E:$E,0)),1,0))</f>
        <v/>
      </c>
      <c r="K480" s="20" t="str">
        <f>IF(原始数据!AT481="","",IF(ISERROR(MATCH(原始数据!AT481,各类选项!$E:$E,0)),1,0))</f>
        <v/>
      </c>
      <c r="L480" s="20" t="str">
        <f>IF(原始数据!AM481="","",IF(ISERROR(MATCH(原始数据!AM481,各类选项!$C:$C,0)),1,0))</f>
        <v/>
      </c>
      <c r="M480" s="20" t="str">
        <f>IF(原始数据!AN481="","",IF(ISERROR(MATCH(原始数据!AN481,各类选项!$C:$C,0)),1,0))</f>
        <v/>
      </c>
      <c r="N480" s="20" t="str">
        <f>IF(原始数据!AO481="","",IF(ISERROR(MATCH(原始数据!AO481,各类选项!$C:$C,0)),1,0))</f>
        <v/>
      </c>
      <c r="O480" s="20" t="str">
        <f>IF(原始数据!AP481="","",IF(ISERROR(MATCH(原始数据!AP481,各类选项!$E:$E,0)),1,0))</f>
        <v/>
      </c>
      <c r="P480" s="20" t="str">
        <f>IF(原始数据!AQ481="","",IF(ISERROR(MATCH(原始数据!AQ481,各类选项!$E:$E,0)),1,0))</f>
        <v/>
      </c>
      <c r="Q480" s="20" t="str">
        <f>IF(原始数据!AR481="","",IF(ISERROR(MATCH(原始数据!AR481,各类选项!$E:$E,0)),1,0))</f>
        <v/>
      </c>
      <c r="R480" s="20" t="str">
        <f>IF(原始数据!AS481="","",IF(ISERROR(MATCH(原始数据!AS481,各类选项!$E:$E,0)),1,0))</f>
        <v/>
      </c>
      <c r="S480" s="20" t="str">
        <f>IF(原始数据!AV481="","",IF(ISERROR(MATCH(原始数据!AV481,各类选项!$C:$C,0)),1,0))</f>
        <v/>
      </c>
      <c r="T480" s="20" t="str">
        <f>IF(赛后数据!M481="","",IF(ISERROR(MATCH(赛后数据!M481,(各类选项!J:J),0)),1,0))</f>
        <v/>
      </c>
      <c r="U480" s="20" t="str">
        <f>IF(赛后数据!U481="","",IF(ISERROR(MATCH(赛后数据!U481,(各类选项!J:J),0)),1,0))</f>
        <v/>
      </c>
      <c r="V480" s="20" t="str">
        <f>IF(赛后数据!AC481="","",IF(ISERROR(MATCH(赛后数据!AC481,(各类选项!J:J),0)),1,0))</f>
        <v/>
      </c>
      <c r="W480" s="20" t="str">
        <f>IF(赛后数据!AK481="","",IF(ISERROR(MATCH(赛后数据!AK481,(各类选项!J:J),0)),1,0))</f>
        <v/>
      </c>
      <c r="Y480" s="20" t="str">
        <f>IF(对局数据!AM481="","",IF(ISERROR(MATCH(对局数据!AM481,(各类选项!J:J),0)),1,0))</f>
        <v/>
      </c>
    </row>
    <row r="481" spans="1:25">
      <c r="A481" s="20">
        <f t="shared" si="21"/>
        <v>0</v>
      </c>
      <c r="B481" s="20">
        <f t="shared" si="22"/>
        <v>0</v>
      </c>
      <c r="C481" s="20">
        <f t="shared" si="23"/>
        <v>0</v>
      </c>
      <c r="D481" s="20" t="str">
        <f>IF(原始数据!K482="","",IF(ISERROR(MATCH(原始数据!K482,原始数据!E482:F482,0)),1,0)-IF(原始数据!K482="",1,0))</f>
        <v/>
      </c>
      <c r="E481" s="20" t="str">
        <f>IF(原始数据!L482="","",IF(ISERROR(MATCH(原始数据!L482,各类选项!L:L,0)),1,0)-IF(原始数据!L482="",1,0))</f>
        <v/>
      </c>
      <c r="F481" s="20" t="str">
        <f>IF(原始数据!W482="","",IF(ISERROR(MATCH(原始数据!W482,各类选项!G:G,0)),1,0))</f>
        <v/>
      </c>
      <c r="G481" s="20" t="str">
        <f>IF(原始数据!X482="","",IF(ISERROR(MATCH(原始数据!X482,各类选项!G:G,0)),1,0))</f>
        <v/>
      </c>
      <c r="H481" s="20" t="str">
        <f>IF(原始数据!AK482="","",IF(ISERROR(MATCH(原始数据!AK482,各类选项!$E:$E,0)),1,0))</f>
        <v/>
      </c>
      <c r="I481" s="20" t="str">
        <f>IF(原始数据!AL482="","",IF(ISERROR(MATCH(原始数据!AL482,各类选项!$E:$E,0)),1,0))</f>
        <v/>
      </c>
      <c r="J481" s="20" t="str">
        <f>IF(原始数据!AR482="","",IF(ISERROR(MATCH(原始数据!AR482,各类选项!$E:$E,0)),1,0))</f>
        <v/>
      </c>
      <c r="K481" s="20" t="str">
        <f>IF(原始数据!AT482="","",IF(ISERROR(MATCH(原始数据!AT482,各类选项!$E:$E,0)),1,0))</f>
        <v/>
      </c>
      <c r="L481" s="20" t="str">
        <f>IF(原始数据!AM482="","",IF(ISERROR(MATCH(原始数据!AM482,各类选项!$C:$C,0)),1,0))</f>
        <v/>
      </c>
      <c r="M481" s="20" t="str">
        <f>IF(原始数据!AN482="","",IF(ISERROR(MATCH(原始数据!AN482,各类选项!$C:$C,0)),1,0))</f>
        <v/>
      </c>
      <c r="N481" s="20" t="str">
        <f>IF(原始数据!AO482="","",IF(ISERROR(MATCH(原始数据!AO482,各类选项!$C:$C,0)),1,0))</f>
        <v/>
      </c>
      <c r="O481" s="20" t="str">
        <f>IF(原始数据!AP482="","",IF(ISERROR(MATCH(原始数据!AP482,各类选项!$E:$E,0)),1,0))</f>
        <v/>
      </c>
      <c r="P481" s="20" t="str">
        <f>IF(原始数据!AQ482="","",IF(ISERROR(MATCH(原始数据!AQ482,各类选项!$E:$E,0)),1,0))</f>
        <v/>
      </c>
      <c r="Q481" s="20" t="str">
        <f>IF(原始数据!AR482="","",IF(ISERROR(MATCH(原始数据!AR482,各类选项!$E:$E,0)),1,0))</f>
        <v/>
      </c>
      <c r="R481" s="20" t="str">
        <f>IF(原始数据!AS482="","",IF(ISERROR(MATCH(原始数据!AS482,各类选项!$E:$E,0)),1,0))</f>
        <v/>
      </c>
      <c r="S481" s="20" t="str">
        <f>IF(原始数据!AV482="","",IF(ISERROR(MATCH(原始数据!AV482,各类选项!$C:$C,0)),1,0))</f>
        <v/>
      </c>
      <c r="T481" s="20" t="str">
        <f>IF(赛后数据!M482="","",IF(ISERROR(MATCH(赛后数据!M482,(各类选项!J:J),0)),1,0))</f>
        <v/>
      </c>
      <c r="U481" s="20" t="str">
        <f>IF(赛后数据!U482="","",IF(ISERROR(MATCH(赛后数据!U482,(各类选项!J:J),0)),1,0))</f>
        <v/>
      </c>
      <c r="V481" s="20" t="str">
        <f>IF(赛后数据!AC482="","",IF(ISERROR(MATCH(赛后数据!AC482,(各类选项!J:J),0)),1,0))</f>
        <v/>
      </c>
      <c r="W481" s="20" t="str">
        <f>IF(赛后数据!AK482="","",IF(ISERROR(MATCH(赛后数据!AK482,(各类选项!J:J),0)),1,0))</f>
        <v/>
      </c>
      <c r="Y481" s="20" t="str">
        <f>IF(对局数据!AM482="","",IF(ISERROR(MATCH(对局数据!AM482,(各类选项!J:J),0)),1,0))</f>
        <v/>
      </c>
    </row>
    <row r="482" spans="1:25">
      <c r="A482" s="20">
        <f t="shared" si="21"/>
        <v>0</v>
      </c>
      <c r="B482" s="20">
        <f t="shared" si="22"/>
        <v>0</v>
      </c>
      <c r="C482" s="20">
        <f t="shared" si="23"/>
        <v>0</v>
      </c>
      <c r="D482" s="20" t="str">
        <f>IF(原始数据!K483="","",IF(ISERROR(MATCH(原始数据!K483,原始数据!E483:F483,0)),1,0)-IF(原始数据!K483="",1,0))</f>
        <v/>
      </c>
      <c r="E482" s="20" t="str">
        <f>IF(原始数据!L483="","",IF(ISERROR(MATCH(原始数据!L483,各类选项!L:L,0)),1,0)-IF(原始数据!L483="",1,0))</f>
        <v/>
      </c>
      <c r="F482" s="20" t="str">
        <f>IF(原始数据!W483="","",IF(ISERROR(MATCH(原始数据!W483,各类选项!G:G,0)),1,0))</f>
        <v/>
      </c>
      <c r="G482" s="20" t="str">
        <f>IF(原始数据!X483="","",IF(ISERROR(MATCH(原始数据!X483,各类选项!G:G,0)),1,0))</f>
        <v/>
      </c>
      <c r="H482" s="20" t="str">
        <f>IF(原始数据!AK483="","",IF(ISERROR(MATCH(原始数据!AK483,各类选项!$E:$E,0)),1,0))</f>
        <v/>
      </c>
      <c r="I482" s="20" t="str">
        <f>IF(原始数据!AL483="","",IF(ISERROR(MATCH(原始数据!AL483,各类选项!$E:$E,0)),1,0))</f>
        <v/>
      </c>
      <c r="J482" s="20" t="str">
        <f>IF(原始数据!AR483="","",IF(ISERROR(MATCH(原始数据!AR483,各类选项!$E:$E,0)),1,0))</f>
        <v/>
      </c>
      <c r="K482" s="20" t="str">
        <f>IF(原始数据!AT483="","",IF(ISERROR(MATCH(原始数据!AT483,各类选项!$E:$E,0)),1,0))</f>
        <v/>
      </c>
      <c r="L482" s="20" t="str">
        <f>IF(原始数据!AM483="","",IF(ISERROR(MATCH(原始数据!AM483,各类选项!$C:$C,0)),1,0))</f>
        <v/>
      </c>
      <c r="M482" s="20" t="str">
        <f>IF(原始数据!AN483="","",IF(ISERROR(MATCH(原始数据!AN483,各类选项!$C:$C,0)),1,0))</f>
        <v/>
      </c>
      <c r="N482" s="20" t="str">
        <f>IF(原始数据!AO483="","",IF(ISERROR(MATCH(原始数据!AO483,各类选项!$C:$C,0)),1,0))</f>
        <v/>
      </c>
      <c r="O482" s="20" t="str">
        <f>IF(原始数据!AP483="","",IF(ISERROR(MATCH(原始数据!AP483,各类选项!$E:$E,0)),1,0))</f>
        <v/>
      </c>
      <c r="P482" s="20" t="str">
        <f>IF(原始数据!AQ483="","",IF(ISERROR(MATCH(原始数据!AQ483,各类选项!$E:$E,0)),1,0))</f>
        <v/>
      </c>
      <c r="Q482" s="20" t="str">
        <f>IF(原始数据!AR483="","",IF(ISERROR(MATCH(原始数据!AR483,各类选项!$E:$E,0)),1,0))</f>
        <v/>
      </c>
      <c r="R482" s="20" t="str">
        <f>IF(原始数据!AS483="","",IF(ISERROR(MATCH(原始数据!AS483,各类选项!$E:$E,0)),1,0))</f>
        <v/>
      </c>
      <c r="S482" s="20" t="str">
        <f>IF(原始数据!AV483="","",IF(ISERROR(MATCH(原始数据!AV483,各类选项!$C:$C,0)),1,0))</f>
        <v/>
      </c>
      <c r="T482" s="20" t="str">
        <f>IF(赛后数据!M483="","",IF(ISERROR(MATCH(赛后数据!M483,(各类选项!J:J),0)),1,0))</f>
        <v/>
      </c>
      <c r="U482" s="20" t="str">
        <f>IF(赛后数据!U483="","",IF(ISERROR(MATCH(赛后数据!U483,(各类选项!J:J),0)),1,0))</f>
        <v/>
      </c>
      <c r="V482" s="20" t="str">
        <f>IF(赛后数据!AC483="","",IF(ISERROR(MATCH(赛后数据!AC483,(各类选项!J:J),0)),1,0))</f>
        <v/>
      </c>
      <c r="W482" s="20" t="str">
        <f>IF(赛后数据!AK483="","",IF(ISERROR(MATCH(赛后数据!AK483,(各类选项!J:J),0)),1,0))</f>
        <v/>
      </c>
      <c r="Y482" s="20" t="str">
        <f>IF(对局数据!AM483="","",IF(ISERROR(MATCH(对局数据!AM483,(各类选项!J:J),0)),1,0))</f>
        <v/>
      </c>
    </row>
    <row r="483" spans="1:25">
      <c r="A483" s="20">
        <f t="shared" si="21"/>
        <v>0</v>
      </c>
      <c r="B483" s="20">
        <f t="shared" si="22"/>
        <v>0</v>
      </c>
      <c r="C483" s="20">
        <f t="shared" si="23"/>
        <v>0</v>
      </c>
      <c r="D483" s="20" t="str">
        <f>IF(原始数据!K484="","",IF(ISERROR(MATCH(原始数据!K484,原始数据!E484:F484,0)),1,0)-IF(原始数据!K484="",1,0))</f>
        <v/>
      </c>
      <c r="E483" s="20" t="str">
        <f>IF(原始数据!L484="","",IF(ISERROR(MATCH(原始数据!L484,各类选项!L:L,0)),1,0)-IF(原始数据!L484="",1,0))</f>
        <v/>
      </c>
      <c r="F483" s="20" t="str">
        <f>IF(原始数据!W484="","",IF(ISERROR(MATCH(原始数据!W484,各类选项!G:G,0)),1,0))</f>
        <v/>
      </c>
      <c r="G483" s="20" t="str">
        <f>IF(原始数据!X484="","",IF(ISERROR(MATCH(原始数据!X484,各类选项!G:G,0)),1,0))</f>
        <v/>
      </c>
      <c r="H483" s="20" t="str">
        <f>IF(原始数据!AK484="","",IF(ISERROR(MATCH(原始数据!AK484,各类选项!$E:$E,0)),1,0))</f>
        <v/>
      </c>
      <c r="I483" s="20" t="str">
        <f>IF(原始数据!AL484="","",IF(ISERROR(MATCH(原始数据!AL484,各类选项!$E:$E,0)),1,0))</f>
        <v/>
      </c>
      <c r="J483" s="20" t="str">
        <f>IF(原始数据!AR484="","",IF(ISERROR(MATCH(原始数据!AR484,各类选项!$E:$E,0)),1,0))</f>
        <v/>
      </c>
      <c r="K483" s="20" t="str">
        <f>IF(原始数据!AT484="","",IF(ISERROR(MATCH(原始数据!AT484,各类选项!$E:$E,0)),1,0))</f>
        <v/>
      </c>
      <c r="L483" s="20" t="str">
        <f>IF(原始数据!AM484="","",IF(ISERROR(MATCH(原始数据!AM484,各类选项!$C:$C,0)),1,0))</f>
        <v/>
      </c>
      <c r="M483" s="20" t="str">
        <f>IF(原始数据!AN484="","",IF(ISERROR(MATCH(原始数据!AN484,各类选项!$C:$C,0)),1,0))</f>
        <v/>
      </c>
      <c r="N483" s="20" t="str">
        <f>IF(原始数据!AO484="","",IF(ISERROR(MATCH(原始数据!AO484,各类选项!$C:$C,0)),1,0))</f>
        <v/>
      </c>
      <c r="O483" s="20" t="str">
        <f>IF(原始数据!AP484="","",IF(ISERROR(MATCH(原始数据!AP484,各类选项!$E:$E,0)),1,0))</f>
        <v/>
      </c>
      <c r="P483" s="20" t="str">
        <f>IF(原始数据!AQ484="","",IF(ISERROR(MATCH(原始数据!AQ484,各类选项!$E:$E,0)),1,0))</f>
        <v/>
      </c>
      <c r="Q483" s="20" t="str">
        <f>IF(原始数据!AR484="","",IF(ISERROR(MATCH(原始数据!AR484,各类选项!$E:$E,0)),1,0))</f>
        <v/>
      </c>
      <c r="R483" s="20" t="str">
        <f>IF(原始数据!AS484="","",IF(ISERROR(MATCH(原始数据!AS484,各类选项!$E:$E,0)),1,0))</f>
        <v/>
      </c>
      <c r="S483" s="20" t="str">
        <f>IF(原始数据!AV484="","",IF(ISERROR(MATCH(原始数据!AV484,各类选项!$C:$C,0)),1,0))</f>
        <v/>
      </c>
      <c r="T483" s="20" t="str">
        <f>IF(赛后数据!M484="","",IF(ISERROR(MATCH(赛后数据!M484,(各类选项!J:J),0)),1,0))</f>
        <v/>
      </c>
      <c r="U483" s="20" t="str">
        <f>IF(赛后数据!U484="","",IF(ISERROR(MATCH(赛后数据!U484,(各类选项!J:J),0)),1,0))</f>
        <v/>
      </c>
      <c r="V483" s="20" t="str">
        <f>IF(赛后数据!AC484="","",IF(ISERROR(MATCH(赛后数据!AC484,(各类选项!J:J),0)),1,0))</f>
        <v/>
      </c>
      <c r="W483" s="20" t="str">
        <f>IF(赛后数据!AK484="","",IF(ISERROR(MATCH(赛后数据!AK484,(各类选项!J:J),0)),1,0))</f>
        <v/>
      </c>
      <c r="Y483" s="20" t="str">
        <f>IF(对局数据!AM484="","",IF(ISERROR(MATCH(对局数据!AM484,(各类选项!J:J),0)),1,0))</f>
        <v/>
      </c>
    </row>
    <row r="484" spans="1:25">
      <c r="A484" s="20">
        <f t="shared" si="21"/>
        <v>0</v>
      </c>
      <c r="B484" s="20">
        <f t="shared" si="22"/>
        <v>0</v>
      </c>
      <c r="C484" s="20">
        <f t="shared" si="23"/>
        <v>0</v>
      </c>
      <c r="D484" s="20" t="str">
        <f>IF(原始数据!K485="","",IF(ISERROR(MATCH(原始数据!K485,原始数据!E485:F485,0)),1,0)-IF(原始数据!K485="",1,0))</f>
        <v/>
      </c>
      <c r="E484" s="20" t="str">
        <f>IF(原始数据!L485="","",IF(ISERROR(MATCH(原始数据!L485,各类选项!L:L,0)),1,0)-IF(原始数据!L485="",1,0))</f>
        <v/>
      </c>
      <c r="F484" s="20" t="str">
        <f>IF(原始数据!W485="","",IF(ISERROR(MATCH(原始数据!W485,各类选项!G:G,0)),1,0))</f>
        <v/>
      </c>
      <c r="G484" s="20" t="str">
        <f>IF(原始数据!X485="","",IF(ISERROR(MATCH(原始数据!X485,各类选项!G:G,0)),1,0))</f>
        <v/>
      </c>
      <c r="H484" s="20" t="str">
        <f>IF(原始数据!AK485="","",IF(ISERROR(MATCH(原始数据!AK485,各类选项!$E:$E,0)),1,0))</f>
        <v/>
      </c>
      <c r="I484" s="20" t="str">
        <f>IF(原始数据!AL485="","",IF(ISERROR(MATCH(原始数据!AL485,各类选项!$E:$E,0)),1,0))</f>
        <v/>
      </c>
      <c r="J484" s="20" t="str">
        <f>IF(原始数据!AR485="","",IF(ISERROR(MATCH(原始数据!AR485,各类选项!$E:$E,0)),1,0))</f>
        <v/>
      </c>
      <c r="K484" s="20" t="str">
        <f>IF(原始数据!AT485="","",IF(ISERROR(MATCH(原始数据!AT485,各类选项!$E:$E,0)),1,0))</f>
        <v/>
      </c>
      <c r="L484" s="20" t="str">
        <f>IF(原始数据!AM485="","",IF(ISERROR(MATCH(原始数据!AM485,各类选项!$C:$C,0)),1,0))</f>
        <v/>
      </c>
      <c r="M484" s="20" t="str">
        <f>IF(原始数据!AN485="","",IF(ISERROR(MATCH(原始数据!AN485,各类选项!$C:$C,0)),1,0))</f>
        <v/>
      </c>
      <c r="N484" s="20" t="str">
        <f>IF(原始数据!AO485="","",IF(ISERROR(MATCH(原始数据!AO485,各类选项!$C:$C,0)),1,0))</f>
        <v/>
      </c>
      <c r="O484" s="20" t="str">
        <f>IF(原始数据!AP485="","",IF(ISERROR(MATCH(原始数据!AP485,各类选项!$E:$E,0)),1,0))</f>
        <v/>
      </c>
      <c r="P484" s="20" t="str">
        <f>IF(原始数据!AQ485="","",IF(ISERROR(MATCH(原始数据!AQ485,各类选项!$E:$E,0)),1,0))</f>
        <v/>
      </c>
      <c r="Q484" s="20" t="str">
        <f>IF(原始数据!AR485="","",IF(ISERROR(MATCH(原始数据!AR485,各类选项!$E:$E,0)),1,0))</f>
        <v/>
      </c>
      <c r="R484" s="20" t="str">
        <f>IF(原始数据!AS485="","",IF(ISERROR(MATCH(原始数据!AS485,各类选项!$E:$E,0)),1,0))</f>
        <v/>
      </c>
      <c r="S484" s="20" t="str">
        <f>IF(原始数据!AV485="","",IF(ISERROR(MATCH(原始数据!AV485,各类选项!$C:$C,0)),1,0))</f>
        <v/>
      </c>
      <c r="T484" s="20" t="str">
        <f>IF(赛后数据!M485="","",IF(ISERROR(MATCH(赛后数据!M485,(各类选项!J:J),0)),1,0))</f>
        <v/>
      </c>
      <c r="U484" s="20" t="str">
        <f>IF(赛后数据!U485="","",IF(ISERROR(MATCH(赛后数据!U485,(各类选项!J:J),0)),1,0))</f>
        <v/>
      </c>
      <c r="V484" s="20" t="str">
        <f>IF(赛后数据!AC485="","",IF(ISERROR(MATCH(赛后数据!AC485,(各类选项!J:J),0)),1,0))</f>
        <v/>
      </c>
      <c r="W484" s="20" t="str">
        <f>IF(赛后数据!AK485="","",IF(ISERROR(MATCH(赛后数据!AK485,(各类选项!J:J),0)),1,0))</f>
        <v/>
      </c>
      <c r="Y484" s="20" t="str">
        <f>IF(对局数据!AM485="","",IF(ISERROR(MATCH(对局数据!AM485,(各类选项!J:J),0)),1,0))</f>
        <v/>
      </c>
    </row>
    <row r="485" spans="1:25">
      <c r="A485" s="20">
        <f t="shared" si="21"/>
        <v>0</v>
      </c>
      <c r="B485" s="20">
        <f t="shared" si="22"/>
        <v>0</v>
      </c>
      <c r="C485" s="20">
        <f t="shared" si="23"/>
        <v>0</v>
      </c>
      <c r="D485" s="20" t="str">
        <f>IF(原始数据!K486="","",IF(ISERROR(MATCH(原始数据!K486,原始数据!E486:F486,0)),1,0)-IF(原始数据!K486="",1,0))</f>
        <v/>
      </c>
      <c r="E485" s="20" t="str">
        <f>IF(原始数据!L486="","",IF(ISERROR(MATCH(原始数据!L486,各类选项!L:L,0)),1,0)-IF(原始数据!L486="",1,0))</f>
        <v/>
      </c>
      <c r="F485" s="20" t="str">
        <f>IF(原始数据!W486="","",IF(ISERROR(MATCH(原始数据!W486,各类选项!G:G,0)),1,0))</f>
        <v/>
      </c>
      <c r="G485" s="20" t="str">
        <f>IF(原始数据!X486="","",IF(ISERROR(MATCH(原始数据!X486,各类选项!G:G,0)),1,0))</f>
        <v/>
      </c>
      <c r="H485" s="20" t="str">
        <f>IF(原始数据!AK486="","",IF(ISERROR(MATCH(原始数据!AK486,各类选项!$E:$E,0)),1,0))</f>
        <v/>
      </c>
      <c r="I485" s="20" t="str">
        <f>IF(原始数据!AL486="","",IF(ISERROR(MATCH(原始数据!AL486,各类选项!$E:$E,0)),1,0))</f>
        <v/>
      </c>
      <c r="J485" s="20" t="str">
        <f>IF(原始数据!AR486="","",IF(ISERROR(MATCH(原始数据!AR486,各类选项!$E:$E,0)),1,0))</f>
        <v/>
      </c>
      <c r="K485" s="20" t="str">
        <f>IF(原始数据!AT486="","",IF(ISERROR(MATCH(原始数据!AT486,各类选项!$E:$E,0)),1,0))</f>
        <v/>
      </c>
      <c r="L485" s="20" t="str">
        <f>IF(原始数据!AM486="","",IF(ISERROR(MATCH(原始数据!AM486,各类选项!$C:$C,0)),1,0))</f>
        <v/>
      </c>
      <c r="M485" s="20" t="str">
        <f>IF(原始数据!AN486="","",IF(ISERROR(MATCH(原始数据!AN486,各类选项!$C:$C,0)),1,0))</f>
        <v/>
      </c>
      <c r="N485" s="20" t="str">
        <f>IF(原始数据!AO486="","",IF(ISERROR(MATCH(原始数据!AO486,各类选项!$C:$C,0)),1,0))</f>
        <v/>
      </c>
      <c r="O485" s="20" t="str">
        <f>IF(原始数据!AP486="","",IF(ISERROR(MATCH(原始数据!AP486,各类选项!$E:$E,0)),1,0))</f>
        <v/>
      </c>
      <c r="P485" s="20" t="str">
        <f>IF(原始数据!AQ486="","",IF(ISERROR(MATCH(原始数据!AQ486,各类选项!$E:$E,0)),1,0))</f>
        <v/>
      </c>
      <c r="Q485" s="20" t="str">
        <f>IF(原始数据!AR486="","",IF(ISERROR(MATCH(原始数据!AR486,各类选项!$E:$E,0)),1,0))</f>
        <v/>
      </c>
      <c r="R485" s="20" t="str">
        <f>IF(原始数据!AS486="","",IF(ISERROR(MATCH(原始数据!AS486,各类选项!$E:$E,0)),1,0))</f>
        <v/>
      </c>
      <c r="S485" s="20" t="str">
        <f>IF(原始数据!AV486="","",IF(ISERROR(MATCH(原始数据!AV486,各类选项!$C:$C,0)),1,0))</f>
        <v/>
      </c>
      <c r="T485" s="20" t="str">
        <f>IF(赛后数据!M486="","",IF(ISERROR(MATCH(赛后数据!M486,(各类选项!J:J),0)),1,0))</f>
        <v/>
      </c>
      <c r="U485" s="20" t="str">
        <f>IF(赛后数据!U486="","",IF(ISERROR(MATCH(赛后数据!U486,(各类选项!J:J),0)),1,0))</f>
        <v/>
      </c>
      <c r="V485" s="20" t="str">
        <f>IF(赛后数据!AC486="","",IF(ISERROR(MATCH(赛后数据!AC486,(各类选项!J:J),0)),1,0))</f>
        <v/>
      </c>
      <c r="W485" s="20" t="str">
        <f>IF(赛后数据!AK486="","",IF(ISERROR(MATCH(赛后数据!AK486,(各类选项!J:J),0)),1,0))</f>
        <v/>
      </c>
      <c r="Y485" s="20" t="str">
        <f>IF(对局数据!AM486="","",IF(ISERROR(MATCH(对局数据!AM486,(各类选项!J:J),0)),1,0))</f>
        <v/>
      </c>
    </row>
    <row r="486" spans="1:25">
      <c r="A486" s="20">
        <f t="shared" si="21"/>
        <v>0</v>
      </c>
      <c r="B486" s="20">
        <f t="shared" si="22"/>
        <v>0</v>
      </c>
      <c r="C486" s="20">
        <f t="shared" si="23"/>
        <v>0</v>
      </c>
      <c r="D486" s="20" t="str">
        <f>IF(原始数据!K487="","",IF(ISERROR(MATCH(原始数据!K487,原始数据!E487:F487,0)),1,0)-IF(原始数据!K487="",1,0))</f>
        <v/>
      </c>
      <c r="E486" s="20" t="str">
        <f>IF(原始数据!L487="","",IF(ISERROR(MATCH(原始数据!L487,各类选项!L:L,0)),1,0)-IF(原始数据!L487="",1,0))</f>
        <v/>
      </c>
      <c r="F486" s="20" t="str">
        <f>IF(原始数据!W487="","",IF(ISERROR(MATCH(原始数据!W487,各类选项!G:G,0)),1,0))</f>
        <v/>
      </c>
      <c r="G486" s="20" t="str">
        <f>IF(原始数据!X487="","",IF(ISERROR(MATCH(原始数据!X487,各类选项!G:G,0)),1,0))</f>
        <v/>
      </c>
      <c r="H486" s="20" t="str">
        <f>IF(原始数据!AK487="","",IF(ISERROR(MATCH(原始数据!AK487,各类选项!$E:$E,0)),1,0))</f>
        <v/>
      </c>
      <c r="I486" s="20" t="str">
        <f>IF(原始数据!AL487="","",IF(ISERROR(MATCH(原始数据!AL487,各类选项!$E:$E,0)),1,0))</f>
        <v/>
      </c>
      <c r="J486" s="20" t="str">
        <f>IF(原始数据!AR487="","",IF(ISERROR(MATCH(原始数据!AR487,各类选项!$E:$E,0)),1,0))</f>
        <v/>
      </c>
      <c r="K486" s="20" t="str">
        <f>IF(原始数据!AT487="","",IF(ISERROR(MATCH(原始数据!AT487,各类选项!$E:$E,0)),1,0))</f>
        <v/>
      </c>
      <c r="L486" s="20" t="str">
        <f>IF(原始数据!AM487="","",IF(ISERROR(MATCH(原始数据!AM487,各类选项!$C:$C,0)),1,0))</f>
        <v/>
      </c>
      <c r="M486" s="20" t="str">
        <f>IF(原始数据!AN487="","",IF(ISERROR(MATCH(原始数据!AN487,各类选项!$C:$C,0)),1,0))</f>
        <v/>
      </c>
      <c r="N486" s="20" t="str">
        <f>IF(原始数据!AO487="","",IF(ISERROR(MATCH(原始数据!AO487,各类选项!$C:$C,0)),1,0))</f>
        <v/>
      </c>
      <c r="O486" s="20" t="str">
        <f>IF(原始数据!AP487="","",IF(ISERROR(MATCH(原始数据!AP487,各类选项!$E:$E,0)),1,0))</f>
        <v/>
      </c>
      <c r="P486" s="20" t="str">
        <f>IF(原始数据!AQ487="","",IF(ISERROR(MATCH(原始数据!AQ487,各类选项!$E:$E,0)),1,0))</f>
        <v/>
      </c>
      <c r="Q486" s="20" t="str">
        <f>IF(原始数据!AR487="","",IF(ISERROR(MATCH(原始数据!AR487,各类选项!$E:$E,0)),1,0))</f>
        <v/>
      </c>
      <c r="R486" s="20" t="str">
        <f>IF(原始数据!AS487="","",IF(ISERROR(MATCH(原始数据!AS487,各类选项!$E:$E,0)),1,0))</f>
        <v/>
      </c>
      <c r="S486" s="20" t="str">
        <f>IF(原始数据!AV487="","",IF(ISERROR(MATCH(原始数据!AV487,各类选项!$C:$C,0)),1,0))</f>
        <v/>
      </c>
      <c r="T486" s="20" t="str">
        <f>IF(赛后数据!M487="","",IF(ISERROR(MATCH(赛后数据!M487,(各类选项!J:J),0)),1,0))</f>
        <v/>
      </c>
      <c r="U486" s="20" t="str">
        <f>IF(赛后数据!U487="","",IF(ISERROR(MATCH(赛后数据!U487,(各类选项!J:J),0)),1,0))</f>
        <v/>
      </c>
      <c r="V486" s="20" t="str">
        <f>IF(赛后数据!AC487="","",IF(ISERROR(MATCH(赛后数据!AC487,(各类选项!J:J),0)),1,0))</f>
        <v/>
      </c>
      <c r="W486" s="20" t="str">
        <f>IF(赛后数据!AK487="","",IF(ISERROR(MATCH(赛后数据!AK487,(各类选项!J:J),0)),1,0))</f>
        <v/>
      </c>
      <c r="Y486" s="20" t="str">
        <f>IF(对局数据!AM487="","",IF(ISERROR(MATCH(对局数据!AM487,(各类选项!J:J),0)),1,0))</f>
        <v/>
      </c>
    </row>
    <row r="487" spans="1:25">
      <c r="A487" s="20">
        <f t="shared" si="21"/>
        <v>0</v>
      </c>
      <c r="B487" s="20">
        <f t="shared" si="22"/>
        <v>0</v>
      </c>
      <c r="C487" s="20">
        <f t="shared" si="23"/>
        <v>0</v>
      </c>
      <c r="D487" s="20" t="str">
        <f>IF(原始数据!K488="","",IF(ISERROR(MATCH(原始数据!K488,原始数据!E488:F488,0)),1,0)-IF(原始数据!K488="",1,0))</f>
        <v/>
      </c>
      <c r="E487" s="20" t="str">
        <f>IF(原始数据!L488="","",IF(ISERROR(MATCH(原始数据!L488,各类选项!L:L,0)),1,0)-IF(原始数据!L488="",1,0))</f>
        <v/>
      </c>
      <c r="F487" s="20" t="str">
        <f>IF(原始数据!W488="","",IF(ISERROR(MATCH(原始数据!W488,各类选项!G:G,0)),1,0))</f>
        <v/>
      </c>
      <c r="G487" s="20" t="str">
        <f>IF(原始数据!X488="","",IF(ISERROR(MATCH(原始数据!X488,各类选项!G:G,0)),1,0))</f>
        <v/>
      </c>
      <c r="H487" s="20" t="str">
        <f>IF(原始数据!AK488="","",IF(ISERROR(MATCH(原始数据!AK488,各类选项!$E:$E,0)),1,0))</f>
        <v/>
      </c>
      <c r="I487" s="20" t="str">
        <f>IF(原始数据!AL488="","",IF(ISERROR(MATCH(原始数据!AL488,各类选项!$E:$E,0)),1,0))</f>
        <v/>
      </c>
      <c r="J487" s="20" t="str">
        <f>IF(原始数据!AR488="","",IF(ISERROR(MATCH(原始数据!AR488,各类选项!$E:$E,0)),1,0))</f>
        <v/>
      </c>
      <c r="K487" s="20" t="str">
        <f>IF(原始数据!AT488="","",IF(ISERROR(MATCH(原始数据!AT488,各类选项!$E:$E,0)),1,0))</f>
        <v/>
      </c>
      <c r="L487" s="20" t="str">
        <f>IF(原始数据!AM488="","",IF(ISERROR(MATCH(原始数据!AM488,各类选项!$C:$C,0)),1,0))</f>
        <v/>
      </c>
      <c r="M487" s="20" t="str">
        <f>IF(原始数据!AN488="","",IF(ISERROR(MATCH(原始数据!AN488,各类选项!$C:$C,0)),1,0))</f>
        <v/>
      </c>
      <c r="N487" s="20" t="str">
        <f>IF(原始数据!AO488="","",IF(ISERROR(MATCH(原始数据!AO488,各类选项!$C:$C,0)),1,0))</f>
        <v/>
      </c>
      <c r="O487" s="20" t="str">
        <f>IF(原始数据!AP488="","",IF(ISERROR(MATCH(原始数据!AP488,各类选项!$E:$E,0)),1,0))</f>
        <v/>
      </c>
      <c r="P487" s="20" t="str">
        <f>IF(原始数据!AQ488="","",IF(ISERROR(MATCH(原始数据!AQ488,各类选项!$E:$E,0)),1,0))</f>
        <v/>
      </c>
      <c r="Q487" s="20" t="str">
        <f>IF(原始数据!AR488="","",IF(ISERROR(MATCH(原始数据!AR488,各类选项!$E:$E,0)),1,0))</f>
        <v/>
      </c>
      <c r="R487" s="20" t="str">
        <f>IF(原始数据!AS488="","",IF(ISERROR(MATCH(原始数据!AS488,各类选项!$E:$E,0)),1,0))</f>
        <v/>
      </c>
      <c r="S487" s="20" t="str">
        <f>IF(原始数据!AV488="","",IF(ISERROR(MATCH(原始数据!AV488,各类选项!$C:$C,0)),1,0))</f>
        <v/>
      </c>
      <c r="T487" s="20" t="str">
        <f>IF(赛后数据!M488="","",IF(ISERROR(MATCH(赛后数据!M488,(各类选项!J:J),0)),1,0))</f>
        <v/>
      </c>
      <c r="U487" s="20" t="str">
        <f>IF(赛后数据!U488="","",IF(ISERROR(MATCH(赛后数据!U488,(各类选项!J:J),0)),1,0))</f>
        <v/>
      </c>
      <c r="V487" s="20" t="str">
        <f>IF(赛后数据!AC488="","",IF(ISERROR(MATCH(赛后数据!AC488,(各类选项!J:J),0)),1,0))</f>
        <v/>
      </c>
      <c r="W487" s="20" t="str">
        <f>IF(赛后数据!AK488="","",IF(ISERROR(MATCH(赛后数据!AK488,(各类选项!J:J),0)),1,0))</f>
        <v/>
      </c>
      <c r="Y487" s="20" t="str">
        <f>IF(对局数据!AM488="","",IF(ISERROR(MATCH(对局数据!AM488,(各类选项!J:J),0)),1,0))</f>
        <v/>
      </c>
    </row>
    <row r="488" spans="1:25">
      <c r="A488" s="20">
        <f t="shared" si="21"/>
        <v>0</v>
      </c>
      <c r="B488" s="20">
        <f t="shared" si="22"/>
        <v>0</v>
      </c>
      <c r="C488" s="20">
        <f t="shared" si="23"/>
        <v>0</v>
      </c>
      <c r="D488" s="20" t="str">
        <f>IF(原始数据!K489="","",IF(ISERROR(MATCH(原始数据!K489,原始数据!E489:F489,0)),1,0)-IF(原始数据!K489="",1,0))</f>
        <v/>
      </c>
      <c r="E488" s="20" t="str">
        <f>IF(原始数据!L489="","",IF(ISERROR(MATCH(原始数据!L489,各类选项!L:L,0)),1,0)-IF(原始数据!L489="",1,0))</f>
        <v/>
      </c>
      <c r="F488" s="20" t="str">
        <f>IF(原始数据!W489="","",IF(ISERROR(MATCH(原始数据!W489,各类选项!G:G,0)),1,0))</f>
        <v/>
      </c>
      <c r="G488" s="20" t="str">
        <f>IF(原始数据!X489="","",IF(ISERROR(MATCH(原始数据!X489,各类选项!G:G,0)),1,0))</f>
        <v/>
      </c>
      <c r="H488" s="20" t="str">
        <f>IF(原始数据!AK489="","",IF(ISERROR(MATCH(原始数据!AK489,各类选项!$E:$E,0)),1,0))</f>
        <v/>
      </c>
      <c r="I488" s="20" t="str">
        <f>IF(原始数据!AL489="","",IF(ISERROR(MATCH(原始数据!AL489,各类选项!$E:$E,0)),1,0))</f>
        <v/>
      </c>
      <c r="J488" s="20" t="str">
        <f>IF(原始数据!AR489="","",IF(ISERROR(MATCH(原始数据!AR489,各类选项!$E:$E,0)),1,0))</f>
        <v/>
      </c>
      <c r="K488" s="20" t="str">
        <f>IF(原始数据!AT489="","",IF(ISERROR(MATCH(原始数据!AT489,各类选项!$E:$E,0)),1,0))</f>
        <v/>
      </c>
      <c r="L488" s="20" t="str">
        <f>IF(原始数据!AM489="","",IF(ISERROR(MATCH(原始数据!AM489,各类选项!$C:$C,0)),1,0))</f>
        <v/>
      </c>
      <c r="M488" s="20" t="str">
        <f>IF(原始数据!AN489="","",IF(ISERROR(MATCH(原始数据!AN489,各类选项!$C:$C,0)),1,0))</f>
        <v/>
      </c>
      <c r="N488" s="20" t="str">
        <f>IF(原始数据!AO489="","",IF(ISERROR(MATCH(原始数据!AO489,各类选项!$C:$C,0)),1,0))</f>
        <v/>
      </c>
      <c r="O488" s="20" t="str">
        <f>IF(原始数据!AP489="","",IF(ISERROR(MATCH(原始数据!AP489,各类选项!$E:$E,0)),1,0))</f>
        <v/>
      </c>
      <c r="P488" s="20" t="str">
        <f>IF(原始数据!AQ489="","",IF(ISERROR(MATCH(原始数据!AQ489,各类选项!$E:$E,0)),1,0))</f>
        <v/>
      </c>
      <c r="Q488" s="20" t="str">
        <f>IF(原始数据!AR489="","",IF(ISERROR(MATCH(原始数据!AR489,各类选项!$E:$E,0)),1,0))</f>
        <v/>
      </c>
      <c r="R488" s="20" t="str">
        <f>IF(原始数据!AS489="","",IF(ISERROR(MATCH(原始数据!AS489,各类选项!$E:$E,0)),1,0))</f>
        <v/>
      </c>
      <c r="S488" s="20" t="str">
        <f>IF(原始数据!AV489="","",IF(ISERROR(MATCH(原始数据!AV489,各类选项!$C:$C,0)),1,0))</f>
        <v/>
      </c>
      <c r="T488" s="20" t="str">
        <f>IF(赛后数据!M489="","",IF(ISERROR(MATCH(赛后数据!M489,(各类选项!J:J),0)),1,0))</f>
        <v/>
      </c>
      <c r="U488" s="20" t="str">
        <f>IF(赛后数据!U489="","",IF(ISERROR(MATCH(赛后数据!U489,(各类选项!J:J),0)),1,0))</f>
        <v/>
      </c>
      <c r="V488" s="20" t="str">
        <f>IF(赛后数据!AC489="","",IF(ISERROR(MATCH(赛后数据!AC489,(各类选项!J:J),0)),1,0))</f>
        <v/>
      </c>
      <c r="W488" s="20" t="str">
        <f>IF(赛后数据!AK489="","",IF(ISERROR(MATCH(赛后数据!AK489,(各类选项!J:J),0)),1,0))</f>
        <v/>
      </c>
      <c r="Y488" s="20" t="str">
        <f>IF(对局数据!AM489="","",IF(ISERROR(MATCH(对局数据!AM489,(各类选项!J:J),0)),1,0))</f>
        <v/>
      </c>
    </row>
    <row r="489" spans="1:25">
      <c r="A489" s="20">
        <f t="shared" si="21"/>
        <v>0</v>
      </c>
      <c r="B489" s="20">
        <f t="shared" si="22"/>
        <v>0</v>
      </c>
      <c r="C489" s="20">
        <f t="shared" si="23"/>
        <v>0</v>
      </c>
      <c r="D489" s="20" t="str">
        <f>IF(原始数据!K490="","",IF(ISERROR(MATCH(原始数据!K490,原始数据!E490:F490,0)),1,0)-IF(原始数据!K490="",1,0))</f>
        <v/>
      </c>
      <c r="E489" s="20" t="str">
        <f>IF(原始数据!L490="","",IF(ISERROR(MATCH(原始数据!L490,各类选项!L:L,0)),1,0)-IF(原始数据!L490="",1,0))</f>
        <v/>
      </c>
      <c r="F489" s="20" t="str">
        <f>IF(原始数据!W490="","",IF(ISERROR(MATCH(原始数据!W490,各类选项!G:G,0)),1,0))</f>
        <v/>
      </c>
      <c r="G489" s="20" t="str">
        <f>IF(原始数据!X490="","",IF(ISERROR(MATCH(原始数据!X490,各类选项!G:G,0)),1,0))</f>
        <v/>
      </c>
      <c r="H489" s="20" t="str">
        <f>IF(原始数据!AK490="","",IF(ISERROR(MATCH(原始数据!AK490,各类选项!$E:$E,0)),1,0))</f>
        <v/>
      </c>
      <c r="I489" s="20" t="str">
        <f>IF(原始数据!AL490="","",IF(ISERROR(MATCH(原始数据!AL490,各类选项!$E:$E,0)),1,0))</f>
        <v/>
      </c>
      <c r="J489" s="20" t="str">
        <f>IF(原始数据!AR490="","",IF(ISERROR(MATCH(原始数据!AR490,各类选项!$E:$E,0)),1,0))</f>
        <v/>
      </c>
      <c r="K489" s="20" t="str">
        <f>IF(原始数据!AT490="","",IF(ISERROR(MATCH(原始数据!AT490,各类选项!$E:$E,0)),1,0))</f>
        <v/>
      </c>
      <c r="L489" s="20" t="str">
        <f>IF(原始数据!AM490="","",IF(ISERROR(MATCH(原始数据!AM490,各类选项!$C:$C,0)),1,0))</f>
        <v/>
      </c>
      <c r="M489" s="20" t="str">
        <f>IF(原始数据!AN490="","",IF(ISERROR(MATCH(原始数据!AN490,各类选项!$C:$C,0)),1,0))</f>
        <v/>
      </c>
      <c r="N489" s="20" t="str">
        <f>IF(原始数据!AO490="","",IF(ISERROR(MATCH(原始数据!AO490,各类选项!$C:$C,0)),1,0))</f>
        <v/>
      </c>
      <c r="O489" s="20" t="str">
        <f>IF(原始数据!AP490="","",IF(ISERROR(MATCH(原始数据!AP490,各类选项!$E:$E,0)),1,0))</f>
        <v/>
      </c>
      <c r="P489" s="20" t="str">
        <f>IF(原始数据!AQ490="","",IF(ISERROR(MATCH(原始数据!AQ490,各类选项!$E:$E,0)),1,0))</f>
        <v/>
      </c>
      <c r="Q489" s="20" t="str">
        <f>IF(原始数据!AR490="","",IF(ISERROR(MATCH(原始数据!AR490,各类选项!$E:$E,0)),1,0))</f>
        <v/>
      </c>
      <c r="R489" s="20" t="str">
        <f>IF(原始数据!AS490="","",IF(ISERROR(MATCH(原始数据!AS490,各类选项!$E:$E,0)),1,0))</f>
        <v/>
      </c>
      <c r="S489" s="20" t="str">
        <f>IF(原始数据!AV490="","",IF(ISERROR(MATCH(原始数据!AV490,各类选项!$C:$C,0)),1,0))</f>
        <v/>
      </c>
      <c r="T489" s="20" t="str">
        <f>IF(赛后数据!M490="","",IF(ISERROR(MATCH(赛后数据!M490,(各类选项!J:J),0)),1,0))</f>
        <v/>
      </c>
      <c r="U489" s="20" t="str">
        <f>IF(赛后数据!U490="","",IF(ISERROR(MATCH(赛后数据!U490,(各类选项!J:J),0)),1,0))</f>
        <v/>
      </c>
      <c r="V489" s="20" t="str">
        <f>IF(赛后数据!AC490="","",IF(ISERROR(MATCH(赛后数据!AC490,(各类选项!J:J),0)),1,0))</f>
        <v/>
      </c>
      <c r="W489" s="20" t="str">
        <f>IF(赛后数据!AK490="","",IF(ISERROR(MATCH(赛后数据!AK490,(各类选项!J:J),0)),1,0))</f>
        <v/>
      </c>
      <c r="Y489" s="20" t="str">
        <f>IF(对局数据!AM490="","",IF(ISERROR(MATCH(对局数据!AM490,(各类选项!J:J),0)),1,0))</f>
        <v/>
      </c>
    </row>
    <row r="490" spans="1:25">
      <c r="A490" s="20">
        <f t="shared" si="21"/>
        <v>0</v>
      </c>
      <c r="B490" s="20">
        <f t="shared" si="22"/>
        <v>0</v>
      </c>
      <c r="C490" s="20">
        <f t="shared" si="23"/>
        <v>0</v>
      </c>
      <c r="D490" s="20" t="str">
        <f>IF(原始数据!K491="","",IF(ISERROR(MATCH(原始数据!K491,原始数据!E491:F491,0)),1,0)-IF(原始数据!K491="",1,0))</f>
        <v/>
      </c>
      <c r="E490" s="20" t="str">
        <f>IF(原始数据!L491="","",IF(ISERROR(MATCH(原始数据!L491,各类选项!L:L,0)),1,0)-IF(原始数据!L491="",1,0))</f>
        <v/>
      </c>
      <c r="F490" s="20" t="str">
        <f>IF(原始数据!W491="","",IF(ISERROR(MATCH(原始数据!W491,各类选项!G:G,0)),1,0))</f>
        <v/>
      </c>
      <c r="G490" s="20" t="str">
        <f>IF(原始数据!X491="","",IF(ISERROR(MATCH(原始数据!X491,各类选项!G:G,0)),1,0))</f>
        <v/>
      </c>
      <c r="H490" s="20" t="str">
        <f>IF(原始数据!AK491="","",IF(ISERROR(MATCH(原始数据!AK491,各类选项!$E:$E,0)),1,0))</f>
        <v/>
      </c>
      <c r="I490" s="20" t="str">
        <f>IF(原始数据!AL491="","",IF(ISERROR(MATCH(原始数据!AL491,各类选项!$E:$E,0)),1,0))</f>
        <v/>
      </c>
      <c r="J490" s="20" t="str">
        <f>IF(原始数据!AR491="","",IF(ISERROR(MATCH(原始数据!AR491,各类选项!$E:$E,0)),1,0))</f>
        <v/>
      </c>
      <c r="K490" s="20" t="str">
        <f>IF(原始数据!AT491="","",IF(ISERROR(MATCH(原始数据!AT491,各类选项!$E:$E,0)),1,0))</f>
        <v/>
      </c>
      <c r="L490" s="20" t="str">
        <f>IF(原始数据!AM491="","",IF(ISERROR(MATCH(原始数据!AM491,各类选项!$C:$C,0)),1,0))</f>
        <v/>
      </c>
      <c r="M490" s="20" t="str">
        <f>IF(原始数据!AN491="","",IF(ISERROR(MATCH(原始数据!AN491,各类选项!$C:$C,0)),1,0))</f>
        <v/>
      </c>
      <c r="N490" s="20" t="str">
        <f>IF(原始数据!AO491="","",IF(ISERROR(MATCH(原始数据!AO491,各类选项!$C:$C,0)),1,0))</f>
        <v/>
      </c>
      <c r="O490" s="20" t="str">
        <f>IF(原始数据!AP491="","",IF(ISERROR(MATCH(原始数据!AP491,各类选项!$E:$E,0)),1,0))</f>
        <v/>
      </c>
      <c r="P490" s="20" t="str">
        <f>IF(原始数据!AQ491="","",IF(ISERROR(MATCH(原始数据!AQ491,各类选项!$E:$E,0)),1,0))</f>
        <v/>
      </c>
      <c r="Q490" s="20" t="str">
        <f>IF(原始数据!AR491="","",IF(ISERROR(MATCH(原始数据!AR491,各类选项!$E:$E,0)),1,0))</f>
        <v/>
      </c>
      <c r="R490" s="20" t="str">
        <f>IF(原始数据!AS491="","",IF(ISERROR(MATCH(原始数据!AS491,各类选项!$E:$E,0)),1,0))</f>
        <v/>
      </c>
      <c r="S490" s="20" t="str">
        <f>IF(原始数据!AV491="","",IF(ISERROR(MATCH(原始数据!AV491,各类选项!$C:$C,0)),1,0))</f>
        <v/>
      </c>
      <c r="T490" s="20" t="str">
        <f>IF(赛后数据!M491="","",IF(ISERROR(MATCH(赛后数据!M491,(各类选项!J:J),0)),1,0))</f>
        <v/>
      </c>
      <c r="U490" s="20" t="str">
        <f>IF(赛后数据!U491="","",IF(ISERROR(MATCH(赛后数据!U491,(各类选项!J:J),0)),1,0))</f>
        <v/>
      </c>
      <c r="V490" s="20" t="str">
        <f>IF(赛后数据!AC491="","",IF(ISERROR(MATCH(赛后数据!AC491,(各类选项!J:J),0)),1,0))</f>
        <v/>
      </c>
      <c r="W490" s="20" t="str">
        <f>IF(赛后数据!AK491="","",IF(ISERROR(MATCH(赛后数据!AK491,(各类选项!J:J),0)),1,0))</f>
        <v/>
      </c>
      <c r="Y490" s="20" t="str">
        <f>IF(对局数据!AM491="","",IF(ISERROR(MATCH(对局数据!AM491,(各类选项!J:J),0)),1,0))</f>
        <v/>
      </c>
    </row>
    <row r="491" spans="1:25">
      <c r="A491" s="20">
        <f t="shared" si="21"/>
        <v>0</v>
      </c>
      <c r="B491" s="20">
        <f t="shared" si="22"/>
        <v>0</v>
      </c>
      <c r="C491" s="20">
        <f t="shared" si="23"/>
        <v>0</v>
      </c>
      <c r="D491" s="20" t="str">
        <f>IF(原始数据!K492="","",IF(ISERROR(MATCH(原始数据!K492,原始数据!E492:F492,0)),1,0)-IF(原始数据!K492="",1,0))</f>
        <v/>
      </c>
      <c r="E491" s="20" t="str">
        <f>IF(原始数据!L492="","",IF(ISERROR(MATCH(原始数据!L492,各类选项!L:L,0)),1,0)-IF(原始数据!L492="",1,0))</f>
        <v/>
      </c>
      <c r="F491" s="20" t="str">
        <f>IF(原始数据!W492="","",IF(ISERROR(MATCH(原始数据!W492,各类选项!G:G,0)),1,0))</f>
        <v/>
      </c>
      <c r="G491" s="20" t="str">
        <f>IF(原始数据!X492="","",IF(ISERROR(MATCH(原始数据!X492,各类选项!G:G,0)),1,0))</f>
        <v/>
      </c>
      <c r="H491" s="20" t="str">
        <f>IF(原始数据!AK492="","",IF(ISERROR(MATCH(原始数据!AK492,各类选项!$E:$E,0)),1,0))</f>
        <v/>
      </c>
      <c r="I491" s="20" t="str">
        <f>IF(原始数据!AL492="","",IF(ISERROR(MATCH(原始数据!AL492,各类选项!$E:$E,0)),1,0))</f>
        <v/>
      </c>
      <c r="J491" s="20" t="str">
        <f>IF(原始数据!AR492="","",IF(ISERROR(MATCH(原始数据!AR492,各类选项!$E:$E,0)),1,0))</f>
        <v/>
      </c>
      <c r="K491" s="20" t="str">
        <f>IF(原始数据!AT492="","",IF(ISERROR(MATCH(原始数据!AT492,各类选项!$E:$E,0)),1,0))</f>
        <v/>
      </c>
      <c r="L491" s="20" t="str">
        <f>IF(原始数据!AM492="","",IF(ISERROR(MATCH(原始数据!AM492,各类选项!$C:$C,0)),1,0))</f>
        <v/>
      </c>
      <c r="M491" s="20" t="str">
        <f>IF(原始数据!AN492="","",IF(ISERROR(MATCH(原始数据!AN492,各类选项!$C:$C,0)),1,0))</f>
        <v/>
      </c>
      <c r="N491" s="20" t="str">
        <f>IF(原始数据!AO492="","",IF(ISERROR(MATCH(原始数据!AO492,各类选项!$C:$C,0)),1,0))</f>
        <v/>
      </c>
      <c r="O491" s="20" t="str">
        <f>IF(原始数据!AP492="","",IF(ISERROR(MATCH(原始数据!AP492,各类选项!$E:$E,0)),1,0))</f>
        <v/>
      </c>
      <c r="P491" s="20" t="str">
        <f>IF(原始数据!AQ492="","",IF(ISERROR(MATCH(原始数据!AQ492,各类选项!$E:$E,0)),1,0))</f>
        <v/>
      </c>
      <c r="Q491" s="20" t="str">
        <f>IF(原始数据!AR492="","",IF(ISERROR(MATCH(原始数据!AR492,各类选项!$E:$E,0)),1,0))</f>
        <v/>
      </c>
      <c r="R491" s="20" t="str">
        <f>IF(原始数据!AS492="","",IF(ISERROR(MATCH(原始数据!AS492,各类选项!$E:$E,0)),1,0))</f>
        <v/>
      </c>
      <c r="S491" s="20" t="str">
        <f>IF(原始数据!AV492="","",IF(ISERROR(MATCH(原始数据!AV492,各类选项!$C:$C,0)),1,0))</f>
        <v/>
      </c>
      <c r="T491" s="20" t="str">
        <f>IF(赛后数据!M492="","",IF(ISERROR(MATCH(赛后数据!M492,(各类选项!J:J),0)),1,0))</f>
        <v/>
      </c>
      <c r="U491" s="20" t="str">
        <f>IF(赛后数据!U492="","",IF(ISERROR(MATCH(赛后数据!U492,(各类选项!J:J),0)),1,0))</f>
        <v/>
      </c>
      <c r="V491" s="20" t="str">
        <f>IF(赛后数据!AC492="","",IF(ISERROR(MATCH(赛后数据!AC492,(各类选项!J:J),0)),1,0))</f>
        <v/>
      </c>
      <c r="W491" s="20" t="str">
        <f>IF(赛后数据!AK492="","",IF(ISERROR(MATCH(赛后数据!AK492,(各类选项!J:J),0)),1,0))</f>
        <v/>
      </c>
      <c r="Y491" s="20" t="str">
        <f>IF(对局数据!AM492="","",IF(ISERROR(MATCH(对局数据!AM492,(各类选项!J:J),0)),1,0))</f>
        <v/>
      </c>
    </row>
    <row r="492" spans="1:25">
      <c r="A492" s="20">
        <f t="shared" si="21"/>
        <v>0</v>
      </c>
      <c r="B492" s="20">
        <f t="shared" si="22"/>
        <v>0</v>
      </c>
      <c r="C492" s="20">
        <f t="shared" si="23"/>
        <v>0</v>
      </c>
      <c r="D492" s="20" t="str">
        <f>IF(原始数据!K493="","",IF(ISERROR(MATCH(原始数据!K493,原始数据!E493:F493,0)),1,0)-IF(原始数据!K493="",1,0))</f>
        <v/>
      </c>
      <c r="E492" s="20" t="str">
        <f>IF(原始数据!L493="","",IF(ISERROR(MATCH(原始数据!L493,各类选项!L:L,0)),1,0)-IF(原始数据!L493="",1,0))</f>
        <v/>
      </c>
      <c r="F492" s="20" t="str">
        <f>IF(原始数据!W493="","",IF(ISERROR(MATCH(原始数据!W493,各类选项!G:G,0)),1,0))</f>
        <v/>
      </c>
      <c r="G492" s="20" t="str">
        <f>IF(原始数据!X493="","",IF(ISERROR(MATCH(原始数据!X493,各类选项!G:G,0)),1,0))</f>
        <v/>
      </c>
      <c r="H492" s="20" t="str">
        <f>IF(原始数据!AK493="","",IF(ISERROR(MATCH(原始数据!AK493,各类选项!$E:$E,0)),1,0))</f>
        <v/>
      </c>
      <c r="I492" s="20" t="str">
        <f>IF(原始数据!AL493="","",IF(ISERROR(MATCH(原始数据!AL493,各类选项!$E:$E,0)),1,0))</f>
        <v/>
      </c>
      <c r="J492" s="20" t="str">
        <f>IF(原始数据!AR493="","",IF(ISERROR(MATCH(原始数据!AR493,各类选项!$E:$E,0)),1,0))</f>
        <v/>
      </c>
      <c r="K492" s="20" t="str">
        <f>IF(原始数据!AT493="","",IF(ISERROR(MATCH(原始数据!AT493,各类选项!$E:$E,0)),1,0))</f>
        <v/>
      </c>
      <c r="L492" s="20" t="str">
        <f>IF(原始数据!AM493="","",IF(ISERROR(MATCH(原始数据!AM493,各类选项!$C:$C,0)),1,0))</f>
        <v/>
      </c>
      <c r="M492" s="20" t="str">
        <f>IF(原始数据!AN493="","",IF(ISERROR(MATCH(原始数据!AN493,各类选项!$C:$C,0)),1,0))</f>
        <v/>
      </c>
      <c r="N492" s="20" t="str">
        <f>IF(原始数据!AO493="","",IF(ISERROR(MATCH(原始数据!AO493,各类选项!$C:$C,0)),1,0))</f>
        <v/>
      </c>
      <c r="O492" s="20" t="str">
        <f>IF(原始数据!AP493="","",IF(ISERROR(MATCH(原始数据!AP493,各类选项!$E:$E,0)),1,0))</f>
        <v/>
      </c>
      <c r="P492" s="20" t="str">
        <f>IF(原始数据!AQ493="","",IF(ISERROR(MATCH(原始数据!AQ493,各类选项!$E:$E,0)),1,0))</f>
        <v/>
      </c>
      <c r="Q492" s="20" t="str">
        <f>IF(原始数据!AR493="","",IF(ISERROR(MATCH(原始数据!AR493,各类选项!$E:$E,0)),1,0))</f>
        <v/>
      </c>
      <c r="R492" s="20" t="str">
        <f>IF(原始数据!AS493="","",IF(ISERROR(MATCH(原始数据!AS493,各类选项!$E:$E,0)),1,0))</f>
        <v/>
      </c>
      <c r="S492" s="20" t="str">
        <f>IF(原始数据!AV493="","",IF(ISERROR(MATCH(原始数据!AV493,各类选项!$C:$C,0)),1,0))</f>
        <v/>
      </c>
      <c r="T492" s="20" t="str">
        <f>IF(赛后数据!M493="","",IF(ISERROR(MATCH(赛后数据!M493,(各类选项!J:J),0)),1,0))</f>
        <v/>
      </c>
      <c r="U492" s="20" t="str">
        <f>IF(赛后数据!U493="","",IF(ISERROR(MATCH(赛后数据!U493,(各类选项!J:J),0)),1,0))</f>
        <v/>
      </c>
      <c r="V492" s="20" t="str">
        <f>IF(赛后数据!AC493="","",IF(ISERROR(MATCH(赛后数据!AC493,(各类选项!J:J),0)),1,0))</f>
        <v/>
      </c>
      <c r="W492" s="20" t="str">
        <f>IF(赛后数据!AK493="","",IF(ISERROR(MATCH(赛后数据!AK493,(各类选项!J:J),0)),1,0))</f>
        <v/>
      </c>
      <c r="Y492" s="20" t="str">
        <f>IF(对局数据!AM493="","",IF(ISERROR(MATCH(对局数据!AM493,(各类选项!J:J),0)),1,0))</f>
        <v/>
      </c>
    </row>
    <row r="493" spans="1:25">
      <c r="A493" s="20">
        <f t="shared" si="21"/>
        <v>0</v>
      </c>
      <c r="B493" s="20">
        <f t="shared" si="22"/>
        <v>0</v>
      </c>
      <c r="C493" s="20">
        <f t="shared" si="23"/>
        <v>0</v>
      </c>
      <c r="D493" s="20" t="str">
        <f>IF(原始数据!K494="","",IF(ISERROR(MATCH(原始数据!K494,原始数据!E494:F494,0)),1,0)-IF(原始数据!K494="",1,0))</f>
        <v/>
      </c>
      <c r="E493" s="20" t="str">
        <f>IF(原始数据!L494="","",IF(ISERROR(MATCH(原始数据!L494,各类选项!L:L,0)),1,0)-IF(原始数据!L494="",1,0))</f>
        <v/>
      </c>
      <c r="F493" s="20" t="str">
        <f>IF(原始数据!W494="","",IF(ISERROR(MATCH(原始数据!W494,各类选项!G:G,0)),1,0))</f>
        <v/>
      </c>
      <c r="G493" s="20" t="str">
        <f>IF(原始数据!X494="","",IF(ISERROR(MATCH(原始数据!X494,各类选项!G:G,0)),1,0))</f>
        <v/>
      </c>
      <c r="H493" s="20" t="str">
        <f>IF(原始数据!AK494="","",IF(ISERROR(MATCH(原始数据!AK494,各类选项!$E:$E,0)),1,0))</f>
        <v/>
      </c>
      <c r="I493" s="20" t="str">
        <f>IF(原始数据!AL494="","",IF(ISERROR(MATCH(原始数据!AL494,各类选项!$E:$E,0)),1,0))</f>
        <v/>
      </c>
      <c r="J493" s="20" t="str">
        <f>IF(原始数据!AR494="","",IF(ISERROR(MATCH(原始数据!AR494,各类选项!$E:$E,0)),1,0))</f>
        <v/>
      </c>
      <c r="K493" s="20" t="str">
        <f>IF(原始数据!AT494="","",IF(ISERROR(MATCH(原始数据!AT494,各类选项!$E:$E,0)),1,0))</f>
        <v/>
      </c>
      <c r="L493" s="20" t="str">
        <f>IF(原始数据!AM494="","",IF(ISERROR(MATCH(原始数据!AM494,各类选项!$C:$C,0)),1,0))</f>
        <v/>
      </c>
      <c r="M493" s="20" t="str">
        <f>IF(原始数据!AN494="","",IF(ISERROR(MATCH(原始数据!AN494,各类选项!$C:$C,0)),1,0))</f>
        <v/>
      </c>
      <c r="N493" s="20" t="str">
        <f>IF(原始数据!AO494="","",IF(ISERROR(MATCH(原始数据!AO494,各类选项!$C:$C,0)),1,0))</f>
        <v/>
      </c>
      <c r="O493" s="20" t="str">
        <f>IF(原始数据!AP494="","",IF(ISERROR(MATCH(原始数据!AP494,各类选项!$E:$E,0)),1,0))</f>
        <v/>
      </c>
      <c r="P493" s="20" t="str">
        <f>IF(原始数据!AQ494="","",IF(ISERROR(MATCH(原始数据!AQ494,各类选项!$E:$E,0)),1,0))</f>
        <v/>
      </c>
      <c r="Q493" s="20" t="str">
        <f>IF(原始数据!AR494="","",IF(ISERROR(MATCH(原始数据!AR494,各类选项!$E:$E,0)),1,0))</f>
        <v/>
      </c>
      <c r="R493" s="20" t="str">
        <f>IF(原始数据!AS494="","",IF(ISERROR(MATCH(原始数据!AS494,各类选项!$E:$E,0)),1,0))</f>
        <v/>
      </c>
      <c r="S493" s="20" t="str">
        <f>IF(原始数据!AV494="","",IF(ISERROR(MATCH(原始数据!AV494,各类选项!$C:$C,0)),1,0))</f>
        <v/>
      </c>
      <c r="T493" s="20" t="str">
        <f>IF(赛后数据!M494="","",IF(ISERROR(MATCH(赛后数据!M494,(各类选项!J:J),0)),1,0))</f>
        <v/>
      </c>
      <c r="U493" s="20" t="str">
        <f>IF(赛后数据!U494="","",IF(ISERROR(MATCH(赛后数据!U494,(各类选项!J:J),0)),1,0))</f>
        <v/>
      </c>
      <c r="V493" s="20" t="str">
        <f>IF(赛后数据!AC494="","",IF(ISERROR(MATCH(赛后数据!AC494,(各类选项!J:J),0)),1,0))</f>
        <v/>
      </c>
      <c r="W493" s="20" t="str">
        <f>IF(赛后数据!AK494="","",IF(ISERROR(MATCH(赛后数据!AK494,(各类选项!J:J),0)),1,0))</f>
        <v/>
      </c>
      <c r="Y493" s="20" t="str">
        <f>IF(对局数据!AM494="","",IF(ISERROR(MATCH(对局数据!AM494,(各类选项!J:J),0)),1,0))</f>
        <v/>
      </c>
    </row>
    <row r="494" spans="1:25">
      <c r="A494" s="20">
        <f t="shared" si="21"/>
        <v>0</v>
      </c>
      <c r="B494" s="20">
        <f t="shared" si="22"/>
        <v>0</v>
      </c>
      <c r="C494" s="20">
        <f t="shared" si="23"/>
        <v>0</v>
      </c>
      <c r="D494" s="20" t="str">
        <f>IF(原始数据!K495="","",IF(ISERROR(MATCH(原始数据!K495,原始数据!E495:F495,0)),1,0)-IF(原始数据!K495="",1,0))</f>
        <v/>
      </c>
      <c r="E494" s="20" t="str">
        <f>IF(原始数据!L495="","",IF(ISERROR(MATCH(原始数据!L495,各类选项!L:L,0)),1,0)-IF(原始数据!L495="",1,0))</f>
        <v/>
      </c>
      <c r="F494" s="20" t="str">
        <f>IF(原始数据!W495="","",IF(ISERROR(MATCH(原始数据!W495,各类选项!G:G,0)),1,0))</f>
        <v/>
      </c>
      <c r="G494" s="20" t="str">
        <f>IF(原始数据!X495="","",IF(ISERROR(MATCH(原始数据!X495,各类选项!G:G,0)),1,0))</f>
        <v/>
      </c>
      <c r="H494" s="20" t="str">
        <f>IF(原始数据!AK495="","",IF(ISERROR(MATCH(原始数据!AK495,各类选项!$E:$E,0)),1,0))</f>
        <v/>
      </c>
      <c r="I494" s="20" t="str">
        <f>IF(原始数据!AL495="","",IF(ISERROR(MATCH(原始数据!AL495,各类选项!$E:$E,0)),1,0))</f>
        <v/>
      </c>
      <c r="J494" s="20" t="str">
        <f>IF(原始数据!AR495="","",IF(ISERROR(MATCH(原始数据!AR495,各类选项!$E:$E,0)),1,0))</f>
        <v/>
      </c>
      <c r="K494" s="20" t="str">
        <f>IF(原始数据!AT495="","",IF(ISERROR(MATCH(原始数据!AT495,各类选项!$E:$E,0)),1,0))</f>
        <v/>
      </c>
      <c r="L494" s="20" t="str">
        <f>IF(原始数据!AM495="","",IF(ISERROR(MATCH(原始数据!AM495,各类选项!$C:$C,0)),1,0))</f>
        <v/>
      </c>
      <c r="M494" s="20" t="str">
        <f>IF(原始数据!AN495="","",IF(ISERROR(MATCH(原始数据!AN495,各类选项!$C:$C,0)),1,0))</f>
        <v/>
      </c>
      <c r="N494" s="20" t="str">
        <f>IF(原始数据!AO495="","",IF(ISERROR(MATCH(原始数据!AO495,各类选项!$C:$C,0)),1,0))</f>
        <v/>
      </c>
      <c r="O494" s="20" t="str">
        <f>IF(原始数据!AP495="","",IF(ISERROR(MATCH(原始数据!AP495,各类选项!$E:$E,0)),1,0))</f>
        <v/>
      </c>
      <c r="P494" s="20" t="str">
        <f>IF(原始数据!AQ495="","",IF(ISERROR(MATCH(原始数据!AQ495,各类选项!$E:$E,0)),1,0))</f>
        <v/>
      </c>
      <c r="Q494" s="20" t="str">
        <f>IF(原始数据!AR495="","",IF(ISERROR(MATCH(原始数据!AR495,各类选项!$E:$E,0)),1,0))</f>
        <v/>
      </c>
      <c r="R494" s="20" t="str">
        <f>IF(原始数据!AS495="","",IF(ISERROR(MATCH(原始数据!AS495,各类选项!$E:$E,0)),1,0))</f>
        <v/>
      </c>
      <c r="S494" s="20" t="str">
        <f>IF(原始数据!AV495="","",IF(ISERROR(MATCH(原始数据!AV495,各类选项!$C:$C,0)),1,0))</f>
        <v/>
      </c>
      <c r="T494" s="20" t="str">
        <f>IF(赛后数据!M495="","",IF(ISERROR(MATCH(赛后数据!M495,(各类选项!J:J),0)),1,0))</f>
        <v/>
      </c>
      <c r="U494" s="20" t="str">
        <f>IF(赛后数据!U495="","",IF(ISERROR(MATCH(赛后数据!U495,(各类选项!J:J),0)),1,0))</f>
        <v/>
      </c>
      <c r="V494" s="20" t="str">
        <f>IF(赛后数据!AC495="","",IF(ISERROR(MATCH(赛后数据!AC495,(各类选项!J:J),0)),1,0))</f>
        <v/>
      </c>
      <c r="W494" s="20" t="str">
        <f>IF(赛后数据!AK495="","",IF(ISERROR(MATCH(赛后数据!AK495,(各类选项!J:J),0)),1,0))</f>
        <v/>
      </c>
      <c r="Y494" s="20" t="str">
        <f>IF(对局数据!AM495="","",IF(ISERROR(MATCH(对局数据!AM495,(各类选项!J:J),0)),1,0))</f>
        <v/>
      </c>
    </row>
    <row r="495" spans="1:25">
      <c r="A495" s="20">
        <f t="shared" si="21"/>
        <v>0</v>
      </c>
      <c r="B495" s="20">
        <f t="shared" si="22"/>
        <v>0</v>
      </c>
      <c r="C495" s="20">
        <f t="shared" si="23"/>
        <v>0</v>
      </c>
      <c r="D495" s="20" t="str">
        <f>IF(原始数据!K496="","",IF(ISERROR(MATCH(原始数据!K496,原始数据!E496:F496,0)),1,0)-IF(原始数据!K496="",1,0))</f>
        <v/>
      </c>
      <c r="E495" s="20" t="str">
        <f>IF(原始数据!L496="","",IF(ISERROR(MATCH(原始数据!L496,各类选项!L:L,0)),1,0)-IF(原始数据!L496="",1,0))</f>
        <v/>
      </c>
      <c r="F495" s="20" t="str">
        <f>IF(原始数据!W496="","",IF(ISERROR(MATCH(原始数据!W496,各类选项!G:G,0)),1,0))</f>
        <v/>
      </c>
      <c r="G495" s="20" t="str">
        <f>IF(原始数据!X496="","",IF(ISERROR(MATCH(原始数据!X496,各类选项!G:G,0)),1,0))</f>
        <v/>
      </c>
      <c r="H495" s="20" t="str">
        <f>IF(原始数据!AK496="","",IF(ISERROR(MATCH(原始数据!AK496,各类选项!$E:$E,0)),1,0))</f>
        <v/>
      </c>
      <c r="I495" s="20" t="str">
        <f>IF(原始数据!AL496="","",IF(ISERROR(MATCH(原始数据!AL496,各类选项!$E:$E,0)),1,0))</f>
        <v/>
      </c>
      <c r="J495" s="20" t="str">
        <f>IF(原始数据!AR496="","",IF(ISERROR(MATCH(原始数据!AR496,各类选项!$E:$E,0)),1,0))</f>
        <v/>
      </c>
      <c r="K495" s="20" t="str">
        <f>IF(原始数据!AT496="","",IF(ISERROR(MATCH(原始数据!AT496,各类选项!$E:$E,0)),1,0))</f>
        <v/>
      </c>
      <c r="L495" s="20" t="str">
        <f>IF(原始数据!AM496="","",IF(ISERROR(MATCH(原始数据!AM496,各类选项!$C:$C,0)),1,0))</f>
        <v/>
      </c>
      <c r="M495" s="20" t="str">
        <f>IF(原始数据!AN496="","",IF(ISERROR(MATCH(原始数据!AN496,各类选项!$C:$C,0)),1,0))</f>
        <v/>
      </c>
      <c r="N495" s="20" t="str">
        <f>IF(原始数据!AO496="","",IF(ISERROR(MATCH(原始数据!AO496,各类选项!$C:$C,0)),1,0))</f>
        <v/>
      </c>
      <c r="O495" s="20" t="str">
        <f>IF(原始数据!AP496="","",IF(ISERROR(MATCH(原始数据!AP496,各类选项!$E:$E,0)),1,0))</f>
        <v/>
      </c>
      <c r="P495" s="20" t="str">
        <f>IF(原始数据!AQ496="","",IF(ISERROR(MATCH(原始数据!AQ496,各类选项!$E:$E,0)),1,0))</f>
        <v/>
      </c>
      <c r="Q495" s="20" t="str">
        <f>IF(原始数据!AR496="","",IF(ISERROR(MATCH(原始数据!AR496,各类选项!$E:$E,0)),1,0))</f>
        <v/>
      </c>
      <c r="R495" s="20" t="str">
        <f>IF(原始数据!AS496="","",IF(ISERROR(MATCH(原始数据!AS496,各类选项!$E:$E,0)),1,0))</f>
        <v/>
      </c>
      <c r="S495" s="20" t="str">
        <f>IF(原始数据!AV496="","",IF(ISERROR(MATCH(原始数据!AV496,各类选项!$C:$C,0)),1,0))</f>
        <v/>
      </c>
      <c r="T495" s="20" t="str">
        <f>IF(赛后数据!M496="","",IF(ISERROR(MATCH(赛后数据!M496,(各类选项!J:J),0)),1,0))</f>
        <v/>
      </c>
      <c r="U495" s="20" t="str">
        <f>IF(赛后数据!U496="","",IF(ISERROR(MATCH(赛后数据!U496,(各类选项!J:J),0)),1,0))</f>
        <v/>
      </c>
      <c r="V495" s="20" t="str">
        <f>IF(赛后数据!AC496="","",IF(ISERROR(MATCH(赛后数据!AC496,(各类选项!J:J),0)),1,0))</f>
        <v/>
      </c>
      <c r="W495" s="20" t="str">
        <f>IF(赛后数据!AK496="","",IF(ISERROR(MATCH(赛后数据!AK496,(各类选项!J:J),0)),1,0))</f>
        <v/>
      </c>
      <c r="Y495" s="20" t="str">
        <f>IF(对局数据!AM496="","",IF(ISERROR(MATCH(对局数据!AM496,(各类选项!J:J),0)),1,0))</f>
        <v/>
      </c>
    </row>
    <row r="496" spans="1:25">
      <c r="A496" s="20">
        <f t="shared" si="21"/>
        <v>0</v>
      </c>
      <c r="B496" s="20">
        <f t="shared" si="22"/>
        <v>0</v>
      </c>
      <c r="C496" s="20">
        <f t="shared" si="23"/>
        <v>0</v>
      </c>
      <c r="D496" s="20" t="str">
        <f>IF(原始数据!K497="","",IF(ISERROR(MATCH(原始数据!K497,原始数据!E497:F497,0)),1,0)-IF(原始数据!K497="",1,0))</f>
        <v/>
      </c>
      <c r="E496" s="20" t="str">
        <f>IF(原始数据!L497="","",IF(ISERROR(MATCH(原始数据!L497,各类选项!L:L,0)),1,0)-IF(原始数据!L497="",1,0))</f>
        <v/>
      </c>
      <c r="F496" s="20" t="str">
        <f>IF(原始数据!W497="","",IF(ISERROR(MATCH(原始数据!W497,各类选项!G:G,0)),1,0))</f>
        <v/>
      </c>
      <c r="G496" s="20" t="str">
        <f>IF(原始数据!X497="","",IF(ISERROR(MATCH(原始数据!X497,各类选项!G:G,0)),1,0))</f>
        <v/>
      </c>
      <c r="H496" s="20" t="str">
        <f>IF(原始数据!AK497="","",IF(ISERROR(MATCH(原始数据!AK497,各类选项!$E:$E,0)),1,0))</f>
        <v/>
      </c>
      <c r="I496" s="20" t="str">
        <f>IF(原始数据!AL497="","",IF(ISERROR(MATCH(原始数据!AL497,各类选项!$E:$E,0)),1,0))</f>
        <v/>
      </c>
      <c r="J496" s="20" t="str">
        <f>IF(原始数据!AR497="","",IF(ISERROR(MATCH(原始数据!AR497,各类选项!$E:$E,0)),1,0))</f>
        <v/>
      </c>
      <c r="K496" s="20" t="str">
        <f>IF(原始数据!AT497="","",IF(ISERROR(MATCH(原始数据!AT497,各类选项!$E:$E,0)),1,0))</f>
        <v/>
      </c>
      <c r="L496" s="20" t="str">
        <f>IF(原始数据!AM497="","",IF(ISERROR(MATCH(原始数据!AM497,各类选项!$C:$C,0)),1,0))</f>
        <v/>
      </c>
      <c r="M496" s="20" t="str">
        <f>IF(原始数据!AN497="","",IF(ISERROR(MATCH(原始数据!AN497,各类选项!$C:$C,0)),1,0))</f>
        <v/>
      </c>
      <c r="N496" s="20" t="str">
        <f>IF(原始数据!AO497="","",IF(ISERROR(MATCH(原始数据!AO497,各类选项!$C:$C,0)),1,0))</f>
        <v/>
      </c>
      <c r="O496" s="20" t="str">
        <f>IF(原始数据!AP497="","",IF(ISERROR(MATCH(原始数据!AP497,各类选项!$E:$E,0)),1,0))</f>
        <v/>
      </c>
      <c r="P496" s="20" t="str">
        <f>IF(原始数据!AQ497="","",IF(ISERROR(MATCH(原始数据!AQ497,各类选项!$E:$E,0)),1,0))</f>
        <v/>
      </c>
      <c r="Q496" s="20" t="str">
        <f>IF(原始数据!AR497="","",IF(ISERROR(MATCH(原始数据!AR497,各类选项!$E:$E,0)),1,0))</f>
        <v/>
      </c>
      <c r="R496" s="20" t="str">
        <f>IF(原始数据!AS497="","",IF(ISERROR(MATCH(原始数据!AS497,各类选项!$E:$E,0)),1,0))</f>
        <v/>
      </c>
      <c r="S496" s="20" t="str">
        <f>IF(原始数据!AV497="","",IF(ISERROR(MATCH(原始数据!AV497,各类选项!$C:$C,0)),1,0))</f>
        <v/>
      </c>
      <c r="T496" s="20" t="str">
        <f>IF(赛后数据!M497="","",IF(ISERROR(MATCH(赛后数据!M497,(各类选项!J:J),0)),1,0))</f>
        <v/>
      </c>
      <c r="U496" s="20" t="str">
        <f>IF(赛后数据!U497="","",IF(ISERROR(MATCH(赛后数据!U497,(各类选项!J:J),0)),1,0))</f>
        <v/>
      </c>
      <c r="V496" s="20" t="str">
        <f>IF(赛后数据!AC497="","",IF(ISERROR(MATCH(赛后数据!AC497,(各类选项!J:J),0)),1,0))</f>
        <v/>
      </c>
      <c r="W496" s="20" t="str">
        <f>IF(赛后数据!AK497="","",IF(ISERROR(MATCH(赛后数据!AK497,(各类选项!J:J),0)),1,0))</f>
        <v/>
      </c>
      <c r="Y496" s="20" t="str">
        <f>IF(对局数据!AM497="","",IF(ISERROR(MATCH(对局数据!AM497,(各类选项!J:J),0)),1,0))</f>
        <v/>
      </c>
    </row>
    <row r="497" spans="1:25">
      <c r="A497" s="20">
        <f t="shared" si="21"/>
        <v>0</v>
      </c>
      <c r="B497" s="20">
        <f t="shared" si="22"/>
        <v>0</v>
      </c>
      <c r="C497" s="20">
        <f t="shared" si="23"/>
        <v>0</v>
      </c>
      <c r="D497" s="20" t="str">
        <f>IF(原始数据!K498="","",IF(ISERROR(MATCH(原始数据!K498,原始数据!E498:F498,0)),1,0)-IF(原始数据!K498="",1,0))</f>
        <v/>
      </c>
      <c r="E497" s="20" t="str">
        <f>IF(原始数据!L498="","",IF(ISERROR(MATCH(原始数据!L498,各类选项!L:L,0)),1,0)-IF(原始数据!L498="",1,0))</f>
        <v/>
      </c>
      <c r="F497" s="20" t="str">
        <f>IF(原始数据!W498="","",IF(ISERROR(MATCH(原始数据!W498,各类选项!G:G,0)),1,0))</f>
        <v/>
      </c>
      <c r="G497" s="20" t="str">
        <f>IF(原始数据!X498="","",IF(ISERROR(MATCH(原始数据!X498,各类选项!G:G,0)),1,0))</f>
        <v/>
      </c>
      <c r="H497" s="20" t="str">
        <f>IF(原始数据!AK498="","",IF(ISERROR(MATCH(原始数据!AK498,各类选项!$E:$E,0)),1,0))</f>
        <v/>
      </c>
      <c r="I497" s="20" t="str">
        <f>IF(原始数据!AL498="","",IF(ISERROR(MATCH(原始数据!AL498,各类选项!$E:$E,0)),1,0))</f>
        <v/>
      </c>
      <c r="J497" s="20" t="str">
        <f>IF(原始数据!AR498="","",IF(ISERROR(MATCH(原始数据!AR498,各类选项!$E:$E,0)),1,0))</f>
        <v/>
      </c>
      <c r="K497" s="20" t="str">
        <f>IF(原始数据!AT498="","",IF(ISERROR(MATCH(原始数据!AT498,各类选项!$E:$E,0)),1,0))</f>
        <v/>
      </c>
      <c r="L497" s="20" t="str">
        <f>IF(原始数据!AM498="","",IF(ISERROR(MATCH(原始数据!AM498,各类选项!$C:$C,0)),1,0))</f>
        <v/>
      </c>
      <c r="M497" s="20" t="str">
        <f>IF(原始数据!AN498="","",IF(ISERROR(MATCH(原始数据!AN498,各类选项!$C:$C,0)),1,0))</f>
        <v/>
      </c>
      <c r="N497" s="20" t="str">
        <f>IF(原始数据!AO498="","",IF(ISERROR(MATCH(原始数据!AO498,各类选项!$C:$C,0)),1,0))</f>
        <v/>
      </c>
      <c r="O497" s="20" t="str">
        <f>IF(原始数据!AP498="","",IF(ISERROR(MATCH(原始数据!AP498,各类选项!$E:$E,0)),1,0))</f>
        <v/>
      </c>
      <c r="P497" s="20" t="str">
        <f>IF(原始数据!AQ498="","",IF(ISERROR(MATCH(原始数据!AQ498,各类选项!$E:$E,0)),1,0))</f>
        <v/>
      </c>
      <c r="Q497" s="20" t="str">
        <f>IF(原始数据!AR498="","",IF(ISERROR(MATCH(原始数据!AR498,各类选项!$E:$E,0)),1,0))</f>
        <v/>
      </c>
      <c r="R497" s="20" t="str">
        <f>IF(原始数据!AS498="","",IF(ISERROR(MATCH(原始数据!AS498,各类选项!$E:$E,0)),1,0))</f>
        <v/>
      </c>
      <c r="S497" s="20" t="str">
        <f>IF(原始数据!AV498="","",IF(ISERROR(MATCH(原始数据!AV498,各类选项!$C:$C,0)),1,0))</f>
        <v/>
      </c>
      <c r="T497" s="20" t="str">
        <f>IF(赛后数据!M498="","",IF(ISERROR(MATCH(赛后数据!M498,(各类选项!J:J),0)),1,0))</f>
        <v/>
      </c>
      <c r="U497" s="20" t="str">
        <f>IF(赛后数据!U498="","",IF(ISERROR(MATCH(赛后数据!U498,(各类选项!J:J),0)),1,0))</f>
        <v/>
      </c>
      <c r="V497" s="20" t="str">
        <f>IF(赛后数据!AC498="","",IF(ISERROR(MATCH(赛后数据!AC498,(各类选项!J:J),0)),1,0))</f>
        <v/>
      </c>
      <c r="W497" s="20" t="str">
        <f>IF(赛后数据!AK498="","",IF(ISERROR(MATCH(赛后数据!AK498,(各类选项!J:J),0)),1,0))</f>
        <v/>
      </c>
      <c r="Y497" s="20" t="str">
        <f>IF(对局数据!AM498="","",IF(ISERROR(MATCH(对局数据!AM498,(各类选项!J:J),0)),1,0))</f>
        <v/>
      </c>
    </row>
    <row r="498" spans="1:25">
      <c r="A498" s="20">
        <f t="shared" si="21"/>
        <v>0</v>
      </c>
      <c r="B498" s="20">
        <f t="shared" si="22"/>
        <v>0</v>
      </c>
      <c r="C498" s="20">
        <f t="shared" si="23"/>
        <v>0</v>
      </c>
      <c r="D498" s="20" t="str">
        <f>IF(原始数据!K499="","",IF(ISERROR(MATCH(原始数据!K499,原始数据!E499:F499,0)),1,0)-IF(原始数据!K499="",1,0))</f>
        <v/>
      </c>
      <c r="E498" s="20" t="str">
        <f>IF(原始数据!L499="","",IF(ISERROR(MATCH(原始数据!L499,各类选项!L:L,0)),1,0)-IF(原始数据!L499="",1,0))</f>
        <v/>
      </c>
      <c r="F498" s="20" t="str">
        <f>IF(原始数据!W499="","",IF(ISERROR(MATCH(原始数据!W499,各类选项!G:G,0)),1,0))</f>
        <v/>
      </c>
      <c r="G498" s="20" t="str">
        <f>IF(原始数据!X499="","",IF(ISERROR(MATCH(原始数据!X499,各类选项!G:G,0)),1,0))</f>
        <v/>
      </c>
      <c r="H498" s="20" t="str">
        <f>IF(原始数据!AK499="","",IF(ISERROR(MATCH(原始数据!AK499,各类选项!$E:$E,0)),1,0))</f>
        <v/>
      </c>
      <c r="I498" s="20" t="str">
        <f>IF(原始数据!AL499="","",IF(ISERROR(MATCH(原始数据!AL499,各类选项!$E:$E,0)),1,0))</f>
        <v/>
      </c>
      <c r="J498" s="20" t="str">
        <f>IF(原始数据!AR499="","",IF(ISERROR(MATCH(原始数据!AR499,各类选项!$E:$E,0)),1,0))</f>
        <v/>
      </c>
      <c r="K498" s="20" t="str">
        <f>IF(原始数据!AT499="","",IF(ISERROR(MATCH(原始数据!AT499,各类选项!$E:$E,0)),1,0))</f>
        <v/>
      </c>
      <c r="L498" s="20" t="str">
        <f>IF(原始数据!AM499="","",IF(ISERROR(MATCH(原始数据!AM499,各类选项!$C:$C,0)),1,0))</f>
        <v/>
      </c>
      <c r="M498" s="20" t="str">
        <f>IF(原始数据!AN499="","",IF(ISERROR(MATCH(原始数据!AN499,各类选项!$C:$C,0)),1,0))</f>
        <v/>
      </c>
      <c r="N498" s="20" t="str">
        <f>IF(原始数据!AO499="","",IF(ISERROR(MATCH(原始数据!AO499,各类选项!$C:$C,0)),1,0))</f>
        <v/>
      </c>
      <c r="O498" s="20" t="str">
        <f>IF(原始数据!AP499="","",IF(ISERROR(MATCH(原始数据!AP499,各类选项!$E:$E,0)),1,0))</f>
        <v/>
      </c>
      <c r="P498" s="20" t="str">
        <f>IF(原始数据!AQ499="","",IF(ISERROR(MATCH(原始数据!AQ499,各类选项!$E:$E,0)),1,0))</f>
        <v/>
      </c>
      <c r="Q498" s="20" t="str">
        <f>IF(原始数据!AR499="","",IF(ISERROR(MATCH(原始数据!AR499,各类选项!$E:$E,0)),1,0))</f>
        <v/>
      </c>
      <c r="R498" s="20" t="str">
        <f>IF(原始数据!AS499="","",IF(ISERROR(MATCH(原始数据!AS499,各类选项!$E:$E,0)),1,0))</f>
        <v/>
      </c>
      <c r="S498" s="20" t="str">
        <f>IF(原始数据!AV499="","",IF(ISERROR(MATCH(原始数据!AV499,各类选项!$C:$C,0)),1,0))</f>
        <v/>
      </c>
      <c r="T498" s="20" t="str">
        <f>IF(赛后数据!M499="","",IF(ISERROR(MATCH(赛后数据!M499,(各类选项!J:J),0)),1,0))</f>
        <v/>
      </c>
      <c r="U498" s="20" t="str">
        <f>IF(赛后数据!U499="","",IF(ISERROR(MATCH(赛后数据!U499,(各类选项!J:J),0)),1,0))</f>
        <v/>
      </c>
      <c r="V498" s="20" t="str">
        <f>IF(赛后数据!AC499="","",IF(ISERROR(MATCH(赛后数据!AC499,(各类选项!J:J),0)),1,0))</f>
        <v/>
      </c>
      <c r="W498" s="20" t="str">
        <f>IF(赛后数据!AK499="","",IF(ISERROR(MATCH(赛后数据!AK499,(各类选项!J:J),0)),1,0))</f>
        <v/>
      </c>
      <c r="Y498" s="20" t="str">
        <f>IF(对局数据!AM499="","",IF(ISERROR(MATCH(对局数据!AM499,(各类选项!J:J),0)),1,0))</f>
        <v/>
      </c>
    </row>
    <row r="499" spans="1:25">
      <c r="A499" s="20">
        <f t="shared" si="21"/>
        <v>0</v>
      </c>
      <c r="B499" s="20">
        <f t="shared" si="22"/>
        <v>0</v>
      </c>
      <c r="C499" s="20">
        <f t="shared" si="23"/>
        <v>0</v>
      </c>
      <c r="D499" s="20" t="str">
        <f>IF(原始数据!K500="","",IF(ISERROR(MATCH(原始数据!K500,原始数据!E500:F500,0)),1,0)-IF(原始数据!K500="",1,0))</f>
        <v/>
      </c>
      <c r="E499" s="20" t="str">
        <f>IF(原始数据!L500="","",IF(ISERROR(MATCH(原始数据!L500,各类选项!L:L,0)),1,0)-IF(原始数据!L500="",1,0))</f>
        <v/>
      </c>
      <c r="F499" s="20" t="str">
        <f>IF(原始数据!W500="","",IF(ISERROR(MATCH(原始数据!W500,各类选项!G:G,0)),1,0))</f>
        <v/>
      </c>
      <c r="G499" s="20" t="str">
        <f>IF(原始数据!X500="","",IF(ISERROR(MATCH(原始数据!X500,各类选项!G:G,0)),1,0))</f>
        <v/>
      </c>
      <c r="H499" s="20" t="str">
        <f>IF(原始数据!AK500="","",IF(ISERROR(MATCH(原始数据!AK500,各类选项!$E:$E,0)),1,0))</f>
        <v/>
      </c>
      <c r="I499" s="20" t="str">
        <f>IF(原始数据!AL500="","",IF(ISERROR(MATCH(原始数据!AL500,各类选项!$E:$E,0)),1,0))</f>
        <v/>
      </c>
      <c r="J499" s="20" t="str">
        <f>IF(原始数据!AR500="","",IF(ISERROR(MATCH(原始数据!AR500,各类选项!$E:$E,0)),1,0))</f>
        <v/>
      </c>
      <c r="K499" s="20" t="str">
        <f>IF(原始数据!AT500="","",IF(ISERROR(MATCH(原始数据!AT500,各类选项!$E:$E,0)),1,0))</f>
        <v/>
      </c>
      <c r="L499" s="20" t="str">
        <f>IF(原始数据!AM500="","",IF(ISERROR(MATCH(原始数据!AM500,各类选项!$C:$C,0)),1,0))</f>
        <v/>
      </c>
      <c r="M499" s="20" t="str">
        <f>IF(原始数据!AN500="","",IF(ISERROR(MATCH(原始数据!AN500,各类选项!$C:$C,0)),1,0))</f>
        <v/>
      </c>
      <c r="N499" s="20" t="str">
        <f>IF(原始数据!AO500="","",IF(ISERROR(MATCH(原始数据!AO500,各类选项!$C:$C,0)),1,0))</f>
        <v/>
      </c>
      <c r="O499" s="20" t="str">
        <f>IF(原始数据!AP500="","",IF(ISERROR(MATCH(原始数据!AP500,各类选项!$E:$E,0)),1,0))</f>
        <v/>
      </c>
      <c r="P499" s="20" t="str">
        <f>IF(原始数据!AQ500="","",IF(ISERROR(MATCH(原始数据!AQ500,各类选项!$E:$E,0)),1,0))</f>
        <v/>
      </c>
      <c r="Q499" s="20" t="str">
        <f>IF(原始数据!AR500="","",IF(ISERROR(MATCH(原始数据!AR500,各类选项!$E:$E,0)),1,0))</f>
        <v/>
      </c>
      <c r="R499" s="20" t="str">
        <f>IF(原始数据!AS500="","",IF(ISERROR(MATCH(原始数据!AS500,各类选项!$E:$E,0)),1,0))</f>
        <v/>
      </c>
      <c r="S499" s="20" t="str">
        <f>IF(原始数据!AV500="","",IF(ISERROR(MATCH(原始数据!AV500,各类选项!$C:$C,0)),1,0))</f>
        <v/>
      </c>
      <c r="T499" s="20" t="str">
        <f>IF(赛后数据!M500="","",IF(ISERROR(MATCH(赛后数据!M500,(各类选项!J:J),0)),1,0))</f>
        <v/>
      </c>
      <c r="U499" s="20" t="str">
        <f>IF(赛后数据!U500="","",IF(ISERROR(MATCH(赛后数据!U500,(各类选项!J:J),0)),1,0))</f>
        <v/>
      </c>
      <c r="V499" s="20" t="str">
        <f>IF(赛后数据!AC500="","",IF(ISERROR(MATCH(赛后数据!AC500,(各类选项!J:J),0)),1,0))</f>
        <v/>
      </c>
      <c r="W499" s="20" t="str">
        <f>IF(赛后数据!AK500="","",IF(ISERROR(MATCH(赛后数据!AK500,(各类选项!J:J),0)),1,0))</f>
        <v/>
      </c>
      <c r="Y499" s="20" t="str">
        <f>IF(对局数据!AM500="","",IF(ISERROR(MATCH(对局数据!AM500,(各类选项!J:J),0)),1,0))</f>
        <v/>
      </c>
    </row>
    <row r="500" spans="1:25">
      <c r="A500" s="20">
        <f t="shared" si="21"/>
        <v>0</v>
      </c>
      <c r="B500" s="20">
        <f t="shared" si="22"/>
        <v>0</v>
      </c>
      <c r="C500" s="20">
        <f t="shared" si="23"/>
        <v>0</v>
      </c>
      <c r="D500" s="20" t="str">
        <f>IF(原始数据!K501="","",IF(ISERROR(MATCH(原始数据!K501,原始数据!E501:F501,0)),1,0)-IF(原始数据!K501="",1,0))</f>
        <v/>
      </c>
      <c r="E500" s="20" t="str">
        <f>IF(原始数据!L501="","",IF(ISERROR(MATCH(原始数据!L501,各类选项!L:L,0)),1,0)-IF(原始数据!L501="",1,0))</f>
        <v/>
      </c>
      <c r="F500" s="20" t="str">
        <f>IF(原始数据!W501="","",IF(ISERROR(MATCH(原始数据!W501,各类选项!G:G,0)),1,0))</f>
        <v/>
      </c>
      <c r="G500" s="20" t="str">
        <f>IF(原始数据!X501="","",IF(ISERROR(MATCH(原始数据!X501,各类选项!G:G,0)),1,0))</f>
        <v/>
      </c>
      <c r="H500" s="20" t="str">
        <f>IF(原始数据!AK501="","",IF(ISERROR(MATCH(原始数据!AK501,各类选项!$E:$E,0)),1,0))</f>
        <v/>
      </c>
      <c r="I500" s="20" t="str">
        <f>IF(原始数据!AL501="","",IF(ISERROR(MATCH(原始数据!AL501,各类选项!$E:$E,0)),1,0))</f>
        <v/>
      </c>
      <c r="J500" s="20" t="str">
        <f>IF(原始数据!AR501="","",IF(ISERROR(MATCH(原始数据!AR501,各类选项!$E:$E,0)),1,0))</f>
        <v/>
      </c>
      <c r="K500" s="20" t="str">
        <f>IF(原始数据!AT501="","",IF(ISERROR(MATCH(原始数据!AT501,各类选项!$E:$E,0)),1,0))</f>
        <v/>
      </c>
      <c r="L500" s="20" t="str">
        <f>IF(原始数据!AM501="","",IF(ISERROR(MATCH(原始数据!AM501,各类选项!$C:$C,0)),1,0))</f>
        <v/>
      </c>
      <c r="M500" s="20" t="str">
        <f>IF(原始数据!AN501="","",IF(ISERROR(MATCH(原始数据!AN501,各类选项!$C:$C,0)),1,0))</f>
        <v/>
      </c>
      <c r="N500" s="20" t="str">
        <f>IF(原始数据!AO501="","",IF(ISERROR(MATCH(原始数据!AO501,各类选项!$C:$C,0)),1,0))</f>
        <v/>
      </c>
      <c r="O500" s="20" t="str">
        <f>IF(原始数据!AP501="","",IF(ISERROR(MATCH(原始数据!AP501,各类选项!$E:$E,0)),1,0))</f>
        <v/>
      </c>
      <c r="P500" s="20" t="str">
        <f>IF(原始数据!AQ501="","",IF(ISERROR(MATCH(原始数据!AQ501,各类选项!$E:$E,0)),1,0))</f>
        <v/>
      </c>
      <c r="Q500" s="20" t="str">
        <f>IF(原始数据!AR501="","",IF(ISERROR(MATCH(原始数据!AR501,各类选项!$E:$E,0)),1,0))</f>
        <v/>
      </c>
      <c r="R500" s="20" t="str">
        <f>IF(原始数据!AS501="","",IF(ISERROR(MATCH(原始数据!AS501,各类选项!$E:$E,0)),1,0))</f>
        <v/>
      </c>
      <c r="S500" s="20" t="str">
        <f>IF(原始数据!AV501="","",IF(ISERROR(MATCH(原始数据!AV501,各类选项!$C:$C,0)),1,0))</f>
        <v/>
      </c>
      <c r="T500" s="20" t="str">
        <f>IF(赛后数据!M501="","",IF(ISERROR(MATCH(赛后数据!M501,(各类选项!J:J),0)),1,0))</f>
        <v/>
      </c>
      <c r="U500" s="20" t="str">
        <f>IF(赛后数据!U501="","",IF(ISERROR(MATCH(赛后数据!U501,(各类选项!J:J),0)),1,0))</f>
        <v/>
      </c>
      <c r="V500" s="20" t="str">
        <f>IF(赛后数据!AC501="","",IF(ISERROR(MATCH(赛后数据!AC501,(各类选项!J:J),0)),1,0))</f>
        <v/>
      </c>
      <c r="W500" s="20" t="str">
        <f>IF(赛后数据!AK501="","",IF(ISERROR(MATCH(赛后数据!AK501,(各类选项!J:J),0)),1,0))</f>
        <v/>
      </c>
      <c r="Y500" s="20" t="str">
        <f>IF(对局数据!AM501="","",IF(ISERROR(MATCH(对局数据!AM501,(各类选项!J:J),0)),1,0))</f>
        <v/>
      </c>
    </row>
    <row r="501" spans="1:25">
      <c r="A501" s="20">
        <f t="shared" si="21"/>
        <v>0</v>
      </c>
      <c r="B501" s="20">
        <f t="shared" si="22"/>
        <v>0</v>
      </c>
      <c r="C501" s="20">
        <f t="shared" si="23"/>
        <v>0</v>
      </c>
      <c r="D501" s="20" t="str">
        <f>IF(原始数据!K502="","",IF(ISERROR(MATCH(原始数据!K502,原始数据!E502:F502,0)),1,0)-IF(原始数据!K502="",1,0))</f>
        <v/>
      </c>
      <c r="E501" s="20" t="str">
        <f>IF(原始数据!L502="","",IF(ISERROR(MATCH(原始数据!L502,各类选项!L:L,0)),1,0)-IF(原始数据!L502="",1,0))</f>
        <v/>
      </c>
      <c r="F501" s="20" t="str">
        <f>IF(原始数据!W502="","",IF(ISERROR(MATCH(原始数据!W502,各类选项!G:G,0)),1,0))</f>
        <v/>
      </c>
      <c r="G501" s="20" t="str">
        <f>IF(原始数据!X502="","",IF(ISERROR(MATCH(原始数据!X502,各类选项!G:G,0)),1,0))</f>
        <v/>
      </c>
      <c r="H501" s="20" t="str">
        <f>IF(原始数据!AK502="","",IF(ISERROR(MATCH(原始数据!AK502,各类选项!$E:$E,0)),1,0))</f>
        <v/>
      </c>
      <c r="I501" s="20" t="str">
        <f>IF(原始数据!AL502="","",IF(ISERROR(MATCH(原始数据!AL502,各类选项!$E:$E,0)),1,0))</f>
        <v/>
      </c>
      <c r="J501" s="20" t="str">
        <f>IF(原始数据!AR502="","",IF(ISERROR(MATCH(原始数据!AR502,各类选项!$E:$E,0)),1,0))</f>
        <v/>
      </c>
      <c r="K501" s="20" t="str">
        <f>IF(原始数据!AT502="","",IF(ISERROR(MATCH(原始数据!AT502,各类选项!$E:$E,0)),1,0))</f>
        <v/>
      </c>
      <c r="L501" s="20" t="str">
        <f>IF(原始数据!AM502="","",IF(ISERROR(MATCH(原始数据!AM502,各类选项!$C:$C,0)),1,0))</f>
        <v/>
      </c>
      <c r="M501" s="20" t="str">
        <f>IF(原始数据!AN502="","",IF(ISERROR(MATCH(原始数据!AN502,各类选项!$C:$C,0)),1,0))</f>
        <v/>
      </c>
      <c r="N501" s="20" t="str">
        <f>IF(原始数据!AO502="","",IF(ISERROR(MATCH(原始数据!AO502,各类选项!$C:$C,0)),1,0))</f>
        <v/>
      </c>
      <c r="O501" s="20" t="str">
        <f>IF(原始数据!AP502="","",IF(ISERROR(MATCH(原始数据!AP502,各类选项!$E:$E,0)),1,0))</f>
        <v/>
      </c>
      <c r="P501" s="20" t="str">
        <f>IF(原始数据!AQ502="","",IF(ISERROR(MATCH(原始数据!AQ502,各类选项!$E:$E,0)),1,0))</f>
        <v/>
      </c>
      <c r="Q501" s="20" t="str">
        <f>IF(原始数据!AR502="","",IF(ISERROR(MATCH(原始数据!AR502,各类选项!$E:$E,0)),1,0))</f>
        <v/>
      </c>
      <c r="R501" s="20" t="str">
        <f>IF(原始数据!AS502="","",IF(ISERROR(MATCH(原始数据!AS502,各类选项!$E:$E,0)),1,0))</f>
        <v/>
      </c>
      <c r="S501" s="20" t="str">
        <f>IF(原始数据!AV502="","",IF(ISERROR(MATCH(原始数据!AV502,各类选项!$C:$C,0)),1,0))</f>
        <v/>
      </c>
      <c r="T501" s="20" t="str">
        <f>IF(赛后数据!M502="","",IF(ISERROR(MATCH(赛后数据!M502,(各类选项!J:J),0)),1,0))</f>
        <v/>
      </c>
      <c r="U501" s="20" t="str">
        <f>IF(赛后数据!U502="","",IF(ISERROR(MATCH(赛后数据!U502,(各类选项!J:J),0)),1,0))</f>
        <v/>
      </c>
      <c r="V501" s="20" t="str">
        <f>IF(赛后数据!AC502="","",IF(ISERROR(MATCH(赛后数据!AC502,(各类选项!J:J),0)),1,0))</f>
        <v/>
      </c>
      <c r="W501" s="20" t="str">
        <f>IF(赛后数据!AK502="","",IF(ISERROR(MATCH(赛后数据!AK502,(各类选项!J:J),0)),1,0))</f>
        <v/>
      </c>
      <c r="Y501" s="20" t="str">
        <f>IF(对局数据!AM502="","",IF(ISERROR(MATCH(对局数据!AM502,(各类选项!J:J),0)),1,0))</f>
        <v/>
      </c>
    </row>
    <row r="502" spans="1:25">
      <c r="A502" s="20">
        <f t="shared" si="21"/>
        <v>0</v>
      </c>
      <c r="B502" s="20">
        <f t="shared" si="22"/>
        <v>0</v>
      </c>
      <c r="C502" s="20">
        <f t="shared" si="23"/>
        <v>0</v>
      </c>
      <c r="D502" s="20" t="str">
        <f>IF(原始数据!K503="","",IF(ISERROR(MATCH(原始数据!K503,原始数据!E503:F503,0)),1,0)-IF(原始数据!K503="",1,0))</f>
        <v/>
      </c>
      <c r="E502" s="20" t="str">
        <f>IF(原始数据!L503="","",IF(ISERROR(MATCH(原始数据!L503,各类选项!L:L,0)),1,0)-IF(原始数据!L503="",1,0))</f>
        <v/>
      </c>
      <c r="F502" s="20" t="str">
        <f>IF(原始数据!W503="","",IF(ISERROR(MATCH(原始数据!W503,各类选项!G:G,0)),1,0))</f>
        <v/>
      </c>
      <c r="G502" s="20" t="str">
        <f>IF(原始数据!X503="","",IF(ISERROR(MATCH(原始数据!X503,各类选项!G:G,0)),1,0))</f>
        <v/>
      </c>
      <c r="H502" s="20" t="str">
        <f>IF(原始数据!AK503="","",IF(ISERROR(MATCH(原始数据!AK503,各类选项!$E:$E,0)),1,0))</f>
        <v/>
      </c>
      <c r="I502" s="20" t="str">
        <f>IF(原始数据!AL503="","",IF(ISERROR(MATCH(原始数据!AL503,各类选项!$E:$E,0)),1,0))</f>
        <v/>
      </c>
      <c r="J502" s="20" t="str">
        <f>IF(原始数据!AR503="","",IF(ISERROR(MATCH(原始数据!AR503,各类选项!$E:$E,0)),1,0))</f>
        <v/>
      </c>
      <c r="K502" s="20" t="str">
        <f>IF(原始数据!AT503="","",IF(ISERROR(MATCH(原始数据!AT503,各类选项!$E:$E,0)),1,0))</f>
        <v/>
      </c>
      <c r="L502" s="20" t="str">
        <f>IF(原始数据!AM503="","",IF(ISERROR(MATCH(原始数据!AM503,各类选项!$C:$C,0)),1,0))</f>
        <v/>
      </c>
      <c r="M502" s="20" t="str">
        <f>IF(原始数据!AN503="","",IF(ISERROR(MATCH(原始数据!AN503,各类选项!$C:$C,0)),1,0))</f>
        <v/>
      </c>
      <c r="N502" s="20" t="str">
        <f>IF(原始数据!AO503="","",IF(ISERROR(MATCH(原始数据!AO503,各类选项!$C:$C,0)),1,0))</f>
        <v/>
      </c>
      <c r="O502" s="20" t="str">
        <f>IF(原始数据!AP503="","",IF(ISERROR(MATCH(原始数据!AP503,各类选项!$E:$E,0)),1,0))</f>
        <v/>
      </c>
      <c r="P502" s="20" t="str">
        <f>IF(原始数据!AQ503="","",IF(ISERROR(MATCH(原始数据!AQ503,各类选项!$E:$E,0)),1,0))</f>
        <v/>
      </c>
      <c r="Q502" s="20" t="str">
        <f>IF(原始数据!AR503="","",IF(ISERROR(MATCH(原始数据!AR503,各类选项!$E:$E,0)),1,0))</f>
        <v/>
      </c>
      <c r="R502" s="20" t="str">
        <f>IF(原始数据!AS503="","",IF(ISERROR(MATCH(原始数据!AS503,各类选项!$E:$E,0)),1,0))</f>
        <v/>
      </c>
      <c r="S502" s="20" t="str">
        <f>IF(原始数据!AV503="","",IF(ISERROR(MATCH(原始数据!AV503,各类选项!$C:$C,0)),1,0))</f>
        <v/>
      </c>
      <c r="T502" s="20" t="str">
        <f>IF(赛后数据!M503="","",IF(ISERROR(MATCH(赛后数据!M503,(各类选项!J:J),0)),1,0))</f>
        <v/>
      </c>
      <c r="U502" s="20" t="str">
        <f>IF(赛后数据!U503="","",IF(ISERROR(MATCH(赛后数据!U503,(各类选项!J:J),0)),1,0))</f>
        <v/>
      </c>
      <c r="V502" s="20" t="str">
        <f>IF(赛后数据!AC503="","",IF(ISERROR(MATCH(赛后数据!AC503,(各类选项!J:J),0)),1,0))</f>
        <v/>
      </c>
      <c r="W502" s="20" t="str">
        <f>IF(赛后数据!AK503="","",IF(ISERROR(MATCH(赛后数据!AK503,(各类选项!J:J),0)),1,0))</f>
        <v/>
      </c>
      <c r="Y502" s="20" t="str">
        <f>IF(对局数据!AM503="","",IF(ISERROR(MATCH(对局数据!AM503,(各类选项!J:J),0)),1,0))</f>
        <v/>
      </c>
    </row>
    <row r="503" spans="1:25">
      <c r="A503" s="20">
        <f t="shared" si="21"/>
        <v>0</v>
      </c>
      <c r="B503" s="20">
        <f t="shared" si="22"/>
        <v>0</v>
      </c>
      <c r="C503" s="20">
        <f t="shared" si="23"/>
        <v>0</v>
      </c>
      <c r="D503" s="20" t="str">
        <f>IF(原始数据!K504="","",IF(ISERROR(MATCH(原始数据!K504,原始数据!E504:F504,0)),1,0)-IF(原始数据!K504="",1,0))</f>
        <v/>
      </c>
      <c r="E503" s="20" t="str">
        <f>IF(原始数据!L504="","",IF(ISERROR(MATCH(原始数据!L504,各类选项!L:L,0)),1,0)-IF(原始数据!L504="",1,0))</f>
        <v/>
      </c>
      <c r="F503" s="20" t="str">
        <f>IF(原始数据!W504="","",IF(ISERROR(MATCH(原始数据!W504,各类选项!G:G,0)),1,0))</f>
        <v/>
      </c>
      <c r="G503" s="20" t="str">
        <f>IF(原始数据!X504="","",IF(ISERROR(MATCH(原始数据!X504,各类选项!G:G,0)),1,0))</f>
        <v/>
      </c>
      <c r="H503" s="20" t="str">
        <f>IF(原始数据!AK504="","",IF(ISERROR(MATCH(原始数据!AK504,各类选项!$E:$E,0)),1,0))</f>
        <v/>
      </c>
      <c r="I503" s="20" t="str">
        <f>IF(原始数据!AL504="","",IF(ISERROR(MATCH(原始数据!AL504,各类选项!$E:$E,0)),1,0))</f>
        <v/>
      </c>
      <c r="J503" s="20" t="str">
        <f>IF(原始数据!AR504="","",IF(ISERROR(MATCH(原始数据!AR504,各类选项!$E:$E,0)),1,0))</f>
        <v/>
      </c>
      <c r="K503" s="20" t="str">
        <f>IF(原始数据!AT504="","",IF(ISERROR(MATCH(原始数据!AT504,各类选项!$E:$E,0)),1,0))</f>
        <v/>
      </c>
      <c r="L503" s="20" t="str">
        <f>IF(原始数据!AM504="","",IF(ISERROR(MATCH(原始数据!AM504,各类选项!$C:$C,0)),1,0))</f>
        <v/>
      </c>
      <c r="M503" s="20" t="str">
        <f>IF(原始数据!AN504="","",IF(ISERROR(MATCH(原始数据!AN504,各类选项!$C:$C,0)),1,0))</f>
        <v/>
      </c>
      <c r="N503" s="20" t="str">
        <f>IF(原始数据!AO504="","",IF(ISERROR(MATCH(原始数据!AO504,各类选项!$C:$C,0)),1,0))</f>
        <v/>
      </c>
      <c r="O503" s="20" t="str">
        <f>IF(原始数据!AP504="","",IF(ISERROR(MATCH(原始数据!AP504,各类选项!$E:$E,0)),1,0))</f>
        <v/>
      </c>
      <c r="P503" s="20" t="str">
        <f>IF(原始数据!AQ504="","",IF(ISERROR(MATCH(原始数据!AQ504,各类选项!$E:$E,0)),1,0))</f>
        <v/>
      </c>
      <c r="Q503" s="20" t="str">
        <f>IF(原始数据!AR504="","",IF(ISERROR(MATCH(原始数据!AR504,各类选项!$E:$E,0)),1,0))</f>
        <v/>
      </c>
      <c r="R503" s="20" t="str">
        <f>IF(原始数据!AS504="","",IF(ISERROR(MATCH(原始数据!AS504,各类选项!$E:$E,0)),1,0))</f>
        <v/>
      </c>
      <c r="S503" s="20" t="str">
        <f>IF(原始数据!AV504="","",IF(ISERROR(MATCH(原始数据!AV504,各类选项!$C:$C,0)),1,0))</f>
        <v/>
      </c>
      <c r="T503" s="20" t="str">
        <f>IF(赛后数据!M504="","",IF(ISERROR(MATCH(赛后数据!M504,(各类选项!J:J),0)),1,0))</f>
        <v/>
      </c>
      <c r="U503" s="20" t="str">
        <f>IF(赛后数据!U504="","",IF(ISERROR(MATCH(赛后数据!U504,(各类选项!J:J),0)),1,0))</f>
        <v/>
      </c>
      <c r="V503" s="20" t="str">
        <f>IF(赛后数据!AC504="","",IF(ISERROR(MATCH(赛后数据!AC504,(各类选项!J:J),0)),1,0))</f>
        <v/>
      </c>
      <c r="W503" s="20" t="str">
        <f>IF(赛后数据!AK504="","",IF(ISERROR(MATCH(赛后数据!AK504,(各类选项!J:J),0)),1,0))</f>
        <v/>
      </c>
      <c r="Y503" s="20" t="str">
        <f>IF(对局数据!AM504="","",IF(ISERROR(MATCH(对局数据!AM504,(各类选项!J:J),0)),1,0))</f>
        <v/>
      </c>
    </row>
    <row r="504" spans="1:25">
      <c r="A504" s="20">
        <f t="shared" si="21"/>
        <v>0</v>
      </c>
      <c r="B504" s="20">
        <f t="shared" si="22"/>
        <v>0</v>
      </c>
      <c r="C504" s="20">
        <f t="shared" si="23"/>
        <v>0</v>
      </c>
      <c r="D504" s="20" t="str">
        <f>IF(原始数据!K505="","",IF(ISERROR(MATCH(原始数据!K505,原始数据!E505:F505,0)),1,0)-IF(原始数据!K505="",1,0))</f>
        <v/>
      </c>
      <c r="E504" s="20" t="str">
        <f>IF(原始数据!L505="","",IF(ISERROR(MATCH(原始数据!L505,各类选项!L:L,0)),1,0)-IF(原始数据!L505="",1,0))</f>
        <v/>
      </c>
      <c r="F504" s="20" t="str">
        <f>IF(原始数据!W505="","",IF(ISERROR(MATCH(原始数据!W505,各类选项!G:G,0)),1,0))</f>
        <v/>
      </c>
      <c r="G504" s="20" t="str">
        <f>IF(原始数据!X505="","",IF(ISERROR(MATCH(原始数据!X505,各类选项!G:G,0)),1,0))</f>
        <v/>
      </c>
      <c r="H504" s="20" t="str">
        <f>IF(原始数据!AK505="","",IF(ISERROR(MATCH(原始数据!AK505,各类选项!$E:$E,0)),1,0))</f>
        <v/>
      </c>
      <c r="I504" s="20" t="str">
        <f>IF(原始数据!AL505="","",IF(ISERROR(MATCH(原始数据!AL505,各类选项!$E:$E,0)),1,0))</f>
        <v/>
      </c>
      <c r="J504" s="20" t="str">
        <f>IF(原始数据!AR505="","",IF(ISERROR(MATCH(原始数据!AR505,各类选项!$E:$E,0)),1,0))</f>
        <v/>
      </c>
      <c r="K504" s="20" t="str">
        <f>IF(原始数据!AT505="","",IF(ISERROR(MATCH(原始数据!AT505,各类选项!$E:$E,0)),1,0))</f>
        <v/>
      </c>
      <c r="L504" s="20" t="str">
        <f>IF(原始数据!AM505="","",IF(ISERROR(MATCH(原始数据!AM505,各类选项!$C:$C,0)),1,0))</f>
        <v/>
      </c>
      <c r="M504" s="20" t="str">
        <f>IF(原始数据!AN505="","",IF(ISERROR(MATCH(原始数据!AN505,各类选项!$C:$C,0)),1,0))</f>
        <v/>
      </c>
      <c r="N504" s="20" t="str">
        <f>IF(原始数据!AO505="","",IF(ISERROR(MATCH(原始数据!AO505,各类选项!$C:$C,0)),1,0))</f>
        <v/>
      </c>
      <c r="O504" s="20" t="str">
        <f>IF(原始数据!AP505="","",IF(ISERROR(MATCH(原始数据!AP505,各类选项!$E:$E,0)),1,0))</f>
        <v/>
      </c>
      <c r="P504" s="20" t="str">
        <f>IF(原始数据!AQ505="","",IF(ISERROR(MATCH(原始数据!AQ505,各类选项!$E:$E,0)),1,0))</f>
        <v/>
      </c>
      <c r="Q504" s="20" t="str">
        <f>IF(原始数据!AR505="","",IF(ISERROR(MATCH(原始数据!AR505,各类选项!$E:$E,0)),1,0))</f>
        <v/>
      </c>
      <c r="R504" s="20" t="str">
        <f>IF(原始数据!AS505="","",IF(ISERROR(MATCH(原始数据!AS505,各类选项!$E:$E,0)),1,0))</f>
        <v/>
      </c>
      <c r="S504" s="20" t="str">
        <f>IF(原始数据!AV505="","",IF(ISERROR(MATCH(原始数据!AV505,各类选项!$C:$C,0)),1,0))</f>
        <v/>
      </c>
      <c r="T504" s="20" t="str">
        <f>IF(赛后数据!M505="","",IF(ISERROR(MATCH(赛后数据!M505,(各类选项!J:J),0)),1,0))</f>
        <v/>
      </c>
      <c r="U504" s="20" t="str">
        <f>IF(赛后数据!U505="","",IF(ISERROR(MATCH(赛后数据!U505,(各类选项!J:J),0)),1,0))</f>
        <v/>
      </c>
      <c r="V504" s="20" t="str">
        <f>IF(赛后数据!AC505="","",IF(ISERROR(MATCH(赛后数据!AC505,(各类选项!J:J),0)),1,0))</f>
        <v/>
      </c>
      <c r="W504" s="20" t="str">
        <f>IF(赛后数据!AK505="","",IF(ISERROR(MATCH(赛后数据!AK505,(各类选项!J:J),0)),1,0))</f>
        <v/>
      </c>
      <c r="Y504" s="20" t="str">
        <f>IF(对局数据!AM505="","",IF(ISERROR(MATCH(对局数据!AM505,(各类选项!J:J),0)),1,0))</f>
        <v/>
      </c>
    </row>
    <row r="505" spans="1:25">
      <c r="A505" s="20">
        <f t="shared" si="21"/>
        <v>0</v>
      </c>
      <c r="B505" s="20">
        <f t="shared" si="22"/>
        <v>0</v>
      </c>
      <c r="C505" s="20">
        <f t="shared" si="23"/>
        <v>0</v>
      </c>
      <c r="D505" s="20" t="str">
        <f>IF(原始数据!K506="","",IF(ISERROR(MATCH(原始数据!K506,原始数据!E506:F506,0)),1,0)-IF(原始数据!K506="",1,0))</f>
        <v/>
      </c>
      <c r="E505" s="20" t="str">
        <f>IF(原始数据!L506="","",IF(ISERROR(MATCH(原始数据!L506,各类选项!L:L,0)),1,0)-IF(原始数据!L506="",1,0))</f>
        <v/>
      </c>
      <c r="F505" s="20" t="str">
        <f>IF(原始数据!W506="","",IF(ISERROR(MATCH(原始数据!W506,各类选项!G:G,0)),1,0))</f>
        <v/>
      </c>
      <c r="G505" s="20" t="str">
        <f>IF(原始数据!X506="","",IF(ISERROR(MATCH(原始数据!X506,各类选项!G:G,0)),1,0))</f>
        <v/>
      </c>
      <c r="H505" s="20" t="str">
        <f>IF(原始数据!AK506="","",IF(ISERROR(MATCH(原始数据!AK506,各类选项!$E:$E,0)),1,0))</f>
        <v/>
      </c>
      <c r="I505" s="20" t="str">
        <f>IF(原始数据!AL506="","",IF(ISERROR(MATCH(原始数据!AL506,各类选项!$E:$E,0)),1,0))</f>
        <v/>
      </c>
      <c r="J505" s="20" t="str">
        <f>IF(原始数据!AR506="","",IF(ISERROR(MATCH(原始数据!AR506,各类选项!$E:$E,0)),1,0))</f>
        <v/>
      </c>
      <c r="K505" s="20" t="str">
        <f>IF(原始数据!AT506="","",IF(ISERROR(MATCH(原始数据!AT506,各类选项!$E:$E,0)),1,0))</f>
        <v/>
      </c>
      <c r="L505" s="20" t="str">
        <f>IF(原始数据!AM506="","",IF(ISERROR(MATCH(原始数据!AM506,各类选项!$C:$C,0)),1,0))</f>
        <v/>
      </c>
      <c r="M505" s="20" t="str">
        <f>IF(原始数据!AN506="","",IF(ISERROR(MATCH(原始数据!AN506,各类选项!$C:$C,0)),1,0))</f>
        <v/>
      </c>
      <c r="N505" s="20" t="str">
        <f>IF(原始数据!AO506="","",IF(ISERROR(MATCH(原始数据!AO506,各类选项!$C:$C,0)),1,0))</f>
        <v/>
      </c>
      <c r="O505" s="20" t="str">
        <f>IF(原始数据!AP506="","",IF(ISERROR(MATCH(原始数据!AP506,各类选项!$E:$E,0)),1,0))</f>
        <v/>
      </c>
      <c r="P505" s="20" t="str">
        <f>IF(原始数据!AQ506="","",IF(ISERROR(MATCH(原始数据!AQ506,各类选项!$E:$E,0)),1,0))</f>
        <v/>
      </c>
      <c r="Q505" s="20" t="str">
        <f>IF(原始数据!AR506="","",IF(ISERROR(MATCH(原始数据!AR506,各类选项!$E:$E,0)),1,0))</f>
        <v/>
      </c>
      <c r="R505" s="20" t="str">
        <f>IF(原始数据!AS506="","",IF(ISERROR(MATCH(原始数据!AS506,各类选项!$E:$E,0)),1,0))</f>
        <v/>
      </c>
      <c r="S505" s="20" t="str">
        <f>IF(原始数据!AV506="","",IF(ISERROR(MATCH(原始数据!AV506,各类选项!$C:$C,0)),1,0))</f>
        <v/>
      </c>
      <c r="T505" s="20" t="str">
        <f>IF(赛后数据!M506="","",IF(ISERROR(MATCH(赛后数据!M506,(各类选项!J:J),0)),1,0))</f>
        <v/>
      </c>
      <c r="U505" s="20" t="str">
        <f>IF(赛后数据!U506="","",IF(ISERROR(MATCH(赛后数据!U506,(各类选项!J:J),0)),1,0))</f>
        <v/>
      </c>
      <c r="V505" s="20" t="str">
        <f>IF(赛后数据!AC506="","",IF(ISERROR(MATCH(赛后数据!AC506,(各类选项!J:J),0)),1,0))</f>
        <v/>
      </c>
      <c r="W505" s="20" t="str">
        <f>IF(赛后数据!AK506="","",IF(ISERROR(MATCH(赛后数据!AK506,(各类选项!J:J),0)),1,0))</f>
        <v/>
      </c>
      <c r="Y505" s="20" t="str">
        <f>IF(对局数据!AM506="","",IF(ISERROR(MATCH(对局数据!AM506,(各类选项!J:J),0)),1,0))</f>
        <v/>
      </c>
    </row>
    <row r="506" spans="1:25">
      <c r="A506" s="20">
        <f t="shared" si="21"/>
        <v>0</v>
      </c>
      <c r="B506" s="20">
        <f t="shared" si="22"/>
        <v>0</v>
      </c>
      <c r="C506" s="20">
        <f t="shared" si="23"/>
        <v>0</v>
      </c>
      <c r="D506" s="20" t="str">
        <f>IF(原始数据!K507="","",IF(ISERROR(MATCH(原始数据!K507,原始数据!E507:F507,0)),1,0)-IF(原始数据!K507="",1,0))</f>
        <v/>
      </c>
      <c r="E506" s="20" t="str">
        <f>IF(原始数据!L507="","",IF(ISERROR(MATCH(原始数据!L507,各类选项!L:L,0)),1,0)-IF(原始数据!L507="",1,0))</f>
        <v/>
      </c>
      <c r="F506" s="20" t="str">
        <f>IF(原始数据!W507="","",IF(ISERROR(MATCH(原始数据!W507,各类选项!G:G,0)),1,0))</f>
        <v/>
      </c>
      <c r="G506" s="20" t="str">
        <f>IF(原始数据!X507="","",IF(ISERROR(MATCH(原始数据!X507,各类选项!G:G,0)),1,0))</f>
        <v/>
      </c>
      <c r="H506" s="20" t="str">
        <f>IF(原始数据!AK507="","",IF(ISERROR(MATCH(原始数据!AK507,各类选项!$E:$E,0)),1,0))</f>
        <v/>
      </c>
      <c r="I506" s="20" t="str">
        <f>IF(原始数据!AL507="","",IF(ISERROR(MATCH(原始数据!AL507,各类选项!$E:$E,0)),1,0))</f>
        <v/>
      </c>
      <c r="J506" s="20" t="str">
        <f>IF(原始数据!AR507="","",IF(ISERROR(MATCH(原始数据!AR507,各类选项!$E:$E,0)),1,0))</f>
        <v/>
      </c>
      <c r="K506" s="20" t="str">
        <f>IF(原始数据!AT507="","",IF(ISERROR(MATCH(原始数据!AT507,各类选项!$E:$E,0)),1,0))</f>
        <v/>
      </c>
      <c r="L506" s="20" t="str">
        <f>IF(原始数据!AM507="","",IF(ISERROR(MATCH(原始数据!AM507,各类选项!$C:$C,0)),1,0))</f>
        <v/>
      </c>
      <c r="M506" s="20" t="str">
        <f>IF(原始数据!AN507="","",IF(ISERROR(MATCH(原始数据!AN507,各类选项!$C:$C,0)),1,0))</f>
        <v/>
      </c>
      <c r="N506" s="20" t="str">
        <f>IF(原始数据!AO507="","",IF(ISERROR(MATCH(原始数据!AO507,各类选项!$C:$C,0)),1,0))</f>
        <v/>
      </c>
      <c r="O506" s="20" t="str">
        <f>IF(原始数据!AP507="","",IF(ISERROR(MATCH(原始数据!AP507,各类选项!$E:$E,0)),1,0))</f>
        <v/>
      </c>
      <c r="P506" s="20" t="str">
        <f>IF(原始数据!AQ507="","",IF(ISERROR(MATCH(原始数据!AQ507,各类选项!$E:$E,0)),1,0))</f>
        <v/>
      </c>
      <c r="Q506" s="20" t="str">
        <f>IF(原始数据!AR507="","",IF(ISERROR(MATCH(原始数据!AR507,各类选项!$E:$E,0)),1,0))</f>
        <v/>
      </c>
      <c r="R506" s="20" t="str">
        <f>IF(原始数据!AS507="","",IF(ISERROR(MATCH(原始数据!AS507,各类选项!$E:$E,0)),1,0))</f>
        <v/>
      </c>
      <c r="S506" s="20" t="str">
        <f>IF(原始数据!AV507="","",IF(ISERROR(MATCH(原始数据!AV507,各类选项!$C:$C,0)),1,0))</f>
        <v/>
      </c>
      <c r="T506" s="20" t="str">
        <f>IF(赛后数据!M507="","",IF(ISERROR(MATCH(赛后数据!M507,(各类选项!J:J),0)),1,0))</f>
        <v/>
      </c>
      <c r="U506" s="20" t="str">
        <f>IF(赛后数据!U507="","",IF(ISERROR(MATCH(赛后数据!U507,(各类选项!J:J),0)),1,0))</f>
        <v/>
      </c>
      <c r="V506" s="20" t="str">
        <f>IF(赛后数据!AC507="","",IF(ISERROR(MATCH(赛后数据!AC507,(各类选项!J:J),0)),1,0))</f>
        <v/>
      </c>
      <c r="W506" s="20" t="str">
        <f>IF(赛后数据!AK507="","",IF(ISERROR(MATCH(赛后数据!AK507,(各类选项!J:J),0)),1,0))</f>
        <v/>
      </c>
      <c r="Y506" s="20" t="str">
        <f>IF(对局数据!AM507="","",IF(ISERROR(MATCH(对局数据!AM507,(各类选项!J:J),0)),1,0))</f>
        <v/>
      </c>
    </row>
    <row r="507" spans="1:25">
      <c r="A507" s="20">
        <f t="shared" si="21"/>
        <v>0</v>
      </c>
      <c r="B507" s="20">
        <f t="shared" si="22"/>
        <v>0</v>
      </c>
      <c r="C507" s="20">
        <f t="shared" si="23"/>
        <v>0</v>
      </c>
      <c r="D507" s="20" t="str">
        <f>IF(原始数据!K508="","",IF(ISERROR(MATCH(原始数据!K508,原始数据!E508:F508,0)),1,0)-IF(原始数据!K508="",1,0))</f>
        <v/>
      </c>
      <c r="E507" s="20" t="str">
        <f>IF(原始数据!L508="","",IF(ISERROR(MATCH(原始数据!L508,各类选项!L:L,0)),1,0)-IF(原始数据!L508="",1,0))</f>
        <v/>
      </c>
      <c r="F507" s="20" t="str">
        <f>IF(原始数据!W508="","",IF(ISERROR(MATCH(原始数据!W508,各类选项!G:G,0)),1,0))</f>
        <v/>
      </c>
      <c r="G507" s="20" t="str">
        <f>IF(原始数据!X508="","",IF(ISERROR(MATCH(原始数据!X508,各类选项!G:G,0)),1,0))</f>
        <v/>
      </c>
      <c r="H507" s="20" t="str">
        <f>IF(原始数据!AK508="","",IF(ISERROR(MATCH(原始数据!AK508,各类选项!$E:$E,0)),1,0))</f>
        <v/>
      </c>
      <c r="I507" s="20" t="str">
        <f>IF(原始数据!AL508="","",IF(ISERROR(MATCH(原始数据!AL508,各类选项!$E:$E,0)),1,0))</f>
        <v/>
      </c>
      <c r="J507" s="20" t="str">
        <f>IF(原始数据!AR508="","",IF(ISERROR(MATCH(原始数据!AR508,各类选项!$E:$E,0)),1,0))</f>
        <v/>
      </c>
      <c r="K507" s="20" t="str">
        <f>IF(原始数据!AT508="","",IF(ISERROR(MATCH(原始数据!AT508,各类选项!$E:$E,0)),1,0))</f>
        <v/>
      </c>
      <c r="L507" s="20" t="str">
        <f>IF(原始数据!AM508="","",IF(ISERROR(MATCH(原始数据!AM508,各类选项!$C:$C,0)),1,0))</f>
        <v/>
      </c>
      <c r="M507" s="20" t="str">
        <f>IF(原始数据!AN508="","",IF(ISERROR(MATCH(原始数据!AN508,各类选项!$C:$C,0)),1,0))</f>
        <v/>
      </c>
      <c r="N507" s="20" t="str">
        <f>IF(原始数据!AO508="","",IF(ISERROR(MATCH(原始数据!AO508,各类选项!$C:$C,0)),1,0))</f>
        <v/>
      </c>
      <c r="O507" s="20" t="str">
        <f>IF(原始数据!AP508="","",IF(ISERROR(MATCH(原始数据!AP508,各类选项!$E:$E,0)),1,0))</f>
        <v/>
      </c>
      <c r="P507" s="20" t="str">
        <f>IF(原始数据!AQ508="","",IF(ISERROR(MATCH(原始数据!AQ508,各类选项!$E:$E,0)),1,0))</f>
        <v/>
      </c>
      <c r="Q507" s="20" t="str">
        <f>IF(原始数据!AR508="","",IF(ISERROR(MATCH(原始数据!AR508,各类选项!$E:$E,0)),1,0))</f>
        <v/>
      </c>
      <c r="R507" s="20" t="str">
        <f>IF(原始数据!AS508="","",IF(ISERROR(MATCH(原始数据!AS508,各类选项!$E:$E,0)),1,0))</f>
        <v/>
      </c>
      <c r="S507" s="20" t="str">
        <f>IF(原始数据!AV508="","",IF(ISERROR(MATCH(原始数据!AV508,各类选项!$C:$C,0)),1,0))</f>
        <v/>
      </c>
      <c r="T507" s="20" t="str">
        <f>IF(赛后数据!M508="","",IF(ISERROR(MATCH(赛后数据!M508,(各类选项!J:J),0)),1,0))</f>
        <v/>
      </c>
      <c r="U507" s="20" t="str">
        <f>IF(赛后数据!U508="","",IF(ISERROR(MATCH(赛后数据!U508,(各类选项!J:J),0)),1,0))</f>
        <v/>
      </c>
      <c r="V507" s="20" t="str">
        <f>IF(赛后数据!AC508="","",IF(ISERROR(MATCH(赛后数据!AC508,(各类选项!J:J),0)),1,0))</f>
        <v/>
      </c>
      <c r="W507" s="20" t="str">
        <f>IF(赛后数据!AK508="","",IF(ISERROR(MATCH(赛后数据!AK508,(各类选项!J:J),0)),1,0))</f>
        <v/>
      </c>
      <c r="Y507" s="20" t="str">
        <f>IF(对局数据!AM508="","",IF(ISERROR(MATCH(对局数据!AM508,(各类选项!J:J),0)),1,0))</f>
        <v/>
      </c>
    </row>
    <row r="508" spans="1:25">
      <c r="A508" s="20">
        <f t="shared" si="21"/>
        <v>0</v>
      </c>
      <c r="B508" s="20">
        <f t="shared" si="22"/>
        <v>0</v>
      </c>
      <c r="C508" s="20">
        <f t="shared" si="23"/>
        <v>0</v>
      </c>
      <c r="D508" s="20" t="str">
        <f>IF(原始数据!K509="","",IF(ISERROR(MATCH(原始数据!K509,原始数据!E509:F509,0)),1,0)-IF(原始数据!K509="",1,0))</f>
        <v/>
      </c>
      <c r="E508" s="20" t="str">
        <f>IF(原始数据!L509="","",IF(ISERROR(MATCH(原始数据!L509,各类选项!L:L,0)),1,0)-IF(原始数据!L509="",1,0))</f>
        <v/>
      </c>
      <c r="F508" s="20" t="str">
        <f>IF(原始数据!W509="","",IF(ISERROR(MATCH(原始数据!W509,各类选项!G:G,0)),1,0))</f>
        <v/>
      </c>
      <c r="G508" s="20" t="str">
        <f>IF(原始数据!X509="","",IF(ISERROR(MATCH(原始数据!X509,各类选项!G:G,0)),1,0))</f>
        <v/>
      </c>
      <c r="H508" s="20" t="str">
        <f>IF(原始数据!AK509="","",IF(ISERROR(MATCH(原始数据!AK509,各类选项!$E:$E,0)),1,0))</f>
        <v/>
      </c>
      <c r="I508" s="20" t="str">
        <f>IF(原始数据!AL509="","",IF(ISERROR(MATCH(原始数据!AL509,各类选项!$E:$E,0)),1,0))</f>
        <v/>
      </c>
      <c r="J508" s="20" t="str">
        <f>IF(原始数据!AR509="","",IF(ISERROR(MATCH(原始数据!AR509,各类选项!$E:$E,0)),1,0))</f>
        <v/>
      </c>
      <c r="K508" s="20" t="str">
        <f>IF(原始数据!AT509="","",IF(ISERROR(MATCH(原始数据!AT509,各类选项!$E:$E,0)),1,0))</f>
        <v/>
      </c>
      <c r="L508" s="20" t="str">
        <f>IF(原始数据!AM509="","",IF(ISERROR(MATCH(原始数据!AM509,各类选项!$C:$C,0)),1,0))</f>
        <v/>
      </c>
      <c r="M508" s="20" t="str">
        <f>IF(原始数据!AN509="","",IF(ISERROR(MATCH(原始数据!AN509,各类选项!$C:$C,0)),1,0))</f>
        <v/>
      </c>
      <c r="N508" s="20" t="str">
        <f>IF(原始数据!AO509="","",IF(ISERROR(MATCH(原始数据!AO509,各类选项!$C:$C,0)),1,0))</f>
        <v/>
      </c>
      <c r="O508" s="20" t="str">
        <f>IF(原始数据!AP509="","",IF(ISERROR(MATCH(原始数据!AP509,各类选项!$E:$E,0)),1,0))</f>
        <v/>
      </c>
      <c r="P508" s="20" t="str">
        <f>IF(原始数据!AQ509="","",IF(ISERROR(MATCH(原始数据!AQ509,各类选项!$E:$E,0)),1,0))</f>
        <v/>
      </c>
      <c r="Q508" s="20" t="str">
        <f>IF(原始数据!AR509="","",IF(ISERROR(MATCH(原始数据!AR509,各类选项!$E:$E,0)),1,0))</f>
        <v/>
      </c>
      <c r="R508" s="20" t="str">
        <f>IF(原始数据!AS509="","",IF(ISERROR(MATCH(原始数据!AS509,各类选项!$E:$E,0)),1,0))</f>
        <v/>
      </c>
      <c r="S508" s="20" t="str">
        <f>IF(原始数据!AV509="","",IF(ISERROR(MATCH(原始数据!AV509,各类选项!$C:$C,0)),1,0))</f>
        <v/>
      </c>
      <c r="T508" s="20" t="str">
        <f>IF(赛后数据!M509="","",IF(ISERROR(MATCH(赛后数据!M509,(各类选项!J:J),0)),1,0))</f>
        <v/>
      </c>
      <c r="U508" s="20" t="str">
        <f>IF(赛后数据!U509="","",IF(ISERROR(MATCH(赛后数据!U509,(各类选项!J:J),0)),1,0))</f>
        <v/>
      </c>
      <c r="V508" s="20" t="str">
        <f>IF(赛后数据!AC509="","",IF(ISERROR(MATCH(赛后数据!AC509,(各类选项!J:J),0)),1,0))</f>
        <v/>
      </c>
      <c r="W508" s="20" t="str">
        <f>IF(赛后数据!AK509="","",IF(ISERROR(MATCH(赛后数据!AK509,(各类选项!J:J),0)),1,0))</f>
        <v/>
      </c>
      <c r="Y508" s="20" t="str">
        <f>IF(对局数据!AM509="","",IF(ISERROR(MATCH(对局数据!AM509,(各类选项!J:J),0)),1,0))</f>
        <v/>
      </c>
    </row>
    <row r="509" spans="1:25">
      <c r="A509" s="20">
        <f t="shared" si="21"/>
        <v>0</v>
      </c>
      <c r="B509" s="20">
        <f t="shared" si="22"/>
        <v>0</v>
      </c>
      <c r="C509" s="20">
        <f t="shared" si="23"/>
        <v>0</v>
      </c>
      <c r="D509" s="20" t="str">
        <f>IF(原始数据!K510="","",IF(ISERROR(MATCH(原始数据!K510,原始数据!E510:F510,0)),1,0)-IF(原始数据!K510="",1,0))</f>
        <v/>
      </c>
      <c r="E509" s="20" t="str">
        <f>IF(原始数据!L510="","",IF(ISERROR(MATCH(原始数据!L510,各类选项!L:L,0)),1,0)-IF(原始数据!L510="",1,0))</f>
        <v/>
      </c>
      <c r="F509" s="20" t="str">
        <f>IF(原始数据!W510="","",IF(ISERROR(MATCH(原始数据!W510,各类选项!G:G,0)),1,0))</f>
        <v/>
      </c>
      <c r="G509" s="20" t="str">
        <f>IF(原始数据!X510="","",IF(ISERROR(MATCH(原始数据!X510,各类选项!G:G,0)),1,0))</f>
        <v/>
      </c>
      <c r="H509" s="20" t="str">
        <f>IF(原始数据!AK510="","",IF(ISERROR(MATCH(原始数据!AK510,各类选项!$E:$E,0)),1,0))</f>
        <v/>
      </c>
      <c r="I509" s="20" t="str">
        <f>IF(原始数据!AL510="","",IF(ISERROR(MATCH(原始数据!AL510,各类选项!$E:$E,0)),1,0))</f>
        <v/>
      </c>
      <c r="J509" s="20" t="str">
        <f>IF(原始数据!AR510="","",IF(ISERROR(MATCH(原始数据!AR510,各类选项!$E:$E,0)),1,0))</f>
        <v/>
      </c>
      <c r="K509" s="20" t="str">
        <f>IF(原始数据!AT510="","",IF(ISERROR(MATCH(原始数据!AT510,各类选项!$E:$E,0)),1,0))</f>
        <v/>
      </c>
      <c r="L509" s="20" t="str">
        <f>IF(原始数据!AM510="","",IF(ISERROR(MATCH(原始数据!AM510,各类选项!$C:$C,0)),1,0))</f>
        <v/>
      </c>
      <c r="M509" s="20" t="str">
        <f>IF(原始数据!AN510="","",IF(ISERROR(MATCH(原始数据!AN510,各类选项!$C:$C,0)),1,0))</f>
        <v/>
      </c>
      <c r="N509" s="20" t="str">
        <f>IF(原始数据!AO510="","",IF(ISERROR(MATCH(原始数据!AO510,各类选项!$C:$C,0)),1,0))</f>
        <v/>
      </c>
      <c r="O509" s="20" t="str">
        <f>IF(原始数据!AP510="","",IF(ISERROR(MATCH(原始数据!AP510,各类选项!$E:$E,0)),1,0))</f>
        <v/>
      </c>
      <c r="P509" s="20" t="str">
        <f>IF(原始数据!AQ510="","",IF(ISERROR(MATCH(原始数据!AQ510,各类选项!$E:$E,0)),1,0))</f>
        <v/>
      </c>
      <c r="Q509" s="20" t="str">
        <f>IF(原始数据!AR510="","",IF(ISERROR(MATCH(原始数据!AR510,各类选项!$E:$E,0)),1,0))</f>
        <v/>
      </c>
      <c r="R509" s="20" t="str">
        <f>IF(原始数据!AS510="","",IF(ISERROR(MATCH(原始数据!AS510,各类选项!$E:$E,0)),1,0))</f>
        <v/>
      </c>
      <c r="S509" s="20" t="str">
        <f>IF(原始数据!AV510="","",IF(ISERROR(MATCH(原始数据!AV510,各类选项!$C:$C,0)),1,0))</f>
        <v/>
      </c>
      <c r="T509" s="20" t="str">
        <f>IF(赛后数据!M510="","",IF(ISERROR(MATCH(赛后数据!M510,(各类选项!J:J),0)),1,0))</f>
        <v/>
      </c>
      <c r="U509" s="20" t="str">
        <f>IF(赛后数据!U510="","",IF(ISERROR(MATCH(赛后数据!U510,(各类选项!J:J),0)),1,0))</f>
        <v/>
      </c>
      <c r="V509" s="20" t="str">
        <f>IF(赛后数据!AC510="","",IF(ISERROR(MATCH(赛后数据!AC510,(各类选项!J:J),0)),1,0))</f>
        <v/>
      </c>
      <c r="W509" s="20" t="str">
        <f>IF(赛后数据!AK510="","",IF(ISERROR(MATCH(赛后数据!AK510,(各类选项!J:J),0)),1,0))</f>
        <v/>
      </c>
      <c r="Y509" s="20" t="str">
        <f>IF(对局数据!AM510="","",IF(ISERROR(MATCH(对局数据!AM510,(各类选项!J:J),0)),1,0))</f>
        <v/>
      </c>
    </row>
    <row r="510" spans="1:25">
      <c r="A510" s="20">
        <f t="shared" si="21"/>
        <v>0</v>
      </c>
      <c r="B510" s="20">
        <f t="shared" si="22"/>
        <v>0</v>
      </c>
      <c r="C510" s="20">
        <f t="shared" si="23"/>
        <v>0</v>
      </c>
      <c r="D510" s="20" t="str">
        <f>IF(原始数据!K511="","",IF(ISERROR(MATCH(原始数据!K511,原始数据!E511:F511,0)),1,0)-IF(原始数据!K511="",1,0))</f>
        <v/>
      </c>
      <c r="E510" s="20" t="str">
        <f>IF(原始数据!L511="","",IF(ISERROR(MATCH(原始数据!L511,各类选项!L:L,0)),1,0)-IF(原始数据!L511="",1,0))</f>
        <v/>
      </c>
      <c r="F510" s="20" t="str">
        <f>IF(原始数据!W511="","",IF(ISERROR(MATCH(原始数据!W511,各类选项!G:G,0)),1,0))</f>
        <v/>
      </c>
      <c r="G510" s="20" t="str">
        <f>IF(原始数据!X511="","",IF(ISERROR(MATCH(原始数据!X511,各类选项!G:G,0)),1,0))</f>
        <v/>
      </c>
      <c r="H510" s="20" t="str">
        <f>IF(原始数据!AK511="","",IF(ISERROR(MATCH(原始数据!AK511,各类选项!$E:$E,0)),1,0))</f>
        <v/>
      </c>
      <c r="I510" s="20" t="str">
        <f>IF(原始数据!AL511="","",IF(ISERROR(MATCH(原始数据!AL511,各类选项!$E:$E,0)),1,0))</f>
        <v/>
      </c>
      <c r="J510" s="20" t="str">
        <f>IF(原始数据!AR511="","",IF(ISERROR(MATCH(原始数据!AR511,各类选项!$E:$E,0)),1,0))</f>
        <v/>
      </c>
      <c r="K510" s="20" t="str">
        <f>IF(原始数据!AT511="","",IF(ISERROR(MATCH(原始数据!AT511,各类选项!$E:$E,0)),1,0))</f>
        <v/>
      </c>
      <c r="L510" s="20" t="str">
        <f>IF(原始数据!AM511="","",IF(ISERROR(MATCH(原始数据!AM511,各类选项!$C:$C,0)),1,0))</f>
        <v/>
      </c>
      <c r="M510" s="20" t="str">
        <f>IF(原始数据!AN511="","",IF(ISERROR(MATCH(原始数据!AN511,各类选项!$C:$C,0)),1,0))</f>
        <v/>
      </c>
      <c r="N510" s="20" t="str">
        <f>IF(原始数据!AO511="","",IF(ISERROR(MATCH(原始数据!AO511,各类选项!$C:$C,0)),1,0))</f>
        <v/>
      </c>
      <c r="O510" s="20" t="str">
        <f>IF(原始数据!AP511="","",IF(ISERROR(MATCH(原始数据!AP511,各类选项!$E:$E,0)),1,0))</f>
        <v/>
      </c>
      <c r="P510" s="20" t="str">
        <f>IF(原始数据!AQ511="","",IF(ISERROR(MATCH(原始数据!AQ511,各类选项!$E:$E,0)),1,0))</f>
        <v/>
      </c>
      <c r="Q510" s="20" t="str">
        <f>IF(原始数据!AR511="","",IF(ISERROR(MATCH(原始数据!AR511,各类选项!$E:$E,0)),1,0))</f>
        <v/>
      </c>
      <c r="R510" s="20" t="str">
        <f>IF(原始数据!AS511="","",IF(ISERROR(MATCH(原始数据!AS511,各类选项!$E:$E,0)),1,0))</f>
        <v/>
      </c>
      <c r="S510" s="20" t="str">
        <f>IF(原始数据!AV511="","",IF(ISERROR(MATCH(原始数据!AV511,各类选项!$C:$C,0)),1,0))</f>
        <v/>
      </c>
      <c r="T510" s="20" t="str">
        <f>IF(赛后数据!M511="","",IF(ISERROR(MATCH(赛后数据!M511,(各类选项!J:J),0)),1,0))</f>
        <v/>
      </c>
      <c r="U510" s="20" t="str">
        <f>IF(赛后数据!U511="","",IF(ISERROR(MATCH(赛后数据!U511,(各类选项!J:J),0)),1,0))</f>
        <v/>
      </c>
      <c r="V510" s="20" t="str">
        <f>IF(赛后数据!AC511="","",IF(ISERROR(MATCH(赛后数据!AC511,(各类选项!J:J),0)),1,0))</f>
        <v/>
      </c>
      <c r="W510" s="20" t="str">
        <f>IF(赛后数据!AK511="","",IF(ISERROR(MATCH(赛后数据!AK511,(各类选项!J:J),0)),1,0))</f>
        <v/>
      </c>
      <c r="Y510" s="20" t="str">
        <f>IF(对局数据!AM511="","",IF(ISERROR(MATCH(对局数据!AM511,(各类选项!J:J),0)),1,0))</f>
        <v/>
      </c>
    </row>
    <row r="511" spans="1:25">
      <c r="A511" s="20">
        <f t="shared" si="21"/>
        <v>0</v>
      </c>
      <c r="B511" s="20">
        <f t="shared" si="22"/>
        <v>0</v>
      </c>
      <c r="C511" s="20">
        <f t="shared" si="23"/>
        <v>0</v>
      </c>
      <c r="D511" s="20" t="str">
        <f>IF(原始数据!K512="","",IF(ISERROR(MATCH(原始数据!K512,原始数据!E512:F512,0)),1,0)-IF(原始数据!K512="",1,0))</f>
        <v/>
      </c>
      <c r="E511" s="20" t="str">
        <f>IF(原始数据!L512="","",IF(ISERROR(MATCH(原始数据!L512,各类选项!L:L,0)),1,0)-IF(原始数据!L512="",1,0))</f>
        <v/>
      </c>
      <c r="F511" s="20" t="str">
        <f>IF(原始数据!W512="","",IF(ISERROR(MATCH(原始数据!W512,各类选项!G:G,0)),1,0))</f>
        <v/>
      </c>
      <c r="G511" s="20" t="str">
        <f>IF(原始数据!X512="","",IF(ISERROR(MATCH(原始数据!X512,各类选项!G:G,0)),1,0))</f>
        <v/>
      </c>
      <c r="H511" s="20" t="str">
        <f>IF(原始数据!AK512="","",IF(ISERROR(MATCH(原始数据!AK512,各类选项!$E:$E,0)),1,0))</f>
        <v/>
      </c>
      <c r="I511" s="20" t="str">
        <f>IF(原始数据!AL512="","",IF(ISERROR(MATCH(原始数据!AL512,各类选项!$E:$E,0)),1,0))</f>
        <v/>
      </c>
      <c r="J511" s="20" t="str">
        <f>IF(原始数据!AR512="","",IF(ISERROR(MATCH(原始数据!AR512,各类选项!$E:$E,0)),1,0))</f>
        <v/>
      </c>
      <c r="K511" s="20" t="str">
        <f>IF(原始数据!AT512="","",IF(ISERROR(MATCH(原始数据!AT512,各类选项!$E:$E,0)),1,0))</f>
        <v/>
      </c>
      <c r="L511" s="20" t="str">
        <f>IF(原始数据!AM512="","",IF(ISERROR(MATCH(原始数据!AM512,各类选项!$C:$C,0)),1,0))</f>
        <v/>
      </c>
      <c r="M511" s="20" t="str">
        <f>IF(原始数据!AN512="","",IF(ISERROR(MATCH(原始数据!AN512,各类选项!$C:$C,0)),1,0))</f>
        <v/>
      </c>
      <c r="N511" s="20" t="str">
        <f>IF(原始数据!AO512="","",IF(ISERROR(MATCH(原始数据!AO512,各类选项!$C:$C,0)),1,0))</f>
        <v/>
      </c>
      <c r="O511" s="20" t="str">
        <f>IF(原始数据!AP512="","",IF(ISERROR(MATCH(原始数据!AP512,各类选项!$E:$E,0)),1,0))</f>
        <v/>
      </c>
      <c r="P511" s="20" t="str">
        <f>IF(原始数据!AQ512="","",IF(ISERROR(MATCH(原始数据!AQ512,各类选项!$E:$E,0)),1,0))</f>
        <v/>
      </c>
      <c r="Q511" s="20" t="str">
        <f>IF(原始数据!AR512="","",IF(ISERROR(MATCH(原始数据!AR512,各类选项!$E:$E,0)),1,0))</f>
        <v/>
      </c>
      <c r="R511" s="20" t="str">
        <f>IF(原始数据!AS512="","",IF(ISERROR(MATCH(原始数据!AS512,各类选项!$E:$E,0)),1,0))</f>
        <v/>
      </c>
      <c r="S511" s="20" t="str">
        <f>IF(原始数据!AV512="","",IF(ISERROR(MATCH(原始数据!AV512,各类选项!$C:$C,0)),1,0))</f>
        <v/>
      </c>
      <c r="T511" s="20" t="str">
        <f>IF(赛后数据!M512="","",IF(ISERROR(MATCH(赛后数据!M512,(各类选项!J:J),0)),1,0))</f>
        <v/>
      </c>
      <c r="U511" s="20" t="str">
        <f>IF(赛后数据!U512="","",IF(ISERROR(MATCH(赛后数据!U512,(各类选项!J:J),0)),1,0))</f>
        <v/>
      </c>
      <c r="V511" s="20" t="str">
        <f>IF(赛后数据!AC512="","",IF(ISERROR(MATCH(赛后数据!AC512,(各类选项!J:J),0)),1,0))</f>
        <v/>
      </c>
      <c r="W511" s="20" t="str">
        <f>IF(赛后数据!AK512="","",IF(ISERROR(MATCH(赛后数据!AK512,(各类选项!J:J),0)),1,0))</f>
        <v/>
      </c>
      <c r="Y511" s="20" t="str">
        <f>IF(对局数据!AM512="","",IF(ISERROR(MATCH(对局数据!AM512,(各类选项!J:J),0)),1,0))</f>
        <v/>
      </c>
    </row>
    <row r="512" spans="1:25">
      <c r="A512" s="20">
        <f t="shared" si="21"/>
        <v>0</v>
      </c>
      <c r="B512" s="20">
        <f t="shared" si="22"/>
        <v>0</v>
      </c>
      <c r="C512" s="20">
        <f t="shared" si="23"/>
        <v>0</v>
      </c>
      <c r="D512" s="20" t="str">
        <f>IF(原始数据!K513="","",IF(ISERROR(MATCH(原始数据!K513,原始数据!E513:F513,0)),1,0)-IF(原始数据!K513="",1,0))</f>
        <v/>
      </c>
      <c r="E512" s="20" t="str">
        <f>IF(原始数据!L513="","",IF(ISERROR(MATCH(原始数据!L513,各类选项!L:L,0)),1,0)-IF(原始数据!L513="",1,0))</f>
        <v/>
      </c>
      <c r="F512" s="20" t="str">
        <f>IF(原始数据!W513="","",IF(ISERROR(MATCH(原始数据!W513,各类选项!G:G,0)),1,0))</f>
        <v/>
      </c>
      <c r="G512" s="20" t="str">
        <f>IF(原始数据!X513="","",IF(ISERROR(MATCH(原始数据!X513,各类选项!G:G,0)),1,0))</f>
        <v/>
      </c>
      <c r="H512" s="20" t="str">
        <f>IF(原始数据!AK513="","",IF(ISERROR(MATCH(原始数据!AK513,各类选项!$E:$E,0)),1,0))</f>
        <v/>
      </c>
      <c r="I512" s="20" t="str">
        <f>IF(原始数据!AL513="","",IF(ISERROR(MATCH(原始数据!AL513,各类选项!$E:$E,0)),1,0))</f>
        <v/>
      </c>
      <c r="J512" s="20" t="str">
        <f>IF(原始数据!AR513="","",IF(ISERROR(MATCH(原始数据!AR513,各类选项!$E:$E,0)),1,0))</f>
        <v/>
      </c>
      <c r="K512" s="20" t="str">
        <f>IF(原始数据!AT513="","",IF(ISERROR(MATCH(原始数据!AT513,各类选项!$E:$E,0)),1,0))</f>
        <v/>
      </c>
      <c r="L512" s="20" t="str">
        <f>IF(原始数据!AM513="","",IF(ISERROR(MATCH(原始数据!AM513,各类选项!$C:$C,0)),1,0))</f>
        <v/>
      </c>
      <c r="M512" s="20" t="str">
        <f>IF(原始数据!AN513="","",IF(ISERROR(MATCH(原始数据!AN513,各类选项!$C:$C,0)),1,0))</f>
        <v/>
      </c>
      <c r="N512" s="20" t="str">
        <f>IF(原始数据!AO513="","",IF(ISERROR(MATCH(原始数据!AO513,各类选项!$C:$C,0)),1,0))</f>
        <v/>
      </c>
      <c r="O512" s="20" t="str">
        <f>IF(原始数据!AP513="","",IF(ISERROR(MATCH(原始数据!AP513,各类选项!$E:$E,0)),1,0))</f>
        <v/>
      </c>
      <c r="P512" s="20" t="str">
        <f>IF(原始数据!AQ513="","",IF(ISERROR(MATCH(原始数据!AQ513,各类选项!$E:$E,0)),1,0))</f>
        <v/>
      </c>
      <c r="Q512" s="20" t="str">
        <f>IF(原始数据!AR513="","",IF(ISERROR(MATCH(原始数据!AR513,各类选项!$E:$E,0)),1,0))</f>
        <v/>
      </c>
      <c r="R512" s="20" t="str">
        <f>IF(原始数据!AS513="","",IF(ISERROR(MATCH(原始数据!AS513,各类选项!$E:$E,0)),1,0))</f>
        <v/>
      </c>
      <c r="S512" s="20" t="str">
        <f>IF(原始数据!AV513="","",IF(ISERROR(MATCH(原始数据!AV513,各类选项!$C:$C,0)),1,0))</f>
        <v/>
      </c>
      <c r="T512" s="20" t="str">
        <f>IF(赛后数据!M513="","",IF(ISERROR(MATCH(赛后数据!M513,(各类选项!J:J),0)),1,0))</f>
        <v/>
      </c>
      <c r="U512" s="20" t="str">
        <f>IF(赛后数据!U513="","",IF(ISERROR(MATCH(赛后数据!U513,(各类选项!J:J),0)),1,0))</f>
        <v/>
      </c>
      <c r="V512" s="20" t="str">
        <f>IF(赛后数据!AC513="","",IF(ISERROR(MATCH(赛后数据!AC513,(各类选项!J:J),0)),1,0))</f>
        <v/>
      </c>
      <c r="W512" s="20" t="str">
        <f>IF(赛后数据!AK513="","",IF(ISERROR(MATCH(赛后数据!AK513,(各类选项!J:J),0)),1,0))</f>
        <v/>
      </c>
      <c r="Y512" s="20" t="str">
        <f>IF(对局数据!AM513="","",IF(ISERROR(MATCH(对局数据!AM513,(各类选项!J:J),0)),1,0))</f>
        <v/>
      </c>
    </row>
    <row r="513" spans="1:25">
      <c r="A513" s="20">
        <f t="shared" si="21"/>
        <v>0</v>
      </c>
      <c r="B513" s="20">
        <f t="shared" si="22"/>
        <v>0</v>
      </c>
      <c r="C513" s="20">
        <f t="shared" si="23"/>
        <v>0</v>
      </c>
      <c r="D513" s="20" t="str">
        <f>IF(原始数据!K514="","",IF(ISERROR(MATCH(原始数据!K514,原始数据!E514:F514,0)),1,0)-IF(原始数据!K514="",1,0))</f>
        <v/>
      </c>
      <c r="E513" s="20" t="str">
        <f>IF(原始数据!L514="","",IF(ISERROR(MATCH(原始数据!L514,各类选项!L:L,0)),1,0)-IF(原始数据!L514="",1,0))</f>
        <v/>
      </c>
      <c r="F513" s="20" t="str">
        <f>IF(原始数据!W514="","",IF(ISERROR(MATCH(原始数据!W514,各类选项!G:G,0)),1,0))</f>
        <v/>
      </c>
      <c r="G513" s="20" t="str">
        <f>IF(原始数据!X514="","",IF(ISERROR(MATCH(原始数据!X514,各类选项!G:G,0)),1,0))</f>
        <v/>
      </c>
      <c r="H513" s="20" t="str">
        <f>IF(原始数据!AK514="","",IF(ISERROR(MATCH(原始数据!AK514,各类选项!$E:$E,0)),1,0))</f>
        <v/>
      </c>
      <c r="I513" s="20" t="str">
        <f>IF(原始数据!AL514="","",IF(ISERROR(MATCH(原始数据!AL514,各类选项!$E:$E,0)),1,0))</f>
        <v/>
      </c>
      <c r="J513" s="20" t="str">
        <f>IF(原始数据!AR514="","",IF(ISERROR(MATCH(原始数据!AR514,各类选项!$E:$E,0)),1,0))</f>
        <v/>
      </c>
      <c r="K513" s="20" t="str">
        <f>IF(原始数据!AT514="","",IF(ISERROR(MATCH(原始数据!AT514,各类选项!$E:$E,0)),1,0))</f>
        <v/>
      </c>
      <c r="L513" s="20" t="str">
        <f>IF(原始数据!AM514="","",IF(ISERROR(MATCH(原始数据!AM514,各类选项!$C:$C,0)),1,0))</f>
        <v/>
      </c>
      <c r="M513" s="20" t="str">
        <f>IF(原始数据!AN514="","",IF(ISERROR(MATCH(原始数据!AN514,各类选项!$C:$C,0)),1,0))</f>
        <v/>
      </c>
      <c r="N513" s="20" t="str">
        <f>IF(原始数据!AO514="","",IF(ISERROR(MATCH(原始数据!AO514,各类选项!$C:$C,0)),1,0))</f>
        <v/>
      </c>
      <c r="O513" s="20" t="str">
        <f>IF(原始数据!AP514="","",IF(ISERROR(MATCH(原始数据!AP514,各类选项!$E:$E,0)),1,0))</f>
        <v/>
      </c>
      <c r="P513" s="20" t="str">
        <f>IF(原始数据!AQ514="","",IF(ISERROR(MATCH(原始数据!AQ514,各类选项!$E:$E,0)),1,0))</f>
        <v/>
      </c>
      <c r="Q513" s="20" t="str">
        <f>IF(原始数据!AR514="","",IF(ISERROR(MATCH(原始数据!AR514,各类选项!$E:$E,0)),1,0))</f>
        <v/>
      </c>
      <c r="R513" s="20" t="str">
        <f>IF(原始数据!AS514="","",IF(ISERROR(MATCH(原始数据!AS514,各类选项!$E:$E,0)),1,0))</f>
        <v/>
      </c>
      <c r="S513" s="20" t="str">
        <f>IF(原始数据!AV514="","",IF(ISERROR(MATCH(原始数据!AV514,各类选项!$C:$C,0)),1,0))</f>
        <v/>
      </c>
      <c r="T513" s="20" t="str">
        <f>IF(赛后数据!M514="","",IF(ISERROR(MATCH(赛后数据!M514,(各类选项!J:J),0)),1,0))</f>
        <v/>
      </c>
      <c r="U513" s="20" t="str">
        <f>IF(赛后数据!U514="","",IF(ISERROR(MATCH(赛后数据!U514,(各类选项!J:J),0)),1,0))</f>
        <v/>
      </c>
      <c r="V513" s="20" t="str">
        <f>IF(赛后数据!AC514="","",IF(ISERROR(MATCH(赛后数据!AC514,(各类选项!J:J),0)),1,0))</f>
        <v/>
      </c>
      <c r="W513" s="20" t="str">
        <f>IF(赛后数据!AK514="","",IF(ISERROR(MATCH(赛后数据!AK514,(各类选项!J:J),0)),1,0))</f>
        <v/>
      </c>
      <c r="Y513" s="20" t="str">
        <f>IF(对局数据!AM514="","",IF(ISERROR(MATCH(对局数据!AM514,(各类选项!J:J),0)),1,0))</f>
        <v/>
      </c>
    </row>
    <row r="514" spans="1:25">
      <c r="A514" s="20">
        <f t="shared" si="21"/>
        <v>0</v>
      </c>
      <c r="B514" s="20">
        <f t="shared" si="22"/>
        <v>0</v>
      </c>
      <c r="C514" s="20">
        <f t="shared" si="23"/>
        <v>0</v>
      </c>
      <c r="D514" s="20" t="str">
        <f>IF(原始数据!K515="","",IF(ISERROR(MATCH(原始数据!K515,原始数据!E515:F515,0)),1,0)-IF(原始数据!K515="",1,0))</f>
        <v/>
      </c>
      <c r="E514" s="20" t="str">
        <f>IF(原始数据!L515="","",IF(ISERROR(MATCH(原始数据!L515,各类选项!L:L,0)),1,0)-IF(原始数据!L515="",1,0))</f>
        <v/>
      </c>
      <c r="F514" s="20" t="str">
        <f>IF(原始数据!W515="","",IF(ISERROR(MATCH(原始数据!W515,各类选项!G:G,0)),1,0))</f>
        <v/>
      </c>
      <c r="G514" s="20" t="str">
        <f>IF(原始数据!X515="","",IF(ISERROR(MATCH(原始数据!X515,各类选项!G:G,0)),1,0))</f>
        <v/>
      </c>
      <c r="H514" s="20" t="str">
        <f>IF(原始数据!AK515="","",IF(ISERROR(MATCH(原始数据!AK515,各类选项!$E:$E,0)),1,0))</f>
        <v/>
      </c>
      <c r="I514" s="20" t="str">
        <f>IF(原始数据!AL515="","",IF(ISERROR(MATCH(原始数据!AL515,各类选项!$E:$E,0)),1,0))</f>
        <v/>
      </c>
      <c r="J514" s="20" t="str">
        <f>IF(原始数据!AR515="","",IF(ISERROR(MATCH(原始数据!AR515,各类选项!$E:$E,0)),1,0))</f>
        <v/>
      </c>
      <c r="K514" s="20" t="str">
        <f>IF(原始数据!AT515="","",IF(ISERROR(MATCH(原始数据!AT515,各类选项!$E:$E,0)),1,0))</f>
        <v/>
      </c>
      <c r="L514" s="20" t="str">
        <f>IF(原始数据!AM515="","",IF(ISERROR(MATCH(原始数据!AM515,各类选项!$C:$C,0)),1,0))</f>
        <v/>
      </c>
      <c r="M514" s="20" t="str">
        <f>IF(原始数据!AN515="","",IF(ISERROR(MATCH(原始数据!AN515,各类选项!$C:$C,0)),1,0))</f>
        <v/>
      </c>
      <c r="N514" s="20" t="str">
        <f>IF(原始数据!AO515="","",IF(ISERROR(MATCH(原始数据!AO515,各类选项!$C:$C,0)),1,0))</f>
        <v/>
      </c>
      <c r="O514" s="20" t="str">
        <f>IF(原始数据!AP515="","",IF(ISERROR(MATCH(原始数据!AP515,各类选项!$E:$E,0)),1,0))</f>
        <v/>
      </c>
      <c r="P514" s="20" t="str">
        <f>IF(原始数据!AQ515="","",IF(ISERROR(MATCH(原始数据!AQ515,各类选项!$E:$E,0)),1,0))</f>
        <v/>
      </c>
      <c r="Q514" s="20" t="str">
        <f>IF(原始数据!AR515="","",IF(ISERROR(MATCH(原始数据!AR515,各类选项!$E:$E,0)),1,0))</f>
        <v/>
      </c>
      <c r="R514" s="20" t="str">
        <f>IF(原始数据!AS515="","",IF(ISERROR(MATCH(原始数据!AS515,各类选项!$E:$E,0)),1,0))</f>
        <v/>
      </c>
      <c r="S514" s="20" t="str">
        <f>IF(原始数据!AV515="","",IF(ISERROR(MATCH(原始数据!AV515,各类选项!$C:$C,0)),1,0))</f>
        <v/>
      </c>
      <c r="T514" s="20" t="str">
        <f>IF(赛后数据!M515="","",IF(ISERROR(MATCH(赛后数据!M515,(各类选项!J:J),0)),1,0))</f>
        <v/>
      </c>
      <c r="U514" s="20" t="str">
        <f>IF(赛后数据!U515="","",IF(ISERROR(MATCH(赛后数据!U515,(各类选项!J:J),0)),1,0))</f>
        <v/>
      </c>
      <c r="V514" s="20" t="str">
        <f>IF(赛后数据!AC515="","",IF(ISERROR(MATCH(赛后数据!AC515,(各类选项!J:J),0)),1,0))</f>
        <v/>
      </c>
      <c r="W514" s="20" t="str">
        <f>IF(赛后数据!AK515="","",IF(ISERROR(MATCH(赛后数据!AK515,(各类选项!J:J),0)),1,0))</f>
        <v/>
      </c>
      <c r="Y514" s="20" t="str">
        <f>IF(对局数据!AM515="","",IF(ISERROR(MATCH(对局数据!AM515,(各类选项!J:J),0)),1,0))</f>
        <v/>
      </c>
    </row>
    <row r="515" spans="1:25">
      <c r="A515" s="20">
        <f t="shared" ref="A515:A578" si="24">COUNTIF(D515:S515,"&gt;0")</f>
        <v>0</v>
      </c>
      <c r="B515" s="20">
        <f t="shared" ref="B515:B578" si="25">COUNTIF(T515:W515,"&gt;0")</f>
        <v>0</v>
      </c>
      <c r="C515" s="20">
        <f t="shared" ref="C515:C578" si="26">COUNTIF(T515:W515,"&gt;0")+COUNTIF(Y515,"&gt;0")</f>
        <v>0</v>
      </c>
      <c r="D515" s="20" t="str">
        <f>IF(原始数据!K516="","",IF(ISERROR(MATCH(原始数据!K516,原始数据!E516:F516,0)),1,0)-IF(原始数据!K516="",1,0))</f>
        <v/>
      </c>
      <c r="E515" s="20" t="str">
        <f>IF(原始数据!L516="","",IF(ISERROR(MATCH(原始数据!L516,各类选项!L:L,0)),1,0)-IF(原始数据!L516="",1,0))</f>
        <v/>
      </c>
      <c r="F515" s="20" t="str">
        <f>IF(原始数据!W516="","",IF(ISERROR(MATCH(原始数据!W516,各类选项!G:G,0)),1,0))</f>
        <v/>
      </c>
      <c r="G515" s="20" t="str">
        <f>IF(原始数据!X516="","",IF(ISERROR(MATCH(原始数据!X516,各类选项!G:G,0)),1,0))</f>
        <v/>
      </c>
      <c r="H515" s="20" t="str">
        <f>IF(原始数据!AK516="","",IF(ISERROR(MATCH(原始数据!AK516,各类选项!$E:$E,0)),1,0))</f>
        <v/>
      </c>
      <c r="I515" s="20" t="str">
        <f>IF(原始数据!AL516="","",IF(ISERROR(MATCH(原始数据!AL516,各类选项!$E:$E,0)),1,0))</f>
        <v/>
      </c>
      <c r="J515" s="20" t="str">
        <f>IF(原始数据!AR516="","",IF(ISERROR(MATCH(原始数据!AR516,各类选项!$E:$E,0)),1,0))</f>
        <v/>
      </c>
      <c r="K515" s="20" t="str">
        <f>IF(原始数据!AT516="","",IF(ISERROR(MATCH(原始数据!AT516,各类选项!$E:$E,0)),1,0))</f>
        <v/>
      </c>
      <c r="L515" s="20" t="str">
        <f>IF(原始数据!AM516="","",IF(ISERROR(MATCH(原始数据!AM516,各类选项!$C:$C,0)),1,0))</f>
        <v/>
      </c>
      <c r="M515" s="20" t="str">
        <f>IF(原始数据!AN516="","",IF(ISERROR(MATCH(原始数据!AN516,各类选项!$C:$C,0)),1,0))</f>
        <v/>
      </c>
      <c r="N515" s="20" t="str">
        <f>IF(原始数据!AO516="","",IF(ISERROR(MATCH(原始数据!AO516,各类选项!$C:$C,0)),1,0))</f>
        <v/>
      </c>
      <c r="O515" s="20" t="str">
        <f>IF(原始数据!AP516="","",IF(ISERROR(MATCH(原始数据!AP516,各类选项!$E:$E,0)),1,0))</f>
        <v/>
      </c>
      <c r="P515" s="20" t="str">
        <f>IF(原始数据!AQ516="","",IF(ISERROR(MATCH(原始数据!AQ516,各类选项!$E:$E,0)),1,0))</f>
        <v/>
      </c>
      <c r="Q515" s="20" t="str">
        <f>IF(原始数据!AR516="","",IF(ISERROR(MATCH(原始数据!AR516,各类选项!$E:$E,0)),1,0))</f>
        <v/>
      </c>
      <c r="R515" s="20" t="str">
        <f>IF(原始数据!AS516="","",IF(ISERROR(MATCH(原始数据!AS516,各类选项!$E:$E,0)),1,0))</f>
        <v/>
      </c>
      <c r="S515" s="20" t="str">
        <f>IF(原始数据!AV516="","",IF(ISERROR(MATCH(原始数据!AV516,各类选项!$C:$C,0)),1,0))</f>
        <v/>
      </c>
      <c r="T515" s="20" t="str">
        <f>IF(赛后数据!M516="","",IF(ISERROR(MATCH(赛后数据!M516,(各类选项!J:J),0)),1,0))</f>
        <v/>
      </c>
      <c r="U515" s="20" t="str">
        <f>IF(赛后数据!U516="","",IF(ISERROR(MATCH(赛后数据!U516,(各类选项!J:J),0)),1,0))</f>
        <v/>
      </c>
      <c r="V515" s="20" t="str">
        <f>IF(赛后数据!AC516="","",IF(ISERROR(MATCH(赛后数据!AC516,(各类选项!J:J),0)),1,0))</f>
        <v/>
      </c>
      <c r="W515" s="20" t="str">
        <f>IF(赛后数据!AK516="","",IF(ISERROR(MATCH(赛后数据!AK516,(各类选项!J:J),0)),1,0))</f>
        <v/>
      </c>
      <c r="Y515" s="20" t="str">
        <f>IF(对局数据!AM516="","",IF(ISERROR(MATCH(对局数据!AM516,(各类选项!J:J),0)),1,0))</f>
        <v/>
      </c>
    </row>
    <row r="516" spans="1:25">
      <c r="A516" s="20">
        <f t="shared" si="24"/>
        <v>0</v>
      </c>
      <c r="B516" s="20">
        <f t="shared" si="25"/>
        <v>0</v>
      </c>
      <c r="C516" s="20">
        <f t="shared" si="26"/>
        <v>0</v>
      </c>
      <c r="D516" s="20" t="str">
        <f>IF(原始数据!K517="","",IF(ISERROR(MATCH(原始数据!K517,原始数据!E517:F517,0)),1,0)-IF(原始数据!K517="",1,0))</f>
        <v/>
      </c>
      <c r="E516" s="20" t="str">
        <f>IF(原始数据!L517="","",IF(ISERROR(MATCH(原始数据!L517,各类选项!L:L,0)),1,0)-IF(原始数据!L517="",1,0))</f>
        <v/>
      </c>
      <c r="F516" s="20" t="str">
        <f>IF(原始数据!W517="","",IF(ISERROR(MATCH(原始数据!W517,各类选项!G:G,0)),1,0))</f>
        <v/>
      </c>
      <c r="G516" s="20" t="str">
        <f>IF(原始数据!X517="","",IF(ISERROR(MATCH(原始数据!X517,各类选项!G:G,0)),1,0))</f>
        <v/>
      </c>
      <c r="H516" s="20" t="str">
        <f>IF(原始数据!AK517="","",IF(ISERROR(MATCH(原始数据!AK517,各类选项!$E:$E,0)),1,0))</f>
        <v/>
      </c>
      <c r="I516" s="20" t="str">
        <f>IF(原始数据!AL517="","",IF(ISERROR(MATCH(原始数据!AL517,各类选项!$E:$E,0)),1,0))</f>
        <v/>
      </c>
      <c r="J516" s="20" t="str">
        <f>IF(原始数据!AR517="","",IF(ISERROR(MATCH(原始数据!AR517,各类选项!$E:$E,0)),1,0))</f>
        <v/>
      </c>
      <c r="K516" s="20" t="str">
        <f>IF(原始数据!AT517="","",IF(ISERROR(MATCH(原始数据!AT517,各类选项!$E:$E,0)),1,0))</f>
        <v/>
      </c>
      <c r="L516" s="20" t="str">
        <f>IF(原始数据!AM517="","",IF(ISERROR(MATCH(原始数据!AM517,各类选项!$C:$C,0)),1,0))</f>
        <v/>
      </c>
      <c r="M516" s="20" t="str">
        <f>IF(原始数据!AN517="","",IF(ISERROR(MATCH(原始数据!AN517,各类选项!$C:$C,0)),1,0))</f>
        <v/>
      </c>
      <c r="N516" s="20" t="str">
        <f>IF(原始数据!AO517="","",IF(ISERROR(MATCH(原始数据!AO517,各类选项!$C:$C,0)),1,0))</f>
        <v/>
      </c>
      <c r="O516" s="20" t="str">
        <f>IF(原始数据!AP517="","",IF(ISERROR(MATCH(原始数据!AP517,各类选项!$E:$E,0)),1,0))</f>
        <v/>
      </c>
      <c r="P516" s="20" t="str">
        <f>IF(原始数据!AQ517="","",IF(ISERROR(MATCH(原始数据!AQ517,各类选项!$E:$E,0)),1,0))</f>
        <v/>
      </c>
      <c r="Q516" s="20" t="str">
        <f>IF(原始数据!AR517="","",IF(ISERROR(MATCH(原始数据!AR517,各类选项!$E:$E,0)),1,0))</f>
        <v/>
      </c>
      <c r="R516" s="20" t="str">
        <f>IF(原始数据!AS517="","",IF(ISERROR(MATCH(原始数据!AS517,各类选项!$E:$E,0)),1,0))</f>
        <v/>
      </c>
      <c r="S516" s="20" t="str">
        <f>IF(原始数据!AV517="","",IF(ISERROR(MATCH(原始数据!AV517,各类选项!$C:$C,0)),1,0))</f>
        <v/>
      </c>
      <c r="T516" s="20" t="str">
        <f>IF(赛后数据!M517="","",IF(ISERROR(MATCH(赛后数据!M517,(各类选项!J:J),0)),1,0))</f>
        <v/>
      </c>
      <c r="U516" s="20" t="str">
        <f>IF(赛后数据!U517="","",IF(ISERROR(MATCH(赛后数据!U517,(各类选项!J:J),0)),1,0))</f>
        <v/>
      </c>
      <c r="V516" s="20" t="str">
        <f>IF(赛后数据!AC517="","",IF(ISERROR(MATCH(赛后数据!AC517,(各类选项!J:J),0)),1,0))</f>
        <v/>
      </c>
      <c r="W516" s="20" t="str">
        <f>IF(赛后数据!AK517="","",IF(ISERROR(MATCH(赛后数据!AK517,(各类选项!J:J),0)),1,0))</f>
        <v/>
      </c>
      <c r="Y516" s="20" t="str">
        <f>IF(对局数据!AM517="","",IF(ISERROR(MATCH(对局数据!AM517,(各类选项!J:J),0)),1,0))</f>
        <v/>
      </c>
    </row>
    <row r="517" spans="1:25">
      <c r="A517" s="20">
        <f t="shared" si="24"/>
        <v>0</v>
      </c>
      <c r="B517" s="20">
        <f t="shared" si="25"/>
        <v>0</v>
      </c>
      <c r="C517" s="20">
        <f t="shared" si="26"/>
        <v>0</v>
      </c>
      <c r="D517" s="20" t="str">
        <f>IF(原始数据!K518="","",IF(ISERROR(MATCH(原始数据!K518,原始数据!E518:F518,0)),1,0)-IF(原始数据!K518="",1,0))</f>
        <v/>
      </c>
      <c r="E517" s="20" t="str">
        <f>IF(原始数据!L518="","",IF(ISERROR(MATCH(原始数据!L518,各类选项!L:L,0)),1,0)-IF(原始数据!L518="",1,0))</f>
        <v/>
      </c>
      <c r="F517" s="20" t="str">
        <f>IF(原始数据!W518="","",IF(ISERROR(MATCH(原始数据!W518,各类选项!G:G,0)),1,0))</f>
        <v/>
      </c>
      <c r="G517" s="20" t="str">
        <f>IF(原始数据!X518="","",IF(ISERROR(MATCH(原始数据!X518,各类选项!G:G,0)),1,0))</f>
        <v/>
      </c>
      <c r="H517" s="20" t="str">
        <f>IF(原始数据!AK518="","",IF(ISERROR(MATCH(原始数据!AK518,各类选项!$E:$E,0)),1,0))</f>
        <v/>
      </c>
      <c r="I517" s="20" t="str">
        <f>IF(原始数据!AL518="","",IF(ISERROR(MATCH(原始数据!AL518,各类选项!$E:$E,0)),1,0))</f>
        <v/>
      </c>
      <c r="J517" s="20" t="str">
        <f>IF(原始数据!AR518="","",IF(ISERROR(MATCH(原始数据!AR518,各类选项!$E:$E,0)),1,0))</f>
        <v/>
      </c>
      <c r="K517" s="20" t="str">
        <f>IF(原始数据!AT518="","",IF(ISERROR(MATCH(原始数据!AT518,各类选项!$E:$E,0)),1,0))</f>
        <v/>
      </c>
      <c r="L517" s="20" t="str">
        <f>IF(原始数据!AM518="","",IF(ISERROR(MATCH(原始数据!AM518,各类选项!$C:$C,0)),1,0))</f>
        <v/>
      </c>
      <c r="M517" s="20" t="str">
        <f>IF(原始数据!AN518="","",IF(ISERROR(MATCH(原始数据!AN518,各类选项!$C:$C,0)),1,0))</f>
        <v/>
      </c>
      <c r="N517" s="20" t="str">
        <f>IF(原始数据!AO518="","",IF(ISERROR(MATCH(原始数据!AO518,各类选项!$C:$C,0)),1,0))</f>
        <v/>
      </c>
      <c r="O517" s="20" t="str">
        <f>IF(原始数据!AP518="","",IF(ISERROR(MATCH(原始数据!AP518,各类选项!$E:$E,0)),1,0))</f>
        <v/>
      </c>
      <c r="P517" s="20" t="str">
        <f>IF(原始数据!AQ518="","",IF(ISERROR(MATCH(原始数据!AQ518,各类选项!$E:$E,0)),1,0))</f>
        <v/>
      </c>
      <c r="Q517" s="20" t="str">
        <f>IF(原始数据!AR518="","",IF(ISERROR(MATCH(原始数据!AR518,各类选项!$E:$E,0)),1,0))</f>
        <v/>
      </c>
      <c r="R517" s="20" t="str">
        <f>IF(原始数据!AS518="","",IF(ISERROR(MATCH(原始数据!AS518,各类选项!$E:$E,0)),1,0))</f>
        <v/>
      </c>
      <c r="S517" s="20" t="str">
        <f>IF(原始数据!AV518="","",IF(ISERROR(MATCH(原始数据!AV518,各类选项!$C:$C,0)),1,0))</f>
        <v/>
      </c>
      <c r="T517" s="20" t="str">
        <f>IF(赛后数据!M518="","",IF(ISERROR(MATCH(赛后数据!M518,(各类选项!J:J),0)),1,0))</f>
        <v/>
      </c>
      <c r="U517" s="20" t="str">
        <f>IF(赛后数据!U518="","",IF(ISERROR(MATCH(赛后数据!U518,(各类选项!J:J),0)),1,0))</f>
        <v/>
      </c>
      <c r="V517" s="20" t="str">
        <f>IF(赛后数据!AC518="","",IF(ISERROR(MATCH(赛后数据!AC518,(各类选项!J:J),0)),1,0))</f>
        <v/>
      </c>
      <c r="W517" s="20" t="str">
        <f>IF(赛后数据!AK518="","",IF(ISERROR(MATCH(赛后数据!AK518,(各类选项!J:J),0)),1,0))</f>
        <v/>
      </c>
      <c r="Y517" s="20" t="str">
        <f>IF(对局数据!AM518="","",IF(ISERROR(MATCH(对局数据!AM518,(各类选项!J:J),0)),1,0))</f>
        <v/>
      </c>
    </row>
    <row r="518" spans="1:25">
      <c r="A518" s="20">
        <f t="shared" si="24"/>
        <v>0</v>
      </c>
      <c r="B518" s="20">
        <f t="shared" si="25"/>
        <v>0</v>
      </c>
      <c r="C518" s="20">
        <f t="shared" si="26"/>
        <v>0</v>
      </c>
      <c r="D518" s="20" t="str">
        <f>IF(原始数据!K519="","",IF(ISERROR(MATCH(原始数据!K519,原始数据!E519:F519,0)),1,0)-IF(原始数据!K519="",1,0))</f>
        <v/>
      </c>
      <c r="E518" s="20" t="str">
        <f>IF(原始数据!L519="","",IF(ISERROR(MATCH(原始数据!L519,各类选项!L:L,0)),1,0)-IF(原始数据!L519="",1,0))</f>
        <v/>
      </c>
      <c r="F518" s="20" t="str">
        <f>IF(原始数据!W519="","",IF(ISERROR(MATCH(原始数据!W519,各类选项!G:G,0)),1,0))</f>
        <v/>
      </c>
      <c r="G518" s="20" t="str">
        <f>IF(原始数据!X519="","",IF(ISERROR(MATCH(原始数据!X519,各类选项!G:G,0)),1,0))</f>
        <v/>
      </c>
      <c r="H518" s="20" t="str">
        <f>IF(原始数据!AK519="","",IF(ISERROR(MATCH(原始数据!AK519,各类选项!$E:$E,0)),1,0))</f>
        <v/>
      </c>
      <c r="I518" s="20" t="str">
        <f>IF(原始数据!AL519="","",IF(ISERROR(MATCH(原始数据!AL519,各类选项!$E:$E,0)),1,0))</f>
        <v/>
      </c>
      <c r="J518" s="20" t="str">
        <f>IF(原始数据!AR519="","",IF(ISERROR(MATCH(原始数据!AR519,各类选项!$E:$E,0)),1,0))</f>
        <v/>
      </c>
      <c r="K518" s="20" t="str">
        <f>IF(原始数据!AT519="","",IF(ISERROR(MATCH(原始数据!AT519,各类选项!$E:$E,0)),1,0))</f>
        <v/>
      </c>
      <c r="L518" s="20" t="str">
        <f>IF(原始数据!AM519="","",IF(ISERROR(MATCH(原始数据!AM519,各类选项!$C:$C,0)),1,0))</f>
        <v/>
      </c>
      <c r="M518" s="20" t="str">
        <f>IF(原始数据!AN519="","",IF(ISERROR(MATCH(原始数据!AN519,各类选项!$C:$C,0)),1,0))</f>
        <v/>
      </c>
      <c r="N518" s="20" t="str">
        <f>IF(原始数据!AO519="","",IF(ISERROR(MATCH(原始数据!AO519,各类选项!$C:$C,0)),1,0))</f>
        <v/>
      </c>
      <c r="O518" s="20" t="str">
        <f>IF(原始数据!AP519="","",IF(ISERROR(MATCH(原始数据!AP519,各类选项!$E:$E,0)),1,0))</f>
        <v/>
      </c>
      <c r="P518" s="20" t="str">
        <f>IF(原始数据!AQ519="","",IF(ISERROR(MATCH(原始数据!AQ519,各类选项!$E:$E,0)),1,0))</f>
        <v/>
      </c>
      <c r="Q518" s="20" t="str">
        <f>IF(原始数据!AR519="","",IF(ISERROR(MATCH(原始数据!AR519,各类选项!$E:$E,0)),1,0))</f>
        <v/>
      </c>
      <c r="R518" s="20" t="str">
        <f>IF(原始数据!AS519="","",IF(ISERROR(MATCH(原始数据!AS519,各类选项!$E:$E,0)),1,0))</f>
        <v/>
      </c>
      <c r="S518" s="20" t="str">
        <f>IF(原始数据!AV519="","",IF(ISERROR(MATCH(原始数据!AV519,各类选项!$C:$C,0)),1,0))</f>
        <v/>
      </c>
      <c r="T518" s="20" t="str">
        <f>IF(赛后数据!M519="","",IF(ISERROR(MATCH(赛后数据!M519,(各类选项!J:J),0)),1,0))</f>
        <v/>
      </c>
      <c r="U518" s="20" t="str">
        <f>IF(赛后数据!U519="","",IF(ISERROR(MATCH(赛后数据!U519,(各类选项!J:J),0)),1,0))</f>
        <v/>
      </c>
      <c r="V518" s="20" t="str">
        <f>IF(赛后数据!AC519="","",IF(ISERROR(MATCH(赛后数据!AC519,(各类选项!J:J),0)),1,0))</f>
        <v/>
      </c>
      <c r="W518" s="20" t="str">
        <f>IF(赛后数据!AK519="","",IF(ISERROR(MATCH(赛后数据!AK519,(各类选项!J:J),0)),1,0))</f>
        <v/>
      </c>
      <c r="Y518" s="20" t="str">
        <f>IF(对局数据!AM519="","",IF(ISERROR(MATCH(对局数据!AM519,(各类选项!J:J),0)),1,0))</f>
        <v/>
      </c>
    </row>
    <row r="519" spans="1:25">
      <c r="A519" s="20">
        <f t="shared" si="24"/>
        <v>0</v>
      </c>
      <c r="B519" s="20">
        <f t="shared" si="25"/>
        <v>0</v>
      </c>
      <c r="C519" s="20">
        <f t="shared" si="26"/>
        <v>0</v>
      </c>
      <c r="D519" s="20" t="str">
        <f>IF(原始数据!K520="","",IF(ISERROR(MATCH(原始数据!K520,原始数据!E520:F520,0)),1,0)-IF(原始数据!K520="",1,0))</f>
        <v/>
      </c>
      <c r="E519" s="20" t="str">
        <f>IF(原始数据!L520="","",IF(ISERROR(MATCH(原始数据!L520,各类选项!L:L,0)),1,0)-IF(原始数据!L520="",1,0))</f>
        <v/>
      </c>
      <c r="F519" s="20" t="str">
        <f>IF(原始数据!W520="","",IF(ISERROR(MATCH(原始数据!W520,各类选项!G:G,0)),1,0))</f>
        <v/>
      </c>
      <c r="G519" s="20" t="str">
        <f>IF(原始数据!X520="","",IF(ISERROR(MATCH(原始数据!X520,各类选项!G:G,0)),1,0))</f>
        <v/>
      </c>
      <c r="H519" s="20" t="str">
        <f>IF(原始数据!AK520="","",IF(ISERROR(MATCH(原始数据!AK520,各类选项!$E:$E,0)),1,0))</f>
        <v/>
      </c>
      <c r="I519" s="20" t="str">
        <f>IF(原始数据!AL520="","",IF(ISERROR(MATCH(原始数据!AL520,各类选项!$E:$E,0)),1,0))</f>
        <v/>
      </c>
      <c r="J519" s="20" t="str">
        <f>IF(原始数据!AR520="","",IF(ISERROR(MATCH(原始数据!AR520,各类选项!$E:$E,0)),1,0))</f>
        <v/>
      </c>
      <c r="K519" s="20" t="str">
        <f>IF(原始数据!AT520="","",IF(ISERROR(MATCH(原始数据!AT520,各类选项!$E:$E,0)),1,0))</f>
        <v/>
      </c>
      <c r="L519" s="20" t="str">
        <f>IF(原始数据!AM520="","",IF(ISERROR(MATCH(原始数据!AM520,各类选项!$C:$C,0)),1,0))</f>
        <v/>
      </c>
      <c r="M519" s="20" t="str">
        <f>IF(原始数据!AN520="","",IF(ISERROR(MATCH(原始数据!AN520,各类选项!$C:$C,0)),1,0))</f>
        <v/>
      </c>
      <c r="N519" s="20" t="str">
        <f>IF(原始数据!AO520="","",IF(ISERROR(MATCH(原始数据!AO520,各类选项!$C:$C,0)),1,0))</f>
        <v/>
      </c>
      <c r="O519" s="20" t="str">
        <f>IF(原始数据!AP520="","",IF(ISERROR(MATCH(原始数据!AP520,各类选项!$E:$E,0)),1,0))</f>
        <v/>
      </c>
      <c r="P519" s="20" t="str">
        <f>IF(原始数据!AQ520="","",IF(ISERROR(MATCH(原始数据!AQ520,各类选项!$E:$E,0)),1,0))</f>
        <v/>
      </c>
      <c r="Q519" s="20" t="str">
        <f>IF(原始数据!AR520="","",IF(ISERROR(MATCH(原始数据!AR520,各类选项!$E:$E,0)),1,0))</f>
        <v/>
      </c>
      <c r="R519" s="20" t="str">
        <f>IF(原始数据!AS520="","",IF(ISERROR(MATCH(原始数据!AS520,各类选项!$E:$E,0)),1,0))</f>
        <v/>
      </c>
      <c r="S519" s="20" t="str">
        <f>IF(原始数据!AV520="","",IF(ISERROR(MATCH(原始数据!AV520,各类选项!$C:$C,0)),1,0))</f>
        <v/>
      </c>
      <c r="T519" s="20" t="str">
        <f>IF(赛后数据!M520="","",IF(ISERROR(MATCH(赛后数据!M520,(各类选项!J:J),0)),1,0))</f>
        <v/>
      </c>
      <c r="U519" s="20" t="str">
        <f>IF(赛后数据!U520="","",IF(ISERROR(MATCH(赛后数据!U520,(各类选项!J:J),0)),1,0))</f>
        <v/>
      </c>
      <c r="V519" s="20" t="str">
        <f>IF(赛后数据!AC520="","",IF(ISERROR(MATCH(赛后数据!AC520,(各类选项!J:J),0)),1,0))</f>
        <v/>
      </c>
      <c r="W519" s="20" t="str">
        <f>IF(赛后数据!AK520="","",IF(ISERROR(MATCH(赛后数据!AK520,(各类选项!J:J),0)),1,0))</f>
        <v/>
      </c>
      <c r="Y519" s="20" t="str">
        <f>IF(对局数据!AM520="","",IF(ISERROR(MATCH(对局数据!AM520,(各类选项!J:J),0)),1,0))</f>
        <v/>
      </c>
    </row>
    <row r="520" spans="1:25">
      <c r="A520" s="20">
        <f t="shared" si="24"/>
        <v>0</v>
      </c>
      <c r="B520" s="20">
        <f t="shared" si="25"/>
        <v>0</v>
      </c>
      <c r="C520" s="20">
        <f t="shared" si="26"/>
        <v>0</v>
      </c>
      <c r="D520" s="20" t="str">
        <f>IF(原始数据!K521="","",IF(ISERROR(MATCH(原始数据!K521,原始数据!E521:F521,0)),1,0)-IF(原始数据!K521="",1,0))</f>
        <v/>
      </c>
      <c r="E520" s="20" t="str">
        <f>IF(原始数据!L521="","",IF(ISERROR(MATCH(原始数据!L521,各类选项!L:L,0)),1,0)-IF(原始数据!L521="",1,0))</f>
        <v/>
      </c>
      <c r="F520" s="20" t="str">
        <f>IF(原始数据!W521="","",IF(ISERROR(MATCH(原始数据!W521,各类选项!G:G,0)),1,0))</f>
        <v/>
      </c>
      <c r="G520" s="20" t="str">
        <f>IF(原始数据!X521="","",IF(ISERROR(MATCH(原始数据!X521,各类选项!G:G,0)),1,0))</f>
        <v/>
      </c>
      <c r="H520" s="20" t="str">
        <f>IF(原始数据!AK521="","",IF(ISERROR(MATCH(原始数据!AK521,各类选项!$E:$E,0)),1,0))</f>
        <v/>
      </c>
      <c r="I520" s="20" t="str">
        <f>IF(原始数据!AL521="","",IF(ISERROR(MATCH(原始数据!AL521,各类选项!$E:$E,0)),1,0))</f>
        <v/>
      </c>
      <c r="J520" s="20" t="str">
        <f>IF(原始数据!AR521="","",IF(ISERROR(MATCH(原始数据!AR521,各类选项!$E:$E,0)),1,0))</f>
        <v/>
      </c>
      <c r="K520" s="20" t="str">
        <f>IF(原始数据!AT521="","",IF(ISERROR(MATCH(原始数据!AT521,各类选项!$E:$E,0)),1,0))</f>
        <v/>
      </c>
      <c r="L520" s="20" t="str">
        <f>IF(原始数据!AM521="","",IF(ISERROR(MATCH(原始数据!AM521,各类选项!$C:$C,0)),1,0))</f>
        <v/>
      </c>
      <c r="M520" s="20" t="str">
        <f>IF(原始数据!AN521="","",IF(ISERROR(MATCH(原始数据!AN521,各类选项!$C:$C,0)),1,0))</f>
        <v/>
      </c>
      <c r="N520" s="20" t="str">
        <f>IF(原始数据!AO521="","",IF(ISERROR(MATCH(原始数据!AO521,各类选项!$C:$C,0)),1,0))</f>
        <v/>
      </c>
      <c r="O520" s="20" t="str">
        <f>IF(原始数据!AP521="","",IF(ISERROR(MATCH(原始数据!AP521,各类选项!$E:$E,0)),1,0))</f>
        <v/>
      </c>
      <c r="P520" s="20" t="str">
        <f>IF(原始数据!AQ521="","",IF(ISERROR(MATCH(原始数据!AQ521,各类选项!$E:$E,0)),1,0))</f>
        <v/>
      </c>
      <c r="Q520" s="20" t="str">
        <f>IF(原始数据!AR521="","",IF(ISERROR(MATCH(原始数据!AR521,各类选项!$E:$E,0)),1,0))</f>
        <v/>
      </c>
      <c r="R520" s="20" t="str">
        <f>IF(原始数据!AS521="","",IF(ISERROR(MATCH(原始数据!AS521,各类选项!$E:$E,0)),1,0))</f>
        <v/>
      </c>
      <c r="S520" s="20" t="str">
        <f>IF(原始数据!AV521="","",IF(ISERROR(MATCH(原始数据!AV521,各类选项!$C:$C,0)),1,0))</f>
        <v/>
      </c>
      <c r="T520" s="20" t="str">
        <f>IF(赛后数据!M521="","",IF(ISERROR(MATCH(赛后数据!M521,(各类选项!J:J),0)),1,0))</f>
        <v/>
      </c>
      <c r="U520" s="20" t="str">
        <f>IF(赛后数据!U521="","",IF(ISERROR(MATCH(赛后数据!U521,(各类选项!J:J),0)),1,0))</f>
        <v/>
      </c>
      <c r="V520" s="20" t="str">
        <f>IF(赛后数据!AC521="","",IF(ISERROR(MATCH(赛后数据!AC521,(各类选项!J:J),0)),1,0))</f>
        <v/>
      </c>
      <c r="W520" s="20" t="str">
        <f>IF(赛后数据!AK521="","",IF(ISERROR(MATCH(赛后数据!AK521,(各类选项!J:J),0)),1,0))</f>
        <v/>
      </c>
      <c r="Y520" s="20" t="str">
        <f>IF(对局数据!AM521="","",IF(ISERROR(MATCH(对局数据!AM521,(各类选项!J:J),0)),1,0))</f>
        <v/>
      </c>
    </row>
    <row r="521" spans="1:25">
      <c r="A521" s="20">
        <f t="shared" si="24"/>
        <v>0</v>
      </c>
      <c r="B521" s="20">
        <f t="shared" si="25"/>
        <v>0</v>
      </c>
      <c r="C521" s="20">
        <f t="shared" si="26"/>
        <v>0</v>
      </c>
      <c r="D521" s="20" t="str">
        <f>IF(原始数据!K522="","",IF(ISERROR(MATCH(原始数据!K522,原始数据!E522:F522,0)),1,0)-IF(原始数据!K522="",1,0))</f>
        <v/>
      </c>
      <c r="E521" s="20" t="str">
        <f>IF(原始数据!L522="","",IF(ISERROR(MATCH(原始数据!L522,各类选项!L:L,0)),1,0)-IF(原始数据!L522="",1,0))</f>
        <v/>
      </c>
      <c r="F521" s="20" t="str">
        <f>IF(原始数据!W522="","",IF(ISERROR(MATCH(原始数据!W522,各类选项!G:G,0)),1,0))</f>
        <v/>
      </c>
      <c r="G521" s="20" t="str">
        <f>IF(原始数据!X522="","",IF(ISERROR(MATCH(原始数据!X522,各类选项!G:G,0)),1,0))</f>
        <v/>
      </c>
      <c r="H521" s="20" t="str">
        <f>IF(原始数据!AK522="","",IF(ISERROR(MATCH(原始数据!AK522,各类选项!$E:$E,0)),1,0))</f>
        <v/>
      </c>
      <c r="I521" s="20" t="str">
        <f>IF(原始数据!AL522="","",IF(ISERROR(MATCH(原始数据!AL522,各类选项!$E:$E,0)),1,0))</f>
        <v/>
      </c>
      <c r="J521" s="20" t="str">
        <f>IF(原始数据!AR522="","",IF(ISERROR(MATCH(原始数据!AR522,各类选项!$E:$E,0)),1,0))</f>
        <v/>
      </c>
      <c r="K521" s="20" t="str">
        <f>IF(原始数据!AT522="","",IF(ISERROR(MATCH(原始数据!AT522,各类选项!$E:$E,0)),1,0))</f>
        <v/>
      </c>
      <c r="L521" s="20" t="str">
        <f>IF(原始数据!AM522="","",IF(ISERROR(MATCH(原始数据!AM522,各类选项!$C:$C,0)),1,0))</f>
        <v/>
      </c>
      <c r="M521" s="20" t="str">
        <f>IF(原始数据!AN522="","",IF(ISERROR(MATCH(原始数据!AN522,各类选项!$C:$C,0)),1,0))</f>
        <v/>
      </c>
      <c r="N521" s="20" t="str">
        <f>IF(原始数据!AO522="","",IF(ISERROR(MATCH(原始数据!AO522,各类选项!$C:$C,0)),1,0))</f>
        <v/>
      </c>
      <c r="O521" s="20" t="str">
        <f>IF(原始数据!AP522="","",IF(ISERROR(MATCH(原始数据!AP522,各类选项!$E:$E,0)),1,0))</f>
        <v/>
      </c>
      <c r="P521" s="20" t="str">
        <f>IF(原始数据!AQ522="","",IF(ISERROR(MATCH(原始数据!AQ522,各类选项!$E:$E,0)),1,0))</f>
        <v/>
      </c>
      <c r="Q521" s="20" t="str">
        <f>IF(原始数据!AR522="","",IF(ISERROR(MATCH(原始数据!AR522,各类选项!$E:$E,0)),1,0))</f>
        <v/>
      </c>
      <c r="R521" s="20" t="str">
        <f>IF(原始数据!AS522="","",IF(ISERROR(MATCH(原始数据!AS522,各类选项!$E:$E,0)),1,0))</f>
        <v/>
      </c>
      <c r="S521" s="20" t="str">
        <f>IF(原始数据!AV522="","",IF(ISERROR(MATCH(原始数据!AV522,各类选项!$C:$C,0)),1,0))</f>
        <v/>
      </c>
      <c r="T521" s="20" t="str">
        <f>IF(赛后数据!M522="","",IF(ISERROR(MATCH(赛后数据!M522,(各类选项!J:J),0)),1,0))</f>
        <v/>
      </c>
      <c r="U521" s="20" t="str">
        <f>IF(赛后数据!U522="","",IF(ISERROR(MATCH(赛后数据!U522,(各类选项!J:J),0)),1,0))</f>
        <v/>
      </c>
      <c r="V521" s="20" t="str">
        <f>IF(赛后数据!AC522="","",IF(ISERROR(MATCH(赛后数据!AC522,(各类选项!J:J),0)),1,0))</f>
        <v/>
      </c>
      <c r="W521" s="20" t="str">
        <f>IF(赛后数据!AK522="","",IF(ISERROR(MATCH(赛后数据!AK522,(各类选项!J:J),0)),1,0))</f>
        <v/>
      </c>
      <c r="Y521" s="20" t="str">
        <f>IF(对局数据!AM522="","",IF(ISERROR(MATCH(对局数据!AM522,(各类选项!J:J),0)),1,0))</f>
        <v/>
      </c>
    </row>
    <row r="522" spans="1:25">
      <c r="A522" s="20">
        <f t="shared" si="24"/>
        <v>0</v>
      </c>
      <c r="B522" s="20">
        <f t="shared" si="25"/>
        <v>0</v>
      </c>
      <c r="C522" s="20">
        <f t="shared" si="26"/>
        <v>0</v>
      </c>
      <c r="D522" s="20" t="str">
        <f>IF(原始数据!K523="","",IF(ISERROR(MATCH(原始数据!K523,原始数据!E523:F523,0)),1,0)-IF(原始数据!K523="",1,0))</f>
        <v/>
      </c>
      <c r="E522" s="20" t="str">
        <f>IF(原始数据!L523="","",IF(ISERROR(MATCH(原始数据!L523,各类选项!L:L,0)),1,0)-IF(原始数据!L523="",1,0))</f>
        <v/>
      </c>
      <c r="F522" s="20" t="str">
        <f>IF(原始数据!W523="","",IF(ISERROR(MATCH(原始数据!W523,各类选项!G:G,0)),1,0))</f>
        <v/>
      </c>
      <c r="G522" s="20" t="str">
        <f>IF(原始数据!X523="","",IF(ISERROR(MATCH(原始数据!X523,各类选项!G:G,0)),1,0))</f>
        <v/>
      </c>
      <c r="H522" s="20" t="str">
        <f>IF(原始数据!AK523="","",IF(ISERROR(MATCH(原始数据!AK523,各类选项!$E:$E,0)),1,0))</f>
        <v/>
      </c>
      <c r="I522" s="20" t="str">
        <f>IF(原始数据!AL523="","",IF(ISERROR(MATCH(原始数据!AL523,各类选项!$E:$E,0)),1,0))</f>
        <v/>
      </c>
      <c r="J522" s="20" t="str">
        <f>IF(原始数据!AR523="","",IF(ISERROR(MATCH(原始数据!AR523,各类选项!$E:$E,0)),1,0))</f>
        <v/>
      </c>
      <c r="K522" s="20" t="str">
        <f>IF(原始数据!AT523="","",IF(ISERROR(MATCH(原始数据!AT523,各类选项!$E:$E,0)),1,0))</f>
        <v/>
      </c>
      <c r="L522" s="20" t="str">
        <f>IF(原始数据!AM523="","",IF(ISERROR(MATCH(原始数据!AM523,各类选项!$C:$C,0)),1,0))</f>
        <v/>
      </c>
      <c r="M522" s="20" t="str">
        <f>IF(原始数据!AN523="","",IF(ISERROR(MATCH(原始数据!AN523,各类选项!$C:$C,0)),1,0))</f>
        <v/>
      </c>
      <c r="N522" s="20" t="str">
        <f>IF(原始数据!AO523="","",IF(ISERROR(MATCH(原始数据!AO523,各类选项!$C:$C,0)),1,0))</f>
        <v/>
      </c>
      <c r="O522" s="20" t="str">
        <f>IF(原始数据!AP523="","",IF(ISERROR(MATCH(原始数据!AP523,各类选项!$E:$E,0)),1,0))</f>
        <v/>
      </c>
      <c r="P522" s="20" t="str">
        <f>IF(原始数据!AQ523="","",IF(ISERROR(MATCH(原始数据!AQ523,各类选项!$E:$E,0)),1,0))</f>
        <v/>
      </c>
      <c r="Q522" s="20" t="str">
        <f>IF(原始数据!AR523="","",IF(ISERROR(MATCH(原始数据!AR523,各类选项!$E:$E,0)),1,0))</f>
        <v/>
      </c>
      <c r="R522" s="20" t="str">
        <f>IF(原始数据!AS523="","",IF(ISERROR(MATCH(原始数据!AS523,各类选项!$E:$E,0)),1,0))</f>
        <v/>
      </c>
      <c r="S522" s="20" t="str">
        <f>IF(原始数据!AV523="","",IF(ISERROR(MATCH(原始数据!AV523,各类选项!$C:$C,0)),1,0))</f>
        <v/>
      </c>
      <c r="T522" s="20" t="str">
        <f>IF(赛后数据!M523="","",IF(ISERROR(MATCH(赛后数据!M523,(各类选项!J:J),0)),1,0))</f>
        <v/>
      </c>
      <c r="U522" s="20" t="str">
        <f>IF(赛后数据!U523="","",IF(ISERROR(MATCH(赛后数据!U523,(各类选项!J:J),0)),1,0))</f>
        <v/>
      </c>
      <c r="V522" s="20" t="str">
        <f>IF(赛后数据!AC523="","",IF(ISERROR(MATCH(赛后数据!AC523,(各类选项!J:J),0)),1,0))</f>
        <v/>
      </c>
      <c r="W522" s="20" t="str">
        <f>IF(赛后数据!AK523="","",IF(ISERROR(MATCH(赛后数据!AK523,(各类选项!J:J),0)),1,0))</f>
        <v/>
      </c>
      <c r="Y522" s="20" t="str">
        <f>IF(对局数据!AM523="","",IF(ISERROR(MATCH(对局数据!AM523,(各类选项!J:J),0)),1,0))</f>
        <v/>
      </c>
    </row>
    <row r="523" spans="1:25">
      <c r="A523" s="20">
        <f t="shared" si="24"/>
        <v>0</v>
      </c>
      <c r="B523" s="20">
        <f t="shared" si="25"/>
        <v>0</v>
      </c>
      <c r="C523" s="20">
        <f t="shared" si="26"/>
        <v>0</v>
      </c>
      <c r="D523" s="20" t="str">
        <f>IF(原始数据!K524="","",IF(ISERROR(MATCH(原始数据!K524,原始数据!E524:F524,0)),1,0)-IF(原始数据!K524="",1,0))</f>
        <v/>
      </c>
      <c r="E523" s="20" t="str">
        <f>IF(原始数据!L524="","",IF(ISERROR(MATCH(原始数据!L524,各类选项!L:L,0)),1,0)-IF(原始数据!L524="",1,0))</f>
        <v/>
      </c>
      <c r="F523" s="20" t="str">
        <f>IF(原始数据!W524="","",IF(ISERROR(MATCH(原始数据!W524,各类选项!G:G,0)),1,0))</f>
        <v/>
      </c>
      <c r="G523" s="20" t="str">
        <f>IF(原始数据!X524="","",IF(ISERROR(MATCH(原始数据!X524,各类选项!G:G,0)),1,0))</f>
        <v/>
      </c>
      <c r="H523" s="20" t="str">
        <f>IF(原始数据!AK524="","",IF(ISERROR(MATCH(原始数据!AK524,各类选项!$E:$E,0)),1,0))</f>
        <v/>
      </c>
      <c r="I523" s="20" t="str">
        <f>IF(原始数据!AL524="","",IF(ISERROR(MATCH(原始数据!AL524,各类选项!$E:$E,0)),1,0))</f>
        <v/>
      </c>
      <c r="J523" s="20" t="str">
        <f>IF(原始数据!AR524="","",IF(ISERROR(MATCH(原始数据!AR524,各类选项!$E:$E,0)),1,0))</f>
        <v/>
      </c>
      <c r="K523" s="20" t="str">
        <f>IF(原始数据!AT524="","",IF(ISERROR(MATCH(原始数据!AT524,各类选项!$E:$E,0)),1,0))</f>
        <v/>
      </c>
      <c r="L523" s="20" t="str">
        <f>IF(原始数据!AM524="","",IF(ISERROR(MATCH(原始数据!AM524,各类选项!$C:$C,0)),1,0))</f>
        <v/>
      </c>
      <c r="M523" s="20" t="str">
        <f>IF(原始数据!AN524="","",IF(ISERROR(MATCH(原始数据!AN524,各类选项!$C:$C,0)),1,0))</f>
        <v/>
      </c>
      <c r="N523" s="20" t="str">
        <f>IF(原始数据!AO524="","",IF(ISERROR(MATCH(原始数据!AO524,各类选项!$C:$C,0)),1,0))</f>
        <v/>
      </c>
      <c r="O523" s="20" t="str">
        <f>IF(原始数据!AP524="","",IF(ISERROR(MATCH(原始数据!AP524,各类选项!$E:$E,0)),1,0))</f>
        <v/>
      </c>
      <c r="P523" s="20" t="str">
        <f>IF(原始数据!AQ524="","",IF(ISERROR(MATCH(原始数据!AQ524,各类选项!$E:$E,0)),1,0))</f>
        <v/>
      </c>
      <c r="Q523" s="20" t="str">
        <f>IF(原始数据!AR524="","",IF(ISERROR(MATCH(原始数据!AR524,各类选项!$E:$E,0)),1,0))</f>
        <v/>
      </c>
      <c r="R523" s="20" t="str">
        <f>IF(原始数据!AS524="","",IF(ISERROR(MATCH(原始数据!AS524,各类选项!$E:$E,0)),1,0))</f>
        <v/>
      </c>
      <c r="S523" s="20" t="str">
        <f>IF(原始数据!AV524="","",IF(ISERROR(MATCH(原始数据!AV524,各类选项!$C:$C,0)),1,0))</f>
        <v/>
      </c>
      <c r="T523" s="20" t="str">
        <f>IF(赛后数据!M524="","",IF(ISERROR(MATCH(赛后数据!M524,(各类选项!J:J),0)),1,0))</f>
        <v/>
      </c>
      <c r="U523" s="20" t="str">
        <f>IF(赛后数据!U524="","",IF(ISERROR(MATCH(赛后数据!U524,(各类选项!J:J),0)),1,0))</f>
        <v/>
      </c>
      <c r="V523" s="20" t="str">
        <f>IF(赛后数据!AC524="","",IF(ISERROR(MATCH(赛后数据!AC524,(各类选项!J:J),0)),1,0))</f>
        <v/>
      </c>
      <c r="W523" s="20" t="str">
        <f>IF(赛后数据!AK524="","",IF(ISERROR(MATCH(赛后数据!AK524,(各类选项!J:J),0)),1,0))</f>
        <v/>
      </c>
      <c r="Y523" s="20" t="str">
        <f>IF(对局数据!AM524="","",IF(ISERROR(MATCH(对局数据!AM524,(各类选项!J:J),0)),1,0))</f>
        <v/>
      </c>
    </row>
    <row r="524" spans="1:25">
      <c r="A524" s="20">
        <f t="shared" si="24"/>
        <v>0</v>
      </c>
      <c r="B524" s="20">
        <f t="shared" si="25"/>
        <v>0</v>
      </c>
      <c r="C524" s="20">
        <f t="shared" si="26"/>
        <v>0</v>
      </c>
      <c r="D524" s="20" t="str">
        <f>IF(原始数据!K525="","",IF(ISERROR(MATCH(原始数据!K525,原始数据!E525:F525,0)),1,0)-IF(原始数据!K525="",1,0))</f>
        <v/>
      </c>
      <c r="E524" s="20" t="str">
        <f>IF(原始数据!L525="","",IF(ISERROR(MATCH(原始数据!L525,各类选项!L:L,0)),1,0)-IF(原始数据!L525="",1,0))</f>
        <v/>
      </c>
      <c r="F524" s="20" t="str">
        <f>IF(原始数据!W525="","",IF(ISERROR(MATCH(原始数据!W525,各类选项!G:G,0)),1,0))</f>
        <v/>
      </c>
      <c r="G524" s="20" t="str">
        <f>IF(原始数据!X525="","",IF(ISERROR(MATCH(原始数据!X525,各类选项!G:G,0)),1,0))</f>
        <v/>
      </c>
      <c r="H524" s="20" t="str">
        <f>IF(原始数据!AK525="","",IF(ISERROR(MATCH(原始数据!AK525,各类选项!$E:$E,0)),1,0))</f>
        <v/>
      </c>
      <c r="I524" s="20" t="str">
        <f>IF(原始数据!AL525="","",IF(ISERROR(MATCH(原始数据!AL525,各类选项!$E:$E,0)),1,0))</f>
        <v/>
      </c>
      <c r="J524" s="20" t="str">
        <f>IF(原始数据!AR525="","",IF(ISERROR(MATCH(原始数据!AR525,各类选项!$E:$E,0)),1,0))</f>
        <v/>
      </c>
      <c r="K524" s="20" t="str">
        <f>IF(原始数据!AT525="","",IF(ISERROR(MATCH(原始数据!AT525,各类选项!$E:$E,0)),1,0))</f>
        <v/>
      </c>
      <c r="L524" s="20" t="str">
        <f>IF(原始数据!AM525="","",IF(ISERROR(MATCH(原始数据!AM525,各类选项!$C:$C,0)),1,0))</f>
        <v/>
      </c>
      <c r="M524" s="20" t="str">
        <f>IF(原始数据!AN525="","",IF(ISERROR(MATCH(原始数据!AN525,各类选项!$C:$C,0)),1,0))</f>
        <v/>
      </c>
      <c r="N524" s="20" t="str">
        <f>IF(原始数据!AO525="","",IF(ISERROR(MATCH(原始数据!AO525,各类选项!$C:$C,0)),1,0))</f>
        <v/>
      </c>
      <c r="O524" s="20" t="str">
        <f>IF(原始数据!AP525="","",IF(ISERROR(MATCH(原始数据!AP525,各类选项!$E:$E,0)),1,0))</f>
        <v/>
      </c>
      <c r="P524" s="20" t="str">
        <f>IF(原始数据!AQ525="","",IF(ISERROR(MATCH(原始数据!AQ525,各类选项!$E:$E,0)),1,0))</f>
        <v/>
      </c>
      <c r="Q524" s="20" t="str">
        <f>IF(原始数据!AR525="","",IF(ISERROR(MATCH(原始数据!AR525,各类选项!$E:$E,0)),1,0))</f>
        <v/>
      </c>
      <c r="R524" s="20" t="str">
        <f>IF(原始数据!AS525="","",IF(ISERROR(MATCH(原始数据!AS525,各类选项!$E:$E,0)),1,0))</f>
        <v/>
      </c>
      <c r="S524" s="20" t="str">
        <f>IF(原始数据!AV525="","",IF(ISERROR(MATCH(原始数据!AV525,各类选项!$C:$C,0)),1,0))</f>
        <v/>
      </c>
      <c r="T524" s="20" t="str">
        <f>IF(赛后数据!M525="","",IF(ISERROR(MATCH(赛后数据!M525,(各类选项!J:J),0)),1,0))</f>
        <v/>
      </c>
      <c r="U524" s="20" t="str">
        <f>IF(赛后数据!U525="","",IF(ISERROR(MATCH(赛后数据!U525,(各类选项!J:J),0)),1,0))</f>
        <v/>
      </c>
      <c r="V524" s="20" t="str">
        <f>IF(赛后数据!AC525="","",IF(ISERROR(MATCH(赛后数据!AC525,(各类选项!J:J),0)),1,0))</f>
        <v/>
      </c>
      <c r="W524" s="20" t="str">
        <f>IF(赛后数据!AK525="","",IF(ISERROR(MATCH(赛后数据!AK525,(各类选项!J:J),0)),1,0))</f>
        <v/>
      </c>
      <c r="Y524" s="20" t="str">
        <f>IF(对局数据!AM525="","",IF(ISERROR(MATCH(对局数据!AM525,(各类选项!J:J),0)),1,0))</f>
        <v/>
      </c>
    </row>
    <row r="525" spans="1:25">
      <c r="A525" s="20">
        <f t="shared" si="24"/>
        <v>0</v>
      </c>
      <c r="B525" s="20">
        <f t="shared" si="25"/>
        <v>0</v>
      </c>
      <c r="C525" s="20">
        <f t="shared" si="26"/>
        <v>0</v>
      </c>
      <c r="D525" s="20" t="str">
        <f>IF(原始数据!K526="","",IF(ISERROR(MATCH(原始数据!K526,原始数据!E526:F526,0)),1,0)-IF(原始数据!K526="",1,0))</f>
        <v/>
      </c>
      <c r="E525" s="20" t="str">
        <f>IF(原始数据!L526="","",IF(ISERROR(MATCH(原始数据!L526,各类选项!L:L,0)),1,0)-IF(原始数据!L526="",1,0))</f>
        <v/>
      </c>
      <c r="F525" s="20" t="str">
        <f>IF(原始数据!W526="","",IF(ISERROR(MATCH(原始数据!W526,各类选项!G:G,0)),1,0))</f>
        <v/>
      </c>
      <c r="G525" s="20" t="str">
        <f>IF(原始数据!X526="","",IF(ISERROR(MATCH(原始数据!X526,各类选项!G:G,0)),1,0))</f>
        <v/>
      </c>
      <c r="H525" s="20" t="str">
        <f>IF(原始数据!AK526="","",IF(ISERROR(MATCH(原始数据!AK526,各类选项!$E:$E,0)),1,0))</f>
        <v/>
      </c>
      <c r="I525" s="20" t="str">
        <f>IF(原始数据!AL526="","",IF(ISERROR(MATCH(原始数据!AL526,各类选项!$E:$E,0)),1,0))</f>
        <v/>
      </c>
      <c r="J525" s="20" t="str">
        <f>IF(原始数据!AR526="","",IF(ISERROR(MATCH(原始数据!AR526,各类选项!$E:$E,0)),1,0))</f>
        <v/>
      </c>
      <c r="K525" s="20" t="str">
        <f>IF(原始数据!AT526="","",IF(ISERROR(MATCH(原始数据!AT526,各类选项!$E:$E,0)),1,0))</f>
        <v/>
      </c>
      <c r="L525" s="20" t="str">
        <f>IF(原始数据!AM526="","",IF(ISERROR(MATCH(原始数据!AM526,各类选项!$C:$C,0)),1,0))</f>
        <v/>
      </c>
      <c r="M525" s="20" t="str">
        <f>IF(原始数据!AN526="","",IF(ISERROR(MATCH(原始数据!AN526,各类选项!$C:$C,0)),1,0))</f>
        <v/>
      </c>
      <c r="N525" s="20" t="str">
        <f>IF(原始数据!AO526="","",IF(ISERROR(MATCH(原始数据!AO526,各类选项!$C:$C,0)),1,0))</f>
        <v/>
      </c>
      <c r="O525" s="20" t="str">
        <f>IF(原始数据!AP526="","",IF(ISERROR(MATCH(原始数据!AP526,各类选项!$E:$E,0)),1,0))</f>
        <v/>
      </c>
      <c r="P525" s="20" t="str">
        <f>IF(原始数据!AQ526="","",IF(ISERROR(MATCH(原始数据!AQ526,各类选项!$E:$E,0)),1,0))</f>
        <v/>
      </c>
      <c r="Q525" s="20" t="str">
        <f>IF(原始数据!AR526="","",IF(ISERROR(MATCH(原始数据!AR526,各类选项!$E:$E,0)),1,0))</f>
        <v/>
      </c>
      <c r="R525" s="20" t="str">
        <f>IF(原始数据!AS526="","",IF(ISERROR(MATCH(原始数据!AS526,各类选项!$E:$E,0)),1,0))</f>
        <v/>
      </c>
      <c r="S525" s="20" t="str">
        <f>IF(原始数据!AV526="","",IF(ISERROR(MATCH(原始数据!AV526,各类选项!$C:$C,0)),1,0))</f>
        <v/>
      </c>
      <c r="T525" s="20" t="str">
        <f>IF(赛后数据!M526="","",IF(ISERROR(MATCH(赛后数据!M526,(各类选项!J:J),0)),1,0))</f>
        <v/>
      </c>
      <c r="U525" s="20" t="str">
        <f>IF(赛后数据!U526="","",IF(ISERROR(MATCH(赛后数据!U526,(各类选项!J:J),0)),1,0))</f>
        <v/>
      </c>
      <c r="V525" s="20" t="str">
        <f>IF(赛后数据!AC526="","",IF(ISERROR(MATCH(赛后数据!AC526,(各类选项!J:J),0)),1,0))</f>
        <v/>
      </c>
      <c r="W525" s="20" t="str">
        <f>IF(赛后数据!AK526="","",IF(ISERROR(MATCH(赛后数据!AK526,(各类选项!J:J),0)),1,0))</f>
        <v/>
      </c>
      <c r="Y525" s="20" t="str">
        <f>IF(对局数据!AM526="","",IF(ISERROR(MATCH(对局数据!AM526,(各类选项!J:J),0)),1,0))</f>
        <v/>
      </c>
    </row>
    <row r="526" spans="1:25">
      <c r="A526" s="20">
        <f t="shared" si="24"/>
        <v>0</v>
      </c>
      <c r="B526" s="20">
        <f t="shared" si="25"/>
        <v>0</v>
      </c>
      <c r="C526" s="20">
        <f t="shared" si="26"/>
        <v>0</v>
      </c>
      <c r="D526" s="20" t="str">
        <f>IF(原始数据!K527="","",IF(ISERROR(MATCH(原始数据!K527,原始数据!E527:F527,0)),1,0)-IF(原始数据!K527="",1,0))</f>
        <v/>
      </c>
      <c r="E526" s="20" t="str">
        <f>IF(原始数据!L527="","",IF(ISERROR(MATCH(原始数据!L527,各类选项!L:L,0)),1,0)-IF(原始数据!L527="",1,0))</f>
        <v/>
      </c>
      <c r="F526" s="20" t="str">
        <f>IF(原始数据!W527="","",IF(ISERROR(MATCH(原始数据!W527,各类选项!G:G,0)),1,0))</f>
        <v/>
      </c>
      <c r="G526" s="20" t="str">
        <f>IF(原始数据!X527="","",IF(ISERROR(MATCH(原始数据!X527,各类选项!G:G,0)),1,0))</f>
        <v/>
      </c>
      <c r="H526" s="20" t="str">
        <f>IF(原始数据!AK527="","",IF(ISERROR(MATCH(原始数据!AK527,各类选项!$E:$E,0)),1,0))</f>
        <v/>
      </c>
      <c r="I526" s="20" t="str">
        <f>IF(原始数据!AL527="","",IF(ISERROR(MATCH(原始数据!AL527,各类选项!$E:$E,0)),1,0))</f>
        <v/>
      </c>
      <c r="J526" s="20" t="str">
        <f>IF(原始数据!AR527="","",IF(ISERROR(MATCH(原始数据!AR527,各类选项!$E:$E,0)),1,0))</f>
        <v/>
      </c>
      <c r="K526" s="20" t="str">
        <f>IF(原始数据!AT527="","",IF(ISERROR(MATCH(原始数据!AT527,各类选项!$E:$E,0)),1,0))</f>
        <v/>
      </c>
      <c r="L526" s="20" t="str">
        <f>IF(原始数据!AM527="","",IF(ISERROR(MATCH(原始数据!AM527,各类选项!$C:$C,0)),1,0))</f>
        <v/>
      </c>
      <c r="M526" s="20" t="str">
        <f>IF(原始数据!AN527="","",IF(ISERROR(MATCH(原始数据!AN527,各类选项!$C:$C,0)),1,0))</f>
        <v/>
      </c>
      <c r="N526" s="20" t="str">
        <f>IF(原始数据!AO527="","",IF(ISERROR(MATCH(原始数据!AO527,各类选项!$C:$C,0)),1,0))</f>
        <v/>
      </c>
      <c r="O526" s="20" t="str">
        <f>IF(原始数据!AP527="","",IF(ISERROR(MATCH(原始数据!AP527,各类选项!$E:$E,0)),1,0))</f>
        <v/>
      </c>
      <c r="P526" s="20" t="str">
        <f>IF(原始数据!AQ527="","",IF(ISERROR(MATCH(原始数据!AQ527,各类选项!$E:$E,0)),1,0))</f>
        <v/>
      </c>
      <c r="Q526" s="20" t="str">
        <f>IF(原始数据!AR527="","",IF(ISERROR(MATCH(原始数据!AR527,各类选项!$E:$E,0)),1,0))</f>
        <v/>
      </c>
      <c r="R526" s="20" t="str">
        <f>IF(原始数据!AS527="","",IF(ISERROR(MATCH(原始数据!AS527,各类选项!$E:$E,0)),1,0))</f>
        <v/>
      </c>
      <c r="S526" s="20" t="str">
        <f>IF(原始数据!AV527="","",IF(ISERROR(MATCH(原始数据!AV527,各类选项!$C:$C,0)),1,0))</f>
        <v/>
      </c>
      <c r="T526" s="20" t="str">
        <f>IF(赛后数据!M527="","",IF(ISERROR(MATCH(赛后数据!M527,(各类选项!J:J),0)),1,0))</f>
        <v/>
      </c>
      <c r="U526" s="20" t="str">
        <f>IF(赛后数据!U527="","",IF(ISERROR(MATCH(赛后数据!U527,(各类选项!J:J),0)),1,0))</f>
        <v/>
      </c>
      <c r="V526" s="20" t="str">
        <f>IF(赛后数据!AC527="","",IF(ISERROR(MATCH(赛后数据!AC527,(各类选项!J:J),0)),1,0))</f>
        <v/>
      </c>
      <c r="W526" s="20" t="str">
        <f>IF(赛后数据!AK527="","",IF(ISERROR(MATCH(赛后数据!AK527,(各类选项!J:J),0)),1,0))</f>
        <v/>
      </c>
      <c r="Y526" s="20" t="str">
        <f>IF(对局数据!AM527="","",IF(ISERROR(MATCH(对局数据!AM527,(各类选项!J:J),0)),1,0))</f>
        <v/>
      </c>
    </row>
    <row r="527" spans="1:25">
      <c r="A527" s="20">
        <f t="shared" si="24"/>
        <v>0</v>
      </c>
      <c r="B527" s="20">
        <f t="shared" si="25"/>
        <v>0</v>
      </c>
      <c r="C527" s="20">
        <f t="shared" si="26"/>
        <v>0</v>
      </c>
      <c r="D527" s="20" t="str">
        <f>IF(原始数据!K528="","",IF(ISERROR(MATCH(原始数据!K528,原始数据!E528:F528,0)),1,0)-IF(原始数据!K528="",1,0))</f>
        <v/>
      </c>
      <c r="E527" s="20" t="str">
        <f>IF(原始数据!L528="","",IF(ISERROR(MATCH(原始数据!L528,各类选项!L:L,0)),1,0)-IF(原始数据!L528="",1,0))</f>
        <v/>
      </c>
      <c r="F527" s="20" t="str">
        <f>IF(原始数据!W528="","",IF(ISERROR(MATCH(原始数据!W528,各类选项!G:G,0)),1,0))</f>
        <v/>
      </c>
      <c r="G527" s="20" t="str">
        <f>IF(原始数据!X528="","",IF(ISERROR(MATCH(原始数据!X528,各类选项!G:G,0)),1,0))</f>
        <v/>
      </c>
      <c r="H527" s="20" t="str">
        <f>IF(原始数据!AK528="","",IF(ISERROR(MATCH(原始数据!AK528,各类选项!$E:$E,0)),1,0))</f>
        <v/>
      </c>
      <c r="I527" s="20" t="str">
        <f>IF(原始数据!AL528="","",IF(ISERROR(MATCH(原始数据!AL528,各类选项!$E:$E,0)),1,0))</f>
        <v/>
      </c>
      <c r="J527" s="20" t="str">
        <f>IF(原始数据!AR528="","",IF(ISERROR(MATCH(原始数据!AR528,各类选项!$E:$E,0)),1,0))</f>
        <v/>
      </c>
      <c r="K527" s="20" t="str">
        <f>IF(原始数据!AT528="","",IF(ISERROR(MATCH(原始数据!AT528,各类选项!$E:$E,0)),1,0))</f>
        <v/>
      </c>
      <c r="L527" s="20" t="str">
        <f>IF(原始数据!AM528="","",IF(ISERROR(MATCH(原始数据!AM528,各类选项!$C:$C,0)),1,0))</f>
        <v/>
      </c>
      <c r="M527" s="20" t="str">
        <f>IF(原始数据!AN528="","",IF(ISERROR(MATCH(原始数据!AN528,各类选项!$C:$C,0)),1,0))</f>
        <v/>
      </c>
      <c r="N527" s="20" t="str">
        <f>IF(原始数据!AO528="","",IF(ISERROR(MATCH(原始数据!AO528,各类选项!$C:$C,0)),1,0))</f>
        <v/>
      </c>
      <c r="O527" s="20" t="str">
        <f>IF(原始数据!AP528="","",IF(ISERROR(MATCH(原始数据!AP528,各类选项!$E:$E,0)),1,0))</f>
        <v/>
      </c>
      <c r="P527" s="20" t="str">
        <f>IF(原始数据!AQ528="","",IF(ISERROR(MATCH(原始数据!AQ528,各类选项!$E:$E,0)),1,0))</f>
        <v/>
      </c>
      <c r="Q527" s="20" t="str">
        <f>IF(原始数据!AR528="","",IF(ISERROR(MATCH(原始数据!AR528,各类选项!$E:$E,0)),1,0))</f>
        <v/>
      </c>
      <c r="R527" s="20" t="str">
        <f>IF(原始数据!AS528="","",IF(ISERROR(MATCH(原始数据!AS528,各类选项!$E:$E,0)),1,0))</f>
        <v/>
      </c>
      <c r="S527" s="20" t="str">
        <f>IF(原始数据!AV528="","",IF(ISERROR(MATCH(原始数据!AV528,各类选项!$C:$C,0)),1,0))</f>
        <v/>
      </c>
      <c r="T527" s="20" t="str">
        <f>IF(赛后数据!M528="","",IF(ISERROR(MATCH(赛后数据!M528,(各类选项!J:J),0)),1,0))</f>
        <v/>
      </c>
      <c r="U527" s="20" t="str">
        <f>IF(赛后数据!U528="","",IF(ISERROR(MATCH(赛后数据!U528,(各类选项!J:J),0)),1,0))</f>
        <v/>
      </c>
      <c r="V527" s="20" t="str">
        <f>IF(赛后数据!AC528="","",IF(ISERROR(MATCH(赛后数据!AC528,(各类选项!J:J),0)),1,0))</f>
        <v/>
      </c>
      <c r="W527" s="20" t="str">
        <f>IF(赛后数据!AK528="","",IF(ISERROR(MATCH(赛后数据!AK528,(各类选项!J:J),0)),1,0))</f>
        <v/>
      </c>
      <c r="Y527" s="20" t="str">
        <f>IF(对局数据!AM528="","",IF(ISERROR(MATCH(对局数据!AM528,(各类选项!J:J),0)),1,0))</f>
        <v/>
      </c>
    </row>
    <row r="528" spans="1:25">
      <c r="A528" s="20">
        <f t="shared" si="24"/>
        <v>0</v>
      </c>
      <c r="B528" s="20">
        <f t="shared" si="25"/>
        <v>0</v>
      </c>
      <c r="C528" s="20">
        <f t="shared" si="26"/>
        <v>0</v>
      </c>
      <c r="D528" s="20" t="str">
        <f>IF(原始数据!K529="","",IF(ISERROR(MATCH(原始数据!K529,原始数据!E529:F529,0)),1,0)-IF(原始数据!K529="",1,0))</f>
        <v/>
      </c>
      <c r="E528" s="20" t="str">
        <f>IF(原始数据!L529="","",IF(ISERROR(MATCH(原始数据!L529,各类选项!L:L,0)),1,0)-IF(原始数据!L529="",1,0))</f>
        <v/>
      </c>
      <c r="F528" s="20" t="str">
        <f>IF(原始数据!W529="","",IF(ISERROR(MATCH(原始数据!W529,各类选项!G:G,0)),1,0))</f>
        <v/>
      </c>
      <c r="G528" s="20" t="str">
        <f>IF(原始数据!X529="","",IF(ISERROR(MATCH(原始数据!X529,各类选项!G:G,0)),1,0))</f>
        <v/>
      </c>
      <c r="H528" s="20" t="str">
        <f>IF(原始数据!AK529="","",IF(ISERROR(MATCH(原始数据!AK529,各类选项!$E:$E,0)),1,0))</f>
        <v/>
      </c>
      <c r="I528" s="20" t="str">
        <f>IF(原始数据!AL529="","",IF(ISERROR(MATCH(原始数据!AL529,各类选项!$E:$E,0)),1,0))</f>
        <v/>
      </c>
      <c r="J528" s="20" t="str">
        <f>IF(原始数据!AR529="","",IF(ISERROR(MATCH(原始数据!AR529,各类选项!$E:$E,0)),1,0))</f>
        <v/>
      </c>
      <c r="K528" s="20" t="str">
        <f>IF(原始数据!AT529="","",IF(ISERROR(MATCH(原始数据!AT529,各类选项!$E:$E,0)),1,0))</f>
        <v/>
      </c>
      <c r="L528" s="20" t="str">
        <f>IF(原始数据!AM529="","",IF(ISERROR(MATCH(原始数据!AM529,各类选项!$C:$C,0)),1,0))</f>
        <v/>
      </c>
      <c r="M528" s="20" t="str">
        <f>IF(原始数据!AN529="","",IF(ISERROR(MATCH(原始数据!AN529,各类选项!$C:$C,0)),1,0))</f>
        <v/>
      </c>
      <c r="N528" s="20" t="str">
        <f>IF(原始数据!AO529="","",IF(ISERROR(MATCH(原始数据!AO529,各类选项!$C:$C,0)),1,0))</f>
        <v/>
      </c>
      <c r="O528" s="20" t="str">
        <f>IF(原始数据!AP529="","",IF(ISERROR(MATCH(原始数据!AP529,各类选项!$E:$E,0)),1,0))</f>
        <v/>
      </c>
      <c r="P528" s="20" t="str">
        <f>IF(原始数据!AQ529="","",IF(ISERROR(MATCH(原始数据!AQ529,各类选项!$E:$E,0)),1,0))</f>
        <v/>
      </c>
      <c r="Q528" s="20" t="str">
        <f>IF(原始数据!AR529="","",IF(ISERROR(MATCH(原始数据!AR529,各类选项!$E:$E,0)),1,0))</f>
        <v/>
      </c>
      <c r="R528" s="20" t="str">
        <f>IF(原始数据!AS529="","",IF(ISERROR(MATCH(原始数据!AS529,各类选项!$E:$E,0)),1,0))</f>
        <v/>
      </c>
      <c r="S528" s="20" t="str">
        <f>IF(原始数据!AV529="","",IF(ISERROR(MATCH(原始数据!AV529,各类选项!$C:$C,0)),1,0))</f>
        <v/>
      </c>
      <c r="T528" s="20" t="str">
        <f>IF(赛后数据!M529="","",IF(ISERROR(MATCH(赛后数据!M529,(各类选项!J:J),0)),1,0))</f>
        <v/>
      </c>
      <c r="U528" s="20" t="str">
        <f>IF(赛后数据!U529="","",IF(ISERROR(MATCH(赛后数据!U529,(各类选项!J:J),0)),1,0))</f>
        <v/>
      </c>
      <c r="V528" s="20" t="str">
        <f>IF(赛后数据!AC529="","",IF(ISERROR(MATCH(赛后数据!AC529,(各类选项!J:J),0)),1,0))</f>
        <v/>
      </c>
      <c r="W528" s="20" t="str">
        <f>IF(赛后数据!AK529="","",IF(ISERROR(MATCH(赛后数据!AK529,(各类选项!J:J),0)),1,0))</f>
        <v/>
      </c>
      <c r="Y528" s="20" t="str">
        <f>IF(对局数据!AM529="","",IF(ISERROR(MATCH(对局数据!AM529,(各类选项!J:J),0)),1,0))</f>
        <v/>
      </c>
    </row>
    <row r="529" spans="1:25">
      <c r="A529" s="20">
        <f t="shared" si="24"/>
        <v>0</v>
      </c>
      <c r="B529" s="20">
        <f t="shared" si="25"/>
        <v>0</v>
      </c>
      <c r="C529" s="20">
        <f t="shared" si="26"/>
        <v>0</v>
      </c>
      <c r="D529" s="20" t="str">
        <f>IF(原始数据!K530="","",IF(ISERROR(MATCH(原始数据!K530,原始数据!E530:F530,0)),1,0)-IF(原始数据!K530="",1,0))</f>
        <v/>
      </c>
      <c r="E529" s="20" t="str">
        <f>IF(原始数据!L530="","",IF(ISERROR(MATCH(原始数据!L530,各类选项!L:L,0)),1,0)-IF(原始数据!L530="",1,0))</f>
        <v/>
      </c>
      <c r="F529" s="20" t="str">
        <f>IF(原始数据!W530="","",IF(ISERROR(MATCH(原始数据!W530,各类选项!G:G,0)),1,0))</f>
        <v/>
      </c>
      <c r="G529" s="20" t="str">
        <f>IF(原始数据!X530="","",IF(ISERROR(MATCH(原始数据!X530,各类选项!G:G,0)),1,0))</f>
        <v/>
      </c>
      <c r="H529" s="20" t="str">
        <f>IF(原始数据!AK530="","",IF(ISERROR(MATCH(原始数据!AK530,各类选项!$E:$E,0)),1,0))</f>
        <v/>
      </c>
      <c r="I529" s="20" t="str">
        <f>IF(原始数据!AL530="","",IF(ISERROR(MATCH(原始数据!AL530,各类选项!$E:$E,0)),1,0))</f>
        <v/>
      </c>
      <c r="J529" s="20" t="str">
        <f>IF(原始数据!AR530="","",IF(ISERROR(MATCH(原始数据!AR530,各类选项!$E:$E,0)),1,0))</f>
        <v/>
      </c>
      <c r="K529" s="20" t="str">
        <f>IF(原始数据!AT530="","",IF(ISERROR(MATCH(原始数据!AT530,各类选项!$E:$E,0)),1,0))</f>
        <v/>
      </c>
      <c r="L529" s="20" t="str">
        <f>IF(原始数据!AM530="","",IF(ISERROR(MATCH(原始数据!AM530,各类选项!$C:$C,0)),1,0))</f>
        <v/>
      </c>
      <c r="M529" s="20" t="str">
        <f>IF(原始数据!AN530="","",IF(ISERROR(MATCH(原始数据!AN530,各类选项!$C:$C,0)),1,0))</f>
        <v/>
      </c>
      <c r="N529" s="20" t="str">
        <f>IF(原始数据!AO530="","",IF(ISERROR(MATCH(原始数据!AO530,各类选项!$C:$C,0)),1,0))</f>
        <v/>
      </c>
      <c r="O529" s="20" t="str">
        <f>IF(原始数据!AP530="","",IF(ISERROR(MATCH(原始数据!AP530,各类选项!$E:$E,0)),1,0))</f>
        <v/>
      </c>
      <c r="P529" s="20" t="str">
        <f>IF(原始数据!AQ530="","",IF(ISERROR(MATCH(原始数据!AQ530,各类选项!$E:$E,0)),1,0))</f>
        <v/>
      </c>
      <c r="Q529" s="20" t="str">
        <f>IF(原始数据!AR530="","",IF(ISERROR(MATCH(原始数据!AR530,各类选项!$E:$E,0)),1,0))</f>
        <v/>
      </c>
      <c r="R529" s="20" t="str">
        <f>IF(原始数据!AS530="","",IF(ISERROR(MATCH(原始数据!AS530,各类选项!$E:$E,0)),1,0))</f>
        <v/>
      </c>
      <c r="S529" s="20" t="str">
        <f>IF(原始数据!AV530="","",IF(ISERROR(MATCH(原始数据!AV530,各类选项!$C:$C,0)),1,0))</f>
        <v/>
      </c>
      <c r="T529" s="20" t="str">
        <f>IF(赛后数据!M530="","",IF(ISERROR(MATCH(赛后数据!M530,(各类选项!J:J),0)),1,0))</f>
        <v/>
      </c>
      <c r="U529" s="20" t="str">
        <f>IF(赛后数据!U530="","",IF(ISERROR(MATCH(赛后数据!U530,(各类选项!J:J),0)),1,0))</f>
        <v/>
      </c>
      <c r="V529" s="20" t="str">
        <f>IF(赛后数据!AC530="","",IF(ISERROR(MATCH(赛后数据!AC530,(各类选项!J:J),0)),1,0))</f>
        <v/>
      </c>
      <c r="W529" s="20" t="str">
        <f>IF(赛后数据!AK530="","",IF(ISERROR(MATCH(赛后数据!AK530,(各类选项!J:J),0)),1,0))</f>
        <v/>
      </c>
      <c r="Y529" s="20" t="str">
        <f>IF(对局数据!AM530="","",IF(ISERROR(MATCH(对局数据!AM530,(各类选项!J:J),0)),1,0))</f>
        <v/>
      </c>
    </row>
    <row r="530" spans="1:25">
      <c r="A530" s="20">
        <f t="shared" si="24"/>
        <v>0</v>
      </c>
      <c r="B530" s="20">
        <f t="shared" si="25"/>
        <v>0</v>
      </c>
      <c r="C530" s="20">
        <f t="shared" si="26"/>
        <v>0</v>
      </c>
      <c r="D530" s="20" t="str">
        <f>IF(原始数据!K531="","",IF(ISERROR(MATCH(原始数据!K531,原始数据!E531:F531,0)),1,0)-IF(原始数据!K531="",1,0))</f>
        <v/>
      </c>
      <c r="E530" s="20" t="str">
        <f>IF(原始数据!L531="","",IF(ISERROR(MATCH(原始数据!L531,各类选项!L:L,0)),1,0)-IF(原始数据!L531="",1,0))</f>
        <v/>
      </c>
      <c r="F530" s="20" t="str">
        <f>IF(原始数据!W531="","",IF(ISERROR(MATCH(原始数据!W531,各类选项!G:G,0)),1,0))</f>
        <v/>
      </c>
      <c r="G530" s="20" t="str">
        <f>IF(原始数据!X531="","",IF(ISERROR(MATCH(原始数据!X531,各类选项!G:G,0)),1,0))</f>
        <v/>
      </c>
      <c r="H530" s="20" t="str">
        <f>IF(原始数据!AK531="","",IF(ISERROR(MATCH(原始数据!AK531,各类选项!$E:$E,0)),1,0))</f>
        <v/>
      </c>
      <c r="I530" s="20" t="str">
        <f>IF(原始数据!AL531="","",IF(ISERROR(MATCH(原始数据!AL531,各类选项!$E:$E,0)),1,0))</f>
        <v/>
      </c>
      <c r="J530" s="20" t="str">
        <f>IF(原始数据!AR531="","",IF(ISERROR(MATCH(原始数据!AR531,各类选项!$E:$E,0)),1,0))</f>
        <v/>
      </c>
      <c r="K530" s="20" t="str">
        <f>IF(原始数据!AT531="","",IF(ISERROR(MATCH(原始数据!AT531,各类选项!$E:$E,0)),1,0))</f>
        <v/>
      </c>
      <c r="L530" s="20" t="str">
        <f>IF(原始数据!AM531="","",IF(ISERROR(MATCH(原始数据!AM531,各类选项!$C:$C,0)),1,0))</f>
        <v/>
      </c>
      <c r="M530" s="20" t="str">
        <f>IF(原始数据!AN531="","",IF(ISERROR(MATCH(原始数据!AN531,各类选项!$C:$C,0)),1,0))</f>
        <v/>
      </c>
      <c r="N530" s="20" t="str">
        <f>IF(原始数据!AO531="","",IF(ISERROR(MATCH(原始数据!AO531,各类选项!$C:$C,0)),1,0))</f>
        <v/>
      </c>
      <c r="O530" s="20" t="str">
        <f>IF(原始数据!AP531="","",IF(ISERROR(MATCH(原始数据!AP531,各类选项!$E:$E,0)),1,0))</f>
        <v/>
      </c>
      <c r="P530" s="20" t="str">
        <f>IF(原始数据!AQ531="","",IF(ISERROR(MATCH(原始数据!AQ531,各类选项!$E:$E,0)),1,0))</f>
        <v/>
      </c>
      <c r="Q530" s="20" t="str">
        <f>IF(原始数据!AR531="","",IF(ISERROR(MATCH(原始数据!AR531,各类选项!$E:$E,0)),1,0))</f>
        <v/>
      </c>
      <c r="R530" s="20" t="str">
        <f>IF(原始数据!AS531="","",IF(ISERROR(MATCH(原始数据!AS531,各类选项!$E:$E,0)),1,0))</f>
        <v/>
      </c>
      <c r="S530" s="20" t="str">
        <f>IF(原始数据!AV531="","",IF(ISERROR(MATCH(原始数据!AV531,各类选项!$C:$C,0)),1,0))</f>
        <v/>
      </c>
      <c r="T530" s="20" t="str">
        <f>IF(赛后数据!M531="","",IF(ISERROR(MATCH(赛后数据!M531,(各类选项!J:J),0)),1,0))</f>
        <v/>
      </c>
      <c r="U530" s="20" t="str">
        <f>IF(赛后数据!U531="","",IF(ISERROR(MATCH(赛后数据!U531,(各类选项!J:J),0)),1,0))</f>
        <v/>
      </c>
      <c r="V530" s="20" t="str">
        <f>IF(赛后数据!AC531="","",IF(ISERROR(MATCH(赛后数据!AC531,(各类选项!J:J),0)),1,0))</f>
        <v/>
      </c>
      <c r="W530" s="20" t="str">
        <f>IF(赛后数据!AK531="","",IF(ISERROR(MATCH(赛后数据!AK531,(各类选项!J:J),0)),1,0))</f>
        <v/>
      </c>
      <c r="Y530" s="20" t="str">
        <f>IF(对局数据!AM531="","",IF(ISERROR(MATCH(对局数据!AM531,(各类选项!J:J),0)),1,0))</f>
        <v/>
      </c>
    </row>
    <row r="531" spans="1:25">
      <c r="A531" s="20">
        <f t="shared" si="24"/>
        <v>0</v>
      </c>
      <c r="B531" s="20">
        <f t="shared" si="25"/>
        <v>0</v>
      </c>
      <c r="C531" s="20">
        <f t="shared" si="26"/>
        <v>0</v>
      </c>
      <c r="D531" s="20" t="str">
        <f>IF(原始数据!K532="","",IF(ISERROR(MATCH(原始数据!K532,原始数据!E532:F532,0)),1,0)-IF(原始数据!K532="",1,0))</f>
        <v/>
      </c>
      <c r="E531" s="20" t="str">
        <f>IF(原始数据!L532="","",IF(ISERROR(MATCH(原始数据!L532,各类选项!L:L,0)),1,0)-IF(原始数据!L532="",1,0))</f>
        <v/>
      </c>
      <c r="F531" s="20" t="str">
        <f>IF(原始数据!W532="","",IF(ISERROR(MATCH(原始数据!W532,各类选项!G:G,0)),1,0))</f>
        <v/>
      </c>
      <c r="G531" s="20" t="str">
        <f>IF(原始数据!X532="","",IF(ISERROR(MATCH(原始数据!X532,各类选项!G:G,0)),1,0))</f>
        <v/>
      </c>
      <c r="H531" s="20" t="str">
        <f>IF(原始数据!AK532="","",IF(ISERROR(MATCH(原始数据!AK532,各类选项!$E:$E,0)),1,0))</f>
        <v/>
      </c>
      <c r="I531" s="20" t="str">
        <f>IF(原始数据!AL532="","",IF(ISERROR(MATCH(原始数据!AL532,各类选项!$E:$E,0)),1,0))</f>
        <v/>
      </c>
      <c r="J531" s="20" t="str">
        <f>IF(原始数据!AR532="","",IF(ISERROR(MATCH(原始数据!AR532,各类选项!$E:$E,0)),1,0))</f>
        <v/>
      </c>
      <c r="K531" s="20" t="str">
        <f>IF(原始数据!AT532="","",IF(ISERROR(MATCH(原始数据!AT532,各类选项!$E:$E,0)),1,0))</f>
        <v/>
      </c>
      <c r="L531" s="20" t="str">
        <f>IF(原始数据!AM532="","",IF(ISERROR(MATCH(原始数据!AM532,各类选项!$C:$C,0)),1,0))</f>
        <v/>
      </c>
      <c r="M531" s="20" t="str">
        <f>IF(原始数据!AN532="","",IF(ISERROR(MATCH(原始数据!AN532,各类选项!$C:$C,0)),1,0))</f>
        <v/>
      </c>
      <c r="N531" s="20" t="str">
        <f>IF(原始数据!AO532="","",IF(ISERROR(MATCH(原始数据!AO532,各类选项!$C:$C,0)),1,0))</f>
        <v/>
      </c>
      <c r="O531" s="20" t="str">
        <f>IF(原始数据!AP532="","",IF(ISERROR(MATCH(原始数据!AP532,各类选项!$E:$E,0)),1,0))</f>
        <v/>
      </c>
      <c r="P531" s="20" t="str">
        <f>IF(原始数据!AQ532="","",IF(ISERROR(MATCH(原始数据!AQ532,各类选项!$E:$E,0)),1,0))</f>
        <v/>
      </c>
      <c r="Q531" s="20" t="str">
        <f>IF(原始数据!AR532="","",IF(ISERROR(MATCH(原始数据!AR532,各类选项!$E:$E,0)),1,0))</f>
        <v/>
      </c>
      <c r="R531" s="20" t="str">
        <f>IF(原始数据!AS532="","",IF(ISERROR(MATCH(原始数据!AS532,各类选项!$E:$E,0)),1,0))</f>
        <v/>
      </c>
      <c r="S531" s="20" t="str">
        <f>IF(原始数据!AV532="","",IF(ISERROR(MATCH(原始数据!AV532,各类选项!$C:$C,0)),1,0))</f>
        <v/>
      </c>
      <c r="T531" s="20" t="str">
        <f>IF(赛后数据!M532="","",IF(ISERROR(MATCH(赛后数据!M532,(各类选项!J:J),0)),1,0))</f>
        <v/>
      </c>
      <c r="U531" s="20" t="str">
        <f>IF(赛后数据!U532="","",IF(ISERROR(MATCH(赛后数据!U532,(各类选项!J:J),0)),1,0))</f>
        <v/>
      </c>
      <c r="V531" s="20" t="str">
        <f>IF(赛后数据!AC532="","",IF(ISERROR(MATCH(赛后数据!AC532,(各类选项!J:J),0)),1,0))</f>
        <v/>
      </c>
      <c r="W531" s="20" t="str">
        <f>IF(赛后数据!AK532="","",IF(ISERROR(MATCH(赛后数据!AK532,(各类选项!J:J),0)),1,0))</f>
        <v/>
      </c>
      <c r="Y531" s="20" t="str">
        <f>IF(对局数据!AM532="","",IF(ISERROR(MATCH(对局数据!AM532,(各类选项!J:J),0)),1,0))</f>
        <v/>
      </c>
    </row>
    <row r="532" spans="1:25">
      <c r="A532" s="20">
        <f t="shared" si="24"/>
        <v>0</v>
      </c>
      <c r="B532" s="20">
        <f t="shared" si="25"/>
        <v>0</v>
      </c>
      <c r="C532" s="20">
        <f t="shared" si="26"/>
        <v>0</v>
      </c>
      <c r="D532" s="20" t="str">
        <f>IF(原始数据!K533="","",IF(ISERROR(MATCH(原始数据!K533,原始数据!E533:F533,0)),1,0)-IF(原始数据!K533="",1,0))</f>
        <v/>
      </c>
      <c r="E532" s="20" t="str">
        <f>IF(原始数据!L533="","",IF(ISERROR(MATCH(原始数据!L533,各类选项!L:L,0)),1,0)-IF(原始数据!L533="",1,0))</f>
        <v/>
      </c>
      <c r="F532" s="20" t="str">
        <f>IF(原始数据!W533="","",IF(ISERROR(MATCH(原始数据!W533,各类选项!G:G,0)),1,0))</f>
        <v/>
      </c>
      <c r="G532" s="20" t="str">
        <f>IF(原始数据!X533="","",IF(ISERROR(MATCH(原始数据!X533,各类选项!G:G,0)),1,0))</f>
        <v/>
      </c>
      <c r="H532" s="20" t="str">
        <f>IF(原始数据!AK533="","",IF(ISERROR(MATCH(原始数据!AK533,各类选项!$E:$E,0)),1,0))</f>
        <v/>
      </c>
      <c r="I532" s="20" t="str">
        <f>IF(原始数据!AL533="","",IF(ISERROR(MATCH(原始数据!AL533,各类选项!$E:$E,0)),1,0))</f>
        <v/>
      </c>
      <c r="J532" s="20" t="str">
        <f>IF(原始数据!AR533="","",IF(ISERROR(MATCH(原始数据!AR533,各类选项!$E:$E,0)),1,0))</f>
        <v/>
      </c>
      <c r="K532" s="20" t="str">
        <f>IF(原始数据!AT533="","",IF(ISERROR(MATCH(原始数据!AT533,各类选项!$E:$E,0)),1,0))</f>
        <v/>
      </c>
      <c r="L532" s="20" t="str">
        <f>IF(原始数据!AM533="","",IF(ISERROR(MATCH(原始数据!AM533,各类选项!$C:$C,0)),1,0))</f>
        <v/>
      </c>
      <c r="M532" s="20" t="str">
        <f>IF(原始数据!AN533="","",IF(ISERROR(MATCH(原始数据!AN533,各类选项!$C:$C,0)),1,0))</f>
        <v/>
      </c>
      <c r="N532" s="20" t="str">
        <f>IF(原始数据!AO533="","",IF(ISERROR(MATCH(原始数据!AO533,各类选项!$C:$C,0)),1,0))</f>
        <v/>
      </c>
      <c r="O532" s="20" t="str">
        <f>IF(原始数据!AP533="","",IF(ISERROR(MATCH(原始数据!AP533,各类选项!$E:$E,0)),1,0))</f>
        <v/>
      </c>
      <c r="P532" s="20" t="str">
        <f>IF(原始数据!AQ533="","",IF(ISERROR(MATCH(原始数据!AQ533,各类选项!$E:$E,0)),1,0))</f>
        <v/>
      </c>
      <c r="Q532" s="20" t="str">
        <f>IF(原始数据!AR533="","",IF(ISERROR(MATCH(原始数据!AR533,各类选项!$E:$E,0)),1,0))</f>
        <v/>
      </c>
      <c r="R532" s="20" t="str">
        <f>IF(原始数据!AS533="","",IF(ISERROR(MATCH(原始数据!AS533,各类选项!$E:$E,0)),1,0))</f>
        <v/>
      </c>
      <c r="S532" s="20" t="str">
        <f>IF(原始数据!AV533="","",IF(ISERROR(MATCH(原始数据!AV533,各类选项!$C:$C,0)),1,0))</f>
        <v/>
      </c>
      <c r="T532" s="20" t="str">
        <f>IF(赛后数据!M533="","",IF(ISERROR(MATCH(赛后数据!M533,(各类选项!J:J),0)),1,0))</f>
        <v/>
      </c>
      <c r="U532" s="20" t="str">
        <f>IF(赛后数据!U533="","",IF(ISERROR(MATCH(赛后数据!U533,(各类选项!J:J),0)),1,0))</f>
        <v/>
      </c>
      <c r="V532" s="20" t="str">
        <f>IF(赛后数据!AC533="","",IF(ISERROR(MATCH(赛后数据!AC533,(各类选项!J:J),0)),1,0))</f>
        <v/>
      </c>
      <c r="W532" s="20" t="str">
        <f>IF(赛后数据!AK533="","",IF(ISERROR(MATCH(赛后数据!AK533,(各类选项!J:J),0)),1,0))</f>
        <v/>
      </c>
      <c r="Y532" s="20" t="str">
        <f>IF(对局数据!AM533="","",IF(ISERROR(MATCH(对局数据!AM533,(各类选项!J:J),0)),1,0))</f>
        <v/>
      </c>
    </row>
    <row r="533" spans="1:25">
      <c r="A533" s="20">
        <f t="shared" si="24"/>
        <v>0</v>
      </c>
      <c r="B533" s="20">
        <f t="shared" si="25"/>
        <v>0</v>
      </c>
      <c r="C533" s="20">
        <f t="shared" si="26"/>
        <v>0</v>
      </c>
      <c r="D533" s="20" t="str">
        <f>IF(原始数据!K534="","",IF(ISERROR(MATCH(原始数据!K534,原始数据!E534:F534,0)),1,0)-IF(原始数据!K534="",1,0))</f>
        <v/>
      </c>
      <c r="E533" s="20" t="str">
        <f>IF(原始数据!L534="","",IF(ISERROR(MATCH(原始数据!L534,各类选项!L:L,0)),1,0)-IF(原始数据!L534="",1,0))</f>
        <v/>
      </c>
      <c r="F533" s="20" t="str">
        <f>IF(原始数据!W534="","",IF(ISERROR(MATCH(原始数据!W534,各类选项!G:G,0)),1,0))</f>
        <v/>
      </c>
      <c r="G533" s="20" t="str">
        <f>IF(原始数据!X534="","",IF(ISERROR(MATCH(原始数据!X534,各类选项!G:G,0)),1,0))</f>
        <v/>
      </c>
      <c r="H533" s="20" t="str">
        <f>IF(原始数据!AK534="","",IF(ISERROR(MATCH(原始数据!AK534,各类选项!$E:$E,0)),1,0))</f>
        <v/>
      </c>
      <c r="I533" s="20" t="str">
        <f>IF(原始数据!AL534="","",IF(ISERROR(MATCH(原始数据!AL534,各类选项!$E:$E,0)),1,0))</f>
        <v/>
      </c>
      <c r="J533" s="20" t="str">
        <f>IF(原始数据!AR534="","",IF(ISERROR(MATCH(原始数据!AR534,各类选项!$E:$E,0)),1,0))</f>
        <v/>
      </c>
      <c r="K533" s="20" t="str">
        <f>IF(原始数据!AT534="","",IF(ISERROR(MATCH(原始数据!AT534,各类选项!$E:$E,0)),1,0))</f>
        <v/>
      </c>
      <c r="L533" s="20" t="str">
        <f>IF(原始数据!AM534="","",IF(ISERROR(MATCH(原始数据!AM534,各类选项!$C:$C,0)),1,0))</f>
        <v/>
      </c>
      <c r="M533" s="20" t="str">
        <f>IF(原始数据!AN534="","",IF(ISERROR(MATCH(原始数据!AN534,各类选项!$C:$C,0)),1,0))</f>
        <v/>
      </c>
      <c r="N533" s="20" t="str">
        <f>IF(原始数据!AO534="","",IF(ISERROR(MATCH(原始数据!AO534,各类选项!$C:$C,0)),1,0))</f>
        <v/>
      </c>
      <c r="O533" s="20" t="str">
        <f>IF(原始数据!AP534="","",IF(ISERROR(MATCH(原始数据!AP534,各类选项!$E:$E,0)),1,0))</f>
        <v/>
      </c>
      <c r="P533" s="20" t="str">
        <f>IF(原始数据!AQ534="","",IF(ISERROR(MATCH(原始数据!AQ534,各类选项!$E:$E,0)),1,0))</f>
        <v/>
      </c>
      <c r="Q533" s="20" t="str">
        <f>IF(原始数据!AR534="","",IF(ISERROR(MATCH(原始数据!AR534,各类选项!$E:$E,0)),1,0))</f>
        <v/>
      </c>
      <c r="R533" s="20" t="str">
        <f>IF(原始数据!AS534="","",IF(ISERROR(MATCH(原始数据!AS534,各类选项!$E:$E,0)),1,0))</f>
        <v/>
      </c>
      <c r="S533" s="20" t="str">
        <f>IF(原始数据!AV534="","",IF(ISERROR(MATCH(原始数据!AV534,各类选项!$C:$C,0)),1,0))</f>
        <v/>
      </c>
      <c r="T533" s="20" t="str">
        <f>IF(赛后数据!M534="","",IF(ISERROR(MATCH(赛后数据!M534,(各类选项!J:J),0)),1,0))</f>
        <v/>
      </c>
      <c r="U533" s="20" t="str">
        <f>IF(赛后数据!U534="","",IF(ISERROR(MATCH(赛后数据!U534,(各类选项!J:J),0)),1,0))</f>
        <v/>
      </c>
      <c r="V533" s="20" t="str">
        <f>IF(赛后数据!AC534="","",IF(ISERROR(MATCH(赛后数据!AC534,(各类选项!J:J),0)),1,0))</f>
        <v/>
      </c>
      <c r="W533" s="20" t="str">
        <f>IF(赛后数据!AK534="","",IF(ISERROR(MATCH(赛后数据!AK534,(各类选项!J:J),0)),1,0))</f>
        <v/>
      </c>
      <c r="Y533" s="20" t="str">
        <f>IF(对局数据!AM534="","",IF(ISERROR(MATCH(对局数据!AM534,(各类选项!J:J),0)),1,0))</f>
        <v/>
      </c>
    </row>
    <row r="534" spans="1:25">
      <c r="A534" s="20">
        <f t="shared" si="24"/>
        <v>0</v>
      </c>
      <c r="B534" s="20">
        <f t="shared" si="25"/>
        <v>0</v>
      </c>
      <c r="C534" s="20">
        <f t="shared" si="26"/>
        <v>0</v>
      </c>
      <c r="D534" s="20" t="str">
        <f>IF(原始数据!K535="","",IF(ISERROR(MATCH(原始数据!K535,原始数据!E535:F535,0)),1,0)-IF(原始数据!K535="",1,0))</f>
        <v/>
      </c>
      <c r="E534" s="20" t="str">
        <f>IF(原始数据!L535="","",IF(ISERROR(MATCH(原始数据!L535,各类选项!L:L,0)),1,0)-IF(原始数据!L535="",1,0))</f>
        <v/>
      </c>
      <c r="F534" s="20" t="str">
        <f>IF(原始数据!W535="","",IF(ISERROR(MATCH(原始数据!W535,各类选项!G:G,0)),1,0))</f>
        <v/>
      </c>
      <c r="G534" s="20" t="str">
        <f>IF(原始数据!X535="","",IF(ISERROR(MATCH(原始数据!X535,各类选项!G:G,0)),1,0))</f>
        <v/>
      </c>
      <c r="H534" s="20" t="str">
        <f>IF(原始数据!AK535="","",IF(ISERROR(MATCH(原始数据!AK535,各类选项!$E:$E,0)),1,0))</f>
        <v/>
      </c>
      <c r="I534" s="20" t="str">
        <f>IF(原始数据!AL535="","",IF(ISERROR(MATCH(原始数据!AL535,各类选项!$E:$E,0)),1,0))</f>
        <v/>
      </c>
      <c r="J534" s="20" t="str">
        <f>IF(原始数据!AR535="","",IF(ISERROR(MATCH(原始数据!AR535,各类选项!$E:$E,0)),1,0))</f>
        <v/>
      </c>
      <c r="K534" s="20" t="str">
        <f>IF(原始数据!AT535="","",IF(ISERROR(MATCH(原始数据!AT535,各类选项!$E:$E,0)),1,0))</f>
        <v/>
      </c>
      <c r="L534" s="20" t="str">
        <f>IF(原始数据!AM535="","",IF(ISERROR(MATCH(原始数据!AM535,各类选项!$C:$C,0)),1,0))</f>
        <v/>
      </c>
      <c r="M534" s="20" t="str">
        <f>IF(原始数据!AN535="","",IF(ISERROR(MATCH(原始数据!AN535,各类选项!$C:$C,0)),1,0))</f>
        <v/>
      </c>
      <c r="N534" s="20" t="str">
        <f>IF(原始数据!AO535="","",IF(ISERROR(MATCH(原始数据!AO535,各类选项!$C:$C,0)),1,0))</f>
        <v/>
      </c>
      <c r="O534" s="20" t="str">
        <f>IF(原始数据!AP535="","",IF(ISERROR(MATCH(原始数据!AP535,各类选项!$E:$E,0)),1,0))</f>
        <v/>
      </c>
      <c r="P534" s="20" t="str">
        <f>IF(原始数据!AQ535="","",IF(ISERROR(MATCH(原始数据!AQ535,各类选项!$E:$E,0)),1,0))</f>
        <v/>
      </c>
      <c r="Q534" s="20" t="str">
        <f>IF(原始数据!AR535="","",IF(ISERROR(MATCH(原始数据!AR535,各类选项!$E:$E,0)),1,0))</f>
        <v/>
      </c>
      <c r="R534" s="20" t="str">
        <f>IF(原始数据!AS535="","",IF(ISERROR(MATCH(原始数据!AS535,各类选项!$E:$E,0)),1,0))</f>
        <v/>
      </c>
      <c r="S534" s="20" t="str">
        <f>IF(原始数据!AV535="","",IF(ISERROR(MATCH(原始数据!AV535,各类选项!$C:$C,0)),1,0))</f>
        <v/>
      </c>
      <c r="T534" s="20" t="str">
        <f>IF(赛后数据!M535="","",IF(ISERROR(MATCH(赛后数据!M535,(各类选项!J:J),0)),1,0))</f>
        <v/>
      </c>
      <c r="U534" s="20" t="str">
        <f>IF(赛后数据!U535="","",IF(ISERROR(MATCH(赛后数据!U535,(各类选项!J:J),0)),1,0))</f>
        <v/>
      </c>
      <c r="V534" s="20" t="str">
        <f>IF(赛后数据!AC535="","",IF(ISERROR(MATCH(赛后数据!AC535,(各类选项!J:J),0)),1,0))</f>
        <v/>
      </c>
      <c r="W534" s="20" t="str">
        <f>IF(赛后数据!AK535="","",IF(ISERROR(MATCH(赛后数据!AK535,(各类选项!J:J),0)),1,0))</f>
        <v/>
      </c>
      <c r="Y534" s="20" t="str">
        <f>IF(对局数据!AM535="","",IF(ISERROR(MATCH(对局数据!AM535,(各类选项!J:J),0)),1,0))</f>
        <v/>
      </c>
    </row>
    <row r="535" spans="1:25">
      <c r="A535" s="20">
        <f t="shared" si="24"/>
        <v>0</v>
      </c>
      <c r="B535" s="20">
        <f t="shared" si="25"/>
        <v>0</v>
      </c>
      <c r="C535" s="20">
        <f t="shared" si="26"/>
        <v>0</v>
      </c>
      <c r="D535" s="20" t="str">
        <f>IF(原始数据!K536="","",IF(ISERROR(MATCH(原始数据!K536,原始数据!E536:F536,0)),1,0)-IF(原始数据!K536="",1,0))</f>
        <v/>
      </c>
      <c r="E535" s="20" t="str">
        <f>IF(原始数据!L536="","",IF(ISERROR(MATCH(原始数据!L536,各类选项!L:L,0)),1,0)-IF(原始数据!L536="",1,0))</f>
        <v/>
      </c>
      <c r="F535" s="20" t="str">
        <f>IF(原始数据!W536="","",IF(ISERROR(MATCH(原始数据!W536,各类选项!G:G,0)),1,0))</f>
        <v/>
      </c>
      <c r="G535" s="20" t="str">
        <f>IF(原始数据!X536="","",IF(ISERROR(MATCH(原始数据!X536,各类选项!G:G,0)),1,0))</f>
        <v/>
      </c>
      <c r="H535" s="20" t="str">
        <f>IF(原始数据!AK536="","",IF(ISERROR(MATCH(原始数据!AK536,各类选项!$E:$E,0)),1,0))</f>
        <v/>
      </c>
      <c r="I535" s="20" t="str">
        <f>IF(原始数据!AL536="","",IF(ISERROR(MATCH(原始数据!AL536,各类选项!$E:$E,0)),1,0))</f>
        <v/>
      </c>
      <c r="J535" s="20" t="str">
        <f>IF(原始数据!AR536="","",IF(ISERROR(MATCH(原始数据!AR536,各类选项!$E:$E,0)),1,0))</f>
        <v/>
      </c>
      <c r="K535" s="20" t="str">
        <f>IF(原始数据!AT536="","",IF(ISERROR(MATCH(原始数据!AT536,各类选项!$E:$E,0)),1,0))</f>
        <v/>
      </c>
      <c r="L535" s="20" t="str">
        <f>IF(原始数据!AM536="","",IF(ISERROR(MATCH(原始数据!AM536,各类选项!$C:$C,0)),1,0))</f>
        <v/>
      </c>
      <c r="M535" s="20" t="str">
        <f>IF(原始数据!AN536="","",IF(ISERROR(MATCH(原始数据!AN536,各类选项!$C:$C,0)),1,0))</f>
        <v/>
      </c>
      <c r="N535" s="20" t="str">
        <f>IF(原始数据!AO536="","",IF(ISERROR(MATCH(原始数据!AO536,各类选项!$C:$C,0)),1,0))</f>
        <v/>
      </c>
      <c r="O535" s="20" t="str">
        <f>IF(原始数据!AP536="","",IF(ISERROR(MATCH(原始数据!AP536,各类选项!$E:$E,0)),1,0))</f>
        <v/>
      </c>
      <c r="P535" s="20" t="str">
        <f>IF(原始数据!AQ536="","",IF(ISERROR(MATCH(原始数据!AQ536,各类选项!$E:$E,0)),1,0))</f>
        <v/>
      </c>
      <c r="Q535" s="20" t="str">
        <f>IF(原始数据!AR536="","",IF(ISERROR(MATCH(原始数据!AR536,各类选项!$E:$E,0)),1,0))</f>
        <v/>
      </c>
      <c r="R535" s="20" t="str">
        <f>IF(原始数据!AS536="","",IF(ISERROR(MATCH(原始数据!AS536,各类选项!$E:$E,0)),1,0))</f>
        <v/>
      </c>
      <c r="S535" s="20" t="str">
        <f>IF(原始数据!AV536="","",IF(ISERROR(MATCH(原始数据!AV536,各类选项!$C:$C,0)),1,0))</f>
        <v/>
      </c>
      <c r="T535" s="20" t="str">
        <f>IF(赛后数据!M536="","",IF(ISERROR(MATCH(赛后数据!M536,(各类选项!J:J),0)),1,0))</f>
        <v/>
      </c>
      <c r="U535" s="20" t="str">
        <f>IF(赛后数据!U536="","",IF(ISERROR(MATCH(赛后数据!U536,(各类选项!J:J),0)),1,0))</f>
        <v/>
      </c>
      <c r="V535" s="20" t="str">
        <f>IF(赛后数据!AC536="","",IF(ISERROR(MATCH(赛后数据!AC536,(各类选项!J:J),0)),1,0))</f>
        <v/>
      </c>
      <c r="W535" s="20" t="str">
        <f>IF(赛后数据!AK536="","",IF(ISERROR(MATCH(赛后数据!AK536,(各类选项!J:J),0)),1,0))</f>
        <v/>
      </c>
      <c r="Y535" s="20" t="str">
        <f>IF(对局数据!AM536="","",IF(ISERROR(MATCH(对局数据!AM536,(各类选项!J:J),0)),1,0))</f>
        <v/>
      </c>
    </row>
    <row r="536" spans="1:25">
      <c r="A536" s="20">
        <f t="shared" si="24"/>
        <v>0</v>
      </c>
      <c r="B536" s="20">
        <f t="shared" si="25"/>
        <v>0</v>
      </c>
      <c r="C536" s="20">
        <f t="shared" si="26"/>
        <v>0</v>
      </c>
      <c r="D536" s="20" t="str">
        <f>IF(原始数据!K537="","",IF(ISERROR(MATCH(原始数据!K537,原始数据!E537:F537,0)),1,0)-IF(原始数据!K537="",1,0))</f>
        <v/>
      </c>
      <c r="E536" s="20" t="str">
        <f>IF(原始数据!L537="","",IF(ISERROR(MATCH(原始数据!L537,各类选项!L:L,0)),1,0)-IF(原始数据!L537="",1,0))</f>
        <v/>
      </c>
      <c r="F536" s="20" t="str">
        <f>IF(原始数据!W537="","",IF(ISERROR(MATCH(原始数据!W537,各类选项!G:G,0)),1,0))</f>
        <v/>
      </c>
      <c r="G536" s="20" t="str">
        <f>IF(原始数据!X537="","",IF(ISERROR(MATCH(原始数据!X537,各类选项!G:G,0)),1,0))</f>
        <v/>
      </c>
      <c r="H536" s="20" t="str">
        <f>IF(原始数据!AK537="","",IF(ISERROR(MATCH(原始数据!AK537,各类选项!$E:$E,0)),1,0))</f>
        <v/>
      </c>
      <c r="I536" s="20" t="str">
        <f>IF(原始数据!AL537="","",IF(ISERROR(MATCH(原始数据!AL537,各类选项!$E:$E,0)),1,0))</f>
        <v/>
      </c>
      <c r="J536" s="20" t="str">
        <f>IF(原始数据!AR537="","",IF(ISERROR(MATCH(原始数据!AR537,各类选项!$E:$E,0)),1,0))</f>
        <v/>
      </c>
      <c r="K536" s="20" t="str">
        <f>IF(原始数据!AT537="","",IF(ISERROR(MATCH(原始数据!AT537,各类选项!$E:$E,0)),1,0))</f>
        <v/>
      </c>
      <c r="L536" s="20" t="str">
        <f>IF(原始数据!AM537="","",IF(ISERROR(MATCH(原始数据!AM537,各类选项!$C:$C,0)),1,0))</f>
        <v/>
      </c>
      <c r="M536" s="20" t="str">
        <f>IF(原始数据!AN537="","",IF(ISERROR(MATCH(原始数据!AN537,各类选项!$C:$C,0)),1,0))</f>
        <v/>
      </c>
      <c r="N536" s="20" t="str">
        <f>IF(原始数据!AO537="","",IF(ISERROR(MATCH(原始数据!AO537,各类选项!$C:$C,0)),1,0))</f>
        <v/>
      </c>
      <c r="O536" s="20" t="str">
        <f>IF(原始数据!AP537="","",IF(ISERROR(MATCH(原始数据!AP537,各类选项!$E:$E,0)),1,0))</f>
        <v/>
      </c>
      <c r="P536" s="20" t="str">
        <f>IF(原始数据!AQ537="","",IF(ISERROR(MATCH(原始数据!AQ537,各类选项!$E:$E,0)),1,0))</f>
        <v/>
      </c>
      <c r="Q536" s="20" t="str">
        <f>IF(原始数据!AR537="","",IF(ISERROR(MATCH(原始数据!AR537,各类选项!$E:$E,0)),1,0))</f>
        <v/>
      </c>
      <c r="R536" s="20" t="str">
        <f>IF(原始数据!AS537="","",IF(ISERROR(MATCH(原始数据!AS537,各类选项!$E:$E,0)),1,0))</f>
        <v/>
      </c>
      <c r="S536" s="20" t="str">
        <f>IF(原始数据!AV537="","",IF(ISERROR(MATCH(原始数据!AV537,各类选项!$C:$C,0)),1,0))</f>
        <v/>
      </c>
      <c r="T536" s="20" t="str">
        <f>IF(赛后数据!M537="","",IF(ISERROR(MATCH(赛后数据!M537,(各类选项!J:J),0)),1,0))</f>
        <v/>
      </c>
      <c r="U536" s="20" t="str">
        <f>IF(赛后数据!U537="","",IF(ISERROR(MATCH(赛后数据!U537,(各类选项!J:J),0)),1,0))</f>
        <v/>
      </c>
      <c r="V536" s="20" t="str">
        <f>IF(赛后数据!AC537="","",IF(ISERROR(MATCH(赛后数据!AC537,(各类选项!J:J),0)),1,0))</f>
        <v/>
      </c>
      <c r="W536" s="20" t="str">
        <f>IF(赛后数据!AK537="","",IF(ISERROR(MATCH(赛后数据!AK537,(各类选项!J:J),0)),1,0))</f>
        <v/>
      </c>
      <c r="Y536" s="20" t="str">
        <f>IF(对局数据!AM537="","",IF(ISERROR(MATCH(对局数据!AM537,(各类选项!J:J),0)),1,0))</f>
        <v/>
      </c>
    </row>
    <row r="537" spans="1:25">
      <c r="A537" s="20">
        <f t="shared" si="24"/>
        <v>0</v>
      </c>
      <c r="B537" s="20">
        <f t="shared" si="25"/>
        <v>0</v>
      </c>
      <c r="C537" s="20">
        <f t="shared" si="26"/>
        <v>0</v>
      </c>
      <c r="D537" s="20" t="str">
        <f>IF(原始数据!K538="","",IF(ISERROR(MATCH(原始数据!K538,原始数据!E538:F538,0)),1,0)-IF(原始数据!K538="",1,0))</f>
        <v/>
      </c>
      <c r="E537" s="20" t="str">
        <f>IF(原始数据!L538="","",IF(ISERROR(MATCH(原始数据!L538,各类选项!L:L,0)),1,0)-IF(原始数据!L538="",1,0))</f>
        <v/>
      </c>
      <c r="F537" s="20" t="str">
        <f>IF(原始数据!W538="","",IF(ISERROR(MATCH(原始数据!W538,各类选项!G:G,0)),1,0))</f>
        <v/>
      </c>
      <c r="G537" s="20" t="str">
        <f>IF(原始数据!X538="","",IF(ISERROR(MATCH(原始数据!X538,各类选项!G:G,0)),1,0))</f>
        <v/>
      </c>
      <c r="H537" s="20" t="str">
        <f>IF(原始数据!AK538="","",IF(ISERROR(MATCH(原始数据!AK538,各类选项!$E:$E,0)),1,0))</f>
        <v/>
      </c>
      <c r="I537" s="20" t="str">
        <f>IF(原始数据!AL538="","",IF(ISERROR(MATCH(原始数据!AL538,各类选项!$E:$E,0)),1,0))</f>
        <v/>
      </c>
      <c r="J537" s="20" t="str">
        <f>IF(原始数据!AR538="","",IF(ISERROR(MATCH(原始数据!AR538,各类选项!$E:$E,0)),1,0))</f>
        <v/>
      </c>
      <c r="K537" s="20" t="str">
        <f>IF(原始数据!AT538="","",IF(ISERROR(MATCH(原始数据!AT538,各类选项!$E:$E,0)),1,0))</f>
        <v/>
      </c>
      <c r="L537" s="20" t="str">
        <f>IF(原始数据!AM538="","",IF(ISERROR(MATCH(原始数据!AM538,各类选项!$C:$C,0)),1,0))</f>
        <v/>
      </c>
      <c r="M537" s="20" t="str">
        <f>IF(原始数据!AN538="","",IF(ISERROR(MATCH(原始数据!AN538,各类选项!$C:$C,0)),1,0))</f>
        <v/>
      </c>
      <c r="N537" s="20" t="str">
        <f>IF(原始数据!AO538="","",IF(ISERROR(MATCH(原始数据!AO538,各类选项!$C:$C,0)),1,0))</f>
        <v/>
      </c>
      <c r="O537" s="20" t="str">
        <f>IF(原始数据!AP538="","",IF(ISERROR(MATCH(原始数据!AP538,各类选项!$E:$E,0)),1,0))</f>
        <v/>
      </c>
      <c r="P537" s="20" t="str">
        <f>IF(原始数据!AQ538="","",IF(ISERROR(MATCH(原始数据!AQ538,各类选项!$E:$E,0)),1,0))</f>
        <v/>
      </c>
      <c r="Q537" s="20" t="str">
        <f>IF(原始数据!AR538="","",IF(ISERROR(MATCH(原始数据!AR538,各类选项!$E:$E,0)),1,0))</f>
        <v/>
      </c>
      <c r="R537" s="20" t="str">
        <f>IF(原始数据!AS538="","",IF(ISERROR(MATCH(原始数据!AS538,各类选项!$E:$E,0)),1,0))</f>
        <v/>
      </c>
      <c r="S537" s="20" t="str">
        <f>IF(原始数据!AV538="","",IF(ISERROR(MATCH(原始数据!AV538,各类选项!$C:$C,0)),1,0))</f>
        <v/>
      </c>
      <c r="T537" s="20" t="str">
        <f>IF(赛后数据!M538="","",IF(ISERROR(MATCH(赛后数据!M538,(各类选项!J:J),0)),1,0))</f>
        <v/>
      </c>
      <c r="U537" s="20" t="str">
        <f>IF(赛后数据!U538="","",IF(ISERROR(MATCH(赛后数据!U538,(各类选项!J:J),0)),1,0))</f>
        <v/>
      </c>
      <c r="V537" s="20" t="str">
        <f>IF(赛后数据!AC538="","",IF(ISERROR(MATCH(赛后数据!AC538,(各类选项!J:J),0)),1,0))</f>
        <v/>
      </c>
      <c r="W537" s="20" t="str">
        <f>IF(赛后数据!AK538="","",IF(ISERROR(MATCH(赛后数据!AK538,(各类选项!J:J),0)),1,0))</f>
        <v/>
      </c>
      <c r="Y537" s="20" t="str">
        <f>IF(对局数据!AM538="","",IF(ISERROR(MATCH(对局数据!AM538,(各类选项!J:J),0)),1,0))</f>
        <v/>
      </c>
    </row>
    <row r="538" spans="1:25">
      <c r="A538" s="20">
        <f t="shared" si="24"/>
        <v>0</v>
      </c>
      <c r="B538" s="20">
        <f t="shared" si="25"/>
        <v>0</v>
      </c>
      <c r="C538" s="20">
        <f t="shared" si="26"/>
        <v>0</v>
      </c>
      <c r="D538" s="20" t="str">
        <f>IF(原始数据!K539="","",IF(ISERROR(MATCH(原始数据!K539,原始数据!E539:F539,0)),1,0)-IF(原始数据!K539="",1,0))</f>
        <v/>
      </c>
      <c r="E538" s="20" t="str">
        <f>IF(原始数据!L539="","",IF(ISERROR(MATCH(原始数据!L539,各类选项!L:L,0)),1,0)-IF(原始数据!L539="",1,0))</f>
        <v/>
      </c>
      <c r="F538" s="20" t="str">
        <f>IF(原始数据!W539="","",IF(ISERROR(MATCH(原始数据!W539,各类选项!G:G,0)),1,0))</f>
        <v/>
      </c>
      <c r="G538" s="20" t="str">
        <f>IF(原始数据!X539="","",IF(ISERROR(MATCH(原始数据!X539,各类选项!G:G,0)),1,0))</f>
        <v/>
      </c>
      <c r="H538" s="20" t="str">
        <f>IF(原始数据!AK539="","",IF(ISERROR(MATCH(原始数据!AK539,各类选项!$E:$E,0)),1,0))</f>
        <v/>
      </c>
      <c r="I538" s="20" t="str">
        <f>IF(原始数据!AL539="","",IF(ISERROR(MATCH(原始数据!AL539,各类选项!$E:$E,0)),1,0))</f>
        <v/>
      </c>
      <c r="J538" s="20" t="str">
        <f>IF(原始数据!AR539="","",IF(ISERROR(MATCH(原始数据!AR539,各类选项!$E:$E,0)),1,0))</f>
        <v/>
      </c>
      <c r="K538" s="20" t="str">
        <f>IF(原始数据!AT539="","",IF(ISERROR(MATCH(原始数据!AT539,各类选项!$E:$E,0)),1,0))</f>
        <v/>
      </c>
      <c r="L538" s="20" t="str">
        <f>IF(原始数据!AM539="","",IF(ISERROR(MATCH(原始数据!AM539,各类选项!$C:$C,0)),1,0))</f>
        <v/>
      </c>
      <c r="M538" s="20" t="str">
        <f>IF(原始数据!AN539="","",IF(ISERROR(MATCH(原始数据!AN539,各类选项!$C:$C,0)),1,0))</f>
        <v/>
      </c>
      <c r="N538" s="20" t="str">
        <f>IF(原始数据!AO539="","",IF(ISERROR(MATCH(原始数据!AO539,各类选项!$C:$C,0)),1,0))</f>
        <v/>
      </c>
      <c r="O538" s="20" t="str">
        <f>IF(原始数据!AP539="","",IF(ISERROR(MATCH(原始数据!AP539,各类选项!$E:$E,0)),1,0))</f>
        <v/>
      </c>
      <c r="P538" s="20" t="str">
        <f>IF(原始数据!AQ539="","",IF(ISERROR(MATCH(原始数据!AQ539,各类选项!$E:$E,0)),1,0))</f>
        <v/>
      </c>
      <c r="Q538" s="20" t="str">
        <f>IF(原始数据!AR539="","",IF(ISERROR(MATCH(原始数据!AR539,各类选项!$E:$E,0)),1,0))</f>
        <v/>
      </c>
      <c r="R538" s="20" t="str">
        <f>IF(原始数据!AS539="","",IF(ISERROR(MATCH(原始数据!AS539,各类选项!$E:$E,0)),1,0))</f>
        <v/>
      </c>
      <c r="S538" s="20" t="str">
        <f>IF(原始数据!AV539="","",IF(ISERROR(MATCH(原始数据!AV539,各类选项!$C:$C,0)),1,0))</f>
        <v/>
      </c>
      <c r="T538" s="20" t="str">
        <f>IF(赛后数据!M539="","",IF(ISERROR(MATCH(赛后数据!M539,(各类选项!J:J),0)),1,0))</f>
        <v/>
      </c>
      <c r="U538" s="20" t="str">
        <f>IF(赛后数据!U539="","",IF(ISERROR(MATCH(赛后数据!U539,(各类选项!J:J),0)),1,0))</f>
        <v/>
      </c>
      <c r="V538" s="20" t="str">
        <f>IF(赛后数据!AC539="","",IF(ISERROR(MATCH(赛后数据!AC539,(各类选项!J:J),0)),1,0))</f>
        <v/>
      </c>
      <c r="W538" s="20" t="str">
        <f>IF(赛后数据!AK539="","",IF(ISERROR(MATCH(赛后数据!AK539,(各类选项!J:J),0)),1,0))</f>
        <v/>
      </c>
      <c r="Y538" s="20" t="str">
        <f>IF(对局数据!AM539="","",IF(ISERROR(MATCH(对局数据!AM539,(各类选项!J:J),0)),1,0))</f>
        <v/>
      </c>
    </row>
    <row r="539" spans="1:25">
      <c r="A539" s="20">
        <f t="shared" si="24"/>
        <v>0</v>
      </c>
      <c r="B539" s="20">
        <f t="shared" si="25"/>
        <v>0</v>
      </c>
      <c r="C539" s="20">
        <f t="shared" si="26"/>
        <v>0</v>
      </c>
      <c r="D539" s="20" t="str">
        <f>IF(原始数据!K540="","",IF(ISERROR(MATCH(原始数据!K540,原始数据!E540:F540,0)),1,0)-IF(原始数据!K540="",1,0))</f>
        <v/>
      </c>
      <c r="E539" s="20" t="str">
        <f>IF(原始数据!L540="","",IF(ISERROR(MATCH(原始数据!L540,各类选项!L:L,0)),1,0)-IF(原始数据!L540="",1,0))</f>
        <v/>
      </c>
      <c r="F539" s="20" t="str">
        <f>IF(原始数据!W540="","",IF(ISERROR(MATCH(原始数据!W540,各类选项!G:G,0)),1,0))</f>
        <v/>
      </c>
      <c r="G539" s="20" t="str">
        <f>IF(原始数据!X540="","",IF(ISERROR(MATCH(原始数据!X540,各类选项!G:G,0)),1,0))</f>
        <v/>
      </c>
      <c r="H539" s="20" t="str">
        <f>IF(原始数据!AK540="","",IF(ISERROR(MATCH(原始数据!AK540,各类选项!$E:$E,0)),1,0))</f>
        <v/>
      </c>
      <c r="I539" s="20" t="str">
        <f>IF(原始数据!AL540="","",IF(ISERROR(MATCH(原始数据!AL540,各类选项!$E:$E,0)),1,0))</f>
        <v/>
      </c>
      <c r="J539" s="20" t="str">
        <f>IF(原始数据!AR540="","",IF(ISERROR(MATCH(原始数据!AR540,各类选项!$E:$E,0)),1,0))</f>
        <v/>
      </c>
      <c r="K539" s="20" t="str">
        <f>IF(原始数据!AT540="","",IF(ISERROR(MATCH(原始数据!AT540,各类选项!$E:$E,0)),1,0))</f>
        <v/>
      </c>
      <c r="L539" s="20" t="str">
        <f>IF(原始数据!AM540="","",IF(ISERROR(MATCH(原始数据!AM540,各类选项!$C:$C,0)),1,0))</f>
        <v/>
      </c>
      <c r="M539" s="20" t="str">
        <f>IF(原始数据!AN540="","",IF(ISERROR(MATCH(原始数据!AN540,各类选项!$C:$C,0)),1,0))</f>
        <v/>
      </c>
      <c r="N539" s="20" t="str">
        <f>IF(原始数据!AO540="","",IF(ISERROR(MATCH(原始数据!AO540,各类选项!$C:$C,0)),1,0))</f>
        <v/>
      </c>
      <c r="O539" s="20" t="str">
        <f>IF(原始数据!AP540="","",IF(ISERROR(MATCH(原始数据!AP540,各类选项!$E:$E,0)),1,0))</f>
        <v/>
      </c>
      <c r="P539" s="20" t="str">
        <f>IF(原始数据!AQ540="","",IF(ISERROR(MATCH(原始数据!AQ540,各类选项!$E:$E,0)),1,0))</f>
        <v/>
      </c>
      <c r="Q539" s="20" t="str">
        <f>IF(原始数据!AR540="","",IF(ISERROR(MATCH(原始数据!AR540,各类选项!$E:$E,0)),1,0))</f>
        <v/>
      </c>
      <c r="R539" s="20" t="str">
        <f>IF(原始数据!AS540="","",IF(ISERROR(MATCH(原始数据!AS540,各类选项!$E:$E,0)),1,0))</f>
        <v/>
      </c>
      <c r="S539" s="20" t="str">
        <f>IF(原始数据!AV540="","",IF(ISERROR(MATCH(原始数据!AV540,各类选项!$C:$C,0)),1,0))</f>
        <v/>
      </c>
      <c r="T539" s="20" t="str">
        <f>IF(赛后数据!M540="","",IF(ISERROR(MATCH(赛后数据!M540,(各类选项!J:J),0)),1,0))</f>
        <v/>
      </c>
      <c r="U539" s="20" t="str">
        <f>IF(赛后数据!U540="","",IF(ISERROR(MATCH(赛后数据!U540,(各类选项!J:J),0)),1,0))</f>
        <v/>
      </c>
      <c r="V539" s="20" t="str">
        <f>IF(赛后数据!AC540="","",IF(ISERROR(MATCH(赛后数据!AC540,(各类选项!J:J),0)),1,0))</f>
        <v/>
      </c>
      <c r="W539" s="20" t="str">
        <f>IF(赛后数据!AK540="","",IF(ISERROR(MATCH(赛后数据!AK540,(各类选项!J:J),0)),1,0))</f>
        <v/>
      </c>
      <c r="Y539" s="20" t="str">
        <f>IF(对局数据!AM540="","",IF(ISERROR(MATCH(对局数据!AM540,(各类选项!J:J),0)),1,0))</f>
        <v/>
      </c>
    </row>
    <row r="540" spans="1:25">
      <c r="A540" s="20">
        <f t="shared" si="24"/>
        <v>0</v>
      </c>
      <c r="B540" s="20">
        <f t="shared" si="25"/>
        <v>0</v>
      </c>
      <c r="C540" s="20">
        <f t="shared" si="26"/>
        <v>0</v>
      </c>
      <c r="D540" s="20" t="str">
        <f>IF(原始数据!K541="","",IF(ISERROR(MATCH(原始数据!K541,原始数据!E541:F541,0)),1,0)-IF(原始数据!K541="",1,0))</f>
        <v/>
      </c>
      <c r="E540" s="20" t="str">
        <f>IF(原始数据!L541="","",IF(ISERROR(MATCH(原始数据!L541,各类选项!L:L,0)),1,0)-IF(原始数据!L541="",1,0))</f>
        <v/>
      </c>
      <c r="F540" s="20" t="str">
        <f>IF(原始数据!W541="","",IF(ISERROR(MATCH(原始数据!W541,各类选项!G:G,0)),1,0))</f>
        <v/>
      </c>
      <c r="G540" s="20" t="str">
        <f>IF(原始数据!X541="","",IF(ISERROR(MATCH(原始数据!X541,各类选项!G:G,0)),1,0))</f>
        <v/>
      </c>
      <c r="H540" s="20" t="str">
        <f>IF(原始数据!AK541="","",IF(ISERROR(MATCH(原始数据!AK541,各类选项!$E:$E,0)),1,0))</f>
        <v/>
      </c>
      <c r="I540" s="20" t="str">
        <f>IF(原始数据!AL541="","",IF(ISERROR(MATCH(原始数据!AL541,各类选项!$E:$E,0)),1,0))</f>
        <v/>
      </c>
      <c r="J540" s="20" t="str">
        <f>IF(原始数据!AR541="","",IF(ISERROR(MATCH(原始数据!AR541,各类选项!$E:$E,0)),1,0))</f>
        <v/>
      </c>
      <c r="K540" s="20" t="str">
        <f>IF(原始数据!AT541="","",IF(ISERROR(MATCH(原始数据!AT541,各类选项!$E:$E,0)),1,0))</f>
        <v/>
      </c>
      <c r="L540" s="20" t="str">
        <f>IF(原始数据!AM541="","",IF(ISERROR(MATCH(原始数据!AM541,各类选项!$C:$C,0)),1,0))</f>
        <v/>
      </c>
      <c r="M540" s="20" t="str">
        <f>IF(原始数据!AN541="","",IF(ISERROR(MATCH(原始数据!AN541,各类选项!$C:$C,0)),1,0))</f>
        <v/>
      </c>
      <c r="N540" s="20" t="str">
        <f>IF(原始数据!AO541="","",IF(ISERROR(MATCH(原始数据!AO541,各类选项!$C:$C,0)),1,0))</f>
        <v/>
      </c>
      <c r="O540" s="20" t="str">
        <f>IF(原始数据!AP541="","",IF(ISERROR(MATCH(原始数据!AP541,各类选项!$E:$E,0)),1,0))</f>
        <v/>
      </c>
      <c r="P540" s="20" t="str">
        <f>IF(原始数据!AQ541="","",IF(ISERROR(MATCH(原始数据!AQ541,各类选项!$E:$E,0)),1,0))</f>
        <v/>
      </c>
      <c r="Q540" s="20" t="str">
        <f>IF(原始数据!AR541="","",IF(ISERROR(MATCH(原始数据!AR541,各类选项!$E:$E,0)),1,0))</f>
        <v/>
      </c>
      <c r="R540" s="20" t="str">
        <f>IF(原始数据!AS541="","",IF(ISERROR(MATCH(原始数据!AS541,各类选项!$E:$E,0)),1,0))</f>
        <v/>
      </c>
      <c r="S540" s="20" t="str">
        <f>IF(原始数据!AV541="","",IF(ISERROR(MATCH(原始数据!AV541,各类选项!$C:$C,0)),1,0))</f>
        <v/>
      </c>
      <c r="T540" s="20" t="str">
        <f>IF(赛后数据!M541="","",IF(ISERROR(MATCH(赛后数据!M541,(各类选项!J:J),0)),1,0))</f>
        <v/>
      </c>
      <c r="U540" s="20" t="str">
        <f>IF(赛后数据!U541="","",IF(ISERROR(MATCH(赛后数据!U541,(各类选项!J:J),0)),1,0))</f>
        <v/>
      </c>
      <c r="V540" s="20" t="str">
        <f>IF(赛后数据!AC541="","",IF(ISERROR(MATCH(赛后数据!AC541,(各类选项!J:J),0)),1,0))</f>
        <v/>
      </c>
      <c r="W540" s="20" t="str">
        <f>IF(赛后数据!AK541="","",IF(ISERROR(MATCH(赛后数据!AK541,(各类选项!J:J),0)),1,0))</f>
        <v/>
      </c>
      <c r="Y540" s="20" t="str">
        <f>IF(对局数据!AM541="","",IF(ISERROR(MATCH(对局数据!AM541,(各类选项!J:J),0)),1,0))</f>
        <v/>
      </c>
    </row>
    <row r="541" spans="1:25">
      <c r="A541" s="20">
        <f t="shared" si="24"/>
        <v>0</v>
      </c>
      <c r="B541" s="20">
        <f t="shared" si="25"/>
        <v>0</v>
      </c>
      <c r="C541" s="20">
        <f t="shared" si="26"/>
        <v>0</v>
      </c>
      <c r="D541" s="20" t="str">
        <f>IF(原始数据!K542="","",IF(ISERROR(MATCH(原始数据!K542,原始数据!E542:F542,0)),1,0)-IF(原始数据!K542="",1,0))</f>
        <v/>
      </c>
      <c r="E541" s="20" t="str">
        <f>IF(原始数据!L542="","",IF(ISERROR(MATCH(原始数据!L542,各类选项!L:L,0)),1,0)-IF(原始数据!L542="",1,0))</f>
        <v/>
      </c>
      <c r="F541" s="20" t="str">
        <f>IF(原始数据!W542="","",IF(ISERROR(MATCH(原始数据!W542,各类选项!G:G,0)),1,0))</f>
        <v/>
      </c>
      <c r="G541" s="20" t="str">
        <f>IF(原始数据!X542="","",IF(ISERROR(MATCH(原始数据!X542,各类选项!G:G,0)),1,0))</f>
        <v/>
      </c>
      <c r="H541" s="20" t="str">
        <f>IF(原始数据!AK542="","",IF(ISERROR(MATCH(原始数据!AK542,各类选项!$E:$E,0)),1,0))</f>
        <v/>
      </c>
      <c r="I541" s="20" t="str">
        <f>IF(原始数据!AL542="","",IF(ISERROR(MATCH(原始数据!AL542,各类选项!$E:$E,0)),1,0))</f>
        <v/>
      </c>
      <c r="J541" s="20" t="str">
        <f>IF(原始数据!AR542="","",IF(ISERROR(MATCH(原始数据!AR542,各类选项!$E:$E,0)),1,0))</f>
        <v/>
      </c>
      <c r="K541" s="20" t="str">
        <f>IF(原始数据!AT542="","",IF(ISERROR(MATCH(原始数据!AT542,各类选项!$E:$E,0)),1,0))</f>
        <v/>
      </c>
      <c r="L541" s="20" t="str">
        <f>IF(原始数据!AM542="","",IF(ISERROR(MATCH(原始数据!AM542,各类选项!$C:$C,0)),1,0))</f>
        <v/>
      </c>
      <c r="M541" s="20" t="str">
        <f>IF(原始数据!AN542="","",IF(ISERROR(MATCH(原始数据!AN542,各类选项!$C:$C,0)),1,0))</f>
        <v/>
      </c>
      <c r="N541" s="20" t="str">
        <f>IF(原始数据!AO542="","",IF(ISERROR(MATCH(原始数据!AO542,各类选项!$C:$C,0)),1,0))</f>
        <v/>
      </c>
      <c r="O541" s="20" t="str">
        <f>IF(原始数据!AP542="","",IF(ISERROR(MATCH(原始数据!AP542,各类选项!$E:$E,0)),1,0))</f>
        <v/>
      </c>
      <c r="P541" s="20" t="str">
        <f>IF(原始数据!AQ542="","",IF(ISERROR(MATCH(原始数据!AQ542,各类选项!$E:$E,0)),1,0))</f>
        <v/>
      </c>
      <c r="Q541" s="20" t="str">
        <f>IF(原始数据!AR542="","",IF(ISERROR(MATCH(原始数据!AR542,各类选项!$E:$E,0)),1,0))</f>
        <v/>
      </c>
      <c r="R541" s="20" t="str">
        <f>IF(原始数据!AS542="","",IF(ISERROR(MATCH(原始数据!AS542,各类选项!$E:$E,0)),1,0))</f>
        <v/>
      </c>
      <c r="S541" s="20" t="str">
        <f>IF(原始数据!AV542="","",IF(ISERROR(MATCH(原始数据!AV542,各类选项!$C:$C,0)),1,0))</f>
        <v/>
      </c>
      <c r="T541" s="20" t="str">
        <f>IF(赛后数据!M542="","",IF(ISERROR(MATCH(赛后数据!M542,(各类选项!J:J),0)),1,0))</f>
        <v/>
      </c>
      <c r="U541" s="20" t="str">
        <f>IF(赛后数据!U542="","",IF(ISERROR(MATCH(赛后数据!U542,(各类选项!J:J),0)),1,0))</f>
        <v/>
      </c>
      <c r="V541" s="20" t="str">
        <f>IF(赛后数据!AC542="","",IF(ISERROR(MATCH(赛后数据!AC542,(各类选项!J:J),0)),1,0))</f>
        <v/>
      </c>
      <c r="W541" s="20" t="str">
        <f>IF(赛后数据!AK542="","",IF(ISERROR(MATCH(赛后数据!AK542,(各类选项!J:J),0)),1,0))</f>
        <v/>
      </c>
      <c r="Y541" s="20" t="str">
        <f>IF(对局数据!AM542="","",IF(ISERROR(MATCH(对局数据!AM542,(各类选项!J:J),0)),1,0))</f>
        <v/>
      </c>
    </row>
    <row r="542" spans="1:25">
      <c r="A542" s="20">
        <f t="shared" si="24"/>
        <v>0</v>
      </c>
      <c r="B542" s="20">
        <f t="shared" si="25"/>
        <v>0</v>
      </c>
      <c r="C542" s="20">
        <f t="shared" si="26"/>
        <v>0</v>
      </c>
      <c r="D542" s="20" t="str">
        <f>IF(原始数据!K543="","",IF(ISERROR(MATCH(原始数据!K543,原始数据!E543:F543,0)),1,0)-IF(原始数据!K543="",1,0))</f>
        <v/>
      </c>
      <c r="E542" s="20" t="str">
        <f>IF(原始数据!L543="","",IF(ISERROR(MATCH(原始数据!L543,各类选项!L:L,0)),1,0)-IF(原始数据!L543="",1,0))</f>
        <v/>
      </c>
      <c r="F542" s="20" t="str">
        <f>IF(原始数据!W543="","",IF(ISERROR(MATCH(原始数据!W543,各类选项!G:G,0)),1,0))</f>
        <v/>
      </c>
      <c r="G542" s="20" t="str">
        <f>IF(原始数据!X543="","",IF(ISERROR(MATCH(原始数据!X543,各类选项!G:G,0)),1,0))</f>
        <v/>
      </c>
      <c r="H542" s="20" t="str">
        <f>IF(原始数据!AK543="","",IF(ISERROR(MATCH(原始数据!AK543,各类选项!$E:$E,0)),1,0))</f>
        <v/>
      </c>
      <c r="I542" s="20" t="str">
        <f>IF(原始数据!AL543="","",IF(ISERROR(MATCH(原始数据!AL543,各类选项!$E:$E,0)),1,0))</f>
        <v/>
      </c>
      <c r="J542" s="20" t="str">
        <f>IF(原始数据!AR543="","",IF(ISERROR(MATCH(原始数据!AR543,各类选项!$E:$E,0)),1,0))</f>
        <v/>
      </c>
      <c r="K542" s="20" t="str">
        <f>IF(原始数据!AT543="","",IF(ISERROR(MATCH(原始数据!AT543,各类选项!$E:$E,0)),1,0))</f>
        <v/>
      </c>
      <c r="L542" s="20" t="str">
        <f>IF(原始数据!AM543="","",IF(ISERROR(MATCH(原始数据!AM543,各类选项!$C:$C,0)),1,0))</f>
        <v/>
      </c>
      <c r="M542" s="20" t="str">
        <f>IF(原始数据!AN543="","",IF(ISERROR(MATCH(原始数据!AN543,各类选项!$C:$C,0)),1,0))</f>
        <v/>
      </c>
      <c r="N542" s="20" t="str">
        <f>IF(原始数据!AO543="","",IF(ISERROR(MATCH(原始数据!AO543,各类选项!$C:$C,0)),1,0))</f>
        <v/>
      </c>
      <c r="O542" s="20" t="str">
        <f>IF(原始数据!AP543="","",IF(ISERROR(MATCH(原始数据!AP543,各类选项!$E:$E,0)),1,0))</f>
        <v/>
      </c>
      <c r="P542" s="20" t="str">
        <f>IF(原始数据!AQ543="","",IF(ISERROR(MATCH(原始数据!AQ543,各类选项!$E:$E,0)),1,0))</f>
        <v/>
      </c>
      <c r="Q542" s="20" t="str">
        <f>IF(原始数据!AR543="","",IF(ISERROR(MATCH(原始数据!AR543,各类选项!$E:$E,0)),1,0))</f>
        <v/>
      </c>
      <c r="R542" s="20" t="str">
        <f>IF(原始数据!AS543="","",IF(ISERROR(MATCH(原始数据!AS543,各类选项!$E:$E,0)),1,0))</f>
        <v/>
      </c>
      <c r="S542" s="20" t="str">
        <f>IF(原始数据!AV543="","",IF(ISERROR(MATCH(原始数据!AV543,各类选项!$C:$C,0)),1,0))</f>
        <v/>
      </c>
      <c r="T542" s="20" t="str">
        <f>IF(赛后数据!M543="","",IF(ISERROR(MATCH(赛后数据!M543,(各类选项!J:J),0)),1,0))</f>
        <v/>
      </c>
      <c r="U542" s="20" t="str">
        <f>IF(赛后数据!U543="","",IF(ISERROR(MATCH(赛后数据!U543,(各类选项!J:J),0)),1,0))</f>
        <v/>
      </c>
      <c r="V542" s="20" t="str">
        <f>IF(赛后数据!AC543="","",IF(ISERROR(MATCH(赛后数据!AC543,(各类选项!J:J),0)),1,0))</f>
        <v/>
      </c>
      <c r="W542" s="20" t="str">
        <f>IF(赛后数据!AK543="","",IF(ISERROR(MATCH(赛后数据!AK543,(各类选项!J:J),0)),1,0))</f>
        <v/>
      </c>
      <c r="Y542" s="20" t="str">
        <f>IF(对局数据!AM543="","",IF(ISERROR(MATCH(对局数据!AM543,(各类选项!J:J),0)),1,0))</f>
        <v/>
      </c>
    </row>
    <row r="543" spans="1:25">
      <c r="A543" s="20">
        <f t="shared" si="24"/>
        <v>0</v>
      </c>
      <c r="B543" s="20">
        <f t="shared" si="25"/>
        <v>0</v>
      </c>
      <c r="C543" s="20">
        <f t="shared" si="26"/>
        <v>0</v>
      </c>
      <c r="D543" s="20" t="str">
        <f>IF(原始数据!K544="","",IF(ISERROR(MATCH(原始数据!K544,原始数据!E544:F544,0)),1,0)-IF(原始数据!K544="",1,0))</f>
        <v/>
      </c>
      <c r="E543" s="20" t="str">
        <f>IF(原始数据!L544="","",IF(ISERROR(MATCH(原始数据!L544,各类选项!L:L,0)),1,0)-IF(原始数据!L544="",1,0))</f>
        <v/>
      </c>
      <c r="F543" s="20" t="str">
        <f>IF(原始数据!W544="","",IF(ISERROR(MATCH(原始数据!W544,各类选项!G:G,0)),1,0))</f>
        <v/>
      </c>
      <c r="G543" s="20" t="str">
        <f>IF(原始数据!X544="","",IF(ISERROR(MATCH(原始数据!X544,各类选项!G:G,0)),1,0))</f>
        <v/>
      </c>
      <c r="H543" s="20" t="str">
        <f>IF(原始数据!AK544="","",IF(ISERROR(MATCH(原始数据!AK544,各类选项!$E:$E,0)),1,0))</f>
        <v/>
      </c>
      <c r="I543" s="20" t="str">
        <f>IF(原始数据!AL544="","",IF(ISERROR(MATCH(原始数据!AL544,各类选项!$E:$E,0)),1,0))</f>
        <v/>
      </c>
      <c r="J543" s="20" t="str">
        <f>IF(原始数据!AR544="","",IF(ISERROR(MATCH(原始数据!AR544,各类选项!$E:$E,0)),1,0))</f>
        <v/>
      </c>
      <c r="K543" s="20" t="str">
        <f>IF(原始数据!AT544="","",IF(ISERROR(MATCH(原始数据!AT544,各类选项!$E:$E,0)),1,0))</f>
        <v/>
      </c>
      <c r="L543" s="20" t="str">
        <f>IF(原始数据!AM544="","",IF(ISERROR(MATCH(原始数据!AM544,各类选项!$C:$C,0)),1,0))</f>
        <v/>
      </c>
      <c r="M543" s="20" t="str">
        <f>IF(原始数据!AN544="","",IF(ISERROR(MATCH(原始数据!AN544,各类选项!$C:$C,0)),1,0))</f>
        <v/>
      </c>
      <c r="N543" s="20" t="str">
        <f>IF(原始数据!AO544="","",IF(ISERROR(MATCH(原始数据!AO544,各类选项!$C:$C,0)),1,0))</f>
        <v/>
      </c>
      <c r="O543" s="20" t="str">
        <f>IF(原始数据!AP544="","",IF(ISERROR(MATCH(原始数据!AP544,各类选项!$E:$E,0)),1,0))</f>
        <v/>
      </c>
      <c r="P543" s="20" t="str">
        <f>IF(原始数据!AQ544="","",IF(ISERROR(MATCH(原始数据!AQ544,各类选项!$E:$E,0)),1,0))</f>
        <v/>
      </c>
      <c r="Q543" s="20" t="str">
        <f>IF(原始数据!AR544="","",IF(ISERROR(MATCH(原始数据!AR544,各类选项!$E:$E,0)),1,0))</f>
        <v/>
      </c>
      <c r="R543" s="20" t="str">
        <f>IF(原始数据!AS544="","",IF(ISERROR(MATCH(原始数据!AS544,各类选项!$E:$E,0)),1,0))</f>
        <v/>
      </c>
      <c r="S543" s="20" t="str">
        <f>IF(原始数据!AV544="","",IF(ISERROR(MATCH(原始数据!AV544,各类选项!$C:$C,0)),1,0))</f>
        <v/>
      </c>
      <c r="T543" s="20" t="str">
        <f>IF(赛后数据!M544="","",IF(ISERROR(MATCH(赛后数据!M544,(各类选项!J:J),0)),1,0))</f>
        <v/>
      </c>
      <c r="U543" s="20" t="str">
        <f>IF(赛后数据!U544="","",IF(ISERROR(MATCH(赛后数据!U544,(各类选项!J:J),0)),1,0))</f>
        <v/>
      </c>
      <c r="V543" s="20" t="str">
        <f>IF(赛后数据!AC544="","",IF(ISERROR(MATCH(赛后数据!AC544,(各类选项!J:J),0)),1,0))</f>
        <v/>
      </c>
      <c r="W543" s="20" t="str">
        <f>IF(赛后数据!AK544="","",IF(ISERROR(MATCH(赛后数据!AK544,(各类选项!J:J),0)),1,0))</f>
        <v/>
      </c>
      <c r="Y543" s="20" t="str">
        <f>IF(对局数据!AM544="","",IF(ISERROR(MATCH(对局数据!AM544,(各类选项!J:J),0)),1,0))</f>
        <v/>
      </c>
    </row>
    <row r="544" spans="1:25">
      <c r="A544" s="20">
        <f t="shared" si="24"/>
        <v>0</v>
      </c>
      <c r="B544" s="20">
        <f t="shared" si="25"/>
        <v>0</v>
      </c>
      <c r="C544" s="20">
        <f t="shared" si="26"/>
        <v>0</v>
      </c>
      <c r="D544" s="20" t="str">
        <f>IF(原始数据!K545="","",IF(ISERROR(MATCH(原始数据!K545,原始数据!E545:F545,0)),1,0)-IF(原始数据!K545="",1,0))</f>
        <v/>
      </c>
      <c r="E544" s="20" t="str">
        <f>IF(原始数据!L545="","",IF(ISERROR(MATCH(原始数据!L545,各类选项!L:L,0)),1,0)-IF(原始数据!L545="",1,0))</f>
        <v/>
      </c>
      <c r="F544" s="20" t="str">
        <f>IF(原始数据!W545="","",IF(ISERROR(MATCH(原始数据!W545,各类选项!G:G,0)),1,0))</f>
        <v/>
      </c>
      <c r="G544" s="20" t="str">
        <f>IF(原始数据!X545="","",IF(ISERROR(MATCH(原始数据!X545,各类选项!G:G,0)),1,0))</f>
        <v/>
      </c>
      <c r="H544" s="20" t="str">
        <f>IF(原始数据!AK545="","",IF(ISERROR(MATCH(原始数据!AK545,各类选项!$E:$E,0)),1,0))</f>
        <v/>
      </c>
      <c r="I544" s="20" t="str">
        <f>IF(原始数据!AL545="","",IF(ISERROR(MATCH(原始数据!AL545,各类选项!$E:$E,0)),1,0))</f>
        <v/>
      </c>
      <c r="J544" s="20" t="str">
        <f>IF(原始数据!AR545="","",IF(ISERROR(MATCH(原始数据!AR545,各类选项!$E:$E,0)),1,0))</f>
        <v/>
      </c>
      <c r="K544" s="20" t="str">
        <f>IF(原始数据!AT545="","",IF(ISERROR(MATCH(原始数据!AT545,各类选项!$E:$E,0)),1,0))</f>
        <v/>
      </c>
      <c r="L544" s="20" t="str">
        <f>IF(原始数据!AM545="","",IF(ISERROR(MATCH(原始数据!AM545,各类选项!$C:$C,0)),1,0))</f>
        <v/>
      </c>
      <c r="M544" s="20" t="str">
        <f>IF(原始数据!AN545="","",IF(ISERROR(MATCH(原始数据!AN545,各类选项!$C:$C,0)),1,0))</f>
        <v/>
      </c>
      <c r="N544" s="20" t="str">
        <f>IF(原始数据!AO545="","",IF(ISERROR(MATCH(原始数据!AO545,各类选项!$C:$C,0)),1,0))</f>
        <v/>
      </c>
      <c r="O544" s="20" t="str">
        <f>IF(原始数据!AP545="","",IF(ISERROR(MATCH(原始数据!AP545,各类选项!$E:$E,0)),1,0))</f>
        <v/>
      </c>
      <c r="P544" s="20" t="str">
        <f>IF(原始数据!AQ545="","",IF(ISERROR(MATCH(原始数据!AQ545,各类选项!$E:$E,0)),1,0))</f>
        <v/>
      </c>
      <c r="Q544" s="20" t="str">
        <f>IF(原始数据!AR545="","",IF(ISERROR(MATCH(原始数据!AR545,各类选项!$E:$E,0)),1,0))</f>
        <v/>
      </c>
      <c r="R544" s="20" t="str">
        <f>IF(原始数据!AS545="","",IF(ISERROR(MATCH(原始数据!AS545,各类选项!$E:$E,0)),1,0))</f>
        <v/>
      </c>
      <c r="S544" s="20" t="str">
        <f>IF(原始数据!AV545="","",IF(ISERROR(MATCH(原始数据!AV545,各类选项!$C:$C,0)),1,0))</f>
        <v/>
      </c>
      <c r="T544" s="20" t="str">
        <f>IF(赛后数据!M545="","",IF(ISERROR(MATCH(赛后数据!M545,(各类选项!J:J),0)),1,0))</f>
        <v/>
      </c>
      <c r="U544" s="20" t="str">
        <f>IF(赛后数据!U545="","",IF(ISERROR(MATCH(赛后数据!U545,(各类选项!J:J),0)),1,0))</f>
        <v/>
      </c>
      <c r="V544" s="20" t="str">
        <f>IF(赛后数据!AC545="","",IF(ISERROR(MATCH(赛后数据!AC545,(各类选项!J:J),0)),1,0))</f>
        <v/>
      </c>
      <c r="W544" s="20" t="str">
        <f>IF(赛后数据!AK545="","",IF(ISERROR(MATCH(赛后数据!AK545,(各类选项!J:J),0)),1,0))</f>
        <v/>
      </c>
      <c r="Y544" s="20" t="str">
        <f>IF(对局数据!AM545="","",IF(ISERROR(MATCH(对局数据!AM545,(各类选项!J:J),0)),1,0))</f>
        <v/>
      </c>
    </row>
    <row r="545" spans="1:25">
      <c r="A545" s="20">
        <f t="shared" si="24"/>
        <v>0</v>
      </c>
      <c r="B545" s="20">
        <f t="shared" si="25"/>
        <v>0</v>
      </c>
      <c r="C545" s="20">
        <f t="shared" si="26"/>
        <v>0</v>
      </c>
      <c r="D545" s="20" t="str">
        <f>IF(原始数据!K546="","",IF(ISERROR(MATCH(原始数据!K546,原始数据!E546:F546,0)),1,0)-IF(原始数据!K546="",1,0))</f>
        <v/>
      </c>
      <c r="E545" s="20" t="str">
        <f>IF(原始数据!L546="","",IF(ISERROR(MATCH(原始数据!L546,各类选项!L:L,0)),1,0)-IF(原始数据!L546="",1,0))</f>
        <v/>
      </c>
      <c r="F545" s="20" t="str">
        <f>IF(原始数据!W546="","",IF(ISERROR(MATCH(原始数据!W546,各类选项!G:G,0)),1,0))</f>
        <v/>
      </c>
      <c r="G545" s="20" t="str">
        <f>IF(原始数据!X546="","",IF(ISERROR(MATCH(原始数据!X546,各类选项!G:G,0)),1,0))</f>
        <v/>
      </c>
      <c r="H545" s="20" t="str">
        <f>IF(原始数据!AK546="","",IF(ISERROR(MATCH(原始数据!AK546,各类选项!$E:$E,0)),1,0))</f>
        <v/>
      </c>
      <c r="I545" s="20" t="str">
        <f>IF(原始数据!AL546="","",IF(ISERROR(MATCH(原始数据!AL546,各类选项!$E:$E,0)),1,0))</f>
        <v/>
      </c>
      <c r="J545" s="20" t="str">
        <f>IF(原始数据!AR546="","",IF(ISERROR(MATCH(原始数据!AR546,各类选项!$E:$E,0)),1,0))</f>
        <v/>
      </c>
      <c r="K545" s="20" t="str">
        <f>IF(原始数据!AT546="","",IF(ISERROR(MATCH(原始数据!AT546,各类选项!$E:$E,0)),1,0))</f>
        <v/>
      </c>
      <c r="L545" s="20" t="str">
        <f>IF(原始数据!AM546="","",IF(ISERROR(MATCH(原始数据!AM546,各类选项!$C:$C,0)),1,0))</f>
        <v/>
      </c>
      <c r="M545" s="20" t="str">
        <f>IF(原始数据!AN546="","",IF(ISERROR(MATCH(原始数据!AN546,各类选项!$C:$C,0)),1,0))</f>
        <v/>
      </c>
      <c r="N545" s="20" t="str">
        <f>IF(原始数据!AO546="","",IF(ISERROR(MATCH(原始数据!AO546,各类选项!$C:$C,0)),1,0))</f>
        <v/>
      </c>
      <c r="O545" s="20" t="str">
        <f>IF(原始数据!AP546="","",IF(ISERROR(MATCH(原始数据!AP546,各类选项!$E:$E,0)),1,0))</f>
        <v/>
      </c>
      <c r="P545" s="20" t="str">
        <f>IF(原始数据!AQ546="","",IF(ISERROR(MATCH(原始数据!AQ546,各类选项!$E:$E,0)),1,0))</f>
        <v/>
      </c>
      <c r="Q545" s="20" t="str">
        <f>IF(原始数据!AR546="","",IF(ISERROR(MATCH(原始数据!AR546,各类选项!$E:$E,0)),1,0))</f>
        <v/>
      </c>
      <c r="R545" s="20" t="str">
        <f>IF(原始数据!AS546="","",IF(ISERROR(MATCH(原始数据!AS546,各类选项!$E:$E,0)),1,0))</f>
        <v/>
      </c>
      <c r="S545" s="20" t="str">
        <f>IF(原始数据!AV546="","",IF(ISERROR(MATCH(原始数据!AV546,各类选项!$C:$C,0)),1,0))</f>
        <v/>
      </c>
      <c r="T545" s="20" t="str">
        <f>IF(赛后数据!M546="","",IF(ISERROR(MATCH(赛后数据!M546,(各类选项!J:J),0)),1,0))</f>
        <v/>
      </c>
      <c r="U545" s="20" t="str">
        <f>IF(赛后数据!U546="","",IF(ISERROR(MATCH(赛后数据!U546,(各类选项!J:J),0)),1,0))</f>
        <v/>
      </c>
      <c r="V545" s="20" t="str">
        <f>IF(赛后数据!AC546="","",IF(ISERROR(MATCH(赛后数据!AC546,(各类选项!J:J),0)),1,0))</f>
        <v/>
      </c>
      <c r="W545" s="20" t="str">
        <f>IF(赛后数据!AK546="","",IF(ISERROR(MATCH(赛后数据!AK546,(各类选项!J:J),0)),1,0))</f>
        <v/>
      </c>
      <c r="Y545" s="20" t="str">
        <f>IF(对局数据!AM546="","",IF(ISERROR(MATCH(对局数据!AM546,(各类选项!J:J),0)),1,0))</f>
        <v/>
      </c>
    </row>
    <row r="546" spans="1:25">
      <c r="A546" s="20">
        <f t="shared" si="24"/>
        <v>0</v>
      </c>
      <c r="B546" s="20">
        <f t="shared" si="25"/>
        <v>0</v>
      </c>
      <c r="C546" s="20">
        <f t="shared" si="26"/>
        <v>0</v>
      </c>
      <c r="D546" s="20" t="str">
        <f>IF(原始数据!K547="","",IF(ISERROR(MATCH(原始数据!K547,原始数据!E547:F547,0)),1,0)-IF(原始数据!K547="",1,0))</f>
        <v/>
      </c>
      <c r="E546" s="20" t="str">
        <f>IF(原始数据!L547="","",IF(ISERROR(MATCH(原始数据!L547,各类选项!L:L,0)),1,0)-IF(原始数据!L547="",1,0))</f>
        <v/>
      </c>
      <c r="F546" s="20" t="str">
        <f>IF(原始数据!W547="","",IF(ISERROR(MATCH(原始数据!W547,各类选项!G:G,0)),1,0))</f>
        <v/>
      </c>
      <c r="G546" s="20" t="str">
        <f>IF(原始数据!X547="","",IF(ISERROR(MATCH(原始数据!X547,各类选项!G:G,0)),1,0))</f>
        <v/>
      </c>
      <c r="H546" s="20" t="str">
        <f>IF(原始数据!AK547="","",IF(ISERROR(MATCH(原始数据!AK547,各类选项!$E:$E,0)),1,0))</f>
        <v/>
      </c>
      <c r="I546" s="20" t="str">
        <f>IF(原始数据!AL547="","",IF(ISERROR(MATCH(原始数据!AL547,各类选项!$E:$E,0)),1,0))</f>
        <v/>
      </c>
      <c r="J546" s="20" t="str">
        <f>IF(原始数据!AR547="","",IF(ISERROR(MATCH(原始数据!AR547,各类选项!$E:$E,0)),1,0))</f>
        <v/>
      </c>
      <c r="K546" s="20" t="str">
        <f>IF(原始数据!AT547="","",IF(ISERROR(MATCH(原始数据!AT547,各类选项!$E:$E,0)),1,0))</f>
        <v/>
      </c>
      <c r="L546" s="20" t="str">
        <f>IF(原始数据!AM547="","",IF(ISERROR(MATCH(原始数据!AM547,各类选项!$C:$C,0)),1,0))</f>
        <v/>
      </c>
      <c r="M546" s="20" t="str">
        <f>IF(原始数据!AN547="","",IF(ISERROR(MATCH(原始数据!AN547,各类选项!$C:$C,0)),1,0))</f>
        <v/>
      </c>
      <c r="N546" s="20" t="str">
        <f>IF(原始数据!AO547="","",IF(ISERROR(MATCH(原始数据!AO547,各类选项!$C:$C,0)),1,0))</f>
        <v/>
      </c>
      <c r="O546" s="20" t="str">
        <f>IF(原始数据!AP547="","",IF(ISERROR(MATCH(原始数据!AP547,各类选项!$E:$E,0)),1,0))</f>
        <v/>
      </c>
      <c r="P546" s="20" t="str">
        <f>IF(原始数据!AQ547="","",IF(ISERROR(MATCH(原始数据!AQ547,各类选项!$E:$E,0)),1,0))</f>
        <v/>
      </c>
      <c r="Q546" s="20" t="str">
        <f>IF(原始数据!AR547="","",IF(ISERROR(MATCH(原始数据!AR547,各类选项!$E:$E,0)),1,0))</f>
        <v/>
      </c>
      <c r="R546" s="20" t="str">
        <f>IF(原始数据!AS547="","",IF(ISERROR(MATCH(原始数据!AS547,各类选项!$E:$E,0)),1,0))</f>
        <v/>
      </c>
      <c r="S546" s="20" t="str">
        <f>IF(原始数据!AV547="","",IF(ISERROR(MATCH(原始数据!AV547,各类选项!$C:$C,0)),1,0))</f>
        <v/>
      </c>
      <c r="T546" s="20" t="str">
        <f>IF(赛后数据!M547="","",IF(ISERROR(MATCH(赛后数据!M547,(各类选项!J:J),0)),1,0))</f>
        <v/>
      </c>
      <c r="U546" s="20" t="str">
        <f>IF(赛后数据!U547="","",IF(ISERROR(MATCH(赛后数据!U547,(各类选项!J:J),0)),1,0))</f>
        <v/>
      </c>
      <c r="V546" s="20" t="str">
        <f>IF(赛后数据!AC547="","",IF(ISERROR(MATCH(赛后数据!AC547,(各类选项!J:J),0)),1,0))</f>
        <v/>
      </c>
      <c r="W546" s="20" t="str">
        <f>IF(赛后数据!AK547="","",IF(ISERROR(MATCH(赛后数据!AK547,(各类选项!J:J),0)),1,0))</f>
        <v/>
      </c>
      <c r="Y546" s="20" t="str">
        <f>IF(对局数据!AM547="","",IF(ISERROR(MATCH(对局数据!AM547,(各类选项!J:J),0)),1,0))</f>
        <v/>
      </c>
    </row>
    <row r="547" spans="1:25">
      <c r="A547" s="20">
        <f t="shared" si="24"/>
        <v>0</v>
      </c>
      <c r="B547" s="20">
        <f t="shared" si="25"/>
        <v>0</v>
      </c>
      <c r="C547" s="20">
        <f t="shared" si="26"/>
        <v>0</v>
      </c>
      <c r="D547" s="20" t="str">
        <f>IF(原始数据!K548="","",IF(ISERROR(MATCH(原始数据!K548,原始数据!E548:F548,0)),1,0)-IF(原始数据!K548="",1,0))</f>
        <v/>
      </c>
      <c r="E547" s="20" t="str">
        <f>IF(原始数据!L548="","",IF(ISERROR(MATCH(原始数据!L548,各类选项!L:L,0)),1,0)-IF(原始数据!L548="",1,0))</f>
        <v/>
      </c>
      <c r="F547" s="20" t="str">
        <f>IF(原始数据!W548="","",IF(ISERROR(MATCH(原始数据!W548,各类选项!G:G,0)),1,0))</f>
        <v/>
      </c>
      <c r="G547" s="20" t="str">
        <f>IF(原始数据!X548="","",IF(ISERROR(MATCH(原始数据!X548,各类选项!G:G,0)),1,0))</f>
        <v/>
      </c>
      <c r="H547" s="20" t="str">
        <f>IF(原始数据!AK548="","",IF(ISERROR(MATCH(原始数据!AK548,各类选项!$E:$E,0)),1,0))</f>
        <v/>
      </c>
      <c r="I547" s="20" t="str">
        <f>IF(原始数据!AL548="","",IF(ISERROR(MATCH(原始数据!AL548,各类选项!$E:$E,0)),1,0))</f>
        <v/>
      </c>
      <c r="J547" s="20" t="str">
        <f>IF(原始数据!AR548="","",IF(ISERROR(MATCH(原始数据!AR548,各类选项!$E:$E,0)),1,0))</f>
        <v/>
      </c>
      <c r="K547" s="20" t="str">
        <f>IF(原始数据!AT548="","",IF(ISERROR(MATCH(原始数据!AT548,各类选项!$E:$E,0)),1,0))</f>
        <v/>
      </c>
      <c r="L547" s="20" t="str">
        <f>IF(原始数据!AM548="","",IF(ISERROR(MATCH(原始数据!AM548,各类选项!$C:$C,0)),1,0))</f>
        <v/>
      </c>
      <c r="M547" s="20" t="str">
        <f>IF(原始数据!AN548="","",IF(ISERROR(MATCH(原始数据!AN548,各类选项!$C:$C,0)),1,0))</f>
        <v/>
      </c>
      <c r="N547" s="20" t="str">
        <f>IF(原始数据!AO548="","",IF(ISERROR(MATCH(原始数据!AO548,各类选项!$C:$C,0)),1,0))</f>
        <v/>
      </c>
      <c r="O547" s="20" t="str">
        <f>IF(原始数据!AP548="","",IF(ISERROR(MATCH(原始数据!AP548,各类选项!$E:$E,0)),1,0))</f>
        <v/>
      </c>
      <c r="P547" s="20" t="str">
        <f>IF(原始数据!AQ548="","",IF(ISERROR(MATCH(原始数据!AQ548,各类选项!$E:$E,0)),1,0))</f>
        <v/>
      </c>
      <c r="Q547" s="20" t="str">
        <f>IF(原始数据!AR548="","",IF(ISERROR(MATCH(原始数据!AR548,各类选项!$E:$E,0)),1,0))</f>
        <v/>
      </c>
      <c r="R547" s="20" t="str">
        <f>IF(原始数据!AS548="","",IF(ISERROR(MATCH(原始数据!AS548,各类选项!$E:$E,0)),1,0))</f>
        <v/>
      </c>
      <c r="S547" s="20" t="str">
        <f>IF(原始数据!AV548="","",IF(ISERROR(MATCH(原始数据!AV548,各类选项!$C:$C,0)),1,0))</f>
        <v/>
      </c>
      <c r="T547" s="20" t="str">
        <f>IF(赛后数据!M548="","",IF(ISERROR(MATCH(赛后数据!M548,(各类选项!J:J),0)),1,0))</f>
        <v/>
      </c>
      <c r="U547" s="20" t="str">
        <f>IF(赛后数据!U548="","",IF(ISERROR(MATCH(赛后数据!U548,(各类选项!J:J),0)),1,0))</f>
        <v/>
      </c>
      <c r="V547" s="20" t="str">
        <f>IF(赛后数据!AC548="","",IF(ISERROR(MATCH(赛后数据!AC548,(各类选项!J:J),0)),1,0))</f>
        <v/>
      </c>
      <c r="W547" s="20" t="str">
        <f>IF(赛后数据!AK548="","",IF(ISERROR(MATCH(赛后数据!AK548,(各类选项!J:J),0)),1,0))</f>
        <v/>
      </c>
      <c r="Y547" s="20" t="str">
        <f>IF(对局数据!AM548="","",IF(ISERROR(MATCH(对局数据!AM548,(各类选项!J:J),0)),1,0))</f>
        <v/>
      </c>
    </row>
    <row r="548" spans="1:25">
      <c r="A548" s="20">
        <f t="shared" si="24"/>
        <v>0</v>
      </c>
      <c r="B548" s="20">
        <f t="shared" si="25"/>
        <v>0</v>
      </c>
      <c r="C548" s="20">
        <f t="shared" si="26"/>
        <v>0</v>
      </c>
      <c r="D548" s="20" t="str">
        <f>IF(原始数据!K549="","",IF(ISERROR(MATCH(原始数据!K549,原始数据!E549:F549,0)),1,0)-IF(原始数据!K549="",1,0))</f>
        <v/>
      </c>
      <c r="E548" s="20" t="str">
        <f>IF(原始数据!L549="","",IF(ISERROR(MATCH(原始数据!L549,各类选项!L:L,0)),1,0)-IF(原始数据!L549="",1,0))</f>
        <v/>
      </c>
      <c r="F548" s="20" t="str">
        <f>IF(原始数据!W549="","",IF(ISERROR(MATCH(原始数据!W549,各类选项!G:G,0)),1,0))</f>
        <v/>
      </c>
      <c r="G548" s="20" t="str">
        <f>IF(原始数据!X549="","",IF(ISERROR(MATCH(原始数据!X549,各类选项!G:G,0)),1,0))</f>
        <v/>
      </c>
      <c r="H548" s="20" t="str">
        <f>IF(原始数据!AK549="","",IF(ISERROR(MATCH(原始数据!AK549,各类选项!$E:$E,0)),1,0))</f>
        <v/>
      </c>
      <c r="I548" s="20" t="str">
        <f>IF(原始数据!AL549="","",IF(ISERROR(MATCH(原始数据!AL549,各类选项!$E:$E,0)),1,0))</f>
        <v/>
      </c>
      <c r="J548" s="20" t="str">
        <f>IF(原始数据!AR549="","",IF(ISERROR(MATCH(原始数据!AR549,各类选项!$E:$E,0)),1,0))</f>
        <v/>
      </c>
      <c r="K548" s="20" t="str">
        <f>IF(原始数据!AT549="","",IF(ISERROR(MATCH(原始数据!AT549,各类选项!$E:$E,0)),1,0))</f>
        <v/>
      </c>
      <c r="L548" s="20" t="str">
        <f>IF(原始数据!AM549="","",IF(ISERROR(MATCH(原始数据!AM549,各类选项!$C:$C,0)),1,0))</f>
        <v/>
      </c>
      <c r="M548" s="20" t="str">
        <f>IF(原始数据!AN549="","",IF(ISERROR(MATCH(原始数据!AN549,各类选项!$C:$C,0)),1,0))</f>
        <v/>
      </c>
      <c r="N548" s="20" t="str">
        <f>IF(原始数据!AO549="","",IF(ISERROR(MATCH(原始数据!AO549,各类选项!$C:$C,0)),1,0))</f>
        <v/>
      </c>
      <c r="O548" s="20" t="str">
        <f>IF(原始数据!AP549="","",IF(ISERROR(MATCH(原始数据!AP549,各类选项!$E:$E,0)),1,0))</f>
        <v/>
      </c>
      <c r="P548" s="20" t="str">
        <f>IF(原始数据!AQ549="","",IF(ISERROR(MATCH(原始数据!AQ549,各类选项!$E:$E,0)),1,0))</f>
        <v/>
      </c>
      <c r="Q548" s="20" t="str">
        <f>IF(原始数据!AR549="","",IF(ISERROR(MATCH(原始数据!AR549,各类选项!$E:$E,0)),1,0))</f>
        <v/>
      </c>
      <c r="R548" s="20" t="str">
        <f>IF(原始数据!AS549="","",IF(ISERROR(MATCH(原始数据!AS549,各类选项!$E:$E,0)),1,0))</f>
        <v/>
      </c>
      <c r="S548" s="20" t="str">
        <f>IF(原始数据!AV549="","",IF(ISERROR(MATCH(原始数据!AV549,各类选项!$C:$C,0)),1,0))</f>
        <v/>
      </c>
      <c r="T548" s="20" t="str">
        <f>IF(赛后数据!M549="","",IF(ISERROR(MATCH(赛后数据!M549,(各类选项!J:J),0)),1,0))</f>
        <v/>
      </c>
      <c r="U548" s="20" t="str">
        <f>IF(赛后数据!U549="","",IF(ISERROR(MATCH(赛后数据!U549,(各类选项!J:J),0)),1,0))</f>
        <v/>
      </c>
      <c r="V548" s="20" t="str">
        <f>IF(赛后数据!AC549="","",IF(ISERROR(MATCH(赛后数据!AC549,(各类选项!J:J),0)),1,0))</f>
        <v/>
      </c>
      <c r="W548" s="20" t="str">
        <f>IF(赛后数据!AK549="","",IF(ISERROR(MATCH(赛后数据!AK549,(各类选项!J:J),0)),1,0))</f>
        <v/>
      </c>
      <c r="Y548" s="20" t="str">
        <f>IF(对局数据!AM549="","",IF(ISERROR(MATCH(对局数据!AM549,(各类选项!J:J),0)),1,0))</f>
        <v/>
      </c>
    </row>
    <row r="549" spans="1:25">
      <c r="A549" s="20">
        <f t="shared" si="24"/>
        <v>0</v>
      </c>
      <c r="B549" s="20">
        <f t="shared" si="25"/>
        <v>0</v>
      </c>
      <c r="C549" s="20">
        <f t="shared" si="26"/>
        <v>0</v>
      </c>
      <c r="D549" s="20" t="str">
        <f>IF(原始数据!K550="","",IF(ISERROR(MATCH(原始数据!K550,原始数据!E550:F550,0)),1,0)-IF(原始数据!K550="",1,0))</f>
        <v/>
      </c>
      <c r="E549" s="20" t="str">
        <f>IF(原始数据!L550="","",IF(ISERROR(MATCH(原始数据!L550,各类选项!L:L,0)),1,0)-IF(原始数据!L550="",1,0))</f>
        <v/>
      </c>
      <c r="F549" s="20" t="str">
        <f>IF(原始数据!W550="","",IF(ISERROR(MATCH(原始数据!W550,各类选项!G:G,0)),1,0))</f>
        <v/>
      </c>
      <c r="G549" s="20" t="str">
        <f>IF(原始数据!X550="","",IF(ISERROR(MATCH(原始数据!X550,各类选项!G:G,0)),1,0))</f>
        <v/>
      </c>
      <c r="H549" s="20" t="str">
        <f>IF(原始数据!AK550="","",IF(ISERROR(MATCH(原始数据!AK550,各类选项!$E:$E,0)),1,0))</f>
        <v/>
      </c>
      <c r="I549" s="20" t="str">
        <f>IF(原始数据!AL550="","",IF(ISERROR(MATCH(原始数据!AL550,各类选项!$E:$E,0)),1,0))</f>
        <v/>
      </c>
      <c r="J549" s="20" t="str">
        <f>IF(原始数据!AR550="","",IF(ISERROR(MATCH(原始数据!AR550,各类选项!$E:$E,0)),1,0))</f>
        <v/>
      </c>
      <c r="K549" s="20" t="str">
        <f>IF(原始数据!AT550="","",IF(ISERROR(MATCH(原始数据!AT550,各类选项!$E:$E,0)),1,0))</f>
        <v/>
      </c>
      <c r="L549" s="20" t="str">
        <f>IF(原始数据!AM550="","",IF(ISERROR(MATCH(原始数据!AM550,各类选项!$C:$C,0)),1,0))</f>
        <v/>
      </c>
      <c r="M549" s="20" t="str">
        <f>IF(原始数据!AN550="","",IF(ISERROR(MATCH(原始数据!AN550,各类选项!$C:$C,0)),1,0))</f>
        <v/>
      </c>
      <c r="N549" s="20" t="str">
        <f>IF(原始数据!AO550="","",IF(ISERROR(MATCH(原始数据!AO550,各类选项!$C:$C,0)),1,0))</f>
        <v/>
      </c>
      <c r="O549" s="20" t="str">
        <f>IF(原始数据!AP550="","",IF(ISERROR(MATCH(原始数据!AP550,各类选项!$E:$E,0)),1,0))</f>
        <v/>
      </c>
      <c r="P549" s="20" t="str">
        <f>IF(原始数据!AQ550="","",IF(ISERROR(MATCH(原始数据!AQ550,各类选项!$E:$E,0)),1,0))</f>
        <v/>
      </c>
      <c r="Q549" s="20" t="str">
        <f>IF(原始数据!AR550="","",IF(ISERROR(MATCH(原始数据!AR550,各类选项!$E:$E,0)),1,0))</f>
        <v/>
      </c>
      <c r="R549" s="20" t="str">
        <f>IF(原始数据!AS550="","",IF(ISERROR(MATCH(原始数据!AS550,各类选项!$E:$E,0)),1,0))</f>
        <v/>
      </c>
      <c r="S549" s="20" t="str">
        <f>IF(原始数据!AV550="","",IF(ISERROR(MATCH(原始数据!AV550,各类选项!$C:$C,0)),1,0))</f>
        <v/>
      </c>
      <c r="T549" s="20" t="str">
        <f>IF(赛后数据!M550="","",IF(ISERROR(MATCH(赛后数据!M550,(各类选项!J:J),0)),1,0))</f>
        <v/>
      </c>
      <c r="U549" s="20" t="str">
        <f>IF(赛后数据!U550="","",IF(ISERROR(MATCH(赛后数据!U550,(各类选项!J:J),0)),1,0))</f>
        <v/>
      </c>
      <c r="V549" s="20" t="str">
        <f>IF(赛后数据!AC550="","",IF(ISERROR(MATCH(赛后数据!AC550,(各类选项!J:J),0)),1,0))</f>
        <v/>
      </c>
      <c r="W549" s="20" t="str">
        <f>IF(赛后数据!AK550="","",IF(ISERROR(MATCH(赛后数据!AK550,(各类选项!J:J),0)),1,0))</f>
        <v/>
      </c>
      <c r="Y549" s="20" t="str">
        <f>IF(对局数据!AM550="","",IF(ISERROR(MATCH(对局数据!AM550,(各类选项!J:J),0)),1,0))</f>
        <v/>
      </c>
    </row>
    <row r="550" spans="1:25">
      <c r="A550" s="20">
        <f t="shared" si="24"/>
        <v>0</v>
      </c>
      <c r="B550" s="20">
        <f t="shared" si="25"/>
        <v>0</v>
      </c>
      <c r="C550" s="20">
        <f t="shared" si="26"/>
        <v>0</v>
      </c>
      <c r="D550" s="20" t="str">
        <f>IF(原始数据!K551="","",IF(ISERROR(MATCH(原始数据!K551,原始数据!E551:F551,0)),1,0)-IF(原始数据!K551="",1,0))</f>
        <v/>
      </c>
      <c r="E550" s="20" t="str">
        <f>IF(原始数据!L551="","",IF(ISERROR(MATCH(原始数据!L551,各类选项!L:L,0)),1,0)-IF(原始数据!L551="",1,0))</f>
        <v/>
      </c>
      <c r="F550" s="20" t="str">
        <f>IF(原始数据!W551="","",IF(ISERROR(MATCH(原始数据!W551,各类选项!G:G,0)),1,0))</f>
        <v/>
      </c>
      <c r="G550" s="20" t="str">
        <f>IF(原始数据!X551="","",IF(ISERROR(MATCH(原始数据!X551,各类选项!G:G,0)),1,0))</f>
        <v/>
      </c>
      <c r="H550" s="20" t="str">
        <f>IF(原始数据!AK551="","",IF(ISERROR(MATCH(原始数据!AK551,各类选项!$E:$E,0)),1,0))</f>
        <v/>
      </c>
      <c r="I550" s="20" t="str">
        <f>IF(原始数据!AL551="","",IF(ISERROR(MATCH(原始数据!AL551,各类选项!$E:$E,0)),1,0))</f>
        <v/>
      </c>
      <c r="J550" s="20" t="str">
        <f>IF(原始数据!AR551="","",IF(ISERROR(MATCH(原始数据!AR551,各类选项!$E:$E,0)),1,0))</f>
        <v/>
      </c>
      <c r="K550" s="20" t="str">
        <f>IF(原始数据!AT551="","",IF(ISERROR(MATCH(原始数据!AT551,各类选项!$E:$E,0)),1,0))</f>
        <v/>
      </c>
      <c r="L550" s="20" t="str">
        <f>IF(原始数据!AM551="","",IF(ISERROR(MATCH(原始数据!AM551,各类选项!$C:$C,0)),1,0))</f>
        <v/>
      </c>
      <c r="M550" s="20" t="str">
        <f>IF(原始数据!AN551="","",IF(ISERROR(MATCH(原始数据!AN551,各类选项!$C:$C,0)),1,0))</f>
        <v/>
      </c>
      <c r="N550" s="20" t="str">
        <f>IF(原始数据!AO551="","",IF(ISERROR(MATCH(原始数据!AO551,各类选项!$C:$C,0)),1,0))</f>
        <v/>
      </c>
      <c r="O550" s="20" t="str">
        <f>IF(原始数据!AP551="","",IF(ISERROR(MATCH(原始数据!AP551,各类选项!$E:$E,0)),1,0))</f>
        <v/>
      </c>
      <c r="P550" s="20" t="str">
        <f>IF(原始数据!AQ551="","",IF(ISERROR(MATCH(原始数据!AQ551,各类选项!$E:$E,0)),1,0))</f>
        <v/>
      </c>
      <c r="Q550" s="20" t="str">
        <f>IF(原始数据!AR551="","",IF(ISERROR(MATCH(原始数据!AR551,各类选项!$E:$E,0)),1,0))</f>
        <v/>
      </c>
      <c r="R550" s="20" t="str">
        <f>IF(原始数据!AS551="","",IF(ISERROR(MATCH(原始数据!AS551,各类选项!$E:$E,0)),1,0))</f>
        <v/>
      </c>
      <c r="S550" s="20" t="str">
        <f>IF(原始数据!AV551="","",IF(ISERROR(MATCH(原始数据!AV551,各类选项!$C:$C,0)),1,0))</f>
        <v/>
      </c>
      <c r="T550" s="20" t="str">
        <f>IF(赛后数据!M551="","",IF(ISERROR(MATCH(赛后数据!M551,(各类选项!J:J),0)),1,0))</f>
        <v/>
      </c>
      <c r="U550" s="20" t="str">
        <f>IF(赛后数据!U551="","",IF(ISERROR(MATCH(赛后数据!U551,(各类选项!J:J),0)),1,0))</f>
        <v/>
      </c>
      <c r="V550" s="20" t="str">
        <f>IF(赛后数据!AC551="","",IF(ISERROR(MATCH(赛后数据!AC551,(各类选项!J:J),0)),1,0))</f>
        <v/>
      </c>
      <c r="W550" s="20" t="str">
        <f>IF(赛后数据!AK551="","",IF(ISERROR(MATCH(赛后数据!AK551,(各类选项!J:J),0)),1,0))</f>
        <v/>
      </c>
      <c r="Y550" s="20" t="str">
        <f>IF(对局数据!AM551="","",IF(ISERROR(MATCH(对局数据!AM551,(各类选项!J:J),0)),1,0))</f>
        <v/>
      </c>
    </row>
    <row r="551" spans="1:25">
      <c r="A551" s="20">
        <f t="shared" si="24"/>
        <v>0</v>
      </c>
      <c r="B551" s="20">
        <f t="shared" si="25"/>
        <v>0</v>
      </c>
      <c r="C551" s="20">
        <f t="shared" si="26"/>
        <v>0</v>
      </c>
      <c r="D551" s="20" t="str">
        <f>IF(原始数据!K552="","",IF(ISERROR(MATCH(原始数据!K552,原始数据!E552:F552,0)),1,0)-IF(原始数据!K552="",1,0))</f>
        <v/>
      </c>
      <c r="E551" s="20" t="str">
        <f>IF(原始数据!L552="","",IF(ISERROR(MATCH(原始数据!L552,各类选项!L:L,0)),1,0)-IF(原始数据!L552="",1,0))</f>
        <v/>
      </c>
      <c r="F551" s="20" t="str">
        <f>IF(原始数据!W552="","",IF(ISERROR(MATCH(原始数据!W552,各类选项!G:G,0)),1,0))</f>
        <v/>
      </c>
      <c r="G551" s="20" t="str">
        <f>IF(原始数据!X552="","",IF(ISERROR(MATCH(原始数据!X552,各类选项!G:G,0)),1,0))</f>
        <v/>
      </c>
      <c r="H551" s="20" t="str">
        <f>IF(原始数据!AK552="","",IF(ISERROR(MATCH(原始数据!AK552,各类选项!$E:$E,0)),1,0))</f>
        <v/>
      </c>
      <c r="I551" s="20" t="str">
        <f>IF(原始数据!AL552="","",IF(ISERROR(MATCH(原始数据!AL552,各类选项!$E:$E,0)),1,0))</f>
        <v/>
      </c>
      <c r="J551" s="20" t="str">
        <f>IF(原始数据!AR552="","",IF(ISERROR(MATCH(原始数据!AR552,各类选项!$E:$E,0)),1,0))</f>
        <v/>
      </c>
      <c r="K551" s="20" t="str">
        <f>IF(原始数据!AT552="","",IF(ISERROR(MATCH(原始数据!AT552,各类选项!$E:$E,0)),1,0))</f>
        <v/>
      </c>
      <c r="L551" s="20" t="str">
        <f>IF(原始数据!AM552="","",IF(ISERROR(MATCH(原始数据!AM552,各类选项!$C:$C,0)),1,0))</f>
        <v/>
      </c>
      <c r="M551" s="20" t="str">
        <f>IF(原始数据!AN552="","",IF(ISERROR(MATCH(原始数据!AN552,各类选项!$C:$C,0)),1,0))</f>
        <v/>
      </c>
      <c r="N551" s="20" t="str">
        <f>IF(原始数据!AO552="","",IF(ISERROR(MATCH(原始数据!AO552,各类选项!$C:$C,0)),1,0))</f>
        <v/>
      </c>
      <c r="O551" s="20" t="str">
        <f>IF(原始数据!AP552="","",IF(ISERROR(MATCH(原始数据!AP552,各类选项!$E:$E,0)),1,0))</f>
        <v/>
      </c>
      <c r="P551" s="20" t="str">
        <f>IF(原始数据!AQ552="","",IF(ISERROR(MATCH(原始数据!AQ552,各类选项!$E:$E,0)),1,0))</f>
        <v/>
      </c>
      <c r="Q551" s="20" t="str">
        <f>IF(原始数据!AR552="","",IF(ISERROR(MATCH(原始数据!AR552,各类选项!$E:$E,0)),1,0))</f>
        <v/>
      </c>
      <c r="R551" s="20" t="str">
        <f>IF(原始数据!AS552="","",IF(ISERROR(MATCH(原始数据!AS552,各类选项!$E:$E,0)),1,0))</f>
        <v/>
      </c>
      <c r="S551" s="20" t="str">
        <f>IF(原始数据!AV552="","",IF(ISERROR(MATCH(原始数据!AV552,各类选项!$C:$C,0)),1,0))</f>
        <v/>
      </c>
      <c r="T551" s="20" t="str">
        <f>IF(赛后数据!M552="","",IF(ISERROR(MATCH(赛后数据!M552,(各类选项!J:J),0)),1,0))</f>
        <v/>
      </c>
      <c r="U551" s="20" t="str">
        <f>IF(赛后数据!U552="","",IF(ISERROR(MATCH(赛后数据!U552,(各类选项!J:J),0)),1,0))</f>
        <v/>
      </c>
      <c r="V551" s="20" t="str">
        <f>IF(赛后数据!AC552="","",IF(ISERROR(MATCH(赛后数据!AC552,(各类选项!J:J),0)),1,0))</f>
        <v/>
      </c>
      <c r="W551" s="20" t="str">
        <f>IF(赛后数据!AK552="","",IF(ISERROR(MATCH(赛后数据!AK552,(各类选项!J:J),0)),1,0))</f>
        <v/>
      </c>
      <c r="Y551" s="20" t="str">
        <f>IF(对局数据!AM552="","",IF(ISERROR(MATCH(对局数据!AM552,(各类选项!J:J),0)),1,0))</f>
        <v/>
      </c>
    </row>
    <row r="552" spans="1:25">
      <c r="A552" s="20">
        <f t="shared" si="24"/>
        <v>0</v>
      </c>
      <c r="B552" s="20">
        <f t="shared" si="25"/>
        <v>0</v>
      </c>
      <c r="C552" s="20">
        <f t="shared" si="26"/>
        <v>0</v>
      </c>
      <c r="D552" s="20" t="str">
        <f>IF(原始数据!K553="","",IF(ISERROR(MATCH(原始数据!K553,原始数据!E553:F553,0)),1,0)-IF(原始数据!K553="",1,0))</f>
        <v/>
      </c>
      <c r="E552" s="20" t="str">
        <f>IF(原始数据!L553="","",IF(ISERROR(MATCH(原始数据!L553,各类选项!L:L,0)),1,0)-IF(原始数据!L553="",1,0))</f>
        <v/>
      </c>
      <c r="F552" s="20" t="str">
        <f>IF(原始数据!W553="","",IF(ISERROR(MATCH(原始数据!W553,各类选项!G:G,0)),1,0))</f>
        <v/>
      </c>
      <c r="G552" s="20" t="str">
        <f>IF(原始数据!X553="","",IF(ISERROR(MATCH(原始数据!X553,各类选项!G:G,0)),1,0))</f>
        <v/>
      </c>
      <c r="H552" s="20" t="str">
        <f>IF(原始数据!AK553="","",IF(ISERROR(MATCH(原始数据!AK553,各类选项!$E:$E,0)),1,0))</f>
        <v/>
      </c>
      <c r="I552" s="20" t="str">
        <f>IF(原始数据!AL553="","",IF(ISERROR(MATCH(原始数据!AL553,各类选项!$E:$E,0)),1,0))</f>
        <v/>
      </c>
      <c r="J552" s="20" t="str">
        <f>IF(原始数据!AR553="","",IF(ISERROR(MATCH(原始数据!AR553,各类选项!$E:$E,0)),1,0))</f>
        <v/>
      </c>
      <c r="K552" s="20" t="str">
        <f>IF(原始数据!AT553="","",IF(ISERROR(MATCH(原始数据!AT553,各类选项!$E:$E,0)),1,0))</f>
        <v/>
      </c>
      <c r="L552" s="20" t="str">
        <f>IF(原始数据!AM553="","",IF(ISERROR(MATCH(原始数据!AM553,各类选项!$C:$C,0)),1,0))</f>
        <v/>
      </c>
      <c r="M552" s="20" t="str">
        <f>IF(原始数据!AN553="","",IF(ISERROR(MATCH(原始数据!AN553,各类选项!$C:$C,0)),1,0))</f>
        <v/>
      </c>
      <c r="N552" s="20" t="str">
        <f>IF(原始数据!AO553="","",IF(ISERROR(MATCH(原始数据!AO553,各类选项!$C:$C,0)),1,0))</f>
        <v/>
      </c>
      <c r="O552" s="20" t="str">
        <f>IF(原始数据!AP553="","",IF(ISERROR(MATCH(原始数据!AP553,各类选项!$E:$E,0)),1,0))</f>
        <v/>
      </c>
      <c r="P552" s="20" t="str">
        <f>IF(原始数据!AQ553="","",IF(ISERROR(MATCH(原始数据!AQ553,各类选项!$E:$E,0)),1,0))</f>
        <v/>
      </c>
      <c r="Q552" s="20" t="str">
        <f>IF(原始数据!AR553="","",IF(ISERROR(MATCH(原始数据!AR553,各类选项!$E:$E,0)),1,0))</f>
        <v/>
      </c>
      <c r="R552" s="20" t="str">
        <f>IF(原始数据!AS553="","",IF(ISERROR(MATCH(原始数据!AS553,各类选项!$E:$E,0)),1,0))</f>
        <v/>
      </c>
      <c r="S552" s="20" t="str">
        <f>IF(原始数据!AV553="","",IF(ISERROR(MATCH(原始数据!AV553,各类选项!$C:$C,0)),1,0))</f>
        <v/>
      </c>
      <c r="T552" s="20" t="str">
        <f>IF(赛后数据!M553="","",IF(ISERROR(MATCH(赛后数据!M553,(各类选项!J:J),0)),1,0))</f>
        <v/>
      </c>
      <c r="U552" s="20" t="str">
        <f>IF(赛后数据!U553="","",IF(ISERROR(MATCH(赛后数据!U553,(各类选项!J:J),0)),1,0))</f>
        <v/>
      </c>
      <c r="V552" s="20" t="str">
        <f>IF(赛后数据!AC553="","",IF(ISERROR(MATCH(赛后数据!AC553,(各类选项!J:J),0)),1,0))</f>
        <v/>
      </c>
      <c r="W552" s="20" t="str">
        <f>IF(赛后数据!AK553="","",IF(ISERROR(MATCH(赛后数据!AK553,(各类选项!J:J),0)),1,0))</f>
        <v/>
      </c>
      <c r="Y552" s="20" t="str">
        <f>IF(对局数据!AM553="","",IF(ISERROR(MATCH(对局数据!AM553,(各类选项!J:J),0)),1,0))</f>
        <v/>
      </c>
    </row>
    <row r="553" spans="1:25">
      <c r="A553" s="20">
        <f t="shared" si="24"/>
        <v>0</v>
      </c>
      <c r="B553" s="20">
        <f t="shared" si="25"/>
        <v>0</v>
      </c>
      <c r="C553" s="20">
        <f t="shared" si="26"/>
        <v>0</v>
      </c>
      <c r="D553" s="20" t="str">
        <f>IF(原始数据!K554="","",IF(ISERROR(MATCH(原始数据!K554,原始数据!E554:F554,0)),1,0)-IF(原始数据!K554="",1,0))</f>
        <v/>
      </c>
      <c r="E553" s="20" t="str">
        <f>IF(原始数据!L554="","",IF(ISERROR(MATCH(原始数据!L554,各类选项!L:L,0)),1,0)-IF(原始数据!L554="",1,0))</f>
        <v/>
      </c>
      <c r="F553" s="20" t="str">
        <f>IF(原始数据!W554="","",IF(ISERROR(MATCH(原始数据!W554,各类选项!G:G,0)),1,0))</f>
        <v/>
      </c>
      <c r="G553" s="20" t="str">
        <f>IF(原始数据!X554="","",IF(ISERROR(MATCH(原始数据!X554,各类选项!G:G,0)),1,0))</f>
        <v/>
      </c>
      <c r="H553" s="20" t="str">
        <f>IF(原始数据!AK554="","",IF(ISERROR(MATCH(原始数据!AK554,各类选项!$E:$E,0)),1,0))</f>
        <v/>
      </c>
      <c r="I553" s="20" t="str">
        <f>IF(原始数据!AL554="","",IF(ISERROR(MATCH(原始数据!AL554,各类选项!$E:$E,0)),1,0))</f>
        <v/>
      </c>
      <c r="J553" s="20" t="str">
        <f>IF(原始数据!AR554="","",IF(ISERROR(MATCH(原始数据!AR554,各类选项!$E:$E,0)),1,0))</f>
        <v/>
      </c>
      <c r="K553" s="20" t="str">
        <f>IF(原始数据!AT554="","",IF(ISERROR(MATCH(原始数据!AT554,各类选项!$E:$E,0)),1,0))</f>
        <v/>
      </c>
      <c r="L553" s="20" t="str">
        <f>IF(原始数据!AM554="","",IF(ISERROR(MATCH(原始数据!AM554,各类选项!$C:$C,0)),1,0))</f>
        <v/>
      </c>
      <c r="M553" s="20" t="str">
        <f>IF(原始数据!AN554="","",IF(ISERROR(MATCH(原始数据!AN554,各类选项!$C:$C,0)),1,0))</f>
        <v/>
      </c>
      <c r="N553" s="20" t="str">
        <f>IF(原始数据!AO554="","",IF(ISERROR(MATCH(原始数据!AO554,各类选项!$C:$C,0)),1,0))</f>
        <v/>
      </c>
      <c r="O553" s="20" t="str">
        <f>IF(原始数据!AP554="","",IF(ISERROR(MATCH(原始数据!AP554,各类选项!$E:$E,0)),1,0))</f>
        <v/>
      </c>
      <c r="P553" s="20" t="str">
        <f>IF(原始数据!AQ554="","",IF(ISERROR(MATCH(原始数据!AQ554,各类选项!$E:$E,0)),1,0))</f>
        <v/>
      </c>
      <c r="Q553" s="20" t="str">
        <f>IF(原始数据!AR554="","",IF(ISERROR(MATCH(原始数据!AR554,各类选项!$E:$E,0)),1,0))</f>
        <v/>
      </c>
      <c r="R553" s="20" t="str">
        <f>IF(原始数据!AS554="","",IF(ISERROR(MATCH(原始数据!AS554,各类选项!$E:$E,0)),1,0))</f>
        <v/>
      </c>
      <c r="S553" s="20" t="str">
        <f>IF(原始数据!AV554="","",IF(ISERROR(MATCH(原始数据!AV554,各类选项!$C:$C,0)),1,0))</f>
        <v/>
      </c>
      <c r="T553" s="20" t="str">
        <f>IF(赛后数据!M554="","",IF(ISERROR(MATCH(赛后数据!M554,(各类选项!J:J),0)),1,0))</f>
        <v/>
      </c>
      <c r="U553" s="20" t="str">
        <f>IF(赛后数据!U554="","",IF(ISERROR(MATCH(赛后数据!U554,(各类选项!J:J),0)),1,0))</f>
        <v/>
      </c>
      <c r="V553" s="20" t="str">
        <f>IF(赛后数据!AC554="","",IF(ISERROR(MATCH(赛后数据!AC554,(各类选项!J:J),0)),1,0))</f>
        <v/>
      </c>
      <c r="W553" s="20" t="str">
        <f>IF(赛后数据!AK554="","",IF(ISERROR(MATCH(赛后数据!AK554,(各类选项!J:J),0)),1,0))</f>
        <v/>
      </c>
      <c r="Y553" s="20" t="str">
        <f>IF(对局数据!AM554="","",IF(ISERROR(MATCH(对局数据!AM554,(各类选项!J:J),0)),1,0))</f>
        <v/>
      </c>
    </row>
    <row r="554" spans="1:25">
      <c r="A554" s="20">
        <f t="shared" si="24"/>
        <v>0</v>
      </c>
      <c r="B554" s="20">
        <f t="shared" si="25"/>
        <v>0</v>
      </c>
      <c r="C554" s="20">
        <f t="shared" si="26"/>
        <v>0</v>
      </c>
      <c r="D554" s="20" t="str">
        <f>IF(原始数据!K555="","",IF(ISERROR(MATCH(原始数据!K555,原始数据!E555:F555,0)),1,0)-IF(原始数据!K555="",1,0))</f>
        <v/>
      </c>
      <c r="E554" s="20" t="str">
        <f>IF(原始数据!L555="","",IF(ISERROR(MATCH(原始数据!L555,各类选项!L:L,0)),1,0)-IF(原始数据!L555="",1,0))</f>
        <v/>
      </c>
      <c r="F554" s="20" t="str">
        <f>IF(原始数据!W555="","",IF(ISERROR(MATCH(原始数据!W555,各类选项!G:G,0)),1,0))</f>
        <v/>
      </c>
      <c r="G554" s="20" t="str">
        <f>IF(原始数据!X555="","",IF(ISERROR(MATCH(原始数据!X555,各类选项!G:G,0)),1,0))</f>
        <v/>
      </c>
      <c r="H554" s="20" t="str">
        <f>IF(原始数据!AK555="","",IF(ISERROR(MATCH(原始数据!AK555,各类选项!$E:$E,0)),1,0))</f>
        <v/>
      </c>
      <c r="I554" s="20" t="str">
        <f>IF(原始数据!AL555="","",IF(ISERROR(MATCH(原始数据!AL555,各类选项!$E:$E,0)),1,0))</f>
        <v/>
      </c>
      <c r="J554" s="20" t="str">
        <f>IF(原始数据!AR555="","",IF(ISERROR(MATCH(原始数据!AR555,各类选项!$E:$E,0)),1,0))</f>
        <v/>
      </c>
      <c r="K554" s="20" t="str">
        <f>IF(原始数据!AT555="","",IF(ISERROR(MATCH(原始数据!AT555,各类选项!$E:$E,0)),1,0))</f>
        <v/>
      </c>
      <c r="L554" s="20" t="str">
        <f>IF(原始数据!AM555="","",IF(ISERROR(MATCH(原始数据!AM555,各类选项!$C:$C,0)),1,0))</f>
        <v/>
      </c>
      <c r="M554" s="20" t="str">
        <f>IF(原始数据!AN555="","",IF(ISERROR(MATCH(原始数据!AN555,各类选项!$C:$C,0)),1,0))</f>
        <v/>
      </c>
      <c r="N554" s="20" t="str">
        <f>IF(原始数据!AO555="","",IF(ISERROR(MATCH(原始数据!AO555,各类选项!$C:$C,0)),1,0))</f>
        <v/>
      </c>
      <c r="O554" s="20" t="str">
        <f>IF(原始数据!AP555="","",IF(ISERROR(MATCH(原始数据!AP555,各类选项!$E:$E,0)),1,0))</f>
        <v/>
      </c>
      <c r="P554" s="20" t="str">
        <f>IF(原始数据!AQ555="","",IF(ISERROR(MATCH(原始数据!AQ555,各类选项!$E:$E,0)),1,0))</f>
        <v/>
      </c>
      <c r="Q554" s="20" t="str">
        <f>IF(原始数据!AR555="","",IF(ISERROR(MATCH(原始数据!AR555,各类选项!$E:$E,0)),1,0))</f>
        <v/>
      </c>
      <c r="R554" s="20" t="str">
        <f>IF(原始数据!AS555="","",IF(ISERROR(MATCH(原始数据!AS555,各类选项!$E:$E,0)),1,0))</f>
        <v/>
      </c>
      <c r="S554" s="20" t="str">
        <f>IF(原始数据!AV555="","",IF(ISERROR(MATCH(原始数据!AV555,各类选项!$C:$C,0)),1,0))</f>
        <v/>
      </c>
      <c r="T554" s="20" t="str">
        <f>IF(赛后数据!M555="","",IF(ISERROR(MATCH(赛后数据!M555,(各类选项!J:J),0)),1,0))</f>
        <v/>
      </c>
      <c r="U554" s="20" t="str">
        <f>IF(赛后数据!U555="","",IF(ISERROR(MATCH(赛后数据!U555,(各类选项!J:J),0)),1,0))</f>
        <v/>
      </c>
      <c r="V554" s="20" t="str">
        <f>IF(赛后数据!AC555="","",IF(ISERROR(MATCH(赛后数据!AC555,(各类选项!J:J),0)),1,0))</f>
        <v/>
      </c>
      <c r="W554" s="20" t="str">
        <f>IF(赛后数据!AK555="","",IF(ISERROR(MATCH(赛后数据!AK555,(各类选项!J:J),0)),1,0))</f>
        <v/>
      </c>
      <c r="Y554" s="20" t="str">
        <f>IF(对局数据!AM555="","",IF(ISERROR(MATCH(对局数据!AM555,(各类选项!J:J),0)),1,0))</f>
        <v/>
      </c>
    </row>
    <row r="555" spans="1:25">
      <c r="A555" s="20">
        <f t="shared" si="24"/>
        <v>0</v>
      </c>
      <c r="B555" s="20">
        <f t="shared" si="25"/>
        <v>0</v>
      </c>
      <c r="C555" s="20">
        <f t="shared" si="26"/>
        <v>0</v>
      </c>
      <c r="D555" s="20" t="str">
        <f>IF(原始数据!K556="","",IF(ISERROR(MATCH(原始数据!K556,原始数据!E556:F556,0)),1,0)-IF(原始数据!K556="",1,0))</f>
        <v/>
      </c>
      <c r="E555" s="20" t="str">
        <f>IF(原始数据!L556="","",IF(ISERROR(MATCH(原始数据!L556,各类选项!L:L,0)),1,0)-IF(原始数据!L556="",1,0))</f>
        <v/>
      </c>
      <c r="F555" s="20" t="str">
        <f>IF(原始数据!W556="","",IF(ISERROR(MATCH(原始数据!W556,各类选项!G:G,0)),1,0))</f>
        <v/>
      </c>
      <c r="G555" s="20" t="str">
        <f>IF(原始数据!X556="","",IF(ISERROR(MATCH(原始数据!X556,各类选项!G:G,0)),1,0))</f>
        <v/>
      </c>
      <c r="H555" s="20" t="str">
        <f>IF(原始数据!AK556="","",IF(ISERROR(MATCH(原始数据!AK556,各类选项!$E:$E,0)),1,0))</f>
        <v/>
      </c>
      <c r="I555" s="20" t="str">
        <f>IF(原始数据!AL556="","",IF(ISERROR(MATCH(原始数据!AL556,各类选项!$E:$E,0)),1,0))</f>
        <v/>
      </c>
      <c r="J555" s="20" t="str">
        <f>IF(原始数据!AR556="","",IF(ISERROR(MATCH(原始数据!AR556,各类选项!$E:$E,0)),1,0))</f>
        <v/>
      </c>
      <c r="K555" s="20" t="str">
        <f>IF(原始数据!AT556="","",IF(ISERROR(MATCH(原始数据!AT556,各类选项!$E:$E,0)),1,0))</f>
        <v/>
      </c>
      <c r="L555" s="20" t="str">
        <f>IF(原始数据!AM556="","",IF(ISERROR(MATCH(原始数据!AM556,各类选项!$C:$C,0)),1,0))</f>
        <v/>
      </c>
      <c r="M555" s="20" t="str">
        <f>IF(原始数据!AN556="","",IF(ISERROR(MATCH(原始数据!AN556,各类选项!$C:$C,0)),1,0))</f>
        <v/>
      </c>
      <c r="N555" s="20" t="str">
        <f>IF(原始数据!AO556="","",IF(ISERROR(MATCH(原始数据!AO556,各类选项!$C:$C,0)),1,0))</f>
        <v/>
      </c>
      <c r="O555" s="20" t="str">
        <f>IF(原始数据!AP556="","",IF(ISERROR(MATCH(原始数据!AP556,各类选项!$E:$E,0)),1,0))</f>
        <v/>
      </c>
      <c r="P555" s="20" t="str">
        <f>IF(原始数据!AQ556="","",IF(ISERROR(MATCH(原始数据!AQ556,各类选项!$E:$E,0)),1,0))</f>
        <v/>
      </c>
      <c r="Q555" s="20" t="str">
        <f>IF(原始数据!AR556="","",IF(ISERROR(MATCH(原始数据!AR556,各类选项!$E:$E,0)),1,0))</f>
        <v/>
      </c>
      <c r="R555" s="20" t="str">
        <f>IF(原始数据!AS556="","",IF(ISERROR(MATCH(原始数据!AS556,各类选项!$E:$E,0)),1,0))</f>
        <v/>
      </c>
      <c r="S555" s="20" t="str">
        <f>IF(原始数据!AV556="","",IF(ISERROR(MATCH(原始数据!AV556,各类选项!$C:$C,0)),1,0))</f>
        <v/>
      </c>
      <c r="T555" s="20" t="str">
        <f>IF(赛后数据!M556="","",IF(ISERROR(MATCH(赛后数据!M556,(各类选项!J:J),0)),1,0))</f>
        <v/>
      </c>
      <c r="U555" s="20" t="str">
        <f>IF(赛后数据!U556="","",IF(ISERROR(MATCH(赛后数据!U556,(各类选项!J:J),0)),1,0))</f>
        <v/>
      </c>
      <c r="V555" s="20" t="str">
        <f>IF(赛后数据!AC556="","",IF(ISERROR(MATCH(赛后数据!AC556,(各类选项!J:J),0)),1,0))</f>
        <v/>
      </c>
      <c r="W555" s="20" t="str">
        <f>IF(赛后数据!AK556="","",IF(ISERROR(MATCH(赛后数据!AK556,(各类选项!J:J),0)),1,0))</f>
        <v/>
      </c>
      <c r="Y555" s="20" t="str">
        <f>IF(对局数据!AM556="","",IF(ISERROR(MATCH(对局数据!AM556,(各类选项!J:J),0)),1,0))</f>
        <v/>
      </c>
    </row>
    <row r="556" spans="1:25">
      <c r="A556" s="20">
        <f t="shared" si="24"/>
        <v>0</v>
      </c>
      <c r="B556" s="20">
        <f t="shared" si="25"/>
        <v>0</v>
      </c>
      <c r="C556" s="20">
        <f t="shared" si="26"/>
        <v>0</v>
      </c>
      <c r="D556" s="20" t="str">
        <f>IF(原始数据!K557="","",IF(ISERROR(MATCH(原始数据!K557,原始数据!E557:F557,0)),1,0)-IF(原始数据!K557="",1,0))</f>
        <v/>
      </c>
      <c r="E556" s="20" t="str">
        <f>IF(原始数据!L557="","",IF(ISERROR(MATCH(原始数据!L557,各类选项!L:L,0)),1,0)-IF(原始数据!L557="",1,0))</f>
        <v/>
      </c>
      <c r="F556" s="20" t="str">
        <f>IF(原始数据!W557="","",IF(ISERROR(MATCH(原始数据!W557,各类选项!G:G,0)),1,0))</f>
        <v/>
      </c>
      <c r="G556" s="20" t="str">
        <f>IF(原始数据!X557="","",IF(ISERROR(MATCH(原始数据!X557,各类选项!G:G,0)),1,0))</f>
        <v/>
      </c>
      <c r="H556" s="20" t="str">
        <f>IF(原始数据!AK557="","",IF(ISERROR(MATCH(原始数据!AK557,各类选项!$E:$E,0)),1,0))</f>
        <v/>
      </c>
      <c r="I556" s="20" t="str">
        <f>IF(原始数据!AL557="","",IF(ISERROR(MATCH(原始数据!AL557,各类选项!$E:$E,0)),1,0))</f>
        <v/>
      </c>
      <c r="J556" s="20" t="str">
        <f>IF(原始数据!AR557="","",IF(ISERROR(MATCH(原始数据!AR557,各类选项!$E:$E,0)),1,0))</f>
        <v/>
      </c>
      <c r="K556" s="20" t="str">
        <f>IF(原始数据!AT557="","",IF(ISERROR(MATCH(原始数据!AT557,各类选项!$E:$E,0)),1,0))</f>
        <v/>
      </c>
      <c r="L556" s="20" t="str">
        <f>IF(原始数据!AM557="","",IF(ISERROR(MATCH(原始数据!AM557,各类选项!$C:$C,0)),1,0))</f>
        <v/>
      </c>
      <c r="M556" s="20" t="str">
        <f>IF(原始数据!AN557="","",IF(ISERROR(MATCH(原始数据!AN557,各类选项!$C:$C,0)),1,0))</f>
        <v/>
      </c>
      <c r="N556" s="20" t="str">
        <f>IF(原始数据!AO557="","",IF(ISERROR(MATCH(原始数据!AO557,各类选项!$C:$C,0)),1,0))</f>
        <v/>
      </c>
      <c r="O556" s="20" t="str">
        <f>IF(原始数据!AP557="","",IF(ISERROR(MATCH(原始数据!AP557,各类选项!$E:$E,0)),1,0))</f>
        <v/>
      </c>
      <c r="P556" s="20" t="str">
        <f>IF(原始数据!AQ557="","",IF(ISERROR(MATCH(原始数据!AQ557,各类选项!$E:$E,0)),1,0))</f>
        <v/>
      </c>
      <c r="Q556" s="20" t="str">
        <f>IF(原始数据!AR557="","",IF(ISERROR(MATCH(原始数据!AR557,各类选项!$E:$E,0)),1,0))</f>
        <v/>
      </c>
      <c r="R556" s="20" t="str">
        <f>IF(原始数据!AS557="","",IF(ISERROR(MATCH(原始数据!AS557,各类选项!$E:$E,0)),1,0))</f>
        <v/>
      </c>
      <c r="S556" s="20" t="str">
        <f>IF(原始数据!AV557="","",IF(ISERROR(MATCH(原始数据!AV557,各类选项!$C:$C,0)),1,0))</f>
        <v/>
      </c>
      <c r="T556" s="20" t="str">
        <f>IF(赛后数据!M557="","",IF(ISERROR(MATCH(赛后数据!M557,(各类选项!J:J),0)),1,0))</f>
        <v/>
      </c>
      <c r="U556" s="20" t="str">
        <f>IF(赛后数据!U557="","",IF(ISERROR(MATCH(赛后数据!U557,(各类选项!J:J),0)),1,0))</f>
        <v/>
      </c>
      <c r="V556" s="20" t="str">
        <f>IF(赛后数据!AC557="","",IF(ISERROR(MATCH(赛后数据!AC557,(各类选项!J:J),0)),1,0))</f>
        <v/>
      </c>
      <c r="W556" s="20" t="str">
        <f>IF(赛后数据!AK557="","",IF(ISERROR(MATCH(赛后数据!AK557,(各类选项!J:J),0)),1,0))</f>
        <v/>
      </c>
      <c r="Y556" s="20" t="str">
        <f>IF(对局数据!AM557="","",IF(ISERROR(MATCH(对局数据!AM557,(各类选项!J:J),0)),1,0))</f>
        <v/>
      </c>
    </row>
    <row r="557" spans="1:25">
      <c r="A557" s="20">
        <f t="shared" si="24"/>
        <v>0</v>
      </c>
      <c r="B557" s="20">
        <f t="shared" si="25"/>
        <v>0</v>
      </c>
      <c r="C557" s="20">
        <f t="shared" si="26"/>
        <v>0</v>
      </c>
      <c r="D557" s="20" t="str">
        <f>IF(原始数据!K558="","",IF(ISERROR(MATCH(原始数据!K558,原始数据!E558:F558,0)),1,0)-IF(原始数据!K558="",1,0))</f>
        <v/>
      </c>
      <c r="E557" s="20" t="str">
        <f>IF(原始数据!L558="","",IF(ISERROR(MATCH(原始数据!L558,各类选项!L:L,0)),1,0)-IF(原始数据!L558="",1,0))</f>
        <v/>
      </c>
      <c r="F557" s="20" t="str">
        <f>IF(原始数据!W558="","",IF(ISERROR(MATCH(原始数据!W558,各类选项!G:G,0)),1,0))</f>
        <v/>
      </c>
      <c r="G557" s="20" t="str">
        <f>IF(原始数据!X558="","",IF(ISERROR(MATCH(原始数据!X558,各类选项!G:G,0)),1,0))</f>
        <v/>
      </c>
      <c r="H557" s="20" t="str">
        <f>IF(原始数据!AK558="","",IF(ISERROR(MATCH(原始数据!AK558,各类选项!$E:$E,0)),1,0))</f>
        <v/>
      </c>
      <c r="I557" s="20" t="str">
        <f>IF(原始数据!AL558="","",IF(ISERROR(MATCH(原始数据!AL558,各类选项!$E:$E,0)),1,0))</f>
        <v/>
      </c>
      <c r="J557" s="20" t="str">
        <f>IF(原始数据!AR558="","",IF(ISERROR(MATCH(原始数据!AR558,各类选项!$E:$E,0)),1,0))</f>
        <v/>
      </c>
      <c r="K557" s="20" t="str">
        <f>IF(原始数据!AT558="","",IF(ISERROR(MATCH(原始数据!AT558,各类选项!$E:$E,0)),1,0))</f>
        <v/>
      </c>
      <c r="L557" s="20" t="str">
        <f>IF(原始数据!AM558="","",IF(ISERROR(MATCH(原始数据!AM558,各类选项!$C:$C,0)),1,0))</f>
        <v/>
      </c>
      <c r="M557" s="20" t="str">
        <f>IF(原始数据!AN558="","",IF(ISERROR(MATCH(原始数据!AN558,各类选项!$C:$C,0)),1,0))</f>
        <v/>
      </c>
      <c r="N557" s="20" t="str">
        <f>IF(原始数据!AO558="","",IF(ISERROR(MATCH(原始数据!AO558,各类选项!$C:$C,0)),1,0))</f>
        <v/>
      </c>
      <c r="O557" s="20" t="str">
        <f>IF(原始数据!AP558="","",IF(ISERROR(MATCH(原始数据!AP558,各类选项!$E:$E,0)),1,0))</f>
        <v/>
      </c>
      <c r="P557" s="20" t="str">
        <f>IF(原始数据!AQ558="","",IF(ISERROR(MATCH(原始数据!AQ558,各类选项!$E:$E,0)),1,0))</f>
        <v/>
      </c>
      <c r="Q557" s="20" t="str">
        <f>IF(原始数据!AR558="","",IF(ISERROR(MATCH(原始数据!AR558,各类选项!$E:$E,0)),1,0))</f>
        <v/>
      </c>
      <c r="R557" s="20" t="str">
        <f>IF(原始数据!AS558="","",IF(ISERROR(MATCH(原始数据!AS558,各类选项!$E:$E,0)),1,0))</f>
        <v/>
      </c>
      <c r="S557" s="20" t="str">
        <f>IF(原始数据!AV558="","",IF(ISERROR(MATCH(原始数据!AV558,各类选项!$C:$C,0)),1,0))</f>
        <v/>
      </c>
      <c r="T557" s="20" t="str">
        <f>IF(赛后数据!M558="","",IF(ISERROR(MATCH(赛后数据!M558,(各类选项!J:J),0)),1,0))</f>
        <v/>
      </c>
      <c r="U557" s="20" t="str">
        <f>IF(赛后数据!U558="","",IF(ISERROR(MATCH(赛后数据!U558,(各类选项!J:J),0)),1,0))</f>
        <v/>
      </c>
      <c r="V557" s="20" t="str">
        <f>IF(赛后数据!AC558="","",IF(ISERROR(MATCH(赛后数据!AC558,(各类选项!J:J),0)),1,0))</f>
        <v/>
      </c>
      <c r="W557" s="20" t="str">
        <f>IF(赛后数据!AK558="","",IF(ISERROR(MATCH(赛后数据!AK558,(各类选项!J:J),0)),1,0))</f>
        <v/>
      </c>
      <c r="Y557" s="20" t="str">
        <f>IF(对局数据!AM558="","",IF(ISERROR(MATCH(对局数据!AM558,(各类选项!J:J),0)),1,0))</f>
        <v/>
      </c>
    </row>
    <row r="558" spans="1:25">
      <c r="A558" s="20">
        <f t="shared" si="24"/>
        <v>0</v>
      </c>
      <c r="B558" s="20">
        <f t="shared" si="25"/>
        <v>0</v>
      </c>
      <c r="C558" s="20">
        <f t="shared" si="26"/>
        <v>0</v>
      </c>
      <c r="D558" s="20" t="str">
        <f>IF(原始数据!K559="","",IF(ISERROR(MATCH(原始数据!K559,原始数据!E559:F559,0)),1,0)-IF(原始数据!K559="",1,0))</f>
        <v/>
      </c>
      <c r="E558" s="20" t="str">
        <f>IF(原始数据!L559="","",IF(ISERROR(MATCH(原始数据!L559,各类选项!L:L,0)),1,0)-IF(原始数据!L559="",1,0))</f>
        <v/>
      </c>
      <c r="F558" s="20" t="str">
        <f>IF(原始数据!W559="","",IF(ISERROR(MATCH(原始数据!W559,各类选项!G:G,0)),1,0))</f>
        <v/>
      </c>
      <c r="G558" s="20" t="str">
        <f>IF(原始数据!X559="","",IF(ISERROR(MATCH(原始数据!X559,各类选项!G:G,0)),1,0))</f>
        <v/>
      </c>
      <c r="H558" s="20" t="str">
        <f>IF(原始数据!AK559="","",IF(ISERROR(MATCH(原始数据!AK559,各类选项!$E:$E,0)),1,0))</f>
        <v/>
      </c>
      <c r="I558" s="20" t="str">
        <f>IF(原始数据!AL559="","",IF(ISERROR(MATCH(原始数据!AL559,各类选项!$E:$E,0)),1,0))</f>
        <v/>
      </c>
      <c r="J558" s="20" t="str">
        <f>IF(原始数据!AR559="","",IF(ISERROR(MATCH(原始数据!AR559,各类选项!$E:$E,0)),1,0))</f>
        <v/>
      </c>
      <c r="K558" s="20" t="str">
        <f>IF(原始数据!AT559="","",IF(ISERROR(MATCH(原始数据!AT559,各类选项!$E:$E,0)),1,0))</f>
        <v/>
      </c>
      <c r="L558" s="20" t="str">
        <f>IF(原始数据!AM559="","",IF(ISERROR(MATCH(原始数据!AM559,各类选项!$C:$C,0)),1,0))</f>
        <v/>
      </c>
      <c r="M558" s="20" t="str">
        <f>IF(原始数据!AN559="","",IF(ISERROR(MATCH(原始数据!AN559,各类选项!$C:$C,0)),1,0))</f>
        <v/>
      </c>
      <c r="N558" s="20" t="str">
        <f>IF(原始数据!AO559="","",IF(ISERROR(MATCH(原始数据!AO559,各类选项!$C:$C,0)),1,0))</f>
        <v/>
      </c>
      <c r="O558" s="20" t="str">
        <f>IF(原始数据!AP559="","",IF(ISERROR(MATCH(原始数据!AP559,各类选项!$E:$E,0)),1,0))</f>
        <v/>
      </c>
      <c r="P558" s="20" t="str">
        <f>IF(原始数据!AQ559="","",IF(ISERROR(MATCH(原始数据!AQ559,各类选项!$E:$E,0)),1,0))</f>
        <v/>
      </c>
      <c r="Q558" s="20" t="str">
        <f>IF(原始数据!AR559="","",IF(ISERROR(MATCH(原始数据!AR559,各类选项!$E:$E,0)),1,0))</f>
        <v/>
      </c>
      <c r="R558" s="20" t="str">
        <f>IF(原始数据!AS559="","",IF(ISERROR(MATCH(原始数据!AS559,各类选项!$E:$E,0)),1,0))</f>
        <v/>
      </c>
      <c r="S558" s="20" t="str">
        <f>IF(原始数据!AV559="","",IF(ISERROR(MATCH(原始数据!AV559,各类选项!$C:$C,0)),1,0))</f>
        <v/>
      </c>
      <c r="T558" s="20" t="str">
        <f>IF(赛后数据!M559="","",IF(ISERROR(MATCH(赛后数据!M559,(各类选项!J:J),0)),1,0))</f>
        <v/>
      </c>
      <c r="U558" s="20" t="str">
        <f>IF(赛后数据!U559="","",IF(ISERROR(MATCH(赛后数据!U559,(各类选项!J:J),0)),1,0))</f>
        <v/>
      </c>
      <c r="V558" s="20" t="str">
        <f>IF(赛后数据!AC559="","",IF(ISERROR(MATCH(赛后数据!AC559,(各类选项!J:J),0)),1,0))</f>
        <v/>
      </c>
      <c r="W558" s="20" t="str">
        <f>IF(赛后数据!AK559="","",IF(ISERROR(MATCH(赛后数据!AK559,(各类选项!J:J),0)),1,0))</f>
        <v/>
      </c>
      <c r="Y558" s="20" t="str">
        <f>IF(对局数据!AM559="","",IF(ISERROR(MATCH(对局数据!AM559,(各类选项!J:J),0)),1,0))</f>
        <v/>
      </c>
    </row>
    <row r="559" spans="1:25">
      <c r="A559" s="20">
        <f t="shared" si="24"/>
        <v>0</v>
      </c>
      <c r="B559" s="20">
        <f t="shared" si="25"/>
        <v>0</v>
      </c>
      <c r="C559" s="20">
        <f t="shared" si="26"/>
        <v>0</v>
      </c>
      <c r="D559" s="20" t="str">
        <f>IF(原始数据!K560="","",IF(ISERROR(MATCH(原始数据!K560,原始数据!E560:F560,0)),1,0)-IF(原始数据!K560="",1,0))</f>
        <v/>
      </c>
      <c r="E559" s="20" t="str">
        <f>IF(原始数据!L560="","",IF(ISERROR(MATCH(原始数据!L560,各类选项!L:L,0)),1,0)-IF(原始数据!L560="",1,0))</f>
        <v/>
      </c>
      <c r="F559" s="20" t="str">
        <f>IF(原始数据!W560="","",IF(ISERROR(MATCH(原始数据!W560,各类选项!G:G,0)),1,0))</f>
        <v/>
      </c>
      <c r="G559" s="20" t="str">
        <f>IF(原始数据!X560="","",IF(ISERROR(MATCH(原始数据!X560,各类选项!G:G,0)),1,0))</f>
        <v/>
      </c>
      <c r="H559" s="20" t="str">
        <f>IF(原始数据!AK560="","",IF(ISERROR(MATCH(原始数据!AK560,各类选项!$E:$E,0)),1,0))</f>
        <v/>
      </c>
      <c r="I559" s="20" t="str">
        <f>IF(原始数据!AL560="","",IF(ISERROR(MATCH(原始数据!AL560,各类选项!$E:$E,0)),1,0))</f>
        <v/>
      </c>
      <c r="J559" s="20" t="str">
        <f>IF(原始数据!AR560="","",IF(ISERROR(MATCH(原始数据!AR560,各类选项!$E:$E,0)),1,0))</f>
        <v/>
      </c>
      <c r="K559" s="20" t="str">
        <f>IF(原始数据!AT560="","",IF(ISERROR(MATCH(原始数据!AT560,各类选项!$E:$E,0)),1,0))</f>
        <v/>
      </c>
      <c r="L559" s="20" t="str">
        <f>IF(原始数据!AM560="","",IF(ISERROR(MATCH(原始数据!AM560,各类选项!$C:$C,0)),1,0))</f>
        <v/>
      </c>
      <c r="M559" s="20" t="str">
        <f>IF(原始数据!AN560="","",IF(ISERROR(MATCH(原始数据!AN560,各类选项!$C:$C,0)),1,0))</f>
        <v/>
      </c>
      <c r="N559" s="20" t="str">
        <f>IF(原始数据!AO560="","",IF(ISERROR(MATCH(原始数据!AO560,各类选项!$C:$C,0)),1,0))</f>
        <v/>
      </c>
      <c r="O559" s="20" t="str">
        <f>IF(原始数据!AP560="","",IF(ISERROR(MATCH(原始数据!AP560,各类选项!$E:$E,0)),1,0))</f>
        <v/>
      </c>
      <c r="P559" s="20" t="str">
        <f>IF(原始数据!AQ560="","",IF(ISERROR(MATCH(原始数据!AQ560,各类选项!$E:$E,0)),1,0))</f>
        <v/>
      </c>
      <c r="Q559" s="20" t="str">
        <f>IF(原始数据!AR560="","",IF(ISERROR(MATCH(原始数据!AR560,各类选项!$E:$E,0)),1,0))</f>
        <v/>
      </c>
      <c r="R559" s="20" t="str">
        <f>IF(原始数据!AS560="","",IF(ISERROR(MATCH(原始数据!AS560,各类选项!$E:$E,0)),1,0))</f>
        <v/>
      </c>
      <c r="S559" s="20" t="str">
        <f>IF(原始数据!AV560="","",IF(ISERROR(MATCH(原始数据!AV560,各类选项!$C:$C,0)),1,0))</f>
        <v/>
      </c>
      <c r="T559" s="20" t="str">
        <f>IF(赛后数据!M560="","",IF(ISERROR(MATCH(赛后数据!M560,(各类选项!J:J),0)),1,0))</f>
        <v/>
      </c>
      <c r="U559" s="20" t="str">
        <f>IF(赛后数据!U560="","",IF(ISERROR(MATCH(赛后数据!U560,(各类选项!J:J),0)),1,0))</f>
        <v/>
      </c>
      <c r="V559" s="20" t="str">
        <f>IF(赛后数据!AC560="","",IF(ISERROR(MATCH(赛后数据!AC560,(各类选项!J:J),0)),1,0))</f>
        <v/>
      </c>
      <c r="W559" s="20" t="str">
        <f>IF(赛后数据!AK560="","",IF(ISERROR(MATCH(赛后数据!AK560,(各类选项!J:J),0)),1,0))</f>
        <v/>
      </c>
      <c r="Y559" s="20" t="str">
        <f>IF(对局数据!AM560="","",IF(ISERROR(MATCH(对局数据!AM560,(各类选项!J:J),0)),1,0))</f>
        <v/>
      </c>
    </row>
    <row r="560" spans="1:25">
      <c r="A560" s="20">
        <f t="shared" si="24"/>
        <v>0</v>
      </c>
      <c r="B560" s="20">
        <f t="shared" si="25"/>
        <v>0</v>
      </c>
      <c r="C560" s="20">
        <f t="shared" si="26"/>
        <v>0</v>
      </c>
      <c r="D560" s="20" t="str">
        <f>IF(原始数据!K561="","",IF(ISERROR(MATCH(原始数据!K561,原始数据!E561:F561,0)),1,0)-IF(原始数据!K561="",1,0))</f>
        <v/>
      </c>
      <c r="E560" s="20" t="str">
        <f>IF(原始数据!L561="","",IF(ISERROR(MATCH(原始数据!L561,各类选项!L:L,0)),1,0)-IF(原始数据!L561="",1,0))</f>
        <v/>
      </c>
      <c r="F560" s="20" t="str">
        <f>IF(原始数据!W561="","",IF(ISERROR(MATCH(原始数据!W561,各类选项!G:G,0)),1,0))</f>
        <v/>
      </c>
      <c r="G560" s="20" t="str">
        <f>IF(原始数据!X561="","",IF(ISERROR(MATCH(原始数据!X561,各类选项!G:G,0)),1,0))</f>
        <v/>
      </c>
      <c r="H560" s="20" t="str">
        <f>IF(原始数据!AK561="","",IF(ISERROR(MATCH(原始数据!AK561,各类选项!$E:$E,0)),1,0))</f>
        <v/>
      </c>
      <c r="I560" s="20" t="str">
        <f>IF(原始数据!AL561="","",IF(ISERROR(MATCH(原始数据!AL561,各类选项!$E:$E,0)),1,0))</f>
        <v/>
      </c>
      <c r="J560" s="20" t="str">
        <f>IF(原始数据!AR561="","",IF(ISERROR(MATCH(原始数据!AR561,各类选项!$E:$E,0)),1,0))</f>
        <v/>
      </c>
      <c r="K560" s="20" t="str">
        <f>IF(原始数据!AT561="","",IF(ISERROR(MATCH(原始数据!AT561,各类选项!$E:$E,0)),1,0))</f>
        <v/>
      </c>
      <c r="L560" s="20" t="str">
        <f>IF(原始数据!AM561="","",IF(ISERROR(MATCH(原始数据!AM561,各类选项!$C:$C,0)),1,0))</f>
        <v/>
      </c>
      <c r="M560" s="20" t="str">
        <f>IF(原始数据!AN561="","",IF(ISERROR(MATCH(原始数据!AN561,各类选项!$C:$C,0)),1,0))</f>
        <v/>
      </c>
      <c r="N560" s="20" t="str">
        <f>IF(原始数据!AO561="","",IF(ISERROR(MATCH(原始数据!AO561,各类选项!$C:$C,0)),1,0))</f>
        <v/>
      </c>
      <c r="O560" s="20" t="str">
        <f>IF(原始数据!AP561="","",IF(ISERROR(MATCH(原始数据!AP561,各类选项!$E:$E,0)),1,0))</f>
        <v/>
      </c>
      <c r="P560" s="20" t="str">
        <f>IF(原始数据!AQ561="","",IF(ISERROR(MATCH(原始数据!AQ561,各类选项!$E:$E,0)),1,0))</f>
        <v/>
      </c>
      <c r="Q560" s="20" t="str">
        <f>IF(原始数据!AR561="","",IF(ISERROR(MATCH(原始数据!AR561,各类选项!$E:$E,0)),1,0))</f>
        <v/>
      </c>
      <c r="R560" s="20" t="str">
        <f>IF(原始数据!AS561="","",IF(ISERROR(MATCH(原始数据!AS561,各类选项!$E:$E,0)),1,0))</f>
        <v/>
      </c>
      <c r="S560" s="20" t="str">
        <f>IF(原始数据!AV561="","",IF(ISERROR(MATCH(原始数据!AV561,各类选项!$C:$C,0)),1,0))</f>
        <v/>
      </c>
      <c r="T560" s="20" t="str">
        <f>IF(赛后数据!M561="","",IF(ISERROR(MATCH(赛后数据!M561,(各类选项!J:J),0)),1,0))</f>
        <v/>
      </c>
      <c r="U560" s="20" t="str">
        <f>IF(赛后数据!U561="","",IF(ISERROR(MATCH(赛后数据!U561,(各类选项!J:J),0)),1,0))</f>
        <v/>
      </c>
      <c r="V560" s="20" t="str">
        <f>IF(赛后数据!AC561="","",IF(ISERROR(MATCH(赛后数据!AC561,(各类选项!J:J),0)),1,0))</f>
        <v/>
      </c>
      <c r="W560" s="20" t="str">
        <f>IF(赛后数据!AK561="","",IF(ISERROR(MATCH(赛后数据!AK561,(各类选项!J:J),0)),1,0))</f>
        <v/>
      </c>
      <c r="Y560" s="20" t="str">
        <f>IF(对局数据!AM561="","",IF(ISERROR(MATCH(对局数据!AM561,(各类选项!J:J),0)),1,0))</f>
        <v/>
      </c>
    </row>
    <row r="561" spans="1:25">
      <c r="A561" s="20">
        <f t="shared" si="24"/>
        <v>0</v>
      </c>
      <c r="B561" s="20">
        <f t="shared" si="25"/>
        <v>0</v>
      </c>
      <c r="C561" s="20">
        <f t="shared" si="26"/>
        <v>0</v>
      </c>
      <c r="D561" s="20" t="str">
        <f>IF(原始数据!K562="","",IF(ISERROR(MATCH(原始数据!K562,原始数据!E562:F562,0)),1,0)-IF(原始数据!K562="",1,0))</f>
        <v/>
      </c>
      <c r="E561" s="20" t="str">
        <f>IF(原始数据!L562="","",IF(ISERROR(MATCH(原始数据!L562,各类选项!L:L,0)),1,0)-IF(原始数据!L562="",1,0))</f>
        <v/>
      </c>
      <c r="F561" s="20" t="str">
        <f>IF(原始数据!W562="","",IF(ISERROR(MATCH(原始数据!W562,各类选项!G:G,0)),1,0))</f>
        <v/>
      </c>
      <c r="G561" s="20" t="str">
        <f>IF(原始数据!X562="","",IF(ISERROR(MATCH(原始数据!X562,各类选项!G:G,0)),1,0))</f>
        <v/>
      </c>
      <c r="H561" s="20" t="str">
        <f>IF(原始数据!AK562="","",IF(ISERROR(MATCH(原始数据!AK562,各类选项!$E:$E,0)),1,0))</f>
        <v/>
      </c>
      <c r="I561" s="20" t="str">
        <f>IF(原始数据!AL562="","",IF(ISERROR(MATCH(原始数据!AL562,各类选项!$E:$E,0)),1,0))</f>
        <v/>
      </c>
      <c r="J561" s="20" t="str">
        <f>IF(原始数据!AR562="","",IF(ISERROR(MATCH(原始数据!AR562,各类选项!$E:$E,0)),1,0))</f>
        <v/>
      </c>
      <c r="K561" s="20" t="str">
        <f>IF(原始数据!AT562="","",IF(ISERROR(MATCH(原始数据!AT562,各类选项!$E:$E,0)),1,0))</f>
        <v/>
      </c>
      <c r="L561" s="20" t="str">
        <f>IF(原始数据!AM562="","",IF(ISERROR(MATCH(原始数据!AM562,各类选项!$C:$C,0)),1,0))</f>
        <v/>
      </c>
      <c r="M561" s="20" t="str">
        <f>IF(原始数据!AN562="","",IF(ISERROR(MATCH(原始数据!AN562,各类选项!$C:$C,0)),1,0))</f>
        <v/>
      </c>
      <c r="N561" s="20" t="str">
        <f>IF(原始数据!AO562="","",IF(ISERROR(MATCH(原始数据!AO562,各类选项!$C:$C,0)),1,0))</f>
        <v/>
      </c>
      <c r="O561" s="20" t="str">
        <f>IF(原始数据!AP562="","",IF(ISERROR(MATCH(原始数据!AP562,各类选项!$E:$E,0)),1,0))</f>
        <v/>
      </c>
      <c r="P561" s="20" t="str">
        <f>IF(原始数据!AQ562="","",IF(ISERROR(MATCH(原始数据!AQ562,各类选项!$E:$E,0)),1,0))</f>
        <v/>
      </c>
      <c r="Q561" s="20" t="str">
        <f>IF(原始数据!AR562="","",IF(ISERROR(MATCH(原始数据!AR562,各类选项!$E:$E,0)),1,0))</f>
        <v/>
      </c>
      <c r="R561" s="20" t="str">
        <f>IF(原始数据!AS562="","",IF(ISERROR(MATCH(原始数据!AS562,各类选项!$E:$E,0)),1,0))</f>
        <v/>
      </c>
      <c r="S561" s="20" t="str">
        <f>IF(原始数据!AV562="","",IF(ISERROR(MATCH(原始数据!AV562,各类选项!$C:$C,0)),1,0))</f>
        <v/>
      </c>
      <c r="T561" s="20" t="str">
        <f>IF(赛后数据!M562="","",IF(ISERROR(MATCH(赛后数据!M562,(各类选项!J:J),0)),1,0))</f>
        <v/>
      </c>
      <c r="U561" s="20" t="str">
        <f>IF(赛后数据!U562="","",IF(ISERROR(MATCH(赛后数据!U562,(各类选项!J:J),0)),1,0))</f>
        <v/>
      </c>
      <c r="V561" s="20" t="str">
        <f>IF(赛后数据!AC562="","",IF(ISERROR(MATCH(赛后数据!AC562,(各类选项!J:J),0)),1,0))</f>
        <v/>
      </c>
      <c r="W561" s="20" t="str">
        <f>IF(赛后数据!AK562="","",IF(ISERROR(MATCH(赛后数据!AK562,(各类选项!J:J),0)),1,0))</f>
        <v/>
      </c>
      <c r="Y561" s="20" t="str">
        <f>IF(对局数据!AM562="","",IF(ISERROR(MATCH(对局数据!AM562,(各类选项!J:J),0)),1,0))</f>
        <v/>
      </c>
    </row>
    <row r="562" spans="1:25">
      <c r="A562" s="20">
        <f t="shared" si="24"/>
        <v>0</v>
      </c>
      <c r="B562" s="20">
        <f t="shared" si="25"/>
        <v>0</v>
      </c>
      <c r="C562" s="20">
        <f t="shared" si="26"/>
        <v>0</v>
      </c>
      <c r="D562" s="20" t="str">
        <f>IF(原始数据!K563="","",IF(ISERROR(MATCH(原始数据!K563,原始数据!E563:F563,0)),1,0)-IF(原始数据!K563="",1,0))</f>
        <v/>
      </c>
      <c r="E562" s="20" t="str">
        <f>IF(原始数据!L563="","",IF(ISERROR(MATCH(原始数据!L563,各类选项!L:L,0)),1,0)-IF(原始数据!L563="",1,0))</f>
        <v/>
      </c>
      <c r="F562" s="20" t="str">
        <f>IF(原始数据!W563="","",IF(ISERROR(MATCH(原始数据!W563,各类选项!G:G,0)),1,0))</f>
        <v/>
      </c>
      <c r="G562" s="20" t="str">
        <f>IF(原始数据!X563="","",IF(ISERROR(MATCH(原始数据!X563,各类选项!G:G,0)),1,0))</f>
        <v/>
      </c>
      <c r="H562" s="20" t="str">
        <f>IF(原始数据!AK563="","",IF(ISERROR(MATCH(原始数据!AK563,各类选项!$E:$E,0)),1,0))</f>
        <v/>
      </c>
      <c r="I562" s="20" t="str">
        <f>IF(原始数据!AL563="","",IF(ISERROR(MATCH(原始数据!AL563,各类选项!$E:$E,0)),1,0))</f>
        <v/>
      </c>
      <c r="J562" s="20" t="str">
        <f>IF(原始数据!AR563="","",IF(ISERROR(MATCH(原始数据!AR563,各类选项!$E:$E,0)),1,0))</f>
        <v/>
      </c>
      <c r="K562" s="20" t="str">
        <f>IF(原始数据!AT563="","",IF(ISERROR(MATCH(原始数据!AT563,各类选项!$E:$E,0)),1,0))</f>
        <v/>
      </c>
      <c r="L562" s="20" t="str">
        <f>IF(原始数据!AM563="","",IF(ISERROR(MATCH(原始数据!AM563,各类选项!$C:$C,0)),1,0))</f>
        <v/>
      </c>
      <c r="M562" s="20" t="str">
        <f>IF(原始数据!AN563="","",IF(ISERROR(MATCH(原始数据!AN563,各类选项!$C:$C,0)),1,0))</f>
        <v/>
      </c>
      <c r="N562" s="20" t="str">
        <f>IF(原始数据!AO563="","",IF(ISERROR(MATCH(原始数据!AO563,各类选项!$C:$C,0)),1,0))</f>
        <v/>
      </c>
      <c r="O562" s="20" t="str">
        <f>IF(原始数据!AP563="","",IF(ISERROR(MATCH(原始数据!AP563,各类选项!$E:$E,0)),1,0))</f>
        <v/>
      </c>
      <c r="P562" s="20" t="str">
        <f>IF(原始数据!AQ563="","",IF(ISERROR(MATCH(原始数据!AQ563,各类选项!$E:$E,0)),1,0))</f>
        <v/>
      </c>
      <c r="Q562" s="20" t="str">
        <f>IF(原始数据!AR563="","",IF(ISERROR(MATCH(原始数据!AR563,各类选项!$E:$E,0)),1,0))</f>
        <v/>
      </c>
      <c r="R562" s="20" t="str">
        <f>IF(原始数据!AS563="","",IF(ISERROR(MATCH(原始数据!AS563,各类选项!$E:$E,0)),1,0))</f>
        <v/>
      </c>
      <c r="S562" s="20" t="str">
        <f>IF(原始数据!AV563="","",IF(ISERROR(MATCH(原始数据!AV563,各类选项!$C:$C,0)),1,0))</f>
        <v/>
      </c>
      <c r="T562" s="20" t="str">
        <f>IF(赛后数据!M563="","",IF(ISERROR(MATCH(赛后数据!M563,(各类选项!J:J),0)),1,0))</f>
        <v/>
      </c>
      <c r="U562" s="20" t="str">
        <f>IF(赛后数据!U563="","",IF(ISERROR(MATCH(赛后数据!U563,(各类选项!J:J),0)),1,0))</f>
        <v/>
      </c>
      <c r="V562" s="20" t="str">
        <f>IF(赛后数据!AC563="","",IF(ISERROR(MATCH(赛后数据!AC563,(各类选项!J:J),0)),1,0))</f>
        <v/>
      </c>
      <c r="W562" s="20" t="str">
        <f>IF(赛后数据!AK563="","",IF(ISERROR(MATCH(赛后数据!AK563,(各类选项!J:J),0)),1,0))</f>
        <v/>
      </c>
      <c r="Y562" s="20" t="str">
        <f>IF(对局数据!AM563="","",IF(ISERROR(MATCH(对局数据!AM563,(各类选项!J:J),0)),1,0))</f>
        <v/>
      </c>
    </row>
    <row r="563" spans="1:25">
      <c r="A563" s="20">
        <f t="shared" si="24"/>
        <v>0</v>
      </c>
      <c r="B563" s="20">
        <f t="shared" si="25"/>
        <v>0</v>
      </c>
      <c r="C563" s="20">
        <f t="shared" si="26"/>
        <v>0</v>
      </c>
      <c r="D563" s="20" t="str">
        <f>IF(原始数据!K564="","",IF(ISERROR(MATCH(原始数据!K564,原始数据!E564:F564,0)),1,0)-IF(原始数据!K564="",1,0))</f>
        <v/>
      </c>
      <c r="E563" s="20" t="str">
        <f>IF(原始数据!L564="","",IF(ISERROR(MATCH(原始数据!L564,各类选项!L:L,0)),1,0)-IF(原始数据!L564="",1,0))</f>
        <v/>
      </c>
      <c r="F563" s="20" t="str">
        <f>IF(原始数据!W564="","",IF(ISERROR(MATCH(原始数据!W564,各类选项!G:G,0)),1,0))</f>
        <v/>
      </c>
      <c r="G563" s="20" t="str">
        <f>IF(原始数据!X564="","",IF(ISERROR(MATCH(原始数据!X564,各类选项!G:G,0)),1,0))</f>
        <v/>
      </c>
      <c r="H563" s="20" t="str">
        <f>IF(原始数据!AK564="","",IF(ISERROR(MATCH(原始数据!AK564,各类选项!$E:$E,0)),1,0))</f>
        <v/>
      </c>
      <c r="I563" s="20" t="str">
        <f>IF(原始数据!AL564="","",IF(ISERROR(MATCH(原始数据!AL564,各类选项!$E:$E,0)),1,0))</f>
        <v/>
      </c>
      <c r="J563" s="20" t="str">
        <f>IF(原始数据!AR564="","",IF(ISERROR(MATCH(原始数据!AR564,各类选项!$E:$E,0)),1,0))</f>
        <v/>
      </c>
      <c r="K563" s="20" t="str">
        <f>IF(原始数据!AT564="","",IF(ISERROR(MATCH(原始数据!AT564,各类选项!$E:$E,0)),1,0))</f>
        <v/>
      </c>
      <c r="L563" s="20" t="str">
        <f>IF(原始数据!AM564="","",IF(ISERROR(MATCH(原始数据!AM564,各类选项!$C:$C,0)),1,0))</f>
        <v/>
      </c>
      <c r="M563" s="20" t="str">
        <f>IF(原始数据!AN564="","",IF(ISERROR(MATCH(原始数据!AN564,各类选项!$C:$C,0)),1,0))</f>
        <v/>
      </c>
      <c r="N563" s="20" t="str">
        <f>IF(原始数据!AO564="","",IF(ISERROR(MATCH(原始数据!AO564,各类选项!$C:$C,0)),1,0))</f>
        <v/>
      </c>
      <c r="O563" s="20" t="str">
        <f>IF(原始数据!AP564="","",IF(ISERROR(MATCH(原始数据!AP564,各类选项!$E:$E,0)),1,0))</f>
        <v/>
      </c>
      <c r="P563" s="20" t="str">
        <f>IF(原始数据!AQ564="","",IF(ISERROR(MATCH(原始数据!AQ564,各类选项!$E:$E,0)),1,0))</f>
        <v/>
      </c>
      <c r="Q563" s="20" t="str">
        <f>IF(原始数据!AR564="","",IF(ISERROR(MATCH(原始数据!AR564,各类选项!$E:$E,0)),1,0))</f>
        <v/>
      </c>
      <c r="R563" s="20" t="str">
        <f>IF(原始数据!AS564="","",IF(ISERROR(MATCH(原始数据!AS564,各类选项!$E:$E,0)),1,0))</f>
        <v/>
      </c>
      <c r="S563" s="20" t="str">
        <f>IF(原始数据!AV564="","",IF(ISERROR(MATCH(原始数据!AV564,各类选项!$C:$C,0)),1,0))</f>
        <v/>
      </c>
      <c r="T563" s="20" t="str">
        <f>IF(赛后数据!M564="","",IF(ISERROR(MATCH(赛后数据!M564,(各类选项!J:J),0)),1,0))</f>
        <v/>
      </c>
      <c r="U563" s="20" t="str">
        <f>IF(赛后数据!U564="","",IF(ISERROR(MATCH(赛后数据!U564,(各类选项!J:J),0)),1,0))</f>
        <v/>
      </c>
      <c r="V563" s="20" t="str">
        <f>IF(赛后数据!AC564="","",IF(ISERROR(MATCH(赛后数据!AC564,(各类选项!J:J),0)),1,0))</f>
        <v/>
      </c>
      <c r="W563" s="20" t="str">
        <f>IF(赛后数据!AK564="","",IF(ISERROR(MATCH(赛后数据!AK564,(各类选项!J:J),0)),1,0))</f>
        <v/>
      </c>
      <c r="Y563" s="20" t="str">
        <f>IF(对局数据!AM564="","",IF(ISERROR(MATCH(对局数据!AM564,(各类选项!J:J),0)),1,0))</f>
        <v/>
      </c>
    </row>
    <row r="564" spans="1:25">
      <c r="A564" s="20">
        <f t="shared" si="24"/>
        <v>0</v>
      </c>
      <c r="B564" s="20">
        <f t="shared" si="25"/>
        <v>0</v>
      </c>
      <c r="C564" s="20">
        <f t="shared" si="26"/>
        <v>0</v>
      </c>
      <c r="D564" s="20" t="str">
        <f>IF(原始数据!K565="","",IF(ISERROR(MATCH(原始数据!K565,原始数据!E565:F565,0)),1,0)-IF(原始数据!K565="",1,0))</f>
        <v/>
      </c>
      <c r="E564" s="20" t="str">
        <f>IF(原始数据!L565="","",IF(ISERROR(MATCH(原始数据!L565,各类选项!L:L,0)),1,0)-IF(原始数据!L565="",1,0))</f>
        <v/>
      </c>
      <c r="F564" s="20" t="str">
        <f>IF(原始数据!W565="","",IF(ISERROR(MATCH(原始数据!W565,各类选项!G:G,0)),1,0))</f>
        <v/>
      </c>
      <c r="G564" s="20" t="str">
        <f>IF(原始数据!X565="","",IF(ISERROR(MATCH(原始数据!X565,各类选项!G:G,0)),1,0))</f>
        <v/>
      </c>
      <c r="H564" s="20" t="str">
        <f>IF(原始数据!AK565="","",IF(ISERROR(MATCH(原始数据!AK565,各类选项!$E:$E,0)),1,0))</f>
        <v/>
      </c>
      <c r="I564" s="20" t="str">
        <f>IF(原始数据!AL565="","",IF(ISERROR(MATCH(原始数据!AL565,各类选项!$E:$E,0)),1,0))</f>
        <v/>
      </c>
      <c r="J564" s="20" t="str">
        <f>IF(原始数据!AR565="","",IF(ISERROR(MATCH(原始数据!AR565,各类选项!$E:$E,0)),1,0))</f>
        <v/>
      </c>
      <c r="K564" s="20" t="str">
        <f>IF(原始数据!AT565="","",IF(ISERROR(MATCH(原始数据!AT565,各类选项!$E:$E,0)),1,0))</f>
        <v/>
      </c>
      <c r="L564" s="20" t="str">
        <f>IF(原始数据!AM565="","",IF(ISERROR(MATCH(原始数据!AM565,各类选项!$C:$C,0)),1,0))</f>
        <v/>
      </c>
      <c r="M564" s="20" t="str">
        <f>IF(原始数据!AN565="","",IF(ISERROR(MATCH(原始数据!AN565,各类选项!$C:$C,0)),1,0))</f>
        <v/>
      </c>
      <c r="N564" s="20" t="str">
        <f>IF(原始数据!AO565="","",IF(ISERROR(MATCH(原始数据!AO565,各类选项!$C:$C,0)),1,0))</f>
        <v/>
      </c>
      <c r="O564" s="20" t="str">
        <f>IF(原始数据!AP565="","",IF(ISERROR(MATCH(原始数据!AP565,各类选项!$E:$E,0)),1,0))</f>
        <v/>
      </c>
      <c r="P564" s="20" t="str">
        <f>IF(原始数据!AQ565="","",IF(ISERROR(MATCH(原始数据!AQ565,各类选项!$E:$E,0)),1,0))</f>
        <v/>
      </c>
      <c r="Q564" s="20" t="str">
        <f>IF(原始数据!AR565="","",IF(ISERROR(MATCH(原始数据!AR565,各类选项!$E:$E,0)),1,0))</f>
        <v/>
      </c>
      <c r="R564" s="20" t="str">
        <f>IF(原始数据!AS565="","",IF(ISERROR(MATCH(原始数据!AS565,各类选项!$E:$E,0)),1,0))</f>
        <v/>
      </c>
      <c r="S564" s="20" t="str">
        <f>IF(原始数据!AV565="","",IF(ISERROR(MATCH(原始数据!AV565,各类选项!$C:$C,0)),1,0))</f>
        <v/>
      </c>
      <c r="T564" s="20" t="str">
        <f>IF(赛后数据!M565="","",IF(ISERROR(MATCH(赛后数据!M565,(各类选项!J:J),0)),1,0))</f>
        <v/>
      </c>
      <c r="U564" s="20" t="str">
        <f>IF(赛后数据!U565="","",IF(ISERROR(MATCH(赛后数据!U565,(各类选项!J:J),0)),1,0))</f>
        <v/>
      </c>
      <c r="V564" s="20" t="str">
        <f>IF(赛后数据!AC565="","",IF(ISERROR(MATCH(赛后数据!AC565,(各类选项!J:J),0)),1,0))</f>
        <v/>
      </c>
      <c r="W564" s="20" t="str">
        <f>IF(赛后数据!AK565="","",IF(ISERROR(MATCH(赛后数据!AK565,(各类选项!J:J),0)),1,0))</f>
        <v/>
      </c>
      <c r="Y564" s="20" t="str">
        <f>IF(对局数据!AM565="","",IF(ISERROR(MATCH(对局数据!AM565,(各类选项!J:J),0)),1,0))</f>
        <v/>
      </c>
    </row>
    <row r="565" spans="1:25">
      <c r="A565" s="20">
        <f t="shared" si="24"/>
        <v>0</v>
      </c>
      <c r="B565" s="20">
        <f t="shared" si="25"/>
        <v>0</v>
      </c>
      <c r="C565" s="20">
        <f t="shared" si="26"/>
        <v>0</v>
      </c>
      <c r="D565" s="20" t="str">
        <f>IF(原始数据!K566="","",IF(ISERROR(MATCH(原始数据!K566,原始数据!E566:F566,0)),1,0)-IF(原始数据!K566="",1,0))</f>
        <v/>
      </c>
      <c r="E565" s="20" t="str">
        <f>IF(原始数据!L566="","",IF(ISERROR(MATCH(原始数据!L566,各类选项!L:L,0)),1,0)-IF(原始数据!L566="",1,0))</f>
        <v/>
      </c>
      <c r="F565" s="20" t="str">
        <f>IF(原始数据!W566="","",IF(ISERROR(MATCH(原始数据!W566,各类选项!G:G,0)),1,0))</f>
        <v/>
      </c>
      <c r="G565" s="20" t="str">
        <f>IF(原始数据!X566="","",IF(ISERROR(MATCH(原始数据!X566,各类选项!G:G,0)),1,0))</f>
        <v/>
      </c>
      <c r="H565" s="20" t="str">
        <f>IF(原始数据!AK566="","",IF(ISERROR(MATCH(原始数据!AK566,各类选项!$E:$E,0)),1,0))</f>
        <v/>
      </c>
      <c r="I565" s="20" t="str">
        <f>IF(原始数据!AL566="","",IF(ISERROR(MATCH(原始数据!AL566,各类选项!$E:$E,0)),1,0))</f>
        <v/>
      </c>
      <c r="J565" s="20" t="str">
        <f>IF(原始数据!AR566="","",IF(ISERROR(MATCH(原始数据!AR566,各类选项!$E:$E,0)),1,0))</f>
        <v/>
      </c>
      <c r="K565" s="20" t="str">
        <f>IF(原始数据!AT566="","",IF(ISERROR(MATCH(原始数据!AT566,各类选项!$E:$E,0)),1,0))</f>
        <v/>
      </c>
      <c r="L565" s="20" t="str">
        <f>IF(原始数据!AM566="","",IF(ISERROR(MATCH(原始数据!AM566,各类选项!$C:$C,0)),1,0))</f>
        <v/>
      </c>
      <c r="M565" s="20" t="str">
        <f>IF(原始数据!AN566="","",IF(ISERROR(MATCH(原始数据!AN566,各类选项!$C:$C,0)),1,0))</f>
        <v/>
      </c>
      <c r="N565" s="20" t="str">
        <f>IF(原始数据!AO566="","",IF(ISERROR(MATCH(原始数据!AO566,各类选项!$C:$C,0)),1,0))</f>
        <v/>
      </c>
      <c r="O565" s="20" t="str">
        <f>IF(原始数据!AP566="","",IF(ISERROR(MATCH(原始数据!AP566,各类选项!$E:$E,0)),1,0))</f>
        <v/>
      </c>
      <c r="P565" s="20" t="str">
        <f>IF(原始数据!AQ566="","",IF(ISERROR(MATCH(原始数据!AQ566,各类选项!$E:$E,0)),1,0))</f>
        <v/>
      </c>
      <c r="Q565" s="20" t="str">
        <f>IF(原始数据!AR566="","",IF(ISERROR(MATCH(原始数据!AR566,各类选项!$E:$E,0)),1,0))</f>
        <v/>
      </c>
      <c r="R565" s="20" t="str">
        <f>IF(原始数据!AS566="","",IF(ISERROR(MATCH(原始数据!AS566,各类选项!$E:$E,0)),1,0))</f>
        <v/>
      </c>
      <c r="S565" s="20" t="str">
        <f>IF(原始数据!AV566="","",IF(ISERROR(MATCH(原始数据!AV566,各类选项!$C:$C,0)),1,0))</f>
        <v/>
      </c>
      <c r="T565" s="20" t="str">
        <f>IF(赛后数据!M566="","",IF(ISERROR(MATCH(赛后数据!M566,(各类选项!J:J),0)),1,0))</f>
        <v/>
      </c>
      <c r="U565" s="20" t="str">
        <f>IF(赛后数据!U566="","",IF(ISERROR(MATCH(赛后数据!U566,(各类选项!J:J),0)),1,0))</f>
        <v/>
      </c>
      <c r="V565" s="20" t="str">
        <f>IF(赛后数据!AC566="","",IF(ISERROR(MATCH(赛后数据!AC566,(各类选项!J:J),0)),1,0))</f>
        <v/>
      </c>
      <c r="W565" s="20" t="str">
        <f>IF(赛后数据!AK566="","",IF(ISERROR(MATCH(赛后数据!AK566,(各类选项!J:J),0)),1,0))</f>
        <v/>
      </c>
      <c r="Y565" s="20" t="str">
        <f>IF(对局数据!AM566="","",IF(ISERROR(MATCH(对局数据!AM566,(各类选项!J:J),0)),1,0))</f>
        <v/>
      </c>
    </row>
    <row r="566" spans="1:25">
      <c r="A566" s="20">
        <f t="shared" si="24"/>
        <v>0</v>
      </c>
      <c r="B566" s="20">
        <f t="shared" si="25"/>
        <v>0</v>
      </c>
      <c r="C566" s="20">
        <f t="shared" si="26"/>
        <v>0</v>
      </c>
      <c r="D566" s="20" t="str">
        <f>IF(原始数据!K567="","",IF(ISERROR(MATCH(原始数据!K567,原始数据!E567:F567,0)),1,0)-IF(原始数据!K567="",1,0))</f>
        <v/>
      </c>
      <c r="E566" s="20" t="str">
        <f>IF(原始数据!L567="","",IF(ISERROR(MATCH(原始数据!L567,各类选项!L:L,0)),1,0)-IF(原始数据!L567="",1,0))</f>
        <v/>
      </c>
      <c r="F566" s="20" t="str">
        <f>IF(原始数据!W567="","",IF(ISERROR(MATCH(原始数据!W567,各类选项!G:G,0)),1,0))</f>
        <v/>
      </c>
      <c r="G566" s="20" t="str">
        <f>IF(原始数据!X567="","",IF(ISERROR(MATCH(原始数据!X567,各类选项!G:G,0)),1,0))</f>
        <v/>
      </c>
      <c r="H566" s="20" t="str">
        <f>IF(原始数据!AK567="","",IF(ISERROR(MATCH(原始数据!AK567,各类选项!$E:$E,0)),1,0))</f>
        <v/>
      </c>
      <c r="I566" s="20" t="str">
        <f>IF(原始数据!AL567="","",IF(ISERROR(MATCH(原始数据!AL567,各类选项!$E:$E,0)),1,0))</f>
        <v/>
      </c>
      <c r="J566" s="20" t="str">
        <f>IF(原始数据!AR567="","",IF(ISERROR(MATCH(原始数据!AR567,各类选项!$E:$E,0)),1,0))</f>
        <v/>
      </c>
      <c r="K566" s="20" t="str">
        <f>IF(原始数据!AT567="","",IF(ISERROR(MATCH(原始数据!AT567,各类选项!$E:$E,0)),1,0))</f>
        <v/>
      </c>
      <c r="L566" s="20" t="str">
        <f>IF(原始数据!AM567="","",IF(ISERROR(MATCH(原始数据!AM567,各类选项!$C:$C,0)),1,0))</f>
        <v/>
      </c>
      <c r="M566" s="20" t="str">
        <f>IF(原始数据!AN567="","",IF(ISERROR(MATCH(原始数据!AN567,各类选项!$C:$C,0)),1,0))</f>
        <v/>
      </c>
      <c r="N566" s="20" t="str">
        <f>IF(原始数据!AO567="","",IF(ISERROR(MATCH(原始数据!AO567,各类选项!$C:$C,0)),1,0))</f>
        <v/>
      </c>
      <c r="O566" s="20" t="str">
        <f>IF(原始数据!AP567="","",IF(ISERROR(MATCH(原始数据!AP567,各类选项!$E:$E,0)),1,0))</f>
        <v/>
      </c>
      <c r="P566" s="20" t="str">
        <f>IF(原始数据!AQ567="","",IF(ISERROR(MATCH(原始数据!AQ567,各类选项!$E:$E,0)),1,0))</f>
        <v/>
      </c>
      <c r="Q566" s="20" t="str">
        <f>IF(原始数据!AR567="","",IF(ISERROR(MATCH(原始数据!AR567,各类选项!$E:$E,0)),1,0))</f>
        <v/>
      </c>
      <c r="R566" s="20" t="str">
        <f>IF(原始数据!AS567="","",IF(ISERROR(MATCH(原始数据!AS567,各类选项!$E:$E,0)),1,0))</f>
        <v/>
      </c>
      <c r="S566" s="20" t="str">
        <f>IF(原始数据!AV567="","",IF(ISERROR(MATCH(原始数据!AV567,各类选项!$C:$C,0)),1,0))</f>
        <v/>
      </c>
      <c r="T566" s="20" t="str">
        <f>IF(赛后数据!M567="","",IF(ISERROR(MATCH(赛后数据!M567,(各类选项!J:J),0)),1,0))</f>
        <v/>
      </c>
      <c r="U566" s="20" t="str">
        <f>IF(赛后数据!U567="","",IF(ISERROR(MATCH(赛后数据!U567,(各类选项!J:J),0)),1,0))</f>
        <v/>
      </c>
      <c r="V566" s="20" t="str">
        <f>IF(赛后数据!AC567="","",IF(ISERROR(MATCH(赛后数据!AC567,(各类选项!J:J),0)),1,0))</f>
        <v/>
      </c>
      <c r="W566" s="20" t="str">
        <f>IF(赛后数据!AK567="","",IF(ISERROR(MATCH(赛后数据!AK567,(各类选项!J:J),0)),1,0))</f>
        <v/>
      </c>
      <c r="Y566" s="20" t="str">
        <f>IF(对局数据!AM567="","",IF(ISERROR(MATCH(对局数据!AM567,(各类选项!J:J),0)),1,0))</f>
        <v/>
      </c>
    </row>
    <row r="567" spans="1:25">
      <c r="A567" s="20">
        <f t="shared" si="24"/>
        <v>0</v>
      </c>
      <c r="B567" s="20">
        <f t="shared" si="25"/>
        <v>0</v>
      </c>
      <c r="C567" s="20">
        <f t="shared" si="26"/>
        <v>0</v>
      </c>
      <c r="D567" s="20" t="str">
        <f>IF(原始数据!K568="","",IF(ISERROR(MATCH(原始数据!K568,原始数据!E568:F568,0)),1,0)-IF(原始数据!K568="",1,0))</f>
        <v/>
      </c>
      <c r="E567" s="20" t="str">
        <f>IF(原始数据!L568="","",IF(ISERROR(MATCH(原始数据!L568,各类选项!L:L,0)),1,0)-IF(原始数据!L568="",1,0))</f>
        <v/>
      </c>
      <c r="F567" s="20" t="str">
        <f>IF(原始数据!W568="","",IF(ISERROR(MATCH(原始数据!W568,各类选项!G:G,0)),1,0))</f>
        <v/>
      </c>
      <c r="G567" s="20" t="str">
        <f>IF(原始数据!X568="","",IF(ISERROR(MATCH(原始数据!X568,各类选项!G:G,0)),1,0))</f>
        <v/>
      </c>
      <c r="H567" s="20" t="str">
        <f>IF(原始数据!AK568="","",IF(ISERROR(MATCH(原始数据!AK568,各类选项!$E:$E,0)),1,0))</f>
        <v/>
      </c>
      <c r="I567" s="20" t="str">
        <f>IF(原始数据!AL568="","",IF(ISERROR(MATCH(原始数据!AL568,各类选项!$E:$E,0)),1,0))</f>
        <v/>
      </c>
      <c r="J567" s="20" t="str">
        <f>IF(原始数据!AR568="","",IF(ISERROR(MATCH(原始数据!AR568,各类选项!$E:$E,0)),1,0))</f>
        <v/>
      </c>
      <c r="K567" s="20" t="str">
        <f>IF(原始数据!AT568="","",IF(ISERROR(MATCH(原始数据!AT568,各类选项!$E:$E,0)),1,0))</f>
        <v/>
      </c>
      <c r="L567" s="20" t="str">
        <f>IF(原始数据!AM568="","",IF(ISERROR(MATCH(原始数据!AM568,各类选项!$C:$C,0)),1,0))</f>
        <v/>
      </c>
      <c r="M567" s="20" t="str">
        <f>IF(原始数据!AN568="","",IF(ISERROR(MATCH(原始数据!AN568,各类选项!$C:$C,0)),1,0))</f>
        <v/>
      </c>
      <c r="N567" s="20" t="str">
        <f>IF(原始数据!AO568="","",IF(ISERROR(MATCH(原始数据!AO568,各类选项!$C:$C,0)),1,0))</f>
        <v/>
      </c>
      <c r="O567" s="20" t="str">
        <f>IF(原始数据!AP568="","",IF(ISERROR(MATCH(原始数据!AP568,各类选项!$E:$E,0)),1,0))</f>
        <v/>
      </c>
      <c r="P567" s="20" t="str">
        <f>IF(原始数据!AQ568="","",IF(ISERROR(MATCH(原始数据!AQ568,各类选项!$E:$E,0)),1,0))</f>
        <v/>
      </c>
      <c r="Q567" s="20" t="str">
        <f>IF(原始数据!AR568="","",IF(ISERROR(MATCH(原始数据!AR568,各类选项!$E:$E,0)),1,0))</f>
        <v/>
      </c>
      <c r="R567" s="20" t="str">
        <f>IF(原始数据!AS568="","",IF(ISERROR(MATCH(原始数据!AS568,各类选项!$E:$E,0)),1,0))</f>
        <v/>
      </c>
      <c r="S567" s="20" t="str">
        <f>IF(原始数据!AV568="","",IF(ISERROR(MATCH(原始数据!AV568,各类选项!$C:$C,0)),1,0))</f>
        <v/>
      </c>
      <c r="T567" s="20" t="str">
        <f>IF(赛后数据!M568="","",IF(ISERROR(MATCH(赛后数据!M568,(各类选项!J:J),0)),1,0))</f>
        <v/>
      </c>
      <c r="U567" s="20" t="str">
        <f>IF(赛后数据!U568="","",IF(ISERROR(MATCH(赛后数据!U568,(各类选项!J:J),0)),1,0))</f>
        <v/>
      </c>
      <c r="V567" s="20" t="str">
        <f>IF(赛后数据!AC568="","",IF(ISERROR(MATCH(赛后数据!AC568,(各类选项!J:J),0)),1,0))</f>
        <v/>
      </c>
      <c r="W567" s="20" t="str">
        <f>IF(赛后数据!AK568="","",IF(ISERROR(MATCH(赛后数据!AK568,(各类选项!J:J),0)),1,0))</f>
        <v/>
      </c>
      <c r="Y567" s="20" t="str">
        <f>IF(对局数据!AM568="","",IF(ISERROR(MATCH(对局数据!AM568,(各类选项!J:J),0)),1,0))</f>
        <v/>
      </c>
    </row>
    <row r="568" spans="1:25">
      <c r="A568" s="20">
        <f t="shared" si="24"/>
        <v>0</v>
      </c>
      <c r="B568" s="20">
        <f t="shared" si="25"/>
        <v>0</v>
      </c>
      <c r="C568" s="20">
        <f t="shared" si="26"/>
        <v>0</v>
      </c>
      <c r="D568" s="20" t="str">
        <f>IF(原始数据!K569="","",IF(ISERROR(MATCH(原始数据!K569,原始数据!E569:F569,0)),1,0)-IF(原始数据!K569="",1,0))</f>
        <v/>
      </c>
      <c r="E568" s="20" t="str">
        <f>IF(原始数据!L569="","",IF(ISERROR(MATCH(原始数据!L569,各类选项!L:L,0)),1,0)-IF(原始数据!L569="",1,0))</f>
        <v/>
      </c>
      <c r="F568" s="20" t="str">
        <f>IF(原始数据!W569="","",IF(ISERROR(MATCH(原始数据!W569,各类选项!G:G,0)),1,0))</f>
        <v/>
      </c>
      <c r="G568" s="20" t="str">
        <f>IF(原始数据!X569="","",IF(ISERROR(MATCH(原始数据!X569,各类选项!G:G,0)),1,0))</f>
        <v/>
      </c>
      <c r="H568" s="20" t="str">
        <f>IF(原始数据!AK569="","",IF(ISERROR(MATCH(原始数据!AK569,各类选项!$E:$E,0)),1,0))</f>
        <v/>
      </c>
      <c r="I568" s="20" t="str">
        <f>IF(原始数据!AL569="","",IF(ISERROR(MATCH(原始数据!AL569,各类选项!$E:$E,0)),1,0))</f>
        <v/>
      </c>
      <c r="J568" s="20" t="str">
        <f>IF(原始数据!AR569="","",IF(ISERROR(MATCH(原始数据!AR569,各类选项!$E:$E,0)),1,0))</f>
        <v/>
      </c>
      <c r="K568" s="20" t="str">
        <f>IF(原始数据!AT569="","",IF(ISERROR(MATCH(原始数据!AT569,各类选项!$E:$E,0)),1,0))</f>
        <v/>
      </c>
      <c r="L568" s="20" t="str">
        <f>IF(原始数据!AM569="","",IF(ISERROR(MATCH(原始数据!AM569,各类选项!$C:$C,0)),1,0))</f>
        <v/>
      </c>
      <c r="M568" s="20" t="str">
        <f>IF(原始数据!AN569="","",IF(ISERROR(MATCH(原始数据!AN569,各类选项!$C:$C,0)),1,0))</f>
        <v/>
      </c>
      <c r="N568" s="20" t="str">
        <f>IF(原始数据!AO569="","",IF(ISERROR(MATCH(原始数据!AO569,各类选项!$C:$C,0)),1,0))</f>
        <v/>
      </c>
      <c r="O568" s="20" t="str">
        <f>IF(原始数据!AP569="","",IF(ISERROR(MATCH(原始数据!AP569,各类选项!$E:$E,0)),1,0))</f>
        <v/>
      </c>
      <c r="P568" s="20" t="str">
        <f>IF(原始数据!AQ569="","",IF(ISERROR(MATCH(原始数据!AQ569,各类选项!$E:$E,0)),1,0))</f>
        <v/>
      </c>
      <c r="Q568" s="20" t="str">
        <f>IF(原始数据!AR569="","",IF(ISERROR(MATCH(原始数据!AR569,各类选项!$E:$E,0)),1,0))</f>
        <v/>
      </c>
      <c r="R568" s="20" t="str">
        <f>IF(原始数据!AS569="","",IF(ISERROR(MATCH(原始数据!AS569,各类选项!$E:$E,0)),1,0))</f>
        <v/>
      </c>
      <c r="S568" s="20" t="str">
        <f>IF(原始数据!AV569="","",IF(ISERROR(MATCH(原始数据!AV569,各类选项!$C:$C,0)),1,0))</f>
        <v/>
      </c>
      <c r="T568" s="20" t="str">
        <f>IF(赛后数据!M569="","",IF(ISERROR(MATCH(赛后数据!M569,(各类选项!J:J),0)),1,0))</f>
        <v/>
      </c>
      <c r="U568" s="20" t="str">
        <f>IF(赛后数据!U569="","",IF(ISERROR(MATCH(赛后数据!U569,(各类选项!J:J),0)),1,0))</f>
        <v/>
      </c>
      <c r="V568" s="20" t="str">
        <f>IF(赛后数据!AC569="","",IF(ISERROR(MATCH(赛后数据!AC569,(各类选项!J:J),0)),1,0))</f>
        <v/>
      </c>
      <c r="W568" s="20" t="str">
        <f>IF(赛后数据!AK569="","",IF(ISERROR(MATCH(赛后数据!AK569,(各类选项!J:J),0)),1,0))</f>
        <v/>
      </c>
      <c r="Y568" s="20" t="str">
        <f>IF(对局数据!AM569="","",IF(ISERROR(MATCH(对局数据!AM569,(各类选项!J:J),0)),1,0))</f>
        <v/>
      </c>
    </row>
    <row r="569" spans="1:25">
      <c r="A569" s="20">
        <f t="shared" si="24"/>
        <v>0</v>
      </c>
      <c r="B569" s="20">
        <f t="shared" si="25"/>
        <v>0</v>
      </c>
      <c r="C569" s="20">
        <f t="shared" si="26"/>
        <v>0</v>
      </c>
      <c r="D569" s="20" t="str">
        <f>IF(原始数据!K570="","",IF(ISERROR(MATCH(原始数据!K570,原始数据!E570:F570,0)),1,0)-IF(原始数据!K570="",1,0))</f>
        <v/>
      </c>
      <c r="E569" s="20" t="str">
        <f>IF(原始数据!L570="","",IF(ISERROR(MATCH(原始数据!L570,各类选项!L:L,0)),1,0)-IF(原始数据!L570="",1,0))</f>
        <v/>
      </c>
      <c r="F569" s="20" t="str">
        <f>IF(原始数据!W570="","",IF(ISERROR(MATCH(原始数据!W570,各类选项!G:G,0)),1,0))</f>
        <v/>
      </c>
      <c r="G569" s="20" t="str">
        <f>IF(原始数据!X570="","",IF(ISERROR(MATCH(原始数据!X570,各类选项!G:G,0)),1,0))</f>
        <v/>
      </c>
      <c r="H569" s="20" t="str">
        <f>IF(原始数据!AK570="","",IF(ISERROR(MATCH(原始数据!AK570,各类选项!$E:$E,0)),1,0))</f>
        <v/>
      </c>
      <c r="I569" s="20" t="str">
        <f>IF(原始数据!AL570="","",IF(ISERROR(MATCH(原始数据!AL570,各类选项!$E:$E,0)),1,0))</f>
        <v/>
      </c>
      <c r="J569" s="20" t="str">
        <f>IF(原始数据!AR570="","",IF(ISERROR(MATCH(原始数据!AR570,各类选项!$E:$E,0)),1,0))</f>
        <v/>
      </c>
      <c r="K569" s="20" t="str">
        <f>IF(原始数据!AT570="","",IF(ISERROR(MATCH(原始数据!AT570,各类选项!$E:$E,0)),1,0))</f>
        <v/>
      </c>
      <c r="L569" s="20" t="str">
        <f>IF(原始数据!AM570="","",IF(ISERROR(MATCH(原始数据!AM570,各类选项!$C:$C,0)),1,0))</f>
        <v/>
      </c>
      <c r="M569" s="20" t="str">
        <f>IF(原始数据!AN570="","",IF(ISERROR(MATCH(原始数据!AN570,各类选项!$C:$C,0)),1,0))</f>
        <v/>
      </c>
      <c r="N569" s="20" t="str">
        <f>IF(原始数据!AO570="","",IF(ISERROR(MATCH(原始数据!AO570,各类选项!$C:$C,0)),1,0))</f>
        <v/>
      </c>
      <c r="O569" s="20" t="str">
        <f>IF(原始数据!AP570="","",IF(ISERROR(MATCH(原始数据!AP570,各类选项!$E:$E,0)),1,0))</f>
        <v/>
      </c>
      <c r="P569" s="20" t="str">
        <f>IF(原始数据!AQ570="","",IF(ISERROR(MATCH(原始数据!AQ570,各类选项!$E:$E,0)),1,0))</f>
        <v/>
      </c>
      <c r="Q569" s="20" t="str">
        <f>IF(原始数据!AR570="","",IF(ISERROR(MATCH(原始数据!AR570,各类选项!$E:$E,0)),1,0))</f>
        <v/>
      </c>
      <c r="R569" s="20" t="str">
        <f>IF(原始数据!AS570="","",IF(ISERROR(MATCH(原始数据!AS570,各类选项!$E:$E,0)),1,0))</f>
        <v/>
      </c>
      <c r="S569" s="20" t="str">
        <f>IF(原始数据!AV570="","",IF(ISERROR(MATCH(原始数据!AV570,各类选项!$C:$C,0)),1,0))</f>
        <v/>
      </c>
      <c r="T569" s="20" t="str">
        <f>IF(赛后数据!M570="","",IF(ISERROR(MATCH(赛后数据!M570,(各类选项!J:J),0)),1,0))</f>
        <v/>
      </c>
      <c r="U569" s="20" t="str">
        <f>IF(赛后数据!U570="","",IF(ISERROR(MATCH(赛后数据!U570,(各类选项!J:J),0)),1,0))</f>
        <v/>
      </c>
      <c r="V569" s="20" t="str">
        <f>IF(赛后数据!AC570="","",IF(ISERROR(MATCH(赛后数据!AC570,(各类选项!J:J),0)),1,0))</f>
        <v/>
      </c>
      <c r="W569" s="20" t="str">
        <f>IF(赛后数据!AK570="","",IF(ISERROR(MATCH(赛后数据!AK570,(各类选项!J:J),0)),1,0))</f>
        <v/>
      </c>
      <c r="Y569" s="20" t="str">
        <f>IF(对局数据!AM570="","",IF(ISERROR(MATCH(对局数据!AM570,(各类选项!J:J),0)),1,0))</f>
        <v/>
      </c>
    </row>
    <row r="570" spans="1:25">
      <c r="A570" s="20">
        <f t="shared" si="24"/>
        <v>0</v>
      </c>
      <c r="B570" s="20">
        <f t="shared" si="25"/>
        <v>0</v>
      </c>
      <c r="C570" s="20">
        <f t="shared" si="26"/>
        <v>0</v>
      </c>
      <c r="D570" s="20" t="str">
        <f>IF(原始数据!K571="","",IF(ISERROR(MATCH(原始数据!K571,原始数据!E571:F571,0)),1,0)-IF(原始数据!K571="",1,0))</f>
        <v/>
      </c>
      <c r="E570" s="20" t="str">
        <f>IF(原始数据!L571="","",IF(ISERROR(MATCH(原始数据!L571,各类选项!L:L,0)),1,0)-IF(原始数据!L571="",1,0))</f>
        <v/>
      </c>
      <c r="F570" s="20" t="str">
        <f>IF(原始数据!W571="","",IF(ISERROR(MATCH(原始数据!W571,各类选项!G:G,0)),1,0))</f>
        <v/>
      </c>
      <c r="G570" s="20" t="str">
        <f>IF(原始数据!X571="","",IF(ISERROR(MATCH(原始数据!X571,各类选项!G:G,0)),1,0))</f>
        <v/>
      </c>
      <c r="H570" s="20" t="str">
        <f>IF(原始数据!AK571="","",IF(ISERROR(MATCH(原始数据!AK571,各类选项!$E:$E,0)),1,0))</f>
        <v/>
      </c>
      <c r="I570" s="20" t="str">
        <f>IF(原始数据!AL571="","",IF(ISERROR(MATCH(原始数据!AL571,各类选项!$E:$E,0)),1,0))</f>
        <v/>
      </c>
      <c r="J570" s="20" t="str">
        <f>IF(原始数据!AR571="","",IF(ISERROR(MATCH(原始数据!AR571,各类选项!$E:$E,0)),1,0))</f>
        <v/>
      </c>
      <c r="K570" s="20" t="str">
        <f>IF(原始数据!AT571="","",IF(ISERROR(MATCH(原始数据!AT571,各类选项!$E:$E,0)),1,0))</f>
        <v/>
      </c>
      <c r="L570" s="20" t="str">
        <f>IF(原始数据!AM571="","",IF(ISERROR(MATCH(原始数据!AM571,各类选项!$C:$C,0)),1,0))</f>
        <v/>
      </c>
      <c r="M570" s="20" t="str">
        <f>IF(原始数据!AN571="","",IF(ISERROR(MATCH(原始数据!AN571,各类选项!$C:$C,0)),1,0))</f>
        <v/>
      </c>
      <c r="N570" s="20" t="str">
        <f>IF(原始数据!AO571="","",IF(ISERROR(MATCH(原始数据!AO571,各类选项!$C:$C,0)),1,0))</f>
        <v/>
      </c>
      <c r="O570" s="20" t="str">
        <f>IF(原始数据!AP571="","",IF(ISERROR(MATCH(原始数据!AP571,各类选项!$E:$E,0)),1,0))</f>
        <v/>
      </c>
      <c r="P570" s="20" t="str">
        <f>IF(原始数据!AQ571="","",IF(ISERROR(MATCH(原始数据!AQ571,各类选项!$E:$E,0)),1,0))</f>
        <v/>
      </c>
      <c r="Q570" s="20" t="str">
        <f>IF(原始数据!AR571="","",IF(ISERROR(MATCH(原始数据!AR571,各类选项!$E:$E,0)),1,0))</f>
        <v/>
      </c>
      <c r="R570" s="20" t="str">
        <f>IF(原始数据!AS571="","",IF(ISERROR(MATCH(原始数据!AS571,各类选项!$E:$E,0)),1,0))</f>
        <v/>
      </c>
      <c r="S570" s="20" t="str">
        <f>IF(原始数据!AV571="","",IF(ISERROR(MATCH(原始数据!AV571,各类选项!$C:$C,0)),1,0))</f>
        <v/>
      </c>
      <c r="T570" s="20" t="str">
        <f>IF(赛后数据!M571="","",IF(ISERROR(MATCH(赛后数据!M571,(各类选项!J:J),0)),1,0))</f>
        <v/>
      </c>
      <c r="U570" s="20" t="str">
        <f>IF(赛后数据!U571="","",IF(ISERROR(MATCH(赛后数据!U571,(各类选项!J:J),0)),1,0))</f>
        <v/>
      </c>
      <c r="V570" s="20" t="str">
        <f>IF(赛后数据!AC571="","",IF(ISERROR(MATCH(赛后数据!AC571,(各类选项!J:J),0)),1,0))</f>
        <v/>
      </c>
      <c r="W570" s="20" t="str">
        <f>IF(赛后数据!AK571="","",IF(ISERROR(MATCH(赛后数据!AK571,(各类选项!J:J),0)),1,0))</f>
        <v/>
      </c>
      <c r="Y570" s="20" t="str">
        <f>IF(对局数据!AM571="","",IF(ISERROR(MATCH(对局数据!AM571,(各类选项!J:J),0)),1,0))</f>
        <v/>
      </c>
    </row>
    <row r="571" spans="1:25">
      <c r="A571" s="20">
        <f t="shared" si="24"/>
        <v>0</v>
      </c>
      <c r="B571" s="20">
        <f t="shared" si="25"/>
        <v>0</v>
      </c>
      <c r="C571" s="20">
        <f t="shared" si="26"/>
        <v>0</v>
      </c>
      <c r="D571" s="20" t="str">
        <f>IF(原始数据!K572="","",IF(ISERROR(MATCH(原始数据!K572,原始数据!E572:F572,0)),1,0)-IF(原始数据!K572="",1,0))</f>
        <v/>
      </c>
      <c r="E571" s="20" t="str">
        <f>IF(原始数据!L572="","",IF(ISERROR(MATCH(原始数据!L572,各类选项!L:L,0)),1,0)-IF(原始数据!L572="",1,0))</f>
        <v/>
      </c>
      <c r="F571" s="20" t="str">
        <f>IF(原始数据!W572="","",IF(ISERROR(MATCH(原始数据!W572,各类选项!G:G,0)),1,0))</f>
        <v/>
      </c>
      <c r="G571" s="20" t="str">
        <f>IF(原始数据!X572="","",IF(ISERROR(MATCH(原始数据!X572,各类选项!G:G,0)),1,0))</f>
        <v/>
      </c>
      <c r="H571" s="20" t="str">
        <f>IF(原始数据!AK572="","",IF(ISERROR(MATCH(原始数据!AK572,各类选项!$E:$E,0)),1,0))</f>
        <v/>
      </c>
      <c r="I571" s="20" t="str">
        <f>IF(原始数据!AL572="","",IF(ISERROR(MATCH(原始数据!AL572,各类选项!$E:$E,0)),1,0))</f>
        <v/>
      </c>
      <c r="J571" s="20" t="str">
        <f>IF(原始数据!AR572="","",IF(ISERROR(MATCH(原始数据!AR572,各类选项!$E:$E,0)),1,0))</f>
        <v/>
      </c>
      <c r="K571" s="20" t="str">
        <f>IF(原始数据!AT572="","",IF(ISERROR(MATCH(原始数据!AT572,各类选项!$E:$E,0)),1,0))</f>
        <v/>
      </c>
      <c r="L571" s="20" t="str">
        <f>IF(原始数据!AM572="","",IF(ISERROR(MATCH(原始数据!AM572,各类选项!$C:$C,0)),1,0))</f>
        <v/>
      </c>
      <c r="M571" s="20" t="str">
        <f>IF(原始数据!AN572="","",IF(ISERROR(MATCH(原始数据!AN572,各类选项!$C:$C,0)),1,0))</f>
        <v/>
      </c>
      <c r="N571" s="20" t="str">
        <f>IF(原始数据!AO572="","",IF(ISERROR(MATCH(原始数据!AO572,各类选项!$C:$C,0)),1,0))</f>
        <v/>
      </c>
      <c r="O571" s="20" t="str">
        <f>IF(原始数据!AP572="","",IF(ISERROR(MATCH(原始数据!AP572,各类选项!$E:$E,0)),1,0))</f>
        <v/>
      </c>
      <c r="P571" s="20" t="str">
        <f>IF(原始数据!AQ572="","",IF(ISERROR(MATCH(原始数据!AQ572,各类选项!$E:$E,0)),1,0))</f>
        <v/>
      </c>
      <c r="Q571" s="20" t="str">
        <f>IF(原始数据!AR572="","",IF(ISERROR(MATCH(原始数据!AR572,各类选项!$E:$E,0)),1,0))</f>
        <v/>
      </c>
      <c r="R571" s="20" t="str">
        <f>IF(原始数据!AS572="","",IF(ISERROR(MATCH(原始数据!AS572,各类选项!$E:$E,0)),1,0))</f>
        <v/>
      </c>
      <c r="S571" s="20" t="str">
        <f>IF(原始数据!AV572="","",IF(ISERROR(MATCH(原始数据!AV572,各类选项!$C:$C,0)),1,0))</f>
        <v/>
      </c>
      <c r="T571" s="20" t="str">
        <f>IF(赛后数据!M572="","",IF(ISERROR(MATCH(赛后数据!M572,(各类选项!J:J),0)),1,0))</f>
        <v/>
      </c>
      <c r="U571" s="20" t="str">
        <f>IF(赛后数据!U572="","",IF(ISERROR(MATCH(赛后数据!U572,(各类选项!J:J),0)),1,0))</f>
        <v/>
      </c>
      <c r="V571" s="20" t="str">
        <f>IF(赛后数据!AC572="","",IF(ISERROR(MATCH(赛后数据!AC572,(各类选项!J:J),0)),1,0))</f>
        <v/>
      </c>
      <c r="W571" s="20" t="str">
        <f>IF(赛后数据!AK572="","",IF(ISERROR(MATCH(赛后数据!AK572,(各类选项!J:J),0)),1,0))</f>
        <v/>
      </c>
      <c r="Y571" s="20" t="str">
        <f>IF(对局数据!AM572="","",IF(ISERROR(MATCH(对局数据!AM572,(各类选项!J:J),0)),1,0))</f>
        <v/>
      </c>
    </row>
    <row r="572" spans="1:25">
      <c r="A572" s="20">
        <f t="shared" si="24"/>
        <v>0</v>
      </c>
      <c r="B572" s="20">
        <f t="shared" si="25"/>
        <v>0</v>
      </c>
      <c r="C572" s="20">
        <f t="shared" si="26"/>
        <v>0</v>
      </c>
      <c r="D572" s="20" t="str">
        <f>IF(原始数据!K573="","",IF(ISERROR(MATCH(原始数据!K573,原始数据!E573:F573,0)),1,0)-IF(原始数据!K573="",1,0))</f>
        <v/>
      </c>
      <c r="E572" s="20" t="str">
        <f>IF(原始数据!L573="","",IF(ISERROR(MATCH(原始数据!L573,各类选项!L:L,0)),1,0)-IF(原始数据!L573="",1,0))</f>
        <v/>
      </c>
      <c r="F572" s="20" t="str">
        <f>IF(原始数据!W573="","",IF(ISERROR(MATCH(原始数据!W573,各类选项!G:G,0)),1,0))</f>
        <v/>
      </c>
      <c r="G572" s="20" t="str">
        <f>IF(原始数据!X573="","",IF(ISERROR(MATCH(原始数据!X573,各类选项!G:G,0)),1,0))</f>
        <v/>
      </c>
      <c r="H572" s="20" t="str">
        <f>IF(原始数据!AK573="","",IF(ISERROR(MATCH(原始数据!AK573,各类选项!$E:$E,0)),1,0))</f>
        <v/>
      </c>
      <c r="I572" s="20" t="str">
        <f>IF(原始数据!AL573="","",IF(ISERROR(MATCH(原始数据!AL573,各类选项!$E:$E,0)),1,0))</f>
        <v/>
      </c>
      <c r="J572" s="20" t="str">
        <f>IF(原始数据!AR573="","",IF(ISERROR(MATCH(原始数据!AR573,各类选项!$E:$E,0)),1,0))</f>
        <v/>
      </c>
      <c r="K572" s="20" t="str">
        <f>IF(原始数据!AT573="","",IF(ISERROR(MATCH(原始数据!AT573,各类选项!$E:$E,0)),1,0))</f>
        <v/>
      </c>
      <c r="L572" s="20" t="str">
        <f>IF(原始数据!AM573="","",IF(ISERROR(MATCH(原始数据!AM573,各类选项!$C:$C,0)),1,0))</f>
        <v/>
      </c>
      <c r="M572" s="20" t="str">
        <f>IF(原始数据!AN573="","",IF(ISERROR(MATCH(原始数据!AN573,各类选项!$C:$C,0)),1,0))</f>
        <v/>
      </c>
      <c r="N572" s="20" t="str">
        <f>IF(原始数据!AO573="","",IF(ISERROR(MATCH(原始数据!AO573,各类选项!$C:$C,0)),1,0))</f>
        <v/>
      </c>
      <c r="O572" s="20" t="str">
        <f>IF(原始数据!AP573="","",IF(ISERROR(MATCH(原始数据!AP573,各类选项!$E:$E,0)),1,0))</f>
        <v/>
      </c>
      <c r="P572" s="20" t="str">
        <f>IF(原始数据!AQ573="","",IF(ISERROR(MATCH(原始数据!AQ573,各类选项!$E:$E,0)),1,0))</f>
        <v/>
      </c>
      <c r="Q572" s="20" t="str">
        <f>IF(原始数据!AR573="","",IF(ISERROR(MATCH(原始数据!AR573,各类选项!$E:$E,0)),1,0))</f>
        <v/>
      </c>
      <c r="R572" s="20" t="str">
        <f>IF(原始数据!AS573="","",IF(ISERROR(MATCH(原始数据!AS573,各类选项!$E:$E,0)),1,0))</f>
        <v/>
      </c>
      <c r="S572" s="20" t="str">
        <f>IF(原始数据!AV573="","",IF(ISERROR(MATCH(原始数据!AV573,各类选项!$C:$C,0)),1,0))</f>
        <v/>
      </c>
      <c r="T572" s="20" t="str">
        <f>IF(赛后数据!M573="","",IF(ISERROR(MATCH(赛后数据!M573,(各类选项!J:J),0)),1,0))</f>
        <v/>
      </c>
      <c r="U572" s="20" t="str">
        <f>IF(赛后数据!U573="","",IF(ISERROR(MATCH(赛后数据!U573,(各类选项!J:J),0)),1,0))</f>
        <v/>
      </c>
      <c r="V572" s="20" t="str">
        <f>IF(赛后数据!AC573="","",IF(ISERROR(MATCH(赛后数据!AC573,(各类选项!J:J),0)),1,0))</f>
        <v/>
      </c>
      <c r="W572" s="20" t="str">
        <f>IF(赛后数据!AK573="","",IF(ISERROR(MATCH(赛后数据!AK573,(各类选项!J:J),0)),1,0))</f>
        <v/>
      </c>
      <c r="Y572" s="20" t="str">
        <f>IF(对局数据!AM573="","",IF(ISERROR(MATCH(对局数据!AM573,(各类选项!J:J),0)),1,0))</f>
        <v/>
      </c>
    </row>
    <row r="573" spans="1:25">
      <c r="A573" s="20">
        <f t="shared" si="24"/>
        <v>0</v>
      </c>
      <c r="B573" s="20">
        <f t="shared" si="25"/>
        <v>0</v>
      </c>
      <c r="C573" s="20">
        <f t="shared" si="26"/>
        <v>0</v>
      </c>
      <c r="D573" s="20" t="str">
        <f>IF(原始数据!K574="","",IF(ISERROR(MATCH(原始数据!K574,原始数据!E574:F574,0)),1,0)-IF(原始数据!K574="",1,0))</f>
        <v/>
      </c>
      <c r="E573" s="20" t="str">
        <f>IF(原始数据!L574="","",IF(ISERROR(MATCH(原始数据!L574,各类选项!L:L,0)),1,0)-IF(原始数据!L574="",1,0))</f>
        <v/>
      </c>
      <c r="F573" s="20" t="str">
        <f>IF(原始数据!W574="","",IF(ISERROR(MATCH(原始数据!W574,各类选项!G:G,0)),1,0))</f>
        <v/>
      </c>
      <c r="G573" s="20" t="str">
        <f>IF(原始数据!X574="","",IF(ISERROR(MATCH(原始数据!X574,各类选项!G:G,0)),1,0))</f>
        <v/>
      </c>
      <c r="H573" s="20" t="str">
        <f>IF(原始数据!AK574="","",IF(ISERROR(MATCH(原始数据!AK574,各类选项!$E:$E,0)),1,0))</f>
        <v/>
      </c>
      <c r="I573" s="20" t="str">
        <f>IF(原始数据!AL574="","",IF(ISERROR(MATCH(原始数据!AL574,各类选项!$E:$E,0)),1,0))</f>
        <v/>
      </c>
      <c r="J573" s="20" t="str">
        <f>IF(原始数据!AR574="","",IF(ISERROR(MATCH(原始数据!AR574,各类选项!$E:$E,0)),1,0))</f>
        <v/>
      </c>
      <c r="K573" s="20" t="str">
        <f>IF(原始数据!AT574="","",IF(ISERROR(MATCH(原始数据!AT574,各类选项!$E:$E,0)),1,0))</f>
        <v/>
      </c>
      <c r="L573" s="20" t="str">
        <f>IF(原始数据!AM574="","",IF(ISERROR(MATCH(原始数据!AM574,各类选项!$C:$C,0)),1,0))</f>
        <v/>
      </c>
      <c r="M573" s="20" t="str">
        <f>IF(原始数据!AN574="","",IF(ISERROR(MATCH(原始数据!AN574,各类选项!$C:$C,0)),1,0))</f>
        <v/>
      </c>
      <c r="N573" s="20" t="str">
        <f>IF(原始数据!AO574="","",IF(ISERROR(MATCH(原始数据!AO574,各类选项!$C:$C,0)),1,0))</f>
        <v/>
      </c>
      <c r="O573" s="20" t="str">
        <f>IF(原始数据!AP574="","",IF(ISERROR(MATCH(原始数据!AP574,各类选项!$E:$E,0)),1,0))</f>
        <v/>
      </c>
      <c r="P573" s="20" t="str">
        <f>IF(原始数据!AQ574="","",IF(ISERROR(MATCH(原始数据!AQ574,各类选项!$E:$E,0)),1,0))</f>
        <v/>
      </c>
      <c r="Q573" s="20" t="str">
        <f>IF(原始数据!AR574="","",IF(ISERROR(MATCH(原始数据!AR574,各类选项!$E:$E,0)),1,0))</f>
        <v/>
      </c>
      <c r="R573" s="20" t="str">
        <f>IF(原始数据!AS574="","",IF(ISERROR(MATCH(原始数据!AS574,各类选项!$E:$E,0)),1,0))</f>
        <v/>
      </c>
      <c r="S573" s="20" t="str">
        <f>IF(原始数据!AV574="","",IF(ISERROR(MATCH(原始数据!AV574,各类选项!$C:$C,0)),1,0))</f>
        <v/>
      </c>
      <c r="T573" s="20" t="str">
        <f>IF(赛后数据!M574="","",IF(ISERROR(MATCH(赛后数据!M574,(各类选项!J:J),0)),1,0))</f>
        <v/>
      </c>
      <c r="U573" s="20" t="str">
        <f>IF(赛后数据!U574="","",IF(ISERROR(MATCH(赛后数据!U574,(各类选项!J:J),0)),1,0))</f>
        <v/>
      </c>
      <c r="V573" s="20" t="str">
        <f>IF(赛后数据!AC574="","",IF(ISERROR(MATCH(赛后数据!AC574,(各类选项!J:J),0)),1,0))</f>
        <v/>
      </c>
      <c r="W573" s="20" t="str">
        <f>IF(赛后数据!AK574="","",IF(ISERROR(MATCH(赛后数据!AK574,(各类选项!J:J),0)),1,0))</f>
        <v/>
      </c>
      <c r="Y573" s="20" t="str">
        <f>IF(对局数据!AM574="","",IF(ISERROR(MATCH(对局数据!AM574,(各类选项!J:J),0)),1,0))</f>
        <v/>
      </c>
    </row>
    <row r="574" spans="1:25">
      <c r="A574" s="20">
        <f t="shared" si="24"/>
        <v>0</v>
      </c>
      <c r="B574" s="20">
        <f t="shared" si="25"/>
        <v>0</v>
      </c>
      <c r="C574" s="20">
        <f t="shared" si="26"/>
        <v>0</v>
      </c>
      <c r="D574" s="20" t="str">
        <f>IF(原始数据!K575="","",IF(ISERROR(MATCH(原始数据!K575,原始数据!E575:F575,0)),1,0)-IF(原始数据!K575="",1,0))</f>
        <v/>
      </c>
      <c r="E574" s="20" t="str">
        <f>IF(原始数据!L575="","",IF(ISERROR(MATCH(原始数据!L575,各类选项!L:L,0)),1,0)-IF(原始数据!L575="",1,0))</f>
        <v/>
      </c>
      <c r="F574" s="20" t="str">
        <f>IF(原始数据!W575="","",IF(ISERROR(MATCH(原始数据!W575,各类选项!G:G,0)),1,0))</f>
        <v/>
      </c>
      <c r="G574" s="20" t="str">
        <f>IF(原始数据!X575="","",IF(ISERROR(MATCH(原始数据!X575,各类选项!G:G,0)),1,0))</f>
        <v/>
      </c>
      <c r="H574" s="20" t="str">
        <f>IF(原始数据!AK575="","",IF(ISERROR(MATCH(原始数据!AK575,各类选项!$E:$E,0)),1,0))</f>
        <v/>
      </c>
      <c r="I574" s="20" t="str">
        <f>IF(原始数据!AL575="","",IF(ISERROR(MATCH(原始数据!AL575,各类选项!$E:$E,0)),1,0))</f>
        <v/>
      </c>
      <c r="J574" s="20" t="str">
        <f>IF(原始数据!AR575="","",IF(ISERROR(MATCH(原始数据!AR575,各类选项!$E:$E,0)),1,0))</f>
        <v/>
      </c>
      <c r="K574" s="20" t="str">
        <f>IF(原始数据!AT575="","",IF(ISERROR(MATCH(原始数据!AT575,各类选项!$E:$E,0)),1,0))</f>
        <v/>
      </c>
      <c r="L574" s="20" t="str">
        <f>IF(原始数据!AM575="","",IF(ISERROR(MATCH(原始数据!AM575,各类选项!$C:$C,0)),1,0))</f>
        <v/>
      </c>
      <c r="M574" s="20" t="str">
        <f>IF(原始数据!AN575="","",IF(ISERROR(MATCH(原始数据!AN575,各类选项!$C:$C,0)),1,0))</f>
        <v/>
      </c>
      <c r="N574" s="20" t="str">
        <f>IF(原始数据!AO575="","",IF(ISERROR(MATCH(原始数据!AO575,各类选项!$C:$C,0)),1,0))</f>
        <v/>
      </c>
      <c r="O574" s="20" t="str">
        <f>IF(原始数据!AP575="","",IF(ISERROR(MATCH(原始数据!AP575,各类选项!$E:$E,0)),1,0))</f>
        <v/>
      </c>
      <c r="P574" s="20" t="str">
        <f>IF(原始数据!AQ575="","",IF(ISERROR(MATCH(原始数据!AQ575,各类选项!$E:$E,0)),1,0))</f>
        <v/>
      </c>
      <c r="Q574" s="20" t="str">
        <f>IF(原始数据!AR575="","",IF(ISERROR(MATCH(原始数据!AR575,各类选项!$E:$E,0)),1,0))</f>
        <v/>
      </c>
      <c r="R574" s="20" t="str">
        <f>IF(原始数据!AS575="","",IF(ISERROR(MATCH(原始数据!AS575,各类选项!$E:$E,0)),1,0))</f>
        <v/>
      </c>
      <c r="S574" s="20" t="str">
        <f>IF(原始数据!AV575="","",IF(ISERROR(MATCH(原始数据!AV575,各类选项!$C:$C,0)),1,0))</f>
        <v/>
      </c>
      <c r="T574" s="20" t="str">
        <f>IF(赛后数据!M575="","",IF(ISERROR(MATCH(赛后数据!M575,(各类选项!J:J),0)),1,0))</f>
        <v/>
      </c>
      <c r="U574" s="20" t="str">
        <f>IF(赛后数据!U575="","",IF(ISERROR(MATCH(赛后数据!U575,(各类选项!J:J),0)),1,0))</f>
        <v/>
      </c>
      <c r="V574" s="20" t="str">
        <f>IF(赛后数据!AC575="","",IF(ISERROR(MATCH(赛后数据!AC575,(各类选项!J:J),0)),1,0))</f>
        <v/>
      </c>
      <c r="W574" s="20" t="str">
        <f>IF(赛后数据!AK575="","",IF(ISERROR(MATCH(赛后数据!AK575,(各类选项!J:J),0)),1,0))</f>
        <v/>
      </c>
      <c r="Y574" s="20" t="str">
        <f>IF(对局数据!AM575="","",IF(ISERROR(MATCH(对局数据!AM575,(各类选项!J:J),0)),1,0))</f>
        <v/>
      </c>
    </row>
    <row r="575" spans="1:25">
      <c r="A575" s="20">
        <f t="shared" si="24"/>
        <v>0</v>
      </c>
      <c r="B575" s="20">
        <f t="shared" si="25"/>
        <v>0</v>
      </c>
      <c r="C575" s="20">
        <f t="shared" si="26"/>
        <v>0</v>
      </c>
      <c r="D575" s="20" t="str">
        <f>IF(原始数据!K576="","",IF(ISERROR(MATCH(原始数据!K576,原始数据!E576:F576,0)),1,0)-IF(原始数据!K576="",1,0))</f>
        <v/>
      </c>
      <c r="E575" s="20" t="str">
        <f>IF(原始数据!L576="","",IF(ISERROR(MATCH(原始数据!L576,各类选项!L:L,0)),1,0)-IF(原始数据!L576="",1,0))</f>
        <v/>
      </c>
      <c r="F575" s="20" t="str">
        <f>IF(原始数据!W576="","",IF(ISERROR(MATCH(原始数据!W576,各类选项!G:G,0)),1,0))</f>
        <v/>
      </c>
      <c r="G575" s="20" t="str">
        <f>IF(原始数据!X576="","",IF(ISERROR(MATCH(原始数据!X576,各类选项!G:G,0)),1,0))</f>
        <v/>
      </c>
      <c r="H575" s="20" t="str">
        <f>IF(原始数据!AK576="","",IF(ISERROR(MATCH(原始数据!AK576,各类选项!$E:$E,0)),1,0))</f>
        <v/>
      </c>
      <c r="I575" s="20" t="str">
        <f>IF(原始数据!AL576="","",IF(ISERROR(MATCH(原始数据!AL576,各类选项!$E:$E,0)),1,0))</f>
        <v/>
      </c>
      <c r="J575" s="20" t="str">
        <f>IF(原始数据!AR576="","",IF(ISERROR(MATCH(原始数据!AR576,各类选项!$E:$E,0)),1,0))</f>
        <v/>
      </c>
      <c r="K575" s="20" t="str">
        <f>IF(原始数据!AT576="","",IF(ISERROR(MATCH(原始数据!AT576,各类选项!$E:$E,0)),1,0))</f>
        <v/>
      </c>
      <c r="L575" s="20" t="str">
        <f>IF(原始数据!AM576="","",IF(ISERROR(MATCH(原始数据!AM576,各类选项!$C:$C,0)),1,0))</f>
        <v/>
      </c>
      <c r="M575" s="20" t="str">
        <f>IF(原始数据!AN576="","",IF(ISERROR(MATCH(原始数据!AN576,各类选项!$C:$C,0)),1,0))</f>
        <v/>
      </c>
      <c r="N575" s="20" t="str">
        <f>IF(原始数据!AO576="","",IF(ISERROR(MATCH(原始数据!AO576,各类选项!$C:$C,0)),1,0))</f>
        <v/>
      </c>
      <c r="O575" s="20" t="str">
        <f>IF(原始数据!AP576="","",IF(ISERROR(MATCH(原始数据!AP576,各类选项!$E:$E,0)),1,0))</f>
        <v/>
      </c>
      <c r="P575" s="20" t="str">
        <f>IF(原始数据!AQ576="","",IF(ISERROR(MATCH(原始数据!AQ576,各类选项!$E:$E,0)),1,0))</f>
        <v/>
      </c>
      <c r="Q575" s="20" t="str">
        <f>IF(原始数据!AR576="","",IF(ISERROR(MATCH(原始数据!AR576,各类选项!$E:$E,0)),1,0))</f>
        <v/>
      </c>
      <c r="R575" s="20" t="str">
        <f>IF(原始数据!AS576="","",IF(ISERROR(MATCH(原始数据!AS576,各类选项!$E:$E,0)),1,0))</f>
        <v/>
      </c>
      <c r="S575" s="20" t="str">
        <f>IF(原始数据!AV576="","",IF(ISERROR(MATCH(原始数据!AV576,各类选项!$C:$C,0)),1,0))</f>
        <v/>
      </c>
      <c r="T575" s="20" t="str">
        <f>IF(赛后数据!M576="","",IF(ISERROR(MATCH(赛后数据!M576,(各类选项!J:J),0)),1,0))</f>
        <v/>
      </c>
      <c r="U575" s="20" t="str">
        <f>IF(赛后数据!U576="","",IF(ISERROR(MATCH(赛后数据!U576,(各类选项!J:J),0)),1,0))</f>
        <v/>
      </c>
      <c r="V575" s="20" t="str">
        <f>IF(赛后数据!AC576="","",IF(ISERROR(MATCH(赛后数据!AC576,(各类选项!J:J),0)),1,0))</f>
        <v/>
      </c>
      <c r="W575" s="20" t="str">
        <f>IF(赛后数据!AK576="","",IF(ISERROR(MATCH(赛后数据!AK576,(各类选项!J:J),0)),1,0))</f>
        <v/>
      </c>
      <c r="Y575" s="20" t="str">
        <f>IF(对局数据!AM576="","",IF(ISERROR(MATCH(对局数据!AM576,(各类选项!J:J),0)),1,0))</f>
        <v/>
      </c>
    </row>
    <row r="576" spans="1:25">
      <c r="A576" s="20">
        <f t="shared" si="24"/>
        <v>0</v>
      </c>
      <c r="B576" s="20">
        <f t="shared" si="25"/>
        <v>0</v>
      </c>
      <c r="C576" s="20">
        <f t="shared" si="26"/>
        <v>0</v>
      </c>
      <c r="D576" s="20" t="str">
        <f>IF(原始数据!K577="","",IF(ISERROR(MATCH(原始数据!K577,原始数据!E577:F577,0)),1,0)-IF(原始数据!K577="",1,0))</f>
        <v/>
      </c>
      <c r="E576" s="20" t="str">
        <f>IF(原始数据!L577="","",IF(ISERROR(MATCH(原始数据!L577,各类选项!L:L,0)),1,0)-IF(原始数据!L577="",1,0))</f>
        <v/>
      </c>
      <c r="F576" s="20" t="str">
        <f>IF(原始数据!W577="","",IF(ISERROR(MATCH(原始数据!W577,各类选项!G:G,0)),1,0))</f>
        <v/>
      </c>
      <c r="G576" s="20" t="str">
        <f>IF(原始数据!X577="","",IF(ISERROR(MATCH(原始数据!X577,各类选项!G:G,0)),1,0))</f>
        <v/>
      </c>
      <c r="H576" s="20" t="str">
        <f>IF(原始数据!AK577="","",IF(ISERROR(MATCH(原始数据!AK577,各类选项!$E:$E,0)),1,0))</f>
        <v/>
      </c>
      <c r="I576" s="20" t="str">
        <f>IF(原始数据!AL577="","",IF(ISERROR(MATCH(原始数据!AL577,各类选项!$E:$E,0)),1,0))</f>
        <v/>
      </c>
      <c r="J576" s="20" t="str">
        <f>IF(原始数据!AR577="","",IF(ISERROR(MATCH(原始数据!AR577,各类选项!$E:$E,0)),1,0))</f>
        <v/>
      </c>
      <c r="K576" s="20" t="str">
        <f>IF(原始数据!AT577="","",IF(ISERROR(MATCH(原始数据!AT577,各类选项!$E:$E,0)),1,0))</f>
        <v/>
      </c>
      <c r="L576" s="20" t="str">
        <f>IF(原始数据!AM577="","",IF(ISERROR(MATCH(原始数据!AM577,各类选项!$C:$C,0)),1,0))</f>
        <v/>
      </c>
      <c r="M576" s="20" t="str">
        <f>IF(原始数据!AN577="","",IF(ISERROR(MATCH(原始数据!AN577,各类选项!$C:$C,0)),1,0))</f>
        <v/>
      </c>
      <c r="N576" s="20" t="str">
        <f>IF(原始数据!AO577="","",IF(ISERROR(MATCH(原始数据!AO577,各类选项!$C:$C,0)),1,0))</f>
        <v/>
      </c>
      <c r="O576" s="20" t="str">
        <f>IF(原始数据!AP577="","",IF(ISERROR(MATCH(原始数据!AP577,各类选项!$E:$E,0)),1,0))</f>
        <v/>
      </c>
      <c r="P576" s="20" t="str">
        <f>IF(原始数据!AQ577="","",IF(ISERROR(MATCH(原始数据!AQ577,各类选项!$E:$E,0)),1,0))</f>
        <v/>
      </c>
      <c r="Q576" s="20" t="str">
        <f>IF(原始数据!AR577="","",IF(ISERROR(MATCH(原始数据!AR577,各类选项!$E:$E,0)),1,0))</f>
        <v/>
      </c>
      <c r="R576" s="20" t="str">
        <f>IF(原始数据!AS577="","",IF(ISERROR(MATCH(原始数据!AS577,各类选项!$E:$E,0)),1,0))</f>
        <v/>
      </c>
      <c r="S576" s="20" t="str">
        <f>IF(原始数据!AV577="","",IF(ISERROR(MATCH(原始数据!AV577,各类选项!$C:$C,0)),1,0))</f>
        <v/>
      </c>
      <c r="T576" s="20" t="str">
        <f>IF(赛后数据!M577="","",IF(ISERROR(MATCH(赛后数据!M577,(各类选项!J:J),0)),1,0))</f>
        <v/>
      </c>
      <c r="U576" s="20" t="str">
        <f>IF(赛后数据!U577="","",IF(ISERROR(MATCH(赛后数据!U577,(各类选项!J:J),0)),1,0))</f>
        <v/>
      </c>
      <c r="V576" s="20" t="str">
        <f>IF(赛后数据!AC577="","",IF(ISERROR(MATCH(赛后数据!AC577,(各类选项!J:J),0)),1,0))</f>
        <v/>
      </c>
      <c r="W576" s="20" t="str">
        <f>IF(赛后数据!AK577="","",IF(ISERROR(MATCH(赛后数据!AK577,(各类选项!J:J),0)),1,0))</f>
        <v/>
      </c>
      <c r="Y576" s="20" t="str">
        <f>IF(对局数据!AM577="","",IF(ISERROR(MATCH(对局数据!AM577,(各类选项!J:J),0)),1,0))</f>
        <v/>
      </c>
    </row>
    <row r="577" spans="1:25">
      <c r="A577" s="20">
        <f t="shared" si="24"/>
        <v>0</v>
      </c>
      <c r="B577" s="20">
        <f t="shared" si="25"/>
        <v>0</v>
      </c>
      <c r="C577" s="20">
        <f t="shared" si="26"/>
        <v>0</v>
      </c>
      <c r="D577" s="20" t="str">
        <f>IF(原始数据!K578="","",IF(ISERROR(MATCH(原始数据!K578,原始数据!E578:F578,0)),1,0)-IF(原始数据!K578="",1,0))</f>
        <v/>
      </c>
      <c r="E577" s="20" t="str">
        <f>IF(原始数据!L578="","",IF(ISERROR(MATCH(原始数据!L578,各类选项!L:L,0)),1,0)-IF(原始数据!L578="",1,0))</f>
        <v/>
      </c>
      <c r="F577" s="20" t="str">
        <f>IF(原始数据!W578="","",IF(ISERROR(MATCH(原始数据!W578,各类选项!G:G,0)),1,0))</f>
        <v/>
      </c>
      <c r="G577" s="20" t="str">
        <f>IF(原始数据!X578="","",IF(ISERROR(MATCH(原始数据!X578,各类选项!G:G,0)),1,0))</f>
        <v/>
      </c>
      <c r="H577" s="20" t="str">
        <f>IF(原始数据!AK578="","",IF(ISERROR(MATCH(原始数据!AK578,各类选项!$E:$E,0)),1,0))</f>
        <v/>
      </c>
      <c r="I577" s="20" t="str">
        <f>IF(原始数据!AL578="","",IF(ISERROR(MATCH(原始数据!AL578,各类选项!$E:$E,0)),1,0))</f>
        <v/>
      </c>
      <c r="J577" s="20" t="str">
        <f>IF(原始数据!AR578="","",IF(ISERROR(MATCH(原始数据!AR578,各类选项!$E:$E,0)),1,0))</f>
        <v/>
      </c>
      <c r="K577" s="20" t="str">
        <f>IF(原始数据!AT578="","",IF(ISERROR(MATCH(原始数据!AT578,各类选项!$E:$E,0)),1,0))</f>
        <v/>
      </c>
      <c r="L577" s="20" t="str">
        <f>IF(原始数据!AM578="","",IF(ISERROR(MATCH(原始数据!AM578,各类选项!$C:$C,0)),1,0))</f>
        <v/>
      </c>
      <c r="M577" s="20" t="str">
        <f>IF(原始数据!AN578="","",IF(ISERROR(MATCH(原始数据!AN578,各类选项!$C:$C,0)),1,0))</f>
        <v/>
      </c>
      <c r="N577" s="20" t="str">
        <f>IF(原始数据!AO578="","",IF(ISERROR(MATCH(原始数据!AO578,各类选项!$C:$C,0)),1,0))</f>
        <v/>
      </c>
      <c r="O577" s="20" t="str">
        <f>IF(原始数据!AP578="","",IF(ISERROR(MATCH(原始数据!AP578,各类选项!$E:$E,0)),1,0))</f>
        <v/>
      </c>
      <c r="P577" s="20" t="str">
        <f>IF(原始数据!AQ578="","",IF(ISERROR(MATCH(原始数据!AQ578,各类选项!$E:$E,0)),1,0))</f>
        <v/>
      </c>
      <c r="Q577" s="20" t="str">
        <f>IF(原始数据!AR578="","",IF(ISERROR(MATCH(原始数据!AR578,各类选项!$E:$E,0)),1,0))</f>
        <v/>
      </c>
      <c r="R577" s="20" t="str">
        <f>IF(原始数据!AS578="","",IF(ISERROR(MATCH(原始数据!AS578,各类选项!$E:$E,0)),1,0))</f>
        <v/>
      </c>
      <c r="S577" s="20" t="str">
        <f>IF(原始数据!AV578="","",IF(ISERROR(MATCH(原始数据!AV578,各类选项!$C:$C,0)),1,0))</f>
        <v/>
      </c>
      <c r="T577" s="20" t="str">
        <f>IF(赛后数据!M578="","",IF(ISERROR(MATCH(赛后数据!M578,(各类选项!J:J),0)),1,0))</f>
        <v/>
      </c>
      <c r="U577" s="20" t="str">
        <f>IF(赛后数据!U578="","",IF(ISERROR(MATCH(赛后数据!U578,(各类选项!J:J),0)),1,0))</f>
        <v/>
      </c>
      <c r="V577" s="20" t="str">
        <f>IF(赛后数据!AC578="","",IF(ISERROR(MATCH(赛后数据!AC578,(各类选项!J:J),0)),1,0))</f>
        <v/>
      </c>
      <c r="W577" s="20" t="str">
        <f>IF(赛后数据!AK578="","",IF(ISERROR(MATCH(赛后数据!AK578,(各类选项!J:J),0)),1,0))</f>
        <v/>
      </c>
      <c r="Y577" s="20" t="str">
        <f>IF(对局数据!AM578="","",IF(ISERROR(MATCH(对局数据!AM578,(各类选项!J:J),0)),1,0))</f>
        <v/>
      </c>
    </row>
    <row r="578" spans="1:25">
      <c r="A578" s="20">
        <f t="shared" si="24"/>
        <v>0</v>
      </c>
      <c r="B578" s="20">
        <f t="shared" si="25"/>
        <v>0</v>
      </c>
      <c r="C578" s="20">
        <f t="shared" si="26"/>
        <v>0</v>
      </c>
      <c r="D578" s="20" t="str">
        <f>IF(原始数据!K579="","",IF(ISERROR(MATCH(原始数据!K579,原始数据!E579:F579,0)),1,0)-IF(原始数据!K579="",1,0))</f>
        <v/>
      </c>
      <c r="E578" s="20" t="str">
        <f>IF(原始数据!L579="","",IF(ISERROR(MATCH(原始数据!L579,各类选项!L:L,0)),1,0)-IF(原始数据!L579="",1,0))</f>
        <v/>
      </c>
      <c r="F578" s="20" t="str">
        <f>IF(原始数据!W579="","",IF(ISERROR(MATCH(原始数据!W579,各类选项!G:G,0)),1,0))</f>
        <v/>
      </c>
      <c r="G578" s="20" t="str">
        <f>IF(原始数据!X579="","",IF(ISERROR(MATCH(原始数据!X579,各类选项!G:G,0)),1,0))</f>
        <v/>
      </c>
      <c r="H578" s="20" t="str">
        <f>IF(原始数据!AK579="","",IF(ISERROR(MATCH(原始数据!AK579,各类选项!$E:$E,0)),1,0))</f>
        <v/>
      </c>
      <c r="I578" s="20" t="str">
        <f>IF(原始数据!AL579="","",IF(ISERROR(MATCH(原始数据!AL579,各类选项!$E:$E,0)),1,0))</f>
        <v/>
      </c>
      <c r="J578" s="20" t="str">
        <f>IF(原始数据!AR579="","",IF(ISERROR(MATCH(原始数据!AR579,各类选项!$E:$E,0)),1,0))</f>
        <v/>
      </c>
      <c r="K578" s="20" t="str">
        <f>IF(原始数据!AT579="","",IF(ISERROR(MATCH(原始数据!AT579,各类选项!$E:$E,0)),1,0))</f>
        <v/>
      </c>
      <c r="L578" s="20" t="str">
        <f>IF(原始数据!AM579="","",IF(ISERROR(MATCH(原始数据!AM579,各类选项!$C:$C,0)),1,0))</f>
        <v/>
      </c>
      <c r="M578" s="20" t="str">
        <f>IF(原始数据!AN579="","",IF(ISERROR(MATCH(原始数据!AN579,各类选项!$C:$C,0)),1,0))</f>
        <v/>
      </c>
      <c r="N578" s="20" t="str">
        <f>IF(原始数据!AO579="","",IF(ISERROR(MATCH(原始数据!AO579,各类选项!$C:$C,0)),1,0))</f>
        <v/>
      </c>
      <c r="O578" s="20" t="str">
        <f>IF(原始数据!AP579="","",IF(ISERROR(MATCH(原始数据!AP579,各类选项!$E:$E,0)),1,0))</f>
        <v/>
      </c>
      <c r="P578" s="20" t="str">
        <f>IF(原始数据!AQ579="","",IF(ISERROR(MATCH(原始数据!AQ579,各类选项!$E:$E,0)),1,0))</f>
        <v/>
      </c>
      <c r="Q578" s="20" t="str">
        <f>IF(原始数据!AR579="","",IF(ISERROR(MATCH(原始数据!AR579,各类选项!$E:$E,0)),1,0))</f>
        <v/>
      </c>
      <c r="R578" s="20" t="str">
        <f>IF(原始数据!AS579="","",IF(ISERROR(MATCH(原始数据!AS579,各类选项!$E:$E,0)),1,0))</f>
        <v/>
      </c>
      <c r="S578" s="20" t="str">
        <f>IF(原始数据!AV579="","",IF(ISERROR(MATCH(原始数据!AV579,各类选项!$C:$C,0)),1,0))</f>
        <v/>
      </c>
      <c r="T578" s="20" t="str">
        <f>IF(赛后数据!M579="","",IF(ISERROR(MATCH(赛后数据!M579,(各类选项!J:J),0)),1,0))</f>
        <v/>
      </c>
      <c r="U578" s="20" t="str">
        <f>IF(赛后数据!U579="","",IF(ISERROR(MATCH(赛后数据!U579,(各类选项!J:J),0)),1,0))</f>
        <v/>
      </c>
      <c r="V578" s="20" t="str">
        <f>IF(赛后数据!AC579="","",IF(ISERROR(MATCH(赛后数据!AC579,(各类选项!J:J),0)),1,0))</f>
        <v/>
      </c>
      <c r="W578" s="20" t="str">
        <f>IF(赛后数据!AK579="","",IF(ISERROR(MATCH(赛后数据!AK579,(各类选项!J:J),0)),1,0))</f>
        <v/>
      </c>
      <c r="Y578" s="20" t="str">
        <f>IF(对局数据!AM579="","",IF(ISERROR(MATCH(对局数据!AM579,(各类选项!J:J),0)),1,0))</f>
        <v/>
      </c>
    </row>
    <row r="579" spans="1:25">
      <c r="A579" s="20">
        <f t="shared" ref="A579:A642" si="27">COUNTIF(D579:S579,"&gt;0")</f>
        <v>0</v>
      </c>
      <c r="B579" s="20">
        <f t="shared" ref="B579:B642" si="28">COUNTIF(T579:W579,"&gt;0")</f>
        <v>0</v>
      </c>
      <c r="C579" s="20">
        <f t="shared" ref="C579:C642" si="29">COUNTIF(T579:W579,"&gt;0")+COUNTIF(Y579,"&gt;0")</f>
        <v>0</v>
      </c>
      <c r="D579" s="20" t="str">
        <f>IF(原始数据!K580="","",IF(ISERROR(MATCH(原始数据!K580,原始数据!E580:F580,0)),1,0)-IF(原始数据!K580="",1,0))</f>
        <v/>
      </c>
      <c r="E579" s="20" t="str">
        <f>IF(原始数据!L580="","",IF(ISERROR(MATCH(原始数据!L580,各类选项!L:L,0)),1,0)-IF(原始数据!L580="",1,0))</f>
        <v/>
      </c>
      <c r="F579" s="20" t="str">
        <f>IF(原始数据!W580="","",IF(ISERROR(MATCH(原始数据!W580,各类选项!G:G,0)),1,0))</f>
        <v/>
      </c>
      <c r="G579" s="20" t="str">
        <f>IF(原始数据!X580="","",IF(ISERROR(MATCH(原始数据!X580,各类选项!G:G,0)),1,0))</f>
        <v/>
      </c>
      <c r="H579" s="20" t="str">
        <f>IF(原始数据!AK580="","",IF(ISERROR(MATCH(原始数据!AK580,各类选项!$E:$E,0)),1,0))</f>
        <v/>
      </c>
      <c r="I579" s="20" t="str">
        <f>IF(原始数据!AL580="","",IF(ISERROR(MATCH(原始数据!AL580,各类选项!$E:$E,0)),1,0))</f>
        <v/>
      </c>
      <c r="J579" s="20" t="str">
        <f>IF(原始数据!AR580="","",IF(ISERROR(MATCH(原始数据!AR580,各类选项!$E:$E,0)),1,0))</f>
        <v/>
      </c>
      <c r="K579" s="20" t="str">
        <f>IF(原始数据!AT580="","",IF(ISERROR(MATCH(原始数据!AT580,各类选项!$E:$E,0)),1,0))</f>
        <v/>
      </c>
      <c r="L579" s="20" t="str">
        <f>IF(原始数据!AM580="","",IF(ISERROR(MATCH(原始数据!AM580,各类选项!$C:$C,0)),1,0))</f>
        <v/>
      </c>
      <c r="M579" s="20" t="str">
        <f>IF(原始数据!AN580="","",IF(ISERROR(MATCH(原始数据!AN580,各类选项!$C:$C,0)),1,0))</f>
        <v/>
      </c>
      <c r="N579" s="20" t="str">
        <f>IF(原始数据!AO580="","",IF(ISERROR(MATCH(原始数据!AO580,各类选项!$C:$C,0)),1,0))</f>
        <v/>
      </c>
      <c r="O579" s="20" t="str">
        <f>IF(原始数据!AP580="","",IF(ISERROR(MATCH(原始数据!AP580,各类选项!$E:$E,0)),1,0))</f>
        <v/>
      </c>
      <c r="P579" s="20" t="str">
        <f>IF(原始数据!AQ580="","",IF(ISERROR(MATCH(原始数据!AQ580,各类选项!$E:$E,0)),1,0))</f>
        <v/>
      </c>
      <c r="Q579" s="20" t="str">
        <f>IF(原始数据!AR580="","",IF(ISERROR(MATCH(原始数据!AR580,各类选项!$E:$E,0)),1,0))</f>
        <v/>
      </c>
      <c r="R579" s="20" t="str">
        <f>IF(原始数据!AS580="","",IF(ISERROR(MATCH(原始数据!AS580,各类选项!$E:$E,0)),1,0))</f>
        <v/>
      </c>
      <c r="S579" s="20" t="str">
        <f>IF(原始数据!AV580="","",IF(ISERROR(MATCH(原始数据!AV580,各类选项!$C:$C,0)),1,0))</f>
        <v/>
      </c>
      <c r="T579" s="20" t="str">
        <f>IF(赛后数据!M580="","",IF(ISERROR(MATCH(赛后数据!M580,(各类选项!J:J),0)),1,0))</f>
        <v/>
      </c>
      <c r="U579" s="20" t="str">
        <f>IF(赛后数据!U580="","",IF(ISERROR(MATCH(赛后数据!U580,(各类选项!J:J),0)),1,0))</f>
        <v/>
      </c>
      <c r="V579" s="20" t="str">
        <f>IF(赛后数据!AC580="","",IF(ISERROR(MATCH(赛后数据!AC580,(各类选项!J:J),0)),1,0))</f>
        <v/>
      </c>
      <c r="W579" s="20" t="str">
        <f>IF(赛后数据!AK580="","",IF(ISERROR(MATCH(赛后数据!AK580,(各类选项!J:J),0)),1,0))</f>
        <v/>
      </c>
      <c r="Y579" s="20" t="str">
        <f>IF(对局数据!AM580="","",IF(ISERROR(MATCH(对局数据!AM580,(各类选项!J:J),0)),1,0))</f>
        <v/>
      </c>
    </row>
    <row r="580" spans="1:25">
      <c r="A580" s="20">
        <f t="shared" si="27"/>
        <v>0</v>
      </c>
      <c r="B580" s="20">
        <f t="shared" si="28"/>
        <v>0</v>
      </c>
      <c r="C580" s="20">
        <f t="shared" si="29"/>
        <v>0</v>
      </c>
      <c r="D580" s="20" t="str">
        <f>IF(原始数据!K581="","",IF(ISERROR(MATCH(原始数据!K581,原始数据!E581:F581,0)),1,0)-IF(原始数据!K581="",1,0))</f>
        <v/>
      </c>
      <c r="E580" s="20" t="str">
        <f>IF(原始数据!L581="","",IF(ISERROR(MATCH(原始数据!L581,各类选项!L:L,0)),1,0)-IF(原始数据!L581="",1,0))</f>
        <v/>
      </c>
      <c r="F580" s="20" t="str">
        <f>IF(原始数据!W581="","",IF(ISERROR(MATCH(原始数据!W581,各类选项!G:G,0)),1,0))</f>
        <v/>
      </c>
      <c r="G580" s="20" t="str">
        <f>IF(原始数据!X581="","",IF(ISERROR(MATCH(原始数据!X581,各类选项!G:G,0)),1,0))</f>
        <v/>
      </c>
      <c r="H580" s="20" t="str">
        <f>IF(原始数据!AK581="","",IF(ISERROR(MATCH(原始数据!AK581,各类选项!$E:$E,0)),1,0))</f>
        <v/>
      </c>
      <c r="I580" s="20" t="str">
        <f>IF(原始数据!AL581="","",IF(ISERROR(MATCH(原始数据!AL581,各类选项!$E:$E,0)),1,0))</f>
        <v/>
      </c>
      <c r="J580" s="20" t="str">
        <f>IF(原始数据!AR581="","",IF(ISERROR(MATCH(原始数据!AR581,各类选项!$E:$E,0)),1,0))</f>
        <v/>
      </c>
      <c r="K580" s="20" t="str">
        <f>IF(原始数据!AT581="","",IF(ISERROR(MATCH(原始数据!AT581,各类选项!$E:$E,0)),1,0))</f>
        <v/>
      </c>
      <c r="L580" s="20" t="str">
        <f>IF(原始数据!AM581="","",IF(ISERROR(MATCH(原始数据!AM581,各类选项!$C:$C,0)),1,0))</f>
        <v/>
      </c>
      <c r="M580" s="20" t="str">
        <f>IF(原始数据!AN581="","",IF(ISERROR(MATCH(原始数据!AN581,各类选项!$C:$C,0)),1,0))</f>
        <v/>
      </c>
      <c r="N580" s="20" t="str">
        <f>IF(原始数据!AO581="","",IF(ISERROR(MATCH(原始数据!AO581,各类选项!$C:$C,0)),1,0))</f>
        <v/>
      </c>
      <c r="O580" s="20" t="str">
        <f>IF(原始数据!AP581="","",IF(ISERROR(MATCH(原始数据!AP581,各类选项!$E:$E,0)),1,0))</f>
        <v/>
      </c>
      <c r="P580" s="20" t="str">
        <f>IF(原始数据!AQ581="","",IF(ISERROR(MATCH(原始数据!AQ581,各类选项!$E:$E,0)),1,0))</f>
        <v/>
      </c>
      <c r="Q580" s="20" t="str">
        <f>IF(原始数据!AR581="","",IF(ISERROR(MATCH(原始数据!AR581,各类选项!$E:$E,0)),1,0))</f>
        <v/>
      </c>
      <c r="R580" s="20" t="str">
        <f>IF(原始数据!AS581="","",IF(ISERROR(MATCH(原始数据!AS581,各类选项!$E:$E,0)),1,0))</f>
        <v/>
      </c>
      <c r="S580" s="20" t="str">
        <f>IF(原始数据!AV581="","",IF(ISERROR(MATCH(原始数据!AV581,各类选项!$C:$C,0)),1,0))</f>
        <v/>
      </c>
      <c r="T580" s="20" t="str">
        <f>IF(赛后数据!M581="","",IF(ISERROR(MATCH(赛后数据!M581,(各类选项!J:J),0)),1,0))</f>
        <v/>
      </c>
      <c r="U580" s="20" t="str">
        <f>IF(赛后数据!U581="","",IF(ISERROR(MATCH(赛后数据!U581,(各类选项!J:J),0)),1,0))</f>
        <v/>
      </c>
      <c r="V580" s="20" t="str">
        <f>IF(赛后数据!AC581="","",IF(ISERROR(MATCH(赛后数据!AC581,(各类选项!J:J),0)),1,0))</f>
        <v/>
      </c>
      <c r="W580" s="20" t="str">
        <f>IF(赛后数据!AK581="","",IF(ISERROR(MATCH(赛后数据!AK581,(各类选项!J:J),0)),1,0))</f>
        <v/>
      </c>
      <c r="Y580" s="20" t="str">
        <f>IF(对局数据!AM581="","",IF(ISERROR(MATCH(对局数据!AM581,(各类选项!J:J),0)),1,0))</f>
        <v/>
      </c>
    </row>
    <row r="581" spans="1:25">
      <c r="A581" s="20">
        <f t="shared" si="27"/>
        <v>0</v>
      </c>
      <c r="B581" s="20">
        <f t="shared" si="28"/>
        <v>0</v>
      </c>
      <c r="C581" s="20">
        <f t="shared" si="29"/>
        <v>0</v>
      </c>
      <c r="D581" s="20" t="str">
        <f>IF(原始数据!K582="","",IF(ISERROR(MATCH(原始数据!K582,原始数据!E582:F582,0)),1,0)-IF(原始数据!K582="",1,0))</f>
        <v/>
      </c>
      <c r="E581" s="20" t="str">
        <f>IF(原始数据!L582="","",IF(ISERROR(MATCH(原始数据!L582,各类选项!L:L,0)),1,0)-IF(原始数据!L582="",1,0))</f>
        <v/>
      </c>
      <c r="F581" s="20" t="str">
        <f>IF(原始数据!W582="","",IF(ISERROR(MATCH(原始数据!W582,各类选项!G:G,0)),1,0))</f>
        <v/>
      </c>
      <c r="G581" s="20" t="str">
        <f>IF(原始数据!X582="","",IF(ISERROR(MATCH(原始数据!X582,各类选项!G:G,0)),1,0))</f>
        <v/>
      </c>
      <c r="H581" s="20" t="str">
        <f>IF(原始数据!AK582="","",IF(ISERROR(MATCH(原始数据!AK582,各类选项!$E:$E,0)),1,0))</f>
        <v/>
      </c>
      <c r="I581" s="20" t="str">
        <f>IF(原始数据!AL582="","",IF(ISERROR(MATCH(原始数据!AL582,各类选项!$E:$E,0)),1,0))</f>
        <v/>
      </c>
      <c r="J581" s="20" t="str">
        <f>IF(原始数据!AR582="","",IF(ISERROR(MATCH(原始数据!AR582,各类选项!$E:$E,0)),1,0))</f>
        <v/>
      </c>
      <c r="K581" s="20" t="str">
        <f>IF(原始数据!AT582="","",IF(ISERROR(MATCH(原始数据!AT582,各类选项!$E:$E,0)),1,0))</f>
        <v/>
      </c>
      <c r="L581" s="20" t="str">
        <f>IF(原始数据!AM582="","",IF(ISERROR(MATCH(原始数据!AM582,各类选项!$C:$C,0)),1,0))</f>
        <v/>
      </c>
      <c r="M581" s="20" t="str">
        <f>IF(原始数据!AN582="","",IF(ISERROR(MATCH(原始数据!AN582,各类选项!$C:$C,0)),1,0))</f>
        <v/>
      </c>
      <c r="N581" s="20" t="str">
        <f>IF(原始数据!AO582="","",IF(ISERROR(MATCH(原始数据!AO582,各类选项!$C:$C,0)),1,0))</f>
        <v/>
      </c>
      <c r="O581" s="20" t="str">
        <f>IF(原始数据!AP582="","",IF(ISERROR(MATCH(原始数据!AP582,各类选项!$E:$E,0)),1,0))</f>
        <v/>
      </c>
      <c r="P581" s="20" t="str">
        <f>IF(原始数据!AQ582="","",IF(ISERROR(MATCH(原始数据!AQ582,各类选项!$E:$E,0)),1,0))</f>
        <v/>
      </c>
      <c r="Q581" s="20" t="str">
        <f>IF(原始数据!AR582="","",IF(ISERROR(MATCH(原始数据!AR582,各类选项!$E:$E,0)),1,0))</f>
        <v/>
      </c>
      <c r="R581" s="20" t="str">
        <f>IF(原始数据!AS582="","",IF(ISERROR(MATCH(原始数据!AS582,各类选项!$E:$E,0)),1,0))</f>
        <v/>
      </c>
      <c r="S581" s="20" t="str">
        <f>IF(原始数据!AV582="","",IF(ISERROR(MATCH(原始数据!AV582,各类选项!$C:$C,0)),1,0))</f>
        <v/>
      </c>
      <c r="T581" s="20" t="str">
        <f>IF(赛后数据!M582="","",IF(ISERROR(MATCH(赛后数据!M582,(各类选项!J:J),0)),1,0))</f>
        <v/>
      </c>
      <c r="U581" s="20" t="str">
        <f>IF(赛后数据!U582="","",IF(ISERROR(MATCH(赛后数据!U582,(各类选项!J:J),0)),1,0))</f>
        <v/>
      </c>
      <c r="V581" s="20" t="str">
        <f>IF(赛后数据!AC582="","",IF(ISERROR(MATCH(赛后数据!AC582,(各类选项!J:J),0)),1,0))</f>
        <v/>
      </c>
      <c r="W581" s="20" t="str">
        <f>IF(赛后数据!AK582="","",IF(ISERROR(MATCH(赛后数据!AK582,(各类选项!J:J),0)),1,0))</f>
        <v/>
      </c>
      <c r="Y581" s="20" t="str">
        <f>IF(对局数据!AM582="","",IF(ISERROR(MATCH(对局数据!AM582,(各类选项!J:J),0)),1,0))</f>
        <v/>
      </c>
    </row>
    <row r="582" spans="1:25">
      <c r="A582" s="20">
        <f t="shared" si="27"/>
        <v>0</v>
      </c>
      <c r="B582" s="20">
        <f t="shared" si="28"/>
        <v>0</v>
      </c>
      <c r="C582" s="20">
        <f t="shared" si="29"/>
        <v>0</v>
      </c>
      <c r="D582" s="20" t="str">
        <f>IF(原始数据!K583="","",IF(ISERROR(MATCH(原始数据!K583,原始数据!E583:F583,0)),1,0)-IF(原始数据!K583="",1,0))</f>
        <v/>
      </c>
      <c r="E582" s="20" t="str">
        <f>IF(原始数据!L583="","",IF(ISERROR(MATCH(原始数据!L583,各类选项!L:L,0)),1,0)-IF(原始数据!L583="",1,0))</f>
        <v/>
      </c>
      <c r="F582" s="20" t="str">
        <f>IF(原始数据!W583="","",IF(ISERROR(MATCH(原始数据!W583,各类选项!G:G,0)),1,0))</f>
        <v/>
      </c>
      <c r="G582" s="20" t="str">
        <f>IF(原始数据!X583="","",IF(ISERROR(MATCH(原始数据!X583,各类选项!G:G,0)),1,0))</f>
        <v/>
      </c>
      <c r="H582" s="20" t="str">
        <f>IF(原始数据!AK583="","",IF(ISERROR(MATCH(原始数据!AK583,各类选项!$E:$E,0)),1,0))</f>
        <v/>
      </c>
      <c r="I582" s="20" t="str">
        <f>IF(原始数据!AL583="","",IF(ISERROR(MATCH(原始数据!AL583,各类选项!$E:$E,0)),1,0))</f>
        <v/>
      </c>
      <c r="J582" s="20" t="str">
        <f>IF(原始数据!AR583="","",IF(ISERROR(MATCH(原始数据!AR583,各类选项!$E:$E,0)),1,0))</f>
        <v/>
      </c>
      <c r="K582" s="20" t="str">
        <f>IF(原始数据!AT583="","",IF(ISERROR(MATCH(原始数据!AT583,各类选项!$E:$E,0)),1,0))</f>
        <v/>
      </c>
      <c r="L582" s="20" t="str">
        <f>IF(原始数据!AM583="","",IF(ISERROR(MATCH(原始数据!AM583,各类选项!$C:$C,0)),1,0))</f>
        <v/>
      </c>
      <c r="M582" s="20" t="str">
        <f>IF(原始数据!AN583="","",IF(ISERROR(MATCH(原始数据!AN583,各类选项!$C:$C,0)),1,0))</f>
        <v/>
      </c>
      <c r="N582" s="20" t="str">
        <f>IF(原始数据!AO583="","",IF(ISERROR(MATCH(原始数据!AO583,各类选项!$C:$C,0)),1,0))</f>
        <v/>
      </c>
      <c r="O582" s="20" t="str">
        <f>IF(原始数据!AP583="","",IF(ISERROR(MATCH(原始数据!AP583,各类选项!$E:$E,0)),1,0))</f>
        <v/>
      </c>
      <c r="P582" s="20" t="str">
        <f>IF(原始数据!AQ583="","",IF(ISERROR(MATCH(原始数据!AQ583,各类选项!$E:$E,0)),1,0))</f>
        <v/>
      </c>
      <c r="Q582" s="20" t="str">
        <f>IF(原始数据!AR583="","",IF(ISERROR(MATCH(原始数据!AR583,各类选项!$E:$E,0)),1,0))</f>
        <v/>
      </c>
      <c r="R582" s="20" t="str">
        <f>IF(原始数据!AS583="","",IF(ISERROR(MATCH(原始数据!AS583,各类选项!$E:$E,0)),1,0))</f>
        <v/>
      </c>
      <c r="S582" s="20" t="str">
        <f>IF(原始数据!AV583="","",IF(ISERROR(MATCH(原始数据!AV583,各类选项!$C:$C,0)),1,0))</f>
        <v/>
      </c>
      <c r="T582" s="20" t="str">
        <f>IF(赛后数据!M583="","",IF(ISERROR(MATCH(赛后数据!M583,(各类选项!J:J),0)),1,0))</f>
        <v/>
      </c>
      <c r="U582" s="20" t="str">
        <f>IF(赛后数据!U583="","",IF(ISERROR(MATCH(赛后数据!U583,(各类选项!J:J),0)),1,0))</f>
        <v/>
      </c>
      <c r="V582" s="20" t="str">
        <f>IF(赛后数据!AC583="","",IF(ISERROR(MATCH(赛后数据!AC583,(各类选项!J:J),0)),1,0))</f>
        <v/>
      </c>
      <c r="W582" s="20" t="str">
        <f>IF(赛后数据!AK583="","",IF(ISERROR(MATCH(赛后数据!AK583,(各类选项!J:J),0)),1,0))</f>
        <v/>
      </c>
      <c r="Y582" s="20" t="str">
        <f>IF(对局数据!AM583="","",IF(ISERROR(MATCH(对局数据!AM583,(各类选项!J:J),0)),1,0))</f>
        <v/>
      </c>
    </row>
    <row r="583" spans="1:25">
      <c r="A583" s="20">
        <f t="shared" si="27"/>
        <v>0</v>
      </c>
      <c r="B583" s="20">
        <f t="shared" si="28"/>
        <v>0</v>
      </c>
      <c r="C583" s="20">
        <f t="shared" si="29"/>
        <v>0</v>
      </c>
      <c r="D583" s="20" t="str">
        <f>IF(原始数据!K584="","",IF(ISERROR(MATCH(原始数据!K584,原始数据!E584:F584,0)),1,0)-IF(原始数据!K584="",1,0))</f>
        <v/>
      </c>
      <c r="E583" s="20" t="str">
        <f>IF(原始数据!L584="","",IF(ISERROR(MATCH(原始数据!L584,各类选项!L:L,0)),1,0)-IF(原始数据!L584="",1,0))</f>
        <v/>
      </c>
      <c r="F583" s="20" t="str">
        <f>IF(原始数据!W584="","",IF(ISERROR(MATCH(原始数据!W584,各类选项!G:G,0)),1,0))</f>
        <v/>
      </c>
      <c r="G583" s="20" t="str">
        <f>IF(原始数据!X584="","",IF(ISERROR(MATCH(原始数据!X584,各类选项!G:G,0)),1,0))</f>
        <v/>
      </c>
      <c r="H583" s="20" t="str">
        <f>IF(原始数据!AK584="","",IF(ISERROR(MATCH(原始数据!AK584,各类选项!$E:$E,0)),1,0))</f>
        <v/>
      </c>
      <c r="I583" s="20" t="str">
        <f>IF(原始数据!AL584="","",IF(ISERROR(MATCH(原始数据!AL584,各类选项!$E:$E,0)),1,0))</f>
        <v/>
      </c>
      <c r="J583" s="20" t="str">
        <f>IF(原始数据!AR584="","",IF(ISERROR(MATCH(原始数据!AR584,各类选项!$E:$E,0)),1,0))</f>
        <v/>
      </c>
      <c r="K583" s="20" t="str">
        <f>IF(原始数据!AT584="","",IF(ISERROR(MATCH(原始数据!AT584,各类选项!$E:$E,0)),1,0))</f>
        <v/>
      </c>
      <c r="L583" s="20" t="str">
        <f>IF(原始数据!AM584="","",IF(ISERROR(MATCH(原始数据!AM584,各类选项!$C:$C,0)),1,0))</f>
        <v/>
      </c>
      <c r="M583" s="20" t="str">
        <f>IF(原始数据!AN584="","",IF(ISERROR(MATCH(原始数据!AN584,各类选项!$C:$C,0)),1,0))</f>
        <v/>
      </c>
      <c r="N583" s="20" t="str">
        <f>IF(原始数据!AO584="","",IF(ISERROR(MATCH(原始数据!AO584,各类选项!$C:$C,0)),1,0))</f>
        <v/>
      </c>
      <c r="O583" s="20" t="str">
        <f>IF(原始数据!AP584="","",IF(ISERROR(MATCH(原始数据!AP584,各类选项!$E:$E,0)),1,0))</f>
        <v/>
      </c>
      <c r="P583" s="20" t="str">
        <f>IF(原始数据!AQ584="","",IF(ISERROR(MATCH(原始数据!AQ584,各类选项!$E:$E,0)),1,0))</f>
        <v/>
      </c>
      <c r="Q583" s="20" t="str">
        <f>IF(原始数据!AR584="","",IF(ISERROR(MATCH(原始数据!AR584,各类选项!$E:$E,0)),1,0))</f>
        <v/>
      </c>
      <c r="R583" s="20" t="str">
        <f>IF(原始数据!AS584="","",IF(ISERROR(MATCH(原始数据!AS584,各类选项!$E:$E,0)),1,0))</f>
        <v/>
      </c>
      <c r="S583" s="20" t="str">
        <f>IF(原始数据!AV584="","",IF(ISERROR(MATCH(原始数据!AV584,各类选项!$C:$C,0)),1,0))</f>
        <v/>
      </c>
      <c r="T583" s="20" t="str">
        <f>IF(赛后数据!M584="","",IF(ISERROR(MATCH(赛后数据!M584,(各类选项!J:J),0)),1,0))</f>
        <v/>
      </c>
      <c r="U583" s="20" t="str">
        <f>IF(赛后数据!U584="","",IF(ISERROR(MATCH(赛后数据!U584,(各类选项!J:J),0)),1,0))</f>
        <v/>
      </c>
      <c r="V583" s="20" t="str">
        <f>IF(赛后数据!AC584="","",IF(ISERROR(MATCH(赛后数据!AC584,(各类选项!J:J),0)),1,0))</f>
        <v/>
      </c>
      <c r="W583" s="20" t="str">
        <f>IF(赛后数据!AK584="","",IF(ISERROR(MATCH(赛后数据!AK584,(各类选项!J:J),0)),1,0))</f>
        <v/>
      </c>
      <c r="Y583" s="20" t="str">
        <f>IF(对局数据!AM584="","",IF(ISERROR(MATCH(对局数据!AM584,(各类选项!J:J),0)),1,0))</f>
        <v/>
      </c>
    </row>
    <row r="584" spans="1:25">
      <c r="A584" s="20">
        <f t="shared" si="27"/>
        <v>0</v>
      </c>
      <c r="B584" s="20">
        <f t="shared" si="28"/>
        <v>0</v>
      </c>
      <c r="C584" s="20">
        <f t="shared" si="29"/>
        <v>0</v>
      </c>
      <c r="D584" s="20" t="str">
        <f>IF(原始数据!K585="","",IF(ISERROR(MATCH(原始数据!K585,原始数据!E585:F585,0)),1,0)-IF(原始数据!K585="",1,0))</f>
        <v/>
      </c>
      <c r="E584" s="20" t="str">
        <f>IF(原始数据!L585="","",IF(ISERROR(MATCH(原始数据!L585,各类选项!L:L,0)),1,0)-IF(原始数据!L585="",1,0))</f>
        <v/>
      </c>
      <c r="F584" s="20" t="str">
        <f>IF(原始数据!W585="","",IF(ISERROR(MATCH(原始数据!W585,各类选项!G:G,0)),1,0))</f>
        <v/>
      </c>
      <c r="G584" s="20" t="str">
        <f>IF(原始数据!X585="","",IF(ISERROR(MATCH(原始数据!X585,各类选项!G:G,0)),1,0))</f>
        <v/>
      </c>
      <c r="H584" s="20" t="str">
        <f>IF(原始数据!AK585="","",IF(ISERROR(MATCH(原始数据!AK585,各类选项!$E:$E,0)),1,0))</f>
        <v/>
      </c>
      <c r="I584" s="20" t="str">
        <f>IF(原始数据!AL585="","",IF(ISERROR(MATCH(原始数据!AL585,各类选项!$E:$E,0)),1,0))</f>
        <v/>
      </c>
      <c r="J584" s="20" t="str">
        <f>IF(原始数据!AR585="","",IF(ISERROR(MATCH(原始数据!AR585,各类选项!$E:$E,0)),1,0))</f>
        <v/>
      </c>
      <c r="K584" s="20" t="str">
        <f>IF(原始数据!AT585="","",IF(ISERROR(MATCH(原始数据!AT585,各类选项!$E:$E,0)),1,0))</f>
        <v/>
      </c>
      <c r="L584" s="20" t="str">
        <f>IF(原始数据!AM585="","",IF(ISERROR(MATCH(原始数据!AM585,各类选项!$C:$C,0)),1,0))</f>
        <v/>
      </c>
      <c r="M584" s="20" t="str">
        <f>IF(原始数据!AN585="","",IF(ISERROR(MATCH(原始数据!AN585,各类选项!$C:$C,0)),1,0))</f>
        <v/>
      </c>
      <c r="N584" s="20" t="str">
        <f>IF(原始数据!AO585="","",IF(ISERROR(MATCH(原始数据!AO585,各类选项!$C:$C,0)),1,0))</f>
        <v/>
      </c>
      <c r="O584" s="20" t="str">
        <f>IF(原始数据!AP585="","",IF(ISERROR(MATCH(原始数据!AP585,各类选项!$E:$E,0)),1,0))</f>
        <v/>
      </c>
      <c r="P584" s="20" t="str">
        <f>IF(原始数据!AQ585="","",IF(ISERROR(MATCH(原始数据!AQ585,各类选项!$E:$E,0)),1,0))</f>
        <v/>
      </c>
      <c r="Q584" s="20" t="str">
        <f>IF(原始数据!AR585="","",IF(ISERROR(MATCH(原始数据!AR585,各类选项!$E:$E,0)),1,0))</f>
        <v/>
      </c>
      <c r="R584" s="20" t="str">
        <f>IF(原始数据!AS585="","",IF(ISERROR(MATCH(原始数据!AS585,各类选项!$E:$E,0)),1,0))</f>
        <v/>
      </c>
      <c r="S584" s="20" t="str">
        <f>IF(原始数据!AV585="","",IF(ISERROR(MATCH(原始数据!AV585,各类选项!$C:$C,0)),1,0))</f>
        <v/>
      </c>
      <c r="T584" s="20" t="str">
        <f>IF(赛后数据!M585="","",IF(ISERROR(MATCH(赛后数据!M585,(各类选项!J:J),0)),1,0))</f>
        <v/>
      </c>
      <c r="U584" s="20" t="str">
        <f>IF(赛后数据!U585="","",IF(ISERROR(MATCH(赛后数据!U585,(各类选项!J:J),0)),1,0))</f>
        <v/>
      </c>
      <c r="V584" s="20" t="str">
        <f>IF(赛后数据!AC585="","",IF(ISERROR(MATCH(赛后数据!AC585,(各类选项!J:J),0)),1,0))</f>
        <v/>
      </c>
      <c r="W584" s="20" t="str">
        <f>IF(赛后数据!AK585="","",IF(ISERROR(MATCH(赛后数据!AK585,(各类选项!J:J),0)),1,0))</f>
        <v/>
      </c>
      <c r="Y584" s="20" t="str">
        <f>IF(对局数据!AM585="","",IF(ISERROR(MATCH(对局数据!AM585,(各类选项!J:J),0)),1,0))</f>
        <v/>
      </c>
    </row>
    <row r="585" spans="1:25">
      <c r="A585" s="20">
        <f t="shared" si="27"/>
        <v>0</v>
      </c>
      <c r="B585" s="20">
        <f t="shared" si="28"/>
        <v>0</v>
      </c>
      <c r="C585" s="20">
        <f t="shared" si="29"/>
        <v>0</v>
      </c>
      <c r="D585" s="20" t="str">
        <f>IF(原始数据!K586="","",IF(ISERROR(MATCH(原始数据!K586,原始数据!E586:F586,0)),1,0)-IF(原始数据!K586="",1,0))</f>
        <v/>
      </c>
      <c r="E585" s="20" t="str">
        <f>IF(原始数据!L586="","",IF(ISERROR(MATCH(原始数据!L586,各类选项!L:L,0)),1,0)-IF(原始数据!L586="",1,0))</f>
        <v/>
      </c>
      <c r="F585" s="20" t="str">
        <f>IF(原始数据!W586="","",IF(ISERROR(MATCH(原始数据!W586,各类选项!G:G,0)),1,0))</f>
        <v/>
      </c>
      <c r="G585" s="20" t="str">
        <f>IF(原始数据!X586="","",IF(ISERROR(MATCH(原始数据!X586,各类选项!G:G,0)),1,0))</f>
        <v/>
      </c>
      <c r="H585" s="20" t="str">
        <f>IF(原始数据!AK586="","",IF(ISERROR(MATCH(原始数据!AK586,各类选项!$E:$E,0)),1,0))</f>
        <v/>
      </c>
      <c r="I585" s="20" t="str">
        <f>IF(原始数据!AL586="","",IF(ISERROR(MATCH(原始数据!AL586,各类选项!$E:$E,0)),1,0))</f>
        <v/>
      </c>
      <c r="J585" s="20" t="str">
        <f>IF(原始数据!AR586="","",IF(ISERROR(MATCH(原始数据!AR586,各类选项!$E:$E,0)),1,0))</f>
        <v/>
      </c>
      <c r="K585" s="20" t="str">
        <f>IF(原始数据!AT586="","",IF(ISERROR(MATCH(原始数据!AT586,各类选项!$E:$E,0)),1,0))</f>
        <v/>
      </c>
      <c r="L585" s="20" t="str">
        <f>IF(原始数据!AM586="","",IF(ISERROR(MATCH(原始数据!AM586,各类选项!$C:$C,0)),1,0))</f>
        <v/>
      </c>
      <c r="M585" s="20" t="str">
        <f>IF(原始数据!AN586="","",IF(ISERROR(MATCH(原始数据!AN586,各类选项!$C:$C,0)),1,0))</f>
        <v/>
      </c>
      <c r="N585" s="20" t="str">
        <f>IF(原始数据!AO586="","",IF(ISERROR(MATCH(原始数据!AO586,各类选项!$C:$C,0)),1,0))</f>
        <v/>
      </c>
      <c r="O585" s="20" t="str">
        <f>IF(原始数据!AP586="","",IF(ISERROR(MATCH(原始数据!AP586,各类选项!$E:$E,0)),1,0))</f>
        <v/>
      </c>
      <c r="P585" s="20" t="str">
        <f>IF(原始数据!AQ586="","",IF(ISERROR(MATCH(原始数据!AQ586,各类选项!$E:$E,0)),1,0))</f>
        <v/>
      </c>
      <c r="Q585" s="20" t="str">
        <f>IF(原始数据!AR586="","",IF(ISERROR(MATCH(原始数据!AR586,各类选项!$E:$E,0)),1,0))</f>
        <v/>
      </c>
      <c r="R585" s="20" t="str">
        <f>IF(原始数据!AS586="","",IF(ISERROR(MATCH(原始数据!AS586,各类选项!$E:$E,0)),1,0))</f>
        <v/>
      </c>
      <c r="S585" s="20" t="str">
        <f>IF(原始数据!AV586="","",IF(ISERROR(MATCH(原始数据!AV586,各类选项!$C:$C,0)),1,0))</f>
        <v/>
      </c>
      <c r="T585" s="20" t="str">
        <f>IF(赛后数据!M586="","",IF(ISERROR(MATCH(赛后数据!M586,(各类选项!J:J),0)),1,0))</f>
        <v/>
      </c>
      <c r="U585" s="20" t="str">
        <f>IF(赛后数据!U586="","",IF(ISERROR(MATCH(赛后数据!U586,(各类选项!J:J),0)),1,0))</f>
        <v/>
      </c>
      <c r="V585" s="20" t="str">
        <f>IF(赛后数据!AC586="","",IF(ISERROR(MATCH(赛后数据!AC586,(各类选项!J:J),0)),1,0))</f>
        <v/>
      </c>
      <c r="W585" s="20" t="str">
        <f>IF(赛后数据!AK586="","",IF(ISERROR(MATCH(赛后数据!AK586,(各类选项!J:J),0)),1,0))</f>
        <v/>
      </c>
      <c r="Y585" s="20" t="str">
        <f>IF(对局数据!AM586="","",IF(ISERROR(MATCH(对局数据!AM586,(各类选项!J:J),0)),1,0))</f>
        <v/>
      </c>
    </row>
    <row r="586" spans="1:25">
      <c r="A586" s="20">
        <f t="shared" si="27"/>
        <v>0</v>
      </c>
      <c r="B586" s="20">
        <f t="shared" si="28"/>
        <v>0</v>
      </c>
      <c r="C586" s="20">
        <f t="shared" si="29"/>
        <v>0</v>
      </c>
      <c r="D586" s="20" t="str">
        <f>IF(原始数据!K587="","",IF(ISERROR(MATCH(原始数据!K587,原始数据!E587:F587,0)),1,0)-IF(原始数据!K587="",1,0))</f>
        <v/>
      </c>
      <c r="E586" s="20" t="str">
        <f>IF(原始数据!L587="","",IF(ISERROR(MATCH(原始数据!L587,各类选项!L:L,0)),1,0)-IF(原始数据!L587="",1,0))</f>
        <v/>
      </c>
      <c r="F586" s="20" t="str">
        <f>IF(原始数据!W587="","",IF(ISERROR(MATCH(原始数据!W587,各类选项!G:G,0)),1,0))</f>
        <v/>
      </c>
      <c r="G586" s="20" t="str">
        <f>IF(原始数据!X587="","",IF(ISERROR(MATCH(原始数据!X587,各类选项!G:G,0)),1,0))</f>
        <v/>
      </c>
      <c r="H586" s="20" t="str">
        <f>IF(原始数据!AK587="","",IF(ISERROR(MATCH(原始数据!AK587,各类选项!$E:$E,0)),1,0))</f>
        <v/>
      </c>
      <c r="I586" s="20" t="str">
        <f>IF(原始数据!AL587="","",IF(ISERROR(MATCH(原始数据!AL587,各类选项!$E:$E,0)),1,0))</f>
        <v/>
      </c>
      <c r="J586" s="20" t="str">
        <f>IF(原始数据!AR587="","",IF(ISERROR(MATCH(原始数据!AR587,各类选项!$E:$E,0)),1,0))</f>
        <v/>
      </c>
      <c r="K586" s="20" t="str">
        <f>IF(原始数据!AT587="","",IF(ISERROR(MATCH(原始数据!AT587,各类选项!$E:$E,0)),1,0))</f>
        <v/>
      </c>
      <c r="L586" s="20" t="str">
        <f>IF(原始数据!AM587="","",IF(ISERROR(MATCH(原始数据!AM587,各类选项!$C:$C,0)),1,0))</f>
        <v/>
      </c>
      <c r="M586" s="20" t="str">
        <f>IF(原始数据!AN587="","",IF(ISERROR(MATCH(原始数据!AN587,各类选项!$C:$C,0)),1,0))</f>
        <v/>
      </c>
      <c r="N586" s="20" t="str">
        <f>IF(原始数据!AO587="","",IF(ISERROR(MATCH(原始数据!AO587,各类选项!$C:$C,0)),1,0))</f>
        <v/>
      </c>
      <c r="O586" s="20" t="str">
        <f>IF(原始数据!AP587="","",IF(ISERROR(MATCH(原始数据!AP587,各类选项!$E:$E,0)),1,0))</f>
        <v/>
      </c>
      <c r="P586" s="20" t="str">
        <f>IF(原始数据!AQ587="","",IF(ISERROR(MATCH(原始数据!AQ587,各类选项!$E:$E,0)),1,0))</f>
        <v/>
      </c>
      <c r="Q586" s="20" t="str">
        <f>IF(原始数据!AR587="","",IF(ISERROR(MATCH(原始数据!AR587,各类选项!$E:$E,0)),1,0))</f>
        <v/>
      </c>
      <c r="R586" s="20" t="str">
        <f>IF(原始数据!AS587="","",IF(ISERROR(MATCH(原始数据!AS587,各类选项!$E:$E,0)),1,0))</f>
        <v/>
      </c>
      <c r="S586" s="20" t="str">
        <f>IF(原始数据!AV587="","",IF(ISERROR(MATCH(原始数据!AV587,各类选项!$C:$C,0)),1,0))</f>
        <v/>
      </c>
      <c r="T586" s="20" t="str">
        <f>IF(赛后数据!M587="","",IF(ISERROR(MATCH(赛后数据!M587,(各类选项!J:J),0)),1,0))</f>
        <v/>
      </c>
      <c r="U586" s="20" t="str">
        <f>IF(赛后数据!U587="","",IF(ISERROR(MATCH(赛后数据!U587,(各类选项!J:J),0)),1,0))</f>
        <v/>
      </c>
      <c r="V586" s="20" t="str">
        <f>IF(赛后数据!AC587="","",IF(ISERROR(MATCH(赛后数据!AC587,(各类选项!J:J),0)),1,0))</f>
        <v/>
      </c>
      <c r="W586" s="20" t="str">
        <f>IF(赛后数据!AK587="","",IF(ISERROR(MATCH(赛后数据!AK587,(各类选项!J:J),0)),1,0))</f>
        <v/>
      </c>
      <c r="Y586" s="20" t="str">
        <f>IF(对局数据!AM587="","",IF(ISERROR(MATCH(对局数据!AM587,(各类选项!J:J),0)),1,0))</f>
        <v/>
      </c>
    </row>
    <row r="587" spans="1:25">
      <c r="A587" s="20">
        <f t="shared" si="27"/>
        <v>0</v>
      </c>
      <c r="B587" s="20">
        <f t="shared" si="28"/>
        <v>0</v>
      </c>
      <c r="C587" s="20">
        <f t="shared" si="29"/>
        <v>0</v>
      </c>
      <c r="D587" s="20" t="str">
        <f>IF(原始数据!K588="","",IF(ISERROR(MATCH(原始数据!K588,原始数据!E588:F588,0)),1,0)-IF(原始数据!K588="",1,0))</f>
        <v/>
      </c>
      <c r="E587" s="20" t="str">
        <f>IF(原始数据!L588="","",IF(ISERROR(MATCH(原始数据!L588,各类选项!L:L,0)),1,0)-IF(原始数据!L588="",1,0))</f>
        <v/>
      </c>
      <c r="F587" s="20" t="str">
        <f>IF(原始数据!W588="","",IF(ISERROR(MATCH(原始数据!W588,各类选项!G:G,0)),1,0))</f>
        <v/>
      </c>
      <c r="G587" s="20" t="str">
        <f>IF(原始数据!X588="","",IF(ISERROR(MATCH(原始数据!X588,各类选项!G:G,0)),1,0))</f>
        <v/>
      </c>
      <c r="H587" s="20" t="str">
        <f>IF(原始数据!AK588="","",IF(ISERROR(MATCH(原始数据!AK588,各类选项!$E:$E,0)),1,0))</f>
        <v/>
      </c>
      <c r="I587" s="20" t="str">
        <f>IF(原始数据!AL588="","",IF(ISERROR(MATCH(原始数据!AL588,各类选项!$E:$E,0)),1,0))</f>
        <v/>
      </c>
      <c r="J587" s="20" t="str">
        <f>IF(原始数据!AR588="","",IF(ISERROR(MATCH(原始数据!AR588,各类选项!$E:$E,0)),1,0))</f>
        <v/>
      </c>
      <c r="K587" s="20" t="str">
        <f>IF(原始数据!AT588="","",IF(ISERROR(MATCH(原始数据!AT588,各类选项!$E:$E,0)),1,0))</f>
        <v/>
      </c>
      <c r="L587" s="20" t="str">
        <f>IF(原始数据!AM588="","",IF(ISERROR(MATCH(原始数据!AM588,各类选项!$C:$C,0)),1,0))</f>
        <v/>
      </c>
      <c r="M587" s="20" t="str">
        <f>IF(原始数据!AN588="","",IF(ISERROR(MATCH(原始数据!AN588,各类选项!$C:$C,0)),1,0))</f>
        <v/>
      </c>
      <c r="N587" s="20" t="str">
        <f>IF(原始数据!AO588="","",IF(ISERROR(MATCH(原始数据!AO588,各类选项!$C:$C,0)),1,0))</f>
        <v/>
      </c>
      <c r="O587" s="20" t="str">
        <f>IF(原始数据!AP588="","",IF(ISERROR(MATCH(原始数据!AP588,各类选项!$E:$E,0)),1,0))</f>
        <v/>
      </c>
      <c r="P587" s="20" t="str">
        <f>IF(原始数据!AQ588="","",IF(ISERROR(MATCH(原始数据!AQ588,各类选项!$E:$E,0)),1,0))</f>
        <v/>
      </c>
      <c r="Q587" s="20" t="str">
        <f>IF(原始数据!AR588="","",IF(ISERROR(MATCH(原始数据!AR588,各类选项!$E:$E,0)),1,0))</f>
        <v/>
      </c>
      <c r="R587" s="20" t="str">
        <f>IF(原始数据!AS588="","",IF(ISERROR(MATCH(原始数据!AS588,各类选项!$E:$E,0)),1,0))</f>
        <v/>
      </c>
      <c r="S587" s="20" t="str">
        <f>IF(原始数据!AV588="","",IF(ISERROR(MATCH(原始数据!AV588,各类选项!$C:$C,0)),1,0))</f>
        <v/>
      </c>
      <c r="T587" s="20" t="str">
        <f>IF(赛后数据!M588="","",IF(ISERROR(MATCH(赛后数据!M588,(各类选项!J:J),0)),1,0))</f>
        <v/>
      </c>
      <c r="U587" s="20" t="str">
        <f>IF(赛后数据!U588="","",IF(ISERROR(MATCH(赛后数据!U588,(各类选项!J:J),0)),1,0))</f>
        <v/>
      </c>
      <c r="V587" s="20" t="str">
        <f>IF(赛后数据!AC588="","",IF(ISERROR(MATCH(赛后数据!AC588,(各类选项!J:J),0)),1,0))</f>
        <v/>
      </c>
      <c r="W587" s="20" t="str">
        <f>IF(赛后数据!AK588="","",IF(ISERROR(MATCH(赛后数据!AK588,(各类选项!J:J),0)),1,0))</f>
        <v/>
      </c>
      <c r="Y587" s="20" t="str">
        <f>IF(对局数据!AM588="","",IF(ISERROR(MATCH(对局数据!AM588,(各类选项!J:J),0)),1,0))</f>
        <v/>
      </c>
    </row>
    <row r="588" spans="1:25">
      <c r="A588" s="20">
        <f t="shared" si="27"/>
        <v>0</v>
      </c>
      <c r="B588" s="20">
        <f t="shared" si="28"/>
        <v>0</v>
      </c>
      <c r="C588" s="20">
        <f t="shared" si="29"/>
        <v>0</v>
      </c>
      <c r="D588" s="20" t="str">
        <f>IF(原始数据!K589="","",IF(ISERROR(MATCH(原始数据!K589,原始数据!E589:F589,0)),1,0)-IF(原始数据!K589="",1,0))</f>
        <v/>
      </c>
      <c r="E588" s="20" t="str">
        <f>IF(原始数据!L589="","",IF(ISERROR(MATCH(原始数据!L589,各类选项!L:L,0)),1,0)-IF(原始数据!L589="",1,0))</f>
        <v/>
      </c>
      <c r="F588" s="20" t="str">
        <f>IF(原始数据!W589="","",IF(ISERROR(MATCH(原始数据!W589,各类选项!G:G,0)),1,0))</f>
        <v/>
      </c>
      <c r="G588" s="20" t="str">
        <f>IF(原始数据!X589="","",IF(ISERROR(MATCH(原始数据!X589,各类选项!G:G,0)),1,0))</f>
        <v/>
      </c>
      <c r="H588" s="20" t="str">
        <f>IF(原始数据!AK589="","",IF(ISERROR(MATCH(原始数据!AK589,各类选项!$E:$E,0)),1,0))</f>
        <v/>
      </c>
      <c r="I588" s="20" t="str">
        <f>IF(原始数据!AL589="","",IF(ISERROR(MATCH(原始数据!AL589,各类选项!$E:$E,0)),1,0))</f>
        <v/>
      </c>
      <c r="J588" s="20" t="str">
        <f>IF(原始数据!AR589="","",IF(ISERROR(MATCH(原始数据!AR589,各类选项!$E:$E,0)),1,0))</f>
        <v/>
      </c>
      <c r="K588" s="20" t="str">
        <f>IF(原始数据!AT589="","",IF(ISERROR(MATCH(原始数据!AT589,各类选项!$E:$E,0)),1,0))</f>
        <v/>
      </c>
      <c r="L588" s="20" t="str">
        <f>IF(原始数据!AM589="","",IF(ISERROR(MATCH(原始数据!AM589,各类选项!$C:$C,0)),1,0))</f>
        <v/>
      </c>
      <c r="M588" s="20" t="str">
        <f>IF(原始数据!AN589="","",IF(ISERROR(MATCH(原始数据!AN589,各类选项!$C:$C,0)),1,0))</f>
        <v/>
      </c>
      <c r="N588" s="20" t="str">
        <f>IF(原始数据!AO589="","",IF(ISERROR(MATCH(原始数据!AO589,各类选项!$C:$C,0)),1,0))</f>
        <v/>
      </c>
      <c r="O588" s="20" t="str">
        <f>IF(原始数据!AP589="","",IF(ISERROR(MATCH(原始数据!AP589,各类选项!$E:$E,0)),1,0))</f>
        <v/>
      </c>
      <c r="P588" s="20" t="str">
        <f>IF(原始数据!AQ589="","",IF(ISERROR(MATCH(原始数据!AQ589,各类选项!$E:$E,0)),1,0))</f>
        <v/>
      </c>
      <c r="Q588" s="20" t="str">
        <f>IF(原始数据!AR589="","",IF(ISERROR(MATCH(原始数据!AR589,各类选项!$E:$E,0)),1,0))</f>
        <v/>
      </c>
      <c r="R588" s="20" t="str">
        <f>IF(原始数据!AS589="","",IF(ISERROR(MATCH(原始数据!AS589,各类选项!$E:$E,0)),1,0))</f>
        <v/>
      </c>
      <c r="S588" s="20" t="str">
        <f>IF(原始数据!AV589="","",IF(ISERROR(MATCH(原始数据!AV589,各类选项!$C:$C,0)),1,0))</f>
        <v/>
      </c>
      <c r="T588" s="20" t="str">
        <f>IF(赛后数据!M589="","",IF(ISERROR(MATCH(赛后数据!M589,(各类选项!J:J),0)),1,0))</f>
        <v/>
      </c>
      <c r="U588" s="20" t="str">
        <f>IF(赛后数据!U589="","",IF(ISERROR(MATCH(赛后数据!U589,(各类选项!J:J),0)),1,0))</f>
        <v/>
      </c>
      <c r="V588" s="20" t="str">
        <f>IF(赛后数据!AC589="","",IF(ISERROR(MATCH(赛后数据!AC589,(各类选项!J:J),0)),1,0))</f>
        <v/>
      </c>
      <c r="W588" s="20" t="str">
        <f>IF(赛后数据!AK589="","",IF(ISERROR(MATCH(赛后数据!AK589,(各类选项!J:J),0)),1,0))</f>
        <v/>
      </c>
      <c r="Y588" s="20" t="str">
        <f>IF(对局数据!AM589="","",IF(ISERROR(MATCH(对局数据!AM589,(各类选项!J:J),0)),1,0))</f>
        <v/>
      </c>
    </row>
    <row r="589" spans="1:25">
      <c r="A589" s="20">
        <f t="shared" si="27"/>
        <v>0</v>
      </c>
      <c r="B589" s="20">
        <f t="shared" si="28"/>
        <v>0</v>
      </c>
      <c r="C589" s="20">
        <f t="shared" si="29"/>
        <v>0</v>
      </c>
      <c r="D589" s="20" t="str">
        <f>IF(原始数据!K590="","",IF(ISERROR(MATCH(原始数据!K590,原始数据!E590:F590,0)),1,0)-IF(原始数据!K590="",1,0))</f>
        <v/>
      </c>
      <c r="E589" s="20" t="str">
        <f>IF(原始数据!L590="","",IF(ISERROR(MATCH(原始数据!L590,各类选项!L:L,0)),1,0)-IF(原始数据!L590="",1,0))</f>
        <v/>
      </c>
      <c r="F589" s="20" t="str">
        <f>IF(原始数据!W590="","",IF(ISERROR(MATCH(原始数据!W590,各类选项!G:G,0)),1,0))</f>
        <v/>
      </c>
      <c r="G589" s="20" t="str">
        <f>IF(原始数据!X590="","",IF(ISERROR(MATCH(原始数据!X590,各类选项!G:G,0)),1,0))</f>
        <v/>
      </c>
      <c r="H589" s="20" t="str">
        <f>IF(原始数据!AK590="","",IF(ISERROR(MATCH(原始数据!AK590,各类选项!$E:$E,0)),1,0))</f>
        <v/>
      </c>
      <c r="I589" s="20" t="str">
        <f>IF(原始数据!AL590="","",IF(ISERROR(MATCH(原始数据!AL590,各类选项!$E:$E,0)),1,0))</f>
        <v/>
      </c>
      <c r="J589" s="20" t="str">
        <f>IF(原始数据!AR590="","",IF(ISERROR(MATCH(原始数据!AR590,各类选项!$E:$E,0)),1,0))</f>
        <v/>
      </c>
      <c r="K589" s="20" t="str">
        <f>IF(原始数据!AT590="","",IF(ISERROR(MATCH(原始数据!AT590,各类选项!$E:$E,0)),1,0))</f>
        <v/>
      </c>
      <c r="L589" s="20" t="str">
        <f>IF(原始数据!AM590="","",IF(ISERROR(MATCH(原始数据!AM590,各类选项!$C:$C,0)),1,0))</f>
        <v/>
      </c>
      <c r="M589" s="20" t="str">
        <f>IF(原始数据!AN590="","",IF(ISERROR(MATCH(原始数据!AN590,各类选项!$C:$C,0)),1,0))</f>
        <v/>
      </c>
      <c r="N589" s="20" t="str">
        <f>IF(原始数据!AO590="","",IF(ISERROR(MATCH(原始数据!AO590,各类选项!$C:$C,0)),1,0))</f>
        <v/>
      </c>
      <c r="O589" s="20" t="str">
        <f>IF(原始数据!AP590="","",IF(ISERROR(MATCH(原始数据!AP590,各类选项!$E:$E,0)),1,0))</f>
        <v/>
      </c>
      <c r="P589" s="20" t="str">
        <f>IF(原始数据!AQ590="","",IF(ISERROR(MATCH(原始数据!AQ590,各类选项!$E:$E,0)),1,0))</f>
        <v/>
      </c>
      <c r="Q589" s="20" t="str">
        <f>IF(原始数据!AR590="","",IF(ISERROR(MATCH(原始数据!AR590,各类选项!$E:$E,0)),1,0))</f>
        <v/>
      </c>
      <c r="R589" s="20" t="str">
        <f>IF(原始数据!AS590="","",IF(ISERROR(MATCH(原始数据!AS590,各类选项!$E:$E,0)),1,0))</f>
        <v/>
      </c>
      <c r="S589" s="20" t="str">
        <f>IF(原始数据!AV590="","",IF(ISERROR(MATCH(原始数据!AV590,各类选项!$C:$C,0)),1,0))</f>
        <v/>
      </c>
      <c r="T589" s="20" t="str">
        <f>IF(赛后数据!M590="","",IF(ISERROR(MATCH(赛后数据!M590,(各类选项!J:J),0)),1,0))</f>
        <v/>
      </c>
      <c r="U589" s="20" t="str">
        <f>IF(赛后数据!U590="","",IF(ISERROR(MATCH(赛后数据!U590,(各类选项!J:J),0)),1,0))</f>
        <v/>
      </c>
      <c r="V589" s="20" t="str">
        <f>IF(赛后数据!AC590="","",IF(ISERROR(MATCH(赛后数据!AC590,(各类选项!J:J),0)),1,0))</f>
        <v/>
      </c>
      <c r="W589" s="20" t="str">
        <f>IF(赛后数据!AK590="","",IF(ISERROR(MATCH(赛后数据!AK590,(各类选项!J:J),0)),1,0))</f>
        <v/>
      </c>
      <c r="Y589" s="20" t="str">
        <f>IF(对局数据!AM590="","",IF(ISERROR(MATCH(对局数据!AM590,(各类选项!J:J),0)),1,0))</f>
        <v/>
      </c>
    </row>
    <row r="590" spans="1:25">
      <c r="A590" s="20">
        <f t="shared" si="27"/>
        <v>0</v>
      </c>
      <c r="B590" s="20">
        <f t="shared" si="28"/>
        <v>0</v>
      </c>
      <c r="C590" s="20">
        <f t="shared" si="29"/>
        <v>0</v>
      </c>
      <c r="D590" s="20" t="str">
        <f>IF(原始数据!K591="","",IF(ISERROR(MATCH(原始数据!K591,原始数据!E591:F591,0)),1,0)-IF(原始数据!K591="",1,0))</f>
        <v/>
      </c>
      <c r="E590" s="20" t="str">
        <f>IF(原始数据!L591="","",IF(ISERROR(MATCH(原始数据!L591,各类选项!L:L,0)),1,0)-IF(原始数据!L591="",1,0))</f>
        <v/>
      </c>
      <c r="F590" s="20" t="str">
        <f>IF(原始数据!W591="","",IF(ISERROR(MATCH(原始数据!W591,各类选项!G:G,0)),1,0))</f>
        <v/>
      </c>
      <c r="G590" s="20" t="str">
        <f>IF(原始数据!X591="","",IF(ISERROR(MATCH(原始数据!X591,各类选项!G:G,0)),1,0))</f>
        <v/>
      </c>
      <c r="H590" s="20" t="str">
        <f>IF(原始数据!AK591="","",IF(ISERROR(MATCH(原始数据!AK591,各类选项!$E:$E,0)),1,0))</f>
        <v/>
      </c>
      <c r="I590" s="20" t="str">
        <f>IF(原始数据!AL591="","",IF(ISERROR(MATCH(原始数据!AL591,各类选项!$E:$E,0)),1,0))</f>
        <v/>
      </c>
      <c r="J590" s="20" t="str">
        <f>IF(原始数据!AR591="","",IF(ISERROR(MATCH(原始数据!AR591,各类选项!$E:$E,0)),1,0))</f>
        <v/>
      </c>
      <c r="K590" s="20" t="str">
        <f>IF(原始数据!AT591="","",IF(ISERROR(MATCH(原始数据!AT591,各类选项!$E:$E,0)),1,0))</f>
        <v/>
      </c>
      <c r="L590" s="20" t="str">
        <f>IF(原始数据!AM591="","",IF(ISERROR(MATCH(原始数据!AM591,各类选项!$C:$C,0)),1,0))</f>
        <v/>
      </c>
      <c r="M590" s="20" t="str">
        <f>IF(原始数据!AN591="","",IF(ISERROR(MATCH(原始数据!AN591,各类选项!$C:$C,0)),1,0))</f>
        <v/>
      </c>
      <c r="N590" s="20" t="str">
        <f>IF(原始数据!AO591="","",IF(ISERROR(MATCH(原始数据!AO591,各类选项!$C:$C,0)),1,0))</f>
        <v/>
      </c>
      <c r="O590" s="20" t="str">
        <f>IF(原始数据!AP591="","",IF(ISERROR(MATCH(原始数据!AP591,各类选项!$E:$E,0)),1,0))</f>
        <v/>
      </c>
      <c r="P590" s="20" t="str">
        <f>IF(原始数据!AQ591="","",IF(ISERROR(MATCH(原始数据!AQ591,各类选项!$E:$E,0)),1,0))</f>
        <v/>
      </c>
      <c r="Q590" s="20" t="str">
        <f>IF(原始数据!AR591="","",IF(ISERROR(MATCH(原始数据!AR591,各类选项!$E:$E,0)),1,0))</f>
        <v/>
      </c>
      <c r="R590" s="20" t="str">
        <f>IF(原始数据!AS591="","",IF(ISERROR(MATCH(原始数据!AS591,各类选项!$E:$E,0)),1,0))</f>
        <v/>
      </c>
      <c r="S590" s="20" t="str">
        <f>IF(原始数据!AV591="","",IF(ISERROR(MATCH(原始数据!AV591,各类选项!$C:$C,0)),1,0))</f>
        <v/>
      </c>
      <c r="T590" s="20" t="str">
        <f>IF(赛后数据!M591="","",IF(ISERROR(MATCH(赛后数据!M591,(各类选项!J:J),0)),1,0))</f>
        <v/>
      </c>
      <c r="U590" s="20" t="str">
        <f>IF(赛后数据!U591="","",IF(ISERROR(MATCH(赛后数据!U591,(各类选项!J:J),0)),1,0))</f>
        <v/>
      </c>
      <c r="V590" s="20" t="str">
        <f>IF(赛后数据!AC591="","",IF(ISERROR(MATCH(赛后数据!AC591,(各类选项!J:J),0)),1,0))</f>
        <v/>
      </c>
      <c r="W590" s="20" t="str">
        <f>IF(赛后数据!AK591="","",IF(ISERROR(MATCH(赛后数据!AK591,(各类选项!J:J),0)),1,0))</f>
        <v/>
      </c>
      <c r="Y590" s="20" t="str">
        <f>IF(对局数据!AM591="","",IF(ISERROR(MATCH(对局数据!AM591,(各类选项!J:J),0)),1,0))</f>
        <v/>
      </c>
    </row>
    <row r="591" spans="1:25">
      <c r="A591" s="20">
        <f t="shared" si="27"/>
        <v>0</v>
      </c>
      <c r="B591" s="20">
        <f t="shared" si="28"/>
        <v>0</v>
      </c>
      <c r="C591" s="20">
        <f t="shared" si="29"/>
        <v>0</v>
      </c>
      <c r="D591" s="20" t="str">
        <f>IF(原始数据!K592="","",IF(ISERROR(MATCH(原始数据!K592,原始数据!E592:F592,0)),1,0)-IF(原始数据!K592="",1,0))</f>
        <v/>
      </c>
      <c r="E591" s="20" t="str">
        <f>IF(原始数据!L592="","",IF(ISERROR(MATCH(原始数据!L592,各类选项!L:L,0)),1,0)-IF(原始数据!L592="",1,0))</f>
        <v/>
      </c>
      <c r="F591" s="20" t="str">
        <f>IF(原始数据!W592="","",IF(ISERROR(MATCH(原始数据!W592,各类选项!G:G,0)),1,0))</f>
        <v/>
      </c>
      <c r="G591" s="20" t="str">
        <f>IF(原始数据!X592="","",IF(ISERROR(MATCH(原始数据!X592,各类选项!G:G,0)),1,0))</f>
        <v/>
      </c>
      <c r="H591" s="20" t="str">
        <f>IF(原始数据!AK592="","",IF(ISERROR(MATCH(原始数据!AK592,各类选项!$E:$E,0)),1,0))</f>
        <v/>
      </c>
      <c r="I591" s="20" t="str">
        <f>IF(原始数据!AL592="","",IF(ISERROR(MATCH(原始数据!AL592,各类选项!$E:$E,0)),1,0))</f>
        <v/>
      </c>
      <c r="J591" s="20" t="str">
        <f>IF(原始数据!AR592="","",IF(ISERROR(MATCH(原始数据!AR592,各类选项!$E:$E,0)),1,0))</f>
        <v/>
      </c>
      <c r="K591" s="20" t="str">
        <f>IF(原始数据!AT592="","",IF(ISERROR(MATCH(原始数据!AT592,各类选项!$E:$E,0)),1,0))</f>
        <v/>
      </c>
      <c r="L591" s="20" t="str">
        <f>IF(原始数据!AM592="","",IF(ISERROR(MATCH(原始数据!AM592,各类选项!$C:$C,0)),1,0))</f>
        <v/>
      </c>
      <c r="M591" s="20" t="str">
        <f>IF(原始数据!AN592="","",IF(ISERROR(MATCH(原始数据!AN592,各类选项!$C:$C,0)),1,0))</f>
        <v/>
      </c>
      <c r="N591" s="20" t="str">
        <f>IF(原始数据!AO592="","",IF(ISERROR(MATCH(原始数据!AO592,各类选项!$C:$C,0)),1,0))</f>
        <v/>
      </c>
      <c r="O591" s="20" t="str">
        <f>IF(原始数据!AP592="","",IF(ISERROR(MATCH(原始数据!AP592,各类选项!$E:$E,0)),1,0))</f>
        <v/>
      </c>
      <c r="P591" s="20" t="str">
        <f>IF(原始数据!AQ592="","",IF(ISERROR(MATCH(原始数据!AQ592,各类选项!$E:$E,0)),1,0))</f>
        <v/>
      </c>
      <c r="Q591" s="20" t="str">
        <f>IF(原始数据!AR592="","",IF(ISERROR(MATCH(原始数据!AR592,各类选项!$E:$E,0)),1,0))</f>
        <v/>
      </c>
      <c r="R591" s="20" t="str">
        <f>IF(原始数据!AS592="","",IF(ISERROR(MATCH(原始数据!AS592,各类选项!$E:$E,0)),1,0))</f>
        <v/>
      </c>
      <c r="S591" s="20" t="str">
        <f>IF(原始数据!AV592="","",IF(ISERROR(MATCH(原始数据!AV592,各类选项!$C:$C,0)),1,0))</f>
        <v/>
      </c>
      <c r="T591" s="20" t="str">
        <f>IF(赛后数据!M592="","",IF(ISERROR(MATCH(赛后数据!M592,(各类选项!J:J),0)),1,0))</f>
        <v/>
      </c>
      <c r="U591" s="20" t="str">
        <f>IF(赛后数据!U592="","",IF(ISERROR(MATCH(赛后数据!U592,(各类选项!J:J),0)),1,0))</f>
        <v/>
      </c>
      <c r="V591" s="20" t="str">
        <f>IF(赛后数据!AC592="","",IF(ISERROR(MATCH(赛后数据!AC592,(各类选项!J:J),0)),1,0))</f>
        <v/>
      </c>
      <c r="W591" s="20" t="str">
        <f>IF(赛后数据!AK592="","",IF(ISERROR(MATCH(赛后数据!AK592,(各类选项!J:J),0)),1,0))</f>
        <v/>
      </c>
      <c r="Y591" s="20" t="str">
        <f>IF(对局数据!AM592="","",IF(ISERROR(MATCH(对局数据!AM592,(各类选项!J:J),0)),1,0))</f>
        <v/>
      </c>
    </row>
    <row r="592" spans="1:25">
      <c r="A592" s="20">
        <f t="shared" si="27"/>
        <v>0</v>
      </c>
      <c r="B592" s="20">
        <f t="shared" si="28"/>
        <v>0</v>
      </c>
      <c r="C592" s="20">
        <f t="shared" si="29"/>
        <v>0</v>
      </c>
      <c r="D592" s="20" t="str">
        <f>IF(原始数据!K593="","",IF(ISERROR(MATCH(原始数据!K593,原始数据!E593:F593,0)),1,0)-IF(原始数据!K593="",1,0))</f>
        <v/>
      </c>
      <c r="E592" s="20" t="str">
        <f>IF(原始数据!L593="","",IF(ISERROR(MATCH(原始数据!L593,各类选项!L:L,0)),1,0)-IF(原始数据!L593="",1,0))</f>
        <v/>
      </c>
      <c r="F592" s="20" t="str">
        <f>IF(原始数据!W593="","",IF(ISERROR(MATCH(原始数据!W593,各类选项!G:G,0)),1,0))</f>
        <v/>
      </c>
      <c r="G592" s="20" t="str">
        <f>IF(原始数据!X593="","",IF(ISERROR(MATCH(原始数据!X593,各类选项!G:G,0)),1,0))</f>
        <v/>
      </c>
      <c r="H592" s="20" t="str">
        <f>IF(原始数据!AK593="","",IF(ISERROR(MATCH(原始数据!AK593,各类选项!$E:$E,0)),1,0))</f>
        <v/>
      </c>
      <c r="I592" s="20" t="str">
        <f>IF(原始数据!AL593="","",IF(ISERROR(MATCH(原始数据!AL593,各类选项!$E:$E,0)),1,0))</f>
        <v/>
      </c>
      <c r="J592" s="20" t="str">
        <f>IF(原始数据!AR593="","",IF(ISERROR(MATCH(原始数据!AR593,各类选项!$E:$E,0)),1,0))</f>
        <v/>
      </c>
      <c r="K592" s="20" t="str">
        <f>IF(原始数据!AT593="","",IF(ISERROR(MATCH(原始数据!AT593,各类选项!$E:$E,0)),1,0))</f>
        <v/>
      </c>
      <c r="L592" s="20" t="str">
        <f>IF(原始数据!AM593="","",IF(ISERROR(MATCH(原始数据!AM593,各类选项!$C:$C,0)),1,0))</f>
        <v/>
      </c>
      <c r="M592" s="20" t="str">
        <f>IF(原始数据!AN593="","",IF(ISERROR(MATCH(原始数据!AN593,各类选项!$C:$C,0)),1,0))</f>
        <v/>
      </c>
      <c r="N592" s="20" t="str">
        <f>IF(原始数据!AO593="","",IF(ISERROR(MATCH(原始数据!AO593,各类选项!$C:$C,0)),1,0))</f>
        <v/>
      </c>
      <c r="O592" s="20" t="str">
        <f>IF(原始数据!AP593="","",IF(ISERROR(MATCH(原始数据!AP593,各类选项!$E:$E,0)),1,0))</f>
        <v/>
      </c>
      <c r="P592" s="20" t="str">
        <f>IF(原始数据!AQ593="","",IF(ISERROR(MATCH(原始数据!AQ593,各类选项!$E:$E,0)),1,0))</f>
        <v/>
      </c>
      <c r="Q592" s="20" t="str">
        <f>IF(原始数据!AR593="","",IF(ISERROR(MATCH(原始数据!AR593,各类选项!$E:$E,0)),1,0))</f>
        <v/>
      </c>
      <c r="R592" s="20" t="str">
        <f>IF(原始数据!AS593="","",IF(ISERROR(MATCH(原始数据!AS593,各类选项!$E:$E,0)),1,0))</f>
        <v/>
      </c>
      <c r="S592" s="20" t="str">
        <f>IF(原始数据!AV593="","",IF(ISERROR(MATCH(原始数据!AV593,各类选项!$C:$C,0)),1,0))</f>
        <v/>
      </c>
      <c r="T592" s="20" t="str">
        <f>IF(赛后数据!M593="","",IF(ISERROR(MATCH(赛后数据!M593,(各类选项!J:J),0)),1,0))</f>
        <v/>
      </c>
      <c r="U592" s="20" t="str">
        <f>IF(赛后数据!U593="","",IF(ISERROR(MATCH(赛后数据!U593,(各类选项!J:J),0)),1,0))</f>
        <v/>
      </c>
      <c r="V592" s="20" t="str">
        <f>IF(赛后数据!AC593="","",IF(ISERROR(MATCH(赛后数据!AC593,(各类选项!J:J),0)),1,0))</f>
        <v/>
      </c>
      <c r="W592" s="20" t="str">
        <f>IF(赛后数据!AK593="","",IF(ISERROR(MATCH(赛后数据!AK593,(各类选项!J:J),0)),1,0))</f>
        <v/>
      </c>
      <c r="Y592" s="20" t="str">
        <f>IF(对局数据!AM593="","",IF(ISERROR(MATCH(对局数据!AM593,(各类选项!J:J),0)),1,0))</f>
        <v/>
      </c>
    </row>
    <row r="593" spans="1:25">
      <c r="A593" s="20">
        <f t="shared" si="27"/>
        <v>0</v>
      </c>
      <c r="B593" s="20">
        <f t="shared" si="28"/>
        <v>0</v>
      </c>
      <c r="C593" s="20">
        <f t="shared" si="29"/>
        <v>0</v>
      </c>
      <c r="D593" s="20" t="str">
        <f>IF(原始数据!K594="","",IF(ISERROR(MATCH(原始数据!K594,原始数据!E594:F594,0)),1,0)-IF(原始数据!K594="",1,0))</f>
        <v/>
      </c>
      <c r="E593" s="20" t="str">
        <f>IF(原始数据!L594="","",IF(ISERROR(MATCH(原始数据!L594,各类选项!L:L,0)),1,0)-IF(原始数据!L594="",1,0))</f>
        <v/>
      </c>
      <c r="F593" s="20" t="str">
        <f>IF(原始数据!W594="","",IF(ISERROR(MATCH(原始数据!W594,各类选项!G:G,0)),1,0))</f>
        <v/>
      </c>
      <c r="G593" s="20" t="str">
        <f>IF(原始数据!X594="","",IF(ISERROR(MATCH(原始数据!X594,各类选项!G:G,0)),1,0))</f>
        <v/>
      </c>
      <c r="H593" s="20" t="str">
        <f>IF(原始数据!AK594="","",IF(ISERROR(MATCH(原始数据!AK594,各类选项!$E:$E,0)),1,0))</f>
        <v/>
      </c>
      <c r="I593" s="20" t="str">
        <f>IF(原始数据!AL594="","",IF(ISERROR(MATCH(原始数据!AL594,各类选项!$E:$E,0)),1,0))</f>
        <v/>
      </c>
      <c r="J593" s="20" t="str">
        <f>IF(原始数据!AR594="","",IF(ISERROR(MATCH(原始数据!AR594,各类选项!$E:$E,0)),1,0))</f>
        <v/>
      </c>
      <c r="K593" s="20" t="str">
        <f>IF(原始数据!AT594="","",IF(ISERROR(MATCH(原始数据!AT594,各类选项!$E:$E,0)),1,0))</f>
        <v/>
      </c>
      <c r="L593" s="20" t="str">
        <f>IF(原始数据!AM594="","",IF(ISERROR(MATCH(原始数据!AM594,各类选项!$C:$C,0)),1,0))</f>
        <v/>
      </c>
      <c r="M593" s="20" t="str">
        <f>IF(原始数据!AN594="","",IF(ISERROR(MATCH(原始数据!AN594,各类选项!$C:$C,0)),1,0))</f>
        <v/>
      </c>
      <c r="N593" s="20" t="str">
        <f>IF(原始数据!AO594="","",IF(ISERROR(MATCH(原始数据!AO594,各类选项!$C:$C,0)),1,0))</f>
        <v/>
      </c>
      <c r="O593" s="20" t="str">
        <f>IF(原始数据!AP594="","",IF(ISERROR(MATCH(原始数据!AP594,各类选项!$E:$E,0)),1,0))</f>
        <v/>
      </c>
      <c r="P593" s="20" t="str">
        <f>IF(原始数据!AQ594="","",IF(ISERROR(MATCH(原始数据!AQ594,各类选项!$E:$E,0)),1,0))</f>
        <v/>
      </c>
      <c r="Q593" s="20" t="str">
        <f>IF(原始数据!AR594="","",IF(ISERROR(MATCH(原始数据!AR594,各类选项!$E:$E,0)),1,0))</f>
        <v/>
      </c>
      <c r="R593" s="20" t="str">
        <f>IF(原始数据!AS594="","",IF(ISERROR(MATCH(原始数据!AS594,各类选项!$E:$E,0)),1,0))</f>
        <v/>
      </c>
      <c r="S593" s="20" t="str">
        <f>IF(原始数据!AV594="","",IF(ISERROR(MATCH(原始数据!AV594,各类选项!$C:$C,0)),1,0))</f>
        <v/>
      </c>
      <c r="T593" s="20" t="str">
        <f>IF(赛后数据!M594="","",IF(ISERROR(MATCH(赛后数据!M594,(各类选项!J:J),0)),1,0))</f>
        <v/>
      </c>
      <c r="U593" s="20" t="str">
        <f>IF(赛后数据!U594="","",IF(ISERROR(MATCH(赛后数据!U594,(各类选项!J:J),0)),1,0))</f>
        <v/>
      </c>
      <c r="V593" s="20" t="str">
        <f>IF(赛后数据!AC594="","",IF(ISERROR(MATCH(赛后数据!AC594,(各类选项!J:J),0)),1,0))</f>
        <v/>
      </c>
      <c r="W593" s="20" t="str">
        <f>IF(赛后数据!AK594="","",IF(ISERROR(MATCH(赛后数据!AK594,(各类选项!J:J),0)),1,0))</f>
        <v/>
      </c>
      <c r="Y593" s="20" t="str">
        <f>IF(对局数据!AM594="","",IF(ISERROR(MATCH(对局数据!AM594,(各类选项!J:J),0)),1,0))</f>
        <v/>
      </c>
    </row>
    <row r="594" spans="1:25">
      <c r="A594" s="20">
        <f t="shared" si="27"/>
        <v>0</v>
      </c>
      <c r="B594" s="20">
        <f t="shared" si="28"/>
        <v>0</v>
      </c>
      <c r="C594" s="20">
        <f t="shared" si="29"/>
        <v>0</v>
      </c>
      <c r="D594" s="20" t="str">
        <f>IF(原始数据!K595="","",IF(ISERROR(MATCH(原始数据!K595,原始数据!E595:F595,0)),1,0)-IF(原始数据!K595="",1,0))</f>
        <v/>
      </c>
      <c r="E594" s="20" t="str">
        <f>IF(原始数据!L595="","",IF(ISERROR(MATCH(原始数据!L595,各类选项!L:L,0)),1,0)-IF(原始数据!L595="",1,0))</f>
        <v/>
      </c>
      <c r="F594" s="20" t="str">
        <f>IF(原始数据!W595="","",IF(ISERROR(MATCH(原始数据!W595,各类选项!G:G,0)),1,0))</f>
        <v/>
      </c>
      <c r="G594" s="20" t="str">
        <f>IF(原始数据!X595="","",IF(ISERROR(MATCH(原始数据!X595,各类选项!G:G,0)),1,0))</f>
        <v/>
      </c>
      <c r="H594" s="20" t="str">
        <f>IF(原始数据!AK595="","",IF(ISERROR(MATCH(原始数据!AK595,各类选项!$E:$E,0)),1,0))</f>
        <v/>
      </c>
      <c r="I594" s="20" t="str">
        <f>IF(原始数据!AL595="","",IF(ISERROR(MATCH(原始数据!AL595,各类选项!$E:$E,0)),1,0))</f>
        <v/>
      </c>
      <c r="J594" s="20" t="str">
        <f>IF(原始数据!AR595="","",IF(ISERROR(MATCH(原始数据!AR595,各类选项!$E:$E,0)),1,0))</f>
        <v/>
      </c>
      <c r="K594" s="20" t="str">
        <f>IF(原始数据!AT595="","",IF(ISERROR(MATCH(原始数据!AT595,各类选项!$E:$E,0)),1,0))</f>
        <v/>
      </c>
      <c r="L594" s="20" t="str">
        <f>IF(原始数据!AM595="","",IF(ISERROR(MATCH(原始数据!AM595,各类选项!$C:$C,0)),1,0))</f>
        <v/>
      </c>
      <c r="M594" s="20" t="str">
        <f>IF(原始数据!AN595="","",IF(ISERROR(MATCH(原始数据!AN595,各类选项!$C:$C,0)),1,0))</f>
        <v/>
      </c>
      <c r="N594" s="20" t="str">
        <f>IF(原始数据!AO595="","",IF(ISERROR(MATCH(原始数据!AO595,各类选项!$C:$C,0)),1,0))</f>
        <v/>
      </c>
      <c r="O594" s="20" t="str">
        <f>IF(原始数据!AP595="","",IF(ISERROR(MATCH(原始数据!AP595,各类选项!$E:$E,0)),1,0))</f>
        <v/>
      </c>
      <c r="P594" s="20" t="str">
        <f>IF(原始数据!AQ595="","",IF(ISERROR(MATCH(原始数据!AQ595,各类选项!$E:$E,0)),1,0))</f>
        <v/>
      </c>
      <c r="Q594" s="20" t="str">
        <f>IF(原始数据!AR595="","",IF(ISERROR(MATCH(原始数据!AR595,各类选项!$E:$E,0)),1,0))</f>
        <v/>
      </c>
      <c r="R594" s="20" t="str">
        <f>IF(原始数据!AS595="","",IF(ISERROR(MATCH(原始数据!AS595,各类选项!$E:$E,0)),1,0))</f>
        <v/>
      </c>
      <c r="S594" s="20" t="str">
        <f>IF(原始数据!AV595="","",IF(ISERROR(MATCH(原始数据!AV595,各类选项!$C:$C,0)),1,0))</f>
        <v/>
      </c>
      <c r="T594" s="20" t="str">
        <f>IF(赛后数据!M595="","",IF(ISERROR(MATCH(赛后数据!M595,(各类选项!J:J),0)),1,0))</f>
        <v/>
      </c>
      <c r="U594" s="20" t="str">
        <f>IF(赛后数据!U595="","",IF(ISERROR(MATCH(赛后数据!U595,(各类选项!J:J),0)),1,0))</f>
        <v/>
      </c>
      <c r="V594" s="20" t="str">
        <f>IF(赛后数据!AC595="","",IF(ISERROR(MATCH(赛后数据!AC595,(各类选项!J:J),0)),1,0))</f>
        <v/>
      </c>
      <c r="W594" s="20" t="str">
        <f>IF(赛后数据!AK595="","",IF(ISERROR(MATCH(赛后数据!AK595,(各类选项!J:J),0)),1,0))</f>
        <v/>
      </c>
      <c r="Y594" s="20" t="str">
        <f>IF(对局数据!AM595="","",IF(ISERROR(MATCH(对局数据!AM595,(各类选项!J:J),0)),1,0))</f>
        <v/>
      </c>
    </row>
    <row r="595" spans="1:25">
      <c r="A595" s="20">
        <f t="shared" si="27"/>
        <v>0</v>
      </c>
      <c r="B595" s="20">
        <f t="shared" si="28"/>
        <v>0</v>
      </c>
      <c r="C595" s="20">
        <f t="shared" si="29"/>
        <v>0</v>
      </c>
      <c r="D595" s="20" t="str">
        <f>IF(原始数据!K596="","",IF(ISERROR(MATCH(原始数据!K596,原始数据!E596:F596,0)),1,0)-IF(原始数据!K596="",1,0))</f>
        <v/>
      </c>
      <c r="E595" s="20" t="str">
        <f>IF(原始数据!L596="","",IF(ISERROR(MATCH(原始数据!L596,各类选项!L:L,0)),1,0)-IF(原始数据!L596="",1,0))</f>
        <v/>
      </c>
      <c r="F595" s="20" t="str">
        <f>IF(原始数据!W596="","",IF(ISERROR(MATCH(原始数据!W596,各类选项!G:G,0)),1,0))</f>
        <v/>
      </c>
      <c r="G595" s="20" t="str">
        <f>IF(原始数据!X596="","",IF(ISERROR(MATCH(原始数据!X596,各类选项!G:G,0)),1,0))</f>
        <v/>
      </c>
      <c r="H595" s="20" t="str">
        <f>IF(原始数据!AK596="","",IF(ISERROR(MATCH(原始数据!AK596,各类选项!$E:$E,0)),1,0))</f>
        <v/>
      </c>
      <c r="I595" s="20" t="str">
        <f>IF(原始数据!AL596="","",IF(ISERROR(MATCH(原始数据!AL596,各类选项!$E:$E,0)),1,0))</f>
        <v/>
      </c>
      <c r="J595" s="20" t="str">
        <f>IF(原始数据!AR596="","",IF(ISERROR(MATCH(原始数据!AR596,各类选项!$E:$E,0)),1,0))</f>
        <v/>
      </c>
      <c r="K595" s="20" t="str">
        <f>IF(原始数据!AT596="","",IF(ISERROR(MATCH(原始数据!AT596,各类选项!$E:$E,0)),1,0))</f>
        <v/>
      </c>
      <c r="L595" s="20" t="str">
        <f>IF(原始数据!AM596="","",IF(ISERROR(MATCH(原始数据!AM596,各类选项!$C:$C,0)),1,0))</f>
        <v/>
      </c>
      <c r="M595" s="20" t="str">
        <f>IF(原始数据!AN596="","",IF(ISERROR(MATCH(原始数据!AN596,各类选项!$C:$C,0)),1,0))</f>
        <v/>
      </c>
      <c r="N595" s="20" t="str">
        <f>IF(原始数据!AO596="","",IF(ISERROR(MATCH(原始数据!AO596,各类选项!$C:$C,0)),1,0))</f>
        <v/>
      </c>
      <c r="O595" s="20" t="str">
        <f>IF(原始数据!AP596="","",IF(ISERROR(MATCH(原始数据!AP596,各类选项!$E:$E,0)),1,0))</f>
        <v/>
      </c>
      <c r="P595" s="20" t="str">
        <f>IF(原始数据!AQ596="","",IF(ISERROR(MATCH(原始数据!AQ596,各类选项!$E:$E,0)),1,0))</f>
        <v/>
      </c>
      <c r="Q595" s="20" t="str">
        <f>IF(原始数据!AR596="","",IF(ISERROR(MATCH(原始数据!AR596,各类选项!$E:$E,0)),1,0))</f>
        <v/>
      </c>
      <c r="R595" s="20" t="str">
        <f>IF(原始数据!AS596="","",IF(ISERROR(MATCH(原始数据!AS596,各类选项!$E:$E,0)),1,0))</f>
        <v/>
      </c>
      <c r="S595" s="20" t="str">
        <f>IF(原始数据!AV596="","",IF(ISERROR(MATCH(原始数据!AV596,各类选项!$C:$C,0)),1,0))</f>
        <v/>
      </c>
      <c r="T595" s="20" t="str">
        <f>IF(赛后数据!M596="","",IF(ISERROR(MATCH(赛后数据!M596,(各类选项!J:J),0)),1,0))</f>
        <v/>
      </c>
      <c r="U595" s="20" t="str">
        <f>IF(赛后数据!U596="","",IF(ISERROR(MATCH(赛后数据!U596,(各类选项!J:J),0)),1,0))</f>
        <v/>
      </c>
      <c r="V595" s="20" t="str">
        <f>IF(赛后数据!AC596="","",IF(ISERROR(MATCH(赛后数据!AC596,(各类选项!J:J),0)),1,0))</f>
        <v/>
      </c>
      <c r="W595" s="20" t="str">
        <f>IF(赛后数据!AK596="","",IF(ISERROR(MATCH(赛后数据!AK596,(各类选项!J:J),0)),1,0))</f>
        <v/>
      </c>
      <c r="Y595" s="20" t="str">
        <f>IF(对局数据!AM596="","",IF(ISERROR(MATCH(对局数据!AM596,(各类选项!J:J),0)),1,0))</f>
        <v/>
      </c>
    </row>
    <row r="596" spans="1:25">
      <c r="A596" s="20">
        <f t="shared" si="27"/>
        <v>0</v>
      </c>
      <c r="B596" s="20">
        <f t="shared" si="28"/>
        <v>0</v>
      </c>
      <c r="C596" s="20">
        <f t="shared" si="29"/>
        <v>0</v>
      </c>
      <c r="D596" s="20" t="str">
        <f>IF(原始数据!K597="","",IF(ISERROR(MATCH(原始数据!K597,原始数据!E597:F597,0)),1,0)-IF(原始数据!K597="",1,0))</f>
        <v/>
      </c>
      <c r="E596" s="20" t="str">
        <f>IF(原始数据!L597="","",IF(ISERROR(MATCH(原始数据!L597,各类选项!L:L,0)),1,0)-IF(原始数据!L597="",1,0))</f>
        <v/>
      </c>
      <c r="F596" s="20" t="str">
        <f>IF(原始数据!W597="","",IF(ISERROR(MATCH(原始数据!W597,各类选项!G:G,0)),1,0))</f>
        <v/>
      </c>
      <c r="G596" s="20" t="str">
        <f>IF(原始数据!X597="","",IF(ISERROR(MATCH(原始数据!X597,各类选项!G:G,0)),1,0))</f>
        <v/>
      </c>
      <c r="H596" s="20" t="str">
        <f>IF(原始数据!AK597="","",IF(ISERROR(MATCH(原始数据!AK597,各类选项!$E:$E,0)),1,0))</f>
        <v/>
      </c>
      <c r="I596" s="20" t="str">
        <f>IF(原始数据!AL597="","",IF(ISERROR(MATCH(原始数据!AL597,各类选项!$E:$E,0)),1,0))</f>
        <v/>
      </c>
      <c r="J596" s="20" t="str">
        <f>IF(原始数据!AR597="","",IF(ISERROR(MATCH(原始数据!AR597,各类选项!$E:$E,0)),1,0))</f>
        <v/>
      </c>
      <c r="K596" s="20" t="str">
        <f>IF(原始数据!AT597="","",IF(ISERROR(MATCH(原始数据!AT597,各类选项!$E:$E,0)),1,0))</f>
        <v/>
      </c>
      <c r="L596" s="20" t="str">
        <f>IF(原始数据!AM597="","",IF(ISERROR(MATCH(原始数据!AM597,各类选项!$C:$C,0)),1,0))</f>
        <v/>
      </c>
      <c r="M596" s="20" t="str">
        <f>IF(原始数据!AN597="","",IF(ISERROR(MATCH(原始数据!AN597,各类选项!$C:$C,0)),1,0))</f>
        <v/>
      </c>
      <c r="N596" s="20" t="str">
        <f>IF(原始数据!AO597="","",IF(ISERROR(MATCH(原始数据!AO597,各类选项!$C:$C,0)),1,0))</f>
        <v/>
      </c>
      <c r="O596" s="20" t="str">
        <f>IF(原始数据!AP597="","",IF(ISERROR(MATCH(原始数据!AP597,各类选项!$E:$E,0)),1,0))</f>
        <v/>
      </c>
      <c r="P596" s="20" t="str">
        <f>IF(原始数据!AQ597="","",IF(ISERROR(MATCH(原始数据!AQ597,各类选项!$E:$E,0)),1,0))</f>
        <v/>
      </c>
      <c r="Q596" s="20" t="str">
        <f>IF(原始数据!AR597="","",IF(ISERROR(MATCH(原始数据!AR597,各类选项!$E:$E,0)),1,0))</f>
        <v/>
      </c>
      <c r="R596" s="20" t="str">
        <f>IF(原始数据!AS597="","",IF(ISERROR(MATCH(原始数据!AS597,各类选项!$E:$E,0)),1,0))</f>
        <v/>
      </c>
      <c r="S596" s="20" t="str">
        <f>IF(原始数据!AV597="","",IF(ISERROR(MATCH(原始数据!AV597,各类选项!$C:$C,0)),1,0))</f>
        <v/>
      </c>
      <c r="T596" s="20" t="str">
        <f>IF(赛后数据!M597="","",IF(ISERROR(MATCH(赛后数据!M597,(各类选项!J:J),0)),1,0))</f>
        <v/>
      </c>
      <c r="U596" s="20" t="str">
        <f>IF(赛后数据!U597="","",IF(ISERROR(MATCH(赛后数据!U597,(各类选项!J:J),0)),1,0))</f>
        <v/>
      </c>
      <c r="V596" s="20" t="str">
        <f>IF(赛后数据!AC597="","",IF(ISERROR(MATCH(赛后数据!AC597,(各类选项!J:J),0)),1,0))</f>
        <v/>
      </c>
      <c r="W596" s="20" t="str">
        <f>IF(赛后数据!AK597="","",IF(ISERROR(MATCH(赛后数据!AK597,(各类选项!J:J),0)),1,0))</f>
        <v/>
      </c>
      <c r="Y596" s="20" t="str">
        <f>IF(对局数据!AM597="","",IF(ISERROR(MATCH(对局数据!AM597,(各类选项!J:J),0)),1,0))</f>
        <v/>
      </c>
    </row>
    <row r="597" spans="1:25">
      <c r="A597" s="20">
        <f t="shared" si="27"/>
        <v>0</v>
      </c>
      <c r="B597" s="20">
        <f t="shared" si="28"/>
        <v>0</v>
      </c>
      <c r="C597" s="20">
        <f t="shared" si="29"/>
        <v>0</v>
      </c>
      <c r="D597" s="20" t="str">
        <f>IF(原始数据!K598="","",IF(ISERROR(MATCH(原始数据!K598,原始数据!E598:F598,0)),1,0)-IF(原始数据!K598="",1,0))</f>
        <v/>
      </c>
      <c r="E597" s="20" t="str">
        <f>IF(原始数据!L598="","",IF(ISERROR(MATCH(原始数据!L598,各类选项!L:L,0)),1,0)-IF(原始数据!L598="",1,0))</f>
        <v/>
      </c>
      <c r="F597" s="20" t="str">
        <f>IF(原始数据!W598="","",IF(ISERROR(MATCH(原始数据!W598,各类选项!G:G,0)),1,0))</f>
        <v/>
      </c>
      <c r="G597" s="20" t="str">
        <f>IF(原始数据!X598="","",IF(ISERROR(MATCH(原始数据!X598,各类选项!G:G,0)),1,0))</f>
        <v/>
      </c>
      <c r="H597" s="20" t="str">
        <f>IF(原始数据!AK598="","",IF(ISERROR(MATCH(原始数据!AK598,各类选项!$E:$E,0)),1,0))</f>
        <v/>
      </c>
      <c r="I597" s="20" t="str">
        <f>IF(原始数据!AL598="","",IF(ISERROR(MATCH(原始数据!AL598,各类选项!$E:$E,0)),1,0))</f>
        <v/>
      </c>
      <c r="J597" s="20" t="str">
        <f>IF(原始数据!AR598="","",IF(ISERROR(MATCH(原始数据!AR598,各类选项!$E:$E,0)),1,0))</f>
        <v/>
      </c>
      <c r="K597" s="20" t="str">
        <f>IF(原始数据!AT598="","",IF(ISERROR(MATCH(原始数据!AT598,各类选项!$E:$E,0)),1,0))</f>
        <v/>
      </c>
      <c r="L597" s="20" t="str">
        <f>IF(原始数据!AM598="","",IF(ISERROR(MATCH(原始数据!AM598,各类选项!$C:$C,0)),1,0))</f>
        <v/>
      </c>
      <c r="M597" s="20" t="str">
        <f>IF(原始数据!AN598="","",IF(ISERROR(MATCH(原始数据!AN598,各类选项!$C:$C,0)),1,0))</f>
        <v/>
      </c>
      <c r="N597" s="20" t="str">
        <f>IF(原始数据!AO598="","",IF(ISERROR(MATCH(原始数据!AO598,各类选项!$C:$C,0)),1,0))</f>
        <v/>
      </c>
      <c r="O597" s="20" t="str">
        <f>IF(原始数据!AP598="","",IF(ISERROR(MATCH(原始数据!AP598,各类选项!$E:$E,0)),1,0))</f>
        <v/>
      </c>
      <c r="P597" s="20" t="str">
        <f>IF(原始数据!AQ598="","",IF(ISERROR(MATCH(原始数据!AQ598,各类选项!$E:$E,0)),1,0))</f>
        <v/>
      </c>
      <c r="Q597" s="20" t="str">
        <f>IF(原始数据!AR598="","",IF(ISERROR(MATCH(原始数据!AR598,各类选项!$E:$E,0)),1,0))</f>
        <v/>
      </c>
      <c r="R597" s="20" t="str">
        <f>IF(原始数据!AS598="","",IF(ISERROR(MATCH(原始数据!AS598,各类选项!$E:$E,0)),1,0))</f>
        <v/>
      </c>
      <c r="S597" s="20" t="str">
        <f>IF(原始数据!AV598="","",IF(ISERROR(MATCH(原始数据!AV598,各类选项!$C:$C,0)),1,0))</f>
        <v/>
      </c>
      <c r="T597" s="20" t="str">
        <f>IF(赛后数据!M598="","",IF(ISERROR(MATCH(赛后数据!M598,(各类选项!J:J),0)),1,0))</f>
        <v/>
      </c>
      <c r="U597" s="20" t="str">
        <f>IF(赛后数据!U598="","",IF(ISERROR(MATCH(赛后数据!U598,(各类选项!J:J),0)),1,0))</f>
        <v/>
      </c>
      <c r="V597" s="20" t="str">
        <f>IF(赛后数据!AC598="","",IF(ISERROR(MATCH(赛后数据!AC598,(各类选项!J:J),0)),1,0))</f>
        <v/>
      </c>
      <c r="W597" s="20" t="str">
        <f>IF(赛后数据!AK598="","",IF(ISERROR(MATCH(赛后数据!AK598,(各类选项!J:J),0)),1,0))</f>
        <v/>
      </c>
      <c r="Y597" s="20" t="str">
        <f>IF(对局数据!AM598="","",IF(ISERROR(MATCH(对局数据!AM598,(各类选项!J:J),0)),1,0))</f>
        <v/>
      </c>
    </row>
    <row r="598" spans="1:25">
      <c r="A598" s="20">
        <f t="shared" si="27"/>
        <v>0</v>
      </c>
      <c r="B598" s="20">
        <f t="shared" si="28"/>
        <v>0</v>
      </c>
      <c r="C598" s="20">
        <f t="shared" si="29"/>
        <v>0</v>
      </c>
      <c r="D598" s="20" t="str">
        <f>IF(原始数据!K599="","",IF(ISERROR(MATCH(原始数据!K599,原始数据!E599:F599,0)),1,0)-IF(原始数据!K599="",1,0))</f>
        <v/>
      </c>
      <c r="E598" s="20" t="str">
        <f>IF(原始数据!L599="","",IF(ISERROR(MATCH(原始数据!L599,各类选项!L:L,0)),1,0)-IF(原始数据!L599="",1,0))</f>
        <v/>
      </c>
      <c r="F598" s="20" t="str">
        <f>IF(原始数据!W599="","",IF(ISERROR(MATCH(原始数据!W599,各类选项!G:G,0)),1,0))</f>
        <v/>
      </c>
      <c r="G598" s="20" t="str">
        <f>IF(原始数据!X599="","",IF(ISERROR(MATCH(原始数据!X599,各类选项!G:G,0)),1,0))</f>
        <v/>
      </c>
      <c r="H598" s="20" t="str">
        <f>IF(原始数据!AK599="","",IF(ISERROR(MATCH(原始数据!AK599,各类选项!$E:$E,0)),1,0))</f>
        <v/>
      </c>
      <c r="I598" s="20" t="str">
        <f>IF(原始数据!AL599="","",IF(ISERROR(MATCH(原始数据!AL599,各类选项!$E:$E,0)),1,0))</f>
        <v/>
      </c>
      <c r="J598" s="20" t="str">
        <f>IF(原始数据!AR599="","",IF(ISERROR(MATCH(原始数据!AR599,各类选项!$E:$E,0)),1,0))</f>
        <v/>
      </c>
      <c r="K598" s="20" t="str">
        <f>IF(原始数据!AT599="","",IF(ISERROR(MATCH(原始数据!AT599,各类选项!$E:$E,0)),1,0))</f>
        <v/>
      </c>
      <c r="L598" s="20" t="str">
        <f>IF(原始数据!AM599="","",IF(ISERROR(MATCH(原始数据!AM599,各类选项!$C:$C,0)),1,0))</f>
        <v/>
      </c>
      <c r="M598" s="20" t="str">
        <f>IF(原始数据!AN599="","",IF(ISERROR(MATCH(原始数据!AN599,各类选项!$C:$C,0)),1,0))</f>
        <v/>
      </c>
      <c r="N598" s="20" t="str">
        <f>IF(原始数据!AO599="","",IF(ISERROR(MATCH(原始数据!AO599,各类选项!$C:$C,0)),1,0))</f>
        <v/>
      </c>
      <c r="O598" s="20" t="str">
        <f>IF(原始数据!AP599="","",IF(ISERROR(MATCH(原始数据!AP599,各类选项!$E:$E,0)),1,0))</f>
        <v/>
      </c>
      <c r="P598" s="20" t="str">
        <f>IF(原始数据!AQ599="","",IF(ISERROR(MATCH(原始数据!AQ599,各类选项!$E:$E,0)),1,0))</f>
        <v/>
      </c>
      <c r="Q598" s="20" t="str">
        <f>IF(原始数据!AR599="","",IF(ISERROR(MATCH(原始数据!AR599,各类选项!$E:$E,0)),1,0))</f>
        <v/>
      </c>
      <c r="R598" s="20" t="str">
        <f>IF(原始数据!AS599="","",IF(ISERROR(MATCH(原始数据!AS599,各类选项!$E:$E,0)),1,0))</f>
        <v/>
      </c>
      <c r="S598" s="20" t="str">
        <f>IF(原始数据!AV599="","",IF(ISERROR(MATCH(原始数据!AV599,各类选项!$C:$C,0)),1,0))</f>
        <v/>
      </c>
      <c r="T598" s="20" t="str">
        <f>IF(赛后数据!M599="","",IF(ISERROR(MATCH(赛后数据!M599,(各类选项!J:J),0)),1,0))</f>
        <v/>
      </c>
      <c r="U598" s="20" t="str">
        <f>IF(赛后数据!U599="","",IF(ISERROR(MATCH(赛后数据!U599,(各类选项!J:J),0)),1,0))</f>
        <v/>
      </c>
      <c r="V598" s="20" t="str">
        <f>IF(赛后数据!AC599="","",IF(ISERROR(MATCH(赛后数据!AC599,(各类选项!J:J),0)),1,0))</f>
        <v/>
      </c>
      <c r="W598" s="20" t="str">
        <f>IF(赛后数据!AK599="","",IF(ISERROR(MATCH(赛后数据!AK599,(各类选项!J:J),0)),1,0))</f>
        <v/>
      </c>
      <c r="Y598" s="20" t="str">
        <f>IF(对局数据!AM599="","",IF(ISERROR(MATCH(对局数据!AM599,(各类选项!J:J),0)),1,0))</f>
        <v/>
      </c>
    </row>
    <row r="599" spans="1:25">
      <c r="A599" s="20">
        <f t="shared" si="27"/>
        <v>0</v>
      </c>
      <c r="B599" s="20">
        <f t="shared" si="28"/>
        <v>0</v>
      </c>
      <c r="C599" s="20">
        <f t="shared" si="29"/>
        <v>0</v>
      </c>
      <c r="D599" s="20" t="str">
        <f>IF(原始数据!K600="","",IF(ISERROR(MATCH(原始数据!K600,原始数据!E600:F600,0)),1,0)-IF(原始数据!K600="",1,0))</f>
        <v/>
      </c>
      <c r="E599" s="20" t="str">
        <f>IF(原始数据!L600="","",IF(ISERROR(MATCH(原始数据!L600,各类选项!L:L,0)),1,0)-IF(原始数据!L600="",1,0))</f>
        <v/>
      </c>
      <c r="F599" s="20" t="str">
        <f>IF(原始数据!W600="","",IF(ISERROR(MATCH(原始数据!W600,各类选项!G:G,0)),1,0))</f>
        <v/>
      </c>
      <c r="G599" s="20" t="str">
        <f>IF(原始数据!X600="","",IF(ISERROR(MATCH(原始数据!X600,各类选项!G:G,0)),1,0))</f>
        <v/>
      </c>
      <c r="H599" s="20" t="str">
        <f>IF(原始数据!AK600="","",IF(ISERROR(MATCH(原始数据!AK600,各类选项!$E:$E,0)),1,0))</f>
        <v/>
      </c>
      <c r="I599" s="20" t="str">
        <f>IF(原始数据!AL600="","",IF(ISERROR(MATCH(原始数据!AL600,各类选项!$E:$E,0)),1,0))</f>
        <v/>
      </c>
      <c r="J599" s="20" t="str">
        <f>IF(原始数据!AR600="","",IF(ISERROR(MATCH(原始数据!AR600,各类选项!$E:$E,0)),1,0))</f>
        <v/>
      </c>
      <c r="K599" s="20" t="str">
        <f>IF(原始数据!AT600="","",IF(ISERROR(MATCH(原始数据!AT600,各类选项!$E:$E,0)),1,0))</f>
        <v/>
      </c>
      <c r="L599" s="20" t="str">
        <f>IF(原始数据!AM600="","",IF(ISERROR(MATCH(原始数据!AM600,各类选项!$C:$C,0)),1,0))</f>
        <v/>
      </c>
      <c r="M599" s="20" t="str">
        <f>IF(原始数据!AN600="","",IF(ISERROR(MATCH(原始数据!AN600,各类选项!$C:$C,0)),1,0))</f>
        <v/>
      </c>
      <c r="N599" s="20" t="str">
        <f>IF(原始数据!AO600="","",IF(ISERROR(MATCH(原始数据!AO600,各类选项!$C:$C,0)),1,0))</f>
        <v/>
      </c>
      <c r="O599" s="20" t="str">
        <f>IF(原始数据!AP600="","",IF(ISERROR(MATCH(原始数据!AP600,各类选项!$E:$E,0)),1,0))</f>
        <v/>
      </c>
      <c r="P599" s="20" t="str">
        <f>IF(原始数据!AQ600="","",IF(ISERROR(MATCH(原始数据!AQ600,各类选项!$E:$E,0)),1,0))</f>
        <v/>
      </c>
      <c r="Q599" s="20" t="str">
        <f>IF(原始数据!AR600="","",IF(ISERROR(MATCH(原始数据!AR600,各类选项!$E:$E,0)),1,0))</f>
        <v/>
      </c>
      <c r="R599" s="20" t="str">
        <f>IF(原始数据!AS600="","",IF(ISERROR(MATCH(原始数据!AS600,各类选项!$E:$E,0)),1,0))</f>
        <v/>
      </c>
      <c r="S599" s="20" t="str">
        <f>IF(原始数据!AV600="","",IF(ISERROR(MATCH(原始数据!AV600,各类选项!$C:$C,0)),1,0))</f>
        <v/>
      </c>
      <c r="T599" s="20" t="str">
        <f>IF(赛后数据!M600="","",IF(ISERROR(MATCH(赛后数据!M600,(各类选项!J:J),0)),1,0))</f>
        <v/>
      </c>
      <c r="U599" s="20" t="str">
        <f>IF(赛后数据!U600="","",IF(ISERROR(MATCH(赛后数据!U600,(各类选项!J:J),0)),1,0))</f>
        <v/>
      </c>
      <c r="V599" s="20" t="str">
        <f>IF(赛后数据!AC600="","",IF(ISERROR(MATCH(赛后数据!AC600,(各类选项!J:J),0)),1,0))</f>
        <v/>
      </c>
      <c r="W599" s="20" t="str">
        <f>IF(赛后数据!AK600="","",IF(ISERROR(MATCH(赛后数据!AK600,(各类选项!J:J),0)),1,0))</f>
        <v/>
      </c>
      <c r="Y599" s="20" t="str">
        <f>IF(对局数据!AM600="","",IF(ISERROR(MATCH(对局数据!AM600,(各类选项!J:J),0)),1,0))</f>
        <v/>
      </c>
    </row>
    <row r="600" spans="1:25">
      <c r="A600" s="20">
        <f t="shared" si="27"/>
        <v>0</v>
      </c>
      <c r="B600" s="20">
        <f t="shared" si="28"/>
        <v>0</v>
      </c>
      <c r="C600" s="20">
        <f t="shared" si="29"/>
        <v>0</v>
      </c>
      <c r="D600" s="20" t="str">
        <f>IF(原始数据!K601="","",IF(ISERROR(MATCH(原始数据!K601,原始数据!E601:F601,0)),1,0)-IF(原始数据!K601="",1,0))</f>
        <v/>
      </c>
      <c r="E600" s="20" t="str">
        <f>IF(原始数据!L601="","",IF(ISERROR(MATCH(原始数据!L601,各类选项!L:L,0)),1,0)-IF(原始数据!L601="",1,0))</f>
        <v/>
      </c>
      <c r="F600" s="20" t="str">
        <f>IF(原始数据!W601="","",IF(ISERROR(MATCH(原始数据!W601,各类选项!G:G,0)),1,0))</f>
        <v/>
      </c>
      <c r="G600" s="20" t="str">
        <f>IF(原始数据!X601="","",IF(ISERROR(MATCH(原始数据!X601,各类选项!G:G,0)),1,0))</f>
        <v/>
      </c>
      <c r="H600" s="20" t="str">
        <f>IF(原始数据!AK601="","",IF(ISERROR(MATCH(原始数据!AK601,各类选项!$E:$E,0)),1,0))</f>
        <v/>
      </c>
      <c r="I600" s="20" t="str">
        <f>IF(原始数据!AL601="","",IF(ISERROR(MATCH(原始数据!AL601,各类选项!$E:$E,0)),1,0))</f>
        <v/>
      </c>
      <c r="J600" s="20" t="str">
        <f>IF(原始数据!AR601="","",IF(ISERROR(MATCH(原始数据!AR601,各类选项!$E:$E,0)),1,0))</f>
        <v/>
      </c>
      <c r="K600" s="20" t="str">
        <f>IF(原始数据!AT601="","",IF(ISERROR(MATCH(原始数据!AT601,各类选项!$E:$E,0)),1,0))</f>
        <v/>
      </c>
      <c r="L600" s="20" t="str">
        <f>IF(原始数据!AM601="","",IF(ISERROR(MATCH(原始数据!AM601,各类选项!$C:$C,0)),1,0))</f>
        <v/>
      </c>
      <c r="M600" s="20" t="str">
        <f>IF(原始数据!AN601="","",IF(ISERROR(MATCH(原始数据!AN601,各类选项!$C:$C,0)),1,0))</f>
        <v/>
      </c>
      <c r="N600" s="20" t="str">
        <f>IF(原始数据!AO601="","",IF(ISERROR(MATCH(原始数据!AO601,各类选项!$C:$C,0)),1,0))</f>
        <v/>
      </c>
      <c r="O600" s="20" t="str">
        <f>IF(原始数据!AP601="","",IF(ISERROR(MATCH(原始数据!AP601,各类选项!$E:$E,0)),1,0))</f>
        <v/>
      </c>
      <c r="P600" s="20" t="str">
        <f>IF(原始数据!AQ601="","",IF(ISERROR(MATCH(原始数据!AQ601,各类选项!$E:$E,0)),1,0))</f>
        <v/>
      </c>
      <c r="Q600" s="20" t="str">
        <f>IF(原始数据!AR601="","",IF(ISERROR(MATCH(原始数据!AR601,各类选项!$E:$E,0)),1,0))</f>
        <v/>
      </c>
      <c r="R600" s="20" t="str">
        <f>IF(原始数据!AS601="","",IF(ISERROR(MATCH(原始数据!AS601,各类选项!$E:$E,0)),1,0))</f>
        <v/>
      </c>
      <c r="S600" s="20" t="str">
        <f>IF(原始数据!AV601="","",IF(ISERROR(MATCH(原始数据!AV601,各类选项!$C:$C,0)),1,0))</f>
        <v/>
      </c>
      <c r="T600" s="20" t="str">
        <f>IF(赛后数据!M601="","",IF(ISERROR(MATCH(赛后数据!M601,(各类选项!J:J),0)),1,0))</f>
        <v/>
      </c>
      <c r="U600" s="20" t="str">
        <f>IF(赛后数据!U601="","",IF(ISERROR(MATCH(赛后数据!U601,(各类选项!J:J),0)),1,0))</f>
        <v/>
      </c>
      <c r="V600" s="20" t="str">
        <f>IF(赛后数据!AC601="","",IF(ISERROR(MATCH(赛后数据!AC601,(各类选项!J:J),0)),1,0))</f>
        <v/>
      </c>
      <c r="W600" s="20" t="str">
        <f>IF(赛后数据!AK601="","",IF(ISERROR(MATCH(赛后数据!AK601,(各类选项!J:J),0)),1,0))</f>
        <v/>
      </c>
      <c r="Y600" s="20" t="str">
        <f>IF(对局数据!AM601="","",IF(ISERROR(MATCH(对局数据!AM601,(各类选项!J:J),0)),1,0))</f>
        <v/>
      </c>
    </row>
    <row r="601" spans="1:25">
      <c r="A601" s="20">
        <f t="shared" si="27"/>
        <v>0</v>
      </c>
      <c r="B601" s="20">
        <f t="shared" si="28"/>
        <v>0</v>
      </c>
      <c r="C601" s="20">
        <f t="shared" si="29"/>
        <v>0</v>
      </c>
      <c r="D601" s="20" t="str">
        <f>IF(原始数据!K602="","",IF(ISERROR(MATCH(原始数据!K602,原始数据!E602:F602,0)),1,0)-IF(原始数据!K602="",1,0))</f>
        <v/>
      </c>
      <c r="E601" s="20" t="str">
        <f>IF(原始数据!L602="","",IF(ISERROR(MATCH(原始数据!L602,各类选项!L:L,0)),1,0)-IF(原始数据!L602="",1,0))</f>
        <v/>
      </c>
      <c r="F601" s="20" t="str">
        <f>IF(原始数据!W602="","",IF(ISERROR(MATCH(原始数据!W602,各类选项!G:G,0)),1,0))</f>
        <v/>
      </c>
      <c r="G601" s="20" t="str">
        <f>IF(原始数据!X602="","",IF(ISERROR(MATCH(原始数据!X602,各类选项!G:G,0)),1,0))</f>
        <v/>
      </c>
      <c r="H601" s="20" t="str">
        <f>IF(原始数据!AK602="","",IF(ISERROR(MATCH(原始数据!AK602,各类选项!$E:$E,0)),1,0))</f>
        <v/>
      </c>
      <c r="I601" s="20" t="str">
        <f>IF(原始数据!AL602="","",IF(ISERROR(MATCH(原始数据!AL602,各类选项!$E:$E,0)),1,0))</f>
        <v/>
      </c>
      <c r="J601" s="20" t="str">
        <f>IF(原始数据!AR602="","",IF(ISERROR(MATCH(原始数据!AR602,各类选项!$E:$E,0)),1,0))</f>
        <v/>
      </c>
      <c r="K601" s="20" t="str">
        <f>IF(原始数据!AT602="","",IF(ISERROR(MATCH(原始数据!AT602,各类选项!$E:$E,0)),1,0))</f>
        <v/>
      </c>
      <c r="L601" s="20" t="str">
        <f>IF(原始数据!AM602="","",IF(ISERROR(MATCH(原始数据!AM602,各类选项!$C:$C,0)),1,0))</f>
        <v/>
      </c>
      <c r="M601" s="20" t="str">
        <f>IF(原始数据!AN602="","",IF(ISERROR(MATCH(原始数据!AN602,各类选项!$C:$C,0)),1,0))</f>
        <v/>
      </c>
      <c r="N601" s="20" t="str">
        <f>IF(原始数据!AO602="","",IF(ISERROR(MATCH(原始数据!AO602,各类选项!$C:$C,0)),1,0))</f>
        <v/>
      </c>
      <c r="O601" s="20" t="str">
        <f>IF(原始数据!AP602="","",IF(ISERROR(MATCH(原始数据!AP602,各类选项!$E:$E,0)),1,0))</f>
        <v/>
      </c>
      <c r="P601" s="20" t="str">
        <f>IF(原始数据!AQ602="","",IF(ISERROR(MATCH(原始数据!AQ602,各类选项!$E:$E,0)),1,0))</f>
        <v/>
      </c>
      <c r="Q601" s="20" t="str">
        <f>IF(原始数据!AR602="","",IF(ISERROR(MATCH(原始数据!AR602,各类选项!$E:$E,0)),1,0))</f>
        <v/>
      </c>
      <c r="R601" s="20" t="str">
        <f>IF(原始数据!AS602="","",IF(ISERROR(MATCH(原始数据!AS602,各类选项!$E:$E,0)),1,0))</f>
        <v/>
      </c>
      <c r="S601" s="20" t="str">
        <f>IF(原始数据!AV602="","",IF(ISERROR(MATCH(原始数据!AV602,各类选项!$C:$C,0)),1,0))</f>
        <v/>
      </c>
      <c r="T601" s="20" t="str">
        <f>IF(赛后数据!M602="","",IF(ISERROR(MATCH(赛后数据!M602,(各类选项!J:J),0)),1,0))</f>
        <v/>
      </c>
      <c r="U601" s="20" t="str">
        <f>IF(赛后数据!U602="","",IF(ISERROR(MATCH(赛后数据!U602,(各类选项!J:J),0)),1,0))</f>
        <v/>
      </c>
      <c r="V601" s="20" t="str">
        <f>IF(赛后数据!AC602="","",IF(ISERROR(MATCH(赛后数据!AC602,(各类选项!J:J),0)),1,0))</f>
        <v/>
      </c>
      <c r="W601" s="20" t="str">
        <f>IF(赛后数据!AK602="","",IF(ISERROR(MATCH(赛后数据!AK602,(各类选项!J:J),0)),1,0))</f>
        <v/>
      </c>
      <c r="Y601" s="20" t="str">
        <f>IF(对局数据!AM602="","",IF(ISERROR(MATCH(对局数据!AM602,(各类选项!J:J),0)),1,0))</f>
        <v/>
      </c>
    </row>
    <row r="602" spans="1:25">
      <c r="A602" s="20">
        <f t="shared" si="27"/>
        <v>0</v>
      </c>
      <c r="B602" s="20">
        <f t="shared" si="28"/>
        <v>0</v>
      </c>
      <c r="C602" s="20">
        <f t="shared" si="29"/>
        <v>0</v>
      </c>
      <c r="D602" s="20" t="str">
        <f>IF(原始数据!K603="","",IF(ISERROR(MATCH(原始数据!K603,原始数据!E603:F603,0)),1,0)-IF(原始数据!K603="",1,0))</f>
        <v/>
      </c>
      <c r="E602" s="20" t="str">
        <f>IF(原始数据!L603="","",IF(ISERROR(MATCH(原始数据!L603,各类选项!L:L,0)),1,0)-IF(原始数据!L603="",1,0))</f>
        <v/>
      </c>
      <c r="F602" s="20" t="str">
        <f>IF(原始数据!W603="","",IF(ISERROR(MATCH(原始数据!W603,各类选项!G:G,0)),1,0))</f>
        <v/>
      </c>
      <c r="G602" s="20" t="str">
        <f>IF(原始数据!X603="","",IF(ISERROR(MATCH(原始数据!X603,各类选项!G:G,0)),1,0))</f>
        <v/>
      </c>
      <c r="H602" s="20" t="str">
        <f>IF(原始数据!AK603="","",IF(ISERROR(MATCH(原始数据!AK603,各类选项!$E:$E,0)),1,0))</f>
        <v/>
      </c>
      <c r="I602" s="20" t="str">
        <f>IF(原始数据!AL603="","",IF(ISERROR(MATCH(原始数据!AL603,各类选项!$E:$E,0)),1,0))</f>
        <v/>
      </c>
      <c r="J602" s="20" t="str">
        <f>IF(原始数据!AR603="","",IF(ISERROR(MATCH(原始数据!AR603,各类选项!$E:$E,0)),1,0))</f>
        <v/>
      </c>
      <c r="K602" s="20" t="str">
        <f>IF(原始数据!AT603="","",IF(ISERROR(MATCH(原始数据!AT603,各类选项!$E:$E,0)),1,0))</f>
        <v/>
      </c>
      <c r="L602" s="20" t="str">
        <f>IF(原始数据!AM603="","",IF(ISERROR(MATCH(原始数据!AM603,各类选项!$C:$C,0)),1,0))</f>
        <v/>
      </c>
      <c r="M602" s="20" t="str">
        <f>IF(原始数据!AN603="","",IF(ISERROR(MATCH(原始数据!AN603,各类选项!$C:$C,0)),1,0))</f>
        <v/>
      </c>
      <c r="N602" s="20" t="str">
        <f>IF(原始数据!AO603="","",IF(ISERROR(MATCH(原始数据!AO603,各类选项!$C:$C,0)),1,0))</f>
        <v/>
      </c>
      <c r="O602" s="20" t="str">
        <f>IF(原始数据!AP603="","",IF(ISERROR(MATCH(原始数据!AP603,各类选项!$E:$E,0)),1,0))</f>
        <v/>
      </c>
      <c r="P602" s="20" t="str">
        <f>IF(原始数据!AQ603="","",IF(ISERROR(MATCH(原始数据!AQ603,各类选项!$E:$E,0)),1,0))</f>
        <v/>
      </c>
      <c r="Q602" s="20" t="str">
        <f>IF(原始数据!AR603="","",IF(ISERROR(MATCH(原始数据!AR603,各类选项!$E:$E,0)),1,0))</f>
        <v/>
      </c>
      <c r="R602" s="20" t="str">
        <f>IF(原始数据!AS603="","",IF(ISERROR(MATCH(原始数据!AS603,各类选项!$E:$E,0)),1,0))</f>
        <v/>
      </c>
      <c r="S602" s="20" t="str">
        <f>IF(原始数据!AV603="","",IF(ISERROR(MATCH(原始数据!AV603,各类选项!$C:$C,0)),1,0))</f>
        <v/>
      </c>
      <c r="T602" s="20" t="str">
        <f>IF(赛后数据!M603="","",IF(ISERROR(MATCH(赛后数据!M603,(各类选项!J:J),0)),1,0))</f>
        <v/>
      </c>
      <c r="U602" s="20" t="str">
        <f>IF(赛后数据!U603="","",IF(ISERROR(MATCH(赛后数据!U603,(各类选项!J:J),0)),1,0))</f>
        <v/>
      </c>
      <c r="V602" s="20" t="str">
        <f>IF(赛后数据!AC603="","",IF(ISERROR(MATCH(赛后数据!AC603,(各类选项!J:J),0)),1,0))</f>
        <v/>
      </c>
      <c r="W602" s="20" t="str">
        <f>IF(赛后数据!AK603="","",IF(ISERROR(MATCH(赛后数据!AK603,(各类选项!J:J),0)),1,0))</f>
        <v/>
      </c>
      <c r="Y602" s="20" t="str">
        <f>IF(对局数据!AM603="","",IF(ISERROR(MATCH(对局数据!AM603,(各类选项!J:J),0)),1,0))</f>
        <v/>
      </c>
    </row>
    <row r="603" spans="1:25">
      <c r="A603" s="20">
        <f t="shared" si="27"/>
        <v>0</v>
      </c>
      <c r="B603" s="20">
        <f t="shared" si="28"/>
        <v>0</v>
      </c>
      <c r="C603" s="20">
        <f t="shared" si="29"/>
        <v>0</v>
      </c>
      <c r="D603" s="20" t="str">
        <f>IF(原始数据!K604="","",IF(ISERROR(MATCH(原始数据!K604,原始数据!E604:F604,0)),1,0)-IF(原始数据!K604="",1,0))</f>
        <v/>
      </c>
      <c r="E603" s="20" t="str">
        <f>IF(原始数据!L604="","",IF(ISERROR(MATCH(原始数据!L604,各类选项!L:L,0)),1,0)-IF(原始数据!L604="",1,0))</f>
        <v/>
      </c>
      <c r="F603" s="20" t="str">
        <f>IF(原始数据!W604="","",IF(ISERROR(MATCH(原始数据!W604,各类选项!G:G,0)),1,0))</f>
        <v/>
      </c>
      <c r="G603" s="20" t="str">
        <f>IF(原始数据!X604="","",IF(ISERROR(MATCH(原始数据!X604,各类选项!G:G,0)),1,0))</f>
        <v/>
      </c>
      <c r="H603" s="20" t="str">
        <f>IF(原始数据!AK604="","",IF(ISERROR(MATCH(原始数据!AK604,各类选项!$E:$E,0)),1,0))</f>
        <v/>
      </c>
      <c r="I603" s="20" t="str">
        <f>IF(原始数据!AL604="","",IF(ISERROR(MATCH(原始数据!AL604,各类选项!$E:$E,0)),1,0))</f>
        <v/>
      </c>
      <c r="J603" s="20" t="str">
        <f>IF(原始数据!AR604="","",IF(ISERROR(MATCH(原始数据!AR604,各类选项!$E:$E,0)),1,0))</f>
        <v/>
      </c>
      <c r="K603" s="20" t="str">
        <f>IF(原始数据!AT604="","",IF(ISERROR(MATCH(原始数据!AT604,各类选项!$E:$E,0)),1,0))</f>
        <v/>
      </c>
      <c r="L603" s="20" t="str">
        <f>IF(原始数据!AM604="","",IF(ISERROR(MATCH(原始数据!AM604,各类选项!$C:$C,0)),1,0))</f>
        <v/>
      </c>
      <c r="M603" s="20" t="str">
        <f>IF(原始数据!AN604="","",IF(ISERROR(MATCH(原始数据!AN604,各类选项!$C:$C,0)),1,0))</f>
        <v/>
      </c>
      <c r="N603" s="20" t="str">
        <f>IF(原始数据!AO604="","",IF(ISERROR(MATCH(原始数据!AO604,各类选项!$C:$C,0)),1,0))</f>
        <v/>
      </c>
      <c r="O603" s="20" t="str">
        <f>IF(原始数据!AP604="","",IF(ISERROR(MATCH(原始数据!AP604,各类选项!$E:$E,0)),1,0))</f>
        <v/>
      </c>
      <c r="P603" s="20" t="str">
        <f>IF(原始数据!AQ604="","",IF(ISERROR(MATCH(原始数据!AQ604,各类选项!$E:$E,0)),1,0))</f>
        <v/>
      </c>
      <c r="Q603" s="20" t="str">
        <f>IF(原始数据!AR604="","",IF(ISERROR(MATCH(原始数据!AR604,各类选项!$E:$E,0)),1,0))</f>
        <v/>
      </c>
      <c r="R603" s="20" t="str">
        <f>IF(原始数据!AS604="","",IF(ISERROR(MATCH(原始数据!AS604,各类选项!$E:$E,0)),1,0))</f>
        <v/>
      </c>
      <c r="S603" s="20" t="str">
        <f>IF(原始数据!AV604="","",IF(ISERROR(MATCH(原始数据!AV604,各类选项!$C:$C,0)),1,0))</f>
        <v/>
      </c>
      <c r="T603" s="20" t="str">
        <f>IF(赛后数据!M604="","",IF(ISERROR(MATCH(赛后数据!M604,(各类选项!J:J),0)),1,0))</f>
        <v/>
      </c>
      <c r="U603" s="20" t="str">
        <f>IF(赛后数据!U604="","",IF(ISERROR(MATCH(赛后数据!U604,(各类选项!J:J),0)),1,0))</f>
        <v/>
      </c>
      <c r="V603" s="20" t="str">
        <f>IF(赛后数据!AC604="","",IF(ISERROR(MATCH(赛后数据!AC604,(各类选项!J:J),0)),1,0))</f>
        <v/>
      </c>
      <c r="W603" s="20" t="str">
        <f>IF(赛后数据!AK604="","",IF(ISERROR(MATCH(赛后数据!AK604,(各类选项!J:J),0)),1,0))</f>
        <v/>
      </c>
      <c r="Y603" s="20" t="str">
        <f>IF(对局数据!AM604="","",IF(ISERROR(MATCH(对局数据!AM604,(各类选项!J:J),0)),1,0))</f>
        <v/>
      </c>
    </row>
    <row r="604" spans="1:25">
      <c r="A604" s="20">
        <f t="shared" si="27"/>
        <v>0</v>
      </c>
      <c r="B604" s="20">
        <f t="shared" si="28"/>
        <v>0</v>
      </c>
      <c r="C604" s="20">
        <f t="shared" si="29"/>
        <v>0</v>
      </c>
      <c r="D604" s="20" t="str">
        <f>IF(原始数据!K605="","",IF(ISERROR(MATCH(原始数据!K605,原始数据!E605:F605,0)),1,0)-IF(原始数据!K605="",1,0))</f>
        <v/>
      </c>
      <c r="E604" s="20" t="str">
        <f>IF(原始数据!L605="","",IF(ISERROR(MATCH(原始数据!L605,各类选项!L:L,0)),1,0)-IF(原始数据!L605="",1,0))</f>
        <v/>
      </c>
      <c r="F604" s="20" t="str">
        <f>IF(原始数据!W605="","",IF(ISERROR(MATCH(原始数据!W605,各类选项!G:G,0)),1,0))</f>
        <v/>
      </c>
      <c r="G604" s="20" t="str">
        <f>IF(原始数据!X605="","",IF(ISERROR(MATCH(原始数据!X605,各类选项!G:G,0)),1,0))</f>
        <v/>
      </c>
      <c r="H604" s="20" t="str">
        <f>IF(原始数据!AK605="","",IF(ISERROR(MATCH(原始数据!AK605,各类选项!$E:$E,0)),1,0))</f>
        <v/>
      </c>
      <c r="I604" s="20" t="str">
        <f>IF(原始数据!AL605="","",IF(ISERROR(MATCH(原始数据!AL605,各类选项!$E:$E,0)),1,0))</f>
        <v/>
      </c>
      <c r="J604" s="20" t="str">
        <f>IF(原始数据!AR605="","",IF(ISERROR(MATCH(原始数据!AR605,各类选项!$E:$E,0)),1,0))</f>
        <v/>
      </c>
      <c r="K604" s="20" t="str">
        <f>IF(原始数据!AT605="","",IF(ISERROR(MATCH(原始数据!AT605,各类选项!$E:$E,0)),1,0))</f>
        <v/>
      </c>
      <c r="L604" s="20" t="str">
        <f>IF(原始数据!AM605="","",IF(ISERROR(MATCH(原始数据!AM605,各类选项!$C:$C,0)),1,0))</f>
        <v/>
      </c>
      <c r="M604" s="20" t="str">
        <f>IF(原始数据!AN605="","",IF(ISERROR(MATCH(原始数据!AN605,各类选项!$C:$C,0)),1,0))</f>
        <v/>
      </c>
      <c r="N604" s="20" t="str">
        <f>IF(原始数据!AO605="","",IF(ISERROR(MATCH(原始数据!AO605,各类选项!$C:$C,0)),1,0))</f>
        <v/>
      </c>
      <c r="O604" s="20" t="str">
        <f>IF(原始数据!AP605="","",IF(ISERROR(MATCH(原始数据!AP605,各类选项!$E:$E,0)),1,0))</f>
        <v/>
      </c>
      <c r="P604" s="20" t="str">
        <f>IF(原始数据!AQ605="","",IF(ISERROR(MATCH(原始数据!AQ605,各类选项!$E:$E,0)),1,0))</f>
        <v/>
      </c>
      <c r="Q604" s="20" t="str">
        <f>IF(原始数据!AR605="","",IF(ISERROR(MATCH(原始数据!AR605,各类选项!$E:$E,0)),1,0))</f>
        <v/>
      </c>
      <c r="R604" s="20" t="str">
        <f>IF(原始数据!AS605="","",IF(ISERROR(MATCH(原始数据!AS605,各类选项!$E:$E,0)),1,0))</f>
        <v/>
      </c>
      <c r="S604" s="20" t="str">
        <f>IF(原始数据!AV605="","",IF(ISERROR(MATCH(原始数据!AV605,各类选项!$C:$C,0)),1,0))</f>
        <v/>
      </c>
      <c r="T604" s="20" t="str">
        <f>IF(赛后数据!M605="","",IF(ISERROR(MATCH(赛后数据!M605,(各类选项!J:J),0)),1,0))</f>
        <v/>
      </c>
      <c r="U604" s="20" t="str">
        <f>IF(赛后数据!U605="","",IF(ISERROR(MATCH(赛后数据!U605,(各类选项!J:J),0)),1,0))</f>
        <v/>
      </c>
      <c r="V604" s="20" t="str">
        <f>IF(赛后数据!AC605="","",IF(ISERROR(MATCH(赛后数据!AC605,(各类选项!J:J),0)),1,0))</f>
        <v/>
      </c>
      <c r="W604" s="20" t="str">
        <f>IF(赛后数据!AK605="","",IF(ISERROR(MATCH(赛后数据!AK605,(各类选项!J:J),0)),1,0))</f>
        <v/>
      </c>
      <c r="Y604" s="20" t="str">
        <f>IF(对局数据!AM605="","",IF(ISERROR(MATCH(对局数据!AM605,(各类选项!J:J),0)),1,0))</f>
        <v/>
      </c>
    </row>
    <row r="605" spans="1:25">
      <c r="A605" s="20">
        <f t="shared" si="27"/>
        <v>0</v>
      </c>
      <c r="B605" s="20">
        <f t="shared" si="28"/>
        <v>0</v>
      </c>
      <c r="C605" s="20">
        <f t="shared" si="29"/>
        <v>0</v>
      </c>
      <c r="D605" s="20" t="str">
        <f>IF(原始数据!K606="","",IF(ISERROR(MATCH(原始数据!K606,原始数据!E606:F606,0)),1,0)-IF(原始数据!K606="",1,0))</f>
        <v/>
      </c>
      <c r="E605" s="20" t="str">
        <f>IF(原始数据!L606="","",IF(ISERROR(MATCH(原始数据!L606,各类选项!L:L,0)),1,0)-IF(原始数据!L606="",1,0))</f>
        <v/>
      </c>
      <c r="F605" s="20" t="str">
        <f>IF(原始数据!W606="","",IF(ISERROR(MATCH(原始数据!W606,各类选项!G:G,0)),1,0))</f>
        <v/>
      </c>
      <c r="G605" s="20" t="str">
        <f>IF(原始数据!X606="","",IF(ISERROR(MATCH(原始数据!X606,各类选项!G:G,0)),1,0))</f>
        <v/>
      </c>
      <c r="H605" s="20" t="str">
        <f>IF(原始数据!AK606="","",IF(ISERROR(MATCH(原始数据!AK606,各类选项!$E:$E,0)),1,0))</f>
        <v/>
      </c>
      <c r="I605" s="20" t="str">
        <f>IF(原始数据!AL606="","",IF(ISERROR(MATCH(原始数据!AL606,各类选项!$E:$E,0)),1,0))</f>
        <v/>
      </c>
      <c r="J605" s="20" t="str">
        <f>IF(原始数据!AR606="","",IF(ISERROR(MATCH(原始数据!AR606,各类选项!$E:$E,0)),1,0))</f>
        <v/>
      </c>
      <c r="K605" s="20" t="str">
        <f>IF(原始数据!AT606="","",IF(ISERROR(MATCH(原始数据!AT606,各类选项!$E:$E,0)),1,0))</f>
        <v/>
      </c>
      <c r="L605" s="20" t="str">
        <f>IF(原始数据!AM606="","",IF(ISERROR(MATCH(原始数据!AM606,各类选项!$C:$C,0)),1,0))</f>
        <v/>
      </c>
      <c r="M605" s="20" t="str">
        <f>IF(原始数据!AN606="","",IF(ISERROR(MATCH(原始数据!AN606,各类选项!$C:$C,0)),1,0))</f>
        <v/>
      </c>
      <c r="N605" s="20" t="str">
        <f>IF(原始数据!AO606="","",IF(ISERROR(MATCH(原始数据!AO606,各类选项!$C:$C,0)),1,0))</f>
        <v/>
      </c>
      <c r="O605" s="20" t="str">
        <f>IF(原始数据!AP606="","",IF(ISERROR(MATCH(原始数据!AP606,各类选项!$E:$E,0)),1,0))</f>
        <v/>
      </c>
      <c r="P605" s="20" t="str">
        <f>IF(原始数据!AQ606="","",IF(ISERROR(MATCH(原始数据!AQ606,各类选项!$E:$E,0)),1,0))</f>
        <v/>
      </c>
      <c r="Q605" s="20" t="str">
        <f>IF(原始数据!AR606="","",IF(ISERROR(MATCH(原始数据!AR606,各类选项!$E:$E,0)),1,0))</f>
        <v/>
      </c>
      <c r="R605" s="20" t="str">
        <f>IF(原始数据!AS606="","",IF(ISERROR(MATCH(原始数据!AS606,各类选项!$E:$E,0)),1,0))</f>
        <v/>
      </c>
      <c r="S605" s="20" t="str">
        <f>IF(原始数据!AV606="","",IF(ISERROR(MATCH(原始数据!AV606,各类选项!$C:$C,0)),1,0))</f>
        <v/>
      </c>
      <c r="T605" s="20" t="str">
        <f>IF(赛后数据!M606="","",IF(ISERROR(MATCH(赛后数据!M606,(各类选项!J:J),0)),1,0))</f>
        <v/>
      </c>
      <c r="U605" s="20" t="str">
        <f>IF(赛后数据!U606="","",IF(ISERROR(MATCH(赛后数据!U606,(各类选项!J:J),0)),1,0))</f>
        <v/>
      </c>
      <c r="V605" s="20" t="str">
        <f>IF(赛后数据!AC606="","",IF(ISERROR(MATCH(赛后数据!AC606,(各类选项!J:J),0)),1,0))</f>
        <v/>
      </c>
      <c r="W605" s="20" t="str">
        <f>IF(赛后数据!AK606="","",IF(ISERROR(MATCH(赛后数据!AK606,(各类选项!J:J),0)),1,0))</f>
        <v/>
      </c>
      <c r="Y605" s="20" t="str">
        <f>IF(对局数据!AM606="","",IF(ISERROR(MATCH(对局数据!AM606,(各类选项!J:J),0)),1,0))</f>
        <v/>
      </c>
    </row>
    <row r="606" spans="1:25">
      <c r="A606" s="20">
        <f t="shared" si="27"/>
        <v>0</v>
      </c>
      <c r="B606" s="20">
        <f t="shared" si="28"/>
        <v>0</v>
      </c>
      <c r="C606" s="20">
        <f t="shared" si="29"/>
        <v>0</v>
      </c>
      <c r="D606" s="20" t="str">
        <f>IF(原始数据!K607="","",IF(ISERROR(MATCH(原始数据!K607,原始数据!E607:F607,0)),1,0)-IF(原始数据!K607="",1,0))</f>
        <v/>
      </c>
      <c r="E606" s="20" t="str">
        <f>IF(原始数据!L607="","",IF(ISERROR(MATCH(原始数据!L607,各类选项!L:L,0)),1,0)-IF(原始数据!L607="",1,0))</f>
        <v/>
      </c>
      <c r="F606" s="20" t="str">
        <f>IF(原始数据!W607="","",IF(ISERROR(MATCH(原始数据!W607,各类选项!G:G,0)),1,0))</f>
        <v/>
      </c>
      <c r="G606" s="20" t="str">
        <f>IF(原始数据!X607="","",IF(ISERROR(MATCH(原始数据!X607,各类选项!G:G,0)),1,0))</f>
        <v/>
      </c>
      <c r="H606" s="20" t="str">
        <f>IF(原始数据!AK607="","",IF(ISERROR(MATCH(原始数据!AK607,各类选项!$E:$E,0)),1,0))</f>
        <v/>
      </c>
      <c r="I606" s="20" t="str">
        <f>IF(原始数据!AL607="","",IF(ISERROR(MATCH(原始数据!AL607,各类选项!$E:$E,0)),1,0))</f>
        <v/>
      </c>
      <c r="J606" s="20" t="str">
        <f>IF(原始数据!AR607="","",IF(ISERROR(MATCH(原始数据!AR607,各类选项!$E:$E,0)),1,0))</f>
        <v/>
      </c>
      <c r="K606" s="20" t="str">
        <f>IF(原始数据!AT607="","",IF(ISERROR(MATCH(原始数据!AT607,各类选项!$E:$E,0)),1,0))</f>
        <v/>
      </c>
      <c r="L606" s="20" t="str">
        <f>IF(原始数据!AM607="","",IF(ISERROR(MATCH(原始数据!AM607,各类选项!$C:$C,0)),1,0))</f>
        <v/>
      </c>
      <c r="M606" s="20" t="str">
        <f>IF(原始数据!AN607="","",IF(ISERROR(MATCH(原始数据!AN607,各类选项!$C:$C,0)),1,0))</f>
        <v/>
      </c>
      <c r="N606" s="20" t="str">
        <f>IF(原始数据!AO607="","",IF(ISERROR(MATCH(原始数据!AO607,各类选项!$C:$C,0)),1,0))</f>
        <v/>
      </c>
      <c r="O606" s="20" t="str">
        <f>IF(原始数据!AP607="","",IF(ISERROR(MATCH(原始数据!AP607,各类选项!$E:$E,0)),1,0))</f>
        <v/>
      </c>
      <c r="P606" s="20" t="str">
        <f>IF(原始数据!AQ607="","",IF(ISERROR(MATCH(原始数据!AQ607,各类选项!$E:$E,0)),1,0))</f>
        <v/>
      </c>
      <c r="Q606" s="20" t="str">
        <f>IF(原始数据!AR607="","",IF(ISERROR(MATCH(原始数据!AR607,各类选项!$E:$E,0)),1,0))</f>
        <v/>
      </c>
      <c r="R606" s="20" t="str">
        <f>IF(原始数据!AS607="","",IF(ISERROR(MATCH(原始数据!AS607,各类选项!$E:$E,0)),1,0))</f>
        <v/>
      </c>
      <c r="S606" s="20" t="str">
        <f>IF(原始数据!AV607="","",IF(ISERROR(MATCH(原始数据!AV607,各类选项!$C:$C,0)),1,0))</f>
        <v/>
      </c>
      <c r="T606" s="20" t="str">
        <f>IF(赛后数据!M607="","",IF(ISERROR(MATCH(赛后数据!M607,(各类选项!J:J),0)),1,0))</f>
        <v/>
      </c>
      <c r="U606" s="20" t="str">
        <f>IF(赛后数据!U607="","",IF(ISERROR(MATCH(赛后数据!U607,(各类选项!J:J),0)),1,0))</f>
        <v/>
      </c>
      <c r="V606" s="20" t="str">
        <f>IF(赛后数据!AC607="","",IF(ISERROR(MATCH(赛后数据!AC607,(各类选项!J:J),0)),1,0))</f>
        <v/>
      </c>
      <c r="W606" s="20" t="str">
        <f>IF(赛后数据!AK607="","",IF(ISERROR(MATCH(赛后数据!AK607,(各类选项!J:J),0)),1,0))</f>
        <v/>
      </c>
      <c r="Y606" s="20" t="str">
        <f>IF(对局数据!AM607="","",IF(ISERROR(MATCH(对局数据!AM607,(各类选项!J:J),0)),1,0))</f>
        <v/>
      </c>
    </row>
    <row r="607" spans="1:25">
      <c r="A607" s="20">
        <f t="shared" si="27"/>
        <v>0</v>
      </c>
      <c r="B607" s="20">
        <f t="shared" si="28"/>
        <v>0</v>
      </c>
      <c r="C607" s="20">
        <f t="shared" si="29"/>
        <v>0</v>
      </c>
      <c r="D607" s="20" t="str">
        <f>IF(原始数据!K608="","",IF(ISERROR(MATCH(原始数据!K608,原始数据!E608:F608,0)),1,0)-IF(原始数据!K608="",1,0))</f>
        <v/>
      </c>
      <c r="E607" s="20" t="str">
        <f>IF(原始数据!L608="","",IF(ISERROR(MATCH(原始数据!L608,各类选项!L:L,0)),1,0)-IF(原始数据!L608="",1,0))</f>
        <v/>
      </c>
      <c r="F607" s="20" t="str">
        <f>IF(原始数据!W608="","",IF(ISERROR(MATCH(原始数据!W608,各类选项!G:G,0)),1,0))</f>
        <v/>
      </c>
      <c r="G607" s="20" t="str">
        <f>IF(原始数据!X608="","",IF(ISERROR(MATCH(原始数据!X608,各类选项!G:G,0)),1,0))</f>
        <v/>
      </c>
      <c r="H607" s="20" t="str">
        <f>IF(原始数据!AK608="","",IF(ISERROR(MATCH(原始数据!AK608,各类选项!$E:$E,0)),1,0))</f>
        <v/>
      </c>
      <c r="I607" s="20" t="str">
        <f>IF(原始数据!AL608="","",IF(ISERROR(MATCH(原始数据!AL608,各类选项!$E:$E,0)),1,0))</f>
        <v/>
      </c>
      <c r="J607" s="20" t="str">
        <f>IF(原始数据!AR608="","",IF(ISERROR(MATCH(原始数据!AR608,各类选项!$E:$E,0)),1,0))</f>
        <v/>
      </c>
      <c r="K607" s="20" t="str">
        <f>IF(原始数据!AT608="","",IF(ISERROR(MATCH(原始数据!AT608,各类选项!$E:$E,0)),1,0))</f>
        <v/>
      </c>
      <c r="L607" s="20" t="str">
        <f>IF(原始数据!AM608="","",IF(ISERROR(MATCH(原始数据!AM608,各类选项!$C:$C,0)),1,0))</f>
        <v/>
      </c>
      <c r="M607" s="20" t="str">
        <f>IF(原始数据!AN608="","",IF(ISERROR(MATCH(原始数据!AN608,各类选项!$C:$C,0)),1,0))</f>
        <v/>
      </c>
      <c r="N607" s="20" t="str">
        <f>IF(原始数据!AO608="","",IF(ISERROR(MATCH(原始数据!AO608,各类选项!$C:$C,0)),1,0))</f>
        <v/>
      </c>
      <c r="O607" s="20" t="str">
        <f>IF(原始数据!AP608="","",IF(ISERROR(MATCH(原始数据!AP608,各类选项!$E:$E,0)),1,0))</f>
        <v/>
      </c>
      <c r="P607" s="20" t="str">
        <f>IF(原始数据!AQ608="","",IF(ISERROR(MATCH(原始数据!AQ608,各类选项!$E:$E,0)),1,0))</f>
        <v/>
      </c>
      <c r="Q607" s="20" t="str">
        <f>IF(原始数据!AR608="","",IF(ISERROR(MATCH(原始数据!AR608,各类选项!$E:$E,0)),1,0))</f>
        <v/>
      </c>
      <c r="R607" s="20" t="str">
        <f>IF(原始数据!AS608="","",IF(ISERROR(MATCH(原始数据!AS608,各类选项!$E:$E,0)),1,0))</f>
        <v/>
      </c>
      <c r="S607" s="20" t="str">
        <f>IF(原始数据!AV608="","",IF(ISERROR(MATCH(原始数据!AV608,各类选项!$C:$C,0)),1,0))</f>
        <v/>
      </c>
      <c r="T607" s="20" t="str">
        <f>IF(赛后数据!M608="","",IF(ISERROR(MATCH(赛后数据!M608,(各类选项!J:J),0)),1,0))</f>
        <v/>
      </c>
      <c r="U607" s="20" t="str">
        <f>IF(赛后数据!U608="","",IF(ISERROR(MATCH(赛后数据!U608,(各类选项!J:J),0)),1,0))</f>
        <v/>
      </c>
      <c r="V607" s="20" t="str">
        <f>IF(赛后数据!AC608="","",IF(ISERROR(MATCH(赛后数据!AC608,(各类选项!J:J),0)),1,0))</f>
        <v/>
      </c>
      <c r="W607" s="20" t="str">
        <f>IF(赛后数据!AK608="","",IF(ISERROR(MATCH(赛后数据!AK608,(各类选项!J:J),0)),1,0))</f>
        <v/>
      </c>
      <c r="Y607" s="20" t="str">
        <f>IF(对局数据!AM608="","",IF(ISERROR(MATCH(对局数据!AM608,(各类选项!J:J),0)),1,0))</f>
        <v/>
      </c>
    </row>
    <row r="608" spans="1:25">
      <c r="A608" s="20">
        <f t="shared" si="27"/>
        <v>0</v>
      </c>
      <c r="B608" s="20">
        <f t="shared" si="28"/>
        <v>0</v>
      </c>
      <c r="C608" s="20">
        <f t="shared" si="29"/>
        <v>0</v>
      </c>
      <c r="D608" s="20" t="str">
        <f>IF(原始数据!K609="","",IF(ISERROR(MATCH(原始数据!K609,原始数据!E609:F609,0)),1,0)-IF(原始数据!K609="",1,0))</f>
        <v/>
      </c>
      <c r="E608" s="20" t="str">
        <f>IF(原始数据!L609="","",IF(ISERROR(MATCH(原始数据!L609,各类选项!L:L,0)),1,0)-IF(原始数据!L609="",1,0))</f>
        <v/>
      </c>
      <c r="F608" s="20" t="str">
        <f>IF(原始数据!W609="","",IF(ISERROR(MATCH(原始数据!W609,各类选项!G:G,0)),1,0))</f>
        <v/>
      </c>
      <c r="G608" s="20" t="str">
        <f>IF(原始数据!X609="","",IF(ISERROR(MATCH(原始数据!X609,各类选项!G:G,0)),1,0))</f>
        <v/>
      </c>
      <c r="H608" s="20" t="str">
        <f>IF(原始数据!AK609="","",IF(ISERROR(MATCH(原始数据!AK609,各类选项!$E:$E,0)),1,0))</f>
        <v/>
      </c>
      <c r="I608" s="20" t="str">
        <f>IF(原始数据!AL609="","",IF(ISERROR(MATCH(原始数据!AL609,各类选项!$E:$E,0)),1,0))</f>
        <v/>
      </c>
      <c r="J608" s="20" t="str">
        <f>IF(原始数据!AR609="","",IF(ISERROR(MATCH(原始数据!AR609,各类选项!$E:$E,0)),1,0))</f>
        <v/>
      </c>
      <c r="K608" s="20" t="str">
        <f>IF(原始数据!AT609="","",IF(ISERROR(MATCH(原始数据!AT609,各类选项!$E:$E,0)),1,0))</f>
        <v/>
      </c>
      <c r="L608" s="20" t="str">
        <f>IF(原始数据!AM609="","",IF(ISERROR(MATCH(原始数据!AM609,各类选项!$C:$C,0)),1,0))</f>
        <v/>
      </c>
      <c r="M608" s="20" t="str">
        <f>IF(原始数据!AN609="","",IF(ISERROR(MATCH(原始数据!AN609,各类选项!$C:$C,0)),1,0))</f>
        <v/>
      </c>
      <c r="N608" s="20" t="str">
        <f>IF(原始数据!AO609="","",IF(ISERROR(MATCH(原始数据!AO609,各类选项!$C:$C,0)),1,0))</f>
        <v/>
      </c>
      <c r="O608" s="20" t="str">
        <f>IF(原始数据!AP609="","",IF(ISERROR(MATCH(原始数据!AP609,各类选项!$E:$E,0)),1,0))</f>
        <v/>
      </c>
      <c r="P608" s="20" t="str">
        <f>IF(原始数据!AQ609="","",IF(ISERROR(MATCH(原始数据!AQ609,各类选项!$E:$E,0)),1,0))</f>
        <v/>
      </c>
      <c r="Q608" s="20" t="str">
        <f>IF(原始数据!AR609="","",IF(ISERROR(MATCH(原始数据!AR609,各类选项!$E:$E,0)),1,0))</f>
        <v/>
      </c>
      <c r="R608" s="20" t="str">
        <f>IF(原始数据!AS609="","",IF(ISERROR(MATCH(原始数据!AS609,各类选项!$E:$E,0)),1,0))</f>
        <v/>
      </c>
      <c r="S608" s="20" t="str">
        <f>IF(原始数据!AV609="","",IF(ISERROR(MATCH(原始数据!AV609,各类选项!$C:$C,0)),1,0))</f>
        <v/>
      </c>
      <c r="T608" s="20" t="str">
        <f>IF(赛后数据!M609="","",IF(ISERROR(MATCH(赛后数据!M609,(各类选项!J:J),0)),1,0))</f>
        <v/>
      </c>
      <c r="U608" s="20" t="str">
        <f>IF(赛后数据!U609="","",IF(ISERROR(MATCH(赛后数据!U609,(各类选项!J:J),0)),1,0))</f>
        <v/>
      </c>
      <c r="V608" s="20" t="str">
        <f>IF(赛后数据!AC609="","",IF(ISERROR(MATCH(赛后数据!AC609,(各类选项!J:J),0)),1,0))</f>
        <v/>
      </c>
      <c r="W608" s="20" t="str">
        <f>IF(赛后数据!AK609="","",IF(ISERROR(MATCH(赛后数据!AK609,(各类选项!J:J),0)),1,0))</f>
        <v/>
      </c>
      <c r="Y608" s="20" t="str">
        <f>IF(对局数据!AM609="","",IF(ISERROR(MATCH(对局数据!AM609,(各类选项!J:J),0)),1,0))</f>
        <v/>
      </c>
    </row>
    <row r="609" spans="1:25">
      <c r="A609" s="20">
        <f t="shared" si="27"/>
        <v>0</v>
      </c>
      <c r="B609" s="20">
        <f t="shared" si="28"/>
        <v>0</v>
      </c>
      <c r="C609" s="20">
        <f t="shared" si="29"/>
        <v>0</v>
      </c>
      <c r="D609" s="20" t="str">
        <f>IF(原始数据!K610="","",IF(ISERROR(MATCH(原始数据!K610,原始数据!E610:F610,0)),1,0)-IF(原始数据!K610="",1,0))</f>
        <v/>
      </c>
      <c r="E609" s="20" t="str">
        <f>IF(原始数据!L610="","",IF(ISERROR(MATCH(原始数据!L610,各类选项!L:L,0)),1,0)-IF(原始数据!L610="",1,0))</f>
        <v/>
      </c>
      <c r="F609" s="20" t="str">
        <f>IF(原始数据!W610="","",IF(ISERROR(MATCH(原始数据!W610,各类选项!G:G,0)),1,0))</f>
        <v/>
      </c>
      <c r="G609" s="20" t="str">
        <f>IF(原始数据!X610="","",IF(ISERROR(MATCH(原始数据!X610,各类选项!G:G,0)),1,0))</f>
        <v/>
      </c>
      <c r="H609" s="20" t="str">
        <f>IF(原始数据!AK610="","",IF(ISERROR(MATCH(原始数据!AK610,各类选项!$E:$E,0)),1,0))</f>
        <v/>
      </c>
      <c r="I609" s="20" t="str">
        <f>IF(原始数据!AL610="","",IF(ISERROR(MATCH(原始数据!AL610,各类选项!$E:$E,0)),1,0))</f>
        <v/>
      </c>
      <c r="J609" s="20" t="str">
        <f>IF(原始数据!AR610="","",IF(ISERROR(MATCH(原始数据!AR610,各类选项!$E:$E,0)),1,0))</f>
        <v/>
      </c>
      <c r="K609" s="20" t="str">
        <f>IF(原始数据!AT610="","",IF(ISERROR(MATCH(原始数据!AT610,各类选项!$E:$E,0)),1,0))</f>
        <v/>
      </c>
      <c r="L609" s="20" t="str">
        <f>IF(原始数据!AM610="","",IF(ISERROR(MATCH(原始数据!AM610,各类选项!$C:$C,0)),1,0))</f>
        <v/>
      </c>
      <c r="M609" s="20" t="str">
        <f>IF(原始数据!AN610="","",IF(ISERROR(MATCH(原始数据!AN610,各类选项!$C:$C,0)),1,0))</f>
        <v/>
      </c>
      <c r="N609" s="20" t="str">
        <f>IF(原始数据!AO610="","",IF(ISERROR(MATCH(原始数据!AO610,各类选项!$C:$C,0)),1,0))</f>
        <v/>
      </c>
      <c r="O609" s="20" t="str">
        <f>IF(原始数据!AP610="","",IF(ISERROR(MATCH(原始数据!AP610,各类选项!$E:$E,0)),1,0))</f>
        <v/>
      </c>
      <c r="P609" s="20" t="str">
        <f>IF(原始数据!AQ610="","",IF(ISERROR(MATCH(原始数据!AQ610,各类选项!$E:$E,0)),1,0))</f>
        <v/>
      </c>
      <c r="Q609" s="20" t="str">
        <f>IF(原始数据!AR610="","",IF(ISERROR(MATCH(原始数据!AR610,各类选项!$E:$E,0)),1,0))</f>
        <v/>
      </c>
      <c r="R609" s="20" t="str">
        <f>IF(原始数据!AS610="","",IF(ISERROR(MATCH(原始数据!AS610,各类选项!$E:$E,0)),1,0))</f>
        <v/>
      </c>
      <c r="S609" s="20" t="str">
        <f>IF(原始数据!AV610="","",IF(ISERROR(MATCH(原始数据!AV610,各类选项!$C:$C,0)),1,0))</f>
        <v/>
      </c>
      <c r="T609" s="20" t="str">
        <f>IF(赛后数据!M610="","",IF(ISERROR(MATCH(赛后数据!M610,(各类选项!J:J),0)),1,0))</f>
        <v/>
      </c>
      <c r="U609" s="20" t="str">
        <f>IF(赛后数据!U610="","",IF(ISERROR(MATCH(赛后数据!U610,(各类选项!J:J),0)),1,0))</f>
        <v/>
      </c>
      <c r="V609" s="20" t="str">
        <f>IF(赛后数据!AC610="","",IF(ISERROR(MATCH(赛后数据!AC610,(各类选项!J:J),0)),1,0))</f>
        <v/>
      </c>
      <c r="W609" s="20" t="str">
        <f>IF(赛后数据!AK610="","",IF(ISERROR(MATCH(赛后数据!AK610,(各类选项!J:J),0)),1,0))</f>
        <v/>
      </c>
      <c r="Y609" s="20" t="str">
        <f>IF(对局数据!AM610="","",IF(ISERROR(MATCH(对局数据!AM610,(各类选项!J:J),0)),1,0))</f>
        <v/>
      </c>
    </row>
    <row r="610" spans="1:25">
      <c r="A610" s="20">
        <f t="shared" si="27"/>
        <v>0</v>
      </c>
      <c r="B610" s="20">
        <f t="shared" si="28"/>
        <v>0</v>
      </c>
      <c r="C610" s="20">
        <f t="shared" si="29"/>
        <v>0</v>
      </c>
      <c r="D610" s="20" t="str">
        <f>IF(原始数据!K611="","",IF(ISERROR(MATCH(原始数据!K611,原始数据!E611:F611,0)),1,0)-IF(原始数据!K611="",1,0))</f>
        <v/>
      </c>
      <c r="E610" s="20" t="str">
        <f>IF(原始数据!L611="","",IF(ISERROR(MATCH(原始数据!L611,各类选项!L:L,0)),1,0)-IF(原始数据!L611="",1,0))</f>
        <v/>
      </c>
      <c r="F610" s="20" t="str">
        <f>IF(原始数据!W611="","",IF(ISERROR(MATCH(原始数据!W611,各类选项!G:G,0)),1,0))</f>
        <v/>
      </c>
      <c r="G610" s="20" t="str">
        <f>IF(原始数据!X611="","",IF(ISERROR(MATCH(原始数据!X611,各类选项!G:G,0)),1,0))</f>
        <v/>
      </c>
      <c r="H610" s="20" t="str">
        <f>IF(原始数据!AK611="","",IF(ISERROR(MATCH(原始数据!AK611,各类选项!$E:$E,0)),1,0))</f>
        <v/>
      </c>
      <c r="I610" s="20" t="str">
        <f>IF(原始数据!AL611="","",IF(ISERROR(MATCH(原始数据!AL611,各类选项!$E:$E,0)),1,0))</f>
        <v/>
      </c>
      <c r="J610" s="20" t="str">
        <f>IF(原始数据!AR611="","",IF(ISERROR(MATCH(原始数据!AR611,各类选项!$E:$E,0)),1,0))</f>
        <v/>
      </c>
      <c r="K610" s="20" t="str">
        <f>IF(原始数据!AT611="","",IF(ISERROR(MATCH(原始数据!AT611,各类选项!$E:$E,0)),1,0))</f>
        <v/>
      </c>
      <c r="L610" s="20" t="str">
        <f>IF(原始数据!AM611="","",IF(ISERROR(MATCH(原始数据!AM611,各类选项!$C:$C,0)),1,0))</f>
        <v/>
      </c>
      <c r="M610" s="20" t="str">
        <f>IF(原始数据!AN611="","",IF(ISERROR(MATCH(原始数据!AN611,各类选项!$C:$C,0)),1,0))</f>
        <v/>
      </c>
      <c r="N610" s="20" t="str">
        <f>IF(原始数据!AO611="","",IF(ISERROR(MATCH(原始数据!AO611,各类选项!$C:$C,0)),1,0))</f>
        <v/>
      </c>
      <c r="O610" s="20" t="str">
        <f>IF(原始数据!AP611="","",IF(ISERROR(MATCH(原始数据!AP611,各类选项!$E:$E,0)),1,0))</f>
        <v/>
      </c>
      <c r="P610" s="20" t="str">
        <f>IF(原始数据!AQ611="","",IF(ISERROR(MATCH(原始数据!AQ611,各类选项!$E:$E,0)),1,0))</f>
        <v/>
      </c>
      <c r="Q610" s="20" t="str">
        <f>IF(原始数据!AR611="","",IF(ISERROR(MATCH(原始数据!AR611,各类选项!$E:$E,0)),1,0))</f>
        <v/>
      </c>
      <c r="R610" s="20" t="str">
        <f>IF(原始数据!AS611="","",IF(ISERROR(MATCH(原始数据!AS611,各类选项!$E:$E,0)),1,0))</f>
        <v/>
      </c>
      <c r="S610" s="20" t="str">
        <f>IF(原始数据!AV611="","",IF(ISERROR(MATCH(原始数据!AV611,各类选项!$C:$C,0)),1,0))</f>
        <v/>
      </c>
      <c r="T610" s="20" t="str">
        <f>IF(赛后数据!M611="","",IF(ISERROR(MATCH(赛后数据!M611,(各类选项!J:J),0)),1,0))</f>
        <v/>
      </c>
      <c r="U610" s="20" t="str">
        <f>IF(赛后数据!U611="","",IF(ISERROR(MATCH(赛后数据!U611,(各类选项!J:J),0)),1,0))</f>
        <v/>
      </c>
      <c r="V610" s="20" t="str">
        <f>IF(赛后数据!AC611="","",IF(ISERROR(MATCH(赛后数据!AC611,(各类选项!J:J),0)),1,0))</f>
        <v/>
      </c>
      <c r="W610" s="20" t="str">
        <f>IF(赛后数据!AK611="","",IF(ISERROR(MATCH(赛后数据!AK611,(各类选项!J:J),0)),1,0))</f>
        <v/>
      </c>
      <c r="Y610" s="20" t="str">
        <f>IF(对局数据!AM611="","",IF(ISERROR(MATCH(对局数据!AM611,(各类选项!J:J),0)),1,0))</f>
        <v/>
      </c>
    </row>
    <row r="611" spans="1:25">
      <c r="A611" s="20">
        <f t="shared" si="27"/>
        <v>0</v>
      </c>
      <c r="B611" s="20">
        <f t="shared" si="28"/>
        <v>0</v>
      </c>
      <c r="C611" s="20">
        <f t="shared" si="29"/>
        <v>0</v>
      </c>
      <c r="D611" s="20" t="str">
        <f>IF(原始数据!K612="","",IF(ISERROR(MATCH(原始数据!K612,原始数据!E612:F612,0)),1,0)-IF(原始数据!K612="",1,0))</f>
        <v/>
      </c>
      <c r="E611" s="20" t="str">
        <f>IF(原始数据!L612="","",IF(ISERROR(MATCH(原始数据!L612,各类选项!L:L,0)),1,0)-IF(原始数据!L612="",1,0))</f>
        <v/>
      </c>
      <c r="F611" s="20" t="str">
        <f>IF(原始数据!W612="","",IF(ISERROR(MATCH(原始数据!W612,各类选项!G:G,0)),1,0))</f>
        <v/>
      </c>
      <c r="G611" s="20" t="str">
        <f>IF(原始数据!X612="","",IF(ISERROR(MATCH(原始数据!X612,各类选项!G:G,0)),1,0))</f>
        <v/>
      </c>
      <c r="H611" s="20" t="str">
        <f>IF(原始数据!AK612="","",IF(ISERROR(MATCH(原始数据!AK612,各类选项!$E:$E,0)),1,0))</f>
        <v/>
      </c>
      <c r="I611" s="20" t="str">
        <f>IF(原始数据!AL612="","",IF(ISERROR(MATCH(原始数据!AL612,各类选项!$E:$E,0)),1,0))</f>
        <v/>
      </c>
      <c r="J611" s="20" t="str">
        <f>IF(原始数据!AR612="","",IF(ISERROR(MATCH(原始数据!AR612,各类选项!$E:$E,0)),1,0))</f>
        <v/>
      </c>
      <c r="K611" s="20" t="str">
        <f>IF(原始数据!AT612="","",IF(ISERROR(MATCH(原始数据!AT612,各类选项!$E:$E,0)),1,0))</f>
        <v/>
      </c>
      <c r="L611" s="20" t="str">
        <f>IF(原始数据!AM612="","",IF(ISERROR(MATCH(原始数据!AM612,各类选项!$C:$C,0)),1,0))</f>
        <v/>
      </c>
      <c r="M611" s="20" t="str">
        <f>IF(原始数据!AN612="","",IF(ISERROR(MATCH(原始数据!AN612,各类选项!$C:$C,0)),1,0))</f>
        <v/>
      </c>
      <c r="N611" s="20" t="str">
        <f>IF(原始数据!AO612="","",IF(ISERROR(MATCH(原始数据!AO612,各类选项!$C:$C,0)),1,0))</f>
        <v/>
      </c>
      <c r="O611" s="20" t="str">
        <f>IF(原始数据!AP612="","",IF(ISERROR(MATCH(原始数据!AP612,各类选项!$E:$E,0)),1,0))</f>
        <v/>
      </c>
      <c r="P611" s="20" t="str">
        <f>IF(原始数据!AQ612="","",IF(ISERROR(MATCH(原始数据!AQ612,各类选项!$E:$E,0)),1,0))</f>
        <v/>
      </c>
      <c r="Q611" s="20" t="str">
        <f>IF(原始数据!AR612="","",IF(ISERROR(MATCH(原始数据!AR612,各类选项!$E:$E,0)),1,0))</f>
        <v/>
      </c>
      <c r="R611" s="20" t="str">
        <f>IF(原始数据!AS612="","",IF(ISERROR(MATCH(原始数据!AS612,各类选项!$E:$E,0)),1,0))</f>
        <v/>
      </c>
      <c r="S611" s="20" t="str">
        <f>IF(原始数据!AV612="","",IF(ISERROR(MATCH(原始数据!AV612,各类选项!$C:$C,0)),1,0))</f>
        <v/>
      </c>
      <c r="T611" s="20" t="str">
        <f>IF(赛后数据!M612="","",IF(ISERROR(MATCH(赛后数据!M612,(各类选项!J:J),0)),1,0))</f>
        <v/>
      </c>
      <c r="U611" s="20" t="str">
        <f>IF(赛后数据!U612="","",IF(ISERROR(MATCH(赛后数据!U612,(各类选项!J:J),0)),1,0))</f>
        <v/>
      </c>
      <c r="V611" s="20" t="str">
        <f>IF(赛后数据!AC612="","",IF(ISERROR(MATCH(赛后数据!AC612,(各类选项!J:J),0)),1,0))</f>
        <v/>
      </c>
      <c r="W611" s="20" t="str">
        <f>IF(赛后数据!AK612="","",IF(ISERROR(MATCH(赛后数据!AK612,(各类选项!J:J),0)),1,0))</f>
        <v/>
      </c>
      <c r="Y611" s="20" t="str">
        <f>IF(对局数据!AM612="","",IF(ISERROR(MATCH(对局数据!AM612,(各类选项!J:J),0)),1,0))</f>
        <v/>
      </c>
    </row>
    <row r="612" spans="1:25">
      <c r="A612" s="20">
        <f t="shared" si="27"/>
        <v>0</v>
      </c>
      <c r="B612" s="20">
        <f t="shared" si="28"/>
        <v>0</v>
      </c>
      <c r="C612" s="20">
        <f t="shared" si="29"/>
        <v>0</v>
      </c>
      <c r="D612" s="20" t="str">
        <f>IF(原始数据!K613="","",IF(ISERROR(MATCH(原始数据!K613,原始数据!E613:F613,0)),1,0)-IF(原始数据!K613="",1,0))</f>
        <v/>
      </c>
      <c r="E612" s="20" t="str">
        <f>IF(原始数据!L613="","",IF(ISERROR(MATCH(原始数据!L613,各类选项!L:L,0)),1,0)-IF(原始数据!L613="",1,0))</f>
        <v/>
      </c>
      <c r="F612" s="20" t="str">
        <f>IF(原始数据!W613="","",IF(ISERROR(MATCH(原始数据!W613,各类选项!G:G,0)),1,0))</f>
        <v/>
      </c>
      <c r="G612" s="20" t="str">
        <f>IF(原始数据!X613="","",IF(ISERROR(MATCH(原始数据!X613,各类选项!G:G,0)),1,0))</f>
        <v/>
      </c>
      <c r="H612" s="20" t="str">
        <f>IF(原始数据!AK613="","",IF(ISERROR(MATCH(原始数据!AK613,各类选项!$E:$E,0)),1,0))</f>
        <v/>
      </c>
      <c r="I612" s="20" t="str">
        <f>IF(原始数据!AL613="","",IF(ISERROR(MATCH(原始数据!AL613,各类选项!$E:$E,0)),1,0))</f>
        <v/>
      </c>
      <c r="J612" s="20" t="str">
        <f>IF(原始数据!AR613="","",IF(ISERROR(MATCH(原始数据!AR613,各类选项!$E:$E,0)),1,0))</f>
        <v/>
      </c>
      <c r="K612" s="20" t="str">
        <f>IF(原始数据!AT613="","",IF(ISERROR(MATCH(原始数据!AT613,各类选项!$E:$E,0)),1,0))</f>
        <v/>
      </c>
      <c r="L612" s="20" t="str">
        <f>IF(原始数据!AM613="","",IF(ISERROR(MATCH(原始数据!AM613,各类选项!$C:$C,0)),1,0))</f>
        <v/>
      </c>
      <c r="M612" s="20" t="str">
        <f>IF(原始数据!AN613="","",IF(ISERROR(MATCH(原始数据!AN613,各类选项!$C:$C,0)),1,0))</f>
        <v/>
      </c>
      <c r="N612" s="20" t="str">
        <f>IF(原始数据!AO613="","",IF(ISERROR(MATCH(原始数据!AO613,各类选项!$C:$C,0)),1,0))</f>
        <v/>
      </c>
      <c r="O612" s="20" t="str">
        <f>IF(原始数据!AP613="","",IF(ISERROR(MATCH(原始数据!AP613,各类选项!$E:$E,0)),1,0))</f>
        <v/>
      </c>
      <c r="P612" s="20" t="str">
        <f>IF(原始数据!AQ613="","",IF(ISERROR(MATCH(原始数据!AQ613,各类选项!$E:$E,0)),1,0))</f>
        <v/>
      </c>
      <c r="Q612" s="20" t="str">
        <f>IF(原始数据!AR613="","",IF(ISERROR(MATCH(原始数据!AR613,各类选项!$E:$E,0)),1,0))</f>
        <v/>
      </c>
      <c r="R612" s="20" t="str">
        <f>IF(原始数据!AS613="","",IF(ISERROR(MATCH(原始数据!AS613,各类选项!$E:$E,0)),1,0))</f>
        <v/>
      </c>
      <c r="S612" s="20" t="str">
        <f>IF(原始数据!AV613="","",IF(ISERROR(MATCH(原始数据!AV613,各类选项!$C:$C,0)),1,0))</f>
        <v/>
      </c>
      <c r="T612" s="20" t="str">
        <f>IF(赛后数据!M613="","",IF(ISERROR(MATCH(赛后数据!M613,(各类选项!J:J),0)),1,0))</f>
        <v/>
      </c>
      <c r="U612" s="20" t="str">
        <f>IF(赛后数据!U613="","",IF(ISERROR(MATCH(赛后数据!U613,(各类选项!J:J),0)),1,0))</f>
        <v/>
      </c>
      <c r="V612" s="20" t="str">
        <f>IF(赛后数据!AC613="","",IF(ISERROR(MATCH(赛后数据!AC613,(各类选项!J:J),0)),1,0))</f>
        <v/>
      </c>
      <c r="W612" s="20" t="str">
        <f>IF(赛后数据!AK613="","",IF(ISERROR(MATCH(赛后数据!AK613,(各类选项!J:J),0)),1,0))</f>
        <v/>
      </c>
      <c r="Y612" s="20" t="str">
        <f>IF(对局数据!AM613="","",IF(ISERROR(MATCH(对局数据!AM613,(各类选项!J:J),0)),1,0))</f>
        <v/>
      </c>
    </row>
    <row r="613" spans="1:25">
      <c r="A613" s="20">
        <f t="shared" si="27"/>
        <v>0</v>
      </c>
      <c r="B613" s="20">
        <f t="shared" si="28"/>
        <v>0</v>
      </c>
      <c r="C613" s="20">
        <f t="shared" si="29"/>
        <v>0</v>
      </c>
      <c r="D613" s="20" t="str">
        <f>IF(原始数据!K614="","",IF(ISERROR(MATCH(原始数据!K614,原始数据!E614:F614,0)),1,0)-IF(原始数据!K614="",1,0))</f>
        <v/>
      </c>
      <c r="E613" s="20" t="str">
        <f>IF(原始数据!L614="","",IF(ISERROR(MATCH(原始数据!L614,各类选项!L:L,0)),1,0)-IF(原始数据!L614="",1,0))</f>
        <v/>
      </c>
      <c r="F613" s="20" t="str">
        <f>IF(原始数据!W614="","",IF(ISERROR(MATCH(原始数据!W614,各类选项!G:G,0)),1,0))</f>
        <v/>
      </c>
      <c r="G613" s="20" t="str">
        <f>IF(原始数据!X614="","",IF(ISERROR(MATCH(原始数据!X614,各类选项!G:G,0)),1,0))</f>
        <v/>
      </c>
      <c r="H613" s="20" t="str">
        <f>IF(原始数据!AK614="","",IF(ISERROR(MATCH(原始数据!AK614,各类选项!$E:$E,0)),1,0))</f>
        <v/>
      </c>
      <c r="I613" s="20" t="str">
        <f>IF(原始数据!AL614="","",IF(ISERROR(MATCH(原始数据!AL614,各类选项!$E:$E,0)),1,0))</f>
        <v/>
      </c>
      <c r="J613" s="20" t="str">
        <f>IF(原始数据!AR614="","",IF(ISERROR(MATCH(原始数据!AR614,各类选项!$E:$E,0)),1,0))</f>
        <v/>
      </c>
      <c r="K613" s="20" t="str">
        <f>IF(原始数据!AT614="","",IF(ISERROR(MATCH(原始数据!AT614,各类选项!$E:$E,0)),1,0))</f>
        <v/>
      </c>
      <c r="L613" s="20" t="str">
        <f>IF(原始数据!AM614="","",IF(ISERROR(MATCH(原始数据!AM614,各类选项!$C:$C,0)),1,0))</f>
        <v/>
      </c>
      <c r="M613" s="20" t="str">
        <f>IF(原始数据!AN614="","",IF(ISERROR(MATCH(原始数据!AN614,各类选项!$C:$C,0)),1,0))</f>
        <v/>
      </c>
      <c r="N613" s="20" t="str">
        <f>IF(原始数据!AO614="","",IF(ISERROR(MATCH(原始数据!AO614,各类选项!$C:$C,0)),1,0))</f>
        <v/>
      </c>
      <c r="O613" s="20" t="str">
        <f>IF(原始数据!AP614="","",IF(ISERROR(MATCH(原始数据!AP614,各类选项!$E:$E,0)),1,0))</f>
        <v/>
      </c>
      <c r="P613" s="20" t="str">
        <f>IF(原始数据!AQ614="","",IF(ISERROR(MATCH(原始数据!AQ614,各类选项!$E:$E,0)),1,0))</f>
        <v/>
      </c>
      <c r="Q613" s="20" t="str">
        <f>IF(原始数据!AR614="","",IF(ISERROR(MATCH(原始数据!AR614,各类选项!$E:$E,0)),1,0))</f>
        <v/>
      </c>
      <c r="R613" s="20" t="str">
        <f>IF(原始数据!AS614="","",IF(ISERROR(MATCH(原始数据!AS614,各类选项!$E:$E,0)),1,0))</f>
        <v/>
      </c>
      <c r="S613" s="20" t="str">
        <f>IF(原始数据!AV614="","",IF(ISERROR(MATCH(原始数据!AV614,各类选项!$C:$C,0)),1,0))</f>
        <v/>
      </c>
      <c r="T613" s="20" t="str">
        <f>IF(赛后数据!M614="","",IF(ISERROR(MATCH(赛后数据!M614,(各类选项!J:J),0)),1,0))</f>
        <v/>
      </c>
      <c r="U613" s="20" t="str">
        <f>IF(赛后数据!U614="","",IF(ISERROR(MATCH(赛后数据!U614,(各类选项!J:J),0)),1,0))</f>
        <v/>
      </c>
      <c r="V613" s="20" t="str">
        <f>IF(赛后数据!AC614="","",IF(ISERROR(MATCH(赛后数据!AC614,(各类选项!J:J),0)),1,0))</f>
        <v/>
      </c>
      <c r="W613" s="20" t="str">
        <f>IF(赛后数据!AK614="","",IF(ISERROR(MATCH(赛后数据!AK614,(各类选项!J:J),0)),1,0))</f>
        <v/>
      </c>
      <c r="Y613" s="20" t="str">
        <f>IF(对局数据!AM614="","",IF(ISERROR(MATCH(对局数据!AM614,(各类选项!J:J),0)),1,0))</f>
        <v/>
      </c>
    </row>
    <row r="614" spans="1:25">
      <c r="A614" s="20">
        <f t="shared" si="27"/>
        <v>0</v>
      </c>
      <c r="B614" s="20">
        <f t="shared" si="28"/>
        <v>0</v>
      </c>
      <c r="C614" s="20">
        <f t="shared" si="29"/>
        <v>0</v>
      </c>
      <c r="D614" s="20" t="str">
        <f>IF(原始数据!K615="","",IF(ISERROR(MATCH(原始数据!K615,原始数据!E615:F615,0)),1,0)-IF(原始数据!K615="",1,0))</f>
        <v/>
      </c>
      <c r="E614" s="20" t="str">
        <f>IF(原始数据!L615="","",IF(ISERROR(MATCH(原始数据!L615,各类选项!L:L,0)),1,0)-IF(原始数据!L615="",1,0))</f>
        <v/>
      </c>
      <c r="F614" s="20" t="str">
        <f>IF(原始数据!W615="","",IF(ISERROR(MATCH(原始数据!W615,各类选项!G:G,0)),1,0))</f>
        <v/>
      </c>
      <c r="G614" s="20" t="str">
        <f>IF(原始数据!X615="","",IF(ISERROR(MATCH(原始数据!X615,各类选项!G:G,0)),1,0))</f>
        <v/>
      </c>
      <c r="H614" s="20" t="str">
        <f>IF(原始数据!AK615="","",IF(ISERROR(MATCH(原始数据!AK615,各类选项!$E:$E,0)),1,0))</f>
        <v/>
      </c>
      <c r="I614" s="20" t="str">
        <f>IF(原始数据!AL615="","",IF(ISERROR(MATCH(原始数据!AL615,各类选项!$E:$E,0)),1,0))</f>
        <v/>
      </c>
      <c r="J614" s="20" t="str">
        <f>IF(原始数据!AR615="","",IF(ISERROR(MATCH(原始数据!AR615,各类选项!$E:$E,0)),1,0))</f>
        <v/>
      </c>
      <c r="K614" s="20" t="str">
        <f>IF(原始数据!AT615="","",IF(ISERROR(MATCH(原始数据!AT615,各类选项!$E:$E,0)),1,0))</f>
        <v/>
      </c>
      <c r="L614" s="20" t="str">
        <f>IF(原始数据!AM615="","",IF(ISERROR(MATCH(原始数据!AM615,各类选项!$C:$C,0)),1,0))</f>
        <v/>
      </c>
      <c r="M614" s="20" t="str">
        <f>IF(原始数据!AN615="","",IF(ISERROR(MATCH(原始数据!AN615,各类选项!$C:$C,0)),1,0))</f>
        <v/>
      </c>
      <c r="N614" s="20" t="str">
        <f>IF(原始数据!AO615="","",IF(ISERROR(MATCH(原始数据!AO615,各类选项!$C:$C,0)),1,0))</f>
        <v/>
      </c>
      <c r="O614" s="20" t="str">
        <f>IF(原始数据!AP615="","",IF(ISERROR(MATCH(原始数据!AP615,各类选项!$E:$E,0)),1,0))</f>
        <v/>
      </c>
      <c r="P614" s="20" t="str">
        <f>IF(原始数据!AQ615="","",IF(ISERROR(MATCH(原始数据!AQ615,各类选项!$E:$E,0)),1,0))</f>
        <v/>
      </c>
      <c r="Q614" s="20" t="str">
        <f>IF(原始数据!AR615="","",IF(ISERROR(MATCH(原始数据!AR615,各类选项!$E:$E,0)),1,0))</f>
        <v/>
      </c>
      <c r="R614" s="20" t="str">
        <f>IF(原始数据!AS615="","",IF(ISERROR(MATCH(原始数据!AS615,各类选项!$E:$E,0)),1,0))</f>
        <v/>
      </c>
      <c r="S614" s="20" t="str">
        <f>IF(原始数据!AV615="","",IF(ISERROR(MATCH(原始数据!AV615,各类选项!$C:$C,0)),1,0))</f>
        <v/>
      </c>
      <c r="T614" s="20" t="str">
        <f>IF(赛后数据!M615="","",IF(ISERROR(MATCH(赛后数据!M615,(各类选项!J:J),0)),1,0))</f>
        <v/>
      </c>
      <c r="U614" s="20" t="str">
        <f>IF(赛后数据!U615="","",IF(ISERROR(MATCH(赛后数据!U615,(各类选项!J:J),0)),1,0))</f>
        <v/>
      </c>
      <c r="V614" s="20" t="str">
        <f>IF(赛后数据!AC615="","",IF(ISERROR(MATCH(赛后数据!AC615,(各类选项!J:J),0)),1,0))</f>
        <v/>
      </c>
      <c r="W614" s="20" t="str">
        <f>IF(赛后数据!AK615="","",IF(ISERROR(MATCH(赛后数据!AK615,(各类选项!J:J),0)),1,0))</f>
        <v/>
      </c>
      <c r="Y614" s="20" t="str">
        <f>IF(对局数据!AM615="","",IF(ISERROR(MATCH(对局数据!AM615,(各类选项!J:J),0)),1,0))</f>
        <v/>
      </c>
    </row>
    <row r="615" spans="1:25">
      <c r="A615" s="20">
        <f t="shared" si="27"/>
        <v>0</v>
      </c>
      <c r="B615" s="20">
        <f t="shared" si="28"/>
        <v>0</v>
      </c>
      <c r="C615" s="20">
        <f t="shared" si="29"/>
        <v>0</v>
      </c>
      <c r="D615" s="20" t="str">
        <f>IF(原始数据!K616="","",IF(ISERROR(MATCH(原始数据!K616,原始数据!E616:F616,0)),1,0)-IF(原始数据!K616="",1,0))</f>
        <v/>
      </c>
      <c r="E615" s="20" t="str">
        <f>IF(原始数据!L616="","",IF(ISERROR(MATCH(原始数据!L616,各类选项!L:L,0)),1,0)-IF(原始数据!L616="",1,0))</f>
        <v/>
      </c>
      <c r="F615" s="20" t="str">
        <f>IF(原始数据!W616="","",IF(ISERROR(MATCH(原始数据!W616,各类选项!G:G,0)),1,0))</f>
        <v/>
      </c>
      <c r="G615" s="20" t="str">
        <f>IF(原始数据!X616="","",IF(ISERROR(MATCH(原始数据!X616,各类选项!G:G,0)),1,0))</f>
        <v/>
      </c>
      <c r="H615" s="20" t="str">
        <f>IF(原始数据!AK616="","",IF(ISERROR(MATCH(原始数据!AK616,各类选项!$E:$E,0)),1,0))</f>
        <v/>
      </c>
      <c r="I615" s="20" t="str">
        <f>IF(原始数据!AL616="","",IF(ISERROR(MATCH(原始数据!AL616,各类选项!$E:$E,0)),1,0))</f>
        <v/>
      </c>
      <c r="J615" s="20" t="str">
        <f>IF(原始数据!AR616="","",IF(ISERROR(MATCH(原始数据!AR616,各类选项!$E:$E,0)),1,0))</f>
        <v/>
      </c>
      <c r="K615" s="20" t="str">
        <f>IF(原始数据!AT616="","",IF(ISERROR(MATCH(原始数据!AT616,各类选项!$E:$E,0)),1,0))</f>
        <v/>
      </c>
      <c r="L615" s="20" t="str">
        <f>IF(原始数据!AM616="","",IF(ISERROR(MATCH(原始数据!AM616,各类选项!$C:$C,0)),1,0))</f>
        <v/>
      </c>
      <c r="M615" s="20" t="str">
        <f>IF(原始数据!AN616="","",IF(ISERROR(MATCH(原始数据!AN616,各类选项!$C:$C,0)),1,0))</f>
        <v/>
      </c>
      <c r="N615" s="20" t="str">
        <f>IF(原始数据!AO616="","",IF(ISERROR(MATCH(原始数据!AO616,各类选项!$C:$C,0)),1,0))</f>
        <v/>
      </c>
      <c r="O615" s="20" t="str">
        <f>IF(原始数据!AP616="","",IF(ISERROR(MATCH(原始数据!AP616,各类选项!$E:$E,0)),1,0))</f>
        <v/>
      </c>
      <c r="P615" s="20" t="str">
        <f>IF(原始数据!AQ616="","",IF(ISERROR(MATCH(原始数据!AQ616,各类选项!$E:$E,0)),1,0))</f>
        <v/>
      </c>
      <c r="Q615" s="20" t="str">
        <f>IF(原始数据!AR616="","",IF(ISERROR(MATCH(原始数据!AR616,各类选项!$E:$E,0)),1,0))</f>
        <v/>
      </c>
      <c r="R615" s="20" t="str">
        <f>IF(原始数据!AS616="","",IF(ISERROR(MATCH(原始数据!AS616,各类选项!$E:$E,0)),1,0))</f>
        <v/>
      </c>
      <c r="S615" s="20" t="str">
        <f>IF(原始数据!AV616="","",IF(ISERROR(MATCH(原始数据!AV616,各类选项!$C:$C,0)),1,0))</f>
        <v/>
      </c>
      <c r="T615" s="20" t="str">
        <f>IF(赛后数据!M616="","",IF(ISERROR(MATCH(赛后数据!M616,(各类选项!J:J),0)),1,0))</f>
        <v/>
      </c>
      <c r="U615" s="20" t="str">
        <f>IF(赛后数据!U616="","",IF(ISERROR(MATCH(赛后数据!U616,(各类选项!J:J),0)),1,0))</f>
        <v/>
      </c>
      <c r="V615" s="20" t="str">
        <f>IF(赛后数据!AC616="","",IF(ISERROR(MATCH(赛后数据!AC616,(各类选项!J:J),0)),1,0))</f>
        <v/>
      </c>
      <c r="W615" s="20" t="str">
        <f>IF(赛后数据!AK616="","",IF(ISERROR(MATCH(赛后数据!AK616,(各类选项!J:J),0)),1,0))</f>
        <v/>
      </c>
      <c r="Y615" s="20" t="str">
        <f>IF(对局数据!AM616="","",IF(ISERROR(MATCH(对局数据!AM616,(各类选项!J:J),0)),1,0))</f>
        <v/>
      </c>
    </row>
    <row r="616" spans="1:25">
      <c r="A616" s="20">
        <f t="shared" si="27"/>
        <v>0</v>
      </c>
      <c r="B616" s="20">
        <f t="shared" si="28"/>
        <v>0</v>
      </c>
      <c r="C616" s="20">
        <f t="shared" si="29"/>
        <v>0</v>
      </c>
      <c r="D616" s="20" t="str">
        <f>IF(原始数据!K617="","",IF(ISERROR(MATCH(原始数据!K617,原始数据!E617:F617,0)),1,0)-IF(原始数据!K617="",1,0))</f>
        <v/>
      </c>
      <c r="E616" s="20" t="str">
        <f>IF(原始数据!L617="","",IF(ISERROR(MATCH(原始数据!L617,各类选项!L:L,0)),1,0)-IF(原始数据!L617="",1,0))</f>
        <v/>
      </c>
      <c r="F616" s="20" t="str">
        <f>IF(原始数据!W617="","",IF(ISERROR(MATCH(原始数据!W617,各类选项!G:G,0)),1,0))</f>
        <v/>
      </c>
      <c r="G616" s="20" t="str">
        <f>IF(原始数据!X617="","",IF(ISERROR(MATCH(原始数据!X617,各类选项!G:G,0)),1,0))</f>
        <v/>
      </c>
      <c r="H616" s="20" t="str">
        <f>IF(原始数据!AK617="","",IF(ISERROR(MATCH(原始数据!AK617,各类选项!$E:$E,0)),1,0))</f>
        <v/>
      </c>
      <c r="I616" s="20" t="str">
        <f>IF(原始数据!AL617="","",IF(ISERROR(MATCH(原始数据!AL617,各类选项!$E:$E,0)),1,0))</f>
        <v/>
      </c>
      <c r="J616" s="20" t="str">
        <f>IF(原始数据!AR617="","",IF(ISERROR(MATCH(原始数据!AR617,各类选项!$E:$E,0)),1,0))</f>
        <v/>
      </c>
      <c r="K616" s="20" t="str">
        <f>IF(原始数据!AT617="","",IF(ISERROR(MATCH(原始数据!AT617,各类选项!$E:$E,0)),1,0))</f>
        <v/>
      </c>
      <c r="L616" s="20" t="str">
        <f>IF(原始数据!AM617="","",IF(ISERROR(MATCH(原始数据!AM617,各类选项!$C:$C,0)),1,0))</f>
        <v/>
      </c>
      <c r="M616" s="20" t="str">
        <f>IF(原始数据!AN617="","",IF(ISERROR(MATCH(原始数据!AN617,各类选项!$C:$C,0)),1,0))</f>
        <v/>
      </c>
      <c r="N616" s="20" t="str">
        <f>IF(原始数据!AO617="","",IF(ISERROR(MATCH(原始数据!AO617,各类选项!$C:$C,0)),1,0))</f>
        <v/>
      </c>
      <c r="O616" s="20" t="str">
        <f>IF(原始数据!AP617="","",IF(ISERROR(MATCH(原始数据!AP617,各类选项!$E:$E,0)),1,0))</f>
        <v/>
      </c>
      <c r="P616" s="20" t="str">
        <f>IF(原始数据!AQ617="","",IF(ISERROR(MATCH(原始数据!AQ617,各类选项!$E:$E,0)),1,0))</f>
        <v/>
      </c>
      <c r="Q616" s="20" t="str">
        <f>IF(原始数据!AR617="","",IF(ISERROR(MATCH(原始数据!AR617,各类选项!$E:$E,0)),1,0))</f>
        <v/>
      </c>
      <c r="R616" s="20" t="str">
        <f>IF(原始数据!AS617="","",IF(ISERROR(MATCH(原始数据!AS617,各类选项!$E:$E,0)),1,0))</f>
        <v/>
      </c>
      <c r="S616" s="20" t="str">
        <f>IF(原始数据!AV617="","",IF(ISERROR(MATCH(原始数据!AV617,各类选项!$C:$C,0)),1,0))</f>
        <v/>
      </c>
      <c r="T616" s="20" t="str">
        <f>IF(赛后数据!M617="","",IF(ISERROR(MATCH(赛后数据!M617,(各类选项!J:J),0)),1,0))</f>
        <v/>
      </c>
      <c r="U616" s="20" t="str">
        <f>IF(赛后数据!U617="","",IF(ISERROR(MATCH(赛后数据!U617,(各类选项!J:J),0)),1,0))</f>
        <v/>
      </c>
      <c r="V616" s="20" t="str">
        <f>IF(赛后数据!AC617="","",IF(ISERROR(MATCH(赛后数据!AC617,(各类选项!J:J),0)),1,0))</f>
        <v/>
      </c>
      <c r="W616" s="20" t="str">
        <f>IF(赛后数据!AK617="","",IF(ISERROR(MATCH(赛后数据!AK617,(各类选项!J:J),0)),1,0))</f>
        <v/>
      </c>
      <c r="Y616" s="20" t="str">
        <f>IF(对局数据!AM617="","",IF(ISERROR(MATCH(对局数据!AM617,(各类选项!J:J),0)),1,0))</f>
        <v/>
      </c>
    </row>
    <row r="617" spans="1:25">
      <c r="A617" s="20">
        <f t="shared" si="27"/>
        <v>0</v>
      </c>
      <c r="B617" s="20">
        <f t="shared" si="28"/>
        <v>0</v>
      </c>
      <c r="C617" s="20">
        <f t="shared" si="29"/>
        <v>0</v>
      </c>
      <c r="D617" s="20" t="str">
        <f>IF(原始数据!K618="","",IF(ISERROR(MATCH(原始数据!K618,原始数据!E618:F618,0)),1,0)-IF(原始数据!K618="",1,0))</f>
        <v/>
      </c>
      <c r="E617" s="20" t="str">
        <f>IF(原始数据!L618="","",IF(ISERROR(MATCH(原始数据!L618,各类选项!L:L,0)),1,0)-IF(原始数据!L618="",1,0))</f>
        <v/>
      </c>
      <c r="F617" s="20" t="str">
        <f>IF(原始数据!W618="","",IF(ISERROR(MATCH(原始数据!W618,各类选项!G:G,0)),1,0))</f>
        <v/>
      </c>
      <c r="G617" s="20" t="str">
        <f>IF(原始数据!X618="","",IF(ISERROR(MATCH(原始数据!X618,各类选项!G:G,0)),1,0))</f>
        <v/>
      </c>
      <c r="H617" s="20" t="str">
        <f>IF(原始数据!AK618="","",IF(ISERROR(MATCH(原始数据!AK618,各类选项!$E:$E,0)),1,0))</f>
        <v/>
      </c>
      <c r="I617" s="20" t="str">
        <f>IF(原始数据!AL618="","",IF(ISERROR(MATCH(原始数据!AL618,各类选项!$E:$E,0)),1,0))</f>
        <v/>
      </c>
      <c r="J617" s="20" t="str">
        <f>IF(原始数据!AR618="","",IF(ISERROR(MATCH(原始数据!AR618,各类选项!$E:$E,0)),1,0))</f>
        <v/>
      </c>
      <c r="K617" s="20" t="str">
        <f>IF(原始数据!AT618="","",IF(ISERROR(MATCH(原始数据!AT618,各类选项!$E:$E,0)),1,0))</f>
        <v/>
      </c>
      <c r="L617" s="20" t="str">
        <f>IF(原始数据!AM618="","",IF(ISERROR(MATCH(原始数据!AM618,各类选项!$C:$C,0)),1,0))</f>
        <v/>
      </c>
      <c r="M617" s="20" t="str">
        <f>IF(原始数据!AN618="","",IF(ISERROR(MATCH(原始数据!AN618,各类选项!$C:$C,0)),1,0))</f>
        <v/>
      </c>
      <c r="N617" s="20" t="str">
        <f>IF(原始数据!AO618="","",IF(ISERROR(MATCH(原始数据!AO618,各类选项!$C:$C,0)),1,0))</f>
        <v/>
      </c>
      <c r="O617" s="20" t="str">
        <f>IF(原始数据!AP618="","",IF(ISERROR(MATCH(原始数据!AP618,各类选项!$E:$E,0)),1,0))</f>
        <v/>
      </c>
      <c r="P617" s="20" t="str">
        <f>IF(原始数据!AQ618="","",IF(ISERROR(MATCH(原始数据!AQ618,各类选项!$E:$E,0)),1,0))</f>
        <v/>
      </c>
      <c r="Q617" s="20" t="str">
        <f>IF(原始数据!AR618="","",IF(ISERROR(MATCH(原始数据!AR618,各类选项!$E:$E,0)),1,0))</f>
        <v/>
      </c>
      <c r="R617" s="20" t="str">
        <f>IF(原始数据!AS618="","",IF(ISERROR(MATCH(原始数据!AS618,各类选项!$E:$E,0)),1,0))</f>
        <v/>
      </c>
      <c r="S617" s="20" t="str">
        <f>IF(原始数据!AV618="","",IF(ISERROR(MATCH(原始数据!AV618,各类选项!$C:$C,0)),1,0))</f>
        <v/>
      </c>
      <c r="T617" s="20" t="str">
        <f>IF(赛后数据!M618="","",IF(ISERROR(MATCH(赛后数据!M618,(各类选项!J:J),0)),1,0))</f>
        <v/>
      </c>
      <c r="U617" s="20" t="str">
        <f>IF(赛后数据!U618="","",IF(ISERROR(MATCH(赛后数据!U618,(各类选项!J:J),0)),1,0))</f>
        <v/>
      </c>
      <c r="V617" s="20" t="str">
        <f>IF(赛后数据!AC618="","",IF(ISERROR(MATCH(赛后数据!AC618,(各类选项!J:J),0)),1,0))</f>
        <v/>
      </c>
      <c r="W617" s="20" t="str">
        <f>IF(赛后数据!AK618="","",IF(ISERROR(MATCH(赛后数据!AK618,(各类选项!J:J),0)),1,0))</f>
        <v/>
      </c>
      <c r="Y617" s="20" t="str">
        <f>IF(对局数据!AM618="","",IF(ISERROR(MATCH(对局数据!AM618,(各类选项!J:J),0)),1,0))</f>
        <v/>
      </c>
    </row>
    <row r="618" spans="1:25">
      <c r="A618" s="20">
        <f t="shared" si="27"/>
        <v>0</v>
      </c>
      <c r="B618" s="20">
        <f t="shared" si="28"/>
        <v>0</v>
      </c>
      <c r="C618" s="20">
        <f t="shared" si="29"/>
        <v>0</v>
      </c>
      <c r="D618" s="20" t="str">
        <f>IF(原始数据!K619="","",IF(ISERROR(MATCH(原始数据!K619,原始数据!E619:F619,0)),1,0)-IF(原始数据!K619="",1,0))</f>
        <v/>
      </c>
      <c r="E618" s="20" t="str">
        <f>IF(原始数据!L619="","",IF(ISERROR(MATCH(原始数据!L619,各类选项!L:L,0)),1,0)-IF(原始数据!L619="",1,0))</f>
        <v/>
      </c>
      <c r="F618" s="20" t="str">
        <f>IF(原始数据!W619="","",IF(ISERROR(MATCH(原始数据!W619,各类选项!G:G,0)),1,0))</f>
        <v/>
      </c>
      <c r="G618" s="20" t="str">
        <f>IF(原始数据!X619="","",IF(ISERROR(MATCH(原始数据!X619,各类选项!G:G,0)),1,0))</f>
        <v/>
      </c>
      <c r="H618" s="20" t="str">
        <f>IF(原始数据!AK619="","",IF(ISERROR(MATCH(原始数据!AK619,各类选项!$E:$E,0)),1,0))</f>
        <v/>
      </c>
      <c r="I618" s="20" t="str">
        <f>IF(原始数据!AL619="","",IF(ISERROR(MATCH(原始数据!AL619,各类选项!$E:$E,0)),1,0))</f>
        <v/>
      </c>
      <c r="J618" s="20" t="str">
        <f>IF(原始数据!AR619="","",IF(ISERROR(MATCH(原始数据!AR619,各类选项!$E:$E,0)),1,0))</f>
        <v/>
      </c>
      <c r="K618" s="20" t="str">
        <f>IF(原始数据!AT619="","",IF(ISERROR(MATCH(原始数据!AT619,各类选项!$E:$E,0)),1,0))</f>
        <v/>
      </c>
      <c r="L618" s="20" t="str">
        <f>IF(原始数据!AM619="","",IF(ISERROR(MATCH(原始数据!AM619,各类选项!$C:$C,0)),1,0))</f>
        <v/>
      </c>
      <c r="M618" s="20" t="str">
        <f>IF(原始数据!AN619="","",IF(ISERROR(MATCH(原始数据!AN619,各类选项!$C:$C,0)),1,0))</f>
        <v/>
      </c>
      <c r="N618" s="20" t="str">
        <f>IF(原始数据!AO619="","",IF(ISERROR(MATCH(原始数据!AO619,各类选项!$C:$C,0)),1,0))</f>
        <v/>
      </c>
      <c r="O618" s="20" t="str">
        <f>IF(原始数据!AP619="","",IF(ISERROR(MATCH(原始数据!AP619,各类选项!$E:$E,0)),1,0))</f>
        <v/>
      </c>
      <c r="P618" s="20" t="str">
        <f>IF(原始数据!AQ619="","",IF(ISERROR(MATCH(原始数据!AQ619,各类选项!$E:$E,0)),1,0))</f>
        <v/>
      </c>
      <c r="Q618" s="20" t="str">
        <f>IF(原始数据!AR619="","",IF(ISERROR(MATCH(原始数据!AR619,各类选项!$E:$E,0)),1,0))</f>
        <v/>
      </c>
      <c r="R618" s="20" t="str">
        <f>IF(原始数据!AS619="","",IF(ISERROR(MATCH(原始数据!AS619,各类选项!$E:$E,0)),1,0))</f>
        <v/>
      </c>
      <c r="S618" s="20" t="str">
        <f>IF(原始数据!AV619="","",IF(ISERROR(MATCH(原始数据!AV619,各类选项!$C:$C,0)),1,0))</f>
        <v/>
      </c>
      <c r="T618" s="20" t="str">
        <f>IF(赛后数据!M619="","",IF(ISERROR(MATCH(赛后数据!M619,(各类选项!J:J),0)),1,0))</f>
        <v/>
      </c>
      <c r="U618" s="20" t="str">
        <f>IF(赛后数据!U619="","",IF(ISERROR(MATCH(赛后数据!U619,(各类选项!J:J),0)),1,0))</f>
        <v/>
      </c>
      <c r="V618" s="20" t="str">
        <f>IF(赛后数据!AC619="","",IF(ISERROR(MATCH(赛后数据!AC619,(各类选项!J:J),0)),1,0))</f>
        <v/>
      </c>
      <c r="W618" s="20" t="str">
        <f>IF(赛后数据!AK619="","",IF(ISERROR(MATCH(赛后数据!AK619,(各类选项!J:J),0)),1,0))</f>
        <v/>
      </c>
      <c r="Y618" s="20" t="str">
        <f>IF(对局数据!AM619="","",IF(ISERROR(MATCH(对局数据!AM619,(各类选项!J:J),0)),1,0))</f>
        <v/>
      </c>
    </row>
    <row r="619" spans="1:25">
      <c r="A619" s="20">
        <f t="shared" si="27"/>
        <v>0</v>
      </c>
      <c r="B619" s="20">
        <f t="shared" si="28"/>
        <v>0</v>
      </c>
      <c r="C619" s="20">
        <f t="shared" si="29"/>
        <v>0</v>
      </c>
      <c r="D619" s="20" t="str">
        <f>IF(原始数据!K620="","",IF(ISERROR(MATCH(原始数据!K620,原始数据!E620:F620,0)),1,0)-IF(原始数据!K620="",1,0))</f>
        <v/>
      </c>
      <c r="E619" s="20" t="str">
        <f>IF(原始数据!L620="","",IF(ISERROR(MATCH(原始数据!L620,各类选项!L:L,0)),1,0)-IF(原始数据!L620="",1,0))</f>
        <v/>
      </c>
      <c r="F619" s="20" t="str">
        <f>IF(原始数据!W620="","",IF(ISERROR(MATCH(原始数据!W620,各类选项!G:G,0)),1,0))</f>
        <v/>
      </c>
      <c r="G619" s="20" t="str">
        <f>IF(原始数据!X620="","",IF(ISERROR(MATCH(原始数据!X620,各类选项!G:G,0)),1,0))</f>
        <v/>
      </c>
      <c r="H619" s="20" t="str">
        <f>IF(原始数据!AK620="","",IF(ISERROR(MATCH(原始数据!AK620,各类选项!$E:$E,0)),1,0))</f>
        <v/>
      </c>
      <c r="I619" s="20" t="str">
        <f>IF(原始数据!AL620="","",IF(ISERROR(MATCH(原始数据!AL620,各类选项!$E:$E,0)),1,0))</f>
        <v/>
      </c>
      <c r="J619" s="20" t="str">
        <f>IF(原始数据!AR620="","",IF(ISERROR(MATCH(原始数据!AR620,各类选项!$E:$E,0)),1,0))</f>
        <v/>
      </c>
      <c r="K619" s="20" t="str">
        <f>IF(原始数据!AT620="","",IF(ISERROR(MATCH(原始数据!AT620,各类选项!$E:$E,0)),1,0))</f>
        <v/>
      </c>
      <c r="L619" s="20" t="str">
        <f>IF(原始数据!AM620="","",IF(ISERROR(MATCH(原始数据!AM620,各类选项!$C:$C,0)),1,0))</f>
        <v/>
      </c>
      <c r="M619" s="20" t="str">
        <f>IF(原始数据!AN620="","",IF(ISERROR(MATCH(原始数据!AN620,各类选项!$C:$C,0)),1,0))</f>
        <v/>
      </c>
      <c r="N619" s="20" t="str">
        <f>IF(原始数据!AO620="","",IF(ISERROR(MATCH(原始数据!AO620,各类选项!$C:$C,0)),1,0))</f>
        <v/>
      </c>
      <c r="O619" s="20" t="str">
        <f>IF(原始数据!AP620="","",IF(ISERROR(MATCH(原始数据!AP620,各类选项!$E:$E,0)),1,0))</f>
        <v/>
      </c>
      <c r="P619" s="20" t="str">
        <f>IF(原始数据!AQ620="","",IF(ISERROR(MATCH(原始数据!AQ620,各类选项!$E:$E,0)),1,0))</f>
        <v/>
      </c>
      <c r="Q619" s="20" t="str">
        <f>IF(原始数据!AR620="","",IF(ISERROR(MATCH(原始数据!AR620,各类选项!$E:$E,0)),1,0))</f>
        <v/>
      </c>
      <c r="R619" s="20" t="str">
        <f>IF(原始数据!AS620="","",IF(ISERROR(MATCH(原始数据!AS620,各类选项!$E:$E,0)),1,0))</f>
        <v/>
      </c>
      <c r="S619" s="20" t="str">
        <f>IF(原始数据!AV620="","",IF(ISERROR(MATCH(原始数据!AV620,各类选项!$C:$C,0)),1,0))</f>
        <v/>
      </c>
      <c r="T619" s="20" t="str">
        <f>IF(赛后数据!M620="","",IF(ISERROR(MATCH(赛后数据!M620,(各类选项!J:J),0)),1,0))</f>
        <v/>
      </c>
      <c r="U619" s="20" t="str">
        <f>IF(赛后数据!U620="","",IF(ISERROR(MATCH(赛后数据!U620,(各类选项!J:J),0)),1,0))</f>
        <v/>
      </c>
      <c r="V619" s="20" t="str">
        <f>IF(赛后数据!AC620="","",IF(ISERROR(MATCH(赛后数据!AC620,(各类选项!J:J),0)),1,0))</f>
        <v/>
      </c>
      <c r="W619" s="20" t="str">
        <f>IF(赛后数据!AK620="","",IF(ISERROR(MATCH(赛后数据!AK620,(各类选项!J:J),0)),1,0))</f>
        <v/>
      </c>
      <c r="Y619" s="20" t="str">
        <f>IF(对局数据!AM620="","",IF(ISERROR(MATCH(对局数据!AM620,(各类选项!J:J),0)),1,0))</f>
        <v/>
      </c>
    </row>
    <row r="620" spans="1:25">
      <c r="A620" s="20">
        <f t="shared" si="27"/>
        <v>0</v>
      </c>
      <c r="B620" s="20">
        <f t="shared" si="28"/>
        <v>0</v>
      </c>
      <c r="C620" s="20">
        <f t="shared" si="29"/>
        <v>0</v>
      </c>
      <c r="D620" s="20" t="str">
        <f>IF(原始数据!K621="","",IF(ISERROR(MATCH(原始数据!K621,原始数据!E621:F621,0)),1,0)-IF(原始数据!K621="",1,0))</f>
        <v/>
      </c>
      <c r="E620" s="20" t="str">
        <f>IF(原始数据!L621="","",IF(ISERROR(MATCH(原始数据!L621,各类选项!L:L,0)),1,0)-IF(原始数据!L621="",1,0))</f>
        <v/>
      </c>
      <c r="F620" s="20" t="str">
        <f>IF(原始数据!W621="","",IF(ISERROR(MATCH(原始数据!W621,各类选项!G:G,0)),1,0))</f>
        <v/>
      </c>
      <c r="G620" s="20" t="str">
        <f>IF(原始数据!X621="","",IF(ISERROR(MATCH(原始数据!X621,各类选项!G:G,0)),1,0))</f>
        <v/>
      </c>
      <c r="H620" s="20" t="str">
        <f>IF(原始数据!AK621="","",IF(ISERROR(MATCH(原始数据!AK621,各类选项!$E:$E,0)),1,0))</f>
        <v/>
      </c>
      <c r="I620" s="20" t="str">
        <f>IF(原始数据!AL621="","",IF(ISERROR(MATCH(原始数据!AL621,各类选项!$E:$E,0)),1,0))</f>
        <v/>
      </c>
      <c r="J620" s="20" t="str">
        <f>IF(原始数据!AR621="","",IF(ISERROR(MATCH(原始数据!AR621,各类选项!$E:$E,0)),1,0))</f>
        <v/>
      </c>
      <c r="K620" s="20" t="str">
        <f>IF(原始数据!AT621="","",IF(ISERROR(MATCH(原始数据!AT621,各类选项!$E:$E,0)),1,0))</f>
        <v/>
      </c>
      <c r="L620" s="20" t="str">
        <f>IF(原始数据!AM621="","",IF(ISERROR(MATCH(原始数据!AM621,各类选项!$C:$C,0)),1,0))</f>
        <v/>
      </c>
      <c r="M620" s="20" t="str">
        <f>IF(原始数据!AN621="","",IF(ISERROR(MATCH(原始数据!AN621,各类选项!$C:$C,0)),1,0))</f>
        <v/>
      </c>
      <c r="N620" s="20" t="str">
        <f>IF(原始数据!AO621="","",IF(ISERROR(MATCH(原始数据!AO621,各类选项!$C:$C,0)),1,0))</f>
        <v/>
      </c>
      <c r="O620" s="20" t="str">
        <f>IF(原始数据!AP621="","",IF(ISERROR(MATCH(原始数据!AP621,各类选项!$E:$E,0)),1,0))</f>
        <v/>
      </c>
      <c r="P620" s="20" t="str">
        <f>IF(原始数据!AQ621="","",IF(ISERROR(MATCH(原始数据!AQ621,各类选项!$E:$E,0)),1,0))</f>
        <v/>
      </c>
      <c r="Q620" s="20" t="str">
        <f>IF(原始数据!AR621="","",IF(ISERROR(MATCH(原始数据!AR621,各类选项!$E:$E,0)),1,0))</f>
        <v/>
      </c>
      <c r="R620" s="20" t="str">
        <f>IF(原始数据!AS621="","",IF(ISERROR(MATCH(原始数据!AS621,各类选项!$E:$E,0)),1,0))</f>
        <v/>
      </c>
      <c r="S620" s="20" t="str">
        <f>IF(原始数据!AV621="","",IF(ISERROR(MATCH(原始数据!AV621,各类选项!$C:$C,0)),1,0))</f>
        <v/>
      </c>
      <c r="T620" s="20" t="str">
        <f>IF(赛后数据!M621="","",IF(ISERROR(MATCH(赛后数据!M621,(各类选项!J:J),0)),1,0))</f>
        <v/>
      </c>
      <c r="U620" s="20" t="str">
        <f>IF(赛后数据!U621="","",IF(ISERROR(MATCH(赛后数据!U621,(各类选项!J:J),0)),1,0))</f>
        <v/>
      </c>
      <c r="V620" s="20" t="str">
        <f>IF(赛后数据!AC621="","",IF(ISERROR(MATCH(赛后数据!AC621,(各类选项!J:J),0)),1,0))</f>
        <v/>
      </c>
      <c r="W620" s="20" t="str">
        <f>IF(赛后数据!AK621="","",IF(ISERROR(MATCH(赛后数据!AK621,(各类选项!J:J),0)),1,0))</f>
        <v/>
      </c>
      <c r="Y620" s="20" t="str">
        <f>IF(对局数据!AM621="","",IF(ISERROR(MATCH(对局数据!AM621,(各类选项!J:J),0)),1,0))</f>
        <v/>
      </c>
    </row>
    <row r="621" spans="1:25">
      <c r="A621" s="20">
        <f t="shared" si="27"/>
        <v>0</v>
      </c>
      <c r="B621" s="20">
        <f t="shared" si="28"/>
        <v>0</v>
      </c>
      <c r="C621" s="20">
        <f t="shared" si="29"/>
        <v>0</v>
      </c>
      <c r="D621" s="20" t="str">
        <f>IF(原始数据!K622="","",IF(ISERROR(MATCH(原始数据!K622,原始数据!E622:F622,0)),1,0)-IF(原始数据!K622="",1,0))</f>
        <v/>
      </c>
      <c r="E621" s="20" t="str">
        <f>IF(原始数据!L622="","",IF(ISERROR(MATCH(原始数据!L622,各类选项!L:L,0)),1,0)-IF(原始数据!L622="",1,0))</f>
        <v/>
      </c>
      <c r="F621" s="20" t="str">
        <f>IF(原始数据!W622="","",IF(ISERROR(MATCH(原始数据!W622,各类选项!G:G,0)),1,0))</f>
        <v/>
      </c>
      <c r="G621" s="20" t="str">
        <f>IF(原始数据!X622="","",IF(ISERROR(MATCH(原始数据!X622,各类选项!G:G,0)),1,0))</f>
        <v/>
      </c>
      <c r="H621" s="20" t="str">
        <f>IF(原始数据!AK622="","",IF(ISERROR(MATCH(原始数据!AK622,各类选项!$E:$E,0)),1,0))</f>
        <v/>
      </c>
      <c r="I621" s="20" t="str">
        <f>IF(原始数据!AL622="","",IF(ISERROR(MATCH(原始数据!AL622,各类选项!$E:$E,0)),1,0))</f>
        <v/>
      </c>
      <c r="J621" s="20" t="str">
        <f>IF(原始数据!AR622="","",IF(ISERROR(MATCH(原始数据!AR622,各类选项!$E:$E,0)),1,0))</f>
        <v/>
      </c>
      <c r="K621" s="20" t="str">
        <f>IF(原始数据!AT622="","",IF(ISERROR(MATCH(原始数据!AT622,各类选项!$E:$E,0)),1,0))</f>
        <v/>
      </c>
      <c r="L621" s="20" t="str">
        <f>IF(原始数据!AM622="","",IF(ISERROR(MATCH(原始数据!AM622,各类选项!$C:$C,0)),1,0))</f>
        <v/>
      </c>
      <c r="M621" s="20" t="str">
        <f>IF(原始数据!AN622="","",IF(ISERROR(MATCH(原始数据!AN622,各类选项!$C:$C,0)),1,0))</f>
        <v/>
      </c>
      <c r="N621" s="20" t="str">
        <f>IF(原始数据!AO622="","",IF(ISERROR(MATCH(原始数据!AO622,各类选项!$C:$C,0)),1,0))</f>
        <v/>
      </c>
      <c r="O621" s="20" t="str">
        <f>IF(原始数据!AP622="","",IF(ISERROR(MATCH(原始数据!AP622,各类选项!$E:$E,0)),1,0))</f>
        <v/>
      </c>
      <c r="P621" s="20" t="str">
        <f>IF(原始数据!AQ622="","",IF(ISERROR(MATCH(原始数据!AQ622,各类选项!$E:$E,0)),1,0))</f>
        <v/>
      </c>
      <c r="Q621" s="20" t="str">
        <f>IF(原始数据!AR622="","",IF(ISERROR(MATCH(原始数据!AR622,各类选项!$E:$E,0)),1,0))</f>
        <v/>
      </c>
      <c r="R621" s="20" t="str">
        <f>IF(原始数据!AS622="","",IF(ISERROR(MATCH(原始数据!AS622,各类选项!$E:$E,0)),1,0))</f>
        <v/>
      </c>
      <c r="S621" s="20" t="str">
        <f>IF(原始数据!AV622="","",IF(ISERROR(MATCH(原始数据!AV622,各类选项!$C:$C,0)),1,0))</f>
        <v/>
      </c>
      <c r="T621" s="20" t="str">
        <f>IF(赛后数据!M622="","",IF(ISERROR(MATCH(赛后数据!M622,(各类选项!J:J),0)),1,0))</f>
        <v/>
      </c>
      <c r="U621" s="20" t="str">
        <f>IF(赛后数据!U622="","",IF(ISERROR(MATCH(赛后数据!U622,(各类选项!J:J),0)),1,0))</f>
        <v/>
      </c>
      <c r="V621" s="20" t="str">
        <f>IF(赛后数据!AC622="","",IF(ISERROR(MATCH(赛后数据!AC622,(各类选项!J:J),0)),1,0))</f>
        <v/>
      </c>
      <c r="W621" s="20" t="str">
        <f>IF(赛后数据!AK622="","",IF(ISERROR(MATCH(赛后数据!AK622,(各类选项!J:J),0)),1,0))</f>
        <v/>
      </c>
      <c r="Y621" s="20" t="str">
        <f>IF(对局数据!AM622="","",IF(ISERROR(MATCH(对局数据!AM622,(各类选项!J:J),0)),1,0))</f>
        <v/>
      </c>
    </row>
    <row r="622" spans="1:25">
      <c r="A622" s="20">
        <f t="shared" si="27"/>
        <v>0</v>
      </c>
      <c r="B622" s="20">
        <f t="shared" si="28"/>
        <v>0</v>
      </c>
      <c r="C622" s="20">
        <f t="shared" si="29"/>
        <v>0</v>
      </c>
      <c r="D622" s="20" t="str">
        <f>IF(原始数据!K623="","",IF(ISERROR(MATCH(原始数据!K623,原始数据!E623:F623,0)),1,0)-IF(原始数据!K623="",1,0))</f>
        <v/>
      </c>
      <c r="E622" s="20" t="str">
        <f>IF(原始数据!L623="","",IF(ISERROR(MATCH(原始数据!L623,各类选项!L:L,0)),1,0)-IF(原始数据!L623="",1,0))</f>
        <v/>
      </c>
      <c r="F622" s="20" t="str">
        <f>IF(原始数据!W623="","",IF(ISERROR(MATCH(原始数据!W623,各类选项!G:G,0)),1,0))</f>
        <v/>
      </c>
      <c r="G622" s="20" t="str">
        <f>IF(原始数据!X623="","",IF(ISERROR(MATCH(原始数据!X623,各类选项!G:G,0)),1,0))</f>
        <v/>
      </c>
      <c r="H622" s="20" t="str">
        <f>IF(原始数据!AK623="","",IF(ISERROR(MATCH(原始数据!AK623,各类选项!$E:$E,0)),1,0))</f>
        <v/>
      </c>
      <c r="I622" s="20" t="str">
        <f>IF(原始数据!AL623="","",IF(ISERROR(MATCH(原始数据!AL623,各类选项!$E:$E,0)),1,0))</f>
        <v/>
      </c>
      <c r="J622" s="20" t="str">
        <f>IF(原始数据!AR623="","",IF(ISERROR(MATCH(原始数据!AR623,各类选项!$E:$E,0)),1,0))</f>
        <v/>
      </c>
      <c r="K622" s="20" t="str">
        <f>IF(原始数据!AT623="","",IF(ISERROR(MATCH(原始数据!AT623,各类选项!$E:$E,0)),1,0))</f>
        <v/>
      </c>
      <c r="L622" s="20" t="str">
        <f>IF(原始数据!AM623="","",IF(ISERROR(MATCH(原始数据!AM623,各类选项!$C:$C,0)),1,0))</f>
        <v/>
      </c>
      <c r="M622" s="20" t="str">
        <f>IF(原始数据!AN623="","",IF(ISERROR(MATCH(原始数据!AN623,各类选项!$C:$C,0)),1,0))</f>
        <v/>
      </c>
      <c r="N622" s="20" t="str">
        <f>IF(原始数据!AO623="","",IF(ISERROR(MATCH(原始数据!AO623,各类选项!$C:$C,0)),1,0))</f>
        <v/>
      </c>
      <c r="O622" s="20" t="str">
        <f>IF(原始数据!AP623="","",IF(ISERROR(MATCH(原始数据!AP623,各类选项!$E:$E,0)),1,0))</f>
        <v/>
      </c>
      <c r="P622" s="20" t="str">
        <f>IF(原始数据!AQ623="","",IF(ISERROR(MATCH(原始数据!AQ623,各类选项!$E:$E,0)),1,0))</f>
        <v/>
      </c>
      <c r="Q622" s="20" t="str">
        <f>IF(原始数据!AR623="","",IF(ISERROR(MATCH(原始数据!AR623,各类选项!$E:$E,0)),1,0))</f>
        <v/>
      </c>
      <c r="R622" s="20" t="str">
        <f>IF(原始数据!AS623="","",IF(ISERROR(MATCH(原始数据!AS623,各类选项!$E:$E,0)),1,0))</f>
        <v/>
      </c>
      <c r="S622" s="20" t="str">
        <f>IF(原始数据!AV623="","",IF(ISERROR(MATCH(原始数据!AV623,各类选项!$C:$C,0)),1,0))</f>
        <v/>
      </c>
      <c r="T622" s="20" t="str">
        <f>IF(赛后数据!M623="","",IF(ISERROR(MATCH(赛后数据!M623,(各类选项!J:J),0)),1,0))</f>
        <v/>
      </c>
      <c r="U622" s="20" t="str">
        <f>IF(赛后数据!U623="","",IF(ISERROR(MATCH(赛后数据!U623,(各类选项!J:J),0)),1,0))</f>
        <v/>
      </c>
      <c r="V622" s="20" t="str">
        <f>IF(赛后数据!AC623="","",IF(ISERROR(MATCH(赛后数据!AC623,(各类选项!J:J),0)),1,0))</f>
        <v/>
      </c>
      <c r="W622" s="20" t="str">
        <f>IF(赛后数据!AK623="","",IF(ISERROR(MATCH(赛后数据!AK623,(各类选项!J:J),0)),1,0))</f>
        <v/>
      </c>
      <c r="Y622" s="20" t="str">
        <f>IF(对局数据!AM623="","",IF(ISERROR(MATCH(对局数据!AM623,(各类选项!J:J),0)),1,0))</f>
        <v/>
      </c>
    </row>
    <row r="623" spans="1:25">
      <c r="A623" s="20">
        <f t="shared" si="27"/>
        <v>0</v>
      </c>
      <c r="B623" s="20">
        <f t="shared" si="28"/>
        <v>0</v>
      </c>
      <c r="C623" s="20">
        <f t="shared" si="29"/>
        <v>0</v>
      </c>
      <c r="D623" s="20" t="str">
        <f>IF(原始数据!K624="","",IF(ISERROR(MATCH(原始数据!K624,原始数据!E624:F624,0)),1,0)-IF(原始数据!K624="",1,0))</f>
        <v/>
      </c>
      <c r="E623" s="20" t="str">
        <f>IF(原始数据!L624="","",IF(ISERROR(MATCH(原始数据!L624,各类选项!L:L,0)),1,0)-IF(原始数据!L624="",1,0))</f>
        <v/>
      </c>
      <c r="F623" s="20" t="str">
        <f>IF(原始数据!W624="","",IF(ISERROR(MATCH(原始数据!W624,各类选项!G:G,0)),1,0))</f>
        <v/>
      </c>
      <c r="G623" s="20" t="str">
        <f>IF(原始数据!X624="","",IF(ISERROR(MATCH(原始数据!X624,各类选项!G:G,0)),1,0))</f>
        <v/>
      </c>
      <c r="H623" s="20" t="str">
        <f>IF(原始数据!AK624="","",IF(ISERROR(MATCH(原始数据!AK624,各类选项!$E:$E,0)),1,0))</f>
        <v/>
      </c>
      <c r="I623" s="20" t="str">
        <f>IF(原始数据!AL624="","",IF(ISERROR(MATCH(原始数据!AL624,各类选项!$E:$E,0)),1,0))</f>
        <v/>
      </c>
      <c r="J623" s="20" t="str">
        <f>IF(原始数据!AR624="","",IF(ISERROR(MATCH(原始数据!AR624,各类选项!$E:$E,0)),1,0))</f>
        <v/>
      </c>
      <c r="K623" s="20" t="str">
        <f>IF(原始数据!AT624="","",IF(ISERROR(MATCH(原始数据!AT624,各类选项!$E:$E,0)),1,0))</f>
        <v/>
      </c>
      <c r="L623" s="20" t="str">
        <f>IF(原始数据!AM624="","",IF(ISERROR(MATCH(原始数据!AM624,各类选项!$C:$C,0)),1,0))</f>
        <v/>
      </c>
      <c r="M623" s="20" t="str">
        <f>IF(原始数据!AN624="","",IF(ISERROR(MATCH(原始数据!AN624,各类选项!$C:$C,0)),1,0))</f>
        <v/>
      </c>
      <c r="N623" s="20" t="str">
        <f>IF(原始数据!AO624="","",IF(ISERROR(MATCH(原始数据!AO624,各类选项!$C:$C,0)),1,0))</f>
        <v/>
      </c>
      <c r="O623" s="20" t="str">
        <f>IF(原始数据!AP624="","",IF(ISERROR(MATCH(原始数据!AP624,各类选项!$E:$E,0)),1,0))</f>
        <v/>
      </c>
      <c r="P623" s="20" t="str">
        <f>IF(原始数据!AQ624="","",IF(ISERROR(MATCH(原始数据!AQ624,各类选项!$E:$E,0)),1,0))</f>
        <v/>
      </c>
      <c r="Q623" s="20" t="str">
        <f>IF(原始数据!AR624="","",IF(ISERROR(MATCH(原始数据!AR624,各类选项!$E:$E,0)),1,0))</f>
        <v/>
      </c>
      <c r="R623" s="20" t="str">
        <f>IF(原始数据!AS624="","",IF(ISERROR(MATCH(原始数据!AS624,各类选项!$E:$E,0)),1,0))</f>
        <v/>
      </c>
      <c r="S623" s="20" t="str">
        <f>IF(原始数据!AV624="","",IF(ISERROR(MATCH(原始数据!AV624,各类选项!$C:$C,0)),1,0))</f>
        <v/>
      </c>
      <c r="T623" s="20" t="str">
        <f>IF(赛后数据!M624="","",IF(ISERROR(MATCH(赛后数据!M624,(各类选项!J:J),0)),1,0))</f>
        <v/>
      </c>
      <c r="U623" s="20" t="str">
        <f>IF(赛后数据!U624="","",IF(ISERROR(MATCH(赛后数据!U624,(各类选项!J:J),0)),1,0))</f>
        <v/>
      </c>
      <c r="V623" s="20" t="str">
        <f>IF(赛后数据!AC624="","",IF(ISERROR(MATCH(赛后数据!AC624,(各类选项!J:J),0)),1,0))</f>
        <v/>
      </c>
      <c r="W623" s="20" t="str">
        <f>IF(赛后数据!AK624="","",IF(ISERROR(MATCH(赛后数据!AK624,(各类选项!J:J),0)),1,0))</f>
        <v/>
      </c>
      <c r="Y623" s="20" t="str">
        <f>IF(对局数据!AM624="","",IF(ISERROR(MATCH(对局数据!AM624,(各类选项!J:J),0)),1,0))</f>
        <v/>
      </c>
    </row>
    <row r="624" spans="1:25">
      <c r="A624" s="20">
        <f t="shared" si="27"/>
        <v>0</v>
      </c>
      <c r="B624" s="20">
        <f t="shared" si="28"/>
        <v>0</v>
      </c>
      <c r="C624" s="20">
        <f t="shared" si="29"/>
        <v>0</v>
      </c>
      <c r="D624" s="20" t="str">
        <f>IF(原始数据!K625="","",IF(ISERROR(MATCH(原始数据!K625,原始数据!E625:F625,0)),1,0)-IF(原始数据!K625="",1,0))</f>
        <v/>
      </c>
      <c r="E624" s="20" t="str">
        <f>IF(原始数据!L625="","",IF(ISERROR(MATCH(原始数据!L625,各类选项!L:L,0)),1,0)-IF(原始数据!L625="",1,0))</f>
        <v/>
      </c>
      <c r="F624" s="20" t="str">
        <f>IF(原始数据!W625="","",IF(ISERROR(MATCH(原始数据!W625,各类选项!G:G,0)),1,0))</f>
        <v/>
      </c>
      <c r="G624" s="20" t="str">
        <f>IF(原始数据!X625="","",IF(ISERROR(MATCH(原始数据!X625,各类选项!G:G,0)),1,0))</f>
        <v/>
      </c>
      <c r="H624" s="20" t="str">
        <f>IF(原始数据!AK625="","",IF(ISERROR(MATCH(原始数据!AK625,各类选项!$E:$E,0)),1,0))</f>
        <v/>
      </c>
      <c r="I624" s="20" t="str">
        <f>IF(原始数据!AL625="","",IF(ISERROR(MATCH(原始数据!AL625,各类选项!$E:$E,0)),1,0))</f>
        <v/>
      </c>
      <c r="J624" s="20" t="str">
        <f>IF(原始数据!AR625="","",IF(ISERROR(MATCH(原始数据!AR625,各类选项!$E:$E,0)),1,0))</f>
        <v/>
      </c>
      <c r="K624" s="20" t="str">
        <f>IF(原始数据!AT625="","",IF(ISERROR(MATCH(原始数据!AT625,各类选项!$E:$E,0)),1,0))</f>
        <v/>
      </c>
      <c r="L624" s="20" t="str">
        <f>IF(原始数据!AM625="","",IF(ISERROR(MATCH(原始数据!AM625,各类选项!$C:$C,0)),1,0))</f>
        <v/>
      </c>
      <c r="M624" s="20" t="str">
        <f>IF(原始数据!AN625="","",IF(ISERROR(MATCH(原始数据!AN625,各类选项!$C:$C,0)),1,0))</f>
        <v/>
      </c>
      <c r="N624" s="20" t="str">
        <f>IF(原始数据!AO625="","",IF(ISERROR(MATCH(原始数据!AO625,各类选项!$C:$C,0)),1,0))</f>
        <v/>
      </c>
      <c r="O624" s="20" t="str">
        <f>IF(原始数据!AP625="","",IF(ISERROR(MATCH(原始数据!AP625,各类选项!$E:$E,0)),1,0))</f>
        <v/>
      </c>
      <c r="P624" s="20" t="str">
        <f>IF(原始数据!AQ625="","",IF(ISERROR(MATCH(原始数据!AQ625,各类选项!$E:$E,0)),1,0))</f>
        <v/>
      </c>
      <c r="Q624" s="20" t="str">
        <f>IF(原始数据!AR625="","",IF(ISERROR(MATCH(原始数据!AR625,各类选项!$E:$E,0)),1,0))</f>
        <v/>
      </c>
      <c r="R624" s="20" t="str">
        <f>IF(原始数据!AS625="","",IF(ISERROR(MATCH(原始数据!AS625,各类选项!$E:$E,0)),1,0))</f>
        <v/>
      </c>
      <c r="S624" s="20" t="str">
        <f>IF(原始数据!AV625="","",IF(ISERROR(MATCH(原始数据!AV625,各类选项!$C:$C,0)),1,0))</f>
        <v/>
      </c>
      <c r="T624" s="20" t="str">
        <f>IF(赛后数据!M625="","",IF(ISERROR(MATCH(赛后数据!M625,(各类选项!J:J),0)),1,0))</f>
        <v/>
      </c>
      <c r="U624" s="20" t="str">
        <f>IF(赛后数据!U625="","",IF(ISERROR(MATCH(赛后数据!U625,(各类选项!J:J),0)),1,0))</f>
        <v/>
      </c>
      <c r="V624" s="20" t="str">
        <f>IF(赛后数据!AC625="","",IF(ISERROR(MATCH(赛后数据!AC625,(各类选项!J:J),0)),1,0))</f>
        <v/>
      </c>
      <c r="W624" s="20" t="str">
        <f>IF(赛后数据!AK625="","",IF(ISERROR(MATCH(赛后数据!AK625,(各类选项!J:J),0)),1,0))</f>
        <v/>
      </c>
      <c r="Y624" s="20" t="str">
        <f>IF(对局数据!AM625="","",IF(ISERROR(MATCH(对局数据!AM625,(各类选项!J:J),0)),1,0))</f>
        <v/>
      </c>
    </row>
    <row r="625" spans="1:25">
      <c r="A625" s="20">
        <f t="shared" si="27"/>
        <v>0</v>
      </c>
      <c r="B625" s="20">
        <f t="shared" si="28"/>
        <v>0</v>
      </c>
      <c r="C625" s="20">
        <f t="shared" si="29"/>
        <v>0</v>
      </c>
      <c r="D625" s="20" t="str">
        <f>IF(原始数据!K626="","",IF(ISERROR(MATCH(原始数据!K626,原始数据!E626:F626,0)),1,0)-IF(原始数据!K626="",1,0))</f>
        <v/>
      </c>
      <c r="E625" s="20" t="str">
        <f>IF(原始数据!L626="","",IF(ISERROR(MATCH(原始数据!L626,各类选项!L:L,0)),1,0)-IF(原始数据!L626="",1,0))</f>
        <v/>
      </c>
      <c r="F625" s="20" t="str">
        <f>IF(原始数据!W626="","",IF(ISERROR(MATCH(原始数据!W626,各类选项!G:G,0)),1,0))</f>
        <v/>
      </c>
      <c r="G625" s="20" t="str">
        <f>IF(原始数据!X626="","",IF(ISERROR(MATCH(原始数据!X626,各类选项!G:G,0)),1,0))</f>
        <v/>
      </c>
      <c r="H625" s="20" t="str">
        <f>IF(原始数据!AK626="","",IF(ISERROR(MATCH(原始数据!AK626,各类选项!$E:$E,0)),1,0))</f>
        <v/>
      </c>
      <c r="I625" s="20" t="str">
        <f>IF(原始数据!AL626="","",IF(ISERROR(MATCH(原始数据!AL626,各类选项!$E:$E,0)),1,0))</f>
        <v/>
      </c>
      <c r="J625" s="20" t="str">
        <f>IF(原始数据!AR626="","",IF(ISERROR(MATCH(原始数据!AR626,各类选项!$E:$E,0)),1,0))</f>
        <v/>
      </c>
      <c r="K625" s="20" t="str">
        <f>IF(原始数据!AT626="","",IF(ISERROR(MATCH(原始数据!AT626,各类选项!$E:$E,0)),1,0))</f>
        <v/>
      </c>
      <c r="L625" s="20" t="str">
        <f>IF(原始数据!AM626="","",IF(ISERROR(MATCH(原始数据!AM626,各类选项!$C:$C,0)),1,0))</f>
        <v/>
      </c>
      <c r="M625" s="20" t="str">
        <f>IF(原始数据!AN626="","",IF(ISERROR(MATCH(原始数据!AN626,各类选项!$C:$C,0)),1,0))</f>
        <v/>
      </c>
      <c r="N625" s="20" t="str">
        <f>IF(原始数据!AO626="","",IF(ISERROR(MATCH(原始数据!AO626,各类选项!$C:$C,0)),1,0))</f>
        <v/>
      </c>
      <c r="O625" s="20" t="str">
        <f>IF(原始数据!AP626="","",IF(ISERROR(MATCH(原始数据!AP626,各类选项!$E:$E,0)),1,0))</f>
        <v/>
      </c>
      <c r="P625" s="20" t="str">
        <f>IF(原始数据!AQ626="","",IF(ISERROR(MATCH(原始数据!AQ626,各类选项!$E:$E,0)),1,0))</f>
        <v/>
      </c>
      <c r="Q625" s="20" t="str">
        <f>IF(原始数据!AR626="","",IF(ISERROR(MATCH(原始数据!AR626,各类选项!$E:$E,0)),1,0))</f>
        <v/>
      </c>
      <c r="R625" s="20" t="str">
        <f>IF(原始数据!AS626="","",IF(ISERROR(MATCH(原始数据!AS626,各类选项!$E:$E,0)),1,0))</f>
        <v/>
      </c>
      <c r="S625" s="20" t="str">
        <f>IF(原始数据!AV626="","",IF(ISERROR(MATCH(原始数据!AV626,各类选项!$C:$C,0)),1,0))</f>
        <v/>
      </c>
      <c r="T625" s="20" t="str">
        <f>IF(赛后数据!M626="","",IF(ISERROR(MATCH(赛后数据!M626,(各类选项!J:J),0)),1,0))</f>
        <v/>
      </c>
      <c r="U625" s="20" t="str">
        <f>IF(赛后数据!U626="","",IF(ISERROR(MATCH(赛后数据!U626,(各类选项!J:J),0)),1,0))</f>
        <v/>
      </c>
      <c r="V625" s="20" t="str">
        <f>IF(赛后数据!AC626="","",IF(ISERROR(MATCH(赛后数据!AC626,(各类选项!J:J),0)),1,0))</f>
        <v/>
      </c>
      <c r="W625" s="20" t="str">
        <f>IF(赛后数据!AK626="","",IF(ISERROR(MATCH(赛后数据!AK626,(各类选项!J:J),0)),1,0))</f>
        <v/>
      </c>
      <c r="Y625" s="20" t="str">
        <f>IF(对局数据!AM626="","",IF(ISERROR(MATCH(对局数据!AM626,(各类选项!J:J),0)),1,0))</f>
        <v/>
      </c>
    </row>
    <row r="626" spans="1:25">
      <c r="A626" s="20">
        <f t="shared" si="27"/>
        <v>0</v>
      </c>
      <c r="B626" s="20">
        <f t="shared" si="28"/>
        <v>0</v>
      </c>
      <c r="C626" s="20">
        <f t="shared" si="29"/>
        <v>0</v>
      </c>
      <c r="D626" s="20" t="str">
        <f>IF(原始数据!K627="","",IF(ISERROR(MATCH(原始数据!K627,原始数据!E627:F627,0)),1,0)-IF(原始数据!K627="",1,0))</f>
        <v/>
      </c>
      <c r="E626" s="20" t="str">
        <f>IF(原始数据!L627="","",IF(ISERROR(MATCH(原始数据!L627,各类选项!L:L,0)),1,0)-IF(原始数据!L627="",1,0))</f>
        <v/>
      </c>
      <c r="F626" s="20" t="str">
        <f>IF(原始数据!W627="","",IF(ISERROR(MATCH(原始数据!W627,各类选项!G:G,0)),1,0))</f>
        <v/>
      </c>
      <c r="G626" s="20" t="str">
        <f>IF(原始数据!X627="","",IF(ISERROR(MATCH(原始数据!X627,各类选项!G:G,0)),1,0))</f>
        <v/>
      </c>
      <c r="H626" s="20" t="str">
        <f>IF(原始数据!AK627="","",IF(ISERROR(MATCH(原始数据!AK627,各类选项!$E:$E,0)),1,0))</f>
        <v/>
      </c>
      <c r="I626" s="20" t="str">
        <f>IF(原始数据!AL627="","",IF(ISERROR(MATCH(原始数据!AL627,各类选项!$E:$E,0)),1,0))</f>
        <v/>
      </c>
      <c r="J626" s="20" t="str">
        <f>IF(原始数据!AR627="","",IF(ISERROR(MATCH(原始数据!AR627,各类选项!$E:$E,0)),1,0))</f>
        <v/>
      </c>
      <c r="K626" s="20" t="str">
        <f>IF(原始数据!AT627="","",IF(ISERROR(MATCH(原始数据!AT627,各类选项!$E:$E,0)),1,0))</f>
        <v/>
      </c>
      <c r="L626" s="20" t="str">
        <f>IF(原始数据!AM627="","",IF(ISERROR(MATCH(原始数据!AM627,各类选项!$C:$C,0)),1,0))</f>
        <v/>
      </c>
      <c r="M626" s="20" t="str">
        <f>IF(原始数据!AN627="","",IF(ISERROR(MATCH(原始数据!AN627,各类选项!$C:$C,0)),1,0))</f>
        <v/>
      </c>
      <c r="N626" s="20" t="str">
        <f>IF(原始数据!AO627="","",IF(ISERROR(MATCH(原始数据!AO627,各类选项!$C:$C,0)),1,0))</f>
        <v/>
      </c>
      <c r="O626" s="20" t="str">
        <f>IF(原始数据!AP627="","",IF(ISERROR(MATCH(原始数据!AP627,各类选项!$E:$E,0)),1,0))</f>
        <v/>
      </c>
      <c r="P626" s="20" t="str">
        <f>IF(原始数据!AQ627="","",IF(ISERROR(MATCH(原始数据!AQ627,各类选项!$E:$E,0)),1,0))</f>
        <v/>
      </c>
      <c r="Q626" s="20" t="str">
        <f>IF(原始数据!AR627="","",IF(ISERROR(MATCH(原始数据!AR627,各类选项!$E:$E,0)),1,0))</f>
        <v/>
      </c>
      <c r="R626" s="20" t="str">
        <f>IF(原始数据!AS627="","",IF(ISERROR(MATCH(原始数据!AS627,各类选项!$E:$E,0)),1,0))</f>
        <v/>
      </c>
      <c r="S626" s="20" t="str">
        <f>IF(原始数据!AV627="","",IF(ISERROR(MATCH(原始数据!AV627,各类选项!$C:$C,0)),1,0))</f>
        <v/>
      </c>
      <c r="T626" s="20" t="str">
        <f>IF(赛后数据!M627="","",IF(ISERROR(MATCH(赛后数据!M627,(各类选项!J:J),0)),1,0))</f>
        <v/>
      </c>
      <c r="U626" s="20" t="str">
        <f>IF(赛后数据!U627="","",IF(ISERROR(MATCH(赛后数据!U627,(各类选项!J:J),0)),1,0))</f>
        <v/>
      </c>
      <c r="V626" s="20" t="str">
        <f>IF(赛后数据!AC627="","",IF(ISERROR(MATCH(赛后数据!AC627,(各类选项!J:J),0)),1,0))</f>
        <v/>
      </c>
      <c r="W626" s="20" t="str">
        <f>IF(赛后数据!AK627="","",IF(ISERROR(MATCH(赛后数据!AK627,(各类选项!J:J),0)),1,0))</f>
        <v/>
      </c>
      <c r="Y626" s="20" t="str">
        <f>IF(对局数据!AM627="","",IF(ISERROR(MATCH(对局数据!AM627,(各类选项!J:J),0)),1,0))</f>
        <v/>
      </c>
    </row>
    <row r="627" spans="1:25">
      <c r="A627" s="20">
        <f t="shared" si="27"/>
        <v>0</v>
      </c>
      <c r="B627" s="20">
        <f t="shared" si="28"/>
        <v>0</v>
      </c>
      <c r="C627" s="20">
        <f t="shared" si="29"/>
        <v>0</v>
      </c>
      <c r="D627" s="20" t="str">
        <f>IF(原始数据!K628="","",IF(ISERROR(MATCH(原始数据!K628,原始数据!E628:F628,0)),1,0)-IF(原始数据!K628="",1,0))</f>
        <v/>
      </c>
      <c r="E627" s="20" t="str">
        <f>IF(原始数据!L628="","",IF(ISERROR(MATCH(原始数据!L628,各类选项!L:L,0)),1,0)-IF(原始数据!L628="",1,0))</f>
        <v/>
      </c>
      <c r="F627" s="20" t="str">
        <f>IF(原始数据!W628="","",IF(ISERROR(MATCH(原始数据!W628,各类选项!G:G,0)),1,0))</f>
        <v/>
      </c>
      <c r="G627" s="20" t="str">
        <f>IF(原始数据!X628="","",IF(ISERROR(MATCH(原始数据!X628,各类选项!G:G,0)),1,0))</f>
        <v/>
      </c>
      <c r="H627" s="20" t="str">
        <f>IF(原始数据!AK628="","",IF(ISERROR(MATCH(原始数据!AK628,各类选项!$E:$E,0)),1,0))</f>
        <v/>
      </c>
      <c r="I627" s="20" t="str">
        <f>IF(原始数据!AL628="","",IF(ISERROR(MATCH(原始数据!AL628,各类选项!$E:$E,0)),1,0))</f>
        <v/>
      </c>
      <c r="J627" s="20" t="str">
        <f>IF(原始数据!AR628="","",IF(ISERROR(MATCH(原始数据!AR628,各类选项!$E:$E,0)),1,0))</f>
        <v/>
      </c>
      <c r="K627" s="20" t="str">
        <f>IF(原始数据!AT628="","",IF(ISERROR(MATCH(原始数据!AT628,各类选项!$E:$E,0)),1,0))</f>
        <v/>
      </c>
      <c r="L627" s="20" t="str">
        <f>IF(原始数据!AM628="","",IF(ISERROR(MATCH(原始数据!AM628,各类选项!$C:$C,0)),1,0))</f>
        <v/>
      </c>
      <c r="M627" s="20" t="str">
        <f>IF(原始数据!AN628="","",IF(ISERROR(MATCH(原始数据!AN628,各类选项!$C:$C,0)),1,0))</f>
        <v/>
      </c>
      <c r="N627" s="20" t="str">
        <f>IF(原始数据!AO628="","",IF(ISERROR(MATCH(原始数据!AO628,各类选项!$C:$C,0)),1,0))</f>
        <v/>
      </c>
      <c r="O627" s="20" t="str">
        <f>IF(原始数据!AP628="","",IF(ISERROR(MATCH(原始数据!AP628,各类选项!$E:$E,0)),1,0))</f>
        <v/>
      </c>
      <c r="P627" s="20" t="str">
        <f>IF(原始数据!AQ628="","",IF(ISERROR(MATCH(原始数据!AQ628,各类选项!$E:$E,0)),1,0))</f>
        <v/>
      </c>
      <c r="Q627" s="20" t="str">
        <f>IF(原始数据!AR628="","",IF(ISERROR(MATCH(原始数据!AR628,各类选项!$E:$E,0)),1,0))</f>
        <v/>
      </c>
      <c r="R627" s="20" t="str">
        <f>IF(原始数据!AS628="","",IF(ISERROR(MATCH(原始数据!AS628,各类选项!$E:$E,0)),1,0))</f>
        <v/>
      </c>
      <c r="S627" s="20" t="str">
        <f>IF(原始数据!AV628="","",IF(ISERROR(MATCH(原始数据!AV628,各类选项!$C:$C,0)),1,0))</f>
        <v/>
      </c>
      <c r="T627" s="20" t="str">
        <f>IF(赛后数据!M628="","",IF(ISERROR(MATCH(赛后数据!M628,(各类选项!J:J),0)),1,0))</f>
        <v/>
      </c>
      <c r="U627" s="20" t="str">
        <f>IF(赛后数据!U628="","",IF(ISERROR(MATCH(赛后数据!U628,(各类选项!J:J),0)),1,0))</f>
        <v/>
      </c>
      <c r="V627" s="20" t="str">
        <f>IF(赛后数据!AC628="","",IF(ISERROR(MATCH(赛后数据!AC628,(各类选项!J:J),0)),1,0))</f>
        <v/>
      </c>
      <c r="W627" s="20" t="str">
        <f>IF(赛后数据!AK628="","",IF(ISERROR(MATCH(赛后数据!AK628,(各类选项!J:J),0)),1,0))</f>
        <v/>
      </c>
      <c r="Y627" s="20" t="str">
        <f>IF(对局数据!AM628="","",IF(ISERROR(MATCH(对局数据!AM628,(各类选项!J:J),0)),1,0))</f>
        <v/>
      </c>
    </row>
    <row r="628" spans="1:25">
      <c r="A628" s="20">
        <f t="shared" si="27"/>
        <v>0</v>
      </c>
      <c r="B628" s="20">
        <f t="shared" si="28"/>
        <v>0</v>
      </c>
      <c r="C628" s="20">
        <f t="shared" si="29"/>
        <v>0</v>
      </c>
      <c r="D628" s="20" t="str">
        <f>IF(原始数据!K629="","",IF(ISERROR(MATCH(原始数据!K629,原始数据!E629:F629,0)),1,0)-IF(原始数据!K629="",1,0))</f>
        <v/>
      </c>
      <c r="E628" s="20" t="str">
        <f>IF(原始数据!L629="","",IF(ISERROR(MATCH(原始数据!L629,各类选项!L:L,0)),1,0)-IF(原始数据!L629="",1,0))</f>
        <v/>
      </c>
      <c r="F628" s="20" t="str">
        <f>IF(原始数据!W629="","",IF(ISERROR(MATCH(原始数据!W629,各类选项!G:G,0)),1,0))</f>
        <v/>
      </c>
      <c r="G628" s="20" t="str">
        <f>IF(原始数据!X629="","",IF(ISERROR(MATCH(原始数据!X629,各类选项!G:G,0)),1,0))</f>
        <v/>
      </c>
      <c r="H628" s="20" t="str">
        <f>IF(原始数据!AK629="","",IF(ISERROR(MATCH(原始数据!AK629,各类选项!$E:$E,0)),1,0))</f>
        <v/>
      </c>
      <c r="I628" s="20" t="str">
        <f>IF(原始数据!AL629="","",IF(ISERROR(MATCH(原始数据!AL629,各类选项!$E:$E,0)),1,0))</f>
        <v/>
      </c>
      <c r="J628" s="20" t="str">
        <f>IF(原始数据!AR629="","",IF(ISERROR(MATCH(原始数据!AR629,各类选项!$E:$E,0)),1,0))</f>
        <v/>
      </c>
      <c r="K628" s="20" t="str">
        <f>IF(原始数据!AT629="","",IF(ISERROR(MATCH(原始数据!AT629,各类选项!$E:$E,0)),1,0))</f>
        <v/>
      </c>
      <c r="L628" s="20" t="str">
        <f>IF(原始数据!AM629="","",IF(ISERROR(MATCH(原始数据!AM629,各类选项!$C:$C,0)),1,0))</f>
        <v/>
      </c>
      <c r="M628" s="20" t="str">
        <f>IF(原始数据!AN629="","",IF(ISERROR(MATCH(原始数据!AN629,各类选项!$C:$C,0)),1,0))</f>
        <v/>
      </c>
      <c r="N628" s="20" t="str">
        <f>IF(原始数据!AO629="","",IF(ISERROR(MATCH(原始数据!AO629,各类选项!$C:$C,0)),1,0))</f>
        <v/>
      </c>
      <c r="O628" s="20" t="str">
        <f>IF(原始数据!AP629="","",IF(ISERROR(MATCH(原始数据!AP629,各类选项!$E:$E,0)),1,0))</f>
        <v/>
      </c>
      <c r="P628" s="20" t="str">
        <f>IF(原始数据!AQ629="","",IF(ISERROR(MATCH(原始数据!AQ629,各类选项!$E:$E,0)),1,0))</f>
        <v/>
      </c>
      <c r="Q628" s="20" t="str">
        <f>IF(原始数据!AR629="","",IF(ISERROR(MATCH(原始数据!AR629,各类选项!$E:$E,0)),1,0))</f>
        <v/>
      </c>
      <c r="R628" s="20" t="str">
        <f>IF(原始数据!AS629="","",IF(ISERROR(MATCH(原始数据!AS629,各类选项!$E:$E,0)),1,0))</f>
        <v/>
      </c>
      <c r="S628" s="20" t="str">
        <f>IF(原始数据!AV629="","",IF(ISERROR(MATCH(原始数据!AV629,各类选项!$C:$C,0)),1,0))</f>
        <v/>
      </c>
      <c r="T628" s="20" t="str">
        <f>IF(赛后数据!M629="","",IF(ISERROR(MATCH(赛后数据!M629,(各类选项!J:J),0)),1,0))</f>
        <v/>
      </c>
      <c r="U628" s="20" t="str">
        <f>IF(赛后数据!U629="","",IF(ISERROR(MATCH(赛后数据!U629,(各类选项!J:J),0)),1,0))</f>
        <v/>
      </c>
      <c r="V628" s="20" t="str">
        <f>IF(赛后数据!AC629="","",IF(ISERROR(MATCH(赛后数据!AC629,(各类选项!J:J),0)),1,0))</f>
        <v/>
      </c>
      <c r="W628" s="20" t="str">
        <f>IF(赛后数据!AK629="","",IF(ISERROR(MATCH(赛后数据!AK629,(各类选项!J:J),0)),1,0))</f>
        <v/>
      </c>
      <c r="Y628" s="20" t="str">
        <f>IF(对局数据!AM629="","",IF(ISERROR(MATCH(对局数据!AM629,(各类选项!J:J),0)),1,0))</f>
        <v/>
      </c>
    </row>
    <row r="629" spans="1:25">
      <c r="A629" s="20">
        <f t="shared" si="27"/>
        <v>0</v>
      </c>
      <c r="B629" s="20">
        <f t="shared" si="28"/>
        <v>0</v>
      </c>
      <c r="C629" s="20">
        <f t="shared" si="29"/>
        <v>0</v>
      </c>
      <c r="D629" s="20" t="str">
        <f>IF(原始数据!K630="","",IF(ISERROR(MATCH(原始数据!K630,原始数据!E630:F630,0)),1,0)-IF(原始数据!K630="",1,0))</f>
        <v/>
      </c>
      <c r="E629" s="20" t="str">
        <f>IF(原始数据!L630="","",IF(ISERROR(MATCH(原始数据!L630,各类选项!L:L,0)),1,0)-IF(原始数据!L630="",1,0))</f>
        <v/>
      </c>
      <c r="F629" s="20" t="str">
        <f>IF(原始数据!W630="","",IF(ISERROR(MATCH(原始数据!W630,各类选项!G:G,0)),1,0))</f>
        <v/>
      </c>
      <c r="G629" s="20" t="str">
        <f>IF(原始数据!X630="","",IF(ISERROR(MATCH(原始数据!X630,各类选项!G:G,0)),1,0))</f>
        <v/>
      </c>
      <c r="H629" s="20" t="str">
        <f>IF(原始数据!AK630="","",IF(ISERROR(MATCH(原始数据!AK630,各类选项!$E:$E,0)),1,0))</f>
        <v/>
      </c>
      <c r="I629" s="20" t="str">
        <f>IF(原始数据!AL630="","",IF(ISERROR(MATCH(原始数据!AL630,各类选项!$E:$E,0)),1,0))</f>
        <v/>
      </c>
      <c r="J629" s="20" t="str">
        <f>IF(原始数据!AR630="","",IF(ISERROR(MATCH(原始数据!AR630,各类选项!$E:$E,0)),1,0))</f>
        <v/>
      </c>
      <c r="K629" s="20" t="str">
        <f>IF(原始数据!AT630="","",IF(ISERROR(MATCH(原始数据!AT630,各类选项!$E:$E,0)),1,0))</f>
        <v/>
      </c>
      <c r="L629" s="20" t="str">
        <f>IF(原始数据!AM630="","",IF(ISERROR(MATCH(原始数据!AM630,各类选项!$C:$C,0)),1,0))</f>
        <v/>
      </c>
      <c r="M629" s="20" t="str">
        <f>IF(原始数据!AN630="","",IF(ISERROR(MATCH(原始数据!AN630,各类选项!$C:$C,0)),1,0))</f>
        <v/>
      </c>
      <c r="N629" s="20" t="str">
        <f>IF(原始数据!AO630="","",IF(ISERROR(MATCH(原始数据!AO630,各类选项!$C:$C,0)),1,0))</f>
        <v/>
      </c>
      <c r="O629" s="20" t="str">
        <f>IF(原始数据!AP630="","",IF(ISERROR(MATCH(原始数据!AP630,各类选项!$E:$E,0)),1,0))</f>
        <v/>
      </c>
      <c r="P629" s="20" t="str">
        <f>IF(原始数据!AQ630="","",IF(ISERROR(MATCH(原始数据!AQ630,各类选项!$E:$E,0)),1,0))</f>
        <v/>
      </c>
      <c r="Q629" s="20" t="str">
        <f>IF(原始数据!AR630="","",IF(ISERROR(MATCH(原始数据!AR630,各类选项!$E:$E,0)),1,0))</f>
        <v/>
      </c>
      <c r="R629" s="20" t="str">
        <f>IF(原始数据!AS630="","",IF(ISERROR(MATCH(原始数据!AS630,各类选项!$E:$E,0)),1,0))</f>
        <v/>
      </c>
      <c r="S629" s="20" t="str">
        <f>IF(原始数据!AV630="","",IF(ISERROR(MATCH(原始数据!AV630,各类选项!$C:$C,0)),1,0))</f>
        <v/>
      </c>
      <c r="T629" s="20" t="str">
        <f>IF(赛后数据!M630="","",IF(ISERROR(MATCH(赛后数据!M630,(各类选项!J:J),0)),1,0))</f>
        <v/>
      </c>
      <c r="U629" s="20" t="str">
        <f>IF(赛后数据!U630="","",IF(ISERROR(MATCH(赛后数据!U630,(各类选项!J:J),0)),1,0))</f>
        <v/>
      </c>
      <c r="V629" s="20" t="str">
        <f>IF(赛后数据!AC630="","",IF(ISERROR(MATCH(赛后数据!AC630,(各类选项!J:J),0)),1,0))</f>
        <v/>
      </c>
      <c r="W629" s="20" t="str">
        <f>IF(赛后数据!AK630="","",IF(ISERROR(MATCH(赛后数据!AK630,(各类选项!J:J),0)),1,0))</f>
        <v/>
      </c>
      <c r="Y629" s="20" t="str">
        <f>IF(对局数据!AM630="","",IF(ISERROR(MATCH(对局数据!AM630,(各类选项!J:J),0)),1,0))</f>
        <v/>
      </c>
    </row>
    <row r="630" spans="1:25">
      <c r="A630" s="20">
        <f t="shared" si="27"/>
        <v>0</v>
      </c>
      <c r="B630" s="20">
        <f t="shared" si="28"/>
        <v>0</v>
      </c>
      <c r="C630" s="20">
        <f t="shared" si="29"/>
        <v>0</v>
      </c>
      <c r="D630" s="20" t="str">
        <f>IF(原始数据!K631="","",IF(ISERROR(MATCH(原始数据!K631,原始数据!E631:F631,0)),1,0)-IF(原始数据!K631="",1,0))</f>
        <v/>
      </c>
      <c r="E630" s="20" t="str">
        <f>IF(原始数据!L631="","",IF(ISERROR(MATCH(原始数据!L631,各类选项!L:L,0)),1,0)-IF(原始数据!L631="",1,0))</f>
        <v/>
      </c>
      <c r="F630" s="20" t="str">
        <f>IF(原始数据!W631="","",IF(ISERROR(MATCH(原始数据!W631,各类选项!G:G,0)),1,0))</f>
        <v/>
      </c>
      <c r="G630" s="20" t="str">
        <f>IF(原始数据!X631="","",IF(ISERROR(MATCH(原始数据!X631,各类选项!G:G,0)),1,0))</f>
        <v/>
      </c>
      <c r="H630" s="20" t="str">
        <f>IF(原始数据!AK631="","",IF(ISERROR(MATCH(原始数据!AK631,各类选项!$E:$E,0)),1,0))</f>
        <v/>
      </c>
      <c r="I630" s="20" t="str">
        <f>IF(原始数据!AL631="","",IF(ISERROR(MATCH(原始数据!AL631,各类选项!$E:$E,0)),1,0))</f>
        <v/>
      </c>
      <c r="J630" s="20" t="str">
        <f>IF(原始数据!AR631="","",IF(ISERROR(MATCH(原始数据!AR631,各类选项!$E:$E,0)),1,0))</f>
        <v/>
      </c>
      <c r="K630" s="20" t="str">
        <f>IF(原始数据!AT631="","",IF(ISERROR(MATCH(原始数据!AT631,各类选项!$E:$E,0)),1,0))</f>
        <v/>
      </c>
      <c r="L630" s="20" t="str">
        <f>IF(原始数据!AM631="","",IF(ISERROR(MATCH(原始数据!AM631,各类选项!$C:$C,0)),1,0))</f>
        <v/>
      </c>
      <c r="M630" s="20" t="str">
        <f>IF(原始数据!AN631="","",IF(ISERROR(MATCH(原始数据!AN631,各类选项!$C:$C,0)),1,0))</f>
        <v/>
      </c>
      <c r="N630" s="20" t="str">
        <f>IF(原始数据!AO631="","",IF(ISERROR(MATCH(原始数据!AO631,各类选项!$C:$C,0)),1,0))</f>
        <v/>
      </c>
      <c r="O630" s="20" t="str">
        <f>IF(原始数据!AP631="","",IF(ISERROR(MATCH(原始数据!AP631,各类选项!$E:$E,0)),1,0))</f>
        <v/>
      </c>
      <c r="P630" s="20" t="str">
        <f>IF(原始数据!AQ631="","",IF(ISERROR(MATCH(原始数据!AQ631,各类选项!$E:$E,0)),1,0))</f>
        <v/>
      </c>
      <c r="Q630" s="20" t="str">
        <f>IF(原始数据!AR631="","",IF(ISERROR(MATCH(原始数据!AR631,各类选项!$E:$E,0)),1,0))</f>
        <v/>
      </c>
      <c r="R630" s="20" t="str">
        <f>IF(原始数据!AS631="","",IF(ISERROR(MATCH(原始数据!AS631,各类选项!$E:$E,0)),1,0))</f>
        <v/>
      </c>
      <c r="S630" s="20" t="str">
        <f>IF(原始数据!AV631="","",IF(ISERROR(MATCH(原始数据!AV631,各类选项!$C:$C,0)),1,0))</f>
        <v/>
      </c>
      <c r="T630" s="20" t="str">
        <f>IF(赛后数据!M631="","",IF(ISERROR(MATCH(赛后数据!M631,(各类选项!J:J),0)),1,0))</f>
        <v/>
      </c>
      <c r="U630" s="20" t="str">
        <f>IF(赛后数据!U631="","",IF(ISERROR(MATCH(赛后数据!U631,(各类选项!J:J),0)),1,0))</f>
        <v/>
      </c>
      <c r="V630" s="20" t="str">
        <f>IF(赛后数据!AC631="","",IF(ISERROR(MATCH(赛后数据!AC631,(各类选项!J:J),0)),1,0))</f>
        <v/>
      </c>
      <c r="W630" s="20" t="str">
        <f>IF(赛后数据!AK631="","",IF(ISERROR(MATCH(赛后数据!AK631,(各类选项!J:J),0)),1,0))</f>
        <v/>
      </c>
      <c r="Y630" s="20" t="str">
        <f>IF(对局数据!AM631="","",IF(ISERROR(MATCH(对局数据!AM631,(各类选项!J:J),0)),1,0))</f>
        <v/>
      </c>
    </row>
    <row r="631" spans="1:25">
      <c r="A631" s="20">
        <f t="shared" si="27"/>
        <v>0</v>
      </c>
      <c r="B631" s="20">
        <f t="shared" si="28"/>
        <v>0</v>
      </c>
      <c r="C631" s="20">
        <f t="shared" si="29"/>
        <v>0</v>
      </c>
      <c r="D631" s="20" t="str">
        <f>IF(原始数据!K632="","",IF(ISERROR(MATCH(原始数据!K632,原始数据!E632:F632,0)),1,0)-IF(原始数据!K632="",1,0))</f>
        <v/>
      </c>
      <c r="E631" s="20" t="str">
        <f>IF(原始数据!L632="","",IF(ISERROR(MATCH(原始数据!L632,各类选项!L:L,0)),1,0)-IF(原始数据!L632="",1,0))</f>
        <v/>
      </c>
      <c r="F631" s="20" t="str">
        <f>IF(原始数据!W632="","",IF(ISERROR(MATCH(原始数据!W632,各类选项!G:G,0)),1,0))</f>
        <v/>
      </c>
      <c r="G631" s="20" t="str">
        <f>IF(原始数据!X632="","",IF(ISERROR(MATCH(原始数据!X632,各类选项!G:G,0)),1,0))</f>
        <v/>
      </c>
      <c r="H631" s="20" t="str">
        <f>IF(原始数据!AK632="","",IF(ISERROR(MATCH(原始数据!AK632,各类选项!$E:$E,0)),1,0))</f>
        <v/>
      </c>
      <c r="I631" s="20" t="str">
        <f>IF(原始数据!AL632="","",IF(ISERROR(MATCH(原始数据!AL632,各类选项!$E:$E,0)),1,0))</f>
        <v/>
      </c>
      <c r="J631" s="20" t="str">
        <f>IF(原始数据!AR632="","",IF(ISERROR(MATCH(原始数据!AR632,各类选项!$E:$E,0)),1,0))</f>
        <v/>
      </c>
      <c r="K631" s="20" t="str">
        <f>IF(原始数据!AT632="","",IF(ISERROR(MATCH(原始数据!AT632,各类选项!$E:$E,0)),1,0))</f>
        <v/>
      </c>
      <c r="L631" s="20" t="str">
        <f>IF(原始数据!AM632="","",IF(ISERROR(MATCH(原始数据!AM632,各类选项!$C:$C,0)),1,0))</f>
        <v/>
      </c>
      <c r="M631" s="20" t="str">
        <f>IF(原始数据!AN632="","",IF(ISERROR(MATCH(原始数据!AN632,各类选项!$C:$C,0)),1,0))</f>
        <v/>
      </c>
      <c r="N631" s="20" t="str">
        <f>IF(原始数据!AO632="","",IF(ISERROR(MATCH(原始数据!AO632,各类选项!$C:$C,0)),1,0))</f>
        <v/>
      </c>
      <c r="O631" s="20" t="str">
        <f>IF(原始数据!AP632="","",IF(ISERROR(MATCH(原始数据!AP632,各类选项!$E:$E,0)),1,0))</f>
        <v/>
      </c>
      <c r="P631" s="20" t="str">
        <f>IF(原始数据!AQ632="","",IF(ISERROR(MATCH(原始数据!AQ632,各类选项!$E:$E,0)),1,0))</f>
        <v/>
      </c>
      <c r="Q631" s="20" t="str">
        <f>IF(原始数据!AR632="","",IF(ISERROR(MATCH(原始数据!AR632,各类选项!$E:$E,0)),1,0))</f>
        <v/>
      </c>
      <c r="R631" s="20" t="str">
        <f>IF(原始数据!AS632="","",IF(ISERROR(MATCH(原始数据!AS632,各类选项!$E:$E,0)),1,0))</f>
        <v/>
      </c>
      <c r="S631" s="20" t="str">
        <f>IF(原始数据!AV632="","",IF(ISERROR(MATCH(原始数据!AV632,各类选项!$C:$C,0)),1,0))</f>
        <v/>
      </c>
      <c r="T631" s="20" t="str">
        <f>IF(赛后数据!M632="","",IF(ISERROR(MATCH(赛后数据!M632,(各类选项!J:J),0)),1,0))</f>
        <v/>
      </c>
      <c r="U631" s="20" t="str">
        <f>IF(赛后数据!U632="","",IF(ISERROR(MATCH(赛后数据!U632,(各类选项!J:J),0)),1,0))</f>
        <v/>
      </c>
      <c r="V631" s="20" t="str">
        <f>IF(赛后数据!AC632="","",IF(ISERROR(MATCH(赛后数据!AC632,(各类选项!J:J),0)),1,0))</f>
        <v/>
      </c>
      <c r="W631" s="20" t="str">
        <f>IF(赛后数据!AK632="","",IF(ISERROR(MATCH(赛后数据!AK632,(各类选项!J:J),0)),1,0))</f>
        <v/>
      </c>
      <c r="Y631" s="20" t="str">
        <f>IF(对局数据!AM632="","",IF(ISERROR(MATCH(对局数据!AM632,(各类选项!J:J),0)),1,0))</f>
        <v/>
      </c>
    </row>
    <row r="632" spans="1:25">
      <c r="A632" s="20">
        <f t="shared" si="27"/>
        <v>0</v>
      </c>
      <c r="B632" s="20">
        <f t="shared" si="28"/>
        <v>0</v>
      </c>
      <c r="C632" s="20">
        <f t="shared" si="29"/>
        <v>0</v>
      </c>
      <c r="D632" s="20" t="str">
        <f>IF(原始数据!K633="","",IF(ISERROR(MATCH(原始数据!K633,原始数据!E633:F633,0)),1,0)-IF(原始数据!K633="",1,0))</f>
        <v/>
      </c>
      <c r="E632" s="20" t="str">
        <f>IF(原始数据!L633="","",IF(ISERROR(MATCH(原始数据!L633,各类选项!L:L,0)),1,0)-IF(原始数据!L633="",1,0))</f>
        <v/>
      </c>
      <c r="F632" s="20" t="str">
        <f>IF(原始数据!W633="","",IF(ISERROR(MATCH(原始数据!W633,各类选项!G:G,0)),1,0))</f>
        <v/>
      </c>
      <c r="G632" s="20" t="str">
        <f>IF(原始数据!X633="","",IF(ISERROR(MATCH(原始数据!X633,各类选项!G:G,0)),1,0))</f>
        <v/>
      </c>
      <c r="H632" s="20" t="str">
        <f>IF(原始数据!AK633="","",IF(ISERROR(MATCH(原始数据!AK633,各类选项!$E:$E,0)),1,0))</f>
        <v/>
      </c>
      <c r="I632" s="20" t="str">
        <f>IF(原始数据!AL633="","",IF(ISERROR(MATCH(原始数据!AL633,各类选项!$E:$E,0)),1,0))</f>
        <v/>
      </c>
      <c r="J632" s="20" t="str">
        <f>IF(原始数据!AR633="","",IF(ISERROR(MATCH(原始数据!AR633,各类选项!$E:$E,0)),1,0))</f>
        <v/>
      </c>
      <c r="K632" s="20" t="str">
        <f>IF(原始数据!AT633="","",IF(ISERROR(MATCH(原始数据!AT633,各类选项!$E:$E,0)),1,0))</f>
        <v/>
      </c>
      <c r="L632" s="20" t="str">
        <f>IF(原始数据!AM633="","",IF(ISERROR(MATCH(原始数据!AM633,各类选项!$C:$C,0)),1,0))</f>
        <v/>
      </c>
      <c r="M632" s="20" t="str">
        <f>IF(原始数据!AN633="","",IF(ISERROR(MATCH(原始数据!AN633,各类选项!$C:$C,0)),1,0))</f>
        <v/>
      </c>
      <c r="N632" s="20" t="str">
        <f>IF(原始数据!AO633="","",IF(ISERROR(MATCH(原始数据!AO633,各类选项!$C:$C,0)),1,0))</f>
        <v/>
      </c>
      <c r="O632" s="20" t="str">
        <f>IF(原始数据!AP633="","",IF(ISERROR(MATCH(原始数据!AP633,各类选项!$E:$E,0)),1,0))</f>
        <v/>
      </c>
      <c r="P632" s="20" t="str">
        <f>IF(原始数据!AQ633="","",IF(ISERROR(MATCH(原始数据!AQ633,各类选项!$E:$E,0)),1,0))</f>
        <v/>
      </c>
      <c r="Q632" s="20" t="str">
        <f>IF(原始数据!AR633="","",IF(ISERROR(MATCH(原始数据!AR633,各类选项!$E:$E,0)),1,0))</f>
        <v/>
      </c>
      <c r="R632" s="20" t="str">
        <f>IF(原始数据!AS633="","",IF(ISERROR(MATCH(原始数据!AS633,各类选项!$E:$E,0)),1,0))</f>
        <v/>
      </c>
      <c r="S632" s="20" t="str">
        <f>IF(原始数据!AV633="","",IF(ISERROR(MATCH(原始数据!AV633,各类选项!$C:$C,0)),1,0))</f>
        <v/>
      </c>
      <c r="T632" s="20" t="str">
        <f>IF(赛后数据!M633="","",IF(ISERROR(MATCH(赛后数据!M633,(各类选项!J:J),0)),1,0))</f>
        <v/>
      </c>
      <c r="U632" s="20" t="str">
        <f>IF(赛后数据!U633="","",IF(ISERROR(MATCH(赛后数据!U633,(各类选项!J:J),0)),1,0))</f>
        <v/>
      </c>
      <c r="V632" s="20" t="str">
        <f>IF(赛后数据!AC633="","",IF(ISERROR(MATCH(赛后数据!AC633,(各类选项!J:J),0)),1,0))</f>
        <v/>
      </c>
      <c r="W632" s="20" t="str">
        <f>IF(赛后数据!AK633="","",IF(ISERROR(MATCH(赛后数据!AK633,(各类选项!J:J),0)),1,0))</f>
        <v/>
      </c>
      <c r="Y632" s="20" t="str">
        <f>IF(对局数据!AM633="","",IF(ISERROR(MATCH(对局数据!AM633,(各类选项!J:J),0)),1,0))</f>
        <v/>
      </c>
    </row>
    <row r="633" spans="1:25">
      <c r="A633" s="20">
        <f t="shared" si="27"/>
        <v>0</v>
      </c>
      <c r="B633" s="20">
        <f t="shared" si="28"/>
        <v>0</v>
      </c>
      <c r="C633" s="20">
        <f t="shared" si="29"/>
        <v>0</v>
      </c>
      <c r="D633" s="20" t="str">
        <f>IF(原始数据!K634="","",IF(ISERROR(MATCH(原始数据!K634,原始数据!E634:F634,0)),1,0)-IF(原始数据!K634="",1,0))</f>
        <v/>
      </c>
      <c r="E633" s="20" t="str">
        <f>IF(原始数据!L634="","",IF(ISERROR(MATCH(原始数据!L634,各类选项!L:L,0)),1,0)-IF(原始数据!L634="",1,0))</f>
        <v/>
      </c>
      <c r="F633" s="20" t="str">
        <f>IF(原始数据!W634="","",IF(ISERROR(MATCH(原始数据!W634,各类选项!G:G,0)),1,0))</f>
        <v/>
      </c>
      <c r="G633" s="20" t="str">
        <f>IF(原始数据!X634="","",IF(ISERROR(MATCH(原始数据!X634,各类选项!G:G,0)),1,0))</f>
        <v/>
      </c>
      <c r="H633" s="20" t="str">
        <f>IF(原始数据!AK634="","",IF(ISERROR(MATCH(原始数据!AK634,各类选项!$E:$E,0)),1,0))</f>
        <v/>
      </c>
      <c r="I633" s="20" t="str">
        <f>IF(原始数据!AL634="","",IF(ISERROR(MATCH(原始数据!AL634,各类选项!$E:$E,0)),1,0))</f>
        <v/>
      </c>
      <c r="J633" s="20" t="str">
        <f>IF(原始数据!AR634="","",IF(ISERROR(MATCH(原始数据!AR634,各类选项!$E:$E,0)),1,0))</f>
        <v/>
      </c>
      <c r="K633" s="20" t="str">
        <f>IF(原始数据!AT634="","",IF(ISERROR(MATCH(原始数据!AT634,各类选项!$E:$E,0)),1,0))</f>
        <v/>
      </c>
      <c r="L633" s="20" t="str">
        <f>IF(原始数据!AM634="","",IF(ISERROR(MATCH(原始数据!AM634,各类选项!$C:$C,0)),1,0))</f>
        <v/>
      </c>
      <c r="M633" s="20" t="str">
        <f>IF(原始数据!AN634="","",IF(ISERROR(MATCH(原始数据!AN634,各类选项!$C:$C,0)),1,0))</f>
        <v/>
      </c>
      <c r="N633" s="20" t="str">
        <f>IF(原始数据!AO634="","",IF(ISERROR(MATCH(原始数据!AO634,各类选项!$C:$C,0)),1,0))</f>
        <v/>
      </c>
      <c r="O633" s="20" t="str">
        <f>IF(原始数据!AP634="","",IF(ISERROR(MATCH(原始数据!AP634,各类选项!$E:$E,0)),1,0))</f>
        <v/>
      </c>
      <c r="P633" s="20" t="str">
        <f>IF(原始数据!AQ634="","",IF(ISERROR(MATCH(原始数据!AQ634,各类选项!$E:$E,0)),1,0))</f>
        <v/>
      </c>
      <c r="Q633" s="20" t="str">
        <f>IF(原始数据!AR634="","",IF(ISERROR(MATCH(原始数据!AR634,各类选项!$E:$E,0)),1,0))</f>
        <v/>
      </c>
      <c r="R633" s="20" t="str">
        <f>IF(原始数据!AS634="","",IF(ISERROR(MATCH(原始数据!AS634,各类选项!$E:$E,0)),1,0))</f>
        <v/>
      </c>
      <c r="S633" s="20" t="str">
        <f>IF(原始数据!AV634="","",IF(ISERROR(MATCH(原始数据!AV634,各类选项!$C:$C,0)),1,0))</f>
        <v/>
      </c>
      <c r="T633" s="20" t="str">
        <f>IF(赛后数据!M634="","",IF(ISERROR(MATCH(赛后数据!M634,(各类选项!J:J),0)),1,0))</f>
        <v/>
      </c>
      <c r="U633" s="20" t="str">
        <f>IF(赛后数据!U634="","",IF(ISERROR(MATCH(赛后数据!U634,(各类选项!J:J),0)),1,0))</f>
        <v/>
      </c>
      <c r="V633" s="20" t="str">
        <f>IF(赛后数据!AC634="","",IF(ISERROR(MATCH(赛后数据!AC634,(各类选项!J:J),0)),1,0))</f>
        <v/>
      </c>
      <c r="W633" s="20" t="str">
        <f>IF(赛后数据!AK634="","",IF(ISERROR(MATCH(赛后数据!AK634,(各类选项!J:J),0)),1,0))</f>
        <v/>
      </c>
      <c r="Y633" s="20" t="str">
        <f>IF(对局数据!AM634="","",IF(ISERROR(MATCH(对局数据!AM634,(各类选项!J:J),0)),1,0))</f>
        <v/>
      </c>
    </row>
    <row r="634" spans="1:25">
      <c r="A634" s="20">
        <f t="shared" si="27"/>
        <v>0</v>
      </c>
      <c r="B634" s="20">
        <f t="shared" si="28"/>
        <v>0</v>
      </c>
      <c r="C634" s="20">
        <f t="shared" si="29"/>
        <v>0</v>
      </c>
      <c r="D634" s="20" t="str">
        <f>IF(原始数据!K635="","",IF(ISERROR(MATCH(原始数据!K635,原始数据!E635:F635,0)),1,0)-IF(原始数据!K635="",1,0))</f>
        <v/>
      </c>
      <c r="E634" s="20" t="str">
        <f>IF(原始数据!L635="","",IF(ISERROR(MATCH(原始数据!L635,各类选项!L:L,0)),1,0)-IF(原始数据!L635="",1,0))</f>
        <v/>
      </c>
      <c r="F634" s="20" t="str">
        <f>IF(原始数据!W635="","",IF(ISERROR(MATCH(原始数据!W635,各类选项!G:G,0)),1,0))</f>
        <v/>
      </c>
      <c r="G634" s="20" t="str">
        <f>IF(原始数据!X635="","",IF(ISERROR(MATCH(原始数据!X635,各类选项!G:G,0)),1,0))</f>
        <v/>
      </c>
      <c r="H634" s="20" t="str">
        <f>IF(原始数据!AK635="","",IF(ISERROR(MATCH(原始数据!AK635,各类选项!$E:$E,0)),1,0))</f>
        <v/>
      </c>
      <c r="I634" s="20" t="str">
        <f>IF(原始数据!AL635="","",IF(ISERROR(MATCH(原始数据!AL635,各类选项!$E:$E,0)),1,0))</f>
        <v/>
      </c>
      <c r="J634" s="20" t="str">
        <f>IF(原始数据!AR635="","",IF(ISERROR(MATCH(原始数据!AR635,各类选项!$E:$E,0)),1,0))</f>
        <v/>
      </c>
      <c r="K634" s="20" t="str">
        <f>IF(原始数据!AT635="","",IF(ISERROR(MATCH(原始数据!AT635,各类选项!$E:$E,0)),1,0))</f>
        <v/>
      </c>
      <c r="L634" s="20" t="str">
        <f>IF(原始数据!AM635="","",IF(ISERROR(MATCH(原始数据!AM635,各类选项!$C:$C,0)),1,0))</f>
        <v/>
      </c>
      <c r="M634" s="20" t="str">
        <f>IF(原始数据!AN635="","",IF(ISERROR(MATCH(原始数据!AN635,各类选项!$C:$C,0)),1,0))</f>
        <v/>
      </c>
      <c r="N634" s="20" t="str">
        <f>IF(原始数据!AO635="","",IF(ISERROR(MATCH(原始数据!AO635,各类选项!$C:$C,0)),1,0))</f>
        <v/>
      </c>
      <c r="O634" s="20" t="str">
        <f>IF(原始数据!AP635="","",IF(ISERROR(MATCH(原始数据!AP635,各类选项!$E:$E,0)),1,0))</f>
        <v/>
      </c>
      <c r="P634" s="20" t="str">
        <f>IF(原始数据!AQ635="","",IF(ISERROR(MATCH(原始数据!AQ635,各类选项!$E:$E,0)),1,0))</f>
        <v/>
      </c>
      <c r="Q634" s="20" t="str">
        <f>IF(原始数据!AR635="","",IF(ISERROR(MATCH(原始数据!AR635,各类选项!$E:$E,0)),1,0))</f>
        <v/>
      </c>
      <c r="R634" s="20" t="str">
        <f>IF(原始数据!AS635="","",IF(ISERROR(MATCH(原始数据!AS635,各类选项!$E:$E,0)),1,0))</f>
        <v/>
      </c>
      <c r="S634" s="20" t="str">
        <f>IF(原始数据!AV635="","",IF(ISERROR(MATCH(原始数据!AV635,各类选项!$C:$C,0)),1,0))</f>
        <v/>
      </c>
      <c r="T634" s="20" t="str">
        <f>IF(赛后数据!M635="","",IF(ISERROR(MATCH(赛后数据!M635,(各类选项!J:J),0)),1,0))</f>
        <v/>
      </c>
      <c r="U634" s="20" t="str">
        <f>IF(赛后数据!U635="","",IF(ISERROR(MATCH(赛后数据!U635,(各类选项!J:J),0)),1,0))</f>
        <v/>
      </c>
      <c r="V634" s="20" t="str">
        <f>IF(赛后数据!AC635="","",IF(ISERROR(MATCH(赛后数据!AC635,(各类选项!J:J),0)),1,0))</f>
        <v/>
      </c>
      <c r="W634" s="20" t="str">
        <f>IF(赛后数据!AK635="","",IF(ISERROR(MATCH(赛后数据!AK635,(各类选项!J:J),0)),1,0))</f>
        <v/>
      </c>
      <c r="Y634" s="20" t="str">
        <f>IF(对局数据!AM635="","",IF(ISERROR(MATCH(对局数据!AM635,(各类选项!J:J),0)),1,0))</f>
        <v/>
      </c>
    </row>
    <row r="635" spans="1:25">
      <c r="A635" s="20">
        <f t="shared" si="27"/>
        <v>0</v>
      </c>
      <c r="B635" s="20">
        <f t="shared" si="28"/>
        <v>0</v>
      </c>
      <c r="C635" s="20">
        <f t="shared" si="29"/>
        <v>0</v>
      </c>
      <c r="D635" s="20" t="str">
        <f>IF(原始数据!K636="","",IF(ISERROR(MATCH(原始数据!K636,原始数据!E636:F636,0)),1,0)-IF(原始数据!K636="",1,0))</f>
        <v/>
      </c>
      <c r="E635" s="20" t="str">
        <f>IF(原始数据!L636="","",IF(ISERROR(MATCH(原始数据!L636,各类选项!L:L,0)),1,0)-IF(原始数据!L636="",1,0))</f>
        <v/>
      </c>
      <c r="F635" s="20" t="str">
        <f>IF(原始数据!W636="","",IF(ISERROR(MATCH(原始数据!W636,各类选项!G:G,0)),1,0))</f>
        <v/>
      </c>
      <c r="G635" s="20" t="str">
        <f>IF(原始数据!X636="","",IF(ISERROR(MATCH(原始数据!X636,各类选项!G:G,0)),1,0))</f>
        <v/>
      </c>
      <c r="H635" s="20" t="str">
        <f>IF(原始数据!AK636="","",IF(ISERROR(MATCH(原始数据!AK636,各类选项!$E:$E,0)),1,0))</f>
        <v/>
      </c>
      <c r="I635" s="20" t="str">
        <f>IF(原始数据!AL636="","",IF(ISERROR(MATCH(原始数据!AL636,各类选项!$E:$E,0)),1,0))</f>
        <v/>
      </c>
      <c r="J635" s="20" t="str">
        <f>IF(原始数据!AR636="","",IF(ISERROR(MATCH(原始数据!AR636,各类选项!$E:$E,0)),1,0))</f>
        <v/>
      </c>
      <c r="K635" s="20" t="str">
        <f>IF(原始数据!AT636="","",IF(ISERROR(MATCH(原始数据!AT636,各类选项!$E:$E,0)),1,0))</f>
        <v/>
      </c>
      <c r="L635" s="20" t="str">
        <f>IF(原始数据!AM636="","",IF(ISERROR(MATCH(原始数据!AM636,各类选项!$C:$C,0)),1,0))</f>
        <v/>
      </c>
      <c r="M635" s="20" t="str">
        <f>IF(原始数据!AN636="","",IF(ISERROR(MATCH(原始数据!AN636,各类选项!$C:$C,0)),1,0))</f>
        <v/>
      </c>
      <c r="N635" s="20" t="str">
        <f>IF(原始数据!AO636="","",IF(ISERROR(MATCH(原始数据!AO636,各类选项!$C:$C,0)),1,0))</f>
        <v/>
      </c>
      <c r="O635" s="20" t="str">
        <f>IF(原始数据!AP636="","",IF(ISERROR(MATCH(原始数据!AP636,各类选项!$E:$E,0)),1,0))</f>
        <v/>
      </c>
      <c r="P635" s="20" t="str">
        <f>IF(原始数据!AQ636="","",IF(ISERROR(MATCH(原始数据!AQ636,各类选项!$E:$E,0)),1,0))</f>
        <v/>
      </c>
      <c r="Q635" s="20" t="str">
        <f>IF(原始数据!AR636="","",IF(ISERROR(MATCH(原始数据!AR636,各类选项!$E:$E,0)),1,0))</f>
        <v/>
      </c>
      <c r="R635" s="20" t="str">
        <f>IF(原始数据!AS636="","",IF(ISERROR(MATCH(原始数据!AS636,各类选项!$E:$E,0)),1,0))</f>
        <v/>
      </c>
      <c r="S635" s="20" t="str">
        <f>IF(原始数据!AV636="","",IF(ISERROR(MATCH(原始数据!AV636,各类选项!$C:$C,0)),1,0))</f>
        <v/>
      </c>
      <c r="T635" s="20" t="str">
        <f>IF(赛后数据!M636="","",IF(ISERROR(MATCH(赛后数据!M636,(各类选项!J:J),0)),1,0))</f>
        <v/>
      </c>
      <c r="U635" s="20" t="str">
        <f>IF(赛后数据!U636="","",IF(ISERROR(MATCH(赛后数据!U636,(各类选项!J:J),0)),1,0))</f>
        <v/>
      </c>
      <c r="V635" s="20" t="str">
        <f>IF(赛后数据!AC636="","",IF(ISERROR(MATCH(赛后数据!AC636,(各类选项!J:J),0)),1,0))</f>
        <v/>
      </c>
      <c r="W635" s="20" t="str">
        <f>IF(赛后数据!AK636="","",IF(ISERROR(MATCH(赛后数据!AK636,(各类选项!J:J),0)),1,0))</f>
        <v/>
      </c>
      <c r="Y635" s="20" t="str">
        <f>IF(对局数据!AM636="","",IF(ISERROR(MATCH(对局数据!AM636,(各类选项!J:J),0)),1,0))</f>
        <v/>
      </c>
    </row>
    <row r="636" spans="1:25">
      <c r="A636" s="20">
        <f t="shared" si="27"/>
        <v>0</v>
      </c>
      <c r="B636" s="20">
        <f t="shared" si="28"/>
        <v>0</v>
      </c>
      <c r="C636" s="20">
        <f t="shared" si="29"/>
        <v>0</v>
      </c>
      <c r="D636" s="20" t="str">
        <f>IF(原始数据!K637="","",IF(ISERROR(MATCH(原始数据!K637,原始数据!E637:F637,0)),1,0)-IF(原始数据!K637="",1,0))</f>
        <v/>
      </c>
      <c r="E636" s="20" t="str">
        <f>IF(原始数据!L637="","",IF(ISERROR(MATCH(原始数据!L637,各类选项!L:L,0)),1,0)-IF(原始数据!L637="",1,0))</f>
        <v/>
      </c>
      <c r="F636" s="20" t="str">
        <f>IF(原始数据!W637="","",IF(ISERROR(MATCH(原始数据!W637,各类选项!G:G,0)),1,0))</f>
        <v/>
      </c>
      <c r="G636" s="20" t="str">
        <f>IF(原始数据!X637="","",IF(ISERROR(MATCH(原始数据!X637,各类选项!G:G,0)),1,0))</f>
        <v/>
      </c>
      <c r="H636" s="20" t="str">
        <f>IF(原始数据!AK637="","",IF(ISERROR(MATCH(原始数据!AK637,各类选项!$E:$E,0)),1,0))</f>
        <v/>
      </c>
      <c r="I636" s="20" t="str">
        <f>IF(原始数据!AL637="","",IF(ISERROR(MATCH(原始数据!AL637,各类选项!$E:$E,0)),1,0))</f>
        <v/>
      </c>
      <c r="J636" s="20" t="str">
        <f>IF(原始数据!AR637="","",IF(ISERROR(MATCH(原始数据!AR637,各类选项!$E:$E,0)),1,0))</f>
        <v/>
      </c>
      <c r="K636" s="20" t="str">
        <f>IF(原始数据!AT637="","",IF(ISERROR(MATCH(原始数据!AT637,各类选项!$E:$E,0)),1,0))</f>
        <v/>
      </c>
      <c r="L636" s="20" t="str">
        <f>IF(原始数据!AM637="","",IF(ISERROR(MATCH(原始数据!AM637,各类选项!$C:$C,0)),1,0))</f>
        <v/>
      </c>
      <c r="M636" s="20" t="str">
        <f>IF(原始数据!AN637="","",IF(ISERROR(MATCH(原始数据!AN637,各类选项!$C:$C,0)),1,0))</f>
        <v/>
      </c>
      <c r="N636" s="20" t="str">
        <f>IF(原始数据!AO637="","",IF(ISERROR(MATCH(原始数据!AO637,各类选项!$C:$C,0)),1,0))</f>
        <v/>
      </c>
      <c r="O636" s="20" t="str">
        <f>IF(原始数据!AP637="","",IF(ISERROR(MATCH(原始数据!AP637,各类选项!$E:$E,0)),1,0))</f>
        <v/>
      </c>
      <c r="P636" s="20" t="str">
        <f>IF(原始数据!AQ637="","",IF(ISERROR(MATCH(原始数据!AQ637,各类选项!$E:$E,0)),1,0))</f>
        <v/>
      </c>
      <c r="Q636" s="20" t="str">
        <f>IF(原始数据!AR637="","",IF(ISERROR(MATCH(原始数据!AR637,各类选项!$E:$E,0)),1,0))</f>
        <v/>
      </c>
      <c r="R636" s="20" t="str">
        <f>IF(原始数据!AS637="","",IF(ISERROR(MATCH(原始数据!AS637,各类选项!$E:$E,0)),1,0))</f>
        <v/>
      </c>
      <c r="S636" s="20" t="str">
        <f>IF(原始数据!AV637="","",IF(ISERROR(MATCH(原始数据!AV637,各类选项!$C:$C,0)),1,0))</f>
        <v/>
      </c>
      <c r="T636" s="20" t="str">
        <f>IF(赛后数据!M637="","",IF(ISERROR(MATCH(赛后数据!M637,(各类选项!J:J),0)),1,0))</f>
        <v/>
      </c>
      <c r="U636" s="20" t="str">
        <f>IF(赛后数据!U637="","",IF(ISERROR(MATCH(赛后数据!U637,(各类选项!J:J),0)),1,0))</f>
        <v/>
      </c>
      <c r="V636" s="20" t="str">
        <f>IF(赛后数据!AC637="","",IF(ISERROR(MATCH(赛后数据!AC637,(各类选项!J:J),0)),1,0))</f>
        <v/>
      </c>
      <c r="W636" s="20" t="str">
        <f>IF(赛后数据!AK637="","",IF(ISERROR(MATCH(赛后数据!AK637,(各类选项!J:J),0)),1,0))</f>
        <v/>
      </c>
      <c r="Y636" s="20" t="str">
        <f>IF(对局数据!AM637="","",IF(ISERROR(MATCH(对局数据!AM637,(各类选项!J:J),0)),1,0))</f>
        <v/>
      </c>
    </row>
    <row r="637" spans="1:25">
      <c r="A637" s="20">
        <f t="shared" si="27"/>
        <v>0</v>
      </c>
      <c r="B637" s="20">
        <f t="shared" si="28"/>
        <v>0</v>
      </c>
      <c r="C637" s="20">
        <f t="shared" si="29"/>
        <v>0</v>
      </c>
      <c r="D637" s="20" t="str">
        <f>IF(原始数据!K638="","",IF(ISERROR(MATCH(原始数据!K638,原始数据!E638:F638,0)),1,0)-IF(原始数据!K638="",1,0))</f>
        <v/>
      </c>
      <c r="E637" s="20" t="str">
        <f>IF(原始数据!L638="","",IF(ISERROR(MATCH(原始数据!L638,各类选项!L:L,0)),1,0)-IF(原始数据!L638="",1,0))</f>
        <v/>
      </c>
      <c r="F637" s="20" t="str">
        <f>IF(原始数据!W638="","",IF(ISERROR(MATCH(原始数据!W638,各类选项!G:G,0)),1,0))</f>
        <v/>
      </c>
      <c r="G637" s="20" t="str">
        <f>IF(原始数据!X638="","",IF(ISERROR(MATCH(原始数据!X638,各类选项!G:G,0)),1,0))</f>
        <v/>
      </c>
      <c r="H637" s="20" t="str">
        <f>IF(原始数据!AK638="","",IF(ISERROR(MATCH(原始数据!AK638,各类选项!$E:$E,0)),1,0))</f>
        <v/>
      </c>
      <c r="I637" s="20" t="str">
        <f>IF(原始数据!AL638="","",IF(ISERROR(MATCH(原始数据!AL638,各类选项!$E:$E,0)),1,0))</f>
        <v/>
      </c>
      <c r="J637" s="20" t="str">
        <f>IF(原始数据!AR638="","",IF(ISERROR(MATCH(原始数据!AR638,各类选项!$E:$E,0)),1,0))</f>
        <v/>
      </c>
      <c r="K637" s="20" t="str">
        <f>IF(原始数据!AT638="","",IF(ISERROR(MATCH(原始数据!AT638,各类选项!$E:$E,0)),1,0))</f>
        <v/>
      </c>
      <c r="L637" s="20" t="str">
        <f>IF(原始数据!AM638="","",IF(ISERROR(MATCH(原始数据!AM638,各类选项!$C:$C,0)),1,0))</f>
        <v/>
      </c>
      <c r="M637" s="20" t="str">
        <f>IF(原始数据!AN638="","",IF(ISERROR(MATCH(原始数据!AN638,各类选项!$C:$C,0)),1,0))</f>
        <v/>
      </c>
      <c r="N637" s="20" t="str">
        <f>IF(原始数据!AO638="","",IF(ISERROR(MATCH(原始数据!AO638,各类选项!$C:$C,0)),1,0))</f>
        <v/>
      </c>
      <c r="O637" s="20" t="str">
        <f>IF(原始数据!AP638="","",IF(ISERROR(MATCH(原始数据!AP638,各类选项!$E:$E,0)),1,0))</f>
        <v/>
      </c>
      <c r="P637" s="20" t="str">
        <f>IF(原始数据!AQ638="","",IF(ISERROR(MATCH(原始数据!AQ638,各类选项!$E:$E,0)),1,0))</f>
        <v/>
      </c>
      <c r="Q637" s="20" t="str">
        <f>IF(原始数据!AR638="","",IF(ISERROR(MATCH(原始数据!AR638,各类选项!$E:$E,0)),1,0))</f>
        <v/>
      </c>
      <c r="R637" s="20" t="str">
        <f>IF(原始数据!AS638="","",IF(ISERROR(MATCH(原始数据!AS638,各类选项!$E:$E,0)),1,0))</f>
        <v/>
      </c>
      <c r="S637" s="20" t="str">
        <f>IF(原始数据!AV638="","",IF(ISERROR(MATCH(原始数据!AV638,各类选项!$C:$C,0)),1,0))</f>
        <v/>
      </c>
      <c r="T637" s="20" t="str">
        <f>IF(赛后数据!M638="","",IF(ISERROR(MATCH(赛后数据!M638,(各类选项!J:J),0)),1,0))</f>
        <v/>
      </c>
      <c r="U637" s="20" t="str">
        <f>IF(赛后数据!U638="","",IF(ISERROR(MATCH(赛后数据!U638,(各类选项!J:J),0)),1,0))</f>
        <v/>
      </c>
      <c r="V637" s="20" t="str">
        <f>IF(赛后数据!AC638="","",IF(ISERROR(MATCH(赛后数据!AC638,(各类选项!J:J),0)),1,0))</f>
        <v/>
      </c>
      <c r="W637" s="20" t="str">
        <f>IF(赛后数据!AK638="","",IF(ISERROR(MATCH(赛后数据!AK638,(各类选项!J:J),0)),1,0))</f>
        <v/>
      </c>
      <c r="Y637" s="20" t="str">
        <f>IF(对局数据!AM638="","",IF(ISERROR(MATCH(对局数据!AM638,(各类选项!J:J),0)),1,0))</f>
        <v/>
      </c>
    </row>
    <row r="638" spans="1:25">
      <c r="A638" s="20">
        <f t="shared" si="27"/>
        <v>0</v>
      </c>
      <c r="B638" s="20">
        <f t="shared" si="28"/>
        <v>0</v>
      </c>
      <c r="C638" s="20">
        <f t="shared" si="29"/>
        <v>0</v>
      </c>
      <c r="D638" s="20" t="str">
        <f>IF(原始数据!K639="","",IF(ISERROR(MATCH(原始数据!K639,原始数据!E639:F639,0)),1,0)-IF(原始数据!K639="",1,0))</f>
        <v/>
      </c>
      <c r="E638" s="20" t="str">
        <f>IF(原始数据!L639="","",IF(ISERROR(MATCH(原始数据!L639,各类选项!L:L,0)),1,0)-IF(原始数据!L639="",1,0))</f>
        <v/>
      </c>
      <c r="F638" s="20" t="str">
        <f>IF(原始数据!W639="","",IF(ISERROR(MATCH(原始数据!W639,各类选项!G:G,0)),1,0))</f>
        <v/>
      </c>
      <c r="G638" s="20" t="str">
        <f>IF(原始数据!X639="","",IF(ISERROR(MATCH(原始数据!X639,各类选项!G:G,0)),1,0))</f>
        <v/>
      </c>
      <c r="H638" s="20" t="str">
        <f>IF(原始数据!AK639="","",IF(ISERROR(MATCH(原始数据!AK639,各类选项!$E:$E,0)),1,0))</f>
        <v/>
      </c>
      <c r="I638" s="20" t="str">
        <f>IF(原始数据!AL639="","",IF(ISERROR(MATCH(原始数据!AL639,各类选项!$E:$E,0)),1,0))</f>
        <v/>
      </c>
      <c r="J638" s="20" t="str">
        <f>IF(原始数据!AR639="","",IF(ISERROR(MATCH(原始数据!AR639,各类选项!$E:$E,0)),1,0))</f>
        <v/>
      </c>
      <c r="K638" s="20" t="str">
        <f>IF(原始数据!AT639="","",IF(ISERROR(MATCH(原始数据!AT639,各类选项!$E:$E,0)),1,0))</f>
        <v/>
      </c>
      <c r="L638" s="20" t="str">
        <f>IF(原始数据!AM639="","",IF(ISERROR(MATCH(原始数据!AM639,各类选项!$C:$C,0)),1,0))</f>
        <v/>
      </c>
      <c r="M638" s="20" t="str">
        <f>IF(原始数据!AN639="","",IF(ISERROR(MATCH(原始数据!AN639,各类选项!$C:$C,0)),1,0))</f>
        <v/>
      </c>
      <c r="N638" s="20" t="str">
        <f>IF(原始数据!AO639="","",IF(ISERROR(MATCH(原始数据!AO639,各类选项!$C:$C,0)),1,0))</f>
        <v/>
      </c>
      <c r="O638" s="20" t="str">
        <f>IF(原始数据!AP639="","",IF(ISERROR(MATCH(原始数据!AP639,各类选项!$E:$E,0)),1,0))</f>
        <v/>
      </c>
      <c r="P638" s="20" t="str">
        <f>IF(原始数据!AQ639="","",IF(ISERROR(MATCH(原始数据!AQ639,各类选项!$E:$E,0)),1,0))</f>
        <v/>
      </c>
      <c r="Q638" s="20" t="str">
        <f>IF(原始数据!AR639="","",IF(ISERROR(MATCH(原始数据!AR639,各类选项!$E:$E,0)),1,0))</f>
        <v/>
      </c>
      <c r="R638" s="20" t="str">
        <f>IF(原始数据!AS639="","",IF(ISERROR(MATCH(原始数据!AS639,各类选项!$E:$E,0)),1,0))</f>
        <v/>
      </c>
      <c r="S638" s="20" t="str">
        <f>IF(原始数据!AV639="","",IF(ISERROR(MATCH(原始数据!AV639,各类选项!$C:$C,0)),1,0))</f>
        <v/>
      </c>
      <c r="T638" s="20" t="str">
        <f>IF(赛后数据!M639="","",IF(ISERROR(MATCH(赛后数据!M639,(各类选项!J:J),0)),1,0))</f>
        <v/>
      </c>
      <c r="U638" s="20" t="str">
        <f>IF(赛后数据!U639="","",IF(ISERROR(MATCH(赛后数据!U639,(各类选项!J:J),0)),1,0))</f>
        <v/>
      </c>
      <c r="V638" s="20" t="str">
        <f>IF(赛后数据!AC639="","",IF(ISERROR(MATCH(赛后数据!AC639,(各类选项!J:J),0)),1,0))</f>
        <v/>
      </c>
      <c r="W638" s="20" t="str">
        <f>IF(赛后数据!AK639="","",IF(ISERROR(MATCH(赛后数据!AK639,(各类选项!J:J),0)),1,0))</f>
        <v/>
      </c>
      <c r="Y638" s="20" t="str">
        <f>IF(对局数据!AM639="","",IF(ISERROR(MATCH(对局数据!AM639,(各类选项!J:J),0)),1,0))</f>
        <v/>
      </c>
    </row>
    <row r="639" spans="1:25">
      <c r="A639" s="20">
        <f t="shared" si="27"/>
        <v>0</v>
      </c>
      <c r="B639" s="20">
        <f t="shared" si="28"/>
        <v>0</v>
      </c>
      <c r="C639" s="20">
        <f t="shared" si="29"/>
        <v>0</v>
      </c>
      <c r="D639" s="20" t="str">
        <f>IF(原始数据!K640="","",IF(ISERROR(MATCH(原始数据!K640,原始数据!E640:F640,0)),1,0)-IF(原始数据!K640="",1,0))</f>
        <v/>
      </c>
      <c r="E639" s="20" t="str">
        <f>IF(原始数据!L640="","",IF(ISERROR(MATCH(原始数据!L640,各类选项!L:L,0)),1,0)-IF(原始数据!L640="",1,0))</f>
        <v/>
      </c>
      <c r="F639" s="20" t="str">
        <f>IF(原始数据!W640="","",IF(ISERROR(MATCH(原始数据!W640,各类选项!G:G,0)),1,0))</f>
        <v/>
      </c>
      <c r="G639" s="20" t="str">
        <f>IF(原始数据!X640="","",IF(ISERROR(MATCH(原始数据!X640,各类选项!G:G,0)),1,0))</f>
        <v/>
      </c>
      <c r="H639" s="20" t="str">
        <f>IF(原始数据!AK640="","",IF(ISERROR(MATCH(原始数据!AK640,各类选项!$E:$E,0)),1,0))</f>
        <v/>
      </c>
      <c r="I639" s="20" t="str">
        <f>IF(原始数据!AL640="","",IF(ISERROR(MATCH(原始数据!AL640,各类选项!$E:$E,0)),1,0))</f>
        <v/>
      </c>
      <c r="J639" s="20" t="str">
        <f>IF(原始数据!AR640="","",IF(ISERROR(MATCH(原始数据!AR640,各类选项!$E:$E,0)),1,0))</f>
        <v/>
      </c>
      <c r="K639" s="20" t="str">
        <f>IF(原始数据!AT640="","",IF(ISERROR(MATCH(原始数据!AT640,各类选项!$E:$E,0)),1,0))</f>
        <v/>
      </c>
      <c r="L639" s="20" t="str">
        <f>IF(原始数据!AM640="","",IF(ISERROR(MATCH(原始数据!AM640,各类选项!$C:$C,0)),1,0))</f>
        <v/>
      </c>
      <c r="M639" s="20" t="str">
        <f>IF(原始数据!AN640="","",IF(ISERROR(MATCH(原始数据!AN640,各类选项!$C:$C,0)),1,0))</f>
        <v/>
      </c>
      <c r="N639" s="20" t="str">
        <f>IF(原始数据!AO640="","",IF(ISERROR(MATCH(原始数据!AO640,各类选项!$C:$C,0)),1,0))</f>
        <v/>
      </c>
      <c r="O639" s="20" t="str">
        <f>IF(原始数据!AP640="","",IF(ISERROR(MATCH(原始数据!AP640,各类选项!$E:$E,0)),1,0))</f>
        <v/>
      </c>
      <c r="P639" s="20" t="str">
        <f>IF(原始数据!AQ640="","",IF(ISERROR(MATCH(原始数据!AQ640,各类选项!$E:$E,0)),1,0))</f>
        <v/>
      </c>
      <c r="Q639" s="20" t="str">
        <f>IF(原始数据!AR640="","",IF(ISERROR(MATCH(原始数据!AR640,各类选项!$E:$E,0)),1,0))</f>
        <v/>
      </c>
      <c r="R639" s="20" t="str">
        <f>IF(原始数据!AS640="","",IF(ISERROR(MATCH(原始数据!AS640,各类选项!$E:$E,0)),1,0))</f>
        <v/>
      </c>
      <c r="S639" s="20" t="str">
        <f>IF(原始数据!AV640="","",IF(ISERROR(MATCH(原始数据!AV640,各类选项!$C:$C,0)),1,0))</f>
        <v/>
      </c>
      <c r="T639" s="20" t="str">
        <f>IF(赛后数据!M640="","",IF(ISERROR(MATCH(赛后数据!M640,(各类选项!J:J),0)),1,0))</f>
        <v/>
      </c>
      <c r="U639" s="20" t="str">
        <f>IF(赛后数据!U640="","",IF(ISERROR(MATCH(赛后数据!U640,(各类选项!J:J),0)),1,0))</f>
        <v/>
      </c>
      <c r="V639" s="20" t="str">
        <f>IF(赛后数据!AC640="","",IF(ISERROR(MATCH(赛后数据!AC640,(各类选项!J:J),0)),1,0))</f>
        <v/>
      </c>
      <c r="W639" s="20" t="str">
        <f>IF(赛后数据!AK640="","",IF(ISERROR(MATCH(赛后数据!AK640,(各类选项!J:J),0)),1,0))</f>
        <v/>
      </c>
      <c r="Y639" s="20" t="str">
        <f>IF(对局数据!AM640="","",IF(ISERROR(MATCH(对局数据!AM640,(各类选项!J:J),0)),1,0))</f>
        <v/>
      </c>
    </row>
    <row r="640" spans="1:25">
      <c r="A640" s="20">
        <f t="shared" si="27"/>
        <v>0</v>
      </c>
      <c r="B640" s="20">
        <f t="shared" si="28"/>
        <v>0</v>
      </c>
      <c r="C640" s="20">
        <f t="shared" si="29"/>
        <v>0</v>
      </c>
      <c r="D640" s="20" t="str">
        <f>IF(原始数据!K641="","",IF(ISERROR(MATCH(原始数据!K641,原始数据!E641:F641,0)),1,0)-IF(原始数据!K641="",1,0))</f>
        <v/>
      </c>
      <c r="E640" s="20" t="str">
        <f>IF(原始数据!L641="","",IF(ISERROR(MATCH(原始数据!L641,各类选项!L:L,0)),1,0)-IF(原始数据!L641="",1,0))</f>
        <v/>
      </c>
      <c r="F640" s="20" t="str">
        <f>IF(原始数据!W641="","",IF(ISERROR(MATCH(原始数据!W641,各类选项!G:G,0)),1,0))</f>
        <v/>
      </c>
      <c r="G640" s="20" t="str">
        <f>IF(原始数据!X641="","",IF(ISERROR(MATCH(原始数据!X641,各类选项!G:G,0)),1,0))</f>
        <v/>
      </c>
      <c r="H640" s="20" t="str">
        <f>IF(原始数据!AK641="","",IF(ISERROR(MATCH(原始数据!AK641,各类选项!$E:$E,0)),1,0))</f>
        <v/>
      </c>
      <c r="I640" s="20" t="str">
        <f>IF(原始数据!AL641="","",IF(ISERROR(MATCH(原始数据!AL641,各类选项!$E:$E,0)),1,0))</f>
        <v/>
      </c>
      <c r="J640" s="20" t="str">
        <f>IF(原始数据!AR641="","",IF(ISERROR(MATCH(原始数据!AR641,各类选项!$E:$E,0)),1,0))</f>
        <v/>
      </c>
      <c r="K640" s="20" t="str">
        <f>IF(原始数据!AT641="","",IF(ISERROR(MATCH(原始数据!AT641,各类选项!$E:$E,0)),1,0))</f>
        <v/>
      </c>
      <c r="L640" s="20" t="str">
        <f>IF(原始数据!AM641="","",IF(ISERROR(MATCH(原始数据!AM641,各类选项!$C:$C,0)),1,0))</f>
        <v/>
      </c>
      <c r="M640" s="20" t="str">
        <f>IF(原始数据!AN641="","",IF(ISERROR(MATCH(原始数据!AN641,各类选项!$C:$C,0)),1,0))</f>
        <v/>
      </c>
      <c r="N640" s="20" t="str">
        <f>IF(原始数据!AO641="","",IF(ISERROR(MATCH(原始数据!AO641,各类选项!$C:$C,0)),1,0))</f>
        <v/>
      </c>
      <c r="O640" s="20" t="str">
        <f>IF(原始数据!AP641="","",IF(ISERROR(MATCH(原始数据!AP641,各类选项!$E:$E,0)),1,0))</f>
        <v/>
      </c>
      <c r="P640" s="20" t="str">
        <f>IF(原始数据!AQ641="","",IF(ISERROR(MATCH(原始数据!AQ641,各类选项!$E:$E,0)),1,0))</f>
        <v/>
      </c>
      <c r="Q640" s="20" t="str">
        <f>IF(原始数据!AR641="","",IF(ISERROR(MATCH(原始数据!AR641,各类选项!$E:$E,0)),1,0))</f>
        <v/>
      </c>
      <c r="R640" s="20" t="str">
        <f>IF(原始数据!AS641="","",IF(ISERROR(MATCH(原始数据!AS641,各类选项!$E:$E,0)),1,0))</f>
        <v/>
      </c>
      <c r="S640" s="20" t="str">
        <f>IF(原始数据!AV641="","",IF(ISERROR(MATCH(原始数据!AV641,各类选项!$C:$C,0)),1,0))</f>
        <v/>
      </c>
      <c r="T640" s="20" t="str">
        <f>IF(赛后数据!M641="","",IF(ISERROR(MATCH(赛后数据!M641,(各类选项!J:J),0)),1,0))</f>
        <v/>
      </c>
      <c r="U640" s="20" t="str">
        <f>IF(赛后数据!U641="","",IF(ISERROR(MATCH(赛后数据!U641,(各类选项!J:J),0)),1,0))</f>
        <v/>
      </c>
      <c r="V640" s="20" t="str">
        <f>IF(赛后数据!AC641="","",IF(ISERROR(MATCH(赛后数据!AC641,(各类选项!J:J),0)),1,0))</f>
        <v/>
      </c>
      <c r="W640" s="20" t="str">
        <f>IF(赛后数据!AK641="","",IF(ISERROR(MATCH(赛后数据!AK641,(各类选项!J:J),0)),1,0))</f>
        <v/>
      </c>
      <c r="Y640" s="20" t="str">
        <f>IF(对局数据!AM641="","",IF(ISERROR(MATCH(对局数据!AM641,(各类选项!J:J),0)),1,0))</f>
        <v/>
      </c>
    </row>
    <row r="641" spans="1:25">
      <c r="A641" s="20">
        <f t="shared" si="27"/>
        <v>0</v>
      </c>
      <c r="B641" s="20">
        <f t="shared" si="28"/>
        <v>0</v>
      </c>
      <c r="C641" s="20">
        <f t="shared" si="29"/>
        <v>0</v>
      </c>
      <c r="D641" s="20" t="str">
        <f>IF(原始数据!K642="","",IF(ISERROR(MATCH(原始数据!K642,原始数据!E642:F642,0)),1,0)-IF(原始数据!K642="",1,0))</f>
        <v/>
      </c>
      <c r="E641" s="20" t="str">
        <f>IF(原始数据!L642="","",IF(ISERROR(MATCH(原始数据!L642,各类选项!L:L,0)),1,0)-IF(原始数据!L642="",1,0))</f>
        <v/>
      </c>
      <c r="F641" s="20" t="str">
        <f>IF(原始数据!W642="","",IF(ISERROR(MATCH(原始数据!W642,各类选项!G:G,0)),1,0))</f>
        <v/>
      </c>
      <c r="G641" s="20" t="str">
        <f>IF(原始数据!X642="","",IF(ISERROR(MATCH(原始数据!X642,各类选项!G:G,0)),1,0))</f>
        <v/>
      </c>
      <c r="H641" s="20" t="str">
        <f>IF(原始数据!AK642="","",IF(ISERROR(MATCH(原始数据!AK642,各类选项!$E:$E,0)),1,0))</f>
        <v/>
      </c>
      <c r="I641" s="20" t="str">
        <f>IF(原始数据!AL642="","",IF(ISERROR(MATCH(原始数据!AL642,各类选项!$E:$E,0)),1,0))</f>
        <v/>
      </c>
      <c r="J641" s="20" t="str">
        <f>IF(原始数据!AR642="","",IF(ISERROR(MATCH(原始数据!AR642,各类选项!$E:$E,0)),1,0))</f>
        <v/>
      </c>
      <c r="K641" s="20" t="str">
        <f>IF(原始数据!AT642="","",IF(ISERROR(MATCH(原始数据!AT642,各类选项!$E:$E,0)),1,0))</f>
        <v/>
      </c>
      <c r="L641" s="20" t="str">
        <f>IF(原始数据!AM642="","",IF(ISERROR(MATCH(原始数据!AM642,各类选项!$C:$C,0)),1,0))</f>
        <v/>
      </c>
      <c r="M641" s="20" t="str">
        <f>IF(原始数据!AN642="","",IF(ISERROR(MATCH(原始数据!AN642,各类选项!$C:$C,0)),1,0))</f>
        <v/>
      </c>
      <c r="N641" s="20" t="str">
        <f>IF(原始数据!AO642="","",IF(ISERROR(MATCH(原始数据!AO642,各类选项!$C:$C,0)),1,0))</f>
        <v/>
      </c>
      <c r="O641" s="20" t="str">
        <f>IF(原始数据!AP642="","",IF(ISERROR(MATCH(原始数据!AP642,各类选项!$E:$E,0)),1,0))</f>
        <v/>
      </c>
      <c r="P641" s="20" t="str">
        <f>IF(原始数据!AQ642="","",IF(ISERROR(MATCH(原始数据!AQ642,各类选项!$E:$E,0)),1,0))</f>
        <v/>
      </c>
      <c r="Q641" s="20" t="str">
        <f>IF(原始数据!AR642="","",IF(ISERROR(MATCH(原始数据!AR642,各类选项!$E:$E,0)),1,0))</f>
        <v/>
      </c>
      <c r="R641" s="20" t="str">
        <f>IF(原始数据!AS642="","",IF(ISERROR(MATCH(原始数据!AS642,各类选项!$E:$E,0)),1,0))</f>
        <v/>
      </c>
      <c r="S641" s="20" t="str">
        <f>IF(原始数据!AV642="","",IF(ISERROR(MATCH(原始数据!AV642,各类选项!$C:$C,0)),1,0))</f>
        <v/>
      </c>
      <c r="T641" s="20" t="str">
        <f>IF(赛后数据!M642="","",IF(ISERROR(MATCH(赛后数据!M642,(各类选项!J:J),0)),1,0))</f>
        <v/>
      </c>
      <c r="U641" s="20" t="str">
        <f>IF(赛后数据!U642="","",IF(ISERROR(MATCH(赛后数据!U642,(各类选项!J:J),0)),1,0))</f>
        <v/>
      </c>
      <c r="V641" s="20" t="str">
        <f>IF(赛后数据!AC642="","",IF(ISERROR(MATCH(赛后数据!AC642,(各类选项!J:J),0)),1,0))</f>
        <v/>
      </c>
      <c r="W641" s="20" t="str">
        <f>IF(赛后数据!AK642="","",IF(ISERROR(MATCH(赛后数据!AK642,(各类选项!J:J),0)),1,0))</f>
        <v/>
      </c>
      <c r="Y641" s="20" t="str">
        <f>IF(对局数据!AM642="","",IF(ISERROR(MATCH(对局数据!AM642,(各类选项!J:J),0)),1,0))</f>
        <v/>
      </c>
    </row>
    <row r="642" spans="1:25">
      <c r="A642" s="20">
        <f t="shared" si="27"/>
        <v>0</v>
      </c>
      <c r="B642" s="20">
        <f t="shared" si="28"/>
        <v>0</v>
      </c>
      <c r="C642" s="20">
        <f t="shared" si="29"/>
        <v>0</v>
      </c>
      <c r="D642" s="20" t="str">
        <f>IF(原始数据!K643="","",IF(ISERROR(MATCH(原始数据!K643,原始数据!E643:F643,0)),1,0)-IF(原始数据!K643="",1,0))</f>
        <v/>
      </c>
      <c r="E642" s="20" t="str">
        <f>IF(原始数据!L643="","",IF(ISERROR(MATCH(原始数据!L643,各类选项!L:L,0)),1,0)-IF(原始数据!L643="",1,0))</f>
        <v/>
      </c>
      <c r="F642" s="20" t="str">
        <f>IF(原始数据!W643="","",IF(ISERROR(MATCH(原始数据!W643,各类选项!G:G,0)),1,0))</f>
        <v/>
      </c>
      <c r="G642" s="20" t="str">
        <f>IF(原始数据!X643="","",IF(ISERROR(MATCH(原始数据!X643,各类选项!G:G,0)),1,0))</f>
        <v/>
      </c>
      <c r="H642" s="20" t="str">
        <f>IF(原始数据!AK643="","",IF(ISERROR(MATCH(原始数据!AK643,各类选项!$E:$E,0)),1,0))</f>
        <v/>
      </c>
      <c r="I642" s="20" t="str">
        <f>IF(原始数据!AL643="","",IF(ISERROR(MATCH(原始数据!AL643,各类选项!$E:$E,0)),1,0))</f>
        <v/>
      </c>
      <c r="J642" s="20" t="str">
        <f>IF(原始数据!AR643="","",IF(ISERROR(MATCH(原始数据!AR643,各类选项!$E:$E,0)),1,0))</f>
        <v/>
      </c>
      <c r="K642" s="20" t="str">
        <f>IF(原始数据!AT643="","",IF(ISERROR(MATCH(原始数据!AT643,各类选项!$E:$E,0)),1,0))</f>
        <v/>
      </c>
      <c r="L642" s="20" t="str">
        <f>IF(原始数据!AM643="","",IF(ISERROR(MATCH(原始数据!AM643,各类选项!$C:$C,0)),1,0))</f>
        <v/>
      </c>
      <c r="M642" s="20" t="str">
        <f>IF(原始数据!AN643="","",IF(ISERROR(MATCH(原始数据!AN643,各类选项!$C:$C,0)),1,0))</f>
        <v/>
      </c>
      <c r="N642" s="20" t="str">
        <f>IF(原始数据!AO643="","",IF(ISERROR(MATCH(原始数据!AO643,各类选项!$C:$C,0)),1,0))</f>
        <v/>
      </c>
      <c r="O642" s="20" t="str">
        <f>IF(原始数据!AP643="","",IF(ISERROR(MATCH(原始数据!AP643,各类选项!$E:$E,0)),1,0))</f>
        <v/>
      </c>
      <c r="P642" s="20" t="str">
        <f>IF(原始数据!AQ643="","",IF(ISERROR(MATCH(原始数据!AQ643,各类选项!$E:$E,0)),1,0))</f>
        <v/>
      </c>
      <c r="Q642" s="20" t="str">
        <f>IF(原始数据!AR643="","",IF(ISERROR(MATCH(原始数据!AR643,各类选项!$E:$E,0)),1,0))</f>
        <v/>
      </c>
      <c r="R642" s="20" t="str">
        <f>IF(原始数据!AS643="","",IF(ISERROR(MATCH(原始数据!AS643,各类选项!$E:$E,0)),1,0))</f>
        <v/>
      </c>
      <c r="S642" s="20" t="str">
        <f>IF(原始数据!AV643="","",IF(ISERROR(MATCH(原始数据!AV643,各类选项!$C:$C,0)),1,0))</f>
        <v/>
      </c>
      <c r="T642" s="20" t="str">
        <f>IF(赛后数据!M643="","",IF(ISERROR(MATCH(赛后数据!M643,(各类选项!J:J),0)),1,0))</f>
        <v/>
      </c>
      <c r="U642" s="20" t="str">
        <f>IF(赛后数据!U643="","",IF(ISERROR(MATCH(赛后数据!U643,(各类选项!J:J),0)),1,0))</f>
        <v/>
      </c>
      <c r="V642" s="20" t="str">
        <f>IF(赛后数据!AC643="","",IF(ISERROR(MATCH(赛后数据!AC643,(各类选项!J:J),0)),1,0))</f>
        <v/>
      </c>
      <c r="W642" s="20" t="str">
        <f>IF(赛后数据!AK643="","",IF(ISERROR(MATCH(赛后数据!AK643,(各类选项!J:J),0)),1,0))</f>
        <v/>
      </c>
      <c r="Y642" s="20" t="str">
        <f>IF(对局数据!AM643="","",IF(ISERROR(MATCH(对局数据!AM643,(各类选项!J:J),0)),1,0))</f>
        <v/>
      </c>
    </row>
    <row r="643" spans="1:25">
      <c r="A643" s="20">
        <f t="shared" ref="A643:A706" si="30">COUNTIF(D643:S643,"&gt;0")</f>
        <v>0</v>
      </c>
      <c r="B643" s="20">
        <f t="shared" ref="B643:B706" si="31">COUNTIF(T643:W643,"&gt;0")</f>
        <v>0</v>
      </c>
      <c r="C643" s="20">
        <f t="shared" ref="C643:C706" si="32">COUNTIF(T643:W643,"&gt;0")+COUNTIF(Y643,"&gt;0")</f>
        <v>0</v>
      </c>
      <c r="D643" s="20" t="str">
        <f>IF(原始数据!K644="","",IF(ISERROR(MATCH(原始数据!K644,原始数据!E644:F644,0)),1,0)-IF(原始数据!K644="",1,0))</f>
        <v/>
      </c>
      <c r="E643" s="20" t="str">
        <f>IF(原始数据!L644="","",IF(ISERROR(MATCH(原始数据!L644,各类选项!L:L,0)),1,0)-IF(原始数据!L644="",1,0))</f>
        <v/>
      </c>
      <c r="F643" s="20" t="str">
        <f>IF(原始数据!W644="","",IF(ISERROR(MATCH(原始数据!W644,各类选项!G:G,0)),1,0))</f>
        <v/>
      </c>
      <c r="G643" s="20" t="str">
        <f>IF(原始数据!X644="","",IF(ISERROR(MATCH(原始数据!X644,各类选项!G:G,0)),1,0))</f>
        <v/>
      </c>
      <c r="H643" s="20" t="str">
        <f>IF(原始数据!AK644="","",IF(ISERROR(MATCH(原始数据!AK644,各类选项!$E:$E,0)),1,0))</f>
        <v/>
      </c>
      <c r="I643" s="20" t="str">
        <f>IF(原始数据!AL644="","",IF(ISERROR(MATCH(原始数据!AL644,各类选项!$E:$E,0)),1,0))</f>
        <v/>
      </c>
      <c r="J643" s="20" t="str">
        <f>IF(原始数据!AR644="","",IF(ISERROR(MATCH(原始数据!AR644,各类选项!$E:$E,0)),1,0))</f>
        <v/>
      </c>
      <c r="K643" s="20" t="str">
        <f>IF(原始数据!AT644="","",IF(ISERROR(MATCH(原始数据!AT644,各类选项!$E:$E,0)),1,0))</f>
        <v/>
      </c>
      <c r="L643" s="20" t="str">
        <f>IF(原始数据!AM644="","",IF(ISERROR(MATCH(原始数据!AM644,各类选项!$C:$C,0)),1,0))</f>
        <v/>
      </c>
      <c r="M643" s="20" t="str">
        <f>IF(原始数据!AN644="","",IF(ISERROR(MATCH(原始数据!AN644,各类选项!$C:$C,0)),1,0))</f>
        <v/>
      </c>
      <c r="N643" s="20" t="str">
        <f>IF(原始数据!AO644="","",IF(ISERROR(MATCH(原始数据!AO644,各类选项!$C:$C,0)),1,0))</f>
        <v/>
      </c>
      <c r="O643" s="20" t="str">
        <f>IF(原始数据!AP644="","",IF(ISERROR(MATCH(原始数据!AP644,各类选项!$E:$E,0)),1,0))</f>
        <v/>
      </c>
      <c r="P643" s="20" t="str">
        <f>IF(原始数据!AQ644="","",IF(ISERROR(MATCH(原始数据!AQ644,各类选项!$E:$E,0)),1,0))</f>
        <v/>
      </c>
      <c r="Q643" s="20" t="str">
        <f>IF(原始数据!AR644="","",IF(ISERROR(MATCH(原始数据!AR644,各类选项!$E:$E,0)),1,0))</f>
        <v/>
      </c>
      <c r="R643" s="20" t="str">
        <f>IF(原始数据!AS644="","",IF(ISERROR(MATCH(原始数据!AS644,各类选项!$E:$E,0)),1,0))</f>
        <v/>
      </c>
      <c r="S643" s="20" t="str">
        <f>IF(原始数据!AV644="","",IF(ISERROR(MATCH(原始数据!AV644,各类选项!$C:$C,0)),1,0))</f>
        <v/>
      </c>
      <c r="T643" s="20" t="str">
        <f>IF(赛后数据!M644="","",IF(ISERROR(MATCH(赛后数据!M644,(各类选项!J:J),0)),1,0))</f>
        <v/>
      </c>
      <c r="U643" s="20" t="str">
        <f>IF(赛后数据!U644="","",IF(ISERROR(MATCH(赛后数据!U644,(各类选项!J:J),0)),1,0))</f>
        <v/>
      </c>
      <c r="V643" s="20" t="str">
        <f>IF(赛后数据!AC644="","",IF(ISERROR(MATCH(赛后数据!AC644,(各类选项!J:J),0)),1,0))</f>
        <v/>
      </c>
      <c r="W643" s="20" t="str">
        <f>IF(赛后数据!AK644="","",IF(ISERROR(MATCH(赛后数据!AK644,(各类选项!J:J),0)),1,0))</f>
        <v/>
      </c>
      <c r="Y643" s="20" t="str">
        <f>IF(对局数据!AM644="","",IF(ISERROR(MATCH(对局数据!AM644,(各类选项!J:J),0)),1,0))</f>
        <v/>
      </c>
    </row>
    <row r="644" spans="1:25">
      <c r="A644" s="20">
        <f t="shared" si="30"/>
        <v>0</v>
      </c>
      <c r="B644" s="20">
        <f t="shared" si="31"/>
        <v>0</v>
      </c>
      <c r="C644" s="20">
        <f t="shared" si="32"/>
        <v>0</v>
      </c>
      <c r="D644" s="20" t="str">
        <f>IF(原始数据!K645="","",IF(ISERROR(MATCH(原始数据!K645,原始数据!E645:F645,0)),1,0)-IF(原始数据!K645="",1,0))</f>
        <v/>
      </c>
      <c r="E644" s="20" t="str">
        <f>IF(原始数据!L645="","",IF(ISERROR(MATCH(原始数据!L645,各类选项!L:L,0)),1,0)-IF(原始数据!L645="",1,0))</f>
        <v/>
      </c>
      <c r="F644" s="20" t="str">
        <f>IF(原始数据!W645="","",IF(ISERROR(MATCH(原始数据!W645,各类选项!G:G,0)),1,0))</f>
        <v/>
      </c>
      <c r="G644" s="20" t="str">
        <f>IF(原始数据!X645="","",IF(ISERROR(MATCH(原始数据!X645,各类选项!G:G,0)),1,0))</f>
        <v/>
      </c>
      <c r="H644" s="20" t="str">
        <f>IF(原始数据!AK645="","",IF(ISERROR(MATCH(原始数据!AK645,各类选项!$E:$E,0)),1,0))</f>
        <v/>
      </c>
      <c r="I644" s="20" t="str">
        <f>IF(原始数据!AL645="","",IF(ISERROR(MATCH(原始数据!AL645,各类选项!$E:$E,0)),1,0))</f>
        <v/>
      </c>
      <c r="J644" s="20" t="str">
        <f>IF(原始数据!AR645="","",IF(ISERROR(MATCH(原始数据!AR645,各类选项!$E:$E,0)),1,0))</f>
        <v/>
      </c>
      <c r="K644" s="20" t="str">
        <f>IF(原始数据!AT645="","",IF(ISERROR(MATCH(原始数据!AT645,各类选项!$E:$E,0)),1,0))</f>
        <v/>
      </c>
      <c r="L644" s="20" t="str">
        <f>IF(原始数据!AM645="","",IF(ISERROR(MATCH(原始数据!AM645,各类选项!$C:$C,0)),1,0))</f>
        <v/>
      </c>
      <c r="M644" s="20" t="str">
        <f>IF(原始数据!AN645="","",IF(ISERROR(MATCH(原始数据!AN645,各类选项!$C:$C,0)),1,0))</f>
        <v/>
      </c>
      <c r="N644" s="20" t="str">
        <f>IF(原始数据!AO645="","",IF(ISERROR(MATCH(原始数据!AO645,各类选项!$C:$C,0)),1,0))</f>
        <v/>
      </c>
      <c r="O644" s="20" t="str">
        <f>IF(原始数据!AP645="","",IF(ISERROR(MATCH(原始数据!AP645,各类选项!$E:$E,0)),1,0))</f>
        <v/>
      </c>
      <c r="P644" s="20" t="str">
        <f>IF(原始数据!AQ645="","",IF(ISERROR(MATCH(原始数据!AQ645,各类选项!$E:$E,0)),1,0))</f>
        <v/>
      </c>
      <c r="Q644" s="20" t="str">
        <f>IF(原始数据!AR645="","",IF(ISERROR(MATCH(原始数据!AR645,各类选项!$E:$E,0)),1,0))</f>
        <v/>
      </c>
      <c r="R644" s="20" t="str">
        <f>IF(原始数据!AS645="","",IF(ISERROR(MATCH(原始数据!AS645,各类选项!$E:$E,0)),1,0))</f>
        <v/>
      </c>
      <c r="S644" s="20" t="str">
        <f>IF(原始数据!AV645="","",IF(ISERROR(MATCH(原始数据!AV645,各类选项!$C:$C,0)),1,0))</f>
        <v/>
      </c>
      <c r="T644" s="20" t="str">
        <f>IF(赛后数据!M645="","",IF(ISERROR(MATCH(赛后数据!M645,(各类选项!J:J),0)),1,0))</f>
        <v/>
      </c>
      <c r="U644" s="20" t="str">
        <f>IF(赛后数据!U645="","",IF(ISERROR(MATCH(赛后数据!U645,(各类选项!J:J),0)),1,0))</f>
        <v/>
      </c>
      <c r="V644" s="20" t="str">
        <f>IF(赛后数据!AC645="","",IF(ISERROR(MATCH(赛后数据!AC645,(各类选项!J:J),0)),1,0))</f>
        <v/>
      </c>
      <c r="W644" s="20" t="str">
        <f>IF(赛后数据!AK645="","",IF(ISERROR(MATCH(赛后数据!AK645,(各类选项!J:J),0)),1,0))</f>
        <v/>
      </c>
      <c r="Y644" s="20" t="str">
        <f>IF(对局数据!AM645="","",IF(ISERROR(MATCH(对局数据!AM645,(各类选项!J:J),0)),1,0))</f>
        <v/>
      </c>
    </row>
    <row r="645" spans="1:25">
      <c r="A645" s="20">
        <f t="shared" si="30"/>
        <v>0</v>
      </c>
      <c r="B645" s="20">
        <f t="shared" si="31"/>
        <v>0</v>
      </c>
      <c r="C645" s="20">
        <f t="shared" si="32"/>
        <v>0</v>
      </c>
      <c r="D645" s="20" t="str">
        <f>IF(原始数据!K646="","",IF(ISERROR(MATCH(原始数据!K646,原始数据!E646:F646,0)),1,0)-IF(原始数据!K646="",1,0))</f>
        <v/>
      </c>
      <c r="E645" s="20" t="str">
        <f>IF(原始数据!L646="","",IF(ISERROR(MATCH(原始数据!L646,各类选项!L:L,0)),1,0)-IF(原始数据!L646="",1,0))</f>
        <v/>
      </c>
      <c r="F645" s="20" t="str">
        <f>IF(原始数据!W646="","",IF(ISERROR(MATCH(原始数据!W646,各类选项!G:G,0)),1,0))</f>
        <v/>
      </c>
      <c r="G645" s="20" t="str">
        <f>IF(原始数据!X646="","",IF(ISERROR(MATCH(原始数据!X646,各类选项!G:G,0)),1,0))</f>
        <v/>
      </c>
      <c r="H645" s="20" t="str">
        <f>IF(原始数据!AK646="","",IF(ISERROR(MATCH(原始数据!AK646,各类选项!$E:$E,0)),1,0))</f>
        <v/>
      </c>
      <c r="I645" s="20" t="str">
        <f>IF(原始数据!AL646="","",IF(ISERROR(MATCH(原始数据!AL646,各类选项!$E:$E,0)),1,0))</f>
        <v/>
      </c>
      <c r="J645" s="20" t="str">
        <f>IF(原始数据!AR646="","",IF(ISERROR(MATCH(原始数据!AR646,各类选项!$E:$E,0)),1,0))</f>
        <v/>
      </c>
      <c r="K645" s="20" t="str">
        <f>IF(原始数据!AT646="","",IF(ISERROR(MATCH(原始数据!AT646,各类选项!$E:$E,0)),1,0))</f>
        <v/>
      </c>
      <c r="L645" s="20" t="str">
        <f>IF(原始数据!AM646="","",IF(ISERROR(MATCH(原始数据!AM646,各类选项!$C:$C,0)),1,0))</f>
        <v/>
      </c>
      <c r="M645" s="20" t="str">
        <f>IF(原始数据!AN646="","",IF(ISERROR(MATCH(原始数据!AN646,各类选项!$C:$C,0)),1,0))</f>
        <v/>
      </c>
      <c r="N645" s="20" t="str">
        <f>IF(原始数据!AO646="","",IF(ISERROR(MATCH(原始数据!AO646,各类选项!$C:$C,0)),1,0))</f>
        <v/>
      </c>
      <c r="O645" s="20" t="str">
        <f>IF(原始数据!AP646="","",IF(ISERROR(MATCH(原始数据!AP646,各类选项!$E:$E,0)),1,0))</f>
        <v/>
      </c>
      <c r="P645" s="20" t="str">
        <f>IF(原始数据!AQ646="","",IF(ISERROR(MATCH(原始数据!AQ646,各类选项!$E:$E,0)),1,0))</f>
        <v/>
      </c>
      <c r="Q645" s="20" t="str">
        <f>IF(原始数据!AR646="","",IF(ISERROR(MATCH(原始数据!AR646,各类选项!$E:$E,0)),1,0))</f>
        <v/>
      </c>
      <c r="R645" s="20" t="str">
        <f>IF(原始数据!AS646="","",IF(ISERROR(MATCH(原始数据!AS646,各类选项!$E:$E,0)),1,0))</f>
        <v/>
      </c>
      <c r="S645" s="20" t="str">
        <f>IF(原始数据!AV646="","",IF(ISERROR(MATCH(原始数据!AV646,各类选项!$C:$C,0)),1,0))</f>
        <v/>
      </c>
      <c r="T645" s="20" t="str">
        <f>IF(赛后数据!M646="","",IF(ISERROR(MATCH(赛后数据!M646,(各类选项!J:J),0)),1,0))</f>
        <v/>
      </c>
      <c r="U645" s="20" t="str">
        <f>IF(赛后数据!U646="","",IF(ISERROR(MATCH(赛后数据!U646,(各类选项!J:J),0)),1,0))</f>
        <v/>
      </c>
      <c r="V645" s="20" t="str">
        <f>IF(赛后数据!AC646="","",IF(ISERROR(MATCH(赛后数据!AC646,(各类选项!J:J),0)),1,0))</f>
        <v/>
      </c>
      <c r="W645" s="20" t="str">
        <f>IF(赛后数据!AK646="","",IF(ISERROR(MATCH(赛后数据!AK646,(各类选项!J:J),0)),1,0))</f>
        <v/>
      </c>
      <c r="Y645" s="20" t="str">
        <f>IF(对局数据!AM646="","",IF(ISERROR(MATCH(对局数据!AM646,(各类选项!J:J),0)),1,0))</f>
        <v/>
      </c>
    </row>
    <row r="646" spans="1:25">
      <c r="A646" s="20">
        <f t="shared" si="30"/>
        <v>0</v>
      </c>
      <c r="B646" s="20">
        <f t="shared" si="31"/>
        <v>0</v>
      </c>
      <c r="C646" s="20">
        <f t="shared" si="32"/>
        <v>0</v>
      </c>
      <c r="D646" s="20" t="str">
        <f>IF(原始数据!K647="","",IF(ISERROR(MATCH(原始数据!K647,原始数据!E647:F647,0)),1,0)-IF(原始数据!K647="",1,0))</f>
        <v/>
      </c>
      <c r="E646" s="20" t="str">
        <f>IF(原始数据!L647="","",IF(ISERROR(MATCH(原始数据!L647,各类选项!L:L,0)),1,0)-IF(原始数据!L647="",1,0))</f>
        <v/>
      </c>
      <c r="F646" s="20" t="str">
        <f>IF(原始数据!W647="","",IF(ISERROR(MATCH(原始数据!W647,各类选项!G:G,0)),1,0))</f>
        <v/>
      </c>
      <c r="G646" s="20" t="str">
        <f>IF(原始数据!X647="","",IF(ISERROR(MATCH(原始数据!X647,各类选项!G:G,0)),1,0))</f>
        <v/>
      </c>
      <c r="H646" s="20" t="str">
        <f>IF(原始数据!AK647="","",IF(ISERROR(MATCH(原始数据!AK647,各类选项!$E:$E,0)),1,0))</f>
        <v/>
      </c>
      <c r="I646" s="20" t="str">
        <f>IF(原始数据!AL647="","",IF(ISERROR(MATCH(原始数据!AL647,各类选项!$E:$E,0)),1,0))</f>
        <v/>
      </c>
      <c r="J646" s="20" t="str">
        <f>IF(原始数据!AR647="","",IF(ISERROR(MATCH(原始数据!AR647,各类选项!$E:$E,0)),1,0))</f>
        <v/>
      </c>
      <c r="K646" s="20" t="str">
        <f>IF(原始数据!AT647="","",IF(ISERROR(MATCH(原始数据!AT647,各类选项!$E:$E,0)),1,0))</f>
        <v/>
      </c>
      <c r="L646" s="20" t="str">
        <f>IF(原始数据!AM647="","",IF(ISERROR(MATCH(原始数据!AM647,各类选项!$C:$C,0)),1,0))</f>
        <v/>
      </c>
      <c r="M646" s="20" t="str">
        <f>IF(原始数据!AN647="","",IF(ISERROR(MATCH(原始数据!AN647,各类选项!$C:$C,0)),1,0))</f>
        <v/>
      </c>
      <c r="N646" s="20" t="str">
        <f>IF(原始数据!AO647="","",IF(ISERROR(MATCH(原始数据!AO647,各类选项!$C:$C,0)),1,0))</f>
        <v/>
      </c>
      <c r="O646" s="20" t="str">
        <f>IF(原始数据!AP647="","",IF(ISERROR(MATCH(原始数据!AP647,各类选项!$E:$E,0)),1,0))</f>
        <v/>
      </c>
      <c r="P646" s="20" t="str">
        <f>IF(原始数据!AQ647="","",IF(ISERROR(MATCH(原始数据!AQ647,各类选项!$E:$E,0)),1,0))</f>
        <v/>
      </c>
      <c r="Q646" s="20" t="str">
        <f>IF(原始数据!AR647="","",IF(ISERROR(MATCH(原始数据!AR647,各类选项!$E:$E,0)),1,0))</f>
        <v/>
      </c>
      <c r="R646" s="20" t="str">
        <f>IF(原始数据!AS647="","",IF(ISERROR(MATCH(原始数据!AS647,各类选项!$E:$E,0)),1,0))</f>
        <v/>
      </c>
      <c r="S646" s="20" t="str">
        <f>IF(原始数据!AV647="","",IF(ISERROR(MATCH(原始数据!AV647,各类选项!$C:$C,0)),1,0))</f>
        <v/>
      </c>
      <c r="T646" s="20" t="str">
        <f>IF(赛后数据!M647="","",IF(ISERROR(MATCH(赛后数据!M647,(各类选项!J:J),0)),1,0))</f>
        <v/>
      </c>
      <c r="U646" s="20" t="str">
        <f>IF(赛后数据!U647="","",IF(ISERROR(MATCH(赛后数据!U647,(各类选项!J:J),0)),1,0))</f>
        <v/>
      </c>
      <c r="V646" s="20" t="str">
        <f>IF(赛后数据!AC647="","",IF(ISERROR(MATCH(赛后数据!AC647,(各类选项!J:J),0)),1,0))</f>
        <v/>
      </c>
      <c r="W646" s="20" t="str">
        <f>IF(赛后数据!AK647="","",IF(ISERROR(MATCH(赛后数据!AK647,(各类选项!J:J),0)),1,0))</f>
        <v/>
      </c>
      <c r="Y646" s="20" t="str">
        <f>IF(对局数据!AM647="","",IF(ISERROR(MATCH(对局数据!AM647,(各类选项!J:J),0)),1,0))</f>
        <v/>
      </c>
    </row>
    <row r="647" spans="1:25">
      <c r="A647" s="20">
        <f t="shared" si="30"/>
        <v>0</v>
      </c>
      <c r="B647" s="20">
        <f t="shared" si="31"/>
        <v>0</v>
      </c>
      <c r="C647" s="20">
        <f t="shared" si="32"/>
        <v>0</v>
      </c>
      <c r="D647" s="20" t="str">
        <f>IF(原始数据!K648="","",IF(ISERROR(MATCH(原始数据!K648,原始数据!E648:F648,0)),1,0)-IF(原始数据!K648="",1,0))</f>
        <v/>
      </c>
      <c r="E647" s="20" t="str">
        <f>IF(原始数据!L648="","",IF(ISERROR(MATCH(原始数据!L648,各类选项!L:L,0)),1,0)-IF(原始数据!L648="",1,0))</f>
        <v/>
      </c>
      <c r="F647" s="20" t="str">
        <f>IF(原始数据!W648="","",IF(ISERROR(MATCH(原始数据!W648,各类选项!G:G,0)),1,0))</f>
        <v/>
      </c>
      <c r="G647" s="20" t="str">
        <f>IF(原始数据!X648="","",IF(ISERROR(MATCH(原始数据!X648,各类选项!G:G,0)),1,0))</f>
        <v/>
      </c>
      <c r="H647" s="20" t="str">
        <f>IF(原始数据!AK648="","",IF(ISERROR(MATCH(原始数据!AK648,各类选项!$E:$E,0)),1,0))</f>
        <v/>
      </c>
      <c r="I647" s="20" t="str">
        <f>IF(原始数据!AL648="","",IF(ISERROR(MATCH(原始数据!AL648,各类选项!$E:$E,0)),1,0))</f>
        <v/>
      </c>
      <c r="J647" s="20" t="str">
        <f>IF(原始数据!AR648="","",IF(ISERROR(MATCH(原始数据!AR648,各类选项!$E:$E,0)),1,0))</f>
        <v/>
      </c>
      <c r="K647" s="20" t="str">
        <f>IF(原始数据!AT648="","",IF(ISERROR(MATCH(原始数据!AT648,各类选项!$E:$E,0)),1,0))</f>
        <v/>
      </c>
      <c r="L647" s="20" t="str">
        <f>IF(原始数据!AM648="","",IF(ISERROR(MATCH(原始数据!AM648,各类选项!$C:$C,0)),1,0))</f>
        <v/>
      </c>
      <c r="M647" s="20" t="str">
        <f>IF(原始数据!AN648="","",IF(ISERROR(MATCH(原始数据!AN648,各类选项!$C:$C,0)),1,0))</f>
        <v/>
      </c>
      <c r="N647" s="20" t="str">
        <f>IF(原始数据!AO648="","",IF(ISERROR(MATCH(原始数据!AO648,各类选项!$C:$C,0)),1,0))</f>
        <v/>
      </c>
      <c r="O647" s="20" t="str">
        <f>IF(原始数据!AP648="","",IF(ISERROR(MATCH(原始数据!AP648,各类选项!$E:$E,0)),1,0))</f>
        <v/>
      </c>
      <c r="P647" s="20" t="str">
        <f>IF(原始数据!AQ648="","",IF(ISERROR(MATCH(原始数据!AQ648,各类选项!$E:$E,0)),1,0))</f>
        <v/>
      </c>
      <c r="Q647" s="20" t="str">
        <f>IF(原始数据!AR648="","",IF(ISERROR(MATCH(原始数据!AR648,各类选项!$E:$E,0)),1,0))</f>
        <v/>
      </c>
      <c r="R647" s="20" t="str">
        <f>IF(原始数据!AS648="","",IF(ISERROR(MATCH(原始数据!AS648,各类选项!$E:$E,0)),1,0))</f>
        <v/>
      </c>
      <c r="S647" s="20" t="str">
        <f>IF(原始数据!AV648="","",IF(ISERROR(MATCH(原始数据!AV648,各类选项!$C:$C,0)),1,0))</f>
        <v/>
      </c>
      <c r="T647" s="20" t="str">
        <f>IF(赛后数据!M648="","",IF(ISERROR(MATCH(赛后数据!M648,(各类选项!J:J),0)),1,0))</f>
        <v/>
      </c>
      <c r="U647" s="20" t="str">
        <f>IF(赛后数据!U648="","",IF(ISERROR(MATCH(赛后数据!U648,(各类选项!J:J),0)),1,0))</f>
        <v/>
      </c>
      <c r="V647" s="20" t="str">
        <f>IF(赛后数据!AC648="","",IF(ISERROR(MATCH(赛后数据!AC648,(各类选项!J:J),0)),1,0))</f>
        <v/>
      </c>
      <c r="W647" s="20" t="str">
        <f>IF(赛后数据!AK648="","",IF(ISERROR(MATCH(赛后数据!AK648,(各类选项!J:J),0)),1,0))</f>
        <v/>
      </c>
      <c r="Y647" s="20" t="str">
        <f>IF(对局数据!AM648="","",IF(ISERROR(MATCH(对局数据!AM648,(各类选项!J:J),0)),1,0))</f>
        <v/>
      </c>
    </row>
    <row r="648" spans="1:25">
      <c r="A648" s="20">
        <f t="shared" si="30"/>
        <v>0</v>
      </c>
      <c r="B648" s="20">
        <f t="shared" si="31"/>
        <v>0</v>
      </c>
      <c r="C648" s="20">
        <f t="shared" si="32"/>
        <v>0</v>
      </c>
      <c r="D648" s="20" t="str">
        <f>IF(原始数据!K649="","",IF(ISERROR(MATCH(原始数据!K649,原始数据!E649:F649,0)),1,0)-IF(原始数据!K649="",1,0))</f>
        <v/>
      </c>
      <c r="E648" s="20" t="str">
        <f>IF(原始数据!L649="","",IF(ISERROR(MATCH(原始数据!L649,各类选项!L:L,0)),1,0)-IF(原始数据!L649="",1,0))</f>
        <v/>
      </c>
      <c r="F648" s="20" t="str">
        <f>IF(原始数据!W649="","",IF(ISERROR(MATCH(原始数据!W649,各类选项!G:G,0)),1,0))</f>
        <v/>
      </c>
      <c r="G648" s="20" t="str">
        <f>IF(原始数据!X649="","",IF(ISERROR(MATCH(原始数据!X649,各类选项!G:G,0)),1,0))</f>
        <v/>
      </c>
      <c r="H648" s="20" t="str">
        <f>IF(原始数据!AK649="","",IF(ISERROR(MATCH(原始数据!AK649,各类选项!$E:$E,0)),1,0))</f>
        <v/>
      </c>
      <c r="I648" s="20" t="str">
        <f>IF(原始数据!AL649="","",IF(ISERROR(MATCH(原始数据!AL649,各类选项!$E:$E,0)),1,0))</f>
        <v/>
      </c>
      <c r="J648" s="20" t="str">
        <f>IF(原始数据!AR649="","",IF(ISERROR(MATCH(原始数据!AR649,各类选项!$E:$E,0)),1,0))</f>
        <v/>
      </c>
      <c r="K648" s="20" t="str">
        <f>IF(原始数据!AT649="","",IF(ISERROR(MATCH(原始数据!AT649,各类选项!$E:$E,0)),1,0))</f>
        <v/>
      </c>
      <c r="L648" s="20" t="str">
        <f>IF(原始数据!AM649="","",IF(ISERROR(MATCH(原始数据!AM649,各类选项!$C:$C,0)),1,0))</f>
        <v/>
      </c>
      <c r="M648" s="20" t="str">
        <f>IF(原始数据!AN649="","",IF(ISERROR(MATCH(原始数据!AN649,各类选项!$C:$C,0)),1,0))</f>
        <v/>
      </c>
      <c r="N648" s="20" t="str">
        <f>IF(原始数据!AO649="","",IF(ISERROR(MATCH(原始数据!AO649,各类选项!$C:$C,0)),1,0))</f>
        <v/>
      </c>
      <c r="O648" s="20" t="str">
        <f>IF(原始数据!AP649="","",IF(ISERROR(MATCH(原始数据!AP649,各类选项!$E:$E,0)),1,0))</f>
        <v/>
      </c>
      <c r="P648" s="20" t="str">
        <f>IF(原始数据!AQ649="","",IF(ISERROR(MATCH(原始数据!AQ649,各类选项!$E:$E,0)),1,0))</f>
        <v/>
      </c>
      <c r="Q648" s="20" t="str">
        <f>IF(原始数据!AR649="","",IF(ISERROR(MATCH(原始数据!AR649,各类选项!$E:$E,0)),1,0))</f>
        <v/>
      </c>
      <c r="R648" s="20" t="str">
        <f>IF(原始数据!AS649="","",IF(ISERROR(MATCH(原始数据!AS649,各类选项!$E:$E,0)),1,0))</f>
        <v/>
      </c>
      <c r="S648" s="20" t="str">
        <f>IF(原始数据!AV649="","",IF(ISERROR(MATCH(原始数据!AV649,各类选项!$C:$C,0)),1,0))</f>
        <v/>
      </c>
      <c r="T648" s="20" t="str">
        <f>IF(赛后数据!M649="","",IF(ISERROR(MATCH(赛后数据!M649,(各类选项!J:J),0)),1,0))</f>
        <v/>
      </c>
      <c r="U648" s="20" t="str">
        <f>IF(赛后数据!U649="","",IF(ISERROR(MATCH(赛后数据!U649,(各类选项!J:J),0)),1,0))</f>
        <v/>
      </c>
      <c r="V648" s="20" t="str">
        <f>IF(赛后数据!AC649="","",IF(ISERROR(MATCH(赛后数据!AC649,(各类选项!J:J),0)),1,0))</f>
        <v/>
      </c>
      <c r="W648" s="20" t="str">
        <f>IF(赛后数据!AK649="","",IF(ISERROR(MATCH(赛后数据!AK649,(各类选项!J:J),0)),1,0))</f>
        <v/>
      </c>
      <c r="Y648" s="20" t="str">
        <f>IF(对局数据!AM649="","",IF(ISERROR(MATCH(对局数据!AM649,(各类选项!J:J),0)),1,0))</f>
        <v/>
      </c>
    </row>
    <row r="649" spans="1:25">
      <c r="A649" s="20">
        <f t="shared" si="30"/>
        <v>0</v>
      </c>
      <c r="B649" s="20">
        <f t="shared" si="31"/>
        <v>0</v>
      </c>
      <c r="C649" s="20">
        <f t="shared" si="32"/>
        <v>0</v>
      </c>
      <c r="D649" s="20" t="str">
        <f>IF(原始数据!K650="","",IF(ISERROR(MATCH(原始数据!K650,原始数据!E650:F650,0)),1,0)-IF(原始数据!K650="",1,0))</f>
        <v/>
      </c>
      <c r="E649" s="20" t="str">
        <f>IF(原始数据!L650="","",IF(ISERROR(MATCH(原始数据!L650,各类选项!L:L,0)),1,0)-IF(原始数据!L650="",1,0))</f>
        <v/>
      </c>
      <c r="F649" s="20" t="str">
        <f>IF(原始数据!W650="","",IF(ISERROR(MATCH(原始数据!W650,各类选项!G:G,0)),1,0))</f>
        <v/>
      </c>
      <c r="G649" s="20" t="str">
        <f>IF(原始数据!X650="","",IF(ISERROR(MATCH(原始数据!X650,各类选项!G:G,0)),1,0))</f>
        <v/>
      </c>
      <c r="H649" s="20" t="str">
        <f>IF(原始数据!AK650="","",IF(ISERROR(MATCH(原始数据!AK650,各类选项!$E:$E,0)),1,0))</f>
        <v/>
      </c>
      <c r="I649" s="20" t="str">
        <f>IF(原始数据!AL650="","",IF(ISERROR(MATCH(原始数据!AL650,各类选项!$E:$E,0)),1,0))</f>
        <v/>
      </c>
      <c r="J649" s="20" t="str">
        <f>IF(原始数据!AR650="","",IF(ISERROR(MATCH(原始数据!AR650,各类选项!$E:$E,0)),1,0))</f>
        <v/>
      </c>
      <c r="K649" s="20" t="str">
        <f>IF(原始数据!AT650="","",IF(ISERROR(MATCH(原始数据!AT650,各类选项!$E:$E,0)),1,0))</f>
        <v/>
      </c>
      <c r="L649" s="20" t="str">
        <f>IF(原始数据!AM650="","",IF(ISERROR(MATCH(原始数据!AM650,各类选项!$C:$C,0)),1,0))</f>
        <v/>
      </c>
      <c r="M649" s="20" t="str">
        <f>IF(原始数据!AN650="","",IF(ISERROR(MATCH(原始数据!AN650,各类选项!$C:$C,0)),1,0))</f>
        <v/>
      </c>
      <c r="N649" s="20" t="str">
        <f>IF(原始数据!AO650="","",IF(ISERROR(MATCH(原始数据!AO650,各类选项!$C:$C,0)),1,0))</f>
        <v/>
      </c>
      <c r="O649" s="20" t="str">
        <f>IF(原始数据!AP650="","",IF(ISERROR(MATCH(原始数据!AP650,各类选项!$E:$E,0)),1,0))</f>
        <v/>
      </c>
      <c r="P649" s="20" t="str">
        <f>IF(原始数据!AQ650="","",IF(ISERROR(MATCH(原始数据!AQ650,各类选项!$E:$E,0)),1,0))</f>
        <v/>
      </c>
      <c r="Q649" s="20" t="str">
        <f>IF(原始数据!AR650="","",IF(ISERROR(MATCH(原始数据!AR650,各类选项!$E:$E,0)),1,0))</f>
        <v/>
      </c>
      <c r="R649" s="20" t="str">
        <f>IF(原始数据!AS650="","",IF(ISERROR(MATCH(原始数据!AS650,各类选项!$E:$E,0)),1,0))</f>
        <v/>
      </c>
      <c r="S649" s="20" t="str">
        <f>IF(原始数据!AV650="","",IF(ISERROR(MATCH(原始数据!AV650,各类选项!$C:$C,0)),1,0))</f>
        <v/>
      </c>
      <c r="T649" s="20" t="str">
        <f>IF(赛后数据!M650="","",IF(ISERROR(MATCH(赛后数据!M650,(各类选项!J:J),0)),1,0))</f>
        <v/>
      </c>
      <c r="U649" s="20" t="str">
        <f>IF(赛后数据!U650="","",IF(ISERROR(MATCH(赛后数据!U650,(各类选项!J:J),0)),1,0))</f>
        <v/>
      </c>
      <c r="V649" s="20" t="str">
        <f>IF(赛后数据!AC650="","",IF(ISERROR(MATCH(赛后数据!AC650,(各类选项!J:J),0)),1,0))</f>
        <v/>
      </c>
      <c r="W649" s="20" t="str">
        <f>IF(赛后数据!AK650="","",IF(ISERROR(MATCH(赛后数据!AK650,(各类选项!J:J),0)),1,0))</f>
        <v/>
      </c>
      <c r="Y649" s="20" t="str">
        <f>IF(对局数据!AM650="","",IF(ISERROR(MATCH(对局数据!AM650,(各类选项!J:J),0)),1,0))</f>
        <v/>
      </c>
    </row>
    <row r="650" spans="1:25">
      <c r="A650" s="20">
        <f t="shared" si="30"/>
        <v>0</v>
      </c>
      <c r="B650" s="20">
        <f t="shared" si="31"/>
        <v>0</v>
      </c>
      <c r="C650" s="20">
        <f t="shared" si="32"/>
        <v>0</v>
      </c>
      <c r="D650" s="20" t="str">
        <f>IF(原始数据!K651="","",IF(ISERROR(MATCH(原始数据!K651,原始数据!E651:F651,0)),1,0)-IF(原始数据!K651="",1,0))</f>
        <v/>
      </c>
      <c r="E650" s="20" t="str">
        <f>IF(原始数据!L651="","",IF(ISERROR(MATCH(原始数据!L651,各类选项!L:L,0)),1,0)-IF(原始数据!L651="",1,0))</f>
        <v/>
      </c>
      <c r="F650" s="20" t="str">
        <f>IF(原始数据!W651="","",IF(ISERROR(MATCH(原始数据!W651,各类选项!G:G,0)),1,0))</f>
        <v/>
      </c>
      <c r="G650" s="20" t="str">
        <f>IF(原始数据!X651="","",IF(ISERROR(MATCH(原始数据!X651,各类选项!G:G,0)),1,0))</f>
        <v/>
      </c>
      <c r="H650" s="20" t="str">
        <f>IF(原始数据!AK651="","",IF(ISERROR(MATCH(原始数据!AK651,各类选项!$E:$E,0)),1,0))</f>
        <v/>
      </c>
      <c r="I650" s="20" t="str">
        <f>IF(原始数据!AL651="","",IF(ISERROR(MATCH(原始数据!AL651,各类选项!$E:$E,0)),1,0))</f>
        <v/>
      </c>
      <c r="J650" s="20" t="str">
        <f>IF(原始数据!AR651="","",IF(ISERROR(MATCH(原始数据!AR651,各类选项!$E:$E,0)),1,0))</f>
        <v/>
      </c>
      <c r="K650" s="20" t="str">
        <f>IF(原始数据!AT651="","",IF(ISERROR(MATCH(原始数据!AT651,各类选项!$E:$E,0)),1,0))</f>
        <v/>
      </c>
      <c r="L650" s="20" t="str">
        <f>IF(原始数据!AM651="","",IF(ISERROR(MATCH(原始数据!AM651,各类选项!$C:$C,0)),1,0))</f>
        <v/>
      </c>
      <c r="M650" s="20" t="str">
        <f>IF(原始数据!AN651="","",IF(ISERROR(MATCH(原始数据!AN651,各类选项!$C:$C,0)),1,0))</f>
        <v/>
      </c>
      <c r="N650" s="20" t="str">
        <f>IF(原始数据!AO651="","",IF(ISERROR(MATCH(原始数据!AO651,各类选项!$C:$C,0)),1,0))</f>
        <v/>
      </c>
      <c r="O650" s="20" t="str">
        <f>IF(原始数据!AP651="","",IF(ISERROR(MATCH(原始数据!AP651,各类选项!$E:$E,0)),1,0))</f>
        <v/>
      </c>
      <c r="P650" s="20" t="str">
        <f>IF(原始数据!AQ651="","",IF(ISERROR(MATCH(原始数据!AQ651,各类选项!$E:$E,0)),1,0))</f>
        <v/>
      </c>
      <c r="Q650" s="20" t="str">
        <f>IF(原始数据!AR651="","",IF(ISERROR(MATCH(原始数据!AR651,各类选项!$E:$E,0)),1,0))</f>
        <v/>
      </c>
      <c r="R650" s="20" t="str">
        <f>IF(原始数据!AS651="","",IF(ISERROR(MATCH(原始数据!AS651,各类选项!$E:$E,0)),1,0))</f>
        <v/>
      </c>
      <c r="S650" s="20" t="str">
        <f>IF(原始数据!AV651="","",IF(ISERROR(MATCH(原始数据!AV651,各类选项!$C:$C,0)),1,0))</f>
        <v/>
      </c>
      <c r="T650" s="20" t="str">
        <f>IF(赛后数据!M651="","",IF(ISERROR(MATCH(赛后数据!M651,(各类选项!J:J),0)),1,0))</f>
        <v/>
      </c>
      <c r="U650" s="20" t="str">
        <f>IF(赛后数据!U651="","",IF(ISERROR(MATCH(赛后数据!U651,(各类选项!J:J),0)),1,0))</f>
        <v/>
      </c>
      <c r="V650" s="20" t="str">
        <f>IF(赛后数据!AC651="","",IF(ISERROR(MATCH(赛后数据!AC651,(各类选项!J:J),0)),1,0))</f>
        <v/>
      </c>
      <c r="W650" s="20" t="str">
        <f>IF(赛后数据!AK651="","",IF(ISERROR(MATCH(赛后数据!AK651,(各类选项!J:J),0)),1,0))</f>
        <v/>
      </c>
      <c r="Y650" s="20" t="str">
        <f>IF(对局数据!AM651="","",IF(ISERROR(MATCH(对局数据!AM651,(各类选项!J:J),0)),1,0))</f>
        <v/>
      </c>
    </row>
    <row r="651" spans="1:25">
      <c r="A651" s="20">
        <f t="shared" si="30"/>
        <v>0</v>
      </c>
      <c r="B651" s="20">
        <f t="shared" si="31"/>
        <v>0</v>
      </c>
      <c r="C651" s="20">
        <f t="shared" si="32"/>
        <v>0</v>
      </c>
      <c r="D651" s="20" t="str">
        <f>IF(原始数据!K652="","",IF(ISERROR(MATCH(原始数据!K652,原始数据!E652:F652,0)),1,0)-IF(原始数据!K652="",1,0))</f>
        <v/>
      </c>
      <c r="E651" s="20" t="str">
        <f>IF(原始数据!L652="","",IF(ISERROR(MATCH(原始数据!L652,各类选项!L:L,0)),1,0)-IF(原始数据!L652="",1,0))</f>
        <v/>
      </c>
      <c r="F651" s="20" t="str">
        <f>IF(原始数据!W652="","",IF(ISERROR(MATCH(原始数据!W652,各类选项!G:G,0)),1,0))</f>
        <v/>
      </c>
      <c r="G651" s="20" t="str">
        <f>IF(原始数据!X652="","",IF(ISERROR(MATCH(原始数据!X652,各类选项!G:G,0)),1,0))</f>
        <v/>
      </c>
      <c r="H651" s="20" t="str">
        <f>IF(原始数据!AK652="","",IF(ISERROR(MATCH(原始数据!AK652,各类选项!$E:$E,0)),1,0))</f>
        <v/>
      </c>
      <c r="I651" s="20" t="str">
        <f>IF(原始数据!AL652="","",IF(ISERROR(MATCH(原始数据!AL652,各类选项!$E:$E,0)),1,0))</f>
        <v/>
      </c>
      <c r="J651" s="20" t="str">
        <f>IF(原始数据!AR652="","",IF(ISERROR(MATCH(原始数据!AR652,各类选项!$E:$E,0)),1,0))</f>
        <v/>
      </c>
      <c r="K651" s="20" t="str">
        <f>IF(原始数据!AT652="","",IF(ISERROR(MATCH(原始数据!AT652,各类选项!$E:$E,0)),1,0))</f>
        <v/>
      </c>
      <c r="L651" s="20" t="str">
        <f>IF(原始数据!AM652="","",IF(ISERROR(MATCH(原始数据!AM652,各类选项!$C:$C,0)),1,0))</f>
        <v/>
      </c>
      <c r="M651" s="20" t="str">
        <f>IF(原始数据!AN652="","",IF(ISERROR(MATCH(原始数据!AN652,各类选项!$C:$C,0)),1,0))</f>
        <v/>
      </c>
      <c r="N651" s="20" t="str">
        <f>IF(原始数据!AO652="","",IF(ISERROR(MATCH(原始数据!AO652,各类选项!$C:$C,0)),1,0))</f>
        <v/>
      </c>
      <c r="O651" s="20" t="str">
        <f>IF(原始数据!AP652="","",IF(ISERROR(MATCH(原始数据!AP652,各类选项!$E:$E,0)),1,0))</f>
        <v/>
      </c>
      <c r="P651" s="20" t="str">
        <f>IF(原始数据!AQ652="","",IF(ISERROR(MATCH(原始数据!AQ652,各类选项!$E:$E,0)),1,0))</f>
        <v/>
      </c>
      <c r="Q651" s="20" t="str">
        <f>IF(原始数据!AR652="","",IF(ISERROR(MATCH(原始数据!AR652,各类选项!$E:$E,0)),1,0))</f>
        <v/>
      </c>
      <c r="R651" s="20" t="str">
        <f>IF(原始数据!AS652="","",IF(ISERROR(MATCH(原始数据!AS652,各类选项!$E:$E,0)),1,0))</f>
        <v/>
      </c>
      <c r="S651" s="20" t="str">
        <f>IF(原始数据!AV652="","",IF(ISERROR(MATCH(原始数据!AV652,各类选项!$C:$C,0)),1,0))</f>
        <v/>
      </c>
      <c r="T651" s="20" t="str">
        <f>IF(赛后数据!M652="","",IF(ISERROR(MATCH(赛后数据!M652,(各类选项!J:J),0)),1,0))</f>
        <v/>
      </c>
      <c r="U651" s="20" t="str">
        <f>IF(赛后数据!U652="","",IF(ISERROR(MATCH(赛后数据!U652,(各类选项!J:J),0)),1,0))</f>
        <v/>
      </c>
      <c r="V651" s="20" t="str">
        <f>IF(赛后数据!AC652="","",IF(ISERROR(MATCH(赛后数据!AC652,(各类选项!J:J),0)),1,0))</f>
        <v/>
      </c>
      <c r="W651" s="20" t="str">
        <f>IF(赛后数据!AK652="","",IF(ISERROR(MATCH(赛后数据!AK652,(各类选项!J:J),0)),1,0))</f>
        <v/>
      </c>
      <c r="Y651" s="20" t="str">
        <f>IF(对局数据!AM652="","",IF(ISERROR(MATCH(对局数据!AM652,(各类选项!J:J),0)),1,0))</f>
        <v/>
      </c>
    </row>
    <row r="652" spans="1:25">
      <c r="A652" s="20">
        <f t="shared" si="30"/>
        <v>0</v>
      </c>
      <c r="B652" s="20">
        <f t="shared" si="31"/>
        <v>0</v>
      </c>
      <c r="C652" s="20">
        <f t="shared" si="32"/>
        <v>0</v>
      </c>
      <c r="D652" s="20" t="str">
        <f>IF(原始数据!K653="","",IF(ISERROR(MATCH(原始数据!K653,原始数据!E653:F653,0)),1,0)-IF(原始数据!K653="",1,0))</f>
        <v/>
      </c>
      <c r="E652" s="20" t="str">
        <f>IF(原始数据!L653="","",IF(ISERROR(MATCH(原始数据!L653,各类选项!L:L,0)),1,0)-IF(原始数据!L653="",1,0))</f>
        <v/>
      </c>
      <c r="F652" s="20" t="str">
        <f>IF(原始数据!W653="","",IF(ISERROR(MATCH(原始数据!W653,各类选项!G:G,0)),1,0))</f>
        <v/>
      </c>
      <c r="G652" s="20" t="str">
        <f>IF(原始数据!X653="","",IF(ISERROR(MATCH(原始数据!X653,各类选项!G:G,0)),1,0))</f>
        <v/>
      </c>
      <c r="H652" s="20" t="str">
        <f>IF(原始数据!AK653="","",IF(ISERROR(MATCH(原始数据!AK653,各类选项!$E:$E,0)),1,0))</f>
        <v/>
      </c>
      <c r="I652" s="20" t="str">
        <f>IF(原始数据!AL653="","",IF(ISERROR(MATCH(原始数据!AL653,各类选项!$E:$E,0)),1,0))</f>
        <v/>
      </c>
      <c r="J652" s="20" t="str">
        <f>IF(原始数据!AR653="","",IF(ISERROR(MATCH(原始数据!AR653,各类选项!$E:$E,0)),1,0))</f>
        <v/>
      </c>
      <c r="K652" s="20" t="str">
        <f>IF(原始数据!AT653="","",IF(ISERROR(MATCH(原始数据!AT653,各类选项!$E:$E,0)),1,0))</f>
        <v/>
      </c>
      <c r="L652" s="20" t="str">
        <f>IF(原始数据!AM653="","",IF(ISERROR(MATCH(原始数据!AM653,各类选项!$C:$C,0)),1,0))</f>
        <v/>
      </c>
      <c r="M652" s="20" t="str">
        <f>IF(原始数据!AN653="","",IF(ISERROR(MATCH(原始数据!AN653,各类选项!$C:$C,0)),1,0))</f>
        <v/>
      </c>
      <c r="N652" s="20" t="str">
        <f>IF(原始数据!AO653="","",IF(ISERROR(MATCH(原始数据!AO653,各类选项!$C:$C,0)),1,0))</f>
        <v/>
      </c>
      <c r="O652" s="20" t="str">
        <f>IF(原始数据!AP653="","",IF(ISERROR(MATCH(原始数据!AP653,各类选项!$E:$E,0)),1,0))</f>
        <v/>
      </c>
      <c r="P652" s="20" t="str">
        <f>IF(原始数据!AQ653="","",IF(ISERROR(MATCH(原始数据!AQ653,各类选项!$E:$E,0)),1,0))</f>
        <v/>
      </c>
      <c r="Q652" s="20" t="str">
        <f>IF(原始数据!AR653="","",IF(ISERROR(MATCH(原始数据!AR653,各类选项!$E:$E,0)),1,0))</f>
        <v/>
      </c>
      <c r="R652" s="20" t="str">
        <f>IF(原始数据!AS653="","",IF(ISERROR(MATCH(原始数据!AS653,各类选项!$E:$E,0)),1,0))</f>
        <v/>
      </c>
      <c r="S652" s="20" t="str">
        <f>IF(原始数据!AV653="","",IF(ISERROR(MATCH(原始数据!AV653,各类选项!$C:$C,0)),1,0))</f>
        <v/>
      </c>
      <c r="T652" s="20" t="str">
        <f>IF(赛后数据!M653="","",IF(ISERROR(MATCH(赛后数据!M653,(各类选项!J:J),0)),1,0))</f>
        <v/>
      </c>
      <c r="U652" s="20" t="str">
        <f>IF(赛后数据!U653="","",IF(ISERROR(MATCH(赛后数据!U653,(各类选项!J:J),0)),1,0))</f>
        <v/>
      </c>
      <c r="V652" s="20" t="str">
        <f>IF(赛后数据!AC653="","",IF(ISERROR(MATCH(赛后数据!AC653,(各类选项!J:J),0)),1,0))</f>
        <v/>
      </c>
      <c r="W652" s="20" t="str">
        <f>IF(赛后数据!AK653="","",IF(ISERROR(MATCH(赛后数据!AK653,(各类选项!J:J),0)),1,0))</f>
        <v/>
      </c>
      <c r="Y652" s="20" t="str">
        <f>IF(对局数据!AM653="","",IF(ISERROR(MATCH(对局数据!AM653,(各类选项!J:J),0)),1,0))</f>
        <v/>
      </c>
    </row>
    <row r="653" spans="1:25">
      <c r="A653" s="20">
        <f t="shared" si="30"/>
        <v>0</v>
      </c>
      <c r="B653" s="20">
        <f t="shared" si="31"/>
        <v>0</v>
      </c>
      <c r="C653" s="20">
        <f t="shared" si="32"/>
        <v>0</v>
      </c>
      <c r="D653" s="20" t="str">
        <f>IF(原始数据!K654="","",IF(ISERROR(MATCH(原始数据!K654,原始数据!E654:F654,0)),1,0)-IF(原始数据!K654="",1,0))</f>
        <v/>
      </c>
      <c r="E653" s="20" t="str">
        <f>IF(原始数据!L654="","",IF(ISERROR(MATCH(原始数据!L654,各类选项!L:L,0)),1,0)-IF(原始数据!L654="",1,0))</f>
        <v/>
      </c>
      <c r="F653" s="20" t="str">
        <f>IF(原始数据!W654="","",IF(ISERROR(MATCH(原始数据!W654,各类选项!G:G,0)),1,0))</f>
        <v/>
      </c>
      <c r="G653" s="20" t="str">
        <f>IF(原始数据!X654="","",IF(ISERROR(MATCH(原始数据!X654,各类选项!G:G,0)),1,0))</f>
        <v/>
      </c>
      <c r="H653" s="20" t="str">
        <f>IF(原始数据!AK654="","",IF(ISERROR(MATCH(原始数据!AK654,各类选项!$E:$E,0)),1,0))</f>
        <v/>
      </c>
      <c r="I653" s="20" t="str">
        <f>IF(原始数据!AL654="","",IF(ISERROR(MATCH(原始数据!AL654,各类选项!$E:$E,0)),1,0))</f>
        <v/>
      </c>
      <c r="J653" s="20" t="str">
        <f>IF(原始数据!AR654="","",IF(ISERROR(MATCH(原始数据!AR654,各类选项!$E:$E,0)),1,0))</f>
        <v/>
      </c>
      <c r="K653" s="20" t="str">
        <f>IF(原始数据!AT654="","",IF(ISERROR(MATCH(原始数据!AT654,各类选项!$E:$E,0)),1,0))</f>
        <v/>
      </c>
      <c r="L653" s="20" t="str">
        <f>IF(原始数据!AM654="","",IF(ISERROR(MATCH(原始数据!AM654,各类选项!$C:$C,0)),1,0))</f>
        <v/>
      </c>
      <c r="M653" s="20" t="str">
        <f>IF(原始数据!AN654="","",IF(ISERROR(MATCH(原始数据!AN654,各类选项!$C:$C,0)),1,0))</f>
        <v/>
      </c>
      <c r="N653" s="20" t="str">
        <f>IF(原始数据!AO654="","",IF(ISERROR(MATCH(原始数据!AO654,各类选项!$C:$C,0)),1,0))</f>
        <v/>
      </c>
      <c r="O653" s="20" t="str">
        <f>IF(原始数据!AP654="","",IF(ISERROR(MATCH(原始数据!AP654,各类选项!$E:$E,0)),1,0))</f>
        <v/>
      </c>
      <c r="P653" s="20" t="str">
        <f>IF(原始数据!AQ654="","",IF(ISERROR(MATCH(原始数据!AQ654,各类选项!$E:$E,0)),1,0))</f>
        <v/>
      </c>
      <c r="Q653" s="20" t="str">
        <f>IF(原始数据!AR654="","",IF(ISERROR(MATCH(原始数据!AR654,各类选项!$E:$E,0)),1,0))</f>
        <v/>
      </c>
      <c r="R653" s="20" t="str">
        <f>IF(原始数据!AS654="","",IF(ISERROR(MATCH(原始数据!AS654,各类选项!$E:$E,0)),1,0))</f>
        <v/>
      </c>
      <c r="S653" s="20" t="str">
        <f>IF(原始数据!AV654="","",IF(ISERROR(MATCH(原始数据!AV654,各类选项!$C:$C,0)),1,0))</f>
        <v/>
      </c>
      <c r="T653" s="20" t="str">
        <f>IF(赛后数据!M654="","",IF(ISERROR(MATCH(赛后数据!M654,(各类选项!J:J),0)),1,0))</f>
        <v/>
      </c>
      <c r="U653" s="20" t="str">
        <f>IF(赛后数据!U654="","",IF(ISERROR(MATCH(赛后数据!U654,(各类选项!J:J),0)),1,0))</f>
        <v/>
      </c>
      <c r="V653" s="20" t="str">
        <f>IF(赛后数据!AC654="","",IF(ISERROR(MATCH(赛后数据!AC654,(各类选项!J:J),0)),1,0))</f>
        <v/>
      </c>
      <c r="W653" s="20" t="str">
        <f>IF(赛后数据!AK654="","",IF(ISERROR(MATCH(赛后数据!AK654,(各类选项!J:J),0)),1,0))</f>
        <v/>
      </c>
      <c r="Y653" s="20" t="str">
        <f>IF(对局数据!AM654="","",IF(ISERROR(MATCH(对局数据!AM654,(各类选项!J:J),0)),1,0))</f>
        <v/>
      </c>
    </row>
    <row r="654" spans="1:25">
      <c r="A654" s="20">
        <f t="shared" si="30"/>
        <v>0</v>
      </c>
      <c r="B654" s="20">
        <f t="shared" si="31"/>
        <v>0</v>
      </c>
      <c r="C654" s="20">
        <f t="shared" si="32"/>
        <v>0</v>
      </c>
      <c r="D654" s="20" t="str">
        <f>IF(原始数据!K655="","",IF(ISERROR(MATCH(原始数据!K655,原始数据!E655:F655,0)),1,0)-IF(原始数据!K655="",1,0))</f>
        <v/>
      </c>
      <c r="E654" s="20" t="str">
        <f>IF(原始数据!L655="","",IF(ISERROR(MATCH(原始数据!L655,各类选项!L:L,0)),1,0)-IF(原始数据!L655="",1,0))</f>
        <v/>
      </c>
      <c r="F654" s="20" t="str">
        <f>IF(原始数据!W655="","",IF(ISERROR(MATCH(原始数据!W655,各类选项!G:G,0)),1,0))</f>
        <v/>
      </c>
      <c r="G654" s="20" t="str">
        <f>IF(原始数据!X655="","",IF(ISERROR(MATCH(原始数据!X655,各类选项!G:G,0)),1,0))</f>
        <v/>
      </c>
      <c r="H654" s="20" t="str">
        <f>IF(原始数据!AK655="","",IF(ISERROR(MATCH(原始数据!AK655,各类选项!$E:$E,0)),1,0))</f>
        <v/>
      </c>
      <c r="I654" s="20" t="str">
        <f>IF(原始数据!AL655="","",IF(ISERROR(MATCH(原始数据!AL655,各类选项!$E:$E,0)),1,0))</f>
        <v/>
      </c>
      <c r="J654" s="20" t="str">
        <f>IF(原始数据!AR655="","",IF(ISERROR(MATCH(原始数据!AR655,各类选项!$E:$E,0)),1,0))</f>
        <v/>
      </c>
      <c r="K654" s="20" t="str">
        <f>IF(原始数据!AT655="","",IF(ISERROR(MATCH(原始数据!AT655,各类选项!$E:$E,0)),1,0))</f>
        <v/>
      </c>
      <c r="L654" s="20" t="str">
        <f>IF(原始数据!AM655="","",IF(ISERROR(MATCH(原始数据!AM655,各类选项!$C:$C,0)),1,0))</f>
        <v/>
      </c>
      <c r="M654" s="20" t="str">
        <f>IF(原始数据!AN655="","",IF(ISERROR(MATCH(原始数据!AN655,各类选项!$C:$C,0)),1,0))</f>
        <v/>
      </c>
      <c r="N654" s="20" t="str">
        <f>IF(原始数据!AO655="","",IF(ISERROR(MATCH(原始数据!AO655,各类选项!$C:$C,0)),1,0))</f>
        <v/>
      </c>
      <c r="O654" s="20" t="str">
        <f>IF(原始数据!AP655="","",IF(ISERROR(MATCH(原始数据!AP655,各类选项!$E:$E,0)),1,0))</f>
        <v/>
      </c>
      <c r="P654" s="20" t="str">
        <f>IF(原始数据!AQ655="","",IF(ISERROR(MATCH(原始数据!AQ655,各类选项!$E:$E,0)),1,0))</f>
        <v/>
      </c>
      <c r="Q654" s="20" t="str">
        <f>IF(原始数据!AR655="","",IF(ISERROR(MATCH(原始数据!AR655,各类选项!$E:$E,0)),1,0))</f>
        <v/>
      </c>
      <c r="R654" s="20" t="str">
        <f>IF(原始数据!AS655="","",IF(ISERROR(MATCH(原始数据!AS655,各类选项!$E:$E,0)),1,0))</f>
        <v/>
      </c>
      <c r="S654" s="20" t="str">
        <f>IF(原始数据!AV655="","",IF(ISERROR(MATCH(原始数据!AV655,各类选项!$C:$C,0)),1,0))</f>
        <v/>
      </c>
      <c r="T654" s="20" t="str">
        <f>IF(赛后数据!M655="","",IF(ISERROR(MATCH(赛后数据!M655,(各类选项!J:J),0)),1,0))</f>
        <v/>
      </c>
      <c r="U654" s="20" t="str">
        <f>IF(赛后数据!U655="","",IF(ISERROR(MATCH(赛后数据!U655,(各类选项!J:J),0)),1,0))</f>
        <v/>
      </c>
      <c r="V654" s="20" t="str">
        <f>IF(赛后数据!AC655="","",IF(ISERROR(MATCH(赛后数据!AC655,(各类选项!J:J),0)),1,0))</f>
        <v/>
      </c>
      <c r="W654" s="20" t="str">
        <f>IF(赛后数据!AK655="","",IF(ISERROR(MATCH(赛后数据!AK655,(各类选项!J:J),0)),1,0))</f>
        <v/>
      </c>
      <c r="Y654" s="20" t="str">
        <f>IF(对局数据!AM655="","",IF(ISERROR(MATCH(对局数据!AM655,(各类选项!J:J),0)),1,0))</f>
        <v/>
      </c>
    </row>
    <row r="655" spans="1:25">
      <c r="A655" s="20">
        <f t="shared" si="30"/>
        <v>0</v>
      </c>
      <c r="B655" s="20">
        <f t="shared" si="31"/>
        <v>0</v>
      </c>
      <c r="C655" s="20">
        <f t="shared" si="32"/>
        <v>0</v>
      </c>
      <c r="D655" s="20" t="str">
        <f>IF(原始数据!K656="","",IF(ISERROR(MATCH(原始数据!K656,原始数据!E656:F656,0)),1,0)-IF(原始数据!K656="",1,0))</f>
        <v/>
      </c>
      <c r="E655" s="20" t="str">
        <f>IF(原始数据!L656="","",IF(ISERROR(MATCH(原始数据!L656,各类选项!L:L,0)),1,0)-IF(原始数据!L656="",1,0))</f>
        <v/>
      </c>
      <c r="F655" s="20" t="str">
        <f>IF(原始数据!W656="","",IF(ISERROR(MATCH(原始数据!W656,各类选项!G:G,0)),1,0))</f>
        <v/>
      </c>
      <c r="G655" s="20" t="str">
        <f>IF(原始数据!X656="","",IF(ISERROR(MATCH(原始数据!X656,各类选项!G:G,0)),1,0))</f>
        <v/>
      </c>
      <c r="H655" s="20" t="str">
        <f>IF(原始数据!AK656="","",IF(ISERROR(MATCH(原始数据!AK656,各类选项!$E:$E,0)),1,0))</f>
        <v/>
      </c>
      <c r="I655" s="20" t="str">
        <f>IF(原始数据!AL656="","",IF(ISERROR(MATCH(原始数据!AL656,各类选项!$E:$E,0)),1,0))</f>
        <v/>
      </c>
      <c r="J655" s="20" t="str">
        <f>IF(原始数据!AR656="","",IF(ISERROR(MATCH(原始数据!AR656,各类选项!$E:$E,0)),1,0))</f>
        <v/>
      </c>
      <c r="K655" s="20" t="str">
        <f>IF(原始数据!AT656="","",IF(ISERROR(MATCH(原始数据!AT656,各类选项!$E:$E,0)),1,0))</f>
        <v/>
      </c>
      <c r="L655" s="20" t="str">
        <f>IF(原始数据!AM656="","",IF(ISERROR(MATCH(原始数据!AM656,各类选项!$C:$C,0)),1,0))</f>
        <v/>
      </c>
      <c r="M655" s="20" t="str">
        <f>IF(原始数据!AN656="","",IF(ISERROR(MATCH(原始数据!AN656,各类选项!$C:$C,0)),1,0))</f>
        <v/>
      </c>
      <c r="N655" s="20" t="str">
        <f>IF(原始数据!AO656="","",IF(ISERROR(MATCH(原始数据!AO656,各类选项!$C:$C,0)),1,0))</f>
        <v/>
      </c>
      <c r="O655" s="20" t="str">
        <f>IF(原始数据!AP656="","",IF(ISERROR(MATCH(原始数据!AP656,各类选项!$E:$E,0)),1,0))</f>
        <v/>
      </c>
      <c r="P655" s="20" t="str">
        <f>IF(原始数据!AQ656="","",IF(ISERROR(MATCH(原始数据!AQ656,各类选项!$E:$E,0)),1,0))</f>
        <v/>
      </c>
      <c r="Q655" s="20" t="str">
        <f>IF(原始数据!AR656="","",IF(ISERROR(MATCH(原始数据!AR656,各类选项!$E:$E,0)),1,0))</f>
        <v/>
      </c>
      <c r="R655" s="20" t="str">
        <f>IF(原始数据!AS656="","",IF(ISERROR(MATCH(原始数据!AS656,各类选项!$E:$E,0)),1,0))</f>
        <v/>
      </c>
      <c r="S655" s="20" t="str">
        <f>IF(原始数据!AV656="","",IF(ISERROR(MATCH(原始数据!AV656,各类选项!$C:$C,0)),1,0))</f>
        <v/>
      </c>
      <c r="T655" s="20" t="str">
        <f>IF(赛后数据!M656="","",IF(ISERROR(MATCH(赛后数据!M656,(各类选项!J:J),0)),1,0))</f>
        <v/>
      </c>
      <c r="U655" s="20" t="str">
        <f>IF(赛后数据!U656="","",IF(ISERROR(MATCH(赛后数据!U656,(各类选项!J:J),0)),1,0))</f>
        <v/>
      </c>
      <c r="V655" s="20" t="str">
        <f>IF(赛后数据!AC656="","",IF(ISERROR(MATCH(赛后数据!AC656,(各类选项!J:J),0)),1,0))</f>
        <v/>
      </c>
      <c r="W655" s="20" t="str">
        <f>IF(赛后数据!AK656="","",IF(ISERROR(MATCH(赛后数据!AK656,(各类选项!J:J),0)),1,0))</f>
        <v/>
      </c>
      <c r="Y655" s="20" t="str">
        <f>IF(对局数据!AM656="","",IF(ISERROR(MATCH(对局数据!AM656,(各类选项!J:J),0)),1,0))</f>
        <v/>
      </c>
    </row>
    <row r="656" spans="1:25">
      <c r="A656" s="20">
        <f t="shared" si="30"/>
        <v>0</v>
      </c>
      <c r="B656" s="20">
        <f t="shared" si="31"/>
        <v>0</v>
      </c>
      <c r="C656" s="20">
        <f t="shared" si="32"/>
        <v>0</v>
      </c>
      <c r="D656" s="20" t="str">
        <f>IF(原始数据!K657="","",IF(ISERROR(MATCH(原始数据!K657,原始数据!E657:F657,0)),1,0)-IF(原始数据!K657="",1,0))</f>
        <v/>
      </c>
      <c r="E656" s="20" t="str">
        <f>IF(原始数据!L657="","",IF(ISERROR(MATCH(原始数据!L657,各类选项!L:L,0)),1,0)-IF(原始数据!L657="",1,0))</f>
        <v/>
      </c>
      <c r="F656" s="20" t="str">
        <f>IF(原始数据!W657="","",IF(ISERROR(MATCH(原始数据!W657,各类选项!G:G,0)),1,0))</f>
        <v/>
      </c>
      <c r="G656" s="20" t="str">
        <f>IF(原始数据!X657="","",IF(ISERROR(MATCH(原始数据!X657,各类选项!G:G,0)),1,0))</f>
        <v/>
      </c>
      <c r="H656" s="20" t="str">
        <f>IF(原始数据!AK657="","",IF(ISERROR(MATCH(原始数据!AK657,各类选项!$E:$E,0)),1,0))</f>
        <v/>
      </c>
      <c r="I656" s="20" t="str">
        <f>IF(原始数据!AL657="","",IF(ISERROR(MATCH(原始数据!AL657,各类选项!$E:$E,0)),1,0))</f>
        <v/>
      </c>
      <c r="J656" s="20" t="str">
        <f>IF(原始数据!AR657="","",IF(ISERROR(MATCH(原始数据!AR657,各类选项!$E:$E,0)),1,0))</f>
        <v/>
      </c>
      <c r="K656" s="20" t="str">
        <f>IF(原始数据!AT657="","",IF(ISERROR(MATCH(原始数据!AT657,各类选项!$E:$E,0)),1,0))</f>
        <v/>
      </c>
      <c r="L656" s="20" t="str">
        <f>IF(原始数据!AM657="","",IF(ISERROR(MATCH(原始数据!AM657,各类选项!$C:$C,0)),1,0))</f>
        <v/>
      </c>
      <c r="M656" s="20" t="str">
        <f>IF(原始数据!AN657="","",IF(ISERROR(MATCH(原始数据!AN657,各类选项!$C:$C,0)),1,0))</f>
        <v/>
      </c>
      <c r="N656" s="20" t="str">
        <f>IF(原始数据!AO657="","",IF(ISERROR(MATCH(原始数据!AO657,各类选项!$C:$C,0)),1,0))</f>
        <v/>
      </c>
      <c r="O656" s="20" t="str">
        <f>IF(原始数据!AP657="","",IF(ISERROR(MATCH(原始数据!AP657,各类选项!$E:$E,0)),1,0))</f>
        <v/>
      </c>
      <c r="P656" s="20" t="str">
        <f>IF(原始数据!AQ657="","",IF(ISERROR(MATCH(原始数据!AQ657,各类选项!$E:$E,0)),1,0))</f>
        <v/>
      </c>
      <c r="Q656" s="20" t="str">
        <f>IF(原始数据!AR657="","",IF(ISERROR(MATCH(原始数据!AR657,各类选项!$E:$E,0)),1,0))</f>
        <v/>
      </c>
      <c r="R656" s="20" t="str">
        <f>IF(原始数据!AS657="","",IF(ISERROR(MATCH(原始数据!AS657,各类选项!$E:$E,0)),1,0))</f>
        <v/>
      </c>
      <c r="S656" s="20" t="str">
        <f>IF(原始数据!AV657="","",IF(ISERROR(MATCH(原始数据!AV657,各类选项!$C:$C,0)),1,0))</f>
        <v/>
      </c>
      <c r="T656" s="20" t="str">
        <f>IF(赛后数据!M657="","",IF(ISERROR(MATCH(赛后数据!M657,(各类选项!J:J),0)),1,0))</f>
        <v/>
      </c>
      <c r="U656" s="20" t="str">
        <f>IF(赛后数据!U657="","",IF(ISERROR(MATCH(赛后数据!U657,(各类选项!J:J),0)),1,0))</f>
        <v/>
      </c>
      <c r="V656" s="20" t="str">
        <f>IF(赛后数据!AC657="","",IF(ISERROR(MATCH(赛后数据!AC657,(各类选项!J:J),0)),1,0))</f>
        <v/>
      </c>
      <c r="W656" s="20" t="str">
        <f>IF(赛后数据!AK657="","",IF(ISERROR(MATCH(赛后数据!AK657,(各类选项!J:J),0)),1,0))</f>
        <v/>
      </c>
      <c r="Y656" s="20" t="str">
        <f>IF(对局数据!AM657="","",IF(ISERROR(MATCH(对局数据!AM657,(各类选项!J:J),0)),1,0))</f>
        <v/>
      </c>
    </row>
    <row r="657" spans="1:25">
      <c r="A657" s="20">
        <f t="shared" si="30"/>
        <v>0</v>
      </c>
      <c r="B657" s="20">
        <f t="shared" si="31"/>
        <v>0</v>
      </c>
      <c r="C657" s="20">
        <f t="shared" si="32"/>
        <v>0</v>
      </c>
      <c r="D657" s="20" t="str">
        <f>IF(原始数据!K658="","",IF(ISERROR(MATCH(原始数据!K658,原始数据!E658:F658,0)),1,0)-IF(原始数据!K658="",1,0))</f>
        <v/>
      </c>
      <c r="E657" s="20" t="str">
        <f>IF(原始数据!L658="","",IF(ISERROR(MATCH(原始数据!L658,各类选项!L:L,0)),1,0)-IF(原始数据!L658="",1,0))</f>
        <v/>
      </c>
      <c r="F657" s="20" t="str">
        <f>IF(原始数据!W658="","",IF(ISERROR(MATCH(原始数据!W658,各类选项!G:G,0)),1,0))</f>
        <v/>
      </c>
      <c r="G657" s="20" t="str">
        <f>IF(原始数据!X658="","",IF(ISERROR(MATCH(原始数据!X658,各类选项!G:G,0)),1,0))</f>
        <v/>
      </c>
      <c r="H657" s="20" t="str">
        <f>IF(原始数据!AK658="","",IF(ISERROR(MATCH(原始数据!AK658,各类选项!$E:$E,0)),1,0))</f>
        <v/>
      </c>
      <c r="I657" s="20" t="str">
        <f>IF(原始数据!AL658="","",IF(ISERROR(MATCH(原始数据!AL658,各类选项!$E:$E,0)),1,0))</f>
        <v/>
      </c>
      <c r="J657" s="20" t="str">
        <f>IF(原始数据!AR658="","",IF(ISERROR(MATCH(原始数据!AR658,各类选项!$E:$E,0)),1,0))</f>
        <v/>
      </c>
      <c r="K657" s="20" t="str">
        <f>IF(原始数据!AT658="","",IF(ISERROR(MATCH(原始数据!AT658,各类选项!$E:$E,0)),1,0))</f>
        <v/>
      </c>
      <c r="L657" s="20" t="str">
        <f>IF(原始数据!AM658="","",IF(ISERROR(MATCH(原始数据!AM658,各类选项!$C:$C,0)),1,0))</f>
        <v/>
      </c>
      <c r="M657" s="20" t="str">
        <f>IF(原始数据!AN658="","",IF(ISERROR(MATCH(原始数据!AN658,各类选项!$C:$C,0)),1,0))</f>
        <v/>
      </c>
      <c r="N657" s="20" t="str">
        <f>IF(原始数据!AO658="","",IF(ISERROR(MATCH(原始数据!AO658,各类选项!$C:$C,0)),1,0))</f>
        <v/>
      </c>
      <c r="O657" s="20" t="str">
        <f>IF(原始数据!AP658="","",IF(ISERROR(MATCH(原始数据!AP658,各类选项!$E:$E,0)),1,0))</f>
        <v/>
      </c>
      <c r="P657" s="20" t="str">
        <f>IF(原始数据!AQ658="","",IF(ISERROR(MATCH(原始数据!AQ658,各类选项!$E:$E,0)),1,0))</f>
        <v/>
      </c>
      <c r="Q657" s="20" t="str">
        <f>IF(原始数据!AR658="","",IF(ISERROR(MATCH(原始数据!AR658,各类选项!$E:$E,0)),1,0))</f>
        <v/>
      </c>
      <c r="R657" s="20" t="str">
        <f>IF(原始数据!AS658="","",IF(ISERROR(MATCH(原始数据!AS658,各类选项!$E:$E,0)),1,0))</f>
        <v/>
      </c>
      <c r="S657" s="20" t="str">
        <f>IF(原始数据!AV658="","",IF(ISERROR(MATCH(原始数据!AV658,各类选项!$C:$C,0)),1,0))</f>
        <v/>
      </c>
      <c r="T657" s="20" t="str">
        <f>IF(赛后数据!M658="","",IF(ISERROR(MATCH(赛后数据!M658,(各类选项!J:J),0)),1,0))</f>
        <v/>
      </c>
      <c r="U657" s="20" t="str">
        <f>IF(赛后数据!U658="","",IF(ISERROR(MATCH(赛后数据!U658,(各类选项!J:J),0)),1,0))</f>
        <v/>
      </c>
      <c r="V657" s="20" t="str">
        <f>IF(赛后数据!AC658="","",IF(ISERROR(MATCH(赛后数据!AC658,(各类选项!J:J),0)),1,0))</f>
        <v/>
      </c>
      <c r="W657" s="20" t="str">
        <f>IF(赛后数据!AK658="","",IF(ISERROR(MATCH(赛后数据!AK658,(各类选项!J:J),0)),1,0))</f>
        <v/>
      </c>
      <c r="Y657" s="20" t="str">
        <f>IF(对局数据!AM658="","",IF(ISERROR(MATCH(对局数据!AM658,(各类选项!J:J),0)),1,0))</f>
        <v/>
      </c>
    </row>
    <row r="658" spans="1:25">
      <c r="A658" s="20">
        <f t="shared" si="30"/>
        <v>0</v>
      </c>
      <c r="B658" s="20">
        <f t="shared" si="31"/>
        <v>0</v>
      </c>
      <c r="C658" s="20">
        <f t="shared" si="32"/>
        <v>0</v>
      </c>
      <c r="D658" s="20" t="str">
        <f>IF(原始数据!K659="","",IF(ISERROR(MATCH(原始数据!K659,原始数据!E659:F659,0)),1,0)-IF(原始数据!K659="",1,0))</f>
        <v/>
      </c>
      <c r="E658" s="20" t="str">
        <f>IF(原始数据!L659="","",IF(ISERROR(MATCH(原始数据!L659,各类选项!L:L,0)),1,0)-IF(原始数据!L659="",1,0))</f>
        <v/>
      </c>
      <c r="F658" s="20" t="str">
        <f>IF(原始数据!W659="","",IF(ISERROR(MATCH(原始数据!W659,各类选项!G:G,0)),1,0))</f>
        <v/>
      </c>
      <c r="G658" s="20" t="str">
        <f>IF(原始数据!X659="","",IF(ISERROR(MATCH(原始数据!X659,各类选项!G:G,0)),1,0))</f>
        <v/>
      </c>
      <c r="H658" s="20" t="str">
        <f>IF(原始数据!AK659="","",IF(ISERROR(MATCH(原始数据!AK659,各类选项!$E:$E,0)),1,0))</f>
        <v/>
      </c>
      <c r="I658" s="20" t="str">
        <f>IF(原始数据!AL659="","",IF(ISERROR(MATCH(原始数据!AL659,各类选项!$E:$E,0)),1,0))</f>
        <v/>
      </c>
      <c r="J658" s="20" t="str">
        <f>IF(原始数据!AR659="","",IF(ISERROR(MATCH(原始数据!AR659,各类选项!$E:$E,0)),1,0))</f>
        <v/>
      </c>
      <c r="K658" s="20" t="str">
        <f>IF(原始数据!AT659="","",IF(ISERROR(MATCH(原始数据!AT659,各类选项!$E:$E,0)),1,0))</f>
        <v/>
      </c>
      <c r="L658" s="20" t="str">
        <f>IF(原始数据!AM659="","",IF(ISERROR(MATCH(原始数据!AM659,各类选项!$C:$C,0)),1,0))</f>
        <v/>
      </c>
      <c r="M658" s="20" t="str">
        <f>IF(原始数据!AN659="","",IF(ISERROR(MATCH(原始数据!AN659,各类选项!$C:$C,0)),1,0))</f>
        <v/>
      </c>
      <c r="N658" s="20" t="str">
        <f>IF(原始数据!AO659="","",IF(ISERROR(MATCH(原始数据!AO659,各类选项!$C:$C,0)),1,0))</f>
        <v/>
      </c>
      <c r="O658" s="20" t="str">
        <f>IF(原始数据!AP659="","",IF(ISERROR(MATCH(原始数据!AP659,各类选项!$E:$E,0)),1,0))</f>
        <v/>
      </c>
      <c r="P658" s="20" t="str">
        <f>IF(原始数据!AQ659="","",IF(ISERROR(MATCH(原始数据!AQ659,各类选项!$E:$E,0)),1,0))</f>
        <v/>
      </c>
      <c r="Q658" s="20" t="str">
        <f>IF(原始数据!AR659="","",IF(ISERROR(MATCH(原始数据!AR659,各类选项!$E:$E,0)),1,0))</f>
        <v/>
      </c>
      <c r="R658" s="20" t="str">
        <f>IF(原始数据!AS659="","",IF(ISERROR(MATCH(原始数据!AS659,各类选项!$E:$E,0)),1,0))</f>
        <v/>
      </c>
      <c r="S658" s="20" t="str">
        <f>IF(原始数据!AV659="","",IF(ISERROR(MATCH(原始数据!AV659,各类选项!$C:$C,0)),1,0))</f>
        <v/>
      </c>
      <c r="T658" s="20" t="str">
        <f>IF(赛后数据!M659="","",IF(ISERROR(MATCH(赛后数据!M659,(各类选项!J:J),0)),1,0))</f>
        <v/>
      </c>
      <c r="U658" s="20" t="str">
        <f>IF(赛后数据!U659="","",IF(ISERROR(MATCH(赛后数据!U659,(各类选项!J:J),0)),1,0))</f>
        <v/>
      </c>
      <c r="V658" s="20" t="str">
        <f>IF(赛后数据!AC659="","",IF(ISERROR(MATCH(赛后数据!AC659,(各类选项!J:J),0)),1,0))</f>
        <v/>
      </c>
      <c r="W658" s="20" t="str">
        <f>IF(赛后数据!AK659="","",IF(ISERROR(MATCH(赛后数据!AK659,(各类选项!J:J),0)),1,0))</f>
        <v/>
      </c>
      <c r="Y658" s="20" t="str">
        <f>IF(对局数据!AM659="","",IF(ISERROR(MATCH(对局数据!AM659,(各类选项!J:J),0)),1,0))</f>
        <v/>
      </c>
    </row>
    <row r="659" spans="1:25">
      <c r="A659" s="20">
        <f t="shared" si="30"/>
        <v>0</v>
      </c>
      <c r="B659" s="20">
        <f t="shared" si="31"/>
        <v>0</v>
      </c>
      <c r="C659" s="20">
        <f t="shared" si="32"/>
        <v>0</v>
      </c>
      <c r="D659" s="20" t="str">
        <f>IF(原始数据!K660="","",IF(ISERROR(MATCH(原始数据!K660,原始数据!E660:F660,0)),1,0)-IF(原始数据!K660="",1,0))</f>
        <v/>
      </c>
      <c r="E659" s="20" t="str">
        <f>IF(原始数据!L660="","",IF(ISERROR(MATCH(原始数据!L660,各类选项!L:L,0)),1,0)-IF(原始数据!L660="",1,0))</f>
        <v/>
      </c>
      <c r="F659" s="20" t="str">
        <f>IF(原始数据!W660="","",IF(ISERROR(MATCH(原始数据!W660,各类选项!G:G,0)),1,0))</f>
        <v/>
      </c>
      <c r="G659" s="20" t="str">
        <f>IF(原始数据!X660="","",IF(ISERROR(MATCH(原始数据!X660,各类选项!G:G,0)),1,0))</f>
        <v/>
      </c>
      <c r="H659" s="20" t="str">
        <f>IF(原始数据!AK660="","",IF(ISERROR(MATCH(原始数据!AK660,各类选项!$E:$E,0)),1,0))</f>
        <v/>
      </c>
      <c r="I659" s="20" t="str">
        <f>IF(原始数据!AL660="","",IF(ISERROR(MATCH(原始数据!AL660,各类选项!$E:$E,0)),1,0))</f>
        <v/>
      </c>
      <c r="J659" s="20" t="str">
        <f>IF(原始数据!AR660="","",IF(ISERROR(MATCH(原始数据!AR660,各类选项!$E:$E,0)),1,0))</f>
        <v/>
      </c>
      <c r="K659" s="20" t="str">
        <f>IF(原始数据!AT660="","",IF(ISERROR(MATCH(原始数据!AT660,各类选项!$E:$E,0)),1,0))</f>
        <v/>
      </c>
      <c r="L659" s="20" t="str">
        <f>IF(原始数据!AM660="","",IF(ISERROR(MATCH(原始数据!AM660,各类选项!$C:$C,0)),1,0))</f>
        <v/>
      </c>
      <c r="M659" s="20" t="str">
        <f>IF(原始数据!AN660="","",IF(ISERROR(MATCH(原始数据!AN660,各类选项!$C:$C,0)),1,0))</f>
        <v/>
      </c>
      <c r="N659" s="20" t="str">
        <f>IF(原始数据!AO660="","",IF(ISERROR(MATCH(原始数据!AO660,各类选项!$C:$C,0)),1,0))</f>
        <v/>
      </c>
      <c r="O659" s="20" t="str">
        <f>IF(原始数据!AP660="","",IF(ISERROR(MATCH(原始数据!AP660,各类选项!$E:$E,0)),1,0))</f>
        <v/>
      </c>
      <c r="P659" s="20" t="str">
        <f>IF(原始数据!AQ660="","",IF(ISERROR(MATCH(原始数据!AQ660,各类选项!$E:$E,0)),1,0))</f>
        <v/>
      </c>
      <c r="Q659" s="20" t="str">
        <f>IF(原始数据!AR660="","",IF(ISERROR(MATCH(原始数据!AR660,各类选项!$E:$E,0)),1,0))</f>
        <v/>
      </c>
      <c r="R659" s="20" t="str">
        <f>IF(原始数据!AS660="","",IF(ISERROR(MATCH(原始数据!AS660,各类选项!$E:$E,0)),1,0))</f>
        <v/>
      </c>
      <c r="S659" s="20" t="str">
        <f>IF(原始数据!AV660="","",IF(ISERROR(MATCH(原始数据!AV660,各类选项!$C:$C,0)),1,0))</f>
        <v/>
      </c>
      <c r="T659" s="20" t="str">
        <f>IF(赛后数据!M660="","",IF(ISERROR(MATCH(赛后数据!M660,(各类选项!J:J),0)),1,0))</f>
        <v/>
      </c>
      <c r="U659" s="20" t="str">
        <f>IF(赛后数据!U660="","",IF(ISERROR(MATCH(赛后数据!U660,(各类选项!J:J),0)),1,0))</f>
        <v/>
      </c>
      <c r="V659" s="20" t="str">
        <f>IF(赛后数据!AC660="","",IF(ISERROR(MATCH(赛后数据!AC660,(各类选项!J:J),0)),1,0))</f>
        <v/>
      </c>
      <c r="W659" s="20" t="str">
        <f>IF(赛后数据!AK660="","",IF(ISERROR(MATCH(赛后数据!AK660,(各类选项!J:J),0)),1,0))</f>
        <v/>
      </c>
      <c r="Y659" s="20" t="str">
        <f>IF(对局数据!AM660="","",IF(ISERROR(MATCH(对局数据!AM660,(各类选项!J:J),0)),1,0))</f>
        <v/>
      </c>
    </row>
    <row r="660" spans="1:25">
      <c r="A660" s="20">
        <f t="shared" si="30"/>
        <v>0</v>
      </c>
      <c r="B660" s="20">
        <f t="shared" si="31"/>
        <v>0</v>
      </c>
      <c r="C660" s="20">
        <f t="shared" si="32"/>
        <v>0</v>
      </c>
      <c r="D660" s="20" t="str">
        <f>IF(原始数据!K661="","",IF(ISERROR(MATCH(原始数据!K661,原始数据!E661:F661,0)),1,0)-IF(原始数据!K661="",1,0))</f>
        <v/>
      </c>
      <c r="E660" s="20" t="str">
        <f>IF(原始数据!L661="","",IF(ISERROR(MATCH(原始数据!L661,各类选项!L:L,0)),1,0)-IF(原始数据!L661="",1,0))</f>
        <v/>
      </c>
      <c r="F660" s="20" t="str">
        <f>IF(原始数据!W661="","",IF(ISERROR(MATCH(原始数据!W661,各类选项!G:G,0)),1,0))</f>
        <v/>
      </c>
      <c r="G660" s="20" t="str">
        <f>IF(原始数据!X661="","",IF(ISERROR(MATCH(原始数据!X661,各类选项!G:G,0)),1,0))</f>
        <v/>
      </c>
      <c r="H660" s="20" t="str">
        <f>IF(原始数据!AK661="","",IF(ISERROR(MATCH(原始数据!AK661,各类选项!$E:$E,0)),1,0))</f>
        <v/>
      </c>
      <c r="I660" s="20" t="str">
        <f>IF(原始数据!AL661="","",IF(ISERROR(MATCH(原始数据!AL661,各类选项!$E:$E,0)),1,0))</f>
        <v/>
      </c>
      <c r="J660" s="20" t="str">
        <f>IF(原始数据!AR661="","",IF(ISERROR(MATCH(原始数据!AR661,各类选项!$E:$E,0)),1,0))</f>
        <v/>
      </c>
      <c r="K660" s="20" t="str">
        <f>IF(原始数据!AT661="","",IF(ISERROR(MATCH(原始数据!AT661,各类选项!$E:$E,0)),1,0))</f>
        <v/>
      </c>
      <c r="L660" s="20" t="str">
        <f>IF(原始数据!AM661="","",IF(ISERROR(MATCH(原始数据!AM661,各类选项!$C:$C,0)),1,0))</f>
        <v/>
      </c>
      <c r="M660" s="20" t="str">
        <f>IF(原始数据!AN661="","",IF(ISERROR(MATCH(原始数据!AN661,各类选项!$C:$C,0)),1,0))</f>
        <v/>
      </c>
      <c r="N660" s="20" t="str">
        <f>IF(原始数据!AO661="","",IF(ISERROR(MATCH(原始数据!AO661,各类选项!$C:$C,0)),1,0))</f>
        <v/>
      </c>
      <c r="O660" s="20" t="str">
        <f>IF(原始数据!AP661="","",IF(ISERROR(MATCH(原始数据!AP661,各类选项!$E:$E,0)),1,0))</f>
        <v/>
      </c>
      <c r="P660" s="20" t="str">
        <f>IF(原始数据!AQ661="","",IF(ISERROR(MATCH(原始数据!AQ661,各类选项!$E:$E,0)),1,0))</f>
        <v/>
      </c>
      <c r="Q660" s="20" t="str">
        <f>IF(原始数据!AR661="","",IF(ISERROR(MATCH(原始数据!AR661,各类选项!$E:$E,0)),1,0))</f>
        <v/>
      </c>
      <c r="R660" s="20" t="str">
        <f>IF(原始数据!AS661="","",IF(ISERROR(MATCH(原始数据!AS661,各类选项!$E:$E,0)),1,0))</f>
        <v/>
      </c>
      <c r="S660" s="20" t="str">
        <f>IF(原始数据!AV661="","",IF(ISERROR(MATCH(原始数据!AV661,各类选项!$C:$C,0)),1,0))</f>
        <v/>
      </c>
      <c r="T660" s="20" t="str">
        <f>IF(赛后数据!M661="","",IF(ISERROR(MATCH(赛后数据!M661,(各类选项!J:J),0)),1,0))</f>
        <v/>
      </c>
      <c r="U660" s="20" t="str">
        <f>IF(赛后数据!U661="","",IF(ISERROR(MATCH(赛后数据!U661,(各类选项!J:J),0)),1,0))</f>
        <v/>
      </c>
      <c r="V660" s="20" t="str">
        <f>IF(赛后数据!AC661="","",IF(ISERROR(MATCH(赛后数据!AC661,(各类选项!J:J),0)),1,0))</f>
        <v/>
      </c>
      <c r="W660" s="20" t="str">
        <f>IF(赛后数据!AK661="","",IF(ISERROR(MATCH(赛后数据!AK661,(各类选项!J:J),0)),1,0))</f>
        <v/>
      </c>
      <c r="Y660" s="20" t="str">
        <f>IF(对局数据!AM661="","",IF(ISERROR(MATCH(对局数据!AM661,(各类选项!J:J),0)),1,0))</f>
        <v/>
      </c>
    </row>
    <row r="661" spans="1:25">
      <c r="A661" s="20">
        <f t="shared" si="30"/>
        <v>0</v>
      </c>
      <c r="B661" s="20">
        <f t="shared" si="31"/>
        <v>0</v>
      </c>
      <c r="C661" s="20">
        <f t="shared" si="32"/>
        <v>0</v>
      </c>
      <c r="D661" s="20" t="str">
        <f>IF(原始数据!K662="","",IF(ISERROR(MATCH(原始数据!K662,原始数据!E662:F662,0)),1,0)-IF(原始数据!K662="",1,0))</f>
        <v/>
      </c>
      <c r="E661" s="20" t="str">
        <f>IF(原始数据!L662="","",IF(ISERROR(MATCH(原始数据!L662,各类选项!L:L,0)),1,0)-IF(原始数据!L662="",1,0))</f>
        <v/>
      </c>
      <c r="F661" s="20" t="str">
        <f>IF(原始数据!W662="","",IF(ISERROR(MATCH(原始数据!W662,各类选项!G:G,0)),1,0))</f>
        <v/>
      </c>
      <c r="G661" s="20" t="str">
        <f>IF(原始数据!X662="","",IF(ISERROR(MATCH(原始数据!X662,各类选项!G:G,0)),1,0))</f>
        <v/>
      </c>
      <c r="H661" s="20" t="str">
        <f>IF(原始数据!AK662="","",IF(ISERROR(MATCH(原始数据!AK662,各类选项!$E:$E,0)),1,0))</f>
        <v/>
      </c>
      <c r="I661" s="20" t="str">
        <f>IF(原始数据!AL662="","",IF(ISERROR(MATCH(原始数据!AL662,各类选项!$E:$E,0)),1,0))</f>
        <v/>
      </c>
      <c r="J661" s="20" t="str">
        <f>IF(原始数据!AR662="","",IF(ISERROR(MATCH(原始数据!AR662,各类选项!$E:$E,0)),1,0))</f>
        <v/>
      </c>
      <c r="K661" s="20" t="str">
        <f>IF(原始数据!AT662="","",IF(ISERROR(MATCH(原始数据!AT662,各类选项!$E:$E,0)),1,0))</f>
        <v/>
      </c>
      <c r="L661" s="20" t="str">
        <f>IF(原始数据!AM662="","",IF(ISERROR(MATCH(原始数据!AM662,各类选项!$C:$C,0)),1,0))</f>
        <v/>
      </c>
      <c r="M661" s="20" t="str">
        <f>IF(原始数据!AN662="","",IF(ISERROR(MATCH(原始数据!AN662,各类选项!$C:$C,0)),1,0))</f>
        <v/>
      </c>
      <c r="N661" s="20" t="str">
        <f>IF(原始数据!AO662="","",IF(ISERROR(MATCH(原始数据!AO662,各类选项!$C:$C,0)),1,0))</f>
        <v/>
      </c>
      <c r="O661" s="20" t="str">
        <f>IF(原始数据!AP662="","",IF(ISERROR(MATCH(原始数据!AP662,各类选项!$E:$E,0)),1,0))</f>
        <v/>
      </c>
      <c r="P661" s="20" t="str">
        <f>IF(原始数据!AQ662="","",IF(ISERROR(MATCH(原始数据!AQ662,各类选项!$E:$E,0)),1,0))</f>
        <v/>
      </c>
      <c r="Q661" s="20" t="str">
        <f>IF(原始数据!AR662="","",IF(ISERROR(MATCH(原始数据!AR662,各类选项!$E:$E,0)),1,0))</f>
        <v/>
      </c>
      <c r="R661" s="20" t="str">
        <f>IF(原始数据!AS662="","",IF(ISERROR(MATCH(原始数据!AS662,各类选项!$E:$E,0)),1,0))</f>
        <v/>
      </c>
      <c r="S661" s="20" t="str">
        <f>IF(原始数据!AV662="","",IF(ISERROR(MATCH(原始数据!AV662,各类选项!$C:$C,0)),1,0))</f>
        <v/>
      </c>
      <c r="T661" s="20" t="str">
        <f>IF(赛后数据!M662="","",IF(ISERROR(MATCH(赛后数据!M662,(各类选项!J:J),0)),1,0))</f>
        <v/>
      </c>
      <c r="U661" s="20" t="str">
        <f>IF(赛后数据!U662="","",IF(ISERROR(MATCH(赛后数据!U662,(各类选项!J:J),0)),1,0))</f>
        <v/>
      </c>
      <c r="V661" s="20" t="str">
        <f>IF(赛后数据!AC662="","",IF(ISERROR(MATCH(赛后数据!AC662,(各类选项!J:J),0)),1,0))</f>
        <v/>
      </c>
      <c r="W661" s="20" t="str">
        <f>IF(赛后数据!AK662="","",IF(ISERROR(MATCH(赛后数据!AK662,(各类选项!J:J),0)),1,0))</f>
        <v/>
      </c>
      <c r="Y661" s="20" t="str">
        <f>IF(对局数据!AM662="","",IF(ISERROR(MATCH(对局数据!AM662,(各类选项!J:J),0)),1,0))</f>
        <v/>
      </c>
    </row>
    <row r="662" spans="1:25">
      <c r="A662" s="20">
        <f t="shared" si="30"/>
        <v>0</v>
      </c>
      <c r="B662" s="20">
        <f t="shared" si="31"/>
        <v>0</v>
      </c>
      <c r="C662" s="20">
        <f t="shared" si="32"/>
        <v>0</v>
      </c>
      <c r="D662" s="20" t="str">
        <f>IF(原始数据!K663="","",IF(ISERROR(MATCH(原始数据!K663,原始数据!E663:F663,0)),1,0)-IF(原始数据!K663="",1,0))</f>
        <v/>
      </c>
      <c r="E662" s="20" t="str">
        <f>IF(原始数据!L663="","",IF(ISERROR(MATCH(原始数据!L663,各类选项!L:L,0)),1,0)-IF(原始数据!L663="",1,0))</f>
        <v/>
      </c>
      <c r="F662" s="20" t="str">
        <f>IF(原始数据!W663="","",IF(ISERROR(MATCH(原始数据!W663,各类选项!G:G,0)),1,0))</f>
        <v/>
      </c>
      <c r="G662" s="20" t="str">
        <f>IF(原始数据!X663="","",IF(ISERROR(MATCH(原始数据!X663,各类选项!G:G,0)),1,0))</f>
        <v/>
      </c>
      <c r="H662" s="20" t="str">
        <f>IF(原始数据!AK663="","",IF(ISERROR(MATCH(原始数据!AK663,各类选项!$E:$E,0)),1,0))</f>
        <v/>
      </c>
      <c r="I662" s="20" t="str">
        <f>IF(原始数据!AL663="","",IF(ISERROR(MATCH(原始数据!AL663,各类选项!$E:$E,0)),1,0))</f>
        <v/>
      </c>
      <c r="J662" s="20" t="str">
        <f>IF(原始数据!AR663="","",IF(ISERROR(MATCH(原始数据!AR663,各类选项!$E:$E,0)),1,0))</f>
        <v/>
      </c>
      <c r="K662" s="20" t="str">
        <f>IF(原始数据!AT663="","",IF(ISERROR(MATCH(原始数据!AT663,各类选项!$E:$E,0)),1,0))</f>
        <v/>
      </c>
      <c r="L662" s="20" t="str">
        <f>IF(原始数据!AM663="","",IF(ISERROR(MATCH(原始数据!AM663,各类选项!$C:$C,0)),1,0))</f>
        <v/>
      </c>
      <c r="M662" s="20" t="str">
        <f>IF(原始数据!AN663="","",IF(ISERROR(MATCH(原始数据!AN663,各类选项!$C:$C,0)),1,0))</f>
        <v/>
      </c>
      <c r="N662" s="20" t="str">
        <f>IF(原始数据!AO663="","",IF(ISERROR(MATCH(原始数据!AO663,各类选项!$C:$C,0)),1,0))</f>
        <v/>
      </c>
      <c r="O662" s="20" t="str">
        <f>IF(原始数据!AP663="","",IF(ISERROR(MATCH(原始数据!AP663,各类选项!$E:$E,0)),1,0))</f>
        <v/>
      </c>
      <c r="P662" s="20" t="str">
        <f>IF(原始数据!AQ663="","",IF(ISERROR(MATCH(原始数据!AQ663,各类选项!$E:$E,0)),1,0))</f>
        <v/>
      </c>
      <c r="Q662" s="20" t="str">
        <f>IF(原始数据!AR663="","",IF(ISERROR(MATCH(原始数据!AR663,各类选项!$E:$E,0)),1,0))</f>
        <v/>
      </c>
      <c r="R662" s="20" t="str">
        <f>IF(原始数据!AS663="","",IF(ISERROR(MATCH(原始数据!AS663,各类选项!$E:$E,0)),1,0))</f>
        <v/>
      </c>
      <c r="S662" s="20" t="str">
        <f>IF(原始数据!AV663="","",IF(ISERROR(MATCH(原始数据!AV663,各类选项!$C:$C,0)),1,0))</f>
        <v/>
      </c>
      <c r="T662" s="20" t="str">
        <f>IF(赛后数据!M663="","",IF(ISERROR(MATCH(赛后数据!M663,(各类选项!J:J),0)),1,0))</f>
        <v/>
      </c>
      <c r="U662" s="20" t="str">
        <f>IF(赛后数据!U663="","",IF(ISERROR(MATCH(赛后数据!U663,(各类选项!J:J),0)),1,0))</f>
        <v/>
      </c>
      <c r="V662" s="20" t="str">
        <f>IF(赛后数据!AC663="","",IF(ISERROR(MATCH(赛后数据!AC663,(各类选项!J:J),0)),1,0))</f>
        <v/>
      </c>
      <c r="W662" s="20" t="str">
        <f>IF(赛后数据!AK663="","",IF(ISERROR(MATCH(赛后数据!AK663,(各类选项!J:J),0)),1,0))</f>
        <v/>
      </c>
      <c r="Y662" s="20" t="str">
        <f>IF(对局数据!AM663="","",IF(ISERROR(MATCH(对局数据!AM663,(各类选项!J:J),0)),1,0))</f>
        <v/>
      </c>
    </row>
    <row r="663" spans="1:25">
      <c r="A663" s="20">
        <f t="shared" si="30"/>
        <v>0</v>
      </c>
      <c r="B663" s="20">
        <f t="shared" si="31"/>
        <v>0</v>
      </c>
      <c r="C663" s="20">
        <f t="shared" si="32"/>
        <v>0</v>
      </c>
      <c r="D663" s="20" t="str">
        <f>IF(原始数据!K664="","",IF(ISERROR(MATCH(原始数据!K664,原始数据!E664:F664,0)),1,0)-IF(原始数据!K664="",1,0))</f>
        <v/>
      </c>
      <c r="E663" s="20" t="str">
        <f>IF(原始数据!L664="","",IF(ISERROR(MATCH(原始数据!L664,各类选项!L:L,0)),1,0)-IF(原始数据!L664="",1,0))</f>
        <v/>
      </c>
      <c r="F663" s="20" t="str">
        <f>IF(原始数据!W664="","",IF(ISERROR(MATCH(原始数据!W664,各类选项!G:G,0)),1,0))</f>
        <v/>
      </c>
      <c r="G663" s="20" t="str">
        <f>IF(原始数据!X664="","",IF(ISERROR(MATCH(原始数据!X664,各类选项!G:G,0)),1,0))</f>
        <v/>
      </c>
      <c r="H663" s="20" t="str">
        <f>IF(原始数据!AK664="","",IF(ISERROR(MATCH(原始数据!AK664,各类选项!$E:$E,0)),1,0))</f>
        <v/>
      </c>
      <c r="I663" s="20" t="str">
        <f>IF(原始数据!AL664="","",IF(ISERROR(MATCH(原始数据!AL664,各类选项!$E:$E,0)),1,0))</f>
        <v/>
      </c>
      <c r="J663" s="20" t="str">
        <f>IF(原始数据!AR664="","",IF(ISERROR(MATCH(原始数据!AR664,各类选项!$E:$E,0)),1,0))</f>
        <v/>
      </c>
      <c r="K663" s="20" t="str">
        <f>IF(原始数据!AT664="","",IF(ISERROR(MATCH(原始数据!AT664,各类选项!$E:$E,0)),1,0))</f>
        <v/>
      </c>
      <c r="L663" s="20" t="str">
        <f>IF(原始数据!AM664="","",IF(ISERROR(MATCH(原始数据!AM664,各类选项!$C:$C,0)),1,0))</f>
        <v/>
      </c>
      <c r="M663" s="20" t="str">
        <f>IF(原始数据!AN664="","",IF(ISERROR(MATCH(原始数据!AN664,各类选项!$C:$C,0)),1,0))</f>
        <v/>
      </c>
      <c r="N663" s="20" t="str">
        <f>IF(原始数据!AO664="","",IF(ISERROR(MATCH(原始数据!AO664,各类选项!$C:$C,0)),1,0))</f>
        <v/>
      </c>
      <c r="O663" s="20" t="str">
        <f>IF(原始数据!AP664="","",IF(ISERROR(MATCH(原始数据!AP664,各类选项!$E:$E,0)),1,0))</f>
        <v/>
      </c>
      <c r="P663" s="20" t="str">
        <f>IF(原始数据!AQ664="","",IF(ISERROR(MATCH(原始数据!AQ664,各类选项!$E:$E,0)),1,0))</f>
        <v/>
      </c>
      <c r="Q663" s="20" t="str">
        <f>IF(原始数据!AR664="","",IF(ISERROR(MATCH(原始数据!AR664,各类选项!$E:$E,0)),1,0))</f>
        <v/>
      </c>
      <c r="R663" s="20" t="str">
        <f>IF(原始数据!AS664="","",IF(ISERROR(MATCH(原始数据!AS664,各类选项!$E:$E,0)),1,0))</f>
        <v/>
      </c>
      <c r="S663" s="20" t="str">
        <f>IF(原始数据!AV664="","",IF(ISERROR(MATCH(原始数据!AV664,各类选项!$C:$C,0)),1,0))</f>
        <v/>
      </c>
      <c r="T663" s="20" t="str">
        <f>IF(赛后数据!M664="","",IF(ISERROR(MATCH(赛后数据!M664,(各类选项!J:J),0)),1,0))</f>
        <v/>
      </c>
      <c r="U663" s="20" t="str">
        <f>IF(赛后数据!U664="","",IF(ISERROR(MATCH(赛后数据!U664,(各类选项!J:J),0)),1,0))</f>
        <v/>
      </c>
      <c r="V663" s="20" t="str">
        <f>IF(赛后数据!AC664="","",IF(ISERROR(MATCH(赛后数据!AC664,(各类选项!J:J),0)),1,0))</f>
        <v/>
      </c>
      <c r="W663" s="20" t="str">
        <f>IF(赛后数据!AK664="","",IF(ISERROR(MATCH(赛后数据!AK664,(各类选项!J:J),0)),1,0))</f>
        <v/>
      </c>
      <c r="Y663" s="20" t="str">
        <f>IF(对局数据!AM664="","",IF(ISERROR(MATCH(对局数据!AM664,(各类选项!J:J),0)),1,0))</f>
        <v/>
      </c>
    </row>
    <row r="664" spans="1:25">
      <c r="A664" s="20">
        <f t="shared" si="30"/>
        <v>0</v>
      </c>
      <c r="B664" s="20">
        <f t="shared" si="31"/>
        <v>0</v>
      </c>
      <c r="C664" s="20">
        <f t="shared" si="32"/>
        <v>0</v>
      </c>
      <c r="D664" s="20" t="str">
        <f>IF(原始数据!K665="","",IF(ISERROR(MATCH(原始数据!K665,原始数据!E665:F665,0)),1,0)-IF(原始数据!K665="",1,0))</f>
        <v/>
      </c>
      <c r="E664" s="20" t="str">
        <f>IF(原始数据!L665="","",IF(ISERROR(MATCH(原始数据!L665,各类选项!L:L,0)),1,0)-IF(原始数据!L665="",1,0))</f>
        <v/>
      </c>
      <c r="F664" s="20" t="str">
        <f>IF(原始数据!W665="","",IF(ISERROR(MATCH(原始数据!W665,各类选项!G:G,0)),1,0))</f>
        <v/>
      </c>
      <c r="G664" s="20" t="str">
        <f>IF(原始数据!X665="","",IF(ISERROR(MATCH(原始数据!X665,各类选项!G:G,0)),1,0))</f>
        <v/>
      </c>
      <c r="H664" s="20" t="str">
        <f>IF(原始数据!AK665="","",IF(ISERROR(MATCH(原始数据!AK665,各类选项!$E:$E,0)),1,0))</f>
        <v/>
      </c>
      <c r="I664" s="20" t="str">
        <f>IF(原始数据!AL665="","",IF(ISERROR(MATCH(原始数据!AL665,各类选项!$E:$E,0)),1,0))</f>
        <v/>
      </c>
      <c r="J664" s="20" t="str">
        <f>IF(原始数据!AR665="","",IF(ISERROR(MATCH(原始数据!AR665,各类选项!$E:$E,0)),1,0))</f>
        <v/>
      </c>
      <c r="K664" s="20" t="str">
        <f>IF(原始数据!AT665="","",IF(ISERROR(MATCH(原始数据!AT665,各类选项!$E:$E,0)),1,0))</f>
        <v/>
      </c>
      <c r="L664" s="20" t="str">
        <f>IF(原始数据!AM665="","",IF(ISERROR(MATCH(原始数据!AM665,各类选项!$C:$C,0)),1,0))</f>
        <v/>
      </c>
      <c r="M664" s="20" t="str">
        <f>IF(原始数据!AN665="","",IF(ISERROR(MATCH(原始数据!AN665,各类选项!$C:$C,0)),1,0))</f>
        <v/>
      </c>
      <c r="N664" s="20" t="str">
        <f>IF(原始数据!AO665="","",IF(ISERROR(MATCH(原始数据!AO665,各类选项!$C:$C,0)),1,0))</f>
        <v/>
      </c>
      <c r="O664" s="20" t="str">
        <f>IF(原始数据!AP665="","",IF(ISERROR(MATCH(原始数据!AP665,各类选项!$E:$E,0)),1,0))</f>
        <v/>
      </c>
      <c r="P664" s="20" t="str">
        <f>IF(原始数据!AQ665="","",IF(ISERROR(MATCH(原始数据!AQ665,各类选项!$E:$E,0)),1,0))</f>
        <v/>
      </c>
      <c r="Q664" s="20" t="str">
        <f>IF(原始数据!AR665="","",IF(ISERROR(MATCH(原始数据!AR665,各类选项!$E:$E,0)),1,0))</f>
        <v/>
      </c>
      <c r="R664" s="20" t="str">
        <f>IF(原始数据!AS665="","",IF(ISERROR(MATCH(原始数据!AS665,各类选项!$E:$E,0)),1,0))</f>
        <v/>
      </c>
      <c r="S664" s="20" t="str">
        <f>IF(原始数据!AV665="","",IF(ISERROR(MATCH(原始数据!AV665,各类选项!$C:$C,0)),1,0))</f>
        <v/>
      </c>
      <c r="T664" s="20" t="str">
        <f>IF(赛后数据!M665="","",IF(ISERROR(MATCH(赛后数据!M665,(各类选项!J:J),0)),1,0))</f>
        <v/>
      </c>
      <c r="U664" s="20" t="str">
        <f>IF(赛后数据!U665="","",IF(ISERROR(MATCH(赛后数据!U665,(各类选项!J:J),0)),1,0))</f>
        <v/>
      </c>
      <c r="V664" s="20" t="str">
        <f>IF(赛后数据!AC665="","",IF(ISERROR(MATCH(赛后数据!AC665,(各类选项!J:J),0)),1,0))</f>
        <v/>
      </c>
      <c r="W664" s="20" t="str">
        <f>IF(赛后数据!AK665="","",IF(ISERROR(MATCH(赛后数据!AK665,(各类选项!J:J),0)),1,0))</f>
        <v/>
      </c>
      <c r="Y664" s="20" t="str">
        <f>IF(对局数据!AM665="","",IF(ISERROR(MATCH(对局数据!AM665,(各类选项!J:J),0)),1,0))</f>
        <v/>
      </c>
    </row>
    <row r="665" spans="1:25">
      <c r="A665" s="20">
        <f t="shared" si="30"/>
        <v>0</v>
      </c>
      <c r="B665" s="20">
        <f t="shared" si="31"/>
        <v>0</v>
      </c>
      <c r="C665" s="20">
        <f t="shared" si="32"/>
        <v>0</v>
      </c>
      <c r="D665" s="20" t="str">
        <f>IF(原始数据!K666="","",IF(ISERROR(MATCH(原始数据!K666,原始数据!E666:F666,0)),1,0)-IF(原始数据!K666="",1,0))</f>
        <v/>
      </c>
      <c r="E665" s="20" t="str">
        <f>IF(原始数据!L666="","",IF(ISERROR(MATCH(原始数据!L666,各类选项!L:L,0)),1,0)-IF(原始数据!L666="",1,0))</f>
        <v/>
      </c>
      <c r="F665" s="20" t="str">
        <f>IF(原始数据!W666="","",IF(ISERROR(MATCH(原始数据!W666,各类选项!G:G,0)),1,0))</f>
        <v/>
      </c>
      <c r="G665" s="20" t="str">
        <f>IF(原始数据!X666="","",IF(ISERROR(MATCH(原始数据!X666,各类选项!G:G,0)),1,0))</f>
        <v/>
      </c>
      <c r="H665" s="20" t="str">
        <f>IF(原始数据!AK666="","",IF(ISERROR(MATCH(原始数据!AK666,各类选项!$E:$E,0)),1,0))</f>
        <v/>
      </c>
      <c r="I665" s="20" t="str">
        <f>IF(原始数据!AL666="","",IF(ISERROR(MATCH(原始数据!AL666,各类选项!$E:$E,0)),1,0))</f>
        <v/>
      </c>
      <c r="J665" s="20" t="str">
        <f>IF(原始数据!AR666="","",IF(ISERROR(MATCH(原始数据!AR666,各类选项!$E:$E,0)),1,0))</f>
        <v/>
      </c>
      <c r="K665" s="20" t="str">
        <f>IF(原始数据!AT666="","",IF(ISERROR(MATCH(原始数据!AT666,各类选项!$E:$E,0)),1,0))</f>
        <v/>
      </c>
      <c r="L665" s="20" t="str">
        <f>IF(原始数据!AM666="","",IF(ISERROR(MATCH(原始数据!AM666,各类选项!$C:$C,0)),1,0))</f>
        <v/>
      </c>
      <c r="M665" s="20" t="str">
        <f>IF(原始数据!AN666="","",IF(ISERROR(MATCH(原始数据!AN666,各类选项!$C:$C,0)),1,0))</f>
        <v/>
      </c>
      <c r="N665" s="20" t="str">
        <f>IF(原始数据!AO666="","",IF(ISERROR(MATCH(原始数据!AO666,各类选项!$C:$C,0)),1,0))</f>
        <v/>
      </c>
      <c r="O665" s="20" t="str">
        <f>IF(原始数据!AP666="","",IF(ISERROR(MATCH(原始数据!AP666,各类选项!$E:$E,0)),1,0))</f>
        <v/>
      </c>
      <c r="P665" s="20" t="str">
        <f>IF(原始数据!AQ666="","",IF(ISERROR(MATCH(原始数据!AQ666,各类选项!$E:$E,0)),1,0))</f>
        <v/>
      </c>
      <c r="Q665" s="20" t="str">
        <f>IF(原始数据!AR666="","",IF(ISERROR(MATCH(原始数据!AR666,各类选项!$E:$E,0)),1,0))</f>
        <v/>
      </c>
      <c r="R665" s="20" t="str">
        <f>IF(原始数据!AS666="","",IF(ISERROR(MATCH(原始数据!AS666,各类选项!$E:$E,0)),1,0))</f>
        <v/>
      </c>
      <c r="S665" s="20" t="str">
        <f>IF(原始数据!AV666="","",IF(ISERROR(MATCH(原始数据!AV666,各类选项!$C:$C,0)),1,0))</f>
        <v/>
      </c>
      <c r="T665" s="20" t="str">
        <f>IF(赛后数据!M666="","",IF(ISERROR(MATCH(赛后数据!M666,(各类选项!J:J),0)),1,0))</f>
        <v/>
      </c>
      <c r="U665" s="20" t="str">
        <f>IF(赛后数据!U666="","",IF(ISERROR(MATCH(赛后数据!U666,(各类选项!J:J),0)),1,0))</f>
        <v/>
      </c>
      <c r="V665" s="20" t="str">
        <f>IF(赛后数据!AC666="","",IF(ISERROR(MATCH(赛后数据!AC666,(各类选项!J:J),0)),1,0))</f>
        <v/>
      </c>
      <c r="W665" s="20" t="str">
        <f>IF(赛后数据!AK666="","",IF(ISERROR(MATCH(赛后数据!AK666,(各类选项!J:J),0)),1,0))</f>
        <v/>
      </c>
      <c r="Y665" s="20" t="str">
        <f>IF(对局数据!AM666="","",IF(ISERROR(MATCH(对局数据!AM666,(各类选项!J:J),0)),1,0))</f>
        <v/>
      </c>
    </row>
    <row r="666" spans="1:25">
      <c r="A666" s="20">
        <f t="shared" si="30"/>
        <v>0</v>
      </c>
      <c r="B666" s="20">
        <f t="shared" si="31"/>
        <v>0</v>
      </c>
      <c r="C666" s="20">
        <f t="shared" si="32"/>
        <v>0</v>
      </c>
      <c r="D666" s="20" t="str">
        <f>IF(原始数据!K667="","",IF(ISERROR(MATCH(原始数据!K667,原始数据!E667:F667,0)),1,0)-IF(原始数据!K667="",1,0))</f>
        <v/>
      </c>
      <c r="E666" s="20" t="str">
        <f>IF(原始数据!L667="","",IF(ISERROR(MATCH(原始数据!L667,各类选项!L:L,0)),1,0)-IF(原始数据!L667="",1,0))</f>
        <v/>
      </c>
      <c r="F666" s="20" t="str">
        <f>IF(原始数据!W667="","",IF(ISERROR(MATCH(原始数据!W667,各类选项!G:G,0)),1,0))</f>
        <v/>
      </c>
      <c r="G666" s="20" t="str">
        <f>IF(原始数据!X667="","",IF(ISERROR(MATCH(原始数据!X667,各类选项!G:G,0)),1,0))</f>
        <v/>
      </c>
      <c r="H666" s="20" t="str">
        <f>IF(原始数据!AK667="","",IF(ISERROR(MATCH(原始数据!AK667,各类选项!$E:$E,0)),1,0))</f>
        <v/>
      </c>
      <c r="I666" s="20" t="str">
        <f>IF(原始数据!AL667="","",IF(ISERROR(MATCH(原始数据!AL667,各类选项!$E:$E,0)),1,0))</f>
        <v/>
      </c>
      <c r="J666" s="20" t="str">
        <f>IF(原始数据!AR667="","",IF(ISERROR(MATCH(原始数据!AR667,各类选项!$E:$E,0)),1,0))</f>
        <v/>
      </c>
      <c r="K666" s="20" t="str">
        <f>IF(原始数据!AT667="","",IF(ISERROR(MATCH(原始数据!AT667,各类选项!$E:$E,0)),1,0))</f>
        <v/>
      </c>
      <c r="L666" s="20" t="str">
        <f>IF(原始数据!AM667="","",IF(ISERROR(MATCH(原始数据!AM667,各类选项!$C:$C,0)),1,0))</f>
        <v/>
      </c>
      <c r="M666" s="20" t="str">
        <f>IF(原始数据!AN667="","",IF(ISERROR(MATCH(原始数据!AN667,各类选项!$C:$C,0)),1,0))</f>
        <v/>
      </c>
      <c r="N666" s="20" t="str">
        <f>IF(原始数据!AO667="","",IF(ISERROR(MATCH(原始数据!AO667,各类选项!$C:$C,0)),1,0))</f>
        <v/>
      </c>
      <c r="O666" s="20" t="str">
        <f>IF(原始数据!AP667="","",IF(ISERROR(MATCH(原始数据!AP667,各类选项!$E:$E,0)),1,0))</f>
        <v/>
      </c>
      <c r="P666" s="20" t="str">
        <f>IF(原始数据!AQ667="","",IF(ISERROR(MATCH(原始数据!AQ667,各类选项!$E:$E,0)),1,0))</f>
        <v/>
      </c>
      <c r="Q666" s="20" t="str">
        <f>IF(原始数据!AR667="","",IF(ISERROR(MATCH(原始数据!AR667,各类选项!$E:$E,0)),1,0))</f>
        <v/>
      </c>
      <c r="R666" s="20" t="str">
        <f>IF(原始数据!AS667="","",IF(ISERROR(MATCH(原始数据!AS667,各类选项!$E:$E,0)),1,0))</f>
        <v/>
      </c>
      <c r="S666" s="20" t="str">
        <f>IF(原始数据!AV667="","",IF(ISERROR(MATCH(原始数据!AV667,各类选项!$C:$C,0)),1,0))</f>
        <v/>
      </c>
      <c r="T666" s="20" t="str">
        <f>IF(赛后数据!M667="","",IF(ISERROR(MATCH(赛后数据!M667,(各类选项!J:J),0)),1,0))</f>
        <v/>
      </c>
      <c r="U666" s="20" t="str">
        <f>IF(赛后数据!U667="","",IF(ISERROR(MATCH(赛后数据!U667,(各类选项!J:J),0)),1,0))</f>
        <v/>
      </c>
      <c r="V666" s="20" t="str">
        <f>IF(赛后数据!AC667="","",IF(ISERROR(MATCH(赛后数据!AC667,(各类选项!J:J),0)),1,0))</f>
        <v/>
      </c>
      <c r="W666" s="20" t="str">
        <f>IF(赛后数据!AK667="","",IF(ISERROR(MATCH(赛后数据!AK667,(各类选项!J:J),0)),1,0))</f>
        <v/>
      </c>
      <c r="Y666" s="20" t="str">
        <f>IF(对局数据!AM667="","",IF(ISERROR(MATCH(对局数据!AM667,(各类选项!J:J),0)),1,0))</f>
        <v/>
      </c>
    </row>
    <row r="667" spans="1:25">
      <c r="A667" s="20">
        <f t="shared" si="30"/>
        <v>0</v>
      </c>
      <c r="B667" s="20">
        <f t="shared" si="31"/>
        <v>0</v>
      </c>
      <c r="C667" s="20">
        <f t="shared" si="32"/>
        <v>0</v>
      </c>
      <c r="D667" s="20" t="str">
        <f>IF(原始数据!K668="","",IF(ISERROR(MATCH(原始数据!K668,原始数据!E668:F668,0)),1,0)-IF(原始数据!K668="",1,0))</f>
        <v/>
      </c>
      <c r="E667" s="20" t="str">
        <f>IF(原始数据!L668="","",IF(ISERROR(MATCH(原始数据!L668,各类选项!L:L,0)),1,0)-IF(原始数据!L668="",1,0))</f>
        <v/>
      </c>
      <c r="F667" s="20" t="str">
        <f>IF(原始数据!W668="","",IF(ISERROR(MATCH(原始数据!W668,各类选项!G:G,0)),1,0))</f>
        <v/>
      </c>
      <c r="G667" s="20" t="str">
        <f>IF(原始数据!X668="","",IF(ISERROR(MATCH(原始数据!X668,各类选项!G:G,0)),1,0))</f>
        <v/>
      </c>
      <c r="H667" s="20" t="str">
        <f>IF(原始数据!AK668="","",IF(ISERROR(MATCH(原始数据!AK668,各类选项!$E:$E,0)),1,0))</f>
        <v/>
      </c>
      <c r="I667" s="20" t="str">
        <f>IF(原始数据!AL668="","",IF(ISERROR(MATCH(原始数据!AL668,各类选项!$E:$E,0)),1,0))</f>
        <v/>
      </c>
      <c r="J667" s="20" t="str">
        <f>IF(原始数据!AR668="","",IF(ISERROR(MATCH(原始数据!AR668,各类选项!$E:$E,0)),1,0))</f>
        <v/>
      </c>
      <c r="K667" s="20" t="str">
        <f>IF(原始数据!AT668="","",IF(ISERROR(MATCH(原始数据!AT668,各类选项!$E:$E,0)),1,0))</f>
        <v/>
      </c>
      <c r="L667" s="20" t="str">
        <f>IF(原始数据!AM668="","",IF(ISERROR(MATCH(原始数据!AM668,各类选项!$C:$C,0)),1,0))</f>
        <v/>
      </c>
      <c r="M667" s="20" t="str">
        <f>IF(原始数据!AN668="","",IF(ISERROR(MATCH(原始数据!AN668,各类选项!$C:$C,0)),1,0))</f>
        <v/>
      </c>
      <c r="N667" s="20" t="str">
        <f>IF(原始数据!AO668="","",IF(ISERROR(MATCH(原始数据!AO668,各类选项!$C:$C,0)),1,0))</f>
        <v/>
      </c>
      <c r="O667" s="20" t="str">
        <f>IF(原始数据!AP668="","",IF(ISERROR(MATCH(原始数据!AP668,各类选项!$E:$E,0)),1,0))</f>
        <v/>
      </c>
      <c r="P667" s="20" t="str">
        <f>IF(原始数据!AQ668="","",IF(ISERROR(MATCH(原始数据!AQ668,各类选项!$E:$E,0)),1,0))</f>
        <v/>
      </c>
      <c r="Q667" s="20" t="str">
        <f>IF(原始数据!AR668="","",IF(ISERROR(MATCH(原始数据!AR668,各类选项!$E:$E,0)),1,0))</f>
        <v/>
      </c>
      <c r="R667" s="20" t="str">
        <f>IF(原始数据!AS668="","",IF(ISERROR(MATCH(原始数据!AS668,各类选项!$E:$E,0)),1,0))</f>
        <v/>
      </c>
      <c r="S667" s="20" t="str">
        <f>IF(原始数据!AV668="","",IF(ISERROR(MATCH(原始数据!AV668,各类选项!$C:$C,0)),1,0))</f>
        <v/>
      </c>
      <c r="T667" s="20" t="str">
        <f>IF(赛后数据!M668="","",IF(ISERROR(MATCH(赛后数据!M668,(各类选项!J:J),0)),1,0))</f>
        <v/>
      </c>
      <c r="U667" s="20" t="str">
        <f>IF(赛后数据!U668="","",IF(ISERROR(MATCH(赛后数据!U668,(各类选项!J:J),0)),1,0))</f>
        <v/>
      </c>
      <c r="V667" s="20" t="str">
        <f>IF(赛后数据!AC668="","",IF(ISERROR(MATCH(赛后数据!AC668,(各类选项!J:J),0)),1,0))</f>
        <v/>
      </c>
      <c r="W667" s="20" t="str">
        <f>IF(赛后数据!AK668="","",IF(ISERROR(MATCH(赛后数据!AK668,(各类选项!J:J),0)),1,0))</f>
        <v/>
      </c>
      <c r="Y667" s="20" t="str">
        <f>IF(对局数据!AM668="","",IF(ISERROR(MATCH(对局数据!AM668,(各类选项!J:J),0)),1,0))</f>
        <v/>
      </c>
    </row>
    <row r="668" spans="1:25">
      <c r="A668" s="20">
        <f t="shared" si="30"/>
        <v>0</v>
      </c>
      <c r="B668" s="20">
        <f t="shared" si="31"/>
        <v>0</v>
      </c>
      <c r="C668" s="20">
        <f t="shared" si="32"/>
        <v>0</v>
      </c>
      <c r="D668" s="20" t="str">
        <f>IF(原始数据!K669="","",IF(ISERROR(MATCH(原始数据!K669,原始数据!E669:F669,0)),1,0)-IF(原始数据!K669="",1,0))</f>
        <v/>
      </c>
      <c r="E668" s="20" t="str">
        <f>IF(原始数据!L669="","",IF(ISERROR(MATCH(原始数据!L669,各类选项!L:L,0)),1,0)-IF(原始数据!L669="",1,0))</f>
        <v/>
      </c>
      <c r="F668" s="20" t="str">
        <f>IF(原始数据!W669="","",IF(ISERROR(MATCH(原始数据!W669,各类选项!G:G,0)),1,0))</f>
        <v/>
      </c>
      <c r="G668" s="20" t="str">
        <f>IF(原始数据!X669="","",IF(ISERROR(MATCH(原始数据!X669,各类选项!G:G,0)),1,0))</f>
        <v/>
      </c>
      <c r="H668" s="20" t="str">
        <f>IF(原始数据!AK669="","",IF(ISERROR(MATCH(原始数据!AK669,各类选项!$E:$E,0)),1,0))</f>
        <v/>
      </c>
      <c r="I668" s="20" t="str">
        <f>IF(原始数据!AL669="","",IF(ISERROR(MATCH(原始数据!AL669,各类选项!$E:$E,0)),1,0))</f>
        <v/>
      </c>
      <c r="J668" s="20" t="str">
        <f>IF(原始数据!AR669="","",IF(ISERROR(MATCH(原始数据!AR669,各类选项!$E:$E,0)),1,0))</f>
        <v/>
      </c>
      <c r="K668" s="20" t="str">
        <f>IF(原始数据!AT669="","",IF(ISERROR(MATCH(原始数据!AT669,各类选项!$E:$E,0)),1,0))</f>
        <v/>
      </c>
      <c r="L668" s="20" t="str">
        <f>IF(原始数据!AM669="","",IF(ISERROR(MATCH(原始数据!AM669,各类选项!$C:$C,0)),1,0))</f>
        <v/>
      </c>
      <c r="M668" s="20" t="str">
        <f>IF(原始数据!AN669="","",IF(ISERROR(MATCH(原始数据!AN669,各类选项!$C:$C,0)),1,0))</f>
        <v/>
      </c>
      <c r="N668" s="20" t="str">
        <f>IF(原始数据!AO669="","",IF(ISERROR(MATCH(原始数据!AO669,各类选项!$C:$C,0)),1,0))</f>
        <v/>
      </c>
      <c r="O668" s="20" t="str">
        <f>IF(原始数据!AP669="","",IF(ISERROR(MATCH(原始数据!AP669,各类选项!$E:$E,0)),1,0))</f>
        <v/>
      </c>
      <c r="P668" s="20" t="str">
        <f>IF(原始数据!AQ669="","",IF(ISERROR(MATCH(原始数据!AQ669,各类选项!$E:$E,0)),1,0))</f>
        <v/>
      </c>
      <c r="Q668" s="20" t="str">
        <f>IF(原始数据!AR669="","",IF(ISERROR(MATCH(原始数据!AR669,各类选项!$E:$E,0)),1,0))</f>
        <v/>
      </c>
      <c r="R668" s="20" t="str">
        <f>IF(原始数据!AS669="","",IF(ISERROR(MATCH(原始数据!AS669,各类选项!$E:$E,0)),1,0))</f>
        <v/>
      </c>
      <c r="S668" s="20" t="str">
        <f>IF(原始数据!AV669="","",IF(ISERROR(MATCH(原始数据!AV669,各类选项!$C:$C,0)),1,0))</f>
        <v/>
      </c>
      <c r="T668" s="20" t="str">
        <f>IF(赛后数据!M669="","",IF(ISERROR(MATCH(赛后数据!M669,(各类选项!J:J),0)),1,0))</f>
        <v/>
      </c>
      <c r="U668" s="20" t="str">
        <f>IF(赛后数据!U669="","",IF(ISERROR(MATCH(赛后数据!U669,(各类选项!J:J),0)),1,0))</f>
        <v/>
      </c>
      <c r="V668" s="20" t="str">
        <f>IF(赛后数据!AC669="","",IF(ISERROR(MATCH(赛后数据!AC669,(各类选项!J:J),0)),1,0))</f>
        <v/>
      </c>
      <c r="W668" s="20" t="str">
        <f>IF(赛后数据!AK669="","",IF(ISERROR(MATCH(赛后数据!AK669,(各类选项!J:J),0)),1,0))</f>
        <v/>
      </c>
      <c r="Y668" s="20" t="str">
        <f>IF(对局数据!AM669="","",IF(ISERROR(MATCH(对局数据!AM669,(各类选项!J:J),0)),1,0))</f>
        <v/>
      </c>
    </row>
    <row r="669" spans="1:25">
      <c r="A669" s="20">
        <f t="shared" si="30"/>
        <v>0</v>
      </c>
      <c r="B669" s="20">
        <f t="shared" si="31"/>
        <v>0</v>
      </c>
      <c r="C669" s="20">
        <f t="shared" si="32"/>
        <v>0</v>
      </c>
      <c r="D669" s="20" t="str">
        <f>IF(原始数据!K670="","",IF(ISERROR(MATCH(原始数据!K670,原始数据!E670:F670,0)),1,0)-IF(原始数据!K670="",1,0))</f>
        <v/>
      </c>
      <c r="E669" s="20" t="str">
        <f>IF(原始数据!L670="","",IF(ISERROR(MATCH(原始数据!L670,各类选项!L:L,0)),1,0)-IF(原始数据!L670="",1,0))</f>
        <v/>
      </c>
      <c r="F669" s="20" t="str">
        <f>IF(原始数据!W670="","",IF(ISERROR(MATCH(原始数据!W670,各类选项!G:G,0)),1,0))</f>
        <v/>
      </c>
      <c r="G669" s="20" t="str">
        <f>IF(原始数据!X670="","",IF(ISERROR(MATCH(原始数据!X670,各类选项!G:G,0)),1,0))</f>
        <v/>
      </c>
      <c r="H669" s="20" t="str">
        <f>IF(原始数据!AK670="","",IF(ISERROR(MATCH(原始数据!AK670,各类选项!$E:$E,0)),1,0))</f>
        <v/>
      </c>
      <c r="I669" s="20" t="str">
        <f>IF(原始数据!AL670="","",IF(ISERROR(MATCH(原始数据!AL670,各类选项!$E:$E,0)),1,0))</f>
        <v/>
      </c>
      <c r="J669" s="20" t="str">
        <f>IF(原始数据!AR670="","",IF(ISERROR(MATCH(原始数据!AR670,各类选项!$E:$E,0)),1,0))</f>
        <v/>
      </c>
      <c r="K669" s="20" t="str">
        <f>IF(原始数据!AT670="","",IF(ISERROR(MATCH(原始数据!AT670,各类选项!$E:$E,0)),1,0))</f>
        <v/>
      </c>
      <c r="L669" s="20" t="str">
        <f>IF(原始数据!AM670="","",IF(ISERROR(MATCH(原始数据!AM670,各类选项!$C:$C,0)),1,0))</f>
        <v/>
      </c>
      <c r="M669" s="20" t="str">
        <f>IF(原始数据!AN670="","",IF(ISERROR(MATCH(原始数据!AN670,各类选项!$C:$C,0)),1,0))</f>
        <v/>
      </c>
      <c r="N669" s="20" t="str">
        <f>IF(原始数据!AO670="","",IF(ISERROR(MATCH(原始数据!AO670,各类选项!$C:$C,0)),1,0))</f>
        <v/>
      </c>
      <c r="O669" s="20" t="str">
        <f>IF(原始数据!AP670="","",IF(ISERROR(MATCH(原始数据!AP670,各类选项!$E:$E,0)),1,0))</f>
        <v/>
      </c>
      <c r="P669" s="20" t="str">
        <f>IF(原始数据!AQ670="","",IF(ISERROR(MATCH(原始数据!AQ670,各类选项!$E:$E,0)),1,0))</f>
        <v/>
      </c>
      <c r="Q669" s="20" t="str">
        <f>IF(原始数据!AR670="","",IF(ISERROR(MATCH(原始数据!AR670,各类选项!$E:$E,0)),1,0))</f>
        <v/>
      </c>
      <c r="R669" s="20" t="str">
        <f>IF(原始数据!AS670="","",IF(ISERROR(MATCH(原始数据!AS670,各类选项!$E:$E,0)),1,0))</f>
        <v/>
      </c>
      <c r="S669" s="20" t="str">
        <f>IF(原始数据!AV670="","",IF(ISERROR(MATCH(原始数据!AV670,各类选项!$C:$C,0)),1,0))</f>
        <v/>
      </c>
      <c r="T669" s="20" t="str">
        <f>IF(赛后数据!M670="","",IF(ISERROR(MATCH(赛后数据!M670,(各类选项!J:J),0)),1,0))</f>
        <v/>
      </c>
      <c r="U669" s="20" t="str">
        <f>IF(赛后数据!U670="","",IF(ISERROR(MATCH(赛后数据!U670,(各类选项!J:J),0)),1,0))</f>
        <v/>
      </c>
      <c r="V669" s="20" t="str">
        <f>IF(赛后数据!AC670="","",IF(ISERROR(MATCH(赛后数据!AC670,(各类选项!J:J),0)),1,0))</f>
        <v/>
      </c>
      <c r="W669" s="20" t="str">
        <f>IF(赛后数据!AK670="","",IF(ISERROR(MATCH(赛后数据!AK670,(各类选项!J:J),0)),1,0))</f>
        <v/>
      </c>
      <c r="Y669" s="20" t="str">
        <f>IF(对局数据!AM670="","",IF(ISERROR(MATCH(对局数据!AM670,(各类选项!J:J),0)),1,0))</f>
        <v/>
      </c>
    </row>
    <row r="670" spans="1:25">
      <c r="A670" s="20">
        <f t="shared" si="30"/>
        <v>0</v>
      </c>
      <c r="B670" s="20">
        <f t="shared" si="31"/>
        <v>0</v>
      </c>
      <c r="C670" s="20">
        <f t="shared" si="32"/>
        <v>0</v>
      </c>
      <c r="D670" s="20" t="str">
        <f>IF(原始数据!K671="","",IF(ISERROR(MATCH(原始数据!K671,原始数据!E671:F671,0)),1,0)-IF(原始数据!K671="",1,0))</f>
        <v/>
      </c>
      <c r="E670" s="20" t="str">
        <f>IF(原始数据!L671="","",IF(ISERROR(MATCH(原始数据!L671,各类选项!L:L,0)),1,0)-IF(原始数据!L671="",1,0))</f>
        <v/>
      </c>
      <c r="F670" s="20" t="str">
        <f>IF(原始数据!W671="","",IF(ISERROR(MATCH(原始数据!W671,各类选项!G:G,0)),1,0))</f>
        <v/>
      </c>
      <c r="G670" s="20" t="str">
        <f>IF(原始数据!X671="","",IF(ISERROR(MATCH(原始数据!X671,各类选项!G:G,0)),1,0))</f>
        <v/>
      </c>
      <c r="H670" s="20" t="str">
        <f>IF(原始数据!AK671="","",IF(ISERROR(MATCH(原始数据!AK671,各类选项!$E:$E,0)),1,0))</f>
        <v/>
      </c>
      <c r="I670" s="20" t="str">
        <f>IF(原始数据!AL671="","",IF(ISERROR(MATCH(原始数据!AL671,各类选项!$E:$E,0)),1,0))</f>
        <v/>
      </c>
      <c r="J670" s="20" t="str">
        <f>IF(原始数据!AR671="","",IF(ISERROR(MATCH(原始数据!AR671,各类选项!$E:$E,0)),1,0))</f>
        <v/>
      </c>
      <c r="K670" s="20" t="str">
        <f>IF(原始数据!AT671="","",IF(ISERROR(MATCH(原始数据!AT671,各类选项!$E:$E,0)),1,0))</f>
        <v/>
      </c>
      <c r="L670" s="20" t="str">
        <f>IF(原始数据!AM671="","",IF(ISERROR(MATCH(原始数据!AM671,各类选项!$C:$C,0)),1,0))</f>
        <v/>
      </c>
      <c r="M670" s="20" t="str">
        <f>IF(原始数据!AN671="","",IF(ISERROR(MATCH(原始数据!AN671,各类选项!$C:$C,0)),1,0))</f>
        <v/>
      </c>
      <c r="N670" s="20" t="str">
        <f>IF(原始数据!AO671="","",IF(ISERROR(MATCH(原始数据!AO671,各类选项!$C:$C,0)),1,0))</f>
        <v/>
      </c>
      <c r="O670" s="20" t="str">
        <f>IF(原始数据!AP671="","",IF(ISERROR(MATCH(原始数据!AP671,各类选项!$E:$E,0)),1,0))</f>
        <v/>
      </c>
      <c r="P670" s="20" t="str">
        <f>IF(原始数据!AQ671="","",IF(ISERROR(MATCH(原始数据!AQ671,各类选项!$E:$E,0)),1,0))</f>
        <v/>
      </c>
      <c r="Q670" s="20" t="str">
        <f>IF(原始数据!AR671="","",IF(ISERROR(MATCH(原始数据!AR671,各类选项!$E:$E,0)),1,0))</f>
        <v/>
      </c>
      <c r="R670" s="20" t="str">
        <f>IF(原始数据!AS671="","",IF(ISERROR(MATCH(原始数据!AS671,各类选项!$E:$E,0)),1,0))</f>
        <v/>
      </c>
      <c r="S670" s="20" t="str">
        <f>IF(原始数据!AV671="","",IF(ISERROR(MATCH(原始数据!AV671,各类选项!$C:$C,0)),1,0))</f>
        <v/>
      </c>
      <c r="T670" s="20" t="str">
        <f>IF(赛后数据!M671="","",IF(ISERROR(MATCH(赛后数据!M671,(各类选项!J:J),0)),1,0))</f>
        <v/>
      </c>
      <c r="U670" s="20" t="str">
        <f>IF(赛后数据!U671="","",IF(ISERROR(MATCH(赛后数据!U671,(各类选项!J:J),0)),1,0))</f>
        <v/>
      </c>
      <c r="V670" s="20" t="str">
        <f>IF(赛后数据!AC671="","",IF(ISERROR(MATCH(赛后数据!AC671,(各类选项!J:J),0)),1,0))</f>
        <v/>
      </c>
      <c r="W670" s="20" t="str">
        <f>IF(赛后数据!AK671="","",IF(ISERROR(MATCH(赛后数据!AK671,(各类选项!J:J),0)),1,0))</f>
        <v/>
      </c>
      <c r="Y670" s="20" t="str">
        <f>IF(对局数据!AM671="","",IF(ISERROR(MATCH(对局数据!AM671,(各类选项!J:J),0)),1,0))</f>
        <v/>
      </c>
    </row>
    <row r="671" spans="1:25">
      <c r="A671" s="20">
        <f t="shared" si="30"/>
        <v>0</v>
      </c>
      <c r="B671" s="20">
        <f t="shared" si="31"/>
        <v>0</v>
      </c>
      <c r="C671" s="20">
        <f t="shared" si="32"/>
        <v>0</v>
      </c>
      <c r="D671" s="20" t="str">
        <f>IF(原始数据!K672="","",IF(ISERROR(MATCH(原始数据!K672,原始数据!E672:F672,0)),1,0)-IF(原始数据!K672="",1,0))</f>
        <v/>
      </c>
      <c r="E671" s="20" t="str">
        <f>IF(原始数据!L672="","",IF(ISERROR(MATCH(原始数据!L672,各类选项!L:L,0)),1,0)-IF(原始数据!L672="",1,0))</f>
        <v/>
      </c>
      <c r="F671" s="20" t="str">
        <f>IF(原始数据!W672="","",IF(ISERROR(MATCH(原始数据!W672,各类选项!G:G,0)),1,0))</f>
        <v/>
      </c>
      <c r="G671" s="20" t="str">
        <f>IF(原始数据!X672="","",IF(ISERROR(MATCH(原始数据!X672,各类选项!G:G,0)),1,0))</f>
        <v/>
      </c>
      <c r="H671" s="20" t="str">
        <f>IF(原始数据!AK672="","",IF(ISERROR(MATCH(原始数据!AK672,各类选项!$E:$E,0)),1,0))</f>
        <v/>
      </c>
      <c r="I671" s="20" t="str">
        <f>IF(原始数据!AL672="","",IF(ISERROR(MATCH(原始数据!AL672,各类选项!$E:$E,0)),1,0))</f>
        <v/>
      </c>
      <c r="J671" s="20" t="str">
        <f>IF(原始数据!AR672="","",IF(ISERROR(MATCH(原始数据!AR672,各类选项!$E:$E,0)),1,0))</f>
        <v/>
      </c>
      <c r="K671" s="20" t="str">
        <f>IF(原始数据!AT672="","",IF(ISERROR(MATCH(原始数据!AT672,各类选项!$E:$E,0)),1,0))</f>
        <v/>
      </c>
      <c r="L671" s="20" t="str">
        <f>IF(原始数据!AM672="","",IF(ISERROR(MATCH(原始数据!AM672,各类选项!$C:$C,0)),1,0))</f>
        <v/>
      </c>
      <c r="M671" s="20" t="str">
        <f>IF(原始数据!AN672="","",IF(ISERROR(MATCH(原始数据!AN672,各类选项!$C:$C,0)),1,0))</f>
        <v/>
      </c>
      <c r="N671" s="20" t="str">
        <f>IF(原始数据!AO672="","",IF(ISERROR(MATCH(原始数据!AO672,各类选项!$C:$C,0)),1,0))</f>
        <v/>
      </c>
      <c r="O671" s="20" t="str">
        <f>IF(原始数据!AP672="","",IF(ISERROR(MATCH(原始数据!AP672,各类选项!$E:$E,0)),1,0))</f>
        <v/>
      </c>
      <c r="P671" s="20" t="str">
        <f>IF(原始数据!AQ672="","",IF(ISERROR(MATCH(原始数据!AQ672,各类选项!$E:$E,0)),1,0))</f>
        <v/>
      </c>
      <c r="Q671" s="20" t="str">
        <f>IF(原始数据!AR672="","",IF(ISERROR(MATCH(原始数据!AR672,各类选项!$E:$E,0)),1,0))</f>
        <v/>
      </c>
      <c r="R671" s="20" t="str">
        <f>IF(原始数据!AS672="","",IF(ISERROR(MATCH(原始数据!AS672,各类选项!$E:$E,0)),1,0))</f>
        <v/>
      </c>
      <c r="S671" s="20" t="str">
        <f>IF(原始数据!AV672="","",IF(ISERROR(MATCH(原始数据!AV672,各类选项!$C:$C,0)),1,0))</f>
        <v/>
      </c>
      <c r="T671" s="20" t="str">
        <f>IF(赛后数据!M672="","",IF(ISERROR(MATCH(赛后数据!M672,(各类选项!J:J),0)),1,0))</f>
        <v/>
      </c>
      <c r="U671" s="20" t="str">
        <f>IF(赛后数据!U672="","",IF(ISERROR(MATCH(赛后数据!U672,(各类选项!J:J),0)),1,0))</f>
        <v/>
      </c>
      <c r="V671" s="20" t="str">
        <f>IF(赛后数据!AC672="","",IF(ISERROR(MATCH(赛后数据!AC672,(各类选项!J:J),0)),1,0))</f>
        <v/>
      </c>
      <c r="W671" s="20" t="str">
        <f>IF(赛后数据!AK672="","",IF(ISERROR(MATCH(赛后数据!AK672,(各类选项!J:J),0)),1,0))</f>
        <v/>
      </c>
      <c r="Y671" s="20" t="str">
        <f>IF(对局数据!AM672="","",IF(ISERROR(MATCH(对局数据!AM672,(各类选项!J:J),0)),1,0))</f>
        <v/>
      </c>
    </row>
    <row r="672" spans="1:25">
      <c r="A672" s="20">
        <f t="shared" si="30"/>
        <v>0</v>
      </c>
      <c r="B672" s="20">
        <f t="shared" si="31"/>
        <v>0</v>
      </c>
      <c r="C672" s="20">
        <f t="shared" si="32"/>
        <v>0</v>
      </c>
      <c r="D672" s="20" t="str">
        <f>IF(原始数据!K673="","",IF(ISERROR(MATCH(原始数据!K673,原始数据!E673:F673,0)),1,0)-IF(原始数据!K673="",1,0))</f>
        <v/>
      </c>
      <c r="E672" s="20" t="str">
        <f>IF(原始数据!L673="","",IF(ISERROR(MATCH(原始数据!L673,各类选项!L:L,0)),1,0)-IF(原始数据!L673="",1,0))</f>
        <v/>
      </c>
      <c r="F672" s="20" t="str">
        <f>IF(原始数据!W673="","",IF(ISERROR(MATCH(原始数据!W673,各类选项!G:G,0)),1,0))</f>
        <v/>
      </c>
      <c r="G672" s="20" t="str">
        <f>IF(原始数据!X673="","",IF(ISERROR(MATCH(原始数据!X673,各类选项!G:G,0)),1,0))</f>
        <v/>
      </c>
      <c r="H672" s="20" t="str">
        <f>IF(原始数据!AK673="","",IF(ISERROR(MATCH(原始数据!AK673,各类选项!$E:$E,0)),1,0))</f>
        <v/>
      </c>
      <c r="I672" s="20" t="str">
        <f>IF(原始数据!AL673="","",IF(ISERROR(MATCH(原始数据!AL673,各类选项!$E:$E,0)),1,0))</f>
        <v/>
      </c>
      <c r="J672" s="20" t="str">
        <f>IF(原始数据!AR673="","",IF(ISERROR(MATCH(原始数据!AR673,各类选项!$E:$E,0)),1,0))</f>
        <v/>
      </c>
      <c r="K672" s="20" t="str">
        <f>IF(原始数据!AT673="","",IF(ISERROR(MATCH(原始数据!AT673,各类选项!$E:$E,0)),1,0))</f>
        <v/>
      </c>
      <c r="L672" s="20" t="str">
        <f>IF(原始数据!AM673="","",IF(ISERROR(MATCH(原始数据!AM673,各类选项!$C:$C,0)),1,0))</f>
        <v/>
      </c>
      <c r="M672" s="20" t="str">
        <f>IF(原始数据!AN673="","",IF(ISERROR(MATCH(原始数据!AN673,各类选项!$C:$C,0)),1,0))</f>
        <v/>
      </c>
      <c r="N672" s="20" t="str">
        <f>IF(原始数据!AO673="","",IF(ISERROR(MATCH(原始数据!AO673,各类选项!$C:$C,0)),1,0))</f>
        <v/>
      </c>
      <c r="O672" s="20" t="str">
        <f>IF(原始数据!AP673="","",IF(ISERROR(MATCH(原始数据!AP673,各类选项!$E:$E,0)),1,0))</f>
        <v/>
      </c>
      <c r="P672" s="20" t="str">
        <f>IF(原始数据!AQ673="","",IF(ISERROR(MATCH(原始数据!AQ673,各类选项!$E:$E,0)),1,0))</f>
        <v/>
      </c>
      <c r="Q672" s="20" t="str">
        <f>IF(原始数据!AR673="","",IF(ISERROR(MATCH(原始数据!AR673,各类选项!$E:$E,0)),1,0))</f>
        <v/>
      </c>
      <c r="R672" s="20" t="str">
        <f>IF(原始数据!AS673="","",IF(ISERROR(MATCH(原始数据!AS673,各类选项!$E:$E,0)),1,0))</f>
        <v/>
      </c>
      <c r="S672" s="20" t="str">
        <f>IF(原始数据!AV673="","",IF(ISERROR(MATCH(原始数据!AV673,各类选项!$C:$C,0)),1,0))</f>
        <v/>
      </c>
      <c r="T672" s="20" t="str">
        <f>IF(赛后数据!M673="","",IF(ISERROR(MATCH(赛后数据!M673,(各类选项!J:J),0)),1,0))</f>
        <v/>
      </c>
      <c r="U672" s="20" t="str">
        <f>IF(赛后数据!U673="","",IF(ISERROR(MATCH(赛后数据!U673,(各类选项!J:J),0)),1,0))</f>
        <v/>
      </c>
      <c r="V672" s="20" t="str">
        <f>IF(赛后数据!AC673="","",IF(ISERROR(MATCH(赛后数据!AC673,(各类选项!J:J),0)),1,0))</f>
        <v/>
      </c>
      <c r="W672" s="20" t="str">
        <f>IF(赛后数据!AK673="","",IF(ISERROR(MATCH(赛后数据!AK673,(各类选项!J:J),0)),1,0))</f>
        <v/>
      </c>
      <c r="Y672" s="20" t="str">
        <f>IF(对局数据!AM673="","",IF(ISERROR(MATCH(对局数据!AM673,(各类选项!J:J),0)),1,0))</f>
        <v/>
      </c>
    </row>
    <row r="673" spans="1:25">
      <c r="A673" s="20">
        <f t="shared" si="30"/>
        <v>0</v>
      </c>
      <c r="B673" s="20">
        <f t="shared" si="31"/>
        <v>0</v>
      </c>
      <c r="C673" s="20">
        <f t="shared" si="32"/>
        <v>0</v>
      </c>
      <c r="D673" s="20" t="str">
        <f>IF(原始数据!K674="","",IF(ISERROR(MATCH(原始数据!K674,原始数据!E674:F674,0)),1,0)-IF(原始数据!K674="",1,0))</f>
        <v/>
      </c>
      <c r="E673" s="20" t="str">
        <f>IF(原始数据!L674="","",IF(ISERROR(MATCH(原始数据!L674,各类选项!L:L,0)),1,0)-IF(原始数据!L674="",1,0))</f>
        <v/>
      </c>
      <c r="F673" s="20" t="str">
        <f>IF(原始数据!W674="","",IF(ISERROR(MATCH(原始数据!W674,各类选项!G:G,0)),1,0))</f>
        <v/>
      </c>
      <c r="G673" s="20" t="str">
        <f>IF(原始数据!X674="","",IF(ISERROR(MATCH(原始数据!X674,各类选项!G:G,0)),1,0))</f>
        <v/>
      </c>
      <c r="H673" s="20" t="str">
        <f>IF(原始数据!AK674="","",IF(ISERROR(MATCH(原始数据!AK674,各类选项!$E:$E,0)),1,0))</f>
        <v/>
      </c>
      <c r="I673" s="20" t="str">
        <f>IF(原始数据!AL674="","",IF(ISERROR(MATCH(原始数据!AL674,各类选项!$E:$E,0)),1,0))</f>
        <v/>
      </c>
      <c r="J673" s="20" t="str">
        <f>IF(原始数据!AR674="","",IF(ISERROR(MATCH(原始数据!AR674,各类选项!$E:$E,0)),1,0))</f>
        <v/>
      </c>
      <c r="K673" s="20" t="str">
        <f>IF(原始数据!AT674="","",IF(ISERROR(MATCH(原始数据!AT674,各类选项!$E:$E,0)),1,0))</f>
        <v/>
      </c>
      <c r="L673" s="20" t="str">
        <f>IF(原始数据!AM674="","",IF(ISERROR(MATCH(原始数据!AM674,各类选项!$C:$C,0)),1,0))</f>
        <v/>
      </c>
      <c r="M673" s="20" t="str">
        <f>IF(原始数据!AN674="","",IF(ISERROR(MATCH(原始数据!AN674,各类选项!$C:$C,0)),1,0))</f>
        <v/>
      </c>
      <c r="N673" s="20" t="str">
        <f>IF(原始数据!AO674="","",IF(ISERROR(MATCH(原始数据!AO674,各类选项!$C:$C,0)),1,0))</f>
        <v/>
      </c>
      <c r="O673" s="20" t="str">
        <f>IF(原始数据!AP674="","",IF(ISERROR(MATCH(原始数据!AP674,各类选项!$E:$E,0)),1,0))</f>
        <v/>
      </c>
      <c r="P673" s="20" t="str">
        <f>IF(原始数据!AQ674="","",IF(ISERROR(MATCH(原始数据!AQ674,各类选项!$E:$E,0)),1,0))</f>
        <v/>
      </c>
      <c r="Q673" s="20" t="str">
        <f>IF(原始数据!AR674="","",IF(ISERROR(MATCH(原始数据!AR674,各类选项!$E:$E,0)),1,0))</f>
        <v/>
      </c>
      <c r="R673" s="20" t="str">
        <f>IF(原始数据!AS674="","",IF(ISERROR(MATCH(原始数据!AS674,各类选项!$E:$E,0)),1,0))</f>
        <v/>
      </c>
      <c r="S673" s="20" t="str">
        <f>IF(原始数据!AV674="","",IF(ISERROR(MATCH(原始数据!AV674,各类选项!$C:$C,0)),1,0))</f>
        <v/>
      </c>
      <c r="T673" s="20" t="str">
        <f>IF(赛后数据!M674="","",IF(ISERROR(MATCH(赛后数据!M674,(各类选项!J:J),0)),1,0))</f>
        <v/>
      </c>
      <c r="U673" s="20" t="str">
        <f>IF(赛后数据!U674="","",IF(ISERROR(MATCH(赛后数据!U674,(各类选项!J:J),0)),1,0))</f>
        <v/>
      </c>
      <c r="V673" s="20" t="str">
        <f>IF(赛后数据!AC674="","",IF(ISERROR(MATCH(赛后数据!AC674,(各类选项!J:J),0)),1,0))</f>
        <v/>
      </c>
      <c r="W673" s="20" t="str">
        <f>IF(赛后数据!AK674="","",IF(ISERROR(MATCH(赛后数据!AK674,(各类选项!J:J),0)),1,0))</f>
        <v/>
      </c>
      <c r="Y673" s="20" t="str">
        <f>IF(对局数据!AM674="","",IF(ISERROR(MATCH(对局数据!AM674,(各类选项!J:J),0)),1,0))</f>
        <v/>
      </c>
    </row>
    <row r="674" spans="1:25">
      <c r="A674" s="20">
        <f t="shared" si="30"/>
        <v>0</v>
      </c>
      <c r="B674" s="20">
        <f t="shared" si="31"/>
        <v>0</v>
      </c>
      <c r="C674" s="20">
        <f t="shared" si="32"/>
        <v>0</v>
      </c>
      <c r="D674" s="20" t="str">
        <f>IF(原始数据!K675="","",IF(ISERROR(MATCH(原始数据!K675,原始数据!E675:F675,0)),1,0)-IF(原始数据!K675="",1,0))</f>
        <v/>
      </c>
      <c r="E674" s="20" t="str">
        <f>IF(原始数据!L675="","",IF(ISERROR(MATCH(原始数据!L675,各类选项!L:L,0)),1,0)-IF(原始数据!L675="",1,0))</f>
        <v/>
      </c>
      <c r="F674" s="20" t="str">
        <f>IF(原始数据!W675="","",IF(ISERROR(MATCH(原始数据!W675,各类选项!G:G,0)),1,0))</f>
        <v/>
      </c>
      <c r="G674" s="20" t="str">
        <f>IF(原始数据!X675="","",IF(ISERROR(MATCH(原始数据!X675,各类选项!G:G,0)),1,0))</f>
        <v/>
      </c>
      <c r="H674" s="20" t="str">
        <f>IF(原始数据!AK675="","",IF(ISERROR(MATCH(原始数据!AK675,各类选项!$E:$E,0)),1,0))</f>
        <v/>
      </c>
      <c r="I674" s="20" t="str">
        <f>IF(原始数据!AL675="","",IF(ISERROR(MATCH(原始数据!AL675,各类选项!$E:$E,0)),1,0))</f>
        <v/>
      </c>
      <c r="J674" s="20" t="str">
        <f>IF(原始数据!AR675="","",IF(ISERROR(MATCH(原始数据!AR675,各类选项!$E:$E,0)),1,0))</f>
        <v/>
      </c>
      <c r="K674" s="20" t="str">
        <f>IF(原始数据!AT675="","",IF(ISERROR(MATCH(原始数据!AT675,各类选项!$E:$E,0)),1,0))</f>
        <v/>
      </c>
      <c r="L674" s="20" t="str">
        <f>IF(原始数据!AM675="","",IF(ISERROR(MATCH(原始数据!AM675,各类选项!$C:$C,0)),1,0))</f>
        <v/>
      </c>
      <c r="M674" s="20" t="str">
        <f>IF(原始数据!AN675="","",IF(ISERROR(MATCH(原始数据!AN675,各类选项!$C:$C,0)),1,0))</f>
        <v/>
      </c>
      <c r="N674" s="20" t="str">
        <f>IF(原始数据!AO675="","",IF(ISERROR(MATCH(原始数据!AO675,各类选项!$C:$C,0)),1,0))</f>
        <v/>
      </c>
      <c r="O674" s="20" t="str">
        <f>IF(原始数据!AP675="","",IF(ISERROR(MATCH(原始数据!AP675,各类选项!$E:$E,0)),1,0))</f>
        <v/>
      </c>
      <c r="P674" s="20" t="str">
        <f>IF(原始数据!AQ675="","",IF(ISERROR(MATCH(原始数据!AQ675,各类选项!$E:$E,0)),1,0))</f>
        <v/>
      </c>
      <c r="Q674" s="20" t="str">
        <f>IF(原始数据!AR675="","",IF(ISERROR(MATCH(原始数据!AR675,各类选项!$E:$E,0)),1,0))</f>
        <v/>
      </c>
      <c r="R674" s="20" t="str">
        <f>IF(原始数据!AS675="","",IF(ISERROR(MATCH(原始数据!AS675,各类选项!$E:$E,0)),1,0))</f>
        <v/>
      </c>
      <c r="S674" s="20" t="str">
        <f>IF(原始数据!AV675="","",IF(ISERROR(MATCH(原始数据!AV675,各类选项!$C:$C,0)),1,0))</f>
        <v/>
      </c>
      <c r="T674" s="20" t="str">
        <f>IF(赛后数据!M675="","",IF(ISERROR(MATCH(赛后数据!M675,(各类选项!J:J),0)),1,0))</f>
        <v/>
      </c>
      <c r="U674" s="20" t="str">
        <f>IF(赛后数据!U675="","",IF(ISERROR(MATCH(赛后数据!U675,(各类选项!J:J),0)),1,0))</f>
        <v/>
      </c>
      <c r="V674" s="20" t="str">
        <f>IF(赛后数据!AC675="","",IF(ISERROR(MATCH(赛后数据!AC675,(各类选项!J:J),0)),1,0))</f>
        <v/>
      </c>
      <c r="W674" s="20" t="str">
        <f>IF(赛后数据!AK675="","",IF(ISERROR(MATCH(赛后数据!AK675,(各类选项!J:J),0)),1,0))</f>
        <v/>
      </c>
      <c r="Y674" s="20" t="str">
        <f>IF(对局数据!AM675="","",IF(ISERROR(MATCH(对局数据!AM675,(各类选项!J:J),0)),1,0))</f>
        <v/>
      </c>
    </row>
    <row r="675" spans="1:25">
      <c r="A675" s="20">
        <f t="shared" si="30"/>
        <v>0</v>
      </c>
      <c r="B675" s="20">
        <f t="shared" si="31"/>
        <v>0</v>
      </c>
      <c r="C675" s="20">
        <f t="shared" si="32"/>
        <v>0</v>
      </c>
      <c r="D675" s="20" t="str">
        <f>IF(原始数据!K676="","",IF(ISERROR(MATCH(原始数据!K676,原始数据!E676:F676,0)),1,0)-IF(原始数据!K676="",1,0))</f>
        <v/>
      </c>
      <c r="E675" s="20" t="str">
        <f>IF(原始数据!L676="","",IF(ISERROR(MATCH(原始数据!L676,各类选项!L:L,0)),1,0)-IF(原始数据!L676="",1,0))</f>
        <v/>
      </c>
      <c r="F675" s="20" t="str">
        <f>IF(原始数据!W676="","",IF(ISERROR(MATCH(原始数据!W676,各类选项!G:G,0)),1,0))</f>
        <v/>
      </c>
      <c r="G675" s="20" t="str">
        <f>IF(原始数据!X676="","",IF(ISERROR(MATCH(原始数据!X676,各类选项!G:G,0)),1,0))</f>
        <v/>
      </c>
      <c r="H675" s="20" t="str">
        <f>IF(原始数据!AK676="","",IF(ISERROR(MATCH(原始数据!AK676,各类选项!$E:$E,0)),1,0))</f>
        <v/>
      </c>
      <c r="I675" s="20" t="str">
        <f>IF(原始数据!AL676="","",IF(ISERROR(MATCH(原始数据!AL676,各类选项!$E:$E,0)),1,0))</f>
        <v/>
      </c>
      <c r="J675" s="20" t="str">
        <f>IF(原始数据!AR676="","",IF(ISERROR(MATCH(原始数据!AR676,各类选项!$E:$E,0)),1,0))</f>
        <v/>
      </c>
      <c r="K675" s="20" t="str">
        <f>IF(原始数据!AT676="","",IF(ISERROR(MATCH(原始数据!AT676,各类选项!$E:$E,0)),1,0))</f>
        <v/>
      </c>
      <c r="L675" s="20" t="str">
        <f>IF(原始数据!AM676="","",IF(ISERROR(MATCH(原始数据!AM676,各类选项!$C:$C,0)),1,0))</f>
        <v/>
      </c>
      <c r="M675" s="20" t="str">
        <f>IF(原始数据!AN676="","",IF(ISERROR(MATCH(原始数据!AN676,各类选项!$C:$C,0)),1,0))</f>
        <v/>
      </c>
      <c r="N675" s="20" t="str">
        <f>IF(原始数据!AO676="","",IF(ISERROR(MATCH(原始数据!AO676,各类选项!$C:$C,0)),1,0))</f>
        <v/>
      </c>
      <c r="O675" s="20" t="str">
        <f>IF(原始数据!AP676="","",IF(ISERROR(MATCH(原始数据!AP676,各类选项!$E:$E,0)),1,0))</f>
        <v/>
      </c>
      <c r="P675" s="20" t="str">
        <f>IF(原始数据!AQ676="","",IF(ISERROR(MATCH(原始数据!AQ676,各类选项!$E:$E,0)),1,0))</f>
        <v/>
      </c>
      <c r="Q675" s="20" t="str">
        <f>IF(原始数据!AR676="","",IF(ISERROR(MATCH(原始数据!AR676,各类选项!$E:$E,0)),1,0))</f>
        <v/>
      </c>
      <c r="R675" s="20" t="str">
        <f>IF(原始数据!AS676="","",IF(ISERROR(MATCH(原始数据!AS676,各类选项!$E:$E,0)),1,0))</f>
        <v/>
      </c>
      <c r="S675" s="20" t="str">
        <f>IF(原始数据!AV676="","",IF(ISERROR(MATCH(原始数据!AV676,各类选项!$C:$C,0)),1,0))</f>
        <v/>
      </c>
      <c r="T675" s="20" t="str">
        <f>IF(赛后数据!M676="","",IF(ISERROR(MATCH(赛后数据!M676,(各类选项!J:J),0)),1,0))</f>
        <v/>
      </c>
      <c r="U675" s="20" t="str">
        <f>IF(赛后数据!U676="","",IF(ISERROR(MATCH(赛后数据!U676,(各类选项!J:J),0)),1,0))</f>
        <v/>
      </c>
      <c r="V675" s="20" t="str">
        <f>IF(赛后数据!AC676="","",IF(ISERROR(MATCH(赛后数据!AC676,(各类选项!J:J),0)),1,0))</f>
        <v/>
      </c>
      <c r="W675" s="20" t="str">
        <f>IF(赛后数据!AK676="","",IF(ISERROR(MATCH(赛后数据!AK676,(各类选项!J:J),0)),1,0))</f>
        <v/>
      </c>
      <c r="Y675" s="20" t="str">
        <f>IF(对局数据!AM676="","",IF(ISERROR(MATCH(对局数据!AM676,(各类选项!J:J),0)),1,0))</f>
        <v/>
      </c>
    </row>
    <row r="676" spans="1:25">
      <c r="A676" s="20">
        <f t="shared" si="30"/>
        <v>0</v>
      </c>
      <c r="B676" s="20">
        <f t="shared" si="31"/>
        <v>0</v>
      </c>
      <c r="C676" s="20">
        <f t="shared" si="32"/>
        <v>0</v>
      </c>
      <c r="D676" s="20" t="str">
        <f>IF(原始数据!K677="","",IF(ISERROR(MATCH(原始数据!K677,原始数据!E677:F677,0)),1,0)-IF(原始数据!K677="",1,0))</f>
        <v/>
      </c>
      <c r="E676" s="20" t="str">
        <f>IF(原始数据!L677="","",IF(ISERROR(MATCH(原始数据!L677,各类选项!L:L,0)),1,0)-IF(原始数据!L677="",1,0))</f>
        <v/>
      </c>
      <c r="F676" s="20" t="str">
        <f>IF(原始数据!W677="","",IF(ISERROR(MATCH(原始数据!W677,各类选项!G:G,0)),1,0))</f>
        <v/>
      </c>
      <c r="G676" s="20" t="str">
        <f>IF(原始数据!X677="","",IF(ISERROR(MATCH(原始数据!X677,各类选项!G:G,0)),1,0))</f>
        <v/>
      </c>
      <c r="H676" s="20" t="str">
        <f>IF(原始数据!AK677="","",IF(ISERROR(MATCH(原始数据!AK677,各类选项!$E:$E,0)),1,0))</f>
        <v/>
      </c>
      <c r="I676" s="20" t="str">
        <f>IF(原始数据!AL677="","",IF(ISERROR(MATCH(原始数据!AL677,各类选项!$E:$E,0)),1,0))</f>
        <v/>
      </c>
      <c r="J676" s="20" t="str">
        <f>IF(原始数据!AR677="","",IF(ISERROR(MATCH(原始数据!AR677,各类选项!$E:$E,0)),1,0))</f>
        <v/>
      </c>
      <c r="K676" s="20" t="str">
        <f>IF(原始数据!AT677="","",IF(ISERROR(MATCH(原始数据!AT677,各类选项!$E:$E,0)),1,0))</f>
        <v/>
      </c>
      <c r="L676" s="20" t="str">
        <f>IF(原始数据!AM677="","",IF(ISERROR(MATCH(原始数据!AM677,各类选项!$C:$C,0)),1,0))</f>
        <v/>
      </c>
      <c r="M676" s="20" t="str">
        <f>IF(原始数据!AN677="","",IF(ISERROR(MATCH(原始数据!AN677,各类选项!$C:$C,0)),1,0))</f>
        <v/>
      </c>
      <c r="N676" s="20" t="str">
        <f>IF(原始数据!AO677="","",IF(ISERROR(MATCH(原始数据!AO677,各类选项!$C:$C,0)),1,0))</f>
        <v/>
      </c>
      <c r="O676" s="20" t="str">
        <f>IF(原始数据!AP677="","",IF(ISERROR(MATCH(原始数据!AP677,各类选项!$E:$E,0)),1,0))</f>
        <v/>
      </c>
      <c r="P676" s="20" t="str">
        <f>IF(原始数据!AQ677="","",IF(ISERROR(MATCH(原始数据!AQ677,各类选项!$E:$E,0)),1,0))</f>
        <v/>
      </c>
      <c r="Q676" s="20" t="str">
        <f>IF(原始数据!AR677="","",IF(ISERROR(MATCH(原始数据!AR677,各类选项!$E:$E,0)),1,0))</f>
        <v/>
      </c>
      <c r="R676" s="20" t="str">
        <f>IF(原始数据!AS677="","",IF(ISERROR(MATCH(原始数据!AS677,各类选项!$E:$E,0)),1,0))</f>
        <v/>
      </c>
      <c r="S676" s="20" t="str">
        <f>IF(原始数据!AV677="","",IF(ISERROR(MATCH(原始数据!AV677,各类选项!$C:$C,0)),1,0))</f>
        <v/>
      </c>
      <c r="T676" s="20" t="str">
        <f>IF(赛后数据!M677="","",IF(ISERROR(MATCH(赛后数据!M677,(各类选项!J:J),0)),1,0))</f>
        <v/>
      </c>
      <c r="U676" s="20" t="str">
        <f>IF(赛后数据!U677="","",IF(ISERROR(MATCH(赛后数据!U677,(各类选项!J:J),0)),1,0))</f>
        <v/>
      </c>
      <c r="V676" s="20" t="str">
        <f>IF(赛后数据!AC677="","",IF(ISERROR(MATCH(赛后数据!AC677,(各类选项!J:J),0)),1,0))</f>
        <v/>
      </c>
      <c r="W676" s="20" t="str">
        <f>IF(赛后数据!AK677="","",IF(ISERROR(MATCH(赛后数据!AK677,(各类选项!J:J),0)),1,0))</f>
        <v/>
      </c>
      <c r="Y676" s="20" t="str">
        <f>IF(对局数据!AM677="","",IF(ISERROR(MATCH(对局数据!AM677,(各类选项!J:J),0)),1,0))</f>
        <v/>
      </c>
    </row>
    <row r="677" spans="1:25">
      <c r="A677" s="20">
        <f t="shared" si="30"/>
        <v>0</v>
      </c>
      <c r="B677" s="20">
        <f t="shared" si="31"/>
        <v>0</v>
      </c>
      <c r="C677" s="20">
        <f t="shared" si="32"/>
        <v>0</v>
      </c>
      <c r="D677" s="20" t="str">
        <f>IF(原始数据!K678="","",IF(ISERROR(MATCH(原始数据!K678,原始数据!E678:F678,0)),1,0)-IF(原始数据!K678="",1,0))</f>
        <v/>
      </c>
      <c r="E677" s="20" t="str">
        <f>IF(原始数据!L678="","",IF(ISERROR(MATCH(原始数据!L678,各类选项!L:L,0)),1,0)-IF(原始数据!L678="",1,0))</f>
        <v/>
      </c>
      <c r="F677" s="20" t="str">
        <f>IF(原始数据!W678="","",IF(ISERROR(MATCH(原始数据!W678,各类选项!G:G,0)),1,0))</f>
        <v/>
      </c>
      <c r="G677" s="20" t="str">
        <f>IF(原始数据!X678="","",IF(ISERROR(MATCH(原始数据!X678,各类选项!G:G,0)),1,0))</f>
        <v/>
      </c>
      <c r="H677" s="20" t="str">
        <f>IF(原始数据!AK678="","",IF(ISERROR(MATCH(原始数据!AK678,各类选项!$E:$E,0)),1,0))</f>
        <v/>
      </c>
      <c r="I677" s="20" t="str">
        <f>IF(原始数据!AL678="","",IF(ISERROR(MATCH(原始数据!AL678,各类选项!$E:$E,0)),1,0))</f>
        <v/>
      </c>
      <c r="J677" s="20" t="str">
        <f>IF(原始数据!AR678="","",IF(ISERROR(MATCH(原始数据!AR678,各类选项!$E:$E,0)),1,0))</f>
        <v/>
      </c>
      <c r="K677" s="20" t="str">
        <f>IF(原始数据!AT678="","",IF(ISERROR(MATCH(原始数据!AT678,各类选项!$E:$E,0)),1,0))</f>
        <v/>
      </c>
      <c r="L677" s="20" t="str">
        <f>IF(原始数据!AM678="","",IF(ISERROR(MATCH(原始数据!AM678,各类选项!$C:$C,0)),1,0))</f>
        <v/>
      </c>
      <c r="M677" s="20" t="str">
        <f>IF(原始数据!AN678="","",IF(ISERROR(MATCH(原始数据!AN678,各类选项!$C:$C,0)),1,0))</f>
        <v/>
      </c>
      <c r="N677" s="20" t="str">
        <f>IF(原始数据!AO678="","",IF(ISERROR(MATCH(原始数据!AO678,各类选项!$C:$C,0)),1,0))</f>
        <v/>
      </c>
      <c r="O677" s="20" t="str">
        <f>IF(原始数据!AP678="","",IF(ISERROR(MATCH(原始数据!AP678,各类选项!$E:$E,0)),1,0))</f>
        <v/>
      </c>
      <c r="P677" s="20" t="str">
        <f>IF(原始数据!AQ678="","",IF(ISERROR(MATCH(原始数据!AQ678,各类选项!$E:$E,0)),1,0))</f>
        <v/>
      </c>
      <c r="Q677" s="20" t="str">
        <f>IF(原始数据!AR678="","",IF(ISERROR(MATCH(原始数据!AR678,各类选项!$E:$E,0)),1,0))</f>
        <v/>
      </c>
      <c r="R677" s="20" t="str">
        <f>IF(原始数据!AS678="","",IF(ISERROR(MATCH(原始数据!AS678,各类选项!$E:$E,0)),1,0))</f>
        <v/>
      </c>
      <c r="S677" s="20" t="str">
        <f>IF(原始数据!AV678="","",IF(ISERROR(MATCH(原始数据!AV678,各类选项!$C:$C,0)),1,0))</f>
        <v/>
      </c>
      <c r="T677" s="20" t="str">
        <f>IF(赛后数据!M678="","",IF(ISERROR(MATCH(赛后数据!M678,(各类选项!J:J),0)),1,0))</f>
        <v/>
      </c>
      <c r="U677" s="20" t="str">
        <f>IF(赛后数据!U678="","",IF(ISERROR(MATCH(赛后数据!U678,(各类选项!J:J),0)),1,0))</f>
        <v/>
      </c>
      <c r="V677" s="20" t="str">
        <f>IF(赛后数据!AC678="","",IF(ISERROR(MATCH(赛后数据!AC678,(各类选项!J:J),0)),1,0))</f>
        <v/>
      </c>
      <c r="W677" s="20" t="str">
        <f>IF(赛后数据!AK678="","",IF(ISERROR(MATCH(赛后数据!AK678,(各类选项!J:J),0)),1,0))</f>
        <v/>
      </c>
      <c r="Y677" s="20" t="str">
        <f>IF(对局数据!AM678="","",IF(ISERROR(MATCH(对局数据!AM678,(各类选项!J:J),0)),1,0))</f>
        <v/>
      </c>
    </row>
    <row r="678" spans="1:25">
      <c r="A678" s="20">
        <f t="shared" si="30"/>
        <v>0</v>
      </c>
      <c r="B678" s="20">
        <f t="shared" si="31"/>
        <v>0</v>
      </c>
      <c r="C678" s="20">
        <f t="shared" si="32"/>
        <v>0</v>
      </c>
      <c r="D678" s="20" t="str">
        <f>IF(原始数据!K679="","",IF(ISERROR(MATCH(原始数据!K679,原始数据!E679:F679,0)),1,0)-IF(原始数据!K679="",1,0))</f>
        <v/>
      </c>
      <c r="E678" s="20" t="str">
        <f>IF(原始数据!L679="","",IF(ISERROR(MATCH(原始数据!L679,各类选项!L:L,0)),1,0)-IF(原始数据!L679="",1,0))</f>
        <v/>
      </c>
      <c r="F678" s="20" t="str">
        <f>IF(原始数据!W679="","",IF(ISERROR(MATCH(原始数据!W679,各类选项!G:G,0)),1,0))</f>
        <v/>
      </c>
      <c r="G678" s="20" t="str">
        <f>IF(原始数据!X679="","",IF(ISERROR(MATCH(原始数据!X679,各类选项!G:G,0)),1,0))</f>
        <v/>
      </c>
      <c r="H678" s="20" t="str">
        <f>IF(原始数据!AK679="","",IF(ISERROR(MATCH(原始数据!AK679,各类选项!$E:$E,0)),1,0))</f>
        <v/>
      </c>
      <c r="I678" s="20" t="str">
        <f>IF(原始数据!AL679="","",IF(ISERROR(MATCH(原始数据!AL679,各类选项!$E:$E,0)),1,0))</f>
        <v/>
      </c>
      <c r="J678" s="20" t="str">
        <f>IF(原始数据!AR679="","",IF(ISERROR(MATCH(原始数据!AR679,各类选项!$E:$E,0)),1,0))</f>
        <v/>
      </c>
      <c r="K678" s="20" t="str">
        <f>IF(原始数据!AT679="","",IF(ISERROR(MATCH(原始数据!AT679,各类选项!$E:$E,0)),1,0))</f>
        <v/>
      </c>
      <c r="L678" s="20" t="str">
        <f>IF(原始数据!AM679="","",IF(ISERROR(MATCH(原始数据!AM679,各类选项!$C:$C,0)),1,0))</f>
        <v/>
      </c>
      <c r="M678" s="20" t="str">
        <f>IF(原始数据!AN679="","",IF(ISERROR(MATCH(原始数据!AN679,各类选项!$C:$C,0)),1,0))</f>
        <v/>
      </c>
      <c r="N678" s="20" t="str">
        <f>IF(原始数据!AO679="","",IF(ISERROR(MATCH(原始数据!AO679,各类选项!$C:$C,0)),1,0))</f>
        <v/>
      </c>
      <c r="O678" s="20" t="str">
        <f>IF(原始数据!AP679="","",IF(ISERROR(MATCH(原始数据!AP679,各类选项!$E:$E,0)),1,0))</f>
        <v/>
      </c>
      <c r="P678" s="20" t="str">
        <f>IF(原始数据!AQ679="","",IF(ISERROR(MATCH(原始数据!AQ679,各类选项!$E:$E,0)),1,0))</f>
        <v/>
      </c>
      <c r="Q678" s="20" t="str">
        <f>IF(原始数据!AR679="","",IF(ISERROR(MATCH(原始数据!AR679,各类选项!$E:$E,0)),1,0))</f>
        <v/>
      </c>
      <c r="R678" s="20" t="str">
        <f>IF(原始数据!AS679="","",IF(ISERROR(MATCH(原始数据!AS679,各类选项!$E:$E,0)),1,0))</f>
        <v/>
      </c>
      <c r="S678" s="20" t="str">
        <f>IF(原始数据!AV679="","",IF(ISERROR(MATCH(原始数据!AV679,各类选项!$C:$C,0)),1,0))</f>
        <v/>
      </c>
      <c r="T678" s="20" t="str">
        <f>IF(赛后数据!M679="","",IF(ISERROR(MATCH(赛后数据!M679,(各类选项!J:J),0)),1,0))</f>
        <v/>
      </c>
      <c r="U678" s="20" t="str">
        <f>IF(赛后数据!U679="","",IF(ISERROR(MATCH(赛后数据!U679,(各类选项!J:J),0)),1,0))</f>
        <v/>
      </c>
      <c r="V678" s="20" t="str">
        <f>IF(赛后数据!AC679="","",IF(ISERROR(MATCH(赛后数据!AC679,(各类选项!J:J),0)),1,0))</f>
        <v/>
      </c>
      <c r="W678" s="20" t="str">
        <f>IF(赛后数据!AK679="","",IF(ISERROR(MATCH(赛后数据!AK679,(各类选项!J:J),0)),1,0))</f>
        <v/>
      </c>
      <c r="Y678" s="20" t="str">
        <f>IF(对局数据!AM679="","",IF(ISERROR(MATCH(对局数据!AM679,(各类选项!J:J),0)),1,0))</f>
        <v/>
      </c>
    </row>
    <row r="679" spans="1:25">
      <c r="A679" s="20">
        <f t="shared" si="30"/>
        <v>0</v>
      </c>
      <c r="B679" s="20">
        <f t="shared" si="31"/>
        <v>0</v>
      </c>
      <c r="C679" s="20">
        <f t="shared" si="32"/>
        <v>0</v>
      </c>
      <c r="D679" s="20" t="str">
        <f>IF(原始数据!K680="","",IF(ISERROR(MATCH(原始数据!K680,原始数据!E680:F680,0)),1,0)-IF(原始数据!K680="",1,0))</f>
        <v/>
      </c>
      <c r="E679" s="20" t="str">
        <f>IF(原始数据!L680="","",IF(ISERROR(MATCH(原始数据!L680,各类选项!L:L,0)),1,0)-IF(原始数据!L680="",1,0))</f>
        <v/>
      </c>
      <c r="F679" s="20" t="str">
        <f>IF(原始数据!W680="","",IF(ISERROR(MATCH(原始数据!W680,各类选项!G:G,0)),1,0))</f>
        <v/>
      </c>
      <c r="G679" s="20" t="str">
        <f>IF(原始数据!X680="","",IF(ISERROR(MATCH(原始数据!X680,各类选项!G:G,0)),1,0))</f>
        <v/>
      </c>
      <c r="H679" s="20" t="str">
        <f>IF(原始数据!AK680="","",IF(ISERROR(MATCH(原始数据!AK680,各类选项!$E:$E,0)),1,0))</f>
        <v/>
      </c>
      <c r="I679" s="20" t="str">
        <f>IF(原始数据!AL680="","",IF(ISERROR(MATCH(原始数据!AL680,各类选项!$E:$E,0)),1,0))</f>
        <v/>
      </c>
      <c r="J679" s="20" t="str">
        <f>IF(原始数据!AR680="","",IF(ISERROR(MATCH(原始数据!AR680,各类选项!$E:$E,0)),1,0))</f>
        <v/>
      </c>
      <c r="K679" s="20" t="str">
        <f>IF(原始数据!AT680="","",IF(ISERROR(MATCH(原始数据!AT680,各类选项!$E:$E,0)),1,0))</f>
        <v/>
      </c>
      <c r="L679" s="20" t="str">
        <f>IF(原始数据!AM680="","",IF(ISERROR(MATCH(原始数据!AM680,各类选项!$C:$C,0)),1,0))</f>
        <v/>
      </c>
      <c r="M679" s="20" t="str">
        <f>IF(原始数据!AN680="","",IF(ISERROR(MATCH(原始数据!AN680,各类选项!$C:$C,0)),1,0))</f>
        <v/>
      </c>
      <c r="N679" s="20" t="str">
        <f>IF(原始数据!AO680="","",IF(ISERROR(MATCH(原始数据!AO680,各类选项!$C:$C,0)),1,0))</f>
        <v/>
      </c>
      <c r="O679" s="20" t="str">
        <f>IF(原始数据!AP680="","",IF(ISERROR(MATCH(原始数据!AP680,各类选项!$E:$E,0)),1,0))</f>
        <v/>
      </c>
      <c r="P679" s="20" t="str">
        <f>IF(原始数据!AQ680="","",IF(ISERROR(MATCH(原始数据!AQ680,各类选项!$E:$E,0)),1,0))</f>
        <v/>
      </c>
      <c r="Q679" s="20" t="str">
        <f>IF(原始数据!AR680="","",IF(ISERROR(MATCH(原始数据!AR680,各类选项!$E:$E,0)),1,0))</f>
        <v/>
      </c>
      <c r="R679" s="20" t="str">
        <f>IF(原始数据!AS680="","",IF(ISERROR(MATCH(原始数据!AS680,各类选项!$E:$E,0)),1,0))</f>
        <v/>
      </c>
      <c r="S679" s="20" t="str">
        <f>IF(原始数据!AV680="","",IF(ISERROR(MATCH(原始数据!AV680,各类选项!$C:$C,0)),1,0))</f>
        <v/>
      </c>
      <c r="T679" s="20" t="str">
        <f>IF(赛后数据!M680="","",IF(ISERROR(MATCH(赛后数据!M680,(各类选项!J:J),0)),1,0))</f>
        <v/>
      </c>
      <c r="U679" s="20" t="str">
        <f>IF(赛后数据!U680="","",IF(ISERROR(MATCH(赛后数据!U680,(各类选项!J:J),0)),1,0))</f>
        <v/>
      </c>
      <c r="V679" s="20" t="str">
        <f>IF(赛后数据!AC680="","",IF(ISERROR(MATCH(赛后数据!AC680,(各类选项!J:J),0)),1,0))</f>
        <v/>
      </c>
      <c r="W679" s="20" t="str">
        <f>IF(赛后数据!AK680="","",IF(ISERROR(MATCH(赛后数据!AK680,(各类选项!J:J),0)),1,0))</f>
        <v/>
      </c>
      <c r="Y679" s="20" t="str">
        <f>IF(对局数据!AM680="","",IF(ISERROR(MATCH(对局数据!AM680,(各类选项!J:J),0)),1,0))</f>
        <v/>
      </c>
    </row>
    <row r="680" spans="1:25">
      <c r="A680" s="20">
        <f t="shared" si="30"/>
        <v>0</v>
      </c>
      <c r="B680" s="20">
        <f t="shared" si="31"/>
        <v>0</v>
      </c>
      <c r="C680" s="20">
        <f t="shared" si="32"/>
        <v>0</v>
      </c>
      <c r="D680" s="20" t="str">
        <f>IF(原始数据!K681="","",IF(ISERROR(MATCH(原始数据!K681,原始数据!E681:F681,0)),1,0)-IF(原始数据!K681="",1,0))</f>
        <v/>
      </c>
      <c r="E680" s="20" t="str">
        <f>IF(原始数据!L681="","",IF(ISERROR(MATCH(原始数据!L681,各类选项!L:L,0)),1,0)-IF(原始数据!L681="",1,0))</f>
        <v/>
      </c>
      <c r="F680" s="20" t="str">
        <f>IF(原始数据!W681="","",IF(ISERROR(MATCH(原始数据!W681,各类选项!G:G,0)),1,0))</f>
        <v/>
      </c>
      <c r="G680" s="20" t="str">
        <f>IF(原始数据!X681="","",IF(ISERROR(MATCH(原始数据!X681,各类选项!G:G,0)),1,0))</f>
        <v/>
      </c>
      <c r="H680" s="20" t="str">
        <f>IF(原始数据!AK681="","",IF(ISERROR(MATCH(原始数据!AK681,各类选项!$E:$E,0)),1,0))</f>
        <v/>
      </c>
      <c r="I680" s="20" t="str">
        <f>IF(原始数据!AL681="","",IF(ISERROR(MATCH(原始数据!AL681,各类选项!$E:$E,0)),1,0))</f>
        <v/>
      </c>
      <c r="J680" s="20" t="str">
        <f>IF(原始数据!AR681="","",IF(ISERROR(MATCH(原始数据!AR681,各类选项!$E:$E,0)),1,0))</f>
        <v/>
      </c>
      <c r="K680" s="20" t="str">
        <f>IF(原始数据!AT681="","",IF(ISERROR(MATCH(原始数据!AT681,各类选项!$E:$E,0)),1,0))</f>
        <v/>
      </c>
      <c r="L680" s="20" t="str">
        <f>IF(原始数据!AM681="","",IF(ISERROR(MATCH(原始数据!AM681,各类选项!$C:$C,0)),1,0))</f>
        <v/>
      </c>
      <c r="M680" s="20" t="str">
        <f>IF(原始数据!AN681="","",IF(ISERROR(MATCH(原始数据!AN681,各类选项!$C:$C,0)),1,0))</f>
        <v/>
      </c>
      <c r="N680" s="20" t="str">
        <f>IF(原始数据!AO681="","",IF(ISERROR(MATCH(原始数据!AO681,各类选项!$C:$C,0)),1,0))</f>
        <v/>
      </c>
      <c r="O680" s="20" t="str">
        <f>IF(原始数据!AP681="","",IF(ISERROR(MATCH(原始数据!AP681,各类选项!$E:$E,0)),1,0))</f>
        <v/>
      </c>
      <c r="P680" s="20" t="str">
        <f>IF(原始数据!AQ681="","",IF(ISERROR(MATCH(原始数据!AQ681,各类选项!$E:$E,0)),1,0))</f>
        <v/>
      </c>
      <c r="Q680" s="20" t="str">
        <f>IF(原始数据!AR681="","",IF(ISERROR(MATCH(原始数据!AR681,各类选项!$E:$E,0)),1,0))</f>
        <v/>
      </c>
      <c r="R680" s="20" t="str">
        <f>IF(原始数据!AS681="","",IF(ISERROR(MATCH(原始数据!AS681,各类选项!$E:$E,0)),1,0))</f>
        <v/>
      </c>
      <c r="S680" s="20" t="str">
        <f>IF(原始数据!AV681="","",IF(ISERROR(MATCH(原始数据!AV681,各类选项!$C:$C,0)),1,0))</f>
        <v/>
      </c>
      <c r="T680" s="20" t="str">
        <f>IF(赛后数据!M681="","",IF(ISERROR(MATCH(赛后数据!M681,(各类选项!J:J),0)),1,0))</f>
        <v/>
      </c>
      <c r="U680" s="20" t="str">
        <f>IF(赛后数据!U681="","",IF(ISERROR(MATCH(赛后数据!U681,(各类选项!J:J),0)),1,0))</f>
        <v/>
      </c>
      <c r="V680" s="20" t="str">
        <f>IF(赛后数据!AC681="","",IF(ISERROR(MATCH(赛后数据!AC681,(各类选项!J:J),0)),1,0))</f>
        <v/>
      </c>
      <c r="W680" s="20" t="str">
        <f>IF(赛后数据!AK681="","",IF(ISERROR(MATCH(赛后数据!AK681,(各类选项!J:J),0)),1,0))</f>
        <v/>
      </c>
      <c r="Y680" s="20" t="str">
        <f>IF(对局数据!AM681="","",IF(ISERROR(MATCH(对局数据!AM681,(各类选项!J:J),0)),1,0))</f>
        <v/>
      </c>
    </row>
    <row r="681" spans="1:25">
      <c r="A681" s="20">
        <f t="shared" si="30"/>
        <v>0</v>
      </c>
      <c r="B681" s="20">
        <f t="shared" si="31"/>
        <v>0</v>
      </c>
      <c r="C681" s="20">
        <f t="shared" si="32"/>
        <v>0</v>
      </c>
      <c r="D681" s="20" t="str">
        <f>IF(原始数据!K682="","",IF(ISERROR(MATCH(原始数据!K682,原始数据!E682:F682,0)),1,0)-IF(原始数据!K682="",1,0))</f>
        <v/>
      </c>
      <c r="E681" s="20" t="str">
        <f>IF(原始数据!L682="","",IF(ISERROR(MATCH(原始数据!L682,各类选项!L:L,0)),1,0)-IF(原始数据!L682="",1,0))</f>
        <v/>
      </c>
      <c r="F681" s="20" t="str">
        <f>IF(原始数据!W682="","",IF(ISERROR(MATCH(原始数据!W682,各类选项!G:G,0)),1,0))</f>
        <v/>
      </c>
      <c r="G681" s="20" t="str">
        <f>IF(原始数据!X682="","",IF(ISERROR(MATCH(原始数据!X682,各类选项!G:G,0)),1,0))</f>
        <v/>
      </c>
      <c r="H681" s="20" t="str">
        <f>IF(原始数据!AK682="","",IF(ISERROR(MATCH(原始数据!AK682,各类选项!$E:$E,0)),1,0))</f>
        <v/>
      </c>
      <c r="I681" s="20" t="str">
        <f>IF(原始数据!AL682="","",IF(ISERROR(MATCH(原始数据!AL682,各类选项!$E:$E,0)),1,0))</f>
        <v/>
      </c>
      <c r="J681" s="20" t="str">
        <f>IF(原始数据!AR682="","",IF(ISERROR(MATCH(原始数据!AR682,各类选项!$E:$E,0)),1,0))</f>
        <v/>
      </c>
      <c r="K681" s="20" t="str">
        <f>IF(原始数据!AT682="","",IF(ISERROR(MATCH(原始数据!AT682,各类选项!$E:$E,0)),1,0))</f>
        <v/>
      </c>
      <c r="L681" s="20" t="str">
        <f>IF(原始数据!AM682="","",IF(ISERROR(MATCH(原始数据!AM682,各类选项!$C:$C,0)),1,0))</f>
        <v/>
      </c>
      <c r="M681" s="20" t="str">
        <f>IF(原始数据!AN682="","",IF(ISERROR(MATCH(原始数据!AN682,各类选项!$C:$C,0)),1,0))</f>
        <v/>
      </c>
      <c r="N681" s="20" t="str">
        <f>IF(原始数据!AO682="","",IF(ISERROR(MATCH(原始数据!AO682,各类选项!$C:$C,0)),1,0))</f>
        <v/>
      </c>
      <c r="O681" s="20" t="str">
        <f>IF(原始数据!AP682="","",IF(ISERROR(MATCH(原始数据!AP682,各类选项!$E:$E,0)),1,0))</f>
        <v/>
      </c>
      <c r="P681" s="20" t="str">
        <f>IF(原始数据!AQ682="","",IF(ISERROR(MATCH(原始数据!AQ682,各类选项!$E:$E,0)),1,0))</f>
        <v/>
      </c>
      <c r="Q681" s="20" t="str">
        <f>IF(原始数据!AR682="","",IF(ISERROR(MATCH(原始数据!AR682,各类选项!$E:$E,0)),1,0))</f>
        <v/>
      </c>
      <c r="R681" s="20" t="str">
        <f>IF(原始数据!AS682="","",IF(ISERROR(MATCH(原始数据!AS682,各类选项!$E:$E,0)),1,0))</f>
        <v/>
      </c>
      <c r="S681" s="20" t="str">
        <f>IF(原始数据!AV682="","",IF(ISERROR(MATCH(原始数据!AV682,各类选项!$C:$C,0)),1,0))</f>
        <v/>
      </c>
      <c r="T681" s="20" t="str">
        <f>IF(赛后数据!M682="","",IF(ISERROR(MATCH(赛后数据!M682,(各类选项!J:J),0)),1,0))</f>
        <v/>
      </c>
      <c r="U681" s="20" t="str">
        <f>IF(赛后数据!U682="","",IF(ISERROR(MATCH(赛后数据!U682,(各类选项!J:J),0)),1,0))</f>
        <v/>
      </c>
      <c r="V681" s="20" t="str">
        <f>IF(赛后数据!AC682="","",IF(ISERROR(MATCH(赛后数据!AC682,(各类选项!J:J),0)),1,0))</f>
        <v/>
      </c>
      <c r="W681" s="20" t="str">
        <f>IF(赛后数据!AK682="","",IF(ISERROR(MATCH(赛后数据!AK682,(各类选项!J:J),0)),1,0))</f>
        <v/>
      </c>
      <c r="Y681" s="20" t="str">
        <f>IF(对局数据!AM682="","",IF(ISERROR(MATCH(对局数据!AM682,(各类选项!J:J),0)),1,0))</f>
        <v/>
      </c>
    </row>
    <row r="682" spans="1:25">
      <c r="A682" s="20">
        <f t="shared" si="30"/>
        <v>0</v>
      </c>
      <c r="B682" s="20">
        <f t="shared" si="31"/>
        <v>0</v>
      </c>
      <c r="C682" s="20">
        <f t="shared" si="32"/>
        <v>0</v>
      </c>
      <c r="D682" s="20" t="str">
        <f>IF(原始数据!K683="","",IF(ISERROR(MATCH(原始数据!K683,原始数据!E683:F683,0)),1,0)-IF(原始数据!K683="",1,0))</f>
        <v/>
      </c>
      <c r="E682" s="20" t="str">
        <f>IF(原始数据!L683="","",IF(ISERROR(MATCH(原始数据!L683,各类选项!L:L,0)),1,0)-IF(原始数据!L683="",1,0))</f>
        <v/>
      </c>
      <c r="F682" s="20" t="str">
        <f>IF(原始数据!W683="","",IF(ISERROR(MATCH(原始数据!W683,各类选项!G:G,0)),1,0))</f>
        <v/>
      </c>
      <c r="G682" s="20" t="str">
        <f>IF(原始数据!X683="","",IF(ISERROR(MATCH(原始数据!X683,各类选项!G:G,0)),1,0))</f>
        <v/>
      </c>
      <c r="H682" s="20" t="str">
        <f>IF(原始数据!AK683="","",IF(ISERROR(MATCH(原始数据!AK683,各类选项!$E:$E,0)),1,0))</f>
        <v/>
      </c>
      <c r="I682" s="20" t="str">
        <f>IF(原始数据!AL683="","",IF(ISERROR(MATCH(原始数据!AL683,各类选项!$E:$E,0)),1,0))</f>
        <v/>
      </c>
      <c r="J682" s="20" t="str">
        <f>IF(原始数据!AR683="","",IF(ISERROR(MATCH(原始数据!AR683,各类选项!$E:$E,0)),1,0))</f>
        <v/>
      </c>
      <c r="K682" s="20" t="str">
        <f>IF(原始数据!AT683="","",IF(ISERROR(MATCH(原始数据!AT683,各类选项!$E:$E,0)),1,0))</f>
        <v/>
      </c>
      <c r="L682" s="20" t="str">
        <f>IF(原始数据!AM683="","",IF(ISERROR(MATCH(原始数据!AM683,各类选项!$C:$C,0)),1,0))</f>
        <v/>
      </c>
      <c r="M682" s="20" t="str">
        <f>IF(原始数据!AN683="","",IF(ISERROR(MATCH(原始数据!AN683,各类选项!$C:$C,0)),1,0))</f>
        <v/>
      </c>
      <c r="N682" s="20" t="str">
        <f>IF(原始数据!AO683="","",IF(ISERROR(MATCH(原始数据!AO683,各类选项!$C:$C,0)),1,0))</f>
        <v/>
      </c>
      <c r="O682" s="20" t="str">
        <f>IF(原始数据!AP683="","",IF(ISERROR(MATCH(原始数据!AP683,各类选项!$E:$E,0)),1,0))</f>
        <v/>
      </c>
      <c r="P682" s="20" t="str">
        <f>IF(原始数据!AQ683="","",IF(ISERROR(MATCH(原始数据!AQ683,各类选项!$E:$E,0)),1,0))</f>
        <v/>
      </c>
      <c r="Q682" s="20" t="str">
        <f>IF(原始数据!AR683="","",IF(ISERROR(MATCH(原始数据!AR683,各类选项!$E:$E,0)),1,0))</f>
        <v/>
      </c>
      <c r="R682" s="20" t="str">
        <f>IF(原始数据!AS683="","",IF(ISERROR(MATCH(原始数据!AS683,各类选项!$E:$E,0)),1,0))</f>
        <v/>
      </c>
      <c r="S682" s="20" t="str">
        <f>IF(原始数据!AV683="","",IF(ISERROR(MATCH(原始数据!AV683,各类选项!$C:$C,0)),1,0))</f>
        <v/>
      </c>
      <c r="T682" s="20" t="str">
        <f>IF(赛后数据!M683="","",IF(ISERROR(MATCH(赛后数据!M683,(各类选项!J:J),0)),1,0))</f>
        <v/>
      </c>
      <c r="U682" s="20" t="str">
        <f>IF(赛后数据!U683="","",IF(ISERROR(MATCH(赛后数据!U683,(各类选项!J:J),0)),1,0))</f>
        <v/>
      </c>
      <c r="V682" s="20" t="str">
        <f>IF(赛后数据!AC683="","",IF(ISERROR(MATCH(赛后数据!AC683,(各类选项!J:J),0)),1,0))</f>
        <v/>
      </c>
      <c r="W682" s="20" t="str">
        <f>IF(赛后数据!AK683="","",IF(ISERROR(MATCH(赛后数据!AK683,(各类选项!J:J),0)),1,0))</f>
        <v/>
      </c>
      <c r="Y682" s="20" t="str">
        <f>IF(对局数据!AM683="","",IF(ISERROR(MATCH(对局数据!AM683,(各类选项!J:J),0)),1,0))</f>
        <v/>
      </c>
    </row>
    <row r="683" spans="1:25">
      <c r="A683" s="20">
        <f t="shared" si="30"/>
        <v>0</v>
      </c>
      <c r="B683" s="20">
        <f t="shared" si="31"/>
        <v>0</v>
      </c>
      <c r="C683" s="20">
        <f t="shared" si="32"/>
        <v>0</v>
      </c>
      <c r="D683" s="20" t="str">
        <f>IF(原始数据!K684="","",IF(ISERROR(MATCH(原始数据!K684,原始数据!E684:F684,0)),1,0)-IF(原始数据!K684="",1,0))</f>
        <v/>
      </c>
      <c r="E683" s="20" t="str">
        <f>IF(原始数据!L684="","",IF(ISERROR(MATCH(原始数据!L684,各类选项!L:L,0)),1,0)-IF(原始数据!L684="",1,0))</f>
        <v/>
      </c>
      <c r="F683" s="20" t="str">
        <f>IF(原始数据!W684="","",IF(ISERROR(MATCH(原始数据!W684,各类选项!G:G,0)),1,0))</f>
        <v/>
      </c>
      <c r="G683" s="20" t="str">
        <f>IF(原始数据!X684="","",IF(ISERROR(MATCH(原始数据!X684,各类选项!G:G,0)),1,0))</f>
        <v/>
      </c>
      <c r="H683" s="20" t="str">
        <f>IF(原始数据!AK684="","",IF(ISERROR(MATCH(原始数据!AK684,各类选项!$E:$E,0)),1,0))</f>
        <v/>
      </c>
      <c r="I683" s="20" t="str">
        <f>IF(原始数据!AL684="","",IF(ISERROR(MATCH(原始数据!AL684,各类选项!$E:$E,0)),1,0))</f>
        <v/>
      </c>
      <c r="J683" s="20" t="str">
        <f>IF(原始数据!AR684="","",IF(ISERROR(MATCH(原始数据!AR684,各类选项!$E:$E,0)),1,0))</f>
        <v/>
      </c>
      <c r="K683" s="20" t="str">
        <f>IF(原始数据!AT684="","",IF(ISERROR(MATCH(原始数据!AT684,各类选项!$E:$E,0)),1,0))</f>
        <v/>
      </c>
      <c r="L683" s="20" t="str">
        <f>IF(原始数据!AM684="","",IF(ISERROR(MATCH(原始数据!AM684,各类选项!$C:$C,0)),1,0))</f>
        <v/>
      </c>
      <c r="M683" s="20" t="str">
        <f>IF(原始数据!AN684="","",IF(ISERROR(MATCH(原始数据!AN684,各类选项!$C:$C,0)),1,0))</f>
        <v/>
      </c>
      <c r="N683" s="20" t="str">
        <f>IF(原始数据!AO684="","",IF(ISERROR(MATCH(原始数据!AO684,各类选项!$C:$C,0)),1,0))</f>
        <v/>
      </c>
      <c r="O683" s="20" t="str">
        <f>IF(原始数据!AP684="","",IF(ISERROR(MATCH(原始数据!AP684,各类选项!$E:$E,0)),1,0))</f>
        <v/>
      </c>
      <c r="P683" s="20" t="str">
        <f>IF(原始数据!AQ684="","",IF(ISERROR(MATCH(原始数据!AQ684,各类选项!$E:$E,0)),1,0))</f>
        <v/>
      </c>
      <c r="Q683" s="20" t="str">
        <f>IF(原始数据!AR684="","",IF(ISERROR(MATCH(原始数据!AR684,各类选项!$E:$E,0)),1,0))</f>
        <v/>
      </c>
      <c r="R683" s="20" t="str">
        <f>IF(原始数据!AS684="","",IF(ISERROR(MATCH(原始数据!AS684,各类选项!$E:$E,0)),1,0))</f>
        <v/>
      </c>
      <c r="S683" s="20" t="str">
        <f>IF(原始数据!AV684="","",IF(ISERROR(MATCH(原始数据!AV684,各类选项!$C:$C,0)),1,0))</f>
        <v/>
      </c>
      <c r="T683" s="20" t="str">
        <f>IF(赛后数据!M684="","",IF(ISERROR(MATCH(赛后数据!M684,(各类选项!J:J),0)),1,0))</f>
        <v/>
      </c>
      <c r="U683" s="20" t="str">
        <f>IF(赛后数据!U684="","",IF(ISERROR(MATCH(赛后数据!U684,(各类选项!J:J),0)),1,0))</f>
        <v/>
      </c>
      <c r="V683" s="20" t="str">
        <f>IF(赛后数据!AC684="","",IF(ISERROR(MATCH(赛后数据!AC684,(各类选项!J:J),0)),1,0))</f>
        <v/>
      </c>
      <c r="W683" s="20" t="str">
        <f>IF(赛后数据!AK684="","",IF(ISERROR(MATCH(赛后数据!AK684,(各类选项!J:J),0)),1,0))</f>
        <v/>
      </c>
      <c r="Y683" s="20" t="str">
        <f>IF(对局数据!AM684="","",IF(ISERROR(MATCH(对局数据!AM684,(各类选项!J:J),0)),1,0))</f>
        <v/>
      </c>
    </row>
    <row r="684" spans="1:25">
      <c r="A684" s="20">
        <f t="shared" si="30"/>
        <v>0</v>
      </c>
      <c r="B684" s="20">
        <f t="shared" si="31"/>
        <v>0</v>
      </c>
      <c r="C684" s="20">
        <f t="shared" si="32"/>
        <v>0</v>
      </c>
      <c r="D684" s="20" t="str">
        <f>IF(原始数据!K685="","",IF(ISERROR(MATCH(原始数据!K685,原始数据!E685:F685,0)),1,0)-IF(原始数据!K685="",1,0))</f>
        <v/>
      </c>
      <c r="E684" s="20" t="str">
        <f>IF(原始数据!L685="","",IF(ISERROR(MATCH(原始数据!L685,各类选项!L:L,0)),1,0)-IF(原始数据!L685="",1,0))</f>
        <v/>
      </c>
      <c r="F684" s="20" t="str">
        <f>IF(原始数据!W685="","",IF(ISERROR(MATCH(原始数据!W685,各类选项!G:G,0)),1,0))</f>
        <v/>
      </c>
      <c r="G684" s="20" t="str">
        <f>IF(原始数据!X685="","",IF(ISERROR(MATCH(原始数据!X685,各类选项!G:G,0)),1,0))</f>
        <v/>
      </c>
      <c r="H684" s="20" t="str">
        <f>IF(原始数据!AK685="","",IF(ISERROR(MATCH(原始数据!AK685,各类选项!$E:$E,0)),1,0))</f>
        <v/>
      </c>
      <c r="I684" s="20" t="str">
        <f>IF(原始数据!AL685="","",IF(ISERROR(MATCH(原始数据!AL685,各类选项!$E:$E,0)),1,0))</f>
        <v/>
      </c>
      <c r="J684" s="20" t="str">
        <f>IF(原始数据!AR685="","",IF(ISERROR(MATCH(原始数据!AR685,各类选项!$E:$E,0)),1,0))</f>
        <v/>
      </c>
      <c r="K684" s="20" t="str">
        <f>IF(原始数据!AT685="","",IF(ISERROR(MATCH(原始数据!AT685,各类选项!$E:$E,0)),1,0))</f>
        <v/>
      </c>
      <c r="L684" s="20" t="str">
        <f>IF(原始数据!AM685="","",IF(ISERROR(MATCH(原始数据!AM685,各类选项!$C:$C,0)),1,0))</f>
        <v/>
      </c>
      <c r="M684" s="20" t="str">
        <f>IF(原始数据!AN685="","",IF(ISERROR(MATCH(原始数据!AN685,各类选项!$C:$C,0)),1,0))</f>
        <v/>
      </c>
      <c r="N684" s="20" t="str">
        <f>IF(原始数据!AO685="","",IF(ISERROR(MATCH(原始数据!AO685,各类选项!$C:$C,0)),1,0))</f>
        <v/>
      </c>
      <c r="O684" s="20" t="str">
        <f>IF(原始数据!AP685="","",IF(ISERROR(MATCH(原始数据!AP685,各类选项!$E:$E,0)),1,0))</f>
        <v/>
      </c>
      <c r="P684" s="20" t="str">
        <f>IF(原始数据!AQ685="","",IF(ISERROR(MATCH(原始数据!AQ685,各类选项!$E:$E,0)),1,0))</f>
        <v/>
      </c>
      <c r="Q684" s="20" t="str">
        <f>IF(原始数据!AR685="","",IF(ISERROR(MATCH(原始数据!AR685,各类选项!$E:$E,0)),1,0))</f>
        <v/>
      </c>
      <c r="R684" s="20" t="str">
        <f>IF(原始数据!AS685="","",IF(ISERROR(MATCH(原始数据!AS685,各类选项!$E:$E,0)),1,0))</f>
        <v/>
      </c>
      <c r="S684" s="20" t="str">
        <f>IF(原始数据!AV685="","",IF(ISERROR(MATCH(原始数据!AV685,各类选项!$C:$C,0)),1,0))</f>
        <v/>
      </c>
      <c r="T684" s="20" t="str">
        <f>IF(赛后数据!M685="","",IF(ISERROR(MATCH(赛后数据!M685,(各类选项!J:J),0)),1,0))</f>
        <v/>
      </c>
      <c r="U684" s="20" t="str">
        <f>IF(赛后数据!U685="","",IF(ISERROR(MATCH(赛后数据!U685,(各类选项!J:J),0)),1,0))</f>
        <v/>
      </c>
      <c r="V684" s="20" t="str">
        <f>IF(赛后数据!AC685="","",IF(ISERROR(MATCH(赛后数据!AC685,(各类选项!J:J),0)),1,0))</f>
        <v/>
      </c>
      <c r="W684" s="20" t="str">
        <f>IF(赛后数据!AK685="","",IF(ISERROR(MATCH(赛后数据!AK685,(各类选项!J:J),0)),1,0))</f>
        <v/>
      </c>
      <c r="Y684" s="20" t="str">
        <f>IF(对局数据!AM685="","",IF(ISERROR(MATCH(对局数据!AM685,(各类选项!J:J),0)),1,0))</f>
        <v/>
      </c>
    </row>
    <row r="685" spans="1:25">
      <c r="A685" s="20">
        <f t="shared" si="30"/>
        <v>0</v>
      </c>
      <c r="B685" s="20">
        <f t="shared" si="31"/>
        <v>0</v>
      </c>
      <c r="C685" s="20">
        <f t="shared" si="32"/>
        <v>0</v>
      </c>
      <c r="D685" s="20" t="str">
        <f>IF(原始数据!K686="","",IF(ISERROR(MATCH(原始数据!K686,原始数据!E686:F686,0)),1,0)-IF(原始数据!K686="",1,0))</f>
        <v/>
      </c>
      <c r="E685" s="20" t="str">
        <f>IF(原始数据!L686="","",IF(ISERROR(MATCH(原始数据!L686,各类选项!L:L,0)),1,0)-IF(原始数据!L686="",1,0))</f>
        <v/>
      </c>
      <c r="F685" s="20" t="str">
        <f>IF(原始数据!W686="","",IF(ISERROR(MATCH(原始数据!W686,各类选项!G:G,0)),1,0))</f>
        <v/>
      </c>
      <c r="G685" s="20" t="str">
        <f>IF(原始数据!X686="","",IF(ISERROR(MATCH(原始数据!X686,各类选项!G:G,0)),1,0))</f>
        <v/>
      </c>
      <c r="H685" s="20" t="str">
        <f>IF(原始数据!AK686="","",IF(ISERROR(MATCH(原始数据!AK686,各类选项!$E:$E,0)),1,0))</f>
        <v/>
      </c>
      <c r="I685" s="20" t="str">
        <f>IF(原始数据!AL686="","",IF(ISERROR(MATCH(原始数据!AL686,各类选项!$E:$E,0)),1,0))</f>
        <v/>
      </c>
      <c r="J685" s="20" t="str">
        <f>IF(原始数据!AR686="","",IF(ISERROR(MATCH(原始数据!AR686,各类选项!$E:$E,0)),1,0))</f>
        <v/>
      </c>
      <c r="K685" s="20" t="str">
        <f>IF(原始数据!AT686="","",IF(ISERROR(MATCH(原始数据!AT686,各类选项!$E:$E,0)),1,0))</f>
        <v/>
      </c>
      <c r="L685" s="20" t="str">
        <f>IF(原始数据!AM686="","",IF(ISERROR(MATCH(原始数据!AM686,各类选项!$C:$C,0)),1,0))</f>
        <v/>
      </c>
      <c r="M685" s="20" t="str">
        <f>IF(原始数据!AN686="","",IF(ISERROR(MATCH(原始数据!AN686,各类选项!$C:$C,0)),1,0))</f>
        <v/>
      </c>
      <c r="N685" s="20" t="str">
        <f>IF(原始数据!AO686="","",IF(ISERROR(MATCH(原始数据!AO686,各类选项!$C:$C,0)),1,0))</f>
        <v/>
      </c>
      <c r="O685" s="20" t="str">
        <f>IF(原始数据!AP686="","",IF(ISERROR(MATCH(原始数据!AP686,各类选项!$E:$E,0)),1,0))</f>
        <v/>
      </c>
      <c r="P685" s="20" t="str">
        <f>IF(原始数据!AQ686="","",IF(ISERROR(MATCH(原始数据!AQ686,各类选项!$E:$E,0)),1,0))</f>
        <v/>
      </c>
      <c r="Q685" s="20" t="str">
        <f>IF(原始数据!AR686="","",IF(ISERROR(MATCH(原始数据!AR686,各类选项!$E:$E,0)),1,0))</f>
        <v/>
      </c>
      <c r="R685" s="20" t="str">
        <f>IF(原始数据!AS686="","",IF(ISERROR(MATCH(原始数据!AS686,各类选项!$E:$E,0)),1,0))</f>
        <v/>
      </c>
      <c r="S685" s="20" t="str">
        <f>IF(原始数据!AV686="","",IF(ISERROR(MATCH(原始数据!AV686,各类选项!$C:$C,0)),1,0))</f>
        <v/>
      </c>
      <c r="T685" s="20" t="str">
        <f>IF(赛后数据!M686="","",IF(ISERROR(MATCH(赛后数据!M686,(各类选项!J:J),0)),1,0))</f>
        <v/>
      </c>
      <c r="U685" s="20" t="str">
        <f>IF(赛后数据!U686="","",IF(ISERROR(MATCH(赛后数据!U686,(各类选项!J:J),0)),1,0))</f>
        <v/>
      </c>
      <c r="V685" s="20" t="str">
        <f>IF(赛后数据!AC686="","",IF(ISERROR(MATCH(赛后数据!AC686,(各类选项!J:J),0)),1,0))</f>
        <v/>
      </c>
      <c r="W685" s="20" t="str">
        <f>IF(赛后数据!AK686="","",IF(ISERROR(MATCH(赛后数据!AK686,(各类选项!J:J),0)),1,0))</f>
        <v/>
      </c>
      <c r="Y685" s="20" t="str">
        <f>IF(对局数据!AM686="","",IF(ISERROR(MATCH(对局数据!AM686,(各类选项!J:J),0)),1,0))</f>
        <v/>
      </c>
    </row>
    <row r="686" spans="1:25">
      <c r="A686" s="20">
        <f t="shared" si="30"/>
        <v>0</v>
      </c>
      <c r="B686" s="20">
        <f t="shared" si="31"/>
        <v>0</v>
      </c>
      <c r="C686" s="20">
        <f t="shared" si="32"/>
        <v>0</v>
      </c>
      <c r="D686" s="20" t="str">
        <f>IF(原始数据!K687="","",IF(ISERROR(MATCH(原始数据!K687,原始数据!E687:F687,0)),1,0)-IF(原始数据!K687="",1,0))</f>
        <v/>
      </c>
      <c r="E686" s="20" t="str">
        <f>IF(原始数据!L687="","",IF(ISERROR(MATCH(原始数据!L687,各类选项!L:L,0)),1,0)-IF(原始数据!L687="",1,0))</f>
        <v/>
      </c>
      <c r="F686" s="20" t="str">
        <f>IF(原始数据!W687="","",IF(ISERROR(MATCH(原始数据!W687,各类选项!G:G,0)),1,0))</f>
        <v/>
      </c>
      <c r="G686" s="20" t="str">
        <f>IF(原始数据!X687="","",IF(ISERROR(MATCH(原始数据!X687,各类选项!G:G,0)),1,0))</f>
        <v/>
      </c>
      <c r="H686" s="20" t="str">
        <f>IF(原始数据!AK687="","",IF(ISERROR(MATCH(原始数据!AK687,各类选项!$E:$E,0)),1,0))</f>
        <v/>
      </c>
      <c r="I686" s="20" t="str">
        <f>IF(原始数据!AL687="","",IF(ISERROR(MATCH(原始数据!AL687,各类选项!$E:$E,0)),1,0))</f>
        <v/>
      </c>
      <c r="J686" s="20" t="str">
        <f>IF(原始数据!AR687="","",IF(ISERROR(MATCH(原始数据!AR687,各类选项!$E:$E,0)),1,0))</f>
        <v/>
      </c>
      <c r="K686" s="20" t="str">
        <f>IF(原始数据!AT687="","",IF(ISERROR(MATCH(原始数据!AT687,各类选项!$E:$E,0)),1,0))</f>
        <v/>
      </c>
      <c r="L686" s="20" t="str">
        <f>IF(原始数据!AM687="","",IF(ISERROR(MATCH(原始数据!AM687,各类选项!$C:$C,0)),1,0))</f>
        <v/>
      </c>
      <c r="M686" s="20" t="str">
        <f>IF(原始数据!AN687="","",IF(ISERROR(MATCH(原始数据!AN687,各类选项!$C:$C,0)),1,0))</f>
        <v/>
      </c>
      <c r="N686" s="20" t="str">
        <f>IF(原始数据!AO687="","",IF(ISERROR(MATCH(原始数据!AO687,各类选项!$C:$C,0)),1,0))</f>
        <v/>
      </c>
      <c r="O686" s="20" t="str">
        <f>IF(原始数据!AP687="","",IF(ISERROR(MATCH(原始数据!AP687,各类选项!$E:$E,0)),1,0))</f>
        <v/>
      </c>
      <c r="P686" s="20" t="str">
        <f>IF(原始数据!AQ687="","",IF(ISERROR(MATCH(原始数据!AQ687,各类选项!$E:$E,0)),1,0))</f>
        <v/>
      </c>
      <c r="Q686" s="20" t="str">
        <f>IF(原始数据!AR687="","",IF(ISERROR(MATCH(原始数据!AR687,各类选项!$E:$E,0)),1,0))</f>
        <v/>
      </c>
      <c r="R686" s="20" t="str">
        <f>IF(原始数据!AS687="","",IF(ISERROR(MATCH(原始数据!AS687,各类选项!$E:$E,0)),1,0))</f>
        <v/>
      </c>
      <c r="S686" s="20" t="str">
        <f>IF(原始数据!AV687="","",IF(ISERROR(MATCH(原始数据!AV687,各类选项!$C:$C,0)),1,0))</f>
        <v/>
      </c>
      <c r="T686" s="20" t="str">
        <f>IF(赛后数据!M687="","",IF(ISERROR(MATCH(赛后数据!M687,(各类选项!J:J),0)),1,0))</f>
        <v/>
      </c>
      <c r="U686" s="20" t="str">
        <f>IF(赛后数据!U687="","",IF(ISERROR(MATCH(赛后数据!U687,(各类选项!J:J),0)),1,0))</f>
        <v/>
      </c>
      <c r="V686" s="20" t="str">
        <f>IF(赛后数据!AC687="","",IF(ISERROR(MATCH(赛后数据!AC687,(各类选项!J:J),0)),1,0))</f>
        <v/>
      </c>
      <c r="W686" s="20" t="str">
        <f>IF(赛后数据!AK687="","",IF(ISERROR(MATCH(赛后数据!AK687,(各类选项!J:J),0)),1,0))</f>
        <v/>
      </c>
      <c r="Y686" s="20" t="str">
        <f>IF(对局数据!AM687="","",IF(ISERROR(MATCH(对局数据!AM687,(各类选项!J:J),0)),1,0))</f>
        <v/>
      </c>
    </row>
    <row r="687" spans="1:25">
      <c r="A687" s="20">
        <f t="shared" si="30"/>
        <v>0</v>
      </c>
      <c r="B687" s="20">
        <f t="shared" si="31"/>
        <v>0</v>
      </c>
      <c r="C687" s="20">
        <f t="shared" si="32"/>
        <v>0</v>
      </c>
      <c r="D687" s="20" t="str">
        <f>IF(原始数据!K688="","",IF(ISERROR(MATCH(原始数据!K688,原始数据!E688:F688,0)),1,0)-IF(原始数据!K688="",1,0))</f>
        <v/>
      </c>
      <c r="E687" s="20" t="str">
        <f>IF(原始数据!L688="","",IF(ISERROR(MATCH(原始数据!L688,各类选项!L:L,0)),1,0)-IF(原始数据!L688="",1,0))</f>
        <v/>
      </c>
      <c r="F687" s="20" t="str">
        <f>IF(原始数据!W688="","",IF(ISERROR(MATCH(原始数据!W688,各类选项!G:G,0)),1,0))</f>
        <v/>
      </c>
      <c r="G687" s="20" t="str">
        <f>IF(原始数据!X688="","",IF(ISERROR(MATCH(原始数据!X688,各类选项!G:G,0)),1,0))</f>
        <v/>
      </c>
      <c r="H687" s="20" t="str">
        <f>IF(原始数据!AK688="","",IF(ISERROR(MATCH(原始数据!AK688,各类选项!$E:$E,0)),1,0))</f>
        <v/>
      </c>
      <c r="I687" s="20" t="str">
        <f>IF(原始数据!AL688="","",IF(ISERROR(MATCH(原始数据!AL688,各类选项!$E:$E,0)),1,0))</f>
        <v/>
      </c>
      <c r="J687" s="20" t="str">
        <f>IF(原始数据!AR688="","",IF(ISERROR(MATCH(原始数据!AR688,各类选项!$E:$E,0)),1,0))</f>
        <v/>
      </c>
      <c r="K687" s="20" t="str">
        <f>IF(原始数据!AT688="","",IF(ISERROR(MATCH(原始数据!AT688,各类选项!$E:$E,0)),1,0))</f>
        <v/>
      </c>
      <c r="L687" s="20" t="str">
        <f>IF(原始数据!AM688="","",IF(ISERROR(MATCH(原始数据!AM688,各类选项!$C:$C,0)),1,0))</f>
        <v/>
      </c>
      <c r="M687" s="20" t="str">
        <f>IF(原始数据!AN688="","",IF(ISERROR(MATCH(原始数据!AN688,各类选项!$C:$C,0)),1,0))</f>
        <v/>
      </c>
      <c r="N687" s="20" t="str">
        <f>IF(原始数据!AO688="","",IF(ISERROR(MATCH(原始数据!AO688,各类选项!$C:$C,0)),1,0))</f>
        <v/>
      </c>
      <c r="O687" s="20" t="str">
        <f>IF(原始数据!AP688="","",IF(ISERROR(MATCH(原始数据!AP688,各类选项!$E:$E,0)),1,0))</f>
        <v/>
      </c>
      <c r="P687" s="20" t="str">
        <f>IF(原始数据!AQ688="","",IF(ISERROR(MATCH(原始数据!AQ688,各类选项!$E:$E,0)),1,0))</f>
        <v/>
      </c>
      <c r="Q687" s="20" t="str">
        <f>IF(原始数据!AR688="","",IF(ISERROR(MATCH(原始数据!AR688,各类选项!$E:$E,0)),1,0))</f>
        <v/>
      </c>
      <c r="R687" s="20" t="str">
        <f>IF(原始数据!AS688="","",IF(ISERROR(MATCH(原始数据!AS688,各类选项!$E:$E,0)),1,0))</f>
        <v/>
      </c>
      <c r="S687" s="20" t="str">
        <f>IF(原始数据!AV688="","",IF(ISERROR(MATCH(原始数据!AV688,各类选项!$C:$C,0)),1,0))</f>
        <v/>
      </c>
      <c r="T687" s="20" t="str">
        <f>IF(赛后数据!M688="","",IF(ISERROR(MATCH(赛后数据!M688,(各类选项!J:J),0)),1,0))</f>
        <v/>
      </c>
      <c r="U687" s="20" t="str">
        <f>IF(赛后数据!U688="","",IF(ISERROR(MATCH(赛后数据!U688,(各类选项!J:J),0)),1,0))</f>
        <v/>
      </c>
      <c r="V687" s="20" t="str">
        <f>IF(赛后数据!AC688="","",IF(ISERROR(MATCH(赛后数据!AC688,(各类选项!J:J),0)),1,0))</f>
        <v/>
      </c>
      <c r="W687" s="20" t="str">
        <f>IF(赛后数据!AK688="","",IF(ISERROR(MATCH(赛后数据!AK688,(各类选项!J:J),0)),1,0))</f>
        <v/>
      </c>
      <c r="Y687" s="20" t="str">
        <f>IF(对局数据!AM688="","",IF(ISERROR(MATCH(对局数据!AM688,(各类选项!J:J),0)),1,0))</f>
        <v/>
      </c>
    </row>
    <row r="688" spans="1:25">
      <c r="A688" s="20">
        <f t="shared" si="30"/>
        <v>0</v>
      </c>
      <c r="B688" s="20">
        <f t="shared" si="31"/>
        <v>0</v>
      </c>
      <c r="C688" s="20">
        <f t="shared" si="32"/>
        <v>0</v>
      </c>
      <c r="D688" s="20" t="str">
        <f>IF(原始数据!K689="","",IF(ISERROR(MATCH(原始数据!K689,原始数据!E689:F689,0)),1,0)-IF(原始数据!K689="",1,0))</f>
        <v/>
      </c>
      <c r="E688" s="20" t="str">
        <f>IF(原始数据!L689="","",IF(ISERROR(MATCH(原始数据!L689,各类选项!L:L,0)),1,0)-IF(原始数据!L689="",1,0))</f>
        <v/>
      </c>
      <c r="F688" s="20" t="str">
        <f>IF(原始数据!W689="","",IF(ISERROR(MATCH(原始数据!W689,各类选项!G:G,0)),1,0))</f>
        <v/>
      </c>
      <c r="G688" s="20" t="str">
        <f>IF(原始数据!X689="","",IF(ISERROR(MATCH(原始数据!X689,各类选项!G:G,0)),1,0))</f>
        <v/>
      </c>
      <c r="H688" s="20" t="str">
        <f>IF(原始数据!AK689="","",IF(ISERROR(MATCH(原始数据!AK689,各类选项!$E:$E,0)),1,0))</f>
        <v/>
      </c>
      <c r="I688" s="20" t="str">
        <f>IF(原始数据!AL689="","",IF(ISERROR(MATCH(原始数据!AL689,各类选项!$E:$E,0)),1,0))</f>
        <v/>
      </c>
      <c r="J688" s="20" t="str">
        <f>IF(原始数据!AR689="","",IF(ISERROR(MATCH(原始数据!AR689,各类选项!$E:$E,0)),1,0))</f>
        <v/>
      </c>
      <c r="K688" s="20" t="str">
        <f>IF(原始数据!AT689="","",IF(ISERROR(MATCH(原始数据!AT689,各类选项!$E:$E,0)),1,0))</f>
        <v/>
      </c>
      <c r="L688" s="20" t="str">
        <f>IF(原始数据!AM689="","",IF(ISERROR(MATCH(原始数据!AM689,各类选项!$C:$C,0)),1,0))</f>
        <v/>
      </c>
      <c r="M688" s="20" t="str">
        <f>IF(原始数据!AN689="","",IF(ISERROR(MATCH(原始数据!AN689,各类选项!$C:$C,0)),1,0))</f>
        <v/>
      </c>
      <c r="N688" s="20" t="str">
        <f>IF(原始数据!AO689="","",IF(ISERROR(MATCH(原始数据!AO689,各类选项!$C:$C,0)),1,0))</f>
        <v/>
      </c>
      <c r="O688" s="20" t="str">
        <f>IF(原始数据!AP689="","",IF(ISERROR(MATCH(原始数据!AP689,各类选项!$E:$E,0)),1,0))</f>
        <v/>
      </c>
      <c r="P688" s="20" t="str">
        <f>IF(原始数据!AQ689="","",IF(ISERROR(MATCH(原始数据!AQ689,各类选项!$E:$E,0)),1,0))</f>
        <v/>
      </c>
      <c r="Q688" s="20" t="str">
        <f>IF(原始数据!AR689="","",IF(ISERROR(MATCH(原始数据!AR689,各类选项!$E:$E,0)),1,0))</f>
        <v/>
      </c>
      <c r="R688" s="20" t="str">
        <f>IF(原始数据!AS689="","",IF(ISERROR(MATCH(原始数据!AS689,各类选项!$E:$E,0)),1,0))</f>
        <v/>
      </c>
      <c r="S688" s="20" t="str">
        <f>IF(原始数据!AV689="","",IF(ISERROR(MATCH(原始数据!AV689,各类选项!$C:$C,0)),1,0))</f>
        <v/>
      </c>
      <c r="T688" s="20" t="str">
        <f>IF(赛后数据!M689="","",IF(ISERROR(MATCH(赛后数据!M689,(各类选项!J:J),0)),1,0))</f>
        <v/>
      </c>
      <c r="U688" s="20" t="str">
        <f>IF(赛后数据!U689="","",IF(ISERROR(MATCH(赛后数据!U689,(各类选项!J:J),0)),1,0))</f>
        <v/>
      </c>
      <c r="V688" s="20" t="str">
        <f>IF(赛后数据!AC689="","",IF(ISERROR(MATCH(赛后数据!AC689,(各类选项!J:J),0)),1,0))</f>
        <v/>
      </c>
      <c r="W688" s="20" t="str">
        <f>IF(赛后数据!AK689="","",IF(ISERROR(MATCH(赛后数据!AK689,(各类选项!J:J),0)),1,0))</f>
        <v/>
      </c>
      <c r="Y688" s="20" t="str">
        <f>IF(对局数据!AM689="","",IF(ISERROR(MATCH(对局数据!AM689,(各类选项!J:J),0)),1,0))</f>
        <v/>
      </c>
    </row>
    <row r="689" spans="1:25">
      <c r="A689" s="20">
        <f t="shared" si="30"/>
        <v>0</v>
      </c>
      <c r="B689" s="20">
        <f t="shared" si="31"/>
        <v>0</v>
      </c>
      <c r="C689" s="20">
        <f t="shared" si="32"/>
        <v>0</v>
      </c>
      <c r="D689" s="20" t="str">
        <f>IF(原始数据!K690="","",IF(ISERROR(MATCH(原始数据!K690,原始数据!E690:F690,0)),1,0)-IF(原始数据!K690="",1,0))</f>
        <v/>
      </c>
      <c r="E689" s="20" t="str">
        <f>IF(原始数据!L690="","",IF(ISERROR(MATCH(原始数据!L690,各类选项!L:L,0)),1,0)-IF(原始数据!L690="",1,0))</f>
        <v/>
      </c>
      <c r="F689" s="20" t="str">
        <f>IF(原始数据!W690="","",IF(ISERROR(MATCH(原始数据!W690,各类选项!G:G,0)),1,0))</f>
        <v/>
      </c>
      <c r="G689" s="20" t="str">
        <f>IF(原始数据!X690="","",IF(ISERROR(MATCH(原始数据!X690,各类选项!G:G,0)),1,0))</f>
        <v/>
      </c>
      <c r="H689" s="20" t="str">
        <f>IF(原始数据!AK690="","",IF(ISERROR(MATCH(原始数据!AK690,各类选项!$E:$E,0)),1,0))</f>
        <v/>
      </c>
      <c r="I689" s="20" t="str">
        <f>IF(原始数据!AL690="","",IF(ISERROR(MATCH(原始数据!AL690,各类选项!$E:$E,0)),1,0))</f>
        <v/>
      </c>
      <c r="J689" s="20" t="str">
        <f>IF(原始数据!AR690="","",IF(ISERROR(MATCH(原始数据!AR690,各类选项!$E:$E,0)),1,0))</f>
        <v/>
      </c>
      <c r="K689" s="20" t="str">
        <f>IF(原始数据!AT690="","",IF(ISERROR(MATCH(原始数据!AT690,各类选项!$E:$E,0)),1,0))</f>
        <v/>
      </c>
      <c r="L689" s="20" t="str">
        <f>IF(原始数据!AM690="","",IF(ISERROR(MATCH(原始数据!AM690,各类选项!$C:$C,0)),1,0))</f>
        <v/>
      </c>
      <c r="M689" s="20" t="str">
        <f>IF(原始数据!AN690="","",IF(ISERROR(MATCH(原始数据!AN690,各类选项!$C:$C,0)),1,0))</f>
        <v/>
      </c>
      <c r="N689" s="20" t="str">
        <f>IF(原始数据!AO690="","",IF(ISERROR(MATCH(原始数据!AO690,各类选项!$C:$C,0)),1,0))</f>
        <v/>
      </c>
      <c r="O689" s="20" t="str">
        <f>IF(原始数据!AP690="","",IF(ISERROR(MATCH(原始数据!AP690,各类选项!$E:$E,0)),1,0))</f>
        <v/>
      </c>
      <c r="P689" s="20" t="str">
        <f>IF(原始数据!AQ690="","",IF(ISERROR(MATCH(原始数据!AQ690,各类选项!$E:$E,0)),1,0))</f>
        <v/>
      </c>
      <c r="Q689" s="20" t="str">
        <f>IF(原始数据!AR690="","",IF(ISERROR(MATCH(原始数据!AR690,各类选项!$E:$E,0)),1,0))</f>
        <v/>
      </c>
      <c r="R689" s="20" t="str">
        <f>IF(原始数据!AS690="","",IF(ISERROR(MATCH(原始数据!AS690,各类选项!$E:$E,0)),1,0))</f>
        <v/>
      </c>
      <c r="S689" s="20" t="str">
        <f>IF(原始数据!AV690="","",IF(ISERROR(MATCH(原始数据!AV690,各类选项!$C:$C,0)),1,0))</f>
        <v/>
      </c>
      <c r="T689" s="20" t="str">
        <f>IF(赛后数据!M690="","",IF(ISERROR(MATCH(赛后数据!M690,(各类选项!J:J),0)),1,0))</f>
        <v/>
      </c>
      <c r="U689" s="20" t="str">
        <f>IF(赛后数据!U690="","",IF(ISERROR(MATCH(赛后数据!U690,(各类选项!J:J),0)),1,0))</f>
        <v/>
      </c>
      <c r="V689" s="20" t="str">
        <f>IF(赛后数据!AC690="","",IF(ISERROR(MATCH(赛后数据!AC690,(各类选项!J:J),0)),1,0))</f>
        <v/>
      </c>
      <c r="W689" s="20" t="str">
        <f>IF(赛后数据!AK690="","",IF(ISERROR(MATCH(赛后数据!AK690,(各类选项!J:J),0)),1,0))</f>
        <v/>
      </c>
      <c r="Y689" s="20" t="str">
        <f>IF(对局数据!AM690="","",IF(ISERROR(MATCH(对局数据!AM690,(各类选项!J:J),0)),1,0))</f>
        <v/>
      </c>
    </row>
    <row r="690" spans="1:25">
      <c r="A690" s="20">
        <f t="shared" si="30"/>
        <v>0</v>
      </c>
      <c r="B690" s="20">
        <f t="shared" si="31"/>
        <v>0</v>
      </c>
      <c r="C690" s="20">
        <f t="shared" si="32"/>
        <v>0</v>
      </c>
      <c r="D690" s="20" t="str">
        <f>IF(原始数据!K691="","",IF(ISERROR(MATCH(原始数据!K691,原始数据!E691:F691,0)),1,0)-IF(原始数据!K691="",1,0))</f>
        <v/>
      </c>
      <c r="E690" s="20" t="str">
        <f>IF(原始数据!L691="","",IF(ISERROR(MATCH(原始数据!L691,各类选项!L:L,0)),1,0)-IF(原始数据!L691="",1,0))</f>
        <v/>
      </c>
      <c r="F690" s="20" t="str">
        <f>IF(原始数据!W691="","",IF(ISERROR(MATCH(原始数据!W691,各类选项!G:G,0)),1,0))</f>
        <v/>
      </c>
      <c r="G690" s="20" t="str">
        <f>IF(原始数据!X691="","",IF(ISERROR(MATCH(原始数据!X691,各类选项!G:G,0)),1,0))</f>
        <v/>
      </c>
      <c r="H690" s="20" t="str">
        <f>IF(原始数据!AK691="","",IF(ISERROR(MATCH(原始数据!AK691,各类选项!$E:$E,0)),1,0))</f>
        <v/>
      </c>
      <c r="I690" s="20" t="str">
        <f>IF(原始数据!AL691="","",IF(ISERROR(MATCH(原始数据!AL691,各类选项!$E:$E,0)),1,0))</f>
        <v/>
      </c>
      <c r="J690" s="20" t="str">
        <f>IF(原始数据!AR691="","",IF(ISERROR(MATCH(原始数据!AR691,各类选项!$E:$E,0)),1,0))</f>
        <v/>
      </c>
      <c r="K690" s="20" t="str">
        <f>IF(原始数据!AT691="","",IF(ISERROR(MATCH(原始数据!AT691,各类选项!$E:$E,0)),1,0))</f>
        <v/>
      </c>
      <c r="L690" s="20" t="str">
        <f>IF(原始数据!AM691="","",IF(ISERROR(MATCH(原始数据!AM691,各类选项!$C:$C,0)),1,0))</f>
        <v/>
      </c>
      <c r="M690" s="20" t="str">
        <f>IF(原始数据!AN691="","",IF(ISERROR(MATCH(原始数据!AN691,各类选项!$C:$C,0)),1,0))</f>
        <v/>
      </c>
      <c r="N690" s="20" t="str">
        <f>IF(原始数据!AO691="","",IF(ISERROR(MATCH(原始数据!AO691,各类选项!$C:$C,0)),1,0))</f>
        <v/>
      </c>
      <c r="O690" s="20" t="str">
        <f>IF(原始数据!AP691="","",IF(ISERROR(MATCH(原始数据!AP691,各类选项!$E:$E,0)),1,0))</f>
        <v/>
      </c>
      <c r="P690" s="20" t="str">
        <f>IF(原始数据!AQ691="","",IF(ISERROR(MATCH(原始数据!AQ691,各类选项!$E:$E,0)),1,0))</f>
        <v/>
      </c>
      <c r="Q690" s="20" t="str">
        <f>IF(原始数据!AR691="","",IF(ISERROR(MATCH(原始数据!AR691,各类选项!$E:$E,0)),1,0))</f>
        <v/>
      </c>
      <c r="R690" s="20" t="str">
        <f>IF(原始数据!AS691="","",IF(ISERROR(MATCH(原始数据!AS691,各类选项!$E:$E,0)),1,0))</f>
        <v/>
      </c>
      <c r="S690" s="20" t="str">
        <f>IF(原始数据!AV691="","",IF(ISERROR(MATCH(原始数据!AV691,各类选项!$C:$C,0)),1,0))</f>
        <v/>
      </c>
      <c r="T690" s="20" t="str">
        <f>IF(赛后数据!M691="","",IF(ISERROR(MATCH(赛后数据!M691,(各类选项!J:J),0)),1,0))</f>
        <v/>
      </c>
      <c r="U690" s="20" t="str">
        <f>IF(赛后数据!U691="","",IF(ISERROR(MATCH(赛后数据!U691,(各类选项!J:J),0)),1,0))</f>
        <v/>
      </c>
      <c r="V690" s="20" t="str">
        <f>IF(赛后数据!AC691="","",IF(ISERROR(MATCH(赛后数据!AC691,(各类选项!J:J),0)),1,0))</f>
        <v/>
      </c>
      <c r="W690" s="20" t="str">
        <f>IF(赛后数据!AK691="","",IF(ISERROR(MATCH(赛后数据!AK691,(各类选项!J:J),0)),1,0))</f>
        <v/>
      </c>
      <c r="Y690" s="20" t="str">
        <f>IF(对局数据!AM691="","",IF(ISERROR(MATCH(对局数据!AM691,(各类选项!J:J),0)),1,0))</f>
        <v/>
      </c>
    </row>
    <row r="691" spans="1:25">
      <c r="A691" s="20">
        <f t="shared" si="30"/>
        <v>0</v>
      </c>
      <c r="B691" s="20">
        <f t="shared" si="31"/>
        <v>0</v>
      </c>
      <c r="C691" s="20">
        <f t="shared" si="32"/>
        <v>0</v>
      </c>
      <c r="D691" s="20" t="str">
        <f>IF(原始数据!K692="","",IF(ISERROR(MATCH(原始数据!K692,原始数据!E692:F692,0)),1,0)-IF(原始数据!K692="",1,0))</f>
        <v/>
      </c>
      <c r="E691" s="20" t="str">
        <f>IF(原始数据!L692="","",IF(ISERROR(MATCH(原始数据!L692,各类选项!L:L,0)),1,0)-IF(原始数据!L692="",1,0))</f>
        <v/>
      </c>
      <c r="F691" s="20" t="str">
        <f>IF(原始数据!W692="","",IF(ISERROR(MATCH(原始数据!W692,各类选项!G:G,0)),1,0))</f>
        <v/>
      </c>
      <c r="G691" s="20" t="str">
        <f>IF(原始数据!X692="","",IF(ISERROR(MATCH(原始数据!X692,各类选项!G:G,0)),1,0))</f>
        <v/>
      </c>
      <c r="H691" s="20" t="str">
        <f>IF(原始数据!AK692="","",IF(ISERROR(MATCH(原始数据!AK692,各类选项!$E:$E,0)),1,0))</f>
        <v/>
      </c>
      <c r="I691" s="20" t="str">
        <f>IF(原始数据!AL692="","",IF(ISERROR(MATCH(原始数据!AL692,各类选项!$E:$E,0)),1,0))</f>
        <v/>
      </c>
      <c r="J691" s="20" t="str">
        <f>IF(原始数据!AR692="","",IF(ISERROR(MATCH(原始数据!AR692,各类选项!$E:$E,0)),1,0))</f>
        <v/>
      </c>
      <c r="K691" s="20" t="str">
        <f>IF(原始数据!AT692="","",IF(ISERROR(MATCH(原始数据!AT692,各类选项!$E:$E,0)),1,0))</f>
        <v/>
      </c>
      <c r="L691" s="20" t="str">
        <f>IF(原始数据!AM692="","",IF(ISERROR(MATCH(原始数据!AM692,各类选项!$C:$C,0)),1,0))</f>
        <v/>
      </c>
      <c r="M691" s="20" t="str">
        <f>IF(原始数据!AN692="","",IF(ISERROR(MATCH(原始数据!AN692,各类选项!$C:$C,0)),1,0))</f>
        <v/>
      </c>
      <c r="N691" s="20" t="str">
        <f>IF(原始数据!AO692="","",IF(ISERROR(MATCH(原始数据!AO692,各类选项!$C:$C,0)),1,0))</f>
        <v/>
      </c>
      <c r="O691" s="20" t="str">
        <f>IF(原始数据!AP692="","",IF(ISERROR(MATCH(原始数据!AP692,各类选项!$E:$E,0)),1,0))</f>
        <v/>
      </c>
      <c r="P691" s="20" t="str">
        <f>IF(原始数据!AQ692="","",IF(ISERROR(MATCH(原始数据!AQ692,各类选项!$E:$E,0)),1,0))</f>
        <v/>
      </c>
      <c r="Q691" s="20" t="str">
        <f>IF(原始数据!AR692="","",IF(ISERROR(MATCH(原始数据!AR692,各类选项!$E:$E,0)),1,0))</f>
        <v/>
      </c>
      <c r="R691" s="20" t="str">
        <f>IF(原始数据!AS692="","",IF(ISERROR(MATCH(原始数据!AS692,各类选项!$E:$E,0)),1,0))</f>
        <v/>
      </c>
      <c r="S691" s="20" t="str">
        <f>IF(原始数据!AV692="","",IF(ISERROR(MATCH(原始数据!AV692,各类选项!$C:$C,0)),1,0))</f>
        <v/>
      </c>
      <c r="T691" s="20" t="str">
        <f>IF(赛后数据!M692="","",IF(ISERROR(MATCH(赛后数据!M692,(各类选项!J:J),0)),1,0))</f>
        <v/>
      </c>
      <c r="U691" s="20" t="str">
        <f>IF(赛后数据!U692="","",IF(ISERROR(MATCH(赛后数据!U692,(各类选项!J:J),0)),1,0))</f>
        <v/>
      </c>
      <c r="V691" s="20" t="str">
        <f>IF(赛后数据!AC692="","",IF(ISERROR(MATCH(赛后数据!AC692,(各类选项!J:J),0)),1,0))</f>
        <v/>
      </c>
      <c r="W691" s="20" t="str">
        <f>IF(赛后数据!AK692="","",IF(ISERROR(MATCH(赛后数据!AK692,(各类选项!J:J),0)),1,0))</f>
        <v/>
      </c>
      <c r="Y691" s="20" t="str">
        <f>IF(对局数据!AM692="","",IF(ISERROR(MATCH(对局数据!AM692,(各类选项!J:J),0)),1,0))</f>
        <v/>
      </c>
    </row>
    <row r="692" spans="1:25">
      <c r="A692" s="20">
        <f t="shared" si="30"/>
        <v>0</v>
      </c>
      <c r="B692" s="20">
        <f t="shared" si="31"/>
        <v>0</v>
      </c>
      <c r="C692" s="20">
        <f t="shared" si="32"/>
        <v>0</v>
      </c>
      <c r="D692" s="20" t="str">
        <f>IF(原始数据!K693="","",IF(ISERROR(MATCH(原始数据!K693,原始数据!E693:F693,0)),1,0)-IF(原始数据!K693="",1,0))</f>
        <v/>
      </c>
      <c r="E692" s="20" t="str">
        <f>IF(原始数据!L693="","",IF(ISERROR(MATCH(原始数据!L693,各类选项!L:L,0)),1,0)-IF(原始数据!L693="",1,0))</f>
        <v/>
      </c>
      <c r="F692" s="20" t="str">
        <f>IF(原始数据!W693="","",IF(ISERROR(MATCH(原始数据!W693,各类选项!G:G,0)),1,0))</f>
        <v/>
      </c>
      <c r="G692" s="20" t="str">
        <f>IF(原始数据!X693="","",IF(ISERROR(MATCH(原始数据!X693,各类选项!G:G,0)),1,0))</f>
        <v/>
      </c>
      <c r="H692" s="20" t="str">
        <f>IF(原始数据!AK693="","",IF(ISERROR(MATCH(原始数据!AK693,各类选项!$E:$E,0)),1,0))</f>
        <v/>
      </c>
      <c r="I692" s="20" t="str">
        <f>IF(原始数据!AL693="","",IF(ISERROR(MATCH(原始数据!AL693,各类选项!$E:$E,0)),1,0))</f>
        <v/>
      </c>
      <c r="J692" s="20" t="str">
        <f>IF(原始数据!AR693="","",IF(ISERROR(MATCH(原始数据!AR693,各类选项!$E:$E,0)),1,0))</f>
        <v/>
      </c>
      <c r="K692" s="20" t="str">
        <f>IF(原始数据!AT693="","",IF(ISERROR(MATCH(原始数据!AT693,各类选项!$E:$E,0)),1,0))</f>
        <v/>
      </c>
      <c r="L692" s="20" t="str">
        <f>IF(原始数据!AM693="","",IF(ISERROR(MATCH(原始数据!AM693,各类选项!$C:$C,0)),1,0))</f>
        <v/>
      </c>
      <c r="M692" s="20" t="str">
        <f>IF(原始数据!AN693="","",IF(ISERROR(MATCH(原始数据!AN693,各类选项!$C:$C,0)),1,0))</f>
        <v/>
      </c>
      <c r="N692" s="20" t="str">
        <f>IF(原始数据!AO693="","",IF(ISERROR(MATCH(原始数据!AO693,各类选项!$C:$C,0)),1,0))</f>
        <v/>
      </c>
      <c r="O692" s="20" t="str">
        <f>IF(原始数据!AP693="","",IF(ISERROR(MATCH(原始数据!AP693,各类选项!$E:$E,0)),1,0))</f>
        <v/>
      </c>
      <c r="P692" s="20" t="str">
        <f>IF(原始数据!AQ693="","",IF(ISERROR(MATCH(原始数据!AQ693,各类选项!$E:$E,0)),1,0))</f>
        <v/>
      </c>
      <c r="Q692" s="20" t="str">
        <f>IF(原始数据!AR693="","",IF(ISERROR(MATCH(原始数据!AR693,各类选项!$E:$E,0)),1,0))</f>
        <v/>
      </c>
      <c r="R692" s="20" t="str">
        <f>IF(原始数据!AS693="","",IF(ISERROR(MATCH(原始数据!AS693,各类选项!$E:$E,0)),1,0))</f>
        <v/>
      </c>
      <c r="S692" s="20" t="str">
        <f>IF(原始数据!AV693="","",IF(ISERROR(MATCH(原始数据!AV693,各类选项!$C:$C,0)),1,0))</f>
        <v/>
      </c>
      <c r="T692" s="20" t="str">
        <f>IF(赛后数据!M693="","",IF(ISERROR(MATCH(赛后数据!M693,(各类选项!J:J),0)),1,0))</f>
        <v/>
      </c>
      <c r="U692" s="20" t="str">
        <f>IF(赛后数据!U693="","",IF(ISERROR(MATCH(赛后数据!U693,(各类选项!J:J),0)),1,0))</f>
        <v/>
      </c>
      <c r="V692" s="20" t="str">
        <f>IF(赛后数据!AC693="","",IF(ISERROR(MATCH(赛后数据!AC693,(各类选项!J:J),0)),1,0))</f>
        <v/>
      </c>
      <c r="W692" s="20" t="str">
        <f>IF(赛后数据!AK693="","",IF(ISERROR(MATCH(赛后数据!AK693,(各类选项!J:J),0)),1,0))</f>
        <v/>
      </c>
      <c r="Y692" s="20" t="str">
        <f>IF(对局数据!AM693="","",IF(ISERROR(MATCH(对局数据!AM693,(各类选项!J:J),0)),1,0))</f>
        <v/>
      </c>
    </row>
    <row r="693" spans="1:25">
      <c r="A693" s="20">
        <f t="shared" si="30"/>
        <v>0</v>
      </c>
      <c r="B693" s="20">
        <f t="shared" si="31"/>
        <v>0</v>
      </c>
      <c r="C693" s="20">
        <f t="shared" si="32"/>
        <v>0</v>
      </c>
      <c r="D693" s="20" t="str">
        <f>IF(原始数据!K694="","",IF(ISERROR(MATCH(原始数据!K694,原始数据!E694:F694,0)),1,0)-IF(原始数据!K694="",1,0))</f>
        <v/>
      </c>
      <c r="E693" s="20" t="str">
        <f>IF(原始数据!L694="","",IF(ISERROR(MATCH(原始数据!L694,各类选项!L:L,0)),1,0)-IF(原始数据!L694="",1,0))</f>
        <v/>
      </c>
      <c r="F693" s="20" t="str">
        <f>IF(原始数据!W694="","",IF(ISERROR(MATCH(原始数据!W694,各类选项!G:G,0)),1,0))</f>
        <v/>
      </c>
      <c r="G693" s="20" t="str">
        <f>IF(原始数据!X694="","",IF(ISERROR(MATCH(原始数据!X694,各类选项!G:G,0)),1,0))</f>
        <v/>
      </c>
      <c r="H693" s="20" t="str">
        <f>IF(原始数据!AK694="","",IF(ISERROR(MATCH(原始数据!AK694,各类选项!$E:$E,0)),1,0))</f>
        <v/>
      </c>
      <c r="I693" s="20" t="str">
        <f>IF(原始数据!AL694="","",IF(ISERROR(MATCH(原始数据!AL694,各类选项!$E:$E,0)),1,0))</f>
        <v/>
      </c>
      <c r="J693" s="20" t="str">
        <f>IF(原始数据!AR694="","",IF(ISERROR(MATCH(原始数据!AR694,各类选项!$E:$E,0)),1,0))</f>
        <v/>
      </c>
      <c r="K693" s="20" t="str">
        <f>IF(原始数据!AT694="","",IF(ISERROR(MATCH(原始数据!AT694,各类选项!$E:$E,0)),1,0))</f>
        <v/>
      </c>
      <c r="L693" s="20" t="str">
        <f>IF(原始数据!AM694="","",IF(ISERROR(MATCH(原始数据!AM694,各类选项!$C:$C,0)),1,0))</f>
        <v/>
      </c>
      <c r="M693" s="20" t="str">
        <f>IF(原始数据!AN694="","",IF(ISERROR(MATCH(原始数据!AN694,各类选项!$C:$C,0)),1,0))</f>
        <v/>
      </c>
      <c r="N693" s="20" t="str">
        <f>IF(原始数据!AO694="","",IF(ISERROR(MATCH(原始数据!AO694,各类选项!$C:$C,0)),1,0))</f>
        <v/>
      </c>
      <c r="O693" s="20" t="str">
        <f>IF(原始数据!AP694="","",IF(ISERROR(MATCH(原始数据!AP694,各类选项!$E:$E,0)),1,0))</f>
        <v/>
      </c>
      <c r="P693" s="20" t="str">
        <f>IF(原始数据!AQ694="","",IF(ISERROR(MATCH(原始数据!AQ694,各类选项!$E:$E,0)),1,0))</f>
        <v/>
      </c>
      <c r="Q693" s="20" t="str">
        <f>IF(原始数据!AR694="","",IF(ISERROR(MATCH(原始数据!AR694,各类选项!$E:$E,0)),1,0))</f>
        <v/>
      </c>
      <c r="R693" s="20" t="str">
        <f>IF(原始数据!AS694="","",IF(ISERROR(MATCH(原始数据!AS694,各类选项!$E:$E,0)),1,0))</f>
        <v/>
      </c>
      <c r="S693" s="20" t="str">
        <f>IF(原始数据!AV694="","",IF(ISERROR(MATCH(原始数据!AV694,各类选项!$C:$C,0)),1,0))</f>
        <v/>
      </c>
      <c r="T693" s="20" t="str">
        <f>IF(赛后数据!M694="","",IF(ISERROR(MATCH(赛后数据!M694,(各类选项!J:J),0)),1,0))</f>
        <v/>
      </c>
      <c r="U693" s="20" t="str">
        <f>IF(赛后数据!U694="","",IF(ISERROR(MATCH(赛后数据!U694,(各类选项!J:J),0)),1,0))</f>
        <v/>
      </c>
      <c r="V693" s="20" t="str">
        <f>IF(赛后数据!AC694="","",IF(ISERROR(MATCH(赛后数据!AC694,(各类选项!J:J),0)),1,0))</f>
        <v/>
      </c>
      <c r="W693" s="20" t="str">
        <f>IF(赛后数据!AK694="","",IF(ISERROR(MATCH(赛后数据!AK694,(各类选项!J:J),0)),1,0))</f>
        <v/>
      </c>
      <c r="Y693" s="20" t="str">
        <f>IF(对局数据!AM694="","",IF(ISERROR(MATCH(对局数据!AM694,(各类选项!J:J),0)),1,0))</f>
        <v/>
      </c>
    </row>
    <row r="694" spans="1:25">
      <c r="A694" s="20">
        <f t="shared" si="30"/>
        <v>0</v>
      </c>
      <c r="B694" s="20">
        <f t="shared" si="31"/>
        <v>0</v>
      </c>
      <c r="C694" s="20">
        <f t="shared" si="32"/>
        <v>0</v>
      </c>
      <c r="D694" s="20" t="str">
        <f>IF(原始数据!K695="","",IF(ISERROR(MATCH(原始数据!K695,原始数据!E695:F695,0)),1,0)-IF(原始数据!K695="",1,0))</f>
        <v/>
      </c>
      <c r="E694" s="20" t="str">
        <f>IF(原始数据!L695="","",IF(ISERROR(MATCH(原始数据!L695,各类选项!L:L,0)),1,0)-IF(原始数据!L695="",1,0))</f>
        <v/>
      </c>
      <c r="F694" s="20" t="str">
        <f>IF(原始数据!W695="","",IF(ISERROR(MATCH(原始数据!W695,各类选项!G:G,0)),1,0))</f>
        <v/>
      </c>
      <c r="G694" s="20" t="str">
        <f>IF(原始数据!X695="","",IF(ISERROR(MATCH(原始数据!X695,各类选项!G:G,0)),1,0))</f>
        <v/>
      </c>
      <c r="H694" s="20" t="str">
        <f>IF(原始数据!AK695="","",IF(ISERROR(MATCH(原始数据!AK695,各类选项!$E:$E,0)),1,0))</f>
        <v/>
      </c>
      <c r="I694" s="20" t="str">
        <f>IF(原始数据!AL695="","",IF(ISERROR(MATCH(原始数据!AL695,各类选项!$E:$E,0)),1,0))</f>
        <v/>
      </c>
      <c r="J694" s="20" t="str">
        <f>IF(原始数据!AR695="","",IF(ISERROR(MATCH(原始数据!AR695,各类选项!$E:$E,0)),1,0))</f>
        <v/>
      </c>
      <c r="K694" s="20" t="str">
        <f>IF(原始数据!AT695="","",IF(ISERROR(MATCH(原始数据!AT695,各类选项!$E:$E,0)),1,0))</f>
        <v/>
      </c>
      <c r="L694" s="20" t="str">
        <f>IF(原始数据!AM695="","",IF(ISERROR(MATCH(原始数据!AM695,各类选项!$C:$C,0)),1,0))</f>
        <v/>
      </c>
      <c r="M694" s="20" t="str">
        <f>IF(原始数据!AN695="","",IF(ISERROR(MATCH(原始数据!AN695,各类选项!$C:$C,0)),1,0))</f>
        <v/>
      </c>
      <c r="N694" s="20" t="str">
        <f>IF(原始数据!AO695="","",IF(ISERROR(MATCH(原始数据!AO695,各类选项!$C:$C,0)),1,0))</f>
        <v/>
      </c>
      <c r="O694" s="20" t="str">
        <f>IF(原始数据!AP695="","",IF(ISERROR(MATCH(原始数据!AP695,各类选项!$E:$E,0)),1,0))</f>
        <v/>
      </c>
      <c r="P694" s="20" t="str">
        <f>IF(原始数据!AQ695="","",IF(ISERROR(MATCH(原始数据!AQ695,各类选项!$E:$E,0)),1,0))</f>
        <v/>
      </c>
      <c r="Q694" s="20" t="str">
        <f>IF(原始数据!AR695="","",IF(ISERROR(MATCH(原始数据!AR695,各类选项!$E:$E,0)),1,0))</f>
        <v/>
      </c>
      <c r="R694" s="20" t="str">
        <f>IF(原始数据!AS695="","",IF(ISERROR(MATCH(原始数据!AS695,各类选项!$E:$E,0)),1,0))</f>
        <v/>
      </c>
      <c r="S694" s="20" t="str">
        <f>IF(原始数据!AV695="","",IF(ISERROR(MATCH(原始数据!AV695,各类选项!$C:$C,0)),1,0))</f>
        <v/>
      </c>
      <c r="T694" s="20" t="str">
        <f>IF(赛后数据!M695="","",IF(ISERROR(MATCH(赛后数据!M695,(各类选项!J:J),0)),1,0))</f>
        <v/>
      </c>
      <c r="U694" s="20" t="str">
        <f>IF(赛后数据!U695="","",IF(ISERROR(MATCH(赛后数据!U695,(各类选项!J:J),0)),1,0))</f>
        <v/>
      </c>
      <c r="V694" s="20" t="str">
        <f>IF(赛后数据!AC695="","",IF(ISERROR(MATCH(赛后数据!AC695,(各类选项!J:J),0)),1,0))</f>
        <v/>
      </c>
      <c r="W694" s="20" t="str">
        <f>IF(赛后数据!AK695="","",IF(ISERROR(MATCH(赛后数据!AK695,(各类选项!J:J),0)),1,0))</f>
        <v/>
      </c>
      <c r="Y694" s="20" t="str">
        <f>IF(对局数据!AM695="","",IF(ISERROR(MATCH(对局数据!AM695,(各类选项!J:J),0)),1,0))</f>
        <v/>
      </c>
    </row>
    <row r="695" spans="1:25">
      <c r="A695" s="20">
        <f t="shared" si="30"/>
        <v>0</v>
      </c>
      <c r="B695" s="20">
        <f t="shared" si="31"/>
        <v>0</v>
      </c>
      <c r="C695" s="20">
        <f t="shared" si="32"/>
        <v>0</v>
      </c>
      <c r="D695" s="20" t="str">
        <f>IF(原始数据!K696="","",IF(ISERROR(MATCH(原始数据!K696,原始数据!E696:F696,0)),1,0)-IF(原始数据!K696="",1,0))</f>
        <v/>
      </c>
      <c r="E695" s="20" t="str">
        <f>IF(原始数据!L696="","",IF(ISERROR(MATCH(原始数据!L696,各类选项!L:L,0)),1,0)-IF(原始数据!L696="",1,0))</f>
        <v/>
      </c>
      <c r="F695" s="20" t="str">
        <f>IF(原始数据!W696="","",IF(ISERROR(MATCH(原始数据!W696,各类选项!G:G,0)),1,0))</f>
        <v/>
      </c>
      <c r="G695" s="20" t="str">
        <f>IF(原始数据!X696="","",IF(ISERROR(MATCH(原始数据!X696,各类选项!G:G,0)),1,0))</f>
        <v/>
      </c>
      <c r="H695" s="20" t="str">
        <f>IF(原始数据!AK696="","",IF(ISERROR(MATCH(原始数据!AK696,各类选项!$E:$E,0)),1,0))</f>
        <v/>
      </c>
      <c r="I695" s="20" t="str">
        <f>IF(原始数据!AL696="","",IF(ISERROR(MATCH(原始数据!AL696,各类选项!$E:$E,0)),1,0))</f>
        <v/>
      </c>
      <c r="J695" s="20" t="str">
        <f>IF(原始数据!AR696="","",IF(ISERROR(MATCH(原始数据!AR696,各类选项!$E:$E,0)),1,0))</f>
        <v/>
      </c>
      <c r="K695" s="20" t="str">
        <f>IF(原始数据!AT696="","",IF(ISERROR(MATCH(原始数据!AT696,各类选项!$E:$E,0)),1,0))</f>
        <v/>
      </c>
      <c r="L695" s="20" t="str">
        <f>IF(原始数据!AM696="","",IF(ISERROR(MATCH(原始数据!AM696,各类选项!$C:$C,0)),1,0))</f>
        <v/>
      </c>
      <c r="M695" s="20" t="str">
        <f>IF(原始数据!AN696="","",IF(ISERROR(MATCH(原始数据!AN696,各类选项!$C:$C,0)),1,0))</f>
        <v/>
      </c>
      <c r="N695" s="20" t="str">
        <f>IF(原始数据!AO696="","",IF(ISERROR(MATCH(原始数据!AO696,各类选项!$C:$C,0)),1,0))</f>
        <v/>
      </c>
      <c r="O695" s="20" t="str">
        <f>IF(原始数据!AP696="","",IF(ISERROR(MATCH(原始数据!AP696,各类选项!$E:$E,0)),1,0))</f>
        <v/>
      </c>
      <c r="P695" s="20" t="str">
        <f>IF(原始数据!AQ696="","",IF(ISERROR(MATCH(原始数据!AQ696,各类选项!$E:$E,0)),1,0))</f>
        <v/>
      </c>
      <c r="Q695" s="20" t="str">
        <f>IF(原始数据!AR696="","",IF(ISERROR(MATCH(原始数据!AR696,各类选项!$E:$E,0)),1,0))</f>
        <v/>
      </c>
      <c r="R695" s="20" t="str">
        <f>IF(原始数据!AS696="","",IF(ISERROR(MATCH(原始数据!AS696,各类选项!$E:$E,0)),1,0))</f>
        <v/>
      </c>
      <c r="S695" s="20" t="str">
        <f>IF(原始数据!AV696="","",IF(ISERROR(MATCH(原始数据!AV696,各类选项!$C:$C,0)),1,0))</f>
        <v/>
      </c>
      <c r="T695" s="20" t="str">
        <f>IF(赛后数据!M696="","",IF(ISERROR(MATCH(赛后数据!M696,(各类选项!J:J),0)),1,0))</f>
        <v/>
      </c>
      <c r="U695" s="20" t="str">
        <f>IF(赛后数据!U696="","",IF(ISERROR(MATCH(赛后数据!U696,(各类选项!J:J),0)),1,0))</f>
        <v/>
      </c>
      <c r="V695" s="20" t="str">
        <f>IF(赛后数据!AC696="","",IF(ISERROR(MATCH(赛后数据!AC696,(各类选项!J:J),0)),1,0))</f>
        <v/>
      </c>
      <c r="W695" s="20" t="str">
        <f>IF(赛后数据!AK696="","",IF(ISERROR(MATCH(赛后数据!AK696,(各类选项!J:J),0)),1,0))</f>
        <v/>
      </c>
      <c r="Y695" s="20" t="str">
        <f>IF(对局数据!AM696="","",IF(ISERROR(MATCH(对局数据!AM696,(各类选项!J:J),0)),1,0))</f>
        <v/>
      </c>
    </row>
    <row r="696" spans="1:25">
      <c r="A696" s="20">
        <f t="shared" si="30"/>
        <v>0</v>
      </c>
      <c r="B696" s="20">
        <f t="shared" si="31"/>
        <v>0</v>
      </c>
      <c r="C696" s="20">
        <f t="shared" si="32"/>
        <v>0</v>
      </c>
      <c r="D696" s="20" t="str">
        <f>IF(原始数据!K697="","",IF(ISERROR(MATCH(原始数据!K697,原始数据!E697:F697,0)),1,0)-IF(原始数据!K697="",1,0))</f>
        <v/>
      </c>
      <c r="E696" s="20" t="str">
        <f>IF(原始数据!L697="","",IF(ISERROR(MATCH(原始数据!L697,各类选项!L:L,0)),1,0)-IF(原始数据!L697="",1,0))</f>
        <v/>
      </c>
      <c r="F696" s="20" t="str">
        <f>IF(原始数据!W697="","",IF(ISERROR(MATCH(原始数据!W697,各类选项!G:G,0)),1,0))</f>
        <v/>
      </c>
      <c r="G696" s="20" t="str">
        <f>IF(原始数据!X697="","",IF(ISERROR(MATCH(原始数据!X697,各类选项!G:G,0)),1,0))</f>
        <v/>
      </c>
      <c r="H696" s="20" t="str">
        <f>IF(原始数据!AK697="","",IF(ISERROR(MATCH(原始数据!AK697,各类选项!$E:$E,0)),1,0))</f>
        <v/>
      </c>
      <c r="I696" s="20" t="str">
        <f>IF(原始数据!AL697="","",IF(ISERROR(MATCH(原始数据!AL697,各类选项!$E:$E,0)),1,0))</f>
        <v/>
      </c>
      <c r="J696" s="20" t="str">
        <f>IF(原始数据!AR697="","",IF(ISERROR(MATCH(原始数据!AR697,各类选项!$E:$E,0)),1,0))</f>
        <v/>
      </c>
      <c r="K696" s="20" t="str">
        <f>IF(原始数据!AT697="","",IF(ISERROR(MATCH(原始数据!AT697,各类选项!$E:$E,0)),1,0))</f>
        <v/>
      </c>
      <c r="L696" s="20" t="str">
        <f>IF(原始数据!AM697="","",IF(ISERROR(MATCH(原始数据!AM697,各类选项!$C:$C,0)),1,0))</f>
        <v/>
      </c>
      <c r="M696" s="20" t="str">
        <f>IF(原始数据!AN697="","",IF(ISERROR(MATCH(原始数据!AN697,各类选项!$C:$C,0)),1,0))</f>
        <v/>
      </c>
      <c r="N696" s="20" t="str">
        <f>IF(原始数据!AO697="","",IF(ISERROR(MATCH(原始数据!AO697,各类选项!$C:$C,0)),1,0))</f>
        <v/>
      </c>
      <c r="O696" s="20" t="str">
        <f>IF(原始数据!AP697="","",IF(ISERROR(MATCH(原始数据!AP697,各类选项!$E:$E,0)),1,0))</f>
        <v/>
      </c>
      <c r="P696" s="20" t="str">
        <f>IF(原始数据!AQ697="","",IF(ISERROR(MATCH(原始数据!AQ697,各类选项!$E:$E,0)),1,0))</f>
        <v/>
      </c>
      <c r="Q696" s="20" t="str">
        <f>IF(原始数据!AR697="","",IF(ISERROR(MATCH(原始数据!AR697,各类选项!$E:$E,0)),1,0))</f>
        <v/>
      </c>
      <c r="R696" s="20" t="str">
        <f>IF(原始数据!AS697="","",IF(ISERROR(MATCH(原始数据!AS697,各类选项!$E:$E,0)),1,0))</f>
        <v/>
      </c>
      <c r="S696" s="20" t="str">
        <f>IF(原始数据!AV697="","",IF(ISERROR(MATCH(原始数据!AV697,各类选项!$C:$C,0)),1,0))</f>
        <v/>
      </c>
      <c r="T696" s="20" t="str">
        <f>IF(赛后数据!M697="","",IF(ISERROR(MATCH(赛后数据!M697,(各类选项!J:J),0)),1,0))</f>
        <v/>
      </c>
      <c r="U696" s="20" t="str">
        <f>IF(赛后数据!U697="","",IF(ISERROR(MATCH(赛后数据!U697,(各类选项!J:J),0)),1,0))</f>
        <v/>
      </c>
      <c r="V696" s="20" t="str">
        <f>IF(赛后数据!AC697="","",IF(ISERROR(MATCH(赛后数据!AC697,(各类选项!J:J),0)),1,0))</f>
        <v/>
      </c>
      <c r="W696" s="20" t="str">
        <f>IF(赛后数据!AK697="","",IF(ISERROR(MATCH(赛后数据!AK697,(各类选项!J:J),0)),1,0))</f>
        <v/>
      </c>
      <c r="Y696" s="20" t="str">
        <f>IF(对局数据!AM697="","",IF(ISERROR(MATCH(对局数据!AM697,(各类选项!J:J),0)),1,0))</f>
        <v/>
      </c>
    </row>
    <row r="697" spans="1:25">
      <c r="A697" s="20">
        <f t="shared" si="30"/>
        <v>0</v>
      </c>
      <c r="B697" s="20">
        <f t="shared" si="31"/>
        <v>0</v>
      </c>
      <c r="C697" s="20">
        <f t="shared" si="32"/>
        <v>0</v>
      </c>
      <c r="D697" s="20" t="str">
        <f>IF(原始数据!K698="","",IF(ISERROR(MATCH(原始数据!K698,原始数据!E698:F698,0)),1,0)-IF(原始数据!K698="",1,0))</f>
        <v/>
      </c>
      <c r="E697" s="20" t="str">
        <f>IF(原始数据!L698="","",IF(ISERROR(MATCH(原始数据!L698,各类选项!L:L,0)),1,0)-IF(原始数据!L698="",1,0))</f>
        <v/>
      </c>
      <c r="F697" s="20" t="str">
        <f>IF(原始数据!W698="","",IF(ISERROR(MATCH(原始数据!W698,各类选项!G:G,0)),1,0))</f>
        <v/>
      </c>
      <c r="G697" s="20" t="str">
        <f>IF(原始数据!X698="","",IF(ISERROR(MATCH(原始数据!X698,各类选项!G:G,0)),1,0))</f>
        <v/>
      </c>
      <c r="H697" s="20" t="str">
        <f>IF(原始数据!AK698="","",IF(ISERROR(MATCH(原始数据!AK698,各类选项!$E:$E,0)),1,0))</f>
        <v/>
      </c>
      <c r="I697" s="20" t="str">
        <f>IF(原始数据!AL698="","",IF(ISERROR(MATCH(原始数据!AL698,各类选项!$E:$E,0)),1,0))</f>
        <v/>
      </c>
      <c r="J697" s="20" t="str">
        <f>IF(原始数据!AR698="","",IF(ISERROR(MATCH(原始数据!AR698,各类选项!$E:$E,0)),1,0))</f>
        <v/>
      </c>
      <c r="K697" s="20" t="str">
        <f>IF(原始数据!AT698="","",IF(ISERROR(MATCH(原始数据!AT698,各类选项!$E:$E,0)),1,0))</f>
        <v/>
      </c>
      <c r="L697" s="20" t="str">
        <f>IF(原始数据!AM698="","",IF(ISERROR(MATCH(原始数据!AM698,各类选项!$C:$C,0)),1,0))</f>
        <v/>
      </c>
      <c r="M697" s="20" t="str">
        <f>IF(原始数据!AN698="","",IF(ISERROR(MATCH(原始数据!AN698,各类选项!$C:$C,0)),1,0))</f>
        <v/>
      </c>
      <c r="N697" s="20" t="str">
        <f>IF(原始数据!AO698="","",IF(ISERROR(MATCH(原始数据!AO698,各类选项!$C:$C,0)),1,0))</f>
        <v/>
      </c>
      <c r="O697" s="20" t="str">
        <f>IF(原始数据!AP698="","",IF(ISERROR(MATCH(原始数据!AP698,各类选项!$E:$E,0)),1,0))</f>
        <v/>
      </c>
      <c r="P697" s="20" t="str">
        <f>IF(原始数据!AQ698="","",IF(ISERROR(MATCH(原始数据!AQ698,各类选项!$E:$E,0)),1,0))</f>
        <v/>
      </c>
      <c r="Q697" s="20" t="str">
        <f>IF(原始数据!AR698="","",IF(ISERROR(MATCH(原始数据!AR698,各类选项!$E:$E,0)),1,0))</f>
        <v/>
      </c>
      <c r="R697" s="20" t="str">
        <f>IF(原始数据!AS698="","",IF(ISERROR(MATCH(原始数据!AS698,各类选项!$E:$E,0)),1,0))</f>
        <v/>
      </c>
      <c r="S697" s="20" t="str">
        <f>IF(原始数据!AV698="","",IF(ISERROR(MATCH(原始数据!AV698,各类选项!$C:$C,0)),1,0))</f>
        <v/>
      </c>
      <c r="T697" s="20" t="str">
        <f>IF(赛后数据!M698="","",IF(ISERROR(MATCH(赛后数据!M698,(各类选项!J:J),0)),1,0))</f>
        <v/>
      </c>
      <c r="U697" s="20" t="str">
        <f>IF(赛后数据!U698="","",IF(ISERROR(MATCH(赛后数据!U698,(各类选项!J:J),0)),1,0))</f>
        <v/>
      </c>
      <c r="V697" s="20" t="str">
        <f>IF(赛后数据!AC698="","",IF(ISERROR(MATCH(赛后数据!AC698,(各类选项!J:J),0)),1,0))</f>
        <v/>
      </c>
      <c r="W697" s="20" t="str">
        <f>IF(赛后数据!AK698="","",IF(ISERROR(MATCH(赛后数据!AK698,(各类选项!J:J),0)),1,0))</f>
        <v/>
      </c>
      <c r="Y697" s="20" t="str">
        <f>IF(对局数据!AM698="","",IF(ISERROR(MATCH(对局数据!AM698,(各类选项!J:J),0)),1,0))</f>
        <v/>
      </c>
    </row>
    <row r="698" spans="1:25">
      <c r="A698" s="20">
        <f t="shared" si="30"/>
        <v>0</v>
      </c>
      <c r="B698" s="20">
        <f t="shared" si="31"/>
        <v>0</v>
      </c>
      <c r="C698" s="20">
        <f t="shared" si="32"/>
        <v>0</v>
      </c>
      <c r="D698" s="20" t="str">
        <f>IF(原始数据!K699="","",IF(ISERROR(MATCH(原始数据!K699,原始数据!E699:F699,0)),1,0)-IF(原始数据!K699="",1,0))</f>
        <v/>
      </c>
      <c r="E698" s="20" t="str">
        <f>IF(原始数据!L699="","",IF(ISERROR(MATCH(原始数据!L699,各类选项!L:L,0)),1,0)-IF(原始数据!L699="",1,0))</f>
        <v/>
      </c>
      <c r="F698" s="20" t="str">
        <f>IF(原始数据!W699="","",IF(ISERROR(MATCH(原始数据!W699,各类选项!G:G,0)),1,0))</f>
        <v/>
      </c>
      <c r="G698" s="20" t="str">
        <f>IF(原始数据!X699="","",IF(ISERROR(MATCH(原始数据!X699,各类选项!G:G,0)),1,0))</f>
        <v/>
      </c>
      <c r="H698" s="20" t="str">
        <f>IF(原始数据!AK699="","",IF(ISERROR(MATCH(原始数据!AK699,各类选项!$E:$E,0)),1,0))</f>
        <v/>
      </c>
      <c r="I698" s="20" t="str">
        <f>IF(原始数据!AL699="","",IF(ISERROR(MATCH(原始数据!AL699,各类选项!$E:$E,0)),1,0))</f>
        <v/>
      </c>
      <c r="J698" s="20" t="str">
        <f>IF(原始数据!AR699="","",IF(ISERROR(MATCH(原始数据!AR699,各类选项!$E:$E,0)),1,0))</f>
        <v/>
      </c>
      <c r="K698" s="20" t="str">
        <f>IF(原始数据!AT699="","",IF(ISERROR(MATCH(原始数据!AT699,各类选项!$E:$E,0)),1,0))</f>
        <v/>
      </c>
      <c r="L698" s="20" t="str">
        <f>IF(原始数据!AM699="","",IF(ISERROR(MATCH(原始数据!AM699,各类选项!$C:$C,0)),1,0))</f>
        <v/>
      </c>
      <c r="M698" s="20" t="str">
        <f>IF(原始数据!AN699="","",IF(ISERROR(MATCH(原始数据!AN699,各类选项!$C:$C,0)),1,0))</f>
        <v/>
      </c>
      <c r="N698" s="20" t="str">
        <f>IF(原始数据!AO699="","",IF(ISERROR(MATCH(原始数据!AO699,各类选项!$C:$C,0)),1,0))</f>
        <v/>
      </c>
      <c r="O698" s="20" t="str">
        <f>IF(原始数据!AP699="","",IF(ISERROR(MATCH(原始数据!AP699,各类选项!$E:$E,0)),1,0))</f>
        <v/>
      </c>
      <c r="P698" s="20" t="str">
        <f>IF(原始数据!AQ699="","",IF(ISERROR(MATCH(原始数据!AQ699,各类选项!$E:$E,0)),1,0))</f>
        <v/>
      </c>
      <c r="Q698" s="20" t="str">
        <f>IF(原始数据!AR699="","",IF(ISERROR(MATCH(原始数据!AR699,各类选项!$E:$E,0)),1,0))</f>
        <v/>
      </c>
      <c r="R698" s="20" t="str">
        <f>IF(原始数据!AS699="","",IF(ISERROR(MATCH(原始数据!AS699,各类选项!$E:$E,0)),1,0))</f>
        <v/>
      </c>
      <c r="S698" s="20" t="str">
        <f>IF(原始数据!AV699="","",IF(ISERROR(MATCH(原始数据!AV699,各类选项!$C:$C,0)),1,0))</f>
        <v/>
      </c>
      <c r="T698" s="20" t="str">
        <f>IF(赛后数据!M699="","",IF(ISERROR(MATCH(赛后数据!M699,(各类选项!J:J),0)),1,0))</f>
        <v/>
      </c>
      <c r="U698" s="20" t="str">
        <f>IF(赛后数据!U699="","",IF(ISERROR(MATCH(赛后数据!U699,(各类选项!J:J),0)),1,0))</f>
        <v/>
      </c>
      <c r="V698" s="20" t="str">
        <f>IF(赛后数据!AC699="","",IF(ISERROR(MATCH(赛后数据!AC699,(各类选项!J:J),0)),1,0))</f>
        <v/>
      </c>
      <c r="W698" s="20" t="str">
        <f>IF(赛后数据!AK699="","",IF(ISERROR(MATCH(赛后数据!AK699,(各类选项!J:J),0)),1,0))</f>
        <v/>
      </c>
      <c r="Y698" s="20" t="str">
        <f>IF(对局数据!AM699="","",IF(ISERROR(MATCH(对局数据!AM699,(各类选项!J:J),0)),1,0))</f>
        <v/>
      </c>
    </row>
    <row r="699" spans="1:25">
      <c r="A699" s="20">
        <f t="shared" si="30"/>
        <v>0</v>
      </c>
      <c r="B699" s="20">
        <f t="shared" si="31"/>
        <v>0</v>
      </c>
      <c r="C699" s="20">
        <f t="shared" si="32"/>
        <v>0</v>
      </c>
      <c r="D699" s="20" t="str">
        <f>IF(原始数据!K700="","",IF(ISERROR(MATCH(原始数据!K700,原始数据!E700:F700,0)),1,0)-IF(原始数据!K700="",1,0))</f>
        <v/>
      </c>
      <c r="E699" s="20" t="str">
        <f>IF(原始数据!L700="","",IF(ISERROR(MATCH(原始数据!L700,各类选项!L:L,0)),1,0)-IF(原始数据!L700="",1,0))</f>
        <v/>
      </c>
      <c r="F699" s="20" t="str">
        <f>IF(原始数据!W700="","",IF(ISERROR(MATCH(原始数据!W700,各类选项!G:G,0)),1,0))</f>
        <v/>
      </c>
      <c r="G699" s="20" t="str">
        <f>IF(原始数据!X700="","",IF(ISERROR(MATCH(原始数据!X700,各类选项!G:G,0)),1,0))</f>
        <v/>
      </c>
      <c r="H699" s="20" t="str">
        <f>IF(原始数据!AK700="","",IF(ISERROR(MATCH(原始数据!AK700,各类选项!$E:$E,0)),1,0))</f>
        <v/>
      </c>
      <c r="I699" s="20" t="str">
        <f>IF(原始数据!AL700="","",IF(ISERROR(MATCH(原始数据!AL700,各类选项!$E:$E,0)),1,0))</f>
        <v/>
      </c>
      <c r="J699" s="20" t="str">
        <f>IF(原始数据!AR700="","",IF(ISERROR(MATCH(原始数据!AR700,各类选项!$E:$E,0)),1,0))</f>
        <v/>
      </c>
      <c r="K699" s="20" t="str">
        <f>IF(原始数据!AT700="","",IF(ISERROR(MATCH(原始数据!AT700,各类选项!$E:$E,0)),1,0))</f>
        <v/>
      </c>
      <c r="L699" s="20" t="str">
        <f>IF(原始数据!AM700="","",IF(ISERROR(MATCH(原始数据!AM700,各类选项!$C:$C,0)),1,0))</f>
        <v/>
      </c>
      <c r="M699" s="20" t="str">
        <f>IF(原始数据!AN700="","",IF(ISERROR(MATCH(原始数据!AN700,各类选项!$C:$C,0)),1,0))</f>
        <v/>
      </c>
      <c r="N699" s="20" t="str">
        <f>IF(原始数据!AO700="","",IF(ISERROR(MATCH(原始数据!AO700,各类选项!$C:$C,0)),1,0))</f>
        <v/>
      </c>
      <c r="O699" s="20" t="str">
        <f>IF(原始数据!AP700="","",IF(ISERROR(MATCH(原始数据!AP700,各类选项!$E:$E,0)),1,0))</f>
        <v/>
      </c>
      <c r="P699" s="20" t="str">
        <f>IF(原始数据!AQ700="","",IF(ISERROR(MATCH(原始数据!AQ700,各类选项!$E:$E,0)),1,0))</f>
        <v/>
      </c>
      <c r="Q699" s="20" t="str">
        <f>IF(原始数据!AR700="","",IF(ISERROR(MATCH(原始数据!AR700,各类选项!$E:$E,0)),1,0))</f>
        <v/>
      </c>
      <c r="R699" s="20" t="str">
        <f>IF(原始数据!AS700="","",IF(ISERROR(MATCH(原始数据!AS700,各类选项!$E:$E,0)),1,0))</f>
        <v/>
      </c>
      <c r="S699" s="20" t="str">
        <f>IF(原始数据!AV700="","",IF(ISERROR(MATCH(原始数据!AV700,各类选项!$C:$C,0)),1,0))</f>
        <v/>
      </c>
      <c r="T699" s="20" t="str">
        <f>IF(赛后数据!M700="","",IF(ISERROR(MATCH(赛后数据!M700,(各类选项!J:J),0)),1,0))</f>
        <v/>
      </c>
      <c r="U699" s="20" t="str">
        <f>IF(赛后数据!U700="","",IF(ISERROR(MATCH(赛后数据!U700,(各类选项!J:J),0)),1,0))</f>
        <v/>
      </c>
      <c r="V699" s="20" t="str">
        <f>IF(赛后数据!AC700="","",IF(ISERROR(MATCH(赛后数据!AC700,(各类选项!J:J),0)),1,0))</f>
        <v/>
      </c>
      <c r="W699" s="20" t="str">
        <f>IF(赛后数据!AK700="","",IF(ISERROR(MATCH(赛后数据!AK700,(各类选项!J:J),0)),1,0))</f>
        <v/>
      </c>
      <c r="Y699" s="20" t="str">
        <f>IF(对局数据!AM700="","",IF(ISERROR(MATCH(对局数据!AM700,(各类选项!J:J),0)),1,0))</f>
        <v/>
      </c>
    </row>
    <row r="700" spans="1:25">
      <c r="A700" s="20">
        <f t="shared" si="30"/>
        <v>0</v>
      </c>
      <c r="B700" s="20">
        <f t="shared" si="31"/>
        <v>0</v>
      </c>
      <c r="C700" s="20">
        <f t="shared" si="32"/>
        <v>0</v>
      </c>
      <c r="D700" s="20" t="str">
        <f>IF(原始数据!K701="","",IF(ISERROR(MATCH(原始数据!K701,原始数据!E701:F701,0)),1,0)-IF(原始数据!K701="",1,0))</f>
        <v/>
      </c>
      <c r="E700" s="20" t="str">
        <f>IF(原始数据!L701="","",IF(ISERROR(MATCH(原始数据!L701,各类选项!L:L,0)),1,0)-IF(原始数据!L701="",1,0))</f>
        <v/>
      </c>
      <c r="F700" s="20" t="str">
        <f>IF(原始数据!W701="","",IF(ISERROR(MATCH(原始数据!W701,各类选项!G:G,0)),1,0))</f>
        <v/>
      </c>
      <c r="G700" s="20" t="str">
        <f>IF(原始数据!X701="","",IF(ISERROR(MATCH(原始数据!X701,各类选项!G:G,0)),1,0))</f>
        <v/>
      </c>
      <c r="H700" s="20" t="str">
        <f>IF(原始数据!AK701="","",IF(ISERROR(MATCH(原始数据!AK701,各类选项!$E:$E,0)),1,0))</f>
        <v/>
      </c>
      <c r="I700" s="20" t="str">
        <f>IF(原始数据!AL701="","",IF(ISERROR(MATCH(原始数据!AL701,各类选项!$E:$E,0)),1,0))</f>
        <v/>
      </c>
      <c r="J700" s="20" t="str">
        <f>IF(原始数据!AR701="","",IF(ISERROR(MATCH(原始数据!AR701,各类选项!$E:$E,0)),1,0))</f>
        <v/>
      </c>
      <c r="K700" s="20" t="str">
        <f>IF(原始数据!AT701="","",IF(ISERROR(MATCH(原始数据!AT701,各类选项!$E:$E,0)),1,0))</f>
        <v/>
      </c>
      <c r="L700" s="20" t="str">
        <f>IF(原始数据!AM701="","",IF(ISERROR(MATCH(原始数据!AM701,各类选项!$C:$C,0)),1,0))</f>
        <v/>
      </c>
      <c r="M700" s="20" t="str">
        <f>IF(原始数据!AN701="","",IF(ISERROR(MATCH(原始数据!AN701,各类选项!$C:$C,0)),1,0))</f>
        <v/>
      </c>
      <c r="N700" s="20" t="str">
        <f>IF(原始数据!AO701="","",IF(ISERROR(MATCH(原始数据!AO701,各类选项!$C:$C,0)),1,0))</f>
        <v/>
      </c>
      <c r="O700" s="20" t="str">
        <f>IF(原始数据!AP701="","",IF(ISERROR(MATCH(原始数据!AP701,各类选项!$E:$E,0)),1,0))</f>
        <v/>
      </c>
      <c r="P700" s="20" t="str">
        <f>IF(原始数据!AQ701="","",IF(ISERROR(MATCH(原始数据!AQ701,各类选项!$E:$E,0)),1,0))</f>
        <v/>
      </c>
      <c r="Q700" s="20" t="str">
        <f>IF(原始数据!AR701="","",IF(ISERROR(MATCH(原始数据!AR701,各类选项!$E:$E,0)),1,0))</f>
        <v/>
      </c>
      <c r="R700" s="20" t="str">
        <f>IF(原始数据!AS701="","",IF(ISERROR(MATCH(原始数据!AS701,各类选项!$E:$E,0)),1,0))</f>
        <v/>
      </c>
      <c r="S700" s="20" t="str">
        <f>IF(原始数据!AV701="","",IF(ISERROR(MATCH(原始数据!AV701,各类选项!$C:$C,0)),1,0))</f>
        <v/>
      </c>
      <c r="T700" s="20" t="str">
        <f>IF(赛后数据!M701="","",IF(ISERROR(MATCH(赛后数据!M701,(各类选项!J:J),0)),1,0))</f>
        <v/>
      </c>
      <c r="U700" s="20" t="str">
        <f>IF(赛后数据!U701="","",IF(ISERROR(MATCH(赛后数据!U701,(各类选项!J:J),0)),1,0))</f>
        <v/>
      </c>
      <c r="V700" s="20" t="str">
        <f>IF(赛后数据!AC701="","",IF(ISERROR(MATCH(赛后数据!AC701,(各类选项!J:J),0)),1,0))</f>
        <v/>
      </c>
      <c r="W700" s="20" t="str">
        <f>IF(赛后数据!AK701="","",IF(ISERROR(MATCH(赛后数据!AK701,(各类选项!J:J),0)),1,0))</f>
        <v/>
      </c>
      <c r="Y700" s="20" t="str">
        <f>IF(对局数据!AM701="","",IF(ISERROR(MATCH(对局数据!AM701,(各类选项!J:J),0)),1,0))</f>
        <v/>
      </c>
    </row>
    <row r="701" spans="1:25">
      <c r="A701" s="20">
        <f t="shared" si="30"/>
        <v>0</v>
      </c>
      <c r="B701" s="20">
        <f t="shared" si="31"/>
        <v>0</v>
      </c>
      <c r="C701" s="20">
        <f t="shared" si="32"/>
        <v>0</v>
      </c>
      <c r="D701" s="20" t="str">
        <f>IF(原始数据!K702="","",IF(ISERROR(MATCH(原始数据!K702,原始数据!E702:F702,0)),1,0)-IF(原始数据!K702="",1,0))</f>
        <v/>
      </c>
      <c r="E701" s="20" t="str">
        <f>IF(原始数据!L702="","",IF(ISERROR(MATCH(原始数据!L702,各类选项!L:L,0)),1,0)-IF(原始数据!L702="",1,0))</f>
        <v/>
      </c>
      <c r="F701" s="20" t="str">
        <f>IF(原始数据!W702="","",IF(ISERROR(MATCH(原始数据!W702,各类选项!G:G,0)),1,0))</f>
        <v/>
      </c>
      <c r="G701" s="20" t="str">
        <f>IF(原始数据!X702="","",IF(ISERROR(MATCH(原始数据!X702,各类选项!G:G,0)),1,0))</f>
        <v/>
      </c>
      <c r="H701" s="20" t="str">
        <f>IF(原始数据!AK702="","",IF(ISERROR(MATCH(原始数据!AK702,各类选项!$E:$E,0)),1,0))</f>
        <v/>
      </c>
      <c r="I701" s="20" t="str">
        <f>IF(原始数据!AL702="","",IF(ISERROR(MATCH(原始数据!AL702,各类选项!$E:$E,0)),1,0))</f>
        <v/>
      </c>
      <c r="J701" s="20" t="str">
        <f>IF(原始数据!AR702="","",IF(ISERROR(MATCH(原始数据!AR702,各类选项!$E:$E,0)),1,0))</f>
        <v/>
      </c>
      <c r="K701" s="20" t="str">
        <f>IF(原始数据!AT702="","",IF(ISERROR(MATCH(原始数据!AT702,各类选项!$E:$E,0)),1,0))</f>
        <v/>
      </c>
      <c r="L701" s="20" t="str">
        <f>IF(原始数据!AM702="","",IF(ISERROR(MATCH(原始数据!AM702,各类选项!$C:$C,0)),1,0))</f>
        <v/>
      </c>
      <c r="M701" s="20" t="str">
        <f>IF(原始数据!AN702="","",IF(ISERROR(MATCH(原始数据!AN702,各类选项!$C:$C,0)),1,0))</f>
        <v/>
      </c>
      <c r="N701" s="20" t="str">
        <f>IF(原始数据!AO702="","",IF(ISERROR(MATCH(原始数据!AO702,各类选项!$C:$C,0)),1,0))</f>
        <v/>
      </c>
      <c r="O701" s="20" t="str">
        <f>IF(原始数据!AP702="","",IF(ISERROR(MATCH(原始数据!AP702,各类选项!$E:$E,0)),1,0))</f>
        <v/>
      </c>
      <c r="P701" s="20" t="str">
        <f>IF(原始数据!AQ702="","",IF(ISERROR(MATCH(原始数据!AQ702,各类选项!$E:$E,0)),1,0))</f>
        <v/>
      </c>
      <c r="Q701" s="20" t="str">
        <f>IF(原始数据!AR702="","",IF(ISERROR(MATCH(原始数据!AR702,各类选项!$E:$E,0)),1,0))</f>
        <v/>
      </c>
      <c r="R701" s="20" t="str">
        <f>IF(原始数据!AS702="","",IF(ISERROR(MATCH(原始数据!AS702,各类选项!$E:$E,0)),1,0))</f>
        <v/>
      </c>
      <c r="S701" s="20" t="str">
        <f>IF(原始数据!AV702="","",IF(ISERROR(MATCH(原始数据!AV702,各类选项!$C:$C,0)),1,0))</f>
        <v/>
      </c>
      <c r="T701" s="20" t="str">
        <f>IF(赛后数据!M702="","",IF(ISERROR(MATCH(赛后数据!M702,(各类选项!J:J),0)),1,0))</f>
        <v/>
      </c>
      <c r="U701" s="20" t="str">
        <f>IF(赛后数据!U702="","",IF(ISERROR(MATCH(赛后数据!U702,(各类选项!J:J),0)),1,0))</f>
        <v/>
      </c>
      <c r="V701" s="20" t="str">
        <f>IF(赛后数据!AC702="","",IF(ISERROR(MATCH(赛后数据!AC702,(各类选项!J:J),0)),1,0))</f>
        <v/>
      </c>
      <c r="W701" s="20" t="str">
        <f>IF(赛后数据!AK702="","",IF(ISERROR(MATCH(赛后数据!AK702,(各类选项!J:J),0)),1,0))</f>
        <v/>
      </c>
      <c r="Y701" s="20" t="str">
        <f>IF(对局数据!AM702="","",IF(ISERROR(MATCH(对局数据!AM702,(各类选项!J:J),0)),1,0))</f>
        <v/>
      </c>
    </row>
    <row r="702" spans="1:25">
      <c r="A702" s="20">
        <f t="shared" si="30"/>
        <v>0</v>
      </c>
      <c r="B702" s="20">
        <f t="shared" si="31"/>
        <v>0</v>
      </c>
      <c r="C702" s="20">
        <f t="shared" si="32"/>
        <v>0</v>
      </c>
      <c r="D702" s="20" t="str">
        <f>IF(原始数据!K703="","",IF(ISERROR(MATCH(原始数据!K703,原始数据!E703:F703,0)),1,0)-IF(原始数据!K703="",1,0))</f>
        <v/>
      </c>
      <c r="E702" s="20" t="str">
        <f>IF(原始数据!L703="","",IF(ISERROR(MATCH(原始数据!L703,各类选项!L:L,0)),1,0)-IF(原始数据!L703="",1,0))</f>
        <v/>
      </c>
      <c r="F702" s="20" t="str">
        <f>IF(原始数据!W703="","",IF(ISERROR(MATCH(原始数据!W703,各类选项!G:G,0)),1,0))</f>
        <v/>
      </c>
      <c r="G702" s="20" t="str">
        <f>IF(原始数据!X703="","",IF(ISERROR(MATCH(原始数据!X703,各类选项!G:G,0)),1,0))</f>
        <v/>
      </c>
      <c r="H702" s="20" t="str">
        <f>IF(原始数据!AK703="","",IF(ISERROR(MATCH(原始数据!AK703,各类选项!$E:$E,0)),1,0))</f>
        <v/>
      </c>
      <c r="I702" s="20" t="str">
        <f>IF(原始数据!AL703="","",IF(ISERROR(MATCH(原始数据!AL703,各类选项!$E:$E,0)),1,0))</f>
        <v/>
      </c>
      <c r="J702" s="20" t="str">
        <f>IF(原始数据!AR703="","",IF(ISERROR(MATCH(原始数据!AR703,各类选项!$E:$E,0)),1,0))</f>
        <v/>
      </c>
      <c r="K702" s="20" t="str">
        <f>IF(原始数据!AT703="","",IF(ISERROR(MATCH(原始数据!AT703,各类选项!$E:$E,0)),1,0))</f>
        <v/>
      </c>
      <c r="L702" s="20" t="str">
        <f>IF(原始数据!AM703="","",IF(ISERROR(MATCH(原始数据!AM703,各类选项!$C:$C,0)),1,0))</f>
        <v/>
      </c>
      <c r="M702" s="20" t="str">
        <f>IF(原始数据!AN703="","",IF(ISERROR(MATCH(原始数据!AN703,各类选项!$C:$C,0)),1,0))</f>
        <v/>
      </c>
      <c r="N702" s="20" t="str">
        <f>IF(原始数据!AO703="","",IF(ISERROR(MATCH(原始数据!AO703,各类选项!$C:$C,0)),1,0))</f>
        <v/>
      </c>
      <c r="O702" s="20" t="str">
        <f>IF(原始数据!AP703="","",IF(ISERROR(MATCH(原始数据!AP703,各类选项!$E:$E,0)),1,0))</f>
        <v/>
      </c>
      <c r="P702" s="20" t="str">
        <f>IF(原始数据!AQ703="","",IF(ISERROR(MATCH(原始数据!AQ703,各类选项!$E:$E,0)),1,0))</f>
        <v/>
      </c>
      <c r="Q702" s="20" t="str">
        <f>IF(原始数据!AR703="","",IF(ISERROR(MATCH(原始数据!AR703,各类选项!$E:$E,0)),1,0))</f>
        <v/>
      </c>
      <c r="R702" s="20" t="str">
        <f>IF(原始数据!AS703="","",IF(ISERROR(MATCH(原始数据!AS703,各类选项!$E:$E,0)),1,0))</f>
        <v/>
      </c>
      <c r="S702" s="20" t="str">
        <f>IF(原始数据!AV703="","",IF(ISERROR(MATCH(原始数据!AV703,各类选项!$C:$C,0)),1,0))</f>
        <v/>
      </c>
      <c r="T702" s="20" t="str">
        <f>IF(赛后数据!M703="","",IF(ISERROR(MATCH(赛后数据!M703,(各类选项!J:J),0)),1,0))</f>
        <v/>
      </c>
      <c r="U702" s="20" t="str">
        <f>IF(赛后数据!U703="","",IF(ISERROR(MATCH(赛后数据!U703,(各类选项!J:J),0)),1,0))</f>
        <v/>
      </c>
      <c r="V702" s="20" t="str">
        <f>IF(赛后数据!AC703="","",IF(ISERROR(MATCH(赛后数据!AC703,(各类选项!J:J),0)),1,0))</f>
        <v/>
      </c>
      <c r="W702" s="20" t="str">
        <f>IF(赛后数据!AK703="","",IF(ISERROR(MATCH(赛后数据!AK703,(各类选项!J:J),0)),1,0))</f>
        <v/>
      </c>
      <c r="Y702" s="20" t="str">
        <f>IF(对局数据!AM703="","",IF(ISERROR(MATCH(对局数据!AM703,(各类选项!J:J),0)),1,0))</f>
        <v/>
      </c>
    </row>
    <row r="703" spans="1:25">
      <c r="A703" s="20">
        <f t="shared" si="30"/>
        <v>0</v>
      </c>
      <c r="B703" s="20">
        <f t="shared" si="31"/>
        <v>0</v>
      </c>
      <c r="C703" s="20">
        <f t="shared" si="32"/>
        <v>0</v>
      </c>
      <c r="D703" s="20" t="str">
        <f>IF(原始数据!K704="","",IF(ISERROR(MATCH(原始数据!K704,原始数据!E704:F704,0)),1,0)-IF(原始数据!K704="",1,0))</f>
        <v/>
      </c>
      <c r="E703" s="20" t="str">
        <f>IF(原始数据!L704="","",IF(ISERROR(MATCH(原始数据!L704,各类选项!L:L,0)),1,0)-IF(原始数据!L704="",1,0))</f>
        <v/>
      </c>
      <c r="F703" s="20" t="str">
        <f>IF(原始数据!W704="","",IF(ISERROR(MATCH(原始数据!W704,各类选项!G:G,0)),1,0))</f>
        <v/>
      </c>
      <c r="G703" s="20" t="str">
        <f>IF(原始数据!X704="","",IF(ISERROR(MATCH(原始数据!X704,各类选项!G:G,0)),1,0))</f>
        <v/>
      </c>
      <c r="H703" s="20" t="str">
        <f>IF(原始数据!AK704="","",IF(ISERROR(MATCH(原始数据!AK704,各类选项!$E:$E,0)),1,0))</f>
        <v/>
      </c>
      <c r="I703" s="20" t="str">
        <f>IF(原始数据!AL704="","",IF(ISERROR(MATCH(原始数据!AL704,各类选项!$E:$E,0)),1,0))</f>
        <v/>
      </c>
      <c r="J703" s="20" t="str">
        <f>IF(原始数据!AR704="","",IF(ISERROR(MATCH(原始数据!AR704,各类选项!$E:$E,0)),1,0))</f>
        <v/>
      </c>
      <c r="K703" s="20" t="str">
        <f>IF(原始数据!AT704="","",IF(ISERROR(MATCH(原始数据!AT704,各类选项!$E:$E,0)),1,0))</f>
        <v/>
      </c>
      <c r="L703" s="20" t="str">
        <f>IF(原始数据!AM704="","",IF(ISERROR(MATCH(原始数据!AM704,各类选项!$C:$C,0)),1,0))</f>
        <v/>
      </c>
      <c r="M703" s="20" t="str">
        <f>IF(原始数据!AN704="","",IF(ISERROR(MATCH(原始数据!AN704,各类选项!$C:$C,0)),1,0))</f>
        <v/>
      </c>
      <c r="N703" s="20" t="str">
        <f>IF(原始数据!AO704="","",IF(ISERROR(MATCH(原始数据!AO704,各类选项!$C:$C,0)),1,0))</f>
        <v/>
      </c>
      <c r="O703" s="20" t="str">
        <f>IF(原始数据!AP704="","",IF(ISERROR(MATCH(原始数据!AP704,各类选项!$E:$E,0)),1,0))</f>
        <v/>
      </c>
      <c r="P703" s="20" t="str">
        <f>IF(原始数据!AQ704="","",IF(ISERROR(MATCH(原始数据!AQ704,各类选项!$E:$E,0)),1,0))</f>
        <v/>
      </c>
      <c r="Q703" s="20" t="str">
        <f>IF(原始数据!AR704="","",IF(ISERROR(MATCH(原始数据!AR704,各类选项!$E:$E,0)),1,0))</f>
        <v/>
      </c>
      <c r="R703" s="20" t="str">
        <f>IF(原始数据!AS704="","",IF(ISERROR(MATCH(原始数据!AS704,各类选项!$E:$E,0)),1,0))</f>
        <v/>
      </c>
      <c r="S703" s="20" t="str">
        <f>IF(原始数据!AV704="","",IF(ISERROR(MATCH(原始数据!AV704,各类选项!$C:$C,0)),1,0))</f>
        <v/>
      </c>
      <c r="T703" s="20" t="str">
        <f>IF(赛后数据!M704="","",IF(ISERROR(MATCH(赛后数据!M704,(各类选项!J:J),0)),1,0))</f>
        <v/>
      </c>
      <c r="U703" s="20" t="str">
        <f>IF(赛后数据!U704="","",IF(ISERROR(MATCH(赛后数据!U704,(各类选项!J:J),0)),1,0))</f>
        <v/>
      </c>
      <c r="V703" s="20" t="str">
        <f>IF(赛后数据!AC704="","",IF(ISERROR(MATCH(赛后数据!AC704,(各类选项!J:J),0)),1,0))</f>
        <v/>
      </c>
      <c r="W703" s="20" t="str">
        <f>IF(赛后数据!AK704="","",IF(ISERROR(MATCH(赛后数据!AK704,(各类选项!J:J),0)),1,0))</f>
        <v/>
      </c>
      <c r="Y703" s="20" t="str">
        <f>IF(对局数据!AM704="","",IF(ISERROR(MATCH(对局数据!AM704,(各类选项!J:J),0)),1,0))</f>
        <v/>
      </c>
    </row>
    <row r="704" spans="1:25">
      <c r="A704" s="20">
        <f t="shared" si="30"/>
        <v>0</v>
      </c>
      <c r="B704" s="20">
        <f t="shared" si="31"/>
        <v>0</v>
      </c>
      <c r="C704" s="20">
        <f t="shared" si="32"/>
        <v>0</v>
      </c>
      <c r="D704" s="20" t="str">
        <f>IF(原始数据!K705="","",IF(ISERROR(MATCH(原始数据!K705,原始数据!E705:F705,0)),1,0)-IF(原始数据!K705="",1,0))</f>
        <v/>
      </c>
      <c r="E704" s="20" t="str">
        <f>IF(原始数据!L705="","",IF(ISERROR(MATCH(原始数据!L705,各类选项!L:L,0)),1,0)-IF(原始数据!L705="",1,0))</f>
        <v/>
      </c>
      <c r="F704" s="20" t="str">
        <f>IF(原始数据!W705="","",IF(ISERROR(MATCH(原始数据!W705,各类选项!G:G,0)),1,0))</f>
        <v/>
      </c>
      <c r="G704" s="20" t="str">
        <f>IF(原始数据!X705="","",IF(ISERROR(MATCH(原始数据!X705,各类选项!G:G,0)),1,0))</f>
        <v/>
      </c>
      <c r="H704" s="20" t="str">
        <f>IF(原始数据!AK705="","",IF(ISERROR(MATCH(原始数据!AK705,各类选项!$E:$E,0)),1,0))</f>
        <v/>
      </c>
      <c r="I704" s="20" t="str">
        <f>IF(原始数据!AL705="","",IF(ISERROR(MATCH(原始数据!AL705,各类选项!$E:$E,0)),1,0))</f>
        <v/>
      </c>
      <c r="J704" s="20" t="str">
        <f>IF(原始数据!AR705="","",IF(ISERROR(MATCH(原始数据!AR705,各类选项!$E:$E,0)),1,0))</f>
        <v/>
      </c>
      <c r="K704" s="20" t="str">
        <f>IF(原始数据!AT705="","",IF(ISERROR(MATCH(原始数据!AT705,各类选项!$E:$E,0)),1,0))</f>
        <v/>
      </c>
      <c r="L704" s="20" t="str">
        <f>IF(原始数据!AM705="","",IF(ISERROR(MATCH(原始数据!AM705,各类选项!$C:$C,0)),1,0))</f>
        <v/>
      </c>
      <c r="M704" s="20" t="str">
        <f>IF(原始数据!AN705="","",IF(ISERROR(MATCH(原始数据!AN705,各类选项!$C:$C,0)),1,0))</f>
        <v/>
      </c>
      <c r="N704" s="20" t="str">
        <f>IF(原始数据!AO705="","",IF(ISERROR(MATCH(原始数据!AO705,各类选项!$C:$C,0)),1,0))</f>
        <v/>
      </c>
      <c r="O704" s="20" t="str">
        <f>IF(原始数据!AP705="","",IF(ISERROR(MATCH(原始数据!AP705,各类选项!$E:$E,0)),1,0))</f>
        <v/>
      </c>
      <c r="P704" s="20" t="str">
        <f>IF(原始数据!AQ705="","",IF(ISERROR(MATCH(原始数据!AQ705,各类选项!$E:$E,0)),1,0))</f>
        <v/>
      </c>
      <c r="Q704" s="20" t="str">
        <f>IF(原始数据!AR705="","",IF(ISERROR(MATCH(原始数据!AR705,各类选项!$E:$E,0)),1,0))</f>
        <v/>
      </c>
      <c r="R704" s="20" t="str">
        <f>IF(原始数据!AS705="","",IF(ISERROR(MATCH(原始数据!AS705,各类选项!$E:$E,0)),1,0))</f>
        <v/>
      </c>
      <c r="S704" s="20" t="str">
        <f>IF(原始数据!AV705="","",IF(ISERROR(MATCH(原始数据!AV705,各类选项!$C:$C,0)),1,0))</f>
        <v/>
      </c>
      <c r="T704" s="20" t="str">
        <f>IF(赛后数据!M705="","",IF(ISERROR(MATCH(赛后数据!M705,(各类选项!J:J),0)),1,0))</f>
        <v/>
      </c>
      <c r="U704" s="20" t="str">
        <f>IF(赛后数据!U705="","",IF(ISERROR(MATCH(赛后数据!U705,(各类选项!J:J),0)),1,0))</f>
        <v/>
      </c>
      <c r="V704" s="20" t="str">
        <f>IF(赛后数据!AC705="","",IF(ISERROR(MATCH(赛后数据!AC705,(各类选项!J:J),0)),1,0))</f>
        <v/>
      </c>
      <c r="W704" s="20" t="str">
        <f>IF(赛后数据!AK705="","",IF(ISERROR(MATCH(赛后数据!AK705,(各类选项!J:J),0)),1,0))</f>
        <v/>
      </c>
      <c r="Y704" s="20" t="str">
        <f>IF(对局数据!AM705="","",IF(ISERROR(MATCH(对局数据!AM705,(各类选项!J:J),0)),1,0))</f>
        <v/>
      </c>
    </row>
    <row r="705" spans="1:25">
      <c r="A705" s="20">
        <f t="shared" si="30"/>
        <v>0</v>
      </c>
      <c r="B705" s="20">
        <f t="shared" si="31"/>
        <v>0</v>
      </c>
      <c r="C705" s="20">
        <f t="shared" si="32"/>
        <v>0</v>
      </c>
      <c r="D705" s="20" t="str">
        <f>IF(原始数据!K706="","",IF(ISERROR(MATCH(原始数据!K706,原始数据!E706:F706,0)),1,0)-IF(原始数据!K706="",1,0))</f>
        <v/>
      </c>
      <c r="E705" s="20" t="str">
        <f>IF(原始数据!L706="","",IF(ISERROR(MATCH(原始数据!L706,各类选项!L:L,0)),1,0)-IF(原始数据!L706="",1,0))</f>
        <v/>
      </c>
      <c r="F705" s="20" t="str">
        <f>IF(原始数据!W706="","",IF(ISERROR(MATCH(原始数据!W706,各类选项!G:G,0)),1,0))</f>
        <v/>
      </c>
      <c r="G705" s="20" t="str">
        <f>IF(原始数据!X706="","",IF(ISERROR(MATCH(原始数据!X706,各类选项!G:G,0)),1,0))</f>
        <v/>
      </c>
      <c r="H705" s="20" t="str">
        <f>IF(原始数据!AK706="","",IF(ISERROR(MATCH(原始数据!AK706,各类选项!$E:$E,0)),1,0))</f>
        <v/>
      </c>
      <c r="I705" s="20" t="str">
        <f>IF(原始数据!AL706="","",IF(ISERROR(MATCH(原始数据!AL706,各类选项!$E:$E,0)),1,0))</f>
        <v/>
      </c>
      <c r="J705" s="20" t="str">
        <f>IF(原始数据!AR706="","",IF(ISERROR(MATCH(原始数据!AR706,各类选项!$E:$E,0)),1,0))</f>
        <v/>
      </c>
      <c r="K705" s="20" t="str">
        <f>IF(原始数据!AT706="","",IF(ISERROR(MATCH(原始数据!AT706,各类选项!$E:$E,0)),1,0))</f>
        <v/>
      </c>
      <c r="L705" s="20" t="str">
        <f>IF(原始数据!AM706="","",IF(ISERROR(MATCH(原始数据!AM706,各类选项!$C:$C,0)),1,0))</f>
        <v/>
      </c>
      <c r="M705" s="20" t="str">
        <f>IF(原始数据!AN706="","",IF(ISERROR(MATCH(原始数据!AN706,各类选项!$C:$C,0)),1,0))</f>
        <v/>
      </c>
      <c r="N705" s="20" t="str">
        <f>IF(原始数据!AO706="","",IF(ISERROR(MATCH(原始数据!AO706,各类选项!$C:$C,0)),1,0))</f>
        <v/>
      </c>
      <c r="O705" s="20" t="str">
        <f>IF(原始数据!AP706="","",IF(ISERROR(MATCH(原始数据!AP706,各类选项!$E:$E,0)),1,0))</f>
        <v/>
      </c>
      <c r="P705" s="20" t="str">
        <f>IF(原始数据!AQ706="","",IF(ISERROR(MATCH(原始数据!AQ706,各类选项!$E:$E,0)),1,0))</f>
        <v/>
      </c>
      <c r="Q705" s="20" t="str">
        <f>IF(原始数据!AR706="","",IF(ISERROR(MATCH(原始数据!AR706,各类选项!$E:$E,0)),1,0))</f>
        <v/>
      </c>
      <c r="R705" s="20" t="str">
        <f>IF(原始数据!AS706="","",IF(ISERROR(MATCH(原始数据!AS706,各类选项!$E:$E,0)),1,0))</f>
        <v/>
      </c>
      <c r="S705" s="20" t="str">
        <f>IF(原始数据!AV706="","",IF(ISERROR(MATCH(原始数据!AV706,各类选项!$C:$C,0)),1,0))</f>
        <v/>
      </c>
      <c r="T705" s="20" t="str">
        <f>IF(赛后数据!M706="","",IF(ISERROR(MATCH(赛后数据!M706,(各类选项!J:J),0)),1,0))</f>
        <v/>
      </c>
      <c r="U705" s="20" t="str">
        <f>IF(赛后数据!U706="","",IF(ISERROR(MATCH(赛后数据!U706,(各类选项!J:J),0)),1,0))</f>
        <v/>
      </c>
      <c r="V705" s="20" t="str">
        <f>IF(赛后数据!AC706="","",IF(ISERROR(MATCH(赛后数据!AC706,(各类选项!J:J),0)),1,0))</f>
        <v/>
      </c>
      <c r="W705" s="20" t="str">
        <f>IF(赛后数据!AK706="","",IF(ISERROR(MATCH(赛后数据!AK706,(各类选项!J:J),0)),1,0))</f>
        <v/>
      </c>
      <c r="Y705" s="20" t="str">
        <f>IF(对局数据!AM706="","",IF(ISERROR(MATCH(对局数据!AM706,(各类选项!J:J),0)),1,0))</f>
        <v/>
      </c>
    </row>
    <row r="706" spans="1:25">
      <c r="A706" s="20">
        <f t="shared" si="30"/>
        <v>0</v>
      </c>
      <c r="B706" s="20">
        <f t="shared" si="31"/>
        <v>0</v>
      </c>
      <c r="C706" s="20">
        <f t="shared" si="32"/>
        <v>0</v>
      </c>
      <c r="D706" s="20" t="str">
        <f>IF(原始数据!K707="","",IF(ISERROR(MATCH(原始数据!K707,原始数据!E707:F707,0)),1,0)-IF(原始数据!K707="",1,0))</f>
        <v/>
      </c>
      <c r="E706" s="20" t="str">
        <f>IF(原始数据!L707="","",IF(ISERROR(MATCH(原始数据!L707,各类选项!L:L,0)),1,0)-IF(原始数据!L707="",1,0))</f>
        <v/>
      </c>
      <c r="F706" s="20" t="str">
        <f>IF(原始数据!W707="","",IF(ISERROR(MATCH(原始数据!W707,各类选项!G:G,0)),1,0))</f>
        <v/>
      </c>
      <c r="G706" s="20" t="str">
        <f>IF(原始数据!X707="","",IF(ISERROR(MATCH(原始数据!X707,各类选项!G:G,0)),1,0))</f>
        <v/>
      </c>
      <c r="H706" s="20" t="str">
        <f>IF(原始数据!AK707="","",IF(ISERROR(MATCH(原始数据!AK707,各类选项!$E:$E,0)),1,0))</f>
        <v/>
      </c>
      <c r="I706" s="20" t="str">
        <f>IF(原始数据!AL707="","",IF(ISERROR(MATCH(原始数据!AL707,各类选项!$E:$E,0)),1,0))</f>
        <v/>
      </c>
      <c r="J706" s="20" t="str">
        <f>IF(原始数据!AR707="","",IF(ISERROR(MATCH(原始数据!AR707,各类选项!$E:$E,0)),1,0))</f>
        <v/>
      </c>
      <c r="K706" s="20" t="str">
        <f>IF(原始数据!AT707="","",IF(ISERROR(MATCH(原始数据!AT707,各类选项!$E:$E,0)),1,0))</f>
        <v/>
      </c>
      <c r="L706" s="20" t="str">
        <f>IF(原始数据!AM707="","",IF(ISERROR(MATCH(原始数据!AM707,各类选项!$C:$C,0)),1,0))</f>
        <v/>
      </c>
      <c r="M706" s="20" t="str">
        <f>IF(原始数据!AN707="","",IF(ISERROR(MATCH(原始数据!AN707,各类选项!$C:$C,0)),1,0))</f>
        <v/>
      </c>
      <c r="N706" s="20" t="str">
        <f>IF(原始数据!AO707="","",IF(ISERROR(MATCH(原始数据!AO707,各类选项!$C:$C,0)),1,0))</f>
        <v/>
      </c>
      <c r="O706" s="20" t="str">
        <f>IF(原始数据!AP707="","",IF(ISERROR(MATCH(原始数据!AP707,各类选项!$E:$E,0)),1,0))</f>
        <v/>
      </c>
      <c r="P706" s="20" t="str">
        <f>IF(原始数据!AQ707="","",IF(ISERROR(MATCH(原始数据!AQ707,各类选项!$E:$E,0)),1,0))</f>
        <v/>
      </c>
      <c r="Q706" s="20" t="str">
        <f>IF(原始数据!AR707="","",IF(ISERROR(MATCH(原始数据!AR707,各类选项!$E:$E,0)),1,0))</f>
        <v/>
      </c>
      <c r="R706" s="20" t="str">
        <f>IF(原始数据!AS707="","",IF(ISERROR(MATCH(原始数据!AS707,各类选项!$E:$E,0)),1,0))</f>
        <v/>
      </c>
      <c r="S706" s="20" t="str">
        <f>IF(原始数据!AV707="","",IF(ISERROR(MATCH(原始数据!AV707,各类选项!$C:$C,0)),1,0))</f>
        <v/>
      </c>
      <c r="T706" s="20" t="str">
        <f>IF(赛后数据!M707="","",IF(ISERROR(MATCH(赛后数据!M707,(各类选项!J:J),0)),1,0))</f>
        <v/>
      </c>
      <c r="U706" s="20" t="str">
        <f>IF(赛后数据!U707="","",IF(ISERROR(MATCH(赛后数据!U707,(各类选项!J:J),0)),1,0))</f>
        <v/>
      </c>
      <c r="V706" s="20" t="str">
        <f>IF(赛后数据!AC707="","",IF(ISERROR(MATCH(赛后数据!AC707,(各类选项!J:J),0)),1,0))</f>
        <v/>
      </c>
      <c r="W706" s="20" t="str">
        <f>IF(赛后数据!AK707="","",IF(ISERROR(MATCH(赛后数据!AK707,(各类选项!J:J),0)),1,0))</f>
        <v/>
      </c>
      <c r="Y706" s="20" t="str">
        <f>IF(对局数据!AM707="","",IF(ISERROR(MATCH(对局数据!AM707,(各类选项!J:J),0)),1,0))</f>
        <v/>
      </c>
    </row>
    <row r="707" spans="1:25">
      <c r="A707" s="20">
        <f t="shared" ref="A707:A721" si="33">COUNTIF(D707:S707,"&gt;0")</f>
        <v>0</v>
      </c>
      <c r="B707" s="20">
        <f t="shared" ref="B707:B721" si="34">COUNTIF(T707:W707,"&gt;0")</f>
        <v>0</v>
      </c>
      <c r="C707" s="20">
        <f t="shared" ref="C707:C721" si="35">COUNTIF(T707:W707,"&gt;0")+COUNTIF(Y707,"&gt;0")</f>
        <v>0</v>
      </c>
      <c r="D707" s="20" t="str">
        <f>IF(原始数据!K708="","",IF(ISERROR(MATCH(原始数据!K708,原始数据!E708:F708,0)),1,0)-IF(原始数据!K708="",1,0))</f>
        <v/>
      </c>
      <c r="E707" s="20" t="str">
        <f>IF(原始数据!L708="","",IF(ISERROR(MATCH(原始数据!L708,各类选项!L:L,0)),1,0)-IF(原始数据!L708="",1,0))</f>
        <v/>
      </c>
      <c r="F707" s="20" t="str">
        <f>IF(原始数据!W708="","",IF(ISERROR(MATCH(原始数据!W708,各类选项!G:G,0)),1,0))</f>
        <v/>
      </c>
      <c r="G707" s="20" t="str">
        <f>IF(原始数据!X708="","",IF(ISERROR(MATCH(原始数据!X708,各类选项!G:G,0)),1,0))</f>
        <v/>
      </c>
      <c r="H707" s="20" t="str">
        <f>IF(原始数据!AK708="","",IF(ISERROR(MATCH(原始数据!AK708,各类选项!$E:$E,0)),1,0))</f>
        <v/>
      </c>
      <c r="I707" s="20" t="str">
        <f>IF(原始数据!AL708="","",IF(ISERROR(MATCH(原始数据!AL708,各类选项!$E:$E,0)),1,0))</f>
        <v/>
      </c>
      <c r="J707" s="20" t="str">
        <f>IF(原始数据!AR708="","",IF(ISERROR(MATCH(原始数据!AR708,各类选项!$E:$E,0)),1,0))</f>
        <v/>
      </c>
      <c r="K707" s="20" t="str">
        <f>IF(原始数据!AT708="","",IF(ISERROR(MATCH(原始数据!AT708,各类选项!$E:$E,0)),1,0))</f>
        <v/>
      </c>
      <c r="L707" s="20" t="str">
        <f>IF(原始数据!AM708="","",IF(ISERROR(MATCH(原始数据!AM708,各类选项!$C:$C,0)),1,0))</f>
        <v/>
      </c>
      <c r="M707" s="20" t="str">
        <f>IF(原始数据!AN708="","",IF(ISERROR(MATCH(原始数据!AN708,各类选项!$C:$C,0)),1,0))</f>
        <v/>
      </c>
      <c r="N707" s="20" t="str">
        <f>IF(原始数据!AO708="","",IF(ISERROR(MATCH(原始数据!AO708,各类选项!$C:$C,0)),1,0))</f>
        <v/>
      </c>
      <c r="O707" s="20" t="str">
        <f>IF(原始数据!AP708="","",IF(ISERROR(MATCH(原始数据!AP708,各类选项!$E:$E,0)),1,0))</f>
        <v/>
      </c>
      <c r="P707" s="20" t="str">
        <f>IF(原始数据!AQ708="","",IF(ISERROR(MATCH(原始数据!AQ708,各类选项!$E:$E,0)),1,0))</f>
        <v/>
      </c>
      <c r="Q707" s="20" t="str">
        <f>IF(原始数据!AR708="","",IF(ISERROR(MATCH(原始数据!AR708,各类选项!$E:$E,0)),1,0))</f>
        <v/>
      </c>
      <c r="R707" s="20" t="str">
        <f>IF(原始数据!AS708="","",IF(ISERROR(MATCH(原始数据!AS708,各类选项!$E:$E,0)),1,0))</f>
        <v/>
      </c>
      <c r="S707" s="20" t="str">
        <f>IF(原始数据!AV708="","",IF(ISERROR(MATCH(原始数据!AV708,各类选项!$C:$C,0)),1,0))</f>
        <v/>
      </c>
      <c r="T707" s="20" t="str">
        <f>IF(赛后数据!M708="","",IF(ISERROR(MATCH(赛后数据!M708,(各类选项!J:J),0)),1,0))</f>
        <v/>
      </c>
      <c r="U707" s="20" t="str">
        <f>IF(赛后数据!U708="","",IF(ISERROR(MATCH(赛后数据!U708,(各类选项!J:J),0)),1,0))</f>
        <v/>
      </c>
      <c r="V707" s="20" t="str">
        <f>IF(赛后数据!AC708="","",IF(ISERROR(MATCH(赛后数据!AC708,(各类选项!J:J),0)),1,0))</f>
        <v/>
      </c>
      <c r="W707" s="20" t="str">
        <f>IF(赛后数据!AK708="","",IF(ISERROR(MATCH(赛后数据!AK708,(各类选项!J:J),0)),1,0))</f>
        <v/>
      </c>
      <c r="Y707" s="20" t="str">
        <f>IF(对局数据!AM708="","",IF(ISERROR(MATCH(对局数据!AM708,(各类选项!J:J),0)),1,0))</f>
        <v/>
      </c>
    </row>
    <row r="708" spans="1:25">
      <c r="A708" s="20">
        <f t="shared" si="33"/>
        <v>0</v>
      </c>
      <c r="B708" s="20">
        <f t="shared" si="34"/>
        <v>0</v>
      </c>
      <c r="C708" s="20">
        <f t="shared" si="35"/>
        <v>0</v>
      </c>
      <c r="D708" s="20" t="str">
        <f>IF(原始数据!K709="","",IF(ISERROR(MATCH(原始数据!K709,原始数据!E709:F709,0)),1,0)-IF(原始数据!K709="",1,0))</f>
        <v/>
      </c>
      <c r="E708" s="20" t="str">
        <f>IF(原始数据!L709="","",IF(ISERROR(MATCH(原始数据!L709,各类选项!L:L,0)),1,0)-IF(原始数据!L709="",1,0))</f>
        <v/>
      </c>
      <c r="F708" s="20" t="str">
        <f>IF(原始数据!W709="","",IF(ISERROR(MATCH(原始数据!W709,各类选项!G:G,0)),1,0))</f>
        <v/>
      </c>
      <c r="G708" s="20" t="str">
        <f>IF(原始数据!X709="","",IF(ISERROR(MATCH(原始数据!X709,各类选项!G:G,0)),1,0))</f>
        <v/>
      </c>
      <c r="H708" s="20" t="str">
        <f>IF(原始数据!AK709="","",IF(ISERROR(MATCH(原始数据!AK709,各类选项!$E:$E,0)),1,0))</f>
        <v/>
      </c>
      <c r="I708" s="20" t="str">
        <f>IF(原始数据!AL709="","",IF(ISERROR(MATCH(原始数据!AL709,各类选项!$E:$E,0)),1,0))</f>
        <v/>
      </c>
      <c r="J708" s="20" t="str">
        <f>IF(原始数据!AR709="","",IF(ISERROR(MATCH(原始数据!AR709,各类选项!$E:$E,0)),1,0))</f>
        <v/>
      </c>
      <c r="K708" s="20" t="str">
        <f>IF(原始数据!AT709="","",IF(ISERROR(MATCH(原始数据!AT709,各类选项!$E:$E,0)),1,0))</f>
        <v/>
      </c>
      <c r="L708" s="20" t="str">
        <f>IF(原始数据!AM709="","",IF(ISERROR(MATCH(原始数据!AM709,各类选项!$C:$C,0)),1,0))</f>
        <v/>
      </c>
      <c r="M708" s="20" t="str">
        <f>IF(原始数据!AN709="","",IF(ISERROR(MATCH(原始数据!AN709,各类选项!$C:$C,0)),1,0))</f>
        <v/>
      </c>
      <c r="N708" s="20" t="str">
        <f>IF(原始数据!AO709="","",IF(ISERROR(MATCH(原始数据!AO709,各类选项!$C:$C,0)),1,0))</f>
        <v/>
      </c>
      <c r="O708" s="20" t="str">
        <f>IF(原始数据!AP709="","",IF(ISERROR(MATCH(原始数据!AP709,各类选项!$E:$E,0)),1,0))</f>
        <v/>
      </c>
      <c r="P708" s="20" t="str">
        <f>IF(原始数据!AQ709="","",IF(ISERROR(MATCH(原始数据!AQ709,各类选项!$E:$E,0)),1,0))</f>
        <v/>
      </c>
      <c r="Q708" s="20" t="str">
        <f>IF(原始数据!AR709="","",IF(ISERROR(MATCH(原始数据!AR709,各类选项!$E:$E,0)),1,0))</f>
        <v/>
      </c>
      <c r="R708" s="20" t="str">
        <f>IF(原始数据!AS709="","",IF(ISERROR(MATCH(原始数据!AS709,各类选项!$E:$E,0)),1,0))</f>
        <v/>
      </c>
      <c r="S708" s="20" t="str">
        <f>IF(原始数据!AV709="","",IF(ISERROR(MATCH(原始数据!AV709,各类选项!$C:$C,0)),1,0))</f>
        <v/>
      </c>
      <c r="T708" s="20" t="str">
        <f>IF(赛后数据!M709="","",IF(ISERROR(MATCH(赛后数据!M709,(各类选项!J:J),0)),1,0))</f>
        <v/>
      </c>
      <c r="U708" s="20" t="str">
        <f>IF(赛后数据!U709="","",IF(ISERROR(MATCH(赛后数据!U709,(各类选项!J:J),0)),1,0))</f>
        <v/>
      </c>
      <c r="V708" s="20" t="str">
        <f>IF(赛后数据!AC709="","",IF(ISERROR(MATCH(赛后数据!AC709,(各类选项!J:J),0)),1,0))</f>
        <v/>
      </c>
      <c r="W708" s="20" t="str">
        <f>IF(赛后数据!AK709="","",IF(ISERROR(MATCH(赛后数据!AK709,(各类选项!J:J),0)),1,0))</f>
        <v/>
      </c>
      <c r="Y708" s="20" t="str">
        <f>IF(对局数据!AM709="","",IF(ISERROR(MATCH(对局数据!AM709,(各类选项!J:J),0)),1,0))</f>
        <v/>
      </c>
    </row>
    <row r="709" spans="1:25">
      <c r="A709" s="20">
        <f t="shared" si="33"/>
        <v>0</v>
      </c>
      <c r="B709" s="20">
        <f t="shared" si="34"/>
        <v>0</v>
      </c>
      <c r="C709" s="20">
        <f t="shared" si="35"/>
        <v>0</v>
      </c>
      <c r="D709" s="20" t="str">
        <f>IF(原始数据!K710="","",IF(ISERROR(MATCH(原始数据!K710,原始数据!E710:F710,0)),1,0)-IF(原始数据!K710="",1,0))</f>
        <v/>
      </c>
      <c r="E709" s="20" t="str">
        <f>IF(原始数据!L710="","",IF(ISERROR(MATCH(原始数据!L710,各类选项!L:L,0)),1,0)-IF(原始数据!L710="",1,0))</f>
        <v/>
      </c>
      <c r="F709" s="20" t="str">
        <f>IF(原始数据!W710="","",IF(ISERROR(MATCH(原始数据!W710,各类选项!G:G,0)),1,0))</f>
        <v/>
      </c>
      <c r="G709" s="20" t="str">
        <f>IF(原始数据!X710="","",IF(ISERROR(MATCH(原始数据!X710,各类选项!G:G,0)),1,0))</f>
        <v/>
      </c>
      <c r="H709" s="20" t="str">
        <f>IF(原始数据!AK710="","",IF(ISERROR(MATCH(原始数据!AK710,各类选项!$E:$E,0)),1,0))</f>
        <v/>
      </c>
      <c r="I709" s="20" t="str">
        <f>IF(原始数据!AL710="","",IF(ISERROR(MATCH(原始数据!AL710,各类选项!$E:$E,0)),1,0))</f>
        <v/>
      </c>
      <c r="J709" s="20" t="str">
        <f>IF(原始数据!AR710="","",IF(ISERROR(MATCH(原始数据!AR710,各类选项!$E:$E,0)),1,0))</f>
        <v/>
      </c>
      <c r="K709" s="20" t="str">
        <f>IF(原始数据!AT710="","",IF(ISERROR(MATCH(原始数据!AT710,各类选项!$E:$E,0)),1,0))</f>
        <v/>
      </c>
      <c r="L709" s="20" t="str">
        <f>IF(原始数据!AM710="","",IF(ISERROR(MATCH(原始数据!AM710,各类选项!$C:$C,0)),1,0))</f>
        <v/>
      </c>
      <c r="M709" s="20" t="str">
        <f>IF(原始数据!AN710="","",IF(ISERROR(MATCH(原始数据!AN710,各类选项!$C:$C,0)),1,0))</f>
        <v/>
      </c>
      <c r="N709" s="20" t="str">
        <f>IF(原始数据!AO710="","",IF(ISERROR(MATCH(原始数据!AO710,各类选项!$C:$C,0)),1,0))</f>
        <v/>
      </c>
      <c r="O709" s="20" t="str">
        <f>IF(原始数据!AP710="","",IF(ISERROR(MATCH(原始数据!AP710,各类选项!$E:$E,0)),1,0))</f>
        <v/>
      </c>
      <c r="P709" s="20" t="str">
        <f>IF(原始数据!AQ710="","",IF(ISERROR(MATCH(原始数据!AQ710,各类选项!$E:$E,0)),1,0))</f>
        <v/>
      </c>
      <c r="Q709" s="20" t="str">
        <f>IF(原始数据!AR710="","",IF(ISERROR(MATCH(原始数据!AR710,各类选项!$E:$E,0)),1,0))</f>
        <v/>
      </c>
      <c r="R709" s="20" t="str">
        <f>IF(原始数据!AS710="","",IF(ISERROR(MATCH(原始数据!AS710,各类选项!$E:$E,0)),1,0))</f>
        <v/>
      </c>
      <c r="S709" s="20" t="str">
        <f>IF(原始数据!AV710="","",IF(ISERROR(MATCH(原始数据!AV710,各类选项!$C:$C,0)),1,0))</f>
        <v/>
      </c>
      <c r="T709" s="20" t="str">
        <f>IF(赛后数据!M710="","",IF(ISERROR(MATCH(赛后数据!M710,(各类选项!J:J),0)),1,0))</f>
        <v/>
      </c>
      <c r="U709" s="20" t="str">
        <f>IF(赛后数据!U710="","",IF(ISERROR(MATCH(赛后数据!U710,(各类选项!J:J),0)),1,0))</f>
        <v/>
      </c>
      <c r="V709" s="20" t="str">
        <f>IF(赛后数据!AC710="","",IF(ISERROR(MATCH(赛后数据!AC710,(各类选项!J:J),0)),1,0))</f>
        <v/>
      </c>
      <c r="W709" s="20" t="str">
        <f>IF(赛后数据!AK710="","",IF(ISERROR(MATCH(赛后数据!AK710,(各类选项!J:J),0)),1,0))</f>
        <v/>
      </c>
      <c r="Y709" s="20" t="str">
        <f>IF(对局数据!AM710="","",IF(ISERROR(MATCH(对局数据!AM710,(各类选项!J:J),0)),1,0))</f>
        <v/>
      </c>
    </row>
    <row r="710" spans="1:25">
      <c r="A710" s="20">
        <f t="shared" si="33"/>
        <v>0</v>
      </c>
      <c r="B710" s="20">
        <f t="shared" si="34"/>
        <v>0</v>
      </c>
      <c r="C710" s="20">
        <f t="shared" si="35"/>
        <v>0</v>
      </c>
      <c r="D710" s="20" t="str">
        <f>IF(原始数据!K711="","",IF(ISERROR(MATCH(原始数据!K711,原始数据!E711:F711,0)),1,0)-IF(原始数据!K711="",1,0))</f>
        <v/>
      </c>
      <c r="E710" s="20" t="str">
        <f>IF(原始数据!L711="","",IF(ISERROR(MATCH(原始数据!L711,各类选项!L:L,0)),1,0)-IF(原始数据!L711="",1,0))</f>
        <v/>
      </c>
      <c r="F710" s="20" t="str">
        <f>IF(原始数据!W711="","",IF(ISERROR(MATCH(原始数据!W711,各类选项!G:G,0)),1,0))</f>
        <v/>
      </c>
      <c r="G710" s="20" t="str">
        <f>IF(原始数据!X711="","",IF(ISERROR(MATCH(原始数据!X711,各类选项!G:G,0)),1,0))</f>
        <v/>
      </c>
      <c r="H710" s="20" t="str">
        <f>IF(原始数据!AK711="","",IF(ISERROR(MATCH(原始数据!AK711,各类选项!$E:$E,0)),1,0))</f>
        <v/>
      </c>
      <c r="I710" s="20" t="str">
        <f>IF(原始数据!AL711="","",IF(ISERROR(MATCH(原始数据!AL711,各类选项!$E:$E,0)),1,0))</f>
        <v/>
      </c>
      <c r="J710" s="20" t="str">
        <f>IF(原始数据!AR711="","",IF(ISERROR(MATCH(原始数据!AR711,各类选项!$E:$E,0)),1,0))</f>
        <v/>
      </c>
      <c r="K710" s="20" t="str">
        <f>IF(原始数据!AT711="","",IF(ISERROR(MATCH(原始数据!AT711,各类选项!$E:$E,0)),1,0))</f>
        <v/>
      </c>
      <c r="L710" s="20" t="str">
        <f>IF(原始数据!AM711="","",IF(ISERROR(MATCH(原始数据!AM711,各类选项!$C:$C,0)),1,0))</f>
        <v/>
      </c>
      <c r="M710" s="20" t="str">
        <f>IF(原始数据!AN711="","",IF(ISERROR(MATCH(原始数据!AN711,各类选项!$C:$C,0)),1,0))</f>
        <v/>
      </c>
      <c r="N710" s="20" t="str">
        <f>IF(原始数据!AO711="","",IF(ISERROR(MATCH(原始数据!AO711,各类选项!$C:$C,0)),1,0))</f>
        <v/>
      </c>
      <c r="O710" s="20" t="str">
        <f>IF(原始数据!AP711="","",IF(ISERROR(MATCH(原始数据!AP711,各类选项!$E:$E,0)),1,0))</f>
        <v/>
      </c>
      <c r="P710" s="20" t="str">
        <f>IF(原始数据!AQ711="","",IF(ISERROR(MATCH(原始数据!AQ711,各类选项!$E:$E,0)),1,0))</f>
        <v/>
      </c>
      <c r="Q710" s="20" t="str">
        <f>IF(原始数据!AR711="","",IF(ISERROR(MATCH(原始数据!AR711,各类选项!$E:$E,0)),1,0))</f>
        <v/>
      </c>
      <c r="R710" s="20" t="str">
        <f>IF(原始数据!AS711="","",IF(ISERROR(MATCH(原始数据!AS711,各类选项!$E:$E,0)),1,0))</f>
        <v/>
      </c>
      <c r="S710" s="20" t="str">
        <f>IF(原始数据!AV711="","",IF(ISERROR(MATCH(原始数据!AV711,各类选项!$C:$C,0)),1,0))</f>
        <v/>
      </c>
      <c r="T710" s="20" t="str">
        <f>IF(赛后数据!M711="","",IF(ISERROR(MATCH(赛后数据!M711,(各类选项!J:J),0)),1,0))</f>
        <v/>
      </c>
      <c r="U710" s="20" t="str">
        <f>IF(赛后数据!U711="","",IF(ISERROR(MATCH(赛后数据!U711,(各类选项!J:J),0)),1,0))</f>
        <v/>
      </c>
      <c r="V710" s="20" t="str">
        <f>IF(赛后数据!AC711="","",IF(ISERROR(MATCH(赛后数据!AC711,(各类选项!J:J),0)),1,0))</f>
        <v/>
      </c>
      <c r="W710" s="20" t="str">
        <f>IF(赛后数据!AK711="","",IF(ISERROR(MATCH(赛后数据!AK711,(各类选项!J:J),0)),1,0))</f>
        <v/>
      </c>
      <c r="Y710" s="20" t="str">
        <f>IF(对局数据!AM711="","",IF(ISERROR(MATCH(对局数据!AM711,(各类选项!J:J),0)),1,0))</f>
        <v/>
      </c>
    </row>
    <row r="711" spans="1:25">
      <c r="A711" s="20">
        <f t="shared" si="33"/>
        <v>0</v>
      </c>
      <c r="B711" s="20">
        <f t="shared" si="34"/>
        <v>0</v>
      </c>
      <c r="C711" s="20">
        <f t="shared" si="35"/>
        <v>0</v>
      </c>
      <c r="D711" s="20" t="str">
        <f>IF(原始数据!K712="","",IF(ISERROR(MATCH(原始数据!K712,原始数据!E712:F712,0)),1,0)-IF(原始数据!K712="",1,0))</f>
        <v/>
      </c>
      <c r="E711" s="20" t="str">
        <f>IF(原始数据!L712="","",IF(ISERROR(MATCH(原始数据!L712,各类选项!L:L,0)),1,0)-IF(原始数据!L712="",1,0))</f>
        <v/>
      </c>
      <c r="F711" s="20" t="str">
        <f>IF(原始数据!W712="","",IF(ISERROR(MATCH(原始数据!W712,各类选项!G:G,0)),1,0))</f>
        <v/>
      </c>
      <c r="G711" s="20" t="str">
        <f>IF(原始数据!X712="","",IF(ISERROR(MATCH(原始数据!X712,各类选项!G:G,0)),1,0))</f>
        <v/>
      </c>
      <c r="H711" s="20" t="str">
        <f>IF(原始数据!AK712="","",IF(ISERROR(MATCH(原始数据!AK712,各类选项!$E:$E,0)),1,0))</f>
        <v/>
      </c>
      <c r="I711" s="20" t="str">
        <f>IF(原始数据!AL712="","",IF(ISERROR(MATCH(原始数据!AL712,各类选项!$E:$E,0)),1,0))</f>
        <v/>
      </c>
      <c r="J711" s="20" t="str">
        <f>IF(原始数据!AR712="","",IF(ISERROR(MATCH(原始数据!AR712,各类选项!$E:$E,0)),1,0))</f>
        <v/>
      </c>
      <c r="K711" s="20" t="str">
        <f>IF(原始数据!AT712="","",IF(ISERROR(MATCH(原始数据!AT712,各类选项!$E:$E,0)),1,0))</f>
        <v/>
      </c>
      <c r="L711" s="20" t="str">
        <f>IF(原始数据!AM712="","",IF(ISERROR(MATCH(原始数据!AM712,各类选项!$C:$C,0)),1,0))</f>
        <v/>
      </c>
      <c r="M711" s="20" t="str">
        <f>IF(原始数据!AN712="","",IF(ISERROR(MATCH(原始数据!AN712,各类选项!$C:$C,0)),1,0))</f>
        <v/>
      </c>
      <c r="N711" s="20" t="str">
        <f>IF(原始数据!AO712="","",IF(ISERROR(MATCH(原始数据!AO712,各类选项!$C:$C,0)),1,0))</f>
        <v/>
      </c>
      <c r="O711" s="20" t="str">
        <f>IF(原始数据!AP712="","",IF(ISERROR(MATCH(原始数据!AP712,各类选项!$E:$E,0)),1,0))</f>
        <v/>
      </c>
      <c r="P711" s="20" t="str">
        <f>IF(原始数据!AQ712="","",IF(ISERROR(MATCH(原始数据!AQ712,各类选项!$E:$E,0)),1,0))</f>
        <v/>
      </c>
      <c r="Q711" s="20" t="str">
        <f>IF(原始数据!AR712="","",IF(ISERROR(MATCH(原始数据!AR712,各类选项!$E:$E,0)),1,0))</f>
        <v/>
      </c>
      <c r="R711" s="20" t="str">
        <f>IF(原始数据!AS712="","",IF(ISERROR(MATCH(原始数据!AS712,各类选项!$E:$E,0)),1,0))</f>
        <v/>
      </c>
      <c r="S711" s="20" t="str">
        <f>IF(原始数据!AV712="","",IF(ISERROR(MATCH(原始数据!AV712,各类选项!$C:$C,0)),1,0))</f>
        <v/>
      </c>
      <c r="T711" s="20" t="str">
        <f>IF(赛后数据!M712="","",IF(ISERROR(MATCH(赛后数据!M712,(各类选项!J:J),0)),1,0))</f>
        <v/>
      </c>
      <c r="U711" s="20" t="str">
        <f>IF(赛后数据!U712="","",IF(ISERROR(MATCH(赛后数据!U712,(各类选项!J:J),0)),1,0))</f>
        <v/>
      </c>
      <c r="V711" s="20" t="str">
        <f>IF(赛后数据!AC712="","",IF(ISERROR(MATCH(赛后数据!AC712,(各类选项!J:J),0)),1,0))</f>
        <v/>
      </c>
      <c r="W711" s="20" t="str">
        <f>IF(赛后数据!AK712="","",IF(ISERROR(MATCH(赛后数据!AK712,(各类选项!J:J),0)),1,0))</f>
        <v/>
      </c>
      <c r="Y711" s="20" t="str">
        <f>IF(对局数据!AM712="","",IF(ISERROR(MATCH(对局数据!AM712,(各类选项!J:J),0)),1,0))</f>
        <v/>
      </c>
    </row>
    <row r="712" spans="1:25">
      <c r="A712" s="20">
        <f t="shared" si="33"/>
        <v>0</v>
      </c>
      <c r="B712" s="20">
        <f t="shared" si="34"/>
        <v>0</v>
      </c>
      <c r="C712" s="20">
        <f t="shared" si="35"/>
        <v>0</v>
      </c>
      <c r="D712" s="20" t="str">
        <f>IF(原始数据!K713="","",IF(ISERROR(MATCH(原始数据!K713,原始数据!E713:F713,0)),1,0)-IF(原始数据!K713="",1,0))</f>
        <v/>
      </c>
      <c r="E712" s="20" t="str">
        <f>IF(原始数据!L713="","",IF(ISERROR(MATCH(原始数据!L713,各类选项!L:L,0)),1,0)-IF(原始数据!L713="",1,0))</f>
        <v/>
      </c>
      <c r="F712" s="20" t="str">
        <f>IF(原始数据!W713="","",IF(ISERROR(MATCH(原始数据!W713,各类选项!G:G,0)),1,0))</f>
        <v/>
      </c>
      <c r="G712" s="20" t="str">
        <f>IF(原始数据!X713="","",IF(ISERROR(MATCH(原始数据!X713,各类选项!G:G,0)),1,0))</f>
        <v/>
      </c>
      <c r="H712" s="20" t="str">
        <f>IF(原始数据!AK713="","",IF(ISERROR(MATCH(原始数据!AK713,各类选项!$E:$E,0)),1,0))</f>
        <v/>
      </c>
      <c r="I712" s="20" t="str">
        <f>IF(原始数据!AL713="","",IF(ISERROR(MATCH(原始数据!AL713,各类选项!$E:$E,0)),1,0))</f>
        <v/>
      </c>
      <c r="J712" s="20" t="str">
        <f>IF(原始数据!AR713="","",IF(ISERROR(MATCH(原始数据!AR713,各类选项!$E:$E,0)),1,0))</f>
        <v/>
      </c>
      <c r="K712" s="20" t="str">
        <f>IF(原始数据!AT713="","",IF(ISERROR(MATCH(原始数据!AT713,各类选项!$E:$E,0)),1,0))</f>
        <v/>
      </c>
      <c r="L712" s="20" t="str">
        <f>IF(原始数据!AM713="","",IF(ISERROR(MATCH(原始数据!AM713,各类选项!$C:$C,0)),1,0))</f>
        <v/>
      </c>
      <c r="M712" s="20" t="str">
        <f>IF(原始数据!AN713="","",IF(ISERROR(MATCH(原始数据!AN713,各类选项!$C:$C,0)),1,0))</f>
        <v/>
      </c>
      <c r="N712" s="20" t="str">
        <f>IF(原始数据!AO713="","",IF(ISERROR(MATCH(原始数据!AO713,各类选项!$C:$C,0)),1,0))</f>
        <v/>
      </c>
      <c r="O712" s="20" t="str">
        <f>IF(原始数据!AP713="","",IF(ISERROR(MATCH(原始数据!AP713,各类选项!$E:$E,0)),1,0))</f>
        <v/>
      </c>
      <c r="P712" s="20" t="str">
        <f>IF(原始数据!AQ713="","",IF(ISERROR(MATCH(原始数据!AQ713,各类选项!$E:$E,0)),1,0))</f>
        <v/>
      </c>
      <c r="Q712" s="20" t="str">
        <f>IF(原始数据!AR713="","",IF(ISERROR(MATCH(原始数据!AR713,各类选项!$E:$E,0)),1,0))</f>
        <v/>
      </c>
      <c r="R712" s="20" t="str">
        <f>IF(原始数据!AS713="","",IF(ISERROR(MATCH(原始数据!AS713,各类选项!$E:$E,0)),1,0))</f>
        <v/>
      </c>
      <c r="S712" s="20" t="str">
        <f>IF(原始数据!AV713="","",IF(ISERROR(MATCH(原始数据!AV713,各类选项!$C:$C,0)),1,0))</f>
        <v/>
      </c>
      <c r="T712" s="20" t="str">
        <f>IF(赛后数据!M713="","",IF(ISERROR(MATCH(赛后数据!M713,(各类选项!J:J),0)),1,0))</f>
        <v/>
      </c>
      <c r="U712" s="20" t="str">
        <f>IF(赛后数据!U713="","",IF(ISERROR(MATCH(赛后数据!U713,(各类选项!J:J),0)),1,0))</f>
        <v/>
      </c>
      <c r="V712" s="20" t="str">
        <f>IF(赛后数据!AC713="","",IF(ISERROR(MATCH(赛后数据!AC713,(各类选项!J:J),0)),1,0))</f>
        <v/>
      </c>
      <c r="W712" s="20" t="str">
        <f>IF(赛后数据!AK713="","",IF(ISERROR(MATCH(赛后数据!AK713,(各类选项!J:J),0)),1,0))</f>
        <v/>
      </c>
      <c r="Y712" s="20" t="str">
        <f>IF(对局数据!AM713="","",IF(ISERROR(MATCH(对局数据!AM713,(各类选项!J:J),0)),1,0))</f>
        <v/>
      </c>
    </row>
    <row r="713" spans="1:25">
      <c r="A713" s="20">
        <f t="shared" si="33"/>
        <v>0</v>
      </c>
      <c r="B713" s="20">
        <f t="shared" si="34"/>
        <v>0</v>
      </c>
      <c r="C713" s="20">
        <f t="shared" si="35"/>
        <v>0</v>
      </c>
      <c r="D713" s="20" t="str">
        <f>IF(原始数据!K714="","",IF(ISERROR(MATCH(原始数据!K714,原始数据!E714:F714,0)),1,0)-IF(原始数据!K714="",1,0))</f>
        <v/>
      </c>
      <c r="E713" s="20" t="str">
        <f>IF(原始数据!L714="","",IF(ISERROR(MATCH(原始数据!L714,各类选项!L:L,0)),1,0)-IF(原始数据!L714="",1,0))</f>
        <v/>
      </c>
      <c r="F713" s="20" t="str">
        <f>IF(原始数据!W714="","",IF(ISERROR(MATCH(原始数据!W714,各类选项!G:G,0)),1,0))</f>
        <v/>
      </c>
      <c r="G713" s="20" t="str">
        <f>IF(原始数据!X714="","",IF(ISERROR(MATCH(原始数据!X714,各类选项!G:G,0)),1,0))</f>
        <v/>
      </c>
      <c r="H713" s="20" t="str">
        <f>IF(原始数据!AK714="","",IF(ISERROR(MATCH(原始数据!AK714,各类选项!$E:$E,0)),1,0))</f>
        <v/>
      </c>
      <c r="I713" s="20" t="str">
        <f>IF(原始数据!AL714="","",IF(ISERROR(MATCH(原始数据!AL714,各类选项!$E:$E,0)),1,0))</f>
        <v/>
      </c>
      <c r="J713" s="20" t="str">
        <f>IF(原始数据!AR714="","",IF(ISERROR(MATCH(原始数据!AR714,各类选项!$E:$E,0)),1,0))</f>
        <v/>
      </c>
      <c r="K713" s="20" t="str">
        <f>IF(原始数据!AT714="","",IF(ISERROR(MATCH(原始数据!AT714,各类选项!$E:$E,0)),1,0))</f>
        <v/>
      </c>
      <c r="L713" s="20" t="str">
        <f>IF(原始数据!AM714="","",IF(ISERROR(MATCH(原始数据!AM714,各类选项!$C:$C,0)),1,0))</f>
        <v/>
      </c>
      <c r="M713" s="20" t="str">
        <f>IF(原始数据!AN714="","",IF(ISERROR(MATCH(原始数据!AN714,各类选项!$C:$C,0)),1,0))</f>
        <v/>
      </c>
      <c r="N713" s="20" t="str">
        <f>IF(原始数据!AO714="","",IF(ISERROR(MATCH(原始数据!AO714,各类选项!$C:$C,0)),1,0))</f>
        <v/>
      </c>
      <c r="O713" s="20" t="str">
        <f>IF(原始数据!AP714="","",IF(ISERROR(MATCH(原始数据!AP714,各类选项!$E:$E,0)),1,0))</f>
        <v/>
      </c>
      <c r="P713" s="20" t="str">
        <f>IF(原始数据!AQ714="","",IF(ISERROR(MATCH(原始数据!AQ714,各类选项!$E:$E,0)),1,0))</f>
        <v/>
      </c>
      <c r="Q713" s="20" t="str">
        <f>IF(原始数据!AR714="","",IF(ISERROR(MATCH(原始数据!AR714,各类选项!$E:$E,0)),1,0))</f>
        <v/>
      </c>
      <c r="R713" s="20" t="str">
        <f>IF(原始数据!AS714="","",IF(ISERROR(MATCH(原始数据!AS714,各类选项!$E:$E,0)),1,0))</f>
        <v/>
      </c>
      <c r="S713" s="20" t="str">
        <f>IF(原始数据!AV714="","",IF(ISERROR(MATCH(原始数据!AV714,各类选项!$C:$C,0)),1,0))</f>
        <v/>
      </c>
      <c r="T713" s="20" t="str">
        <f>IF(赛后数据!M714="","",IF(ISERROR(MATCH(赛后数据!M714,(各类选项!J:J),0)),1,0))</f>
        <v/>
      </c>
      <c r="U713" s="20" t="str">
        <f>IF(赛后数据!U714="","",IF(ISERROR(MATCH(赛后数据!U714,(各类选项!J:J),0)),1,0))</f>
        <v/>
      </c>
      <c r="V713" s="20" t="str">
        <f>IF(赛后数据!AC714="","",IF(ISERROR(MATCH(赛后数据!AC714,(各类选项!J:J),0)),1,0))</f>
        <v/>
      </c>
      <c r="W713" s="20" t="str">
        <f>IF(赛后数据!AK714="","",IF(ISERROR(MATCH(赛后数据!AK714,(各类选项!J:J),0)),1,0))</f>
        <v/>
      </c>
      <c r="Y713" s="20" t="str">
        <f>IF(对局数据!AM714="","",IF(ISERROR(MATCH(对局数据!AM714,(各类选项!J:J),0)),1,0))</f>
        <v/>
      </c>
    </row>
    <row r="714" spans="1:25">
      <c r="A714" s="20">
        <f t="shared" si="33"/>
        <v>0</v>
      </c>
      <c r="B714" s="20">
        <f t="shared" si="34"/>
        <v>0</v>
      </c>
      <c r="C714" s="20">
        <f t="shared" si="35"/>
        <v>0</v>
      </c>
      <c r="D714" s="20" t="str">
        <f>IF(原始数据!K715="","",IF(ISERROR(MATCH(原始数据!K715,原始数据!E715:F715,0)),1,0)-IF(原始数据!K715="",1,0))</f>
        <v/>
      </c>
      <c r="E714" s="20" t="str">
        <f>IF(原始数据!L715="","",IF(ISERROR(MATCH(原始数据!L715,各类选项!L:L,0)),1,0)-IF(原始数据!L715="",1,0))</f>
        <v/>
      </c>
      <c r="F714" s="20" t="str">
        <f>IF(原始数据!W715="","",IF(ISERROR(MATCH(原始数据!W715,各类选项!G:G,0)),1,0))</f>
        <v/>
      </c>
      <c r="G714" s="20" t="str">
        <f>IF(原始数据!X715="","",IF(ISERROR(MATCH(原始数据!X715,各类选项!G:G,0)),1,0))</f>
        <v/>
      </c>
      <c r="H714" s="20" t="str">
        <f>IF(原始数据!AK715="","",IF(ISERROR(MATCH(原始数据!AK715,各类选项!$E:$E,0)),1,0))</f>
        <v/>
      </c>
      <c r="I714" s="20" t="str">
        <f>IF(原始数据!AL715="","",IF(ISERROR(MATCH(原始数据!AL715,各类选项!$E:$E,0)),1,0))</f>
        <v/>
      </c>
      <c r="J714" s="20" t="str">
        <f>IF(原始数据!AR715="","",IF(ISERROR(MATCH(原始数据!AR715,各类选项!$E:$E,0)),1,0))</f>
        <v/>
      </c>
      <c r="K714" s="20" t="str">
        <f>IF(原始数据!AT715="","",IF(ISERROR(MATCH(原始数据!AT715,各类选项!$E:$E,0)),1,0))</f>
        <v/>
      </c>
      <c r="L714" s="20" t="str">
        <f>IF(原始数据!AM715="","",IF(ISERROR(MATCH(原始数据!AM715,各类选项!$C:$C,0)),1,0))</f>
        <v/>
      </c>
      <c r="M714" s="20" t="str">
        <f>IF(原始数据!AN715="","",IF(ISERROR(MATCH(原始数据!AN715,各类选项!$C:$C,0)),1,0))</f>
        <v/>
      </c>
      <c r="N714" s="20" t="str">
        <f>IF(原始数据!AO715="","",IF(ISERROR(MATCH(原始数据!AO715,各类选项!$C:$C,0)),1,0))</f>
        <v/>
      </c>
      <c r="O714" s="20" t="str">
        <f>IF(原始数据!AP715="","",IF(ISERROR(MATCH(原始数据!AP715,各类选项!$E:$E,0)),1,0))</f>
        <v/>
      </c>
      <c r="P714" s="20" t="str">
        <f>IF(原始数据!AQ715="","",IF(ISERROR(MATCH(原始数据!AQ715,各类选项!$E:$E,0)),1,0))</f>
        <v/>
      </c>
      <c r="Q714" s="20" t="str">
        <f>IF(原始数据!AR715="","",IF(ISERROR(MATCH(原始数据!AR715,各类选项!$E:$E,0)),1,0))</f>
        <v/>
      </c>
      <c r="R714" s="20" t="str">
        <f>IF(原始数据!AS715="","",IF(ISERROR(MATCH(原始数据!AS715,各类选项!$E:$E,0)),1,0))</f>
        <v/>
      </c>
      <c r="S714" s="20" t="str">
        <f>IF(原始数据!AV715="","",IF(ISERROR(MATCH(原始数据!AV715,各类选项!$C:$C,0)),1,0))</f>
        <v/>
      </c>
      <c r="T714" s="20" t="str">
        <f>IF(赛后数据!M715="","",IF(ISERROR(MATCH(赛后数据!M715,(各类选项!J:J),0)),1,0))</f>
        <v/>
      </c>
      <c r="U714" s="20" t="str">
        <f>IF(赛后数据!U715="","",IF(ISERROR(MATCH(赛后数据!U715,(各类选项!J:J),0)),1,0))</f>
        <v/>
      </c>
      <c r="V714" s="20" t="str">
        <f>IF(赛后数据!AC715="","",IF(ISERROR(MATCH(赛后数据!AC715,(各类选项!J:J),0)),1,0))</f>
        <v/>
      </c>
      <c r="W714" s="20" t="str">
        <f>IF(赛后数据!AK715="","",IF(ISERROR(MATCH(赛后数据!AK715,(各类选项!J:J),0)),1,0))</f>
        <v/>
      </c>
      <c r="Y714" s="20" t="str">
        <f>IF(对局数据!AM715="","",IF(ISERROR(MATCH(对局数据!AM715,(各类选项!J:J),0)),1,0))</f>
        <v/>
      </c>
    </row>
    <row r="715" spans="1:25">
      <c r="A715" s="20">
        <f t="shared" si="33"/>
        <v>0</v>
      </c>
      <c r="B715" s="20">
        <f t="shared" si="34"/>
        <v>0</v>
      </c>
      <c r="C715" s="20">
        <f t="shared" si="35"/>
        <v>0</v>
      </c>
      <c r="D715" s="20" t="str">
        <f>IF(原始数据!K716="","",IF(ISERROR(MATCH(原始数据!K716,原始数据!E716:F716,0)),1,0)-IF(原始数据!K716="",1,0))</f>
        <v/>
      </c>
      <c r="E715" s="20" t="str">
        <f>IF(原始数据!L716="","",IF(ISERROR(MATCH(原始数据!L716,各类选项!L:L,0)),1,0)-IF(原始数据!L716="",1,0))</f>
        <v/>
      </c>
      <c r="F715" s="20" t="str">
        <f>IF(原始数据!W716="","",IF(ISERROR(MATCH(原始数据!W716,各类选项!G:G,0)),1,0))</f>
        <v/>
      </c>
      <c r="G715" s="20" t="str">
        <f>IF(原始数据!X716="","",IF(ISERROR(MATCH(原始数据!X716,各类选项!G:G,0)),1,0))</f>
        <v/>
      </c>
      <c r="H715" s="20" t="str">
        <f>IF(原始数据!AK716="","",IF(ISERROR(MATCH(原始数据!AK716,各类选项!$E:$E,0)),1,0))</f>
        <v/>
      </c>
      <c r="I715" s="20" t="str">
        <f>IF(原始数据!AL716="","",IF(ISERROR(MATCH(原始数据!AL716,各类选项!$E:$E,0)),1,0))</f>
        <v/>
      </c>
      <c r="J715" s="20" t="str">
        <f>IF(原始数据!AR716="","",IF(ISERROR(MATCH(原始数据!AR716,各类选项!$E:$E,0)),1,0))</f>
        <v/>
      </c>
      <c r="K715" s="20" t="str">
        <f>IF(原始数据!AT716="","",IF(ISERROR(MATCH(原始数据!AT716,各类选项!$E:$E,0)),1,0))</f>
        <v/>
      </c>
      <c r="L715" s="20" t="str">
        <f>IF(原始数据!AM716="","",IF(ISERROR(MATCH(原始数据!AM716,各类选项!$C:$C,0)),1,0))</f>
        <v/>
      </c>
      <c r="M715" s="20" t="str">
        <f>IF(原始数据!AN716="","",IF(ISERROR(MATCH(原始数据!AN716,各类选项!$C:$C,0)),1,0))</f>
        <v/>
      </c>
      <c r="N715" s="20" t="str">
        <f>IF(原始数据!AO716="","",IF(ISERROR(MATCH(原始数据!AO716,各类选项!$C:$C,0)),1,0))</f>
        <v/>
      </c>
      <c r="O715" s="20" t="str">
        <f>IF(原始数据!AP716="","",IF(ISERROR(MATCH(原始数据!AP716,各类选项!$E:$E,0)),1,0))</f>
        <v/>
      </c>
      <c r="P715" s="20" t="str">
        <f>IF(原始数据!AQ716="","",IF(ISERROR(MATCH(原始数据!AQ716,各类选项!$E:$E,0)),1,0))</f>
        <v/>
      </c>
      <c r="Q715" s="20" t="str">
        <f>IF(原始数据!AR716="","",IF(ISERROR(MATCH(原始数据!AR716,各类选项!$E:$E,0)),1,0))</f>
        <v/>
      </c>
      <c r="R715" s="20" t="str">
        <f>IF(原始数据!AS716="","",IF(ISERROR(MATCH(原始数据!AS716,各类选项!$E:$E,0)),1,0))</f>
        <v/>
      </c>
      <c r="S715" s="20" t="str">
        <f>IF(原始数据!AV716="","",IF(ISERROR(MATCH(原始数据!AV716,各类选项!$C:$C,0)),1,0))</f>
        <v/>
      </c>
      <c r="T715" s="20" t="str">
        <f>IF(赛后数据!M716="","",IF(ISERROR(MATCH(赛后数据!M716,(各类选项!J:J),0)),1,0))</f>
        <v/>
      </c>
      <c r="U715" s="20" t="str">
        <f>IF(赛后数据!U716="","",IF(ISERROR(MATCH(赛后数据!U716,(各类选项!J:J),0)),1,0))</f>
        <v/>
      </c>
      <c r="V715" s="20" t="str">
        <f>IF(赛后数据!AC716="","",IF(ISERROR(MATCH(赛后数据!AC716,(各类选项!J:J),0)),1,0))</f>
        <v/>
      </c>
      <c r="W715" s="20" t="str">
        <f>IF(赛后数据!AK716="","",IF(ISERROR(MATCH(赛后数据!AK716,(各类选项!J:J),0)),1,0))</f>
        <v/>
      </c>
      <c r="Y715" s="20" t="str">
        <f>IF(对局数据!AM716="","",IF(ISERROR(MATCH(对局数据!AM716,(各类选项!J:J),0)),1,0))</f>
        <v/>
      </c>
    </row>
    <row r="716" spans="1:25">
      <c r="A716" s="20">
        <f t="shared" si="33"/>
        <v>0</v>
      </c>
      <c r="B716" s="20">
        <f t="shared" si="34"/>
        <v>0</v>
      </c>
      <c r="C716" s="20">
        <f t="shared" si="35"/>
        <v>0</v>
      </c>
      <c r="D716" s="20" t="str">
        <f>IF(原始数据!K717="","",IF(ISERROR(MATCH(原始数据!K717,原始数据!E717:F717,0)),1,0)-IF(原始数据!K717="",1,0))</f>
        <v/>
      </c>
      <c r="E716" s="20" t="str">
        <f>IF(原始数据!L717="","",IF(ISERROR(MATCH(原始数据!L717,各类选项!L:L,0)),1,0)-IF(原始数据!L717="",1,0))</f>
        <v/>
      </c>
      <c r="F716" s="20" t="str">
        <f>IF(原始数据!W717="","",IF(ISERROR(MATCH(原始数据!W717,各类选项!G:G,0)),1,0))</f>
        <v/>
      </c>
      <c r="G716" s="20" t="str">
        <f>IF(原始数据!X717="","",IF(ISERROR(MATCH(原始数据!X717,各类选项!G:G,0)),1,0))</f>
        <v/>
      </c>
      <c r="H716" s="20" t="str">
        <f>IF(原始数据!AK717="","",IF(ISERROR(MATCH(原始数据!AK717,各类选项!$E:$E,0)),1,0))</f>
        <v/>
      </c>
      <c r="I716" s="20" t="str">
        <f>IF(原始数据!AL717="","",IF(ISERROR(MATCH(原始数据!AL717,各类选项!$E:$E,0)),1,0))</f>
        <v/>
      </c>
      <c r="J716" s="20" t="str">
        <f>IF(原始数据!AR717="","",IF(ISERROR(MATCH(原始数据!AR717,各类选项!$E:$E,0)),1,0))</f>
        <v/>
      </c>
      <c r="K716" s="20" t="str">
        <f>IF(原始数据!AT717="","",IF(ISERROR(MATCH(原始数据!AT717,各类选项!$E:$E,0)),1,0))</f>
        <v/>
      </c>
      <c r="L716" s="20" t="str">
        <f>IF(原始数据!AM717="","",IF(ISERROR(MATCH(原始数据!AM717,各类选项!$C:$C,0)),1,0))</f>
        <v/>
      </c>
      <c r="M716" s="20" t="str">
        <f>IF(原始数据!AN717="","",IF(ISERROR(MATCH(原始数据!AN717,各类选项!$C:$C,0)),1,0))</f>
        <v/>
      </c>
      <c r="N716" s="20" t="str">
        <f>IF(原始数据!AO717="","",IF(ISERROR(MATCH(原始数据!AO717,各类选项!$C:$C,0)),1,0))</f>
        <v/>
      </c>
      <c r="O716" s="20" t="str">
        <f>IF(原始数据!AP717="","",IF(ISERROR(MATCH(原始数据!AP717,各类选项!$E:$E,0)),1,0))</f>
        <v/>
      </c>
      <c r="P716" s="20" t="str">
        <f>IF(原始数据!AQ717="","",IF(ISERROR(MATCH(原始数据!AQ717,各类选项!$E:$E,0)),1,0))</f>
        <v/>
      </c>
      <c r="Q716" s="20" t="str">
        <f>IF(原始数据!AR717="","",IF(ISERROR(MATCH(原始数据!AR717,各类选项!$E:$E,0)),1,0))</f>
        <v/>
      </c>
      <c r="R716" s="20" t="str">
        <f>IF(原始数据!AS717="","",IF(ISERROR(MATCH(原始数据!AS717,各类选项!$E:$E,0)),1,0))</f>
        <v/>
      </c>
      <c r="S716" s="20" t="str">
        <f>IF(原始数据!AV717="","",IF(ISERROR(MATCH(原始数据!AV717,各类选项!$C:$C,0)),1,0))</f>
        <v/>
      </c>
      <c r="T716" s="20" t="str">
        <f>IF(赛后数据!M717="","",IF(ISERROR(MATCH(赛后数据!M717,(各类选项!J:J),0)),1,0))</f>
        <v/>
      </c>
      <c r="U716" s="20" t="str">
        <f>IF(赛后数据!U717="","",IF(ISERROR(MATCH(赛后数据!U717,(各类选项!J:J),0)),1,0))</f>
        <v/>
      </c>
      <c r="V716" s="20" t="str">
        <f>IF(赛后数据!AC717="","",IF(ISERROR(MATCH(赛后数据!AC717,(各类选项!J:J),0)),1,0))</f>
        <v/>
      </c>
      <c r="W716" s="20" t="str">
        <f>IF(赛后数据!AK717="","",IF(ISERROR(MATCH(赛后数据!AK717,(各类选项!J:J),0)),1,0))</f>
        <v/>
      </c>
      <c r="Y716" s="20" t="str">
        <f>IF(对局数据!AM717="","",IF(ISERROR(MATCH(对局数据!AM717,(各类选项!J:J),0)),1,0))</f>
        <v/>
      </c>
    </row>
    <row r="717" spans="1:25">
      <c r="A717" s="20">
        <f t="shared" si="33"/>
        <v>0</v>
      </c>
      <c r="B717" s="20">
        <f t="shared" si="34"/>
        <v>0</v>
      </c>
      <c r="C717" s="20">
        <f t="shared" si="35"/>
        <v>0</v>
      </c>
      <c r="D717" s="20" t="str">
        <f>IF(原始数据!K718="","",IF(ISERROR(MATCH(原始数据!K718,原始数据!E718:F718,0)),1,0)-IF(原始数据!K718="",1,0))</f>
        <v/>
      </c>
      <c r="E717" s="20" t="str">
        <f>IF(原始数据!L718="","",IF(ISERROR(MATCH(原始数据!L718,各类选项!L:L,0)),1,0)-IF(原始数据!L718="",1,0))</f>
        <v/>
      </c>
      <c r="F717" s="20" t="str">
        <f>IF(原始数据!W718="","",IF(ISERROR(MATCH(原始数据!W718,各类选项!G:G,0)),1,0))</f>
        <v/>
      </c>
      <c r="G717" s="20" t="str">
        <f>IF(原始数据!X718="","",IF(ISERROR(MATCH(原始数据!X718,各类选项!G:G,0)),1,0))</f>
        <v/>
      </c>
      <c r="H717" s="20" t="str">
        <f>IF(原始数据!AK718="","",IF(ISERROR(MATCH(原始数据!AK718,各类选项!$E:$E,0)),1,0))</f>
        <v/>
      </c>
      <c r="I717" s="20" t="str">
        <f>IF(原始数据!AL718="","",IF(ISERROR(MATCH(原始数据!AL718,各类选项!$E:$E,0)),1,0))</f>
        <v/>
      </c>
      <c r="J717" s="20" t="str">
        <f>IF(原始数据!AR718="","",IF(ISERROR(MATCH(原始数据!AR718,各类选项!$E:$E,0)),1,0))</f>
        <v/>
      </c>
      <c r="K717" s="20" t="str">
        <f>IF(原始数据!AT718="","",IF(ISERROR(MATCH(原始数据!AT718,各类选项!$E:$E,0)),1,0))</f>
        <v/>
      </c>
      <c r="L717" s="20" t="str">
        <f>IF(原始数据!AM718="","",IF(ISERROR(MATCH(原始数据!AM718,各类选项!$C:$C,0)),1,0))</f>
        <v/>
      </c>
      <c r="M717" s="20" t="str">
        <f>IF(原始数据!AN718="","",IF(ISERROR(MATCH(原始数据!AN718,各类选项!$C:$C,0)),1,0))</f>
        <v/>
      </c>
      <c r="N717" s="20" t="str">
        <f>IF(原始数据!AO718="","",IF(ISERROR(MATCH(原始数据!AO718,各类选项!$C:$C,0)),1,0))</f>
        <v/>
      </c>
      <c r="O717" s="20" t="str">
        <f>IF(原始数据!AP718="","",IF(ISERROR(MATCH(原始数据!AP718,各类选项!$E:$E,0)),1,0))</f>
        <v/>
      </c>
      <c r="P717" s="20" t="str">
        <f>IF(原始数据!AQ718="","",IF(ISERROR(MATCH(原始数据!AQ718,各类选项!$E:$E,0)),1,0))</f>
        <v/>
      </c>
      <c r="Q717" s="20" t="str">
        <f>IF(原始数据!AR718="","",IF(ISERROR(MATCH(原始数据!AR718,各类选项!$E:$E,0)),1,0))</f>
        <v/>
      </c>
      <c r="R717" s="20" t="str">
        <f>IF(原始数据!AS718="","",IF(ISERROR(MATCH(原始数据!AS718,各类选项!$E:$E,0)),1,0))</f>
        <v/>
      </c>
      <c r="S717" s="20" t="str">
        <f>IF(原始数据!AV718="","",IF(ISERROR(MATCH(原始数据!AV718,各类选项!$C:$C,0)),1,0))</f>
        <v/>
      </c>
      <c r="T717" s="20" t="str">
        <f>IF(赛后数据!M718="","",IF(ISERROR(MATCH(赛后数据!M718,(各类选项!J:J),0)),1,0))</f>
        <v/>
      </c>
      <c r="U717" s="20" t="str">
        <f>IF(赛后数据!U718="","",IF(ISERROR(MATCH(赛后数据!U718,(各类选项!J:J),0)),1,0))</f>
        <v/>
      </c>
      <c r="V717" s="20" t="str">
        <f>IF(赛后数据!AC718="","",IF(ISERROR(MATCH(赛后数据!AC718,(各类选项!J:J),0)),1,0))</f>
        <v/>
      </c>
      <c r="W717" s="20" t="str">
        <f>IF(赛后数据!AK718="","",IF(ISERROR(MATCH(赛后数据!AK718,(各类选项!J:J),0)),1,0))</f>
        <v/>
      </c>
      <c r="Y717" s="20" t="str">
        <f>IF(对局数据!AM718="","",IF(ISERROR(MATCH(对局数据!AM718,(各类选项!J:J),0)),1,0))</f>
        <v/>
      </c>
    </row>
    <row r="718" spans="1:25">
      <c r="A718" s="20">
        <f t="shared" si="33"/>
        <v>0</v>
      </c>
      <c r="B718" s="20">
        <f t="shared" si="34"/>
        <v>0</v>
      </c>
      <c r="C718" s="20">
        <f t="shared" si="35"/>
        <v>0</v>
      </c>
      <c r="D718" s="20" t="str">
        <f>IF(原始数据!K719="","",IF(ISERROR(MATCH(原始数据!K719,原始数据!E719:F719,0)),1,0)-IF(原始数据!K719="",1,0))</f>
        <v/>
      </c>
      <c r="E718" s="20" t="str">
        <f>IF(原始数据!L719="","",IF(ISERROR(MATCH(原始数据!L719,各类选项!L:L,0)),1,0)-IF(原始数据!L719="",1,0))</f>
        <v/>
      </c>
      <c r="F718" s="20" t="str">
        <f>IF(原始数据!W719="","",IF(ISERROR(MATCH(原始数据!W719,各类选项!G:G,0)),1,0))</f>
        <v/>
      </c>
      <c r="G718" s="20" t="str">
        <f>IF(原始数据!X719="","",IF(ISERROR(MATCH(原始数据!X719,各类选项!G:G,0)),1,0))</f>
        <v/>
      </c>
      <c r="H718" s="20" t="str">
        <f>IF(原始数据!AK719="","",IF(ISERROR(MATCH(原始数据!AK719,各类选项!$E:$E,0)),1,0))</f>
        <v/>
      </c>
      <c r="I718" s="20" t="str">
        <f>IF(原始数据!AL719="","",IF(ISERROR(MATCH(原始数据!AL719,各类选项!$E:$E,0)),1,0))</f>
        <v/>
      </c>
      <c r="J718" s="20" t="str">
        <f>IF(原始数据!AR719="","",IF(ISERROR(MATCH(原始数据!AR719,各类选项!$E:$E,0)),1,0))</f>
        <v/>
      </c>
      <c r="K718" s="20" t="str">
        <f>IF(原始数据!AT719="","",IF(ISERROR(MATCH(原始数据!AT719,各类选项!$E:$E,0)),1,0))</f>
        <v/>
      </c>
      <c r="L718" s="20" t="str">
        <f>IF(原始数据!AM719="","",IF(ISERROR(MATCH(原始数据!AM719,各类选项!$C:$C,0)),1,0))</f>
        <v/>
      </c>
      <c r="M718" s="20" t="str">
        <f>IF(原始数据!AN719="","",IF(ISERROR(MATCH(原始数据!AN719,各类选项!$C:$C,0)),1,0))</f>
        <v/>
      </c>
      <c r="N718" s="20" t="str">
        <f>IF(原始数据!AO719="","",IF(ISERROR(MATCH(原始数据!AO719,各类选项!$C:$C,0)),1,0))</f>
        <v/>
      </c>
      <c r="O718" s="20" t="str">
        <f>IF(原始数据!AP719="","",IF(ISERROR(MATCH(原始数据!AP719,各类选项!$E:$E,0)),1,0))</f>
        <v/>
      </c>
      <c r="P718" s="20" t="str">
        <f>IF(原始数据!AQ719="","",IF(ISERROR(MATCH(原始数据!AQ719,各类选项!$E:$E,0)),1,0))</f>
        <v/>
      </c>
      <c r="Q718" s="20" t="str">
        <f>IF(原始数据!AR719="","",IF(ISERROR(MATCH(原始数据!AR719,各类选项!$E:$E,0)),1,0))</f>
        <v/>
      </c>
      <c r="R718" s="20" t="str">
        <f>IF(原始数据!AS719="","",IF(ISERROR(MATCH(原始数据!AS719,各类选项!$E:$E,0)),1,0))</f>
        <v/>
      </c>
      <c r="S718" s="20" t="str">
        <f>IF(原始数据!AV719="","",IF(ISERROR(MATCH(原始数据!AV719,各类选项!$C:$C,0)),1,0))</f>
        <v/>
      </c>
      <c r="T718" s="20" t="str">
        <f>IF(赛后数据!M719="","",IF(ISERROR(MATCH(赛后数据!M719,(各类选项!J:J),0)),1,0))</f>
        <v/>
      </c>
      <c r="U718" s="20" t="str">
        <f>IF(赛后数据!U719="","",IF(ISERROR(MATCH(赛后数据!U719,(各类选项!J:J),0)),1,0))</f>
        <v/>
      </c>
      <c r="V718" s="20" t="str">
        <f>IF(赛后数据!AC719="","",IF(ISERROR(MATCH(赛后数据!AC719,(各类选项!J:J),0)),1,0))</f>
        <v/>
      </c>
      <c r="W718" s="20" t="str">
        <f>IF(赛后数据!AK719="","",IF(ISERROR(MATCH(赛后数据!AK719,(各类选项!J:J),0)),1,0))</f>
        <v/>
      </c>
      <c r="Y718" s="20" t="str">
        <f>IF(对局数据!AM719="","",IF(ISERROR(MATCH(对局数据!AM719,(各类选项!J:J),0)),1,0))</f>
        <v/>
      </c>
    </row>
    <row r="719" spans="1:25">
      <c r="A719" s="20">
        <f t="shared" si="33"/>
        <v>0</v>
      </c>
      <c r="B719" s="20">
        <f t="shared" si="34"/>
        <v>0</v>
      </c>
      <c r="C719" s="20">
        <f t="shared" si="35"/>
        <v>0</v>
      </c>
      <c r="D719" s="20" t="str">
        <f>IF(原始数据!K720="","",IF(ISERROR(MATCH(原始数据!K720,原始数据!E720:F720,0)),1,0)-IF(原始数据!K720="",1,0))</f>
        <v/>
      </c>
      <c r="E719" s="20" t="str">
        <f>IF(原始数据!L720="","",IF(ISERROR(MATCH(原始数据!L720,各类选项!L:L,0)),1,0)-IF(原始数据!L720="",1,0))</f>
        <v/>
      </c>
      <c r="F719" s="20" t="str">
        <f>IF(原始数据!W720="","",IF(ISERROR(MATCH(原始数据!W720,各类选项!G:G,0)),1,0))</f>
        <v/>
      </c>
      <c r="G719" s="20" t="str">
        <f>IF(原始数据!X720="","",IF(ISERROR(MATCH(原始数据!X720,各类选项!G:G,0)),1,0))</f>
        <v/>
      </c>
      <c r="H719" s="20" t="str">
        <f>IF(原始数据!AK720="","",IF(ISERROR(MATCH(原始数据!AK720,各类选项!$E:$E,0)),1,0))</f>
        <v/>
      </c>
      <c r="I719" s="20" t="str">
        <f>IF(原始数据!AL720="","",IF(ISERROR(MATCH(原始数据!AL720,各类选项!$E:$E,0)),1,0))</f>
        <v/>
      </c>
      <c r="J719" s="20" t="str">
        <f>IF(原始数据!AR720="","",IF(ISERROR(MATCH(原始数据!AR720,各类选项!$E:$E,0)),1,0))</f>
        <v/>
      </c>
      <c r="K719" s="20" t="str">
        <f>IF(原始数据!AT720="","",IF(ISERROR(MATCH(原始数据!AT720,各类选项!$E:$E,0)),1,0))</f>
        <v/>
      </c>
      <c r="L719" s="20" t="str">
        <f>IF(原始数据!AM720="","",IF(ISERROR(MATCH(原始数据!AM720,各类选项!$C:$C,0)),1,0))</f>
        <v/>
      </c>
      <c r="M719" s="20" t="str">
        <f>IF(原始数据!AN720="","",IF(ISERROR(MATCH(原始数据!AN720,各类选项!$C:$C,0)),1,0))</f>
        <v/>
      </c>
      <c r="N719" s="20" t="str">
        <f>IF(原始数据!AO720="","",IF(ISERROR(MATCH(原始数据!AO720,各类选项!$C:$C,0)),1,0))</f>
        <v/>
      </c>
      <c r="O719" s="20" t="str">
        <f>IF(原始数据!AP720="","",IF(ISERROR(MATCH(原始数据!AP720,各类选项!$E:$E,0)),1,0))</f>
        <v/>
      </c>
      <c r="P719" s="20" t="str">
        <f>IF(原始数据!AQ720="","",IF(ISERROR(MATCH(原始数据!AQ720,各类选项!$E:$E,0)),1,0))</f>
        <v/>
      </c>
      <c r="Q719" s="20" t="str">
        <f>IF(原始数据!AR720="","",IF(ISERROR(MATCH(原始数据!AR720,各类选项!$E:$E,0)),1,0))</f>
        <v/>
      </c>
      <c r="R719" s="20" t="str">
        <f>IF(原始数据!AS720="","",IF(ISERROR(MATCH(原始数据!AS720,各类选项!$E:$E,0)),1,0))</f>
        <v/>
      </c>
      <c r="S719" s="20" t="str">
        <f>IF(原始数据!AV720="","",IF(ISERROR(MATCH(原始数据!AV720,各类选项!$C:$C,0)),1,0))</f>
        <v/>
      </c>
      <c r="T719" s="20" t="str">
        <f>IF(赛后数据!M720="","",IF(ISERROR(MATCH(赛后数据!M720,(各类选项!J:J),0)),1,0))</f>
        <v/>
      </c>
      <c r="U719" s="20" t="str">
        <f>IF(赛后数据!U720="","",IF(ISERROR(MATCH(赛后数据!U720,(各类选项!J:J),0)),1,0))</f>
        <v/>
      </c>
      <c r="V719" s="20" t="str">
        <f>IF(赛后数据!AC720="","",IF(ISERROR(MATCH(赛后数据!AC720,(各类选项!J:J),0)),1,0))</f>
        <v/>
      </c>
      <c r="W719" s="20" t="str">
        <f>IF(赛后数据!AK720="","",IF(ISERROR(MATCH(赛后数据!AK720,(各类选项!J:J),0)),1,0))</f>
        <v/>
      </c>
      <c r="Y719" s="20" t="str">
        <f>IF(对局数据!AM720="","",IF(ISERROR(MATCH(对局数据!AM720,(各类选项!J:J),0)),1,0))</f>
        <v/>
      </c>
    </row>
    <row r="720" spans="1:25">
      <c r="A720" s="20">
        <f t="shared" si="33"/>
        <v>0</v>
      </c>
      <c r="B720" s="20">
        <f t="shared" si="34"/>
        <v>0</v>
      </c>
      <c r="C720" s="20">
        <f t="shared" si="35"/>
        <v>0</v>
      </c>
      <c r="D720" s="20" t="str">
        <f>IF(原始数据!K721="","",IF(ISERROR(MATCH(原始数据!K721,原始数据!E721:F721,0)),1,0)-IF(原始数据!K721="",1,0))</f>
        <v/>
      </c>
      <c r="E720" s="20" t="str">
        <f>IF(原始数据!L721="","",IF(ISERROR(MATCH(原始数据!L721,各类选项!L:L,0)),1,0)-IF(原始数据!L721="",1,0))</f>
        <v/>
      </c>
      <c r="F720" s="20" t="str">
        <f>IF(原始数据!W721="","",IF(ISERROR(MATCH(原始数据!W721,各类选项!G:G,0)),1,0))</f>
        <v/>
      </c>
      <c r="G720" s="20" t="str">
        <f>IF(原始数据!X721="","",IF(ISERROR(MATCH(原始数据!X721,各类选项!G:G,0)),1,0))</f>
        <v/>
      </c>
      <c r="H720" s="20" t="str">
        <f>IF(原始数据!AK721="","",IF(ISERROR(MATCH(原始数据!AK721,各类选项!$E:$E,0)),1,0))</f>
        <v/>
      </c>
      <c r="I720" s="20" t="str">
        <f>IF(原始数据!AL721="","",IF(ISERROR(MATCH(原始数据!AL721,各类选项!$E:$E,0)),1,0))</f>
        <v/>
      </c>
      <c r="J720" s="20" t="str">
        <f>IF(原始数据!AR721="","",IF(ISERROR(MATCH(原始数据!AR721,各类选项!$E:$E,0)),1,0))</f>
        <v/>
      </c>
      <c r="K720" s="20" t="str">
        <f>IF(原始数据!AT721="","",IF(ISERROR(MATCH(原始数据!AT721,各类选项!$E:$E,0)),1,0))</f>
        <v/>
      </c>
      <c r="L720" s="20" t="str">
        <f>IF(原始数据!AM721="","",IF(ISERROR(MATCH(原始数据!AM721,各类选项!$C:$C,0)),1,0))</f>
        <v/>
      </c>
      <c r="M720" s="20" t="str">
        <f>IF(原始数据!AN721="","",IF(ISERROR(MATCH(原始数据!AN721,各类选项!$C:$C,0)),1,0))</f>
        <v/>
      </c>
      <c r="N720" s="20" t="str">
        <f>IF(原始数据!AO721="","",IF(ISERROR(MATCH(原始数据!AO721,各类选项!$C:$C,0)),1,0))</f>
        <v/>
      </c>
      <c r="O720" s="20" t="str">
        <f>IF(原始数据!AP721="","",IF(ISERROR(MATCH(原始数据!AP721,各类选项!$E:$E,0)),1,0))</f>
        <v/>
      </c>
      <c r="P720" s="20" t="str">
        <f>IF(原始数据!AQ721="","",IF(ISERROR(MATCH(原始数据!AQ721,各类选项!$E:$E,0)),1,0))</f>
        <v/>
      </c>
      <c r="Q720" s="20" t="str">
        <f>IF(原始数据!AR721="","",IF(ISERROR(MATCH(原始数据!AR721,各类选项!$E:$E,0)),1,0))</f>
        <v/>
      </c>
      <c r="R720" s="20" t="str">
        <f>IF(原始数据!AS721="","",IF(ISERROR(MATCH(原始数据!AS721,各类选项!$E:$E,0)),1,0))</f>
        <v/>
      </c>
      <c r="S720" s="20" t="str">
        <f>IF(原始数据!AV721="","",IF(ISERROR(MATCH(原始数据!AV721,各类选项!$C:$C,0)),1,0))</f>
        <v/>
      </c>
      <c r="T720" s="20" t="str">
        <f>IF(赛后数据!M721="","",IF(ISERROR(MATCH(赛后数据!M721,(各类选项!J:J),0)),1,0))</f>
        <v/>
      </c>
      <c r="U720" s="20" t="str">
        <f>IF(赛后数据!U721="","",IF(ISERROR(MATCH(赛后数据!U721,(各类选项!J:J),0)),1,0))</f>
        <v/>
      </c>
      <c r="V720" s="20" t="str">
        <f>IF(赛后数据!AC721="","",IF(ISERROR(MATCH(赛后数据!AC721,(各类选项!J:J),0)),1,0))</f>
        <v/>
      </c>
      <c r="W720" s="20" t="str">
        <f>IF(赛后数据!AK721="","",IF(ISERROR(MATCH(赛后数据!AK721,(各类选项!J:J),0)),1,0))</f>
        <v/>
      </c>
      <c r="Y720" s="20" t="str">
        <f>IF(对局数据!AM721="","",IF(ISERROR(MATCH(对局数据!AM721,(各类选项!J:J),0)),1,0))</f>
        <v/>
      </c>
    </row>
    <row r="721" spans="1:25">
      <c r="A721" s="20">
        <f t="shared" si="33"/>
        <v>0</v>
      </c>
      <c r="B721" s="20">
        <f t="shared" si="34"/>
        <v>0</v>
      </c>
      <c r="C721" s="20">
        <f t="shared" si="35"/>
        <v>0</v>
      </c>
      <c r="D721" s="20" t="str">
        <f>IF(原始数据!K722="","",IF(ISERROR(MATCH(原始数据!K722,原始数据!E722:F722,0)),1,0)-IF(原始数据!K722="",1,0))</f>
        <v/>
      </c>
      <c r="E721" s="20" t="str">
        <f>IF(原始数据!L722="","",IF(ISERROR(MATCH(原始数据!L722,各类选项!L:L,0)),1,0)-IF(原始数据!L722="",1,0))</f>
        <v/>
      </c>
      <c r="F721" s="20" t="str">
        <f>IF(原始数据!W722="","",IF(ISERROR(MATCH(原始数据!W722,各类选项!G:G,0)),1,0))</f>
        <v/>
      </c>
      <c r="G721" s="20" t="str">
        <f>IF(原始数据!X722="","",IF(ISERROR(MATCH(原始数据!X722,各类选项!G:G,0)),1,0))</f>
        <v/>
      </c>
      <c r="H721" s="20" t="str">
        <f>IF(原始数据!AK722="","",IF(ISERROR(MATCH(原始数据!AK722,各类选项!$E:$E,0)),1,0))</f>
        <v/>
      </c>
      <c r="I721" s="20" t="str">
        <f>IF(原始数据!AL722="","",IF(ISERROR(MATCH(原始数据!AL722,各类选项!$E:$E,0)),1,0))</f>
        <v/>
      </c>
      <c r="J721" s="20" t="str">
        <f>IF(原始数据!AR722="","",IF(ISERROR(MATCH(原始数据!AR722,各类选项!$E:$E,0)),1,0))</f>
        <v/>
      </c>
      <c r="K721" s="20" t="str">
        <f>IF(原始数据!AT722="","",IF(ISERROR(MATCH(原始数据!AT722,各类选项!$E:$E,0)),1,0))</f>
        <v/>
      </c>
      <c r="L721" s="20" t="str">
        <f>IF(原始数据!AM722="","",IF(ISERROR(MATCH(原始数据!AM722,各类选项!$C:$C,0)),1,0))</f>
        <v/>
      </c>
      <c r="M721" s="20" t="str">
        <f>IF(原始数据!AN722="","",IF(ISERROR(MATCH(原始数据!AN722,各类选项!$C:$C,0)),1,0))</f>
        <v/>
      </c>
      <c r="N721" s="20" t="str">
        <f>IF(原始数据!AO722="","",IF(ISERROR(MATCH(原始数据!AO722,各类选项!$C:$C,0)),1,0))</f>
        <v/>
      </c>
      <c r="O721" s="20" t="str">
        <f>IF(原始数据!AP722="","",IF(ISERROR(MATCH(原始数据!AP722,各类选项!$E:$E,0)),1,0))</f>
        <v/>
      </c>
      <c r="P721" s="20" t="str">
        <f>IF(原始数据!AQ722="","",IF(ISERROR(MATCH(原始数据!AQ722,各类选项!$E:$E,0)),1,0))</f>
        <v/>
      </c>
      <c r="Q721" s="20" t="str">
        <f>IF(原始数据!AR722="","",IF(ISERROR(MATCH(原始数据!AR722,各类选项!$E:$E,0)),1,0))</f>
        <v/>
      </c>
      <c r="R721" s="20" t="str">
        <f>IF(原始数据!AS722="","",IF(ISERROR(MATCH(原始数据!AS722,各类选项!$E:$E,0)),1,0))</f>
        <v/>
      </c>
      <c r="S721" s="20" t="str">
        <f>IF(原始数据!AV722="","",IF(ISERROR(MATCH(原始数据!AV722,各类选项!$C:$C,0)),1,0))</f>
        <v/>
      </c>
      <c r="T721" s="20" t="str">
        <f>IF(赛后数据!M722="","",IF(ISERROR(MATCH(赛后数据!M722,(各类选项!J:J),0)),1,0))</f>
        <v/>
      </c>
      <c r="U721" s="20" t="str">
        <f>IF(赛后数据!U722="","",IF(ISERROR(MATCH(赛后数据!U722,(各类选项!J:J),0)),1,0))</f>
        <v/>
      </c>
      <c r="V721" s="20" t="str">
        <f>IF(赛后数据!AC722="","",IF(ISERROR(MATCH(赛后数据!AC722,(各类选项!J:J),0)),1,0))</f>
        <v/>
      </c>
      <c r="W721" s="20" t="str">
        <f>IF(赛后数据!AK722="","",IF(ISERROR(MATCH(赛后数据!AK722,(各类选项!J:J),0)),1,0))</f>
        <v/>
      </c>
      <c r="Y721" s="20" t="str">
        <f>IF(对局数据!AM722="","",IF(ISERROR(MATCH(对局数据!AM722,(各类选项!J:J),0)),1,0))</f>
        <v/>
      </c>
    </row>
  </sheetData>
  <sheetProtection formatCells="0" insertHyperlinks="0" autoFilter="0"/>
  <conditionalFormatting sqref="A2:W721">
    <cfRule type="cellIs" dxfId="0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1"/>
  <sheetViews>
    <sheetView workbookViewId="0">
      <selection activeCell="A2" sqref="A2"/>
    </sheetView>
  </sheetViews>
  <sheetFormatPr defaultColWidth="9" defaultRowHeight="13.5"/>
  <cols>
    <col min="1" max="40" width="3.37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1</v>
      </c>
      <c r="AE1">
        <f t="shared" si="1"/>
        <v>1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1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IF(原始数据!X3="-","",IF(原始数据!X3="","",IF(COUNT(FIND(原始数据!X3,原始数据!3:3))=2,"×","")))</f>
        <v/>
      </c>
      <c r="W2" t="str">
        <f>IF(原始数据!Y3="","",IF(COUNTIF(原始数据!3:3,原始数据!Y3)&gt;1,"×",""))</f>
        <v/>
      </c>
      <c r="X2" t="str">
        <f>IF(原始数据!Z3="","",IF(COUNTIF(原始数据!3:3,原始数据!Z3)&gt;1,"×",""))</f>
        <v/>
      </c>
      <c r="Y2" t="str">
        <f>IF(原始数据!AB3="","",IF(COUNTIF(原始数据!3:3,原始数据!AB3)&gt;1,"×",""))</f>
        <v/>
      </c>
      <c r="Z2" t="str">
        <f>IF(原始数据!AC3="","",IF(COUNTIF(原始数据!3:3,原始数据!AC3)&gt;1,"×",""))</f>
        <v/>
      </c>
      <c r="AA2" t="str">
        <f>IF(原始数据!AE3="","",IF(COUNTIF(原始数据!3:3,原始数据!AE3)&gt;1,"×",""))</f>
        <v/>
      </c>
      <c r="AB2" t="str">
        <f>IF(原始数据!AF3="","",IF(COUNTIF(原始数据!3:3,原始数据!AF3)&gt;1,"×",""))</f>
        <v/>
      </c>
      <c r="AC2" t="str">
        <f>IF(原始数据!AK3="","",IF(COUNTIF(原始数据!3:3,原始数据!AK3)&gt;1,"×",""))</f>
        <v/>
      </c>
      <c r="AD2" t="str">
        <f>IF(原始数据!AL3="","",IF(COUNTIF(原始数据!3:3,原始数据!AL3)&gt;1,"×",""))</f>
        <v/>
      </c>
      <c r="AE2" t="str">
        <f>IF(原始数据!AM3="","",IF(COUNTIF(原始数据!3:3,原始数据!AM3)&gt;1,"×",""))</f>
        <v/>
      </c>
      <c r="AF2" t="str">
        <f>IF(原始数据!AN3="","",IF(COUNTIF(原始数据!3:3,原始数据!AN3)&gt;1,"×",""))</f>
        <v/>
      </c>
      <c r="AG2" t="str">
        <f>IF(原始数据!AO3="","",IF(COUNTIF(原始数据!3:3,原始数据!AO3)&gt;1,"×",""))</f>
        <v/>
      </c>
      <c r="AH2" t="str">
        <f>IF(原始数据!AP3="","",IF(COUNTIF(原始数据!3:3,原始数据!AP3)&gt;1,"×",""))</f>
        <v/>
      </c>
      <c r="AI2" t="str">
        <f>IF(原始数据!AQ3="","",IF(COUNTIF(原始数据!3:3,原始数据!AQ3)&gt;1,"×",""))</f>
        <v/>
      </c>
      <c r="AJ2" t="str">
        <f>IF(原始数据!AR3="","",IF(COUNTIF(原始数据!3:3,原始数据!AR3)&gt;1,"×",""))</f>
        <v/>
      </c>
      <c r="AK2" t="str">
        <f>IF(原始数据!AS3="","",IF(COUNTIF(原始数据!3:3,原始数据!AS3)&gt;1,"×",""))</f>
        <v/>
      </c>
      <c r="AL2" t="str">
        <f>IF(原始数据!AT3="","",IF(COUNTIF(原始数据!3:3,原始数据!AT3)&gt;1,"×",""))</f>
        <v/>
      </c>
      <c r="AM2" t="str">
        <f>IF(原始数据!AU3="","",IF(COUNTIF(原始数据!3:3,原始数据!AU3)&gt;1,"×",""))</f>
        <v/>
      </c>
      <c r="AN2" t="str">
        <f>IF(原始数据!AV3="","",IF(COUNTIF(原始数据!3:3,原始数据!AV3)&gt;1,"×",""))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IF(原始数据!X4="-","",IF(原始数据!X4="","",IF(COUNT(FIND(原始数据!X4,原始数据!4:4))=2,"×","")))</f>
        <v/>
      </c>
      <c r="W3" t="str">
        <f>IF(原始数据!Y4="","",IF(COUNTIF(原始数据!4:4,原始数据!Y4)&gt;1,"×",""))</f>
        <v/>
      </c>
      <c r="X3" t="str">
        <f>IF(原始数据!Z4="","",IF(COUNTIF(原始数据!4:4,原始数据!Z4)&gt;1,"×",""))</f>
        <v/>
      </c>
      <c r="Y3" t="str">
        <f>IF(原始数据!AB4="","",IF(COUNTIF(原始数据!4:4,原始数据!AB4)&gt;1,"×",""))</f>
        <v/>
      </c>
      <c r="Z3" t="str">
        <f>IF(原始数据!AC4="","",IF(COUNTIF(原始数据!4:4,原始数据!AC4)&gt;1,"×",""))</f>
        <v/>
      </c>
      <c r="AA3" t="str">
        <f>IF(原始数据!AE4="","",IF(COUNTIF(原始数据!4:4,原始数据!AE4)&gt;1,"×",""))</f>
        <v/>
      </c>
      <c r="AB3" t="str">
        <f>IF(原始数据!AF4="","",IF(COUNTIF(原始数据!4:4,原始数据!AF4)&gt;1,"×",""))</f>
        <v/>
      </c>
      <c r="AC3" t="str">
        <f>IF(原始数据!AK4="","",IF(COUNTIF(原始数据!4:4,原始数据!AK4)&gt;1,"×",""))</f>
        <v/>
      </c>
      <c r="AD3" t="str">
        <f>IF(原始数据!AL4="","",IF(COUNTIF(原始数据!4:4,原始数据!AL4)&gt;1,"×",""))</f>
        <v/>
      </c>
      <c r="AE3" t="str">
        <f>IF(原始数据!AM4="","",IF(COUNTIF(原始数据!4:4,原始数据!AM4)&gt;1,"×",""))</f>
        <v/>
      </c>
      <c r="AF3" t="str">
        <f>IF(原始数据!AN4="","",IF(COUNTIF(原始数据!4:4,原始数据!AN4)&gt;1,"×",""))</f>
        <v/>
      </c>
      <c r="AG3" t="str">
        <f>IF(原始数据!AO4="","",IF(COUNTIF(原始数据!4:4,原始数据!AO4)&gt;1,"×",""))</f>
        <v/>
      </c>
      <c r="AH3" t="str">
        <f>IF(原始数据!AP4="","",IF(COUNTIF(原始数据!4:4,原始数据!AP4)&gt;1,"×",""))</f>
        <v/>
      </c>
      <c r="AI3" t="str">
        <f>IF(原始数据!AQ4="","",IF(COUNTIF(原始数据!4:4,原始数据!AQ4)&gt;1,"×",""))</f>
        <v/>
      </c>
      <c r="AJ3" t="str">
        <f>IF(原始数据!AR4="","",IF(COUNTIF(原始数据!4:4,原始数据!AR4)&gt;1,"×",""))</f>
        <v/>
      </c>
      <c r="AK3" t="str">
        <f>IF(原始数据!AS4="","",IF(COUNTIF(原始数据!4:4,原始数据!AS4)&gt;1,"×",""))</f>
        <v/>
      </c>
      <c r="AL3" t="str">
        <f>IF(原始数据!AT4="","",IF(COUNTIF(原始数据!4:4,原始数据!AT4)&gt;1,"×",""))</f>
        <v/>
      </c>
      <c r="AM3" t="str">
        <f>IF(原始数据!AU4="","",IF(COUNTIF(原始数据!4:4,原始数据!AU4)&gt;1,"×",""))</f>
        <v/>
      </c>
      <c r="AN3" t="str">
        <f>IF(原始数据!AV4="","",IF(COUNTIF(原始数据!4:4,原始数据!AV4)&gt;1,"×",""))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IF(原始数据!X5="-","",IF(原始数据!X5="","",IF(COUNT(FIND(原始数据!X5,原始数据!5:5))=2,"×","")))</f>
        <v/>
      </c>
      <c r="W4" t="str">
        <f>IF(原始数据!Y5="","",IF(COUNTIF(原始数据!5:5,原始数据!Y5)&gt;1,"×",""))</f>
        <v/>
      </c>
      <c r="X4" t="str">
        <f>IF(原始数据!Z5="","",IF(COUNTIF(原始数据!5:5,原始数据!Z5)&gt;1,"×",""))</f>
        <v/>
      </c>
      <c r="Y4" t="str">
        <f>IF(原始数据!AB5="","",IF(COUNTIF(原始数据!5:5,原始数据!AB5)&gt;1,"×",""))</f>
        <v/>
      </c>
      <c r="Z4" t="str">
        <f>IF(原始数据!AC5="","",IF(COUNTIF(原始数据!5:5,原始数据!AC5)&gt;1,"×",""))</f>
        <v/>
      </c>
      <c r="AA4" t="str">
        <f>IF(原始数据!AE5="","",IF(COUNTIF(原始数据!5:5,原始数据!AE5)&gt;1,"×",""))</f>
        <v/>
      </c>
      <c r="AB4" t="str">
        <f>IF(原始数据!AF5="","",IF(COUNTIF(原始数据!5:5,原始数据!AF5)&gt;1,"×",""))</f>
        <v/>
      </c>
      <c r="AC4" t="str">
        <f>IF(原始数据!AK5="","",IF(COUNTIF(原始数据!5:5,原始数据!AK5)&gt;1,"×",""))</f>
        <v/>
      </c>
      <c r="AD4" t="str">
        <f>IF(原始数据!AL5="","",IF(COUNTIF(原始数据!5:5,原始数据!AL5)&gt;1,"×",""))</f>
        <v/>
      </c>
      <c r="AE4" t="str">
        <f>IF(原始数据!AM5="","",IF(COUNTIF(原始数据!5:5,原始数据!AM5)&gt;1,"×",""))</f>
        <v/>
      </c>
      <c r="AF4" t="str">
        <f>IF(原始数据!AN5="","",IF(COUNTIF(原始数据!5:5,原始数据!AN5)&gt;1,"×",""))</f>
        <v/>
      </c>
      <c r="AG4" t="str">
        <f>IF(原始数据!AO5="","",IF(COUNTIF(原始数据!5:5,原始数据!AO5)&gt;1,"×",""))</f>
        <v/>
      </c>
      <c r="AH4" t="str">
        <f>IF(原始数据!AP5="","",IF(COUNTIF(原始数据!5:5,原始数据!AP5)&gt;1,"×",""))</f>
        <v/>
      </c>
      <c r="AI4" t="str">
        <f>IF(原始数据!AQ5="","",IF(COUNTIF(原始数据!5:5,原始数据!AQ5)&gt;1,"×",""))</f>
        <v/>
      </c>
      <c r="AJ4" t="str">
        <f>IF(原始数据!AR5="","",IF(COUNTIF(原始数据!5:5,原始数据!AR5)&gt;1,"×",""))</f>
        <v/>
      </c>
      <c r="AK4" t="str">
        <f>IF(原始数据!AS5="","",IF(COUNTIF(原始数据!5:5,原始数据!AS5)&gt;1,"×",""))</f>
        <v/>
      </c>
      <c r="AL4" t="str">
        <f>IF(原始数据!AT5="","",IF(COUNTIF(原始数据!5:5,原始数据!AT5)&gt;1,"×",""))</f>
        <v/>
      </c>
      <c r="AM4" t="str">
        <f>IF(原始数据!AU5="","",IF(COUNTIF(原始数据!5:5,原始数据!AU5)&gt;1,"×",""))</f>
        <v/>
      </c>
      <c r="AN4" t="str">
        <f>IF(原始数据!AV5="","",IF(COUNTIF(原始数据!5:5,原始数据!AV5)&gt;1,"×",""))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IF(原始数据!X6="-","",IF(原始数据!X6="","",IF(COUNT(FIND(原始数据!X6,原始数据!6:6))=2,"×","")))</f>
        <v/>
      </c>
      <c r="W5" t="str">
        <f>IF(原始数据!Y6="","",IF(COUNTIF(原始数据!6:6,原始数据!Y6)&gt;1,"×",""))</f>
        <v/>
      </c>
      <c r="X5" t="str">
        <f>IF(原始数据!Z6="","",IF(COUNTIF(原始数据!6:6,原始数据!Z6)&gt;1,"×",""))</f>
        <v/>
      </c>
      <c r="Y5" t="str">
        <f>IF(原始数据!AB6="","",IF(COUNTIF(原始数据!6:6,原始数据!AB6)&gt;1,"×",""))</f>
        <v/>
      </c>
      <c r="Z5" t="str">
        <f>IF(原始数据!AC6="","",IF(COUNTIF(原始数据!6:6,原始数据!AC6)&gt;1,"×",""))</f>
        <v/>
      </c>
      <c r="AA5" t="str">
        <f>IF(原始数据!AE6="","",IF(COUNTIF(原始数据!6:6,原始数据!AE6)&gt;1,"×",""))</f>
        <v/>
      </c>
      <c r="AB5" t="str">
        <f>IF(原始数据!AF6="","",IF(COUNTIF(原始数据!6:6,原始数据!AF6)&gt;1,"×",""))</f>
        <v/>
      </c>
      <c r="AC5" t="str">
        <f>IF(原始数据!AK6="","",IF(COUNTIF(原始数据!6:6,原始数据!AK6)&gt;1,"×",""))</f>
        <v/>
      </c>
      <c r="AD5" t="str">
        <f>IF(原始数据!AL6="","",IF(COUNTIF(原始数据!6:6,原始数据!AL6)&gt;1,"×",""))</f>
        <v/>
      </c>
      <c r="AE5" t="str">
        <f>IF(原始数据!AM6="","",IF(COUNTIF(原始数据!6:6,原始数据!AM6)&gt;1,"×",""))</f>
        <v/>
      </c>
      <c r="AF5" t="str">
        <f>IF(原始数据!AN6="","",IF(COUNTIF(原始数据!6:6,原始数据!AN6)&gt;1,"×",""))</f>
        <v/>
      </c>
      <c r="AG5" t="str">
        <f>IF(原始数据!AO6="","",IF(COUNTIF(原始数据!6:6,原始数据!AO6)&gt;1,"×",""))</f>
        <v/>
      </c>
      <c r="AH5" t="str">
        <f>IF(原始数据!AP6="","",IF(COUNTIF(原始数据!6:6,原始数据!AP6)&gt;1,"×",""))</f>
        <v/>
      </c>
      <c r="AI5" t="str">
        <f>IF(原始数据!AQ6="","",IF(COUNTIF(原始数据!6:6,原始数据!AQ6)&gt;1,"×",""))</f>
        <v/>
      </c>
      <c r="AJ5" t="str">
        <f>IF(原始数据!AR6="","",IF(COUNTIF(原始数据!6:6,原始数据!AR6)&gt;1,"×",""))</f>
        <v/>
      </c>
      <c r="AK5" t="str">
        <f>IF(原始数据!AS6="","",IF(COUNTIF(原始数据!6:6,原始数据!AS6)&gt;1,"×",""))</f>
        <v/>
      </c>
      <c r="AL5" t="str">
        <f>IF(原始数据!AT6="","",IF(COUNTIF(原始数据!6:6,原始数据!AT6)&gt;1,"×",""))</f>
        <v/>
      </c>
      <c r="AM5" t="str">
        <f>IF(原始数据!AU6="","",IF(COUNTIF(原始数据!6:6,原始数据!AU6)&gt;1,"×",""))</f>
        <v/>
      </c>
      <c r="AN5" t="str">
        <f>IF(原始数据!AV6="","",IF(COUNTIF(原始数据!6:6,原始数据!AV6)&gt;1,"×",""))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IF(原始数据!X7="-","",IF(原始数据!X7="","",IF(COUNT(FIND(原始数据!X7,原始数据!7:7))=2,"×","")))</f>
        <v/>
      </c>
      <c r="W6" t="str">
        <f>IF(原始数据!Y7="","",IF(COUNTIF(原始数据!7:7,原始数据!Y7)&gt;1,"×",""))</f>
        <v/>
      </c>
      <c r="X6" t="str">
        <f>IF(原始数据!Z7="","",IF(COUNTIF(原始数据!7:7,原始数据!Z7)&gt;1,"×",""))</f>
        <v/>
      </c>
      <c r="Y6" t="str">
        <f>IF(原始数据!AB7="","",IF(COUNTIF(原始数据!7:7,原始数据!AB7)&gt;1,"×",""))</f>
        <v/>
      </c>
      <c r="Z6" t="str">
        <f>IF(原始数据!AC7="","",IF(COUNTIF(原始数据!7:7,原始数据!AC7)&gt;1,"×",""))</f>
        <v/>
      </c>
      <c r="AA6" t="str">
        <f>IF(原始数据!AE7="","",IF(COUNTIF(原始数据!7:7,原始数据!AE7)&gt;1,"×",""))</f>
        <v/>
      </c>
      <c r="AB6" t="str">
        <f>IF(原始数据!AF7="","",IF(COUNTIF(原始数据!7:7,原始数据!AF7)&gt;1,"×",""))</f>
        <v/>
      </c>
      <c r="AC6" t="str">
        <f>IF(原始数据!AK7="","",IF(COUNTIF(原始数据!7:7,原始数据!AK7)&gt;1,"×",""))</f>
        <v/>
      </c>
      <c r="AD6" t="str">
        <f>IF(原始数据!AL7="","",IF(COUNTIF(原始数据!7:7,原始数据!AL7)&gt;1,"×",""))</f>
        <v/>
      </c>
      <c r="AE6" t="str">
        <f>IF(原始数据!AM7="","",IF(COUNTIF(原始数据!7:7,原始数据!AM7)&gt;1,"×",""))</f>
        <v/>
      </c>
      <c r="AF6" t="str">
        <f>IF(原始数据!AN7="","",IF(COUNTIF(原始数据!7:7,原始数据!AN7)&gt;1,"×",""))</f>
        <v/>
      </c>
      <c r="AG6" t="str">
        <f>IF(原始数据!AO7="","",IF(COUNTIF(原始数据!7:7,原始数据!AO7)&gt;1,"×",""))</f>
        <v/>
      </c>
      <c r="AH6" t="str">
        <f>IF(原始数据!AP7="","",IF(COUNTIF(原始数据!7:7,原始数据!AP7)&gt;1,"×",""))</f>
        <v/>
      </c>
      <c r="AI6" t="str">
        <f>IF(原始数据!AQ7="","",IF(COUNTIF(原始数据!7:7,原始数据!AQ7)&gt;1,"×",""))</f>
        <v/>
      </c>
      <c r="AJ6" t="str">
        <f>IF(原始数据!AR7="","",IF(COUNTIF(原始数据!7:7,原始数据!AR7)&gt;1,"×",""))</f>
        <v/>
      </c>
      <c r="AK6" t="str">
        <f>IF(原始数据!AS7="","",IF(COUNTIF(原始数据!7:7,原始数据!AS7)&gt;1,"×",""))</f>
        <v/>
      </c>
      <c r="AL6" t="str">
        <f>IF(原始数据!AT7="","",IF(COUNTIF(原始数据!7:7,原始数据!AT7)&gt;1,"×",""))</f>
        <v/>
      </c>
      <c r="AM6" t="str">
        <f>IF(原始数据!AU7="","",IF(COUNTIF(原始数据!7:7,原始数据!AU7)&gt;1,"×",""))</f>
        <v/>
      </c>
      <c r="AN6" t="str">
        <f>IF(原始数据!AV7="","",IF(COUNTIF(原始数据!7:7,原始数据!AV7)&gt;1,"×",""))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IF(原始数据!X8="-","",IF(原始数据!X8="","",IF(COUNT(FIND(原始数据!X8,原始数据!8:8))=2,"×","")))</f>
        <v/>
      </c>
      <c r="W7" t="str">
        <f>IF(原始数据!Y8="","",IF(COUNTIF(原始数据!8:8,原始数据!Y8)&gt;1,"×",""))</f>
        <v/>
      </c>
      <c r="X7" t="str">
        <f>IF(原始数据!Z8="","",IF(COUNTIF(原始数据!8:8,原始数据!Z8)&gt;1,"×",""))</f>
        <v/>
      </c>
      <c r="Y7" t="str">
        <f>IF(原始数据!AB8="","",IF(COUNTIF(原始数据!8:8,原始数据!AB8)&gt;1,"×",""))</f>
        <v/>
      </c>
      <c r="Z7" t="str">
        <f>IF(原始数据!AC8="","",IF(COUNTIF(原始数据!8:8,原始数据!AC8)&gt;1,"×",""))</f>
        <v/>
      </c>
      <c r="AA7" t="str">
        <f>IF(原始数据!AE8="","",IF(COUNTIF(原始数据!8:8,原始数据!AE8)&gt;1,"×",""))</f>
        <v/>
      </c>
      <c r="AB7" t="str">
        <f>IF(原始数据!AF8="","",IF(COUNTIF(原始数据!8:8,原始数据!AF8)&gt;1,"×",""))</f>
        <v/>
      </c>
      <c r="AC7" t="str">
        <f>IF(原始数据!AK8="","",IF(COUNTIF(原始数据!8:8,原始数据!AK8)&gt;1,"×",""))</f>
        <v/>
      </c>
      <c r="AD7" t="str">
        <f>IF(原始数据!AL8="","",IF(COUNTIF(原始数据!8:8,原始数据!AL8)&gt;1,"×",""))</f>
        <v/>
      </c>
      <c r="AE7" t="str">
        <f>IF(原始数据!AM8="","",IF(COUNTIF(原始数据!8:8,原始数据!AM8)&gt;1,"×",""))</f>
        <v/>
      </c>
      <c r="AF7" t="str">
        <f>IF(原始数据!AN8="","",IF(COUNTIF(原始数据!8:8,原始数据!AN8)&gt;1,"×",""))</f>
        <v/>
      </c>
      <c r="AG7" t="str">
        <f>IF(原始数据!AO8="","",IF(COUNTIF(原始数据!8:8,原始数据!AO8)&gt;1,"×",""))</f>
        <v/>
      </c>
      <c r="AH7" t="str">
        <f>IF(原始数据!AP8="","",IF(COUNTIF(原始数据!8:8,原始数据!AP8)&gt;1,"×",""))</f>
        <v/>
      </c>
      <c r="AI7" t="str">
        <f>IF(原始数据!AQ8="","",IF(COUNTIF(原始数据!8:8,原始数据!AQ8)&gt;1,"×",""))</f>
        <v/>
      </c>
      <c r="AJ7" t="str">
        <f>IF(原始数据!AR8="","",IF(COUNTIF(原始数据!8:8,原始数据!AR8)&gt;1,"×",""))</f>
        <v/>
      </c>
      <c r="AK7" t="str">
        <f>IF(原始数据!AS8="","",IF(COUNTIF(原始数据!8:8,原始数据!AS8)&gt;1,"×",""))</f>
        <v/>
      </c>
      <c r="AL7" t="str">
        <f>IF(原始数据!AT8="","",IF(COUNTIF(原始数据!8:8,原始数据!AT8)&gt;1,"×",""))</f>
        <v/>
      </c>
      <c r="AM7" t="str">
        <f>IF(原始数据!AU8="","",IF(COUNTIF(原始数据!8:8,原始数据!AU8)&gt;1,"×",""))</f>
        <v/>
      </c>
      <c r="AN7" t="str">
        <f>IF(原始数据!AV8="","",IF(COUNTIF(原始数据!8:8,原始数据!AV8)&gt;1,"×",""))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IF(原始数据!X9="-","",IF(原始数据!X9="","",IF(COUNT(FIND(原始数据!X9,原始数据!9:9))=2,"×","")))</f>
        <v/>
      </c>
      <c r="W8" t="str">
        <f>IF(原始数据!Y9="","",IF(COUNTIF(原始数据!9:9,原始数据!Y9)&gt;1,"×",""))</f>
        <v/>
      </c>
      <c r="X8" t="str">
        <f>IF(原始数据!Z9="","",IF(COUNTIF(原始数据!9:9,原始数据!Z9)&gt;1,"×",""))</f>
        <v/>
      </c>
      <c r="Y8" t="str">
        <f>IF(原始数据!AB9="","",IF(COUNTIF(原始数据!9:9,原始数据!AB9)&gt;1,"×",""))</f>
        <v/>
      </c>
      <c r="Z8" t="str">
        <f>IF(原始数据!AC9="","",IF(COUNTIF(原始数据!9:9,原始数据!AC9)&gt;1,"×",""))</f>
        <v/>
      </c>
      <c r="AA8" t="str">
        <f>IF(原始数据!AE9="","",IF(COUNTIF(原始数据!9:9,原始数据!AE9)&gt;1,"×",""))</f>
        <v/>
      </c>
      <c r="AB8" t="str">
        <f>IF(原始数据!AF9="","",IF(COUNTIF(原始数据!9:9,原始数据!AF9)&gt;1,"×",""))</f>
        <v/>
      </c>
      <c r="AC8" t="str">
        <f>IF(原始数据!AK9="","",IF(COUNTIF(原始数据!9:9,原始数据!AK9)&gt;1,"×",""))</f>
        <v/>
      </c>
      <c r="AD8" t="str">
        <f>IF(原始数据!AL9="","",IF(COUNTIF(原始数据!9:9,原始数据!AL9)&gt;1,"×",""))</f>
        <v/>
      </c>
      <c r="AE8" t="str">
        <f>IF(原始数据!AM9="","",IF(COUNTIF(原始数据!9:9,原始数据!AM9)&gt;1,"×",""))</f>
        <v/>
      </c>
      <c r="AF8" t="str">
        <f>IF(原始数据!AN9="","",IF(COUNTIF(原始数据!9:9,原始数据!AN9)&gt;1,"×",""))</f>
        <v/>
      </c>
      <c r="AG8" t="str">
        <f>IF(原始数据!AO9="","",IF(COUNTIF(原始数据!9:9,原始数据!AO9)&gt;1,"×",""))</f>
        <v/>
      </c>
      <c r="AH8" t="str">
        <f>IF(原始数据!AP9="","",IF(COUNTIF(原始数据!9:9,原始数据!AP9)&gt;1,"×",""))</f>
        <v/>
      </c>
      <c r="AI8" t="str">
        <f>IF(原始数据!AQ9="","",IF(COUNTIF(原始数据!9:9,原始数据!AQ9)&gt;1,"×",""))</f>
        <v/>
      </c>
      <c r="AJ8" t="str">
        <f>IF(原始数据!AR9="","",IF(COUNTIF(原始数据!9:9,原始数据!AR9)&gt;1,"×",""))</f>
        <v/>
      </c>
      <c r="AK8" t="str">
        <f>IF(原始数据!AS9="","",IF(COUNTIF(原始数据!9:9,原始数据!AS9)&gt;1,"×",""))</f>
        <v/>
      </c>
      <c r="AL8" t="str">
        <f>IF(原始数据!AT9="","",IF(COUNTIF(原始数据!9:9,原始数据!AT9)&gt;1,"×",""))</f>
        <v/>
      </c>
      <c r="AM8" t="str">
        <f>IF(原始数据!AU9="","",IF(COUNTIF(原始数据!9:9,原始数据!AU9)&gt;1,"×",""))</f>
        <v/>
      </c>
      <c r="AN8" t="str">
        <f>IF(原始数据!AV9="","",IF(COUNTIF(原始数据!9:9,原始数据!AV9)&gt;1,"×",""))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IF(原始数据!X10="-","",IF(原始数据!X10="","",IF(COUNT(FIND(原始数据!X10,原始数据!10:10))=2,"×","")))</f>
        <v/>
      </c>
      <c r="W9" t="str">
        <f>IF(原始数据!Y10="","",IF(COUNTIF(原始数据!10:10,原始数据!Y10)&gt;1,"×",""))</f>
        <v/>
      </c>
      <c r="X9" t="str">
        <f>IF(原始数据!Z10="","",IF(COUNTIF(原始数据!10:10,原始数据!Z10)&gt;1,"×",""))</f>
        <v/>
      </c>
      <c r="Y9" t="str">
        <f>IF(原始数据!AB10="","",IF(COUNTIF(原始数据!10:10,原始数据!AB10)&gt;1,"×",""))</f>
        <v/>
      </c>
      <c r="Z9" t="str">
        <f>IF(原始数据!AC10="","",IF(COUNTIF(原始数据!10:10,原始数据!AC10)&gt;1,"×",""))</f>
        <v/>
      </c>
      <c r="AA9" t="str">
        <f>IF(原始数据!AE10="","",IF(COUNTIF(原始数据!10:10,原始数据!AE10)&gt;1,"×",""))</f>
        <v/>
      </c>
      <c r="AB9" t="str">
        <f>IF(原始数据!AF10="","",IF(COUNTIF(原始数据!10:10,原始数据!AF10)&gt;1,"×",""))</f>
        <v/>
      </c>
      <c r="AC9" t="str">
        <f>IF(原始数据!AK10="","",IF(COUNTIF(原始数据!10:10,原始数据!AK10)&gt;1,"×",""))</f>
        <v/>
      </c>
      <c r="AD9" t="str">
        <f>IF(原始数据!AL10="","",IF(COUNTIF(原始数据!10:10,原始数据!AL10)&gt;1,"×",""))</f>
        <v/>
      </c>
      <c r="AE9" t="str">
        <f>IF(原始数据!AM10="","",IF(COUNTIF(原始数据!10:10,原始数据!AM10)&gt;1,"×",""))</f>
        <v/>
      </c>
      <c r="AF9" t="str">
        <f>IF(原始数据!AN10="","",IF(COUNTIF(原始数据!10:10,原始数据!AN10)&gt;1,"×",""))</f>
        <v/>
      </c>
      <c r="AG9" t="str">
        <f>IF(原始数据!AO10="","",IF(COUNTIF(原始数据!10:10,原始数据!AO10)&gt;1,"×",""))</f>
        <v/>
      </c>
      <c r="AH9" t="str">
        <f>IF(原始数据!AP10="","",IF(COUNTIF(原始数据!10:10,原始数据!AP10)&gt;1,"×",""))</f>
        <v/>
      </c>
      <c r="AI9" t="str">
        <f>IF(原始数据!AQ10="","",IF(COUNTIF(原始数据!10:10,原始数据!AQ10)&gt;1,"×",""))</f>
        <v/>
      </c>
      <c r="AJ9" t="str">
        <f>IF(原始数据!AR10="","",IF(COUNTIF(原始数据!10:10,原始数据!AR10)&gt;1,"×",""))</f>
        <v/>
      </c>
      <c r="AK9" t="str">
        <f>IF(原始数据!AS10="","",IF(COUNTIF(原始数据!10:10,原始数据!AS10)&gt;1,"×",""))</f>
        <v/>
      </c>
      <c r="AL9" t="str">
        <f>IF(原始数据!AT10="","",IF(COUNTIF(原始数据!10:10,原始数据!AT10)&gt;1,"×",""))</f>
        <v/>
      </c>
      <c r="AM9" t="str">
        <f>IF(原始数据!AU10="","",IF(COUNTIF(原始数据!10:10,原始数据!AU10)&gt;1,"×",""))</f>
        <v/>
      </c>
      <c r="AN9" t="str">
        <f>IF(原始数据!AV10="","",IF(COUNTIF(原始数据!10:10,原始数据!AV10)&gt;1,"×",""))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IF(原始数据!X11="-","",IF(原始数据!X11="","",IF(COUNT(FIND(原始数据!X11,原始数据!11:11))=2,"×","")))</f>
        <v/>
      </c>
      <c r="W10" t="str">
        <f>IF(原始数据!Y11="","",IF(COUNTIF(原始数据!11:11,原始数据!Y11)&gt;1,"×",""))</f>
        <v/>
      </c>
      <c r="X10" t="str">
        <f>IF(原始数据!Z11="","",IF(COUNTIF(原始数据!11:11,原始数据!Z11)&gt;1,"×",""))</f>
        <v/>
      </c>
      <c r="Y10" t="str">
        <f>IF(原始数据!AB11="","",IF(COUNTIF(原始数据!11:11,原始数据!AB11)&gt;1,"×",""))</f>
        <v/>
      </c>
      <c r="Z10" t="str">
        <f>IF(原始数据!AC11="","",IF(COUNTIF(原始数据!11:11,原始数据!AC11)&gt;1,"×",""))</f>
        <v/>
      </c>
      <c r="AA10" t="str">
        <f>IF(原始数据!AE11="","",IF(COUNTIF(原始数据!11:11,原始数据!AE11)&gt;1,"×",""))</f>
        <v/>
      </c>
      <c r="AB10" t="str">
        <f>IF(原始数据!AF11="","",IF(COUNTIF(原始数据!11:11,原始数据!AF11)&gt;1,"×",""))</f>
        <v/>
      </c>
      <c r="AC10" t="str">
        <f>IF(原始数据!AK11="","",IF(COUNTIF(原始数据!11:11,原始数据!AK11)&gt;1,"×",""))</f>
        <v/>
      </c>
      <c r="AD10" t="str">
        <f>IF(原始数据!AL11="","",IF(COUNTIF(原始数据!11:11,原始数据!AL11)&gt;1,"×",""))</f>
        <v/>
      </c>
      <c r="AE10" t="str">
        <f>IF(原始数据!AM11="","",IF(COUNTIF(原始数据!11:11,原始数据!AM11)&gt;1,"×",""))</f>
        <v/>
      </c>
      <c r="AF10" t="str">
        <f>IF(原始数据!AN11="","",IF(COUNTIF(原始数据!11:11,原始数据!AN11)&gt;1,"×",""))</f>
        <v/>
      </c>
      <c r="AG10" t="str">
        <f>IF(原始数据!AO11="","",IF(COUNTIF(原始数据!11:11,原始数据!AO11)&gt;1,"×",""))</f>
        <v/>
      </c>
      <c r="AH10" t="str">
        <f>IF(原始数据!AP11="","",IF(COUNTIF(原始数据!11:11,原始数据!AP11)&gt;1,"×",""))</f>
        <v/>
      </c>
      <c r="AI10" t="str">
        <f>IF(原始数据!AQ11="","",IF(COUNTIF(原始数据!11:11,原始数据!AQ11)&gt;1,"×",""))</f>
        <v/>
      </c>
      <c r="AJ10" t="str">
        <f>IF(原始数据!AR11="","",IF(COUNTIF(原始数据!11:11,原始数据!AR11)&gt;1,"×",""))</f>
        <v/>
      </c>
      <c r="AK10" t="str">
        <f>IF(原始数据!AS11="","",IF(COUNTIF(原始数据!11:11,原始数据!AS11)&gt;1,"×",""))</f>
        <v/>
      </c>
      <c r="AL10" t="str">
        <f>IF(原始数据!AT11="","",IF(COUNTIF(原始数据!11:11,原始数据!AT11)&gt;1,"×",""))</f>
        <v/>
      </c>
      <c r="AM10" t="str">
        <f>IF(原始数据!AU11="","",IF(COUNTIF(原始数据!11:11,原始数据!AU11)&gt;1,"×",""))</f>
        <v/>
      </c>
      <c r="AN10" t="str">
        <f>IF(原始数据!AV11="","",IF(COUNTIF(原始数据!11:11,原始数据!AV11)&gt;1,"×",""))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IF(原始数据!X12="-","",IF(原始数据!X12="","",IF(COUNT(FIND(原始数据!X12,原始数据!12:12))=2,"×","")))</f>
        <v/>
      </c>
      <c r="W11" t="str">
        <f>IF(原始数据!Y12="","",IF(COUNTIF(原始数据!12:12,原始数据!Y12)&gt;1,"×",""))</f>
        <v/>
      </c>
      <c r="X11" t="str">
        <f>IF(原始数据!Z12="","",IF(COUNTIF(原始数据!12:12,原始数据!Z12)&gt;1,"×",""))</f>
        <v/>
      </c>
      <c r="Y11" t="str">
        <f>IF(原始数据!AB12="","",IF(COUNTIF(原始数据!12:12,原始数据!AB12)&gt;1,"×",""))</f>
        <v/>
      </c>
      <c r="Z11" t="str">
        <f>IF(原始数据!AC12="","",IF(COUNTIF(原始数据!12:12,原始数据!AC12)&gt;1,"×",""))</f>
        <v/>
      </c>
      <c r="AA11" t="str">
        <f>IF(原始数据!AE12="","",IF(COUNTIF(原始数据!12:12,原始数据!AE12)&gt;1,"×",""))</f>
        <v/>
      </c>
      <c r="AB11" t="str">
        <f>IF(原始数据!AF12="","",IF(COUNTIF(原始数据!12:12,原始数据!AF12)&gt;1,"×",""))</f>
        <v/>
      </c>
      <c r="AC11" t="str">
        <f>IF(原始数据!AK12="","",IF(COUNTIF(原始数据!12:12,原始数据!AK12)&gt;1,"×",""))</f>
        <v/>
      </c>
      <c r="AD11" t="str">
        <f>IF(原始数据!AL12="","",IF(COUNTIF(原始数据!12:12,原始数据!AL12)&gt;1,"×",""))</f>
        <v/>
      </c>
      <c r="AE11" t="str">
        <f>IF(原始数据!AM12="","",IF(COUNTIF(原始数据!12:12,原始数据!AM12)&gt;1,"×",""))</f>
        <v/>
      </c>
      <c r="AF11" t="str">
        <f>IF(原始数据!AN12="","",IF(COUNTIF(原始数据!12:12,原始数据!AN12)&gt;1,"×",""))</f>
        <v/>
      </c>
      <c r="AG11" t="str">
        <f>IF(原始数据!AO12="","",IF(COUNTIF(原始数据!12:12,原始数据!AO12)&gt;1,"×",""))</f>
        <v/>
      </c>
      <c r="AH11" t="str">
        <f>IF(原始数据!AP12="","",IF(COUNTIF(原始数据!12:12,原始数据!AP12)&gt;1,"×",""))</f>
        <v/>
      </c>
      <c r="AI11" t="str">
        <f>IF(原始数据!AQ12="","",IF(COUNTIF(原始数据!12:12,原始数据!AQ12)&gt;1,"×",""))</f>
        <v/>
      </c>
      <c r="AJ11" t="str">
        <f>IF(原始数据!AR12="","",IF(COUNTIF(原始数据!12:12,原始数据!AR12)&gt;1,"×",""))</f>
        <v/>
      </c>
      <c r="AK11" t="str">
        <f>IF(原始数据!AS12="","",IF(COUNTIF(原始数据!12:12,原始数据!AS12)&gt;1,"×",""))</f>
        <v/>
      </c>
      <c r="AL11" t="str">
        <f>IF(原始数据!AT12="","",IF(COUNTIF(原始数据!12:12,原始数据!AT12)&gt;1,"×",""))</f>
        <v/>
      </c>
      <c r="AM11" t="str">
        <f>IF(原始数据!AU12="","",IF(COUNTIF(原始数据!12:12,原始数据!AU12)&gt;1,"×",""))</f>
        <v/>
      </c>
      <c r="AN11" t="str">
        <f>IF(原始数据!AV12="","",IF(COUNTIF(原始数据!12:12,原始数据!AV12)&gt;1,"×",""))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IF(原始数据!X13="-","",IF(原始数据!X13="","",IF(COUNT(FIND(原始数据!X13,原始数据!13:13))=2,"×","")))</f>
        <v/>
      </c>
      <c r="W12" t="str">
        <f>IF(原始数据!Y13="","",IF(COUNTIF(原始数据!13:13,原始数据!Y13)&gt;1,"×",""))</f>
        <v/>
      </c>
      <c r="X12" t="str">
        <f>IF(原始数据!Z13="","",IF(COUNTIF(原始数据!13:13,原始数据!Z13)&gt;1,"×",""))</f>
        <v/>
      </c>
      <c r="Y12" t="str">
        <f>IF(原始数据!AB13="","",IF(COUNTIF(原始数据!13:13,原始数据!AB13)&gt;1,"×",""))</f>
        <v/>
      </c>
      <c r="Z12" t="str">
        <f>IF(原始数据!AC13="","",IF(COUNTIF(原始数据!13:13,原始数据!AC13)&gt;1,"×",""))</f>
        <v/>
      </c>
      <c r="AA12" t="str">
        <f>IF(原始数据!AE13="","",IF(COUNTIF(原始数据!13:13,原始数据!AE13)&gt;1,"×",""))</f>
        <v/>
      </c>
      <c r="AB12" t="str">
        <f>IF(原始数据!AF13="","",IF(COUNTIF(原始数据!13:13,原始数据!AF13)&gt;1,"×",""))</f>
        <v/>
      </c>
      <c r="AC12" t="str">
        <f>IF(原始数据!AK13="","",IF(COUNTIF(原始数据!13:13,原始数据!AK13)&gt;1,"×",""))</f>
        <v/>
      </c>
      <c r="AD12" t="str">
        <f>IF(原始数据!AL13="","",IF(COUNTIF(原始数据!13:13,原始数据!AL13)&gt;1,"×",""))</f>
        <v/>
      </c>
      <c r="AE12" t="str">
        <f>IF(原始数据!AM13="","",IF(COUNTIF(原始数据!13:13,原始数据!AM13)&gt;1,"×",""))</f>
        <v/>
      </c>
      <c r="AF12" t="str">
        <f>IF(原始数据!AN13="","",IF(COUNTIF(原始数据!13:13,原始数据!AN13)&gt;1,"×",""))</f>
        <v/>
      </c>
      <c r="AG12" t="str">
        <f>IF(原始数据!AO13="","",IF(COUNTIF(原始数据!13:13,原始数据!AO13)&gt;1,"×",""))</f>
        <v/>
      </c>
      <c r="AH12" t="str">
        <f>IF(原始数据!AP13="","",IF(COUNTIF(原始数据!13:13,原始数据!AP13)&gt;1,"×",""))</f>
        <v/>
      </c>
      <c r="AI12" t="str">
        <f>IF(原始数据!AQ13="","",IF(COUNTIF(原始数据!13:13,原始数据!AQ13)&gt;1,"×",""))</f>
        <v/>
      </c>
      <c r="AJ12" t="str">
        <f>IF(原始数据!AR13="","",IF(COUNTIF(原始数据!13:13,原始数据!AR13)&gt;1,"×",""))</f>
        <v/>
      </c>
      <c r="AK12" t="str">
        <f>IF(原始数据!AS13="","",IF(COUNTIF(原始数据!13:13,原始数据!AS13)&gt;1,"×",""))</f>
        <v/>
      </c>
      <c r="AL12" t="str">
        <f>IF(原始数据!AT13="","",IF(COUNTIF(原始数据!13:13,原始数据!AT13)&gt;1,"×",""))</f>
        <v/>
      </c>
      <c r="AM12" t="str">
        <f>IF(原始数据!AU13="","",IF(COUNTIF(原始数据!13:13,原始数据!AU13)&gt;1,"×",""))</f>
        <v/>
      </c>
      <c r="AN12" t="str">
        <f>IF(原始数据!AV13="","",IF(COUNTIF(原始数据!13:13,原始数据!AV13)&gt;1,"×",""))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IF(原始数据!X14="-","",IF(原始数据!X14="","",IF(COUNT(FIND(原始数据!X14,原始数据!14:14))=2,"×","")))</f>
        <v/>
      </c>
      <c r="W13" t="str">
        <f>IF(原始数据!Y14="","",IF(COUNTIF(原始数据!14:14,原始数据!Y14)&gt;1,"×",""))</f>
        <v/>
      </c>
      <c r="X13" t="str">
        <f>IF(原始数据!Z14="","",IF(COUNTIF(原始数据!14:14,原始数据!Z14)&gt;1,"×",""))</f>
        <v/>
      </c>
      <c r="Y13" t="str">
        <f>IF(原始数据!AB14="","",IF(COUNTIF(原始数据!14:14,原始数据!AB14)&gt;1,"×",""))</f>
        <v/>
      </c>
      <c r="Z13" t="str">
        <f>IF(原始数据!AC14="","",IF(COUNTIF(原始数据!14:14,原始数据!AC14)&gt;1,"×",""))</f>
        <v/>
      </c>
      <c r="AA13" t="str">
        <f>IF(原始数据!AE14="","",IF(COUNTIF(原始数据!14:14,原始数据!AE14)&gt;1,"×",""))</f>
        <v/>
      </c>
      <c r="AB13" t="str">
        <f>IF(原始数据!AF14="","",IF(COUNTIF(原始数据!14:14,原始数据!AF14)&gt;1,"×",""))</f>
        <v/>
      </c>
      <c r="AC13" t="str">
        <f>IF(原始数据!AK14="","",IF(COUNTIF(原始数据!14:14,原始数据!AK14)&gt;1,"×",""))</f>
        <v/>
      </c>
      <c r="AD13" t="str">
        <f>IF(原始数据!AL14="","",IF(COUNTIF(原始数据!14:14,原始数据!AL14)&gt;1,"×",""))</f>
        <v/>
      </c>
      <c r="AE13" t="str">
        <f>IF(原始数据!AM14="","",IF(COUNTIF(原始数据!14:14,原始数据!AM14)&gt;1,"×",""))</f>
        <v/>
      </c>
      <c r="AF13" t="str">
        <f>IF(原始数据!AN14="","",IF(COUNTIF(原始数据!14:14,原始数据!AN14)&gt;1,"×",""))</f>
        <v/>
      </c>
      <c r="AG13" t="str">
        <f>IF(原始数据!AO14="","",IF(COUNTIF(原始数据!14:14,原始数据!AO14)&gt;1,"×",""))</f>
        <v/>
      </c>
      <c r="AH13" t="str">
        <f>IF(原始数据!AP14="","",IF(COUNTIF(原始数据!14:14,原始数据!AP14)&gt;1,"×",""))</f>
        <v/>
      </c>
      <c r="AI13" t="str">
        <f>IF(原始数据!AQ14="","",IF(COUNTIF(原始数据!14:14,原始数据!AQ14)&gt;1,"×",""))</f>
        <v/>
      </c>
      <c r="AJ13" t="str">
        <f>IF(原始数据!AR14="","",IF(COUNTIF(原始数据!14:14,原始数据!AR14)&gt;1,"×",""))</f>
        <v/>
      </c>
      <c r="AK13" t="str">
        <f>IF(原始数据!AS14="","",IF(COUNTIF(原始数据!14:14,原始数据!AS14)&gt;1,"×",""))</f>
        <v/>
      </c>
      <c r="AL13" t="str">
        <f>IF(原始数据!AT14="","",IF(COUNTIF(原始数据!14:14,原始数据!AT14)&gt;1,"×",""))</f>
        <v/>
      </c>
      <c r="AM13" t="str">
        <f>IF(原始数据!AU14="","",IF(COUNTIF(原始数据!14:14,原始数据!AU14)&gt;1,"×",""))</f>
        <v/>
      </c>
      <c r="AN13" t="str">
        <f>IF(原始数据!AV14="","",IF(COUNTIF(原始数据!14:14,原始数据!AV14)&gt;1,"×",""))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IF(原始数据!X15="-","",IF(原始数据!X15="","",IF(COUNT(FIND(原始数据!X15,原始数据!15:15))=2,"×","")))</f>
        <v/>
      </c>
      <c r="W14" t="str">
        <f>IF(原始数据!Y15="","",IF(COUNTIF(原始数据!15:15,原始数据!Y15)&gt;1,"×",""))</f>
        <v/>
      </c>
      <c r="X14" t="str">
        <f>IF(原始数据!Z15="","",IF(COUNTIF(原始数据!15:15,原始数据!Z15)&gt;1,"×",""))</f>
        <v/>
      </c>
      <c r="Y14" t="str">
        <f>IF(原始数据!AB15="","",IF(COUNTIF(原始数据!15:15,原始数据!AB15)&gt;1,"×",""))</f>
        <v/>
      </c>
      <c r="Z14" t="str">
        <f>IF(原始数据!AC15="","",IF(COUNTIF(原始数据!15:15,原始数据!AC15)&gt;1,"×",""))</f>
        <v/>
      </c>
      <c r="AA14" t="str">
        <f>IF(原始数据!AE15="","",IF(COUNTIF(原始数据!15:15,原始数据!AE15)&gt;1,"×",""))</f>
        <v/>
      </c>
      <c r="AB14" t="str">
        <f>IF(原始数据!AF15="","",IF(COUNTIF(原始数据!15:15,原始数据!AF15)&gt;1,"×",""))</f>
        <v/>
      </c>
      <c r="AC14" t="str">
        <f>IF(原始数据!AK15="","",IF(COUNTIF(原始数据!15:15,原始数据!AK15)&gt;1,"×",""))</f>
        <v/>
      </c>
      <c r="AD14" t="str">
        <f>IF(原始数据!AL15="","",IF(COUNTIF(原始数据!15:15,原始数据!AL15)&gt;1,"×",""))</f>
        <v/>
      </c>
      <c r="AE14" t="str">
        <f>IF(原始数据!AM15="","",IF(COUNTIF(原始数据!15:15,原始数据!AM15)&gt;1,"×",""))</f>
        <v/>
      </c>
      <c r="AF14" t="str">
        <f>IF(原始数据!AN15="","",IF(COUNTIF(原始数据!15:15,原始数据!AN15)&gt;1,"×",""))</f>
        <v/>
      </c>
      <c r="AG14" t="str">
        <f>IF(原始数据!AO15="","",IF(COUNTIF(原始数据!15:15,原始数据!AO15)&gt;1,"×",""))</f>
        <v/>
      </c>
      <c r="AH14" t="str">
        <f>IF(原始数据!AP15="","",IF(COUNTIF(原始数据!15:15,原始数据!AP15)&gt;1,"×",""))</f>
        <v/>
      </c>
      <c r="AI14" t="str">
        <f>IF(原始数据!AQ15="","",IF(COUNTIF(原始数据!15:15,原始数据!AQ15)&gt;1,"×",""))</f>
        <v/>
      </c>
      <c r="AJ14" t="str">
        <f>IF(原始数据!AR15="","",IF(COUNTIF(原始数据!15:15,原始数据!AR15)&gt;1,"×",""))</f>
        <v/>
      </c>
      <c r="AK14" t="str">
        <f>IF(原始数据!AS15="","",IF(COUNTIF(原始数据!15:15,原始数据!AS15)&gt;1,"×",""))</f>
        <v/>
      </c>
      <c r="AL14" t="str">
        <f>IF(原始数据!AT15="","",IF(COUNTIF(原始数据!15:15,原始数据!AT15)&gt;1,"×",""))</f>
        <v/>
      </c>
      <c r="AM14" t="str">
        <f>IF(原始数据!AU15="","",IF(COUNTIF(原始数据!15:15,原始数据!AU15)&gt;1,"×",""))</f>
        <v/>
      </c>
      <c r="AN14" t="str">
        <f>IF(原始数据!AV15="","",IF(COUNTIF(原始数据!15:15,原始数据!AV15)&gt;1,"×",""))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IF(原始数据!X16="-","",IF(原始数据!X16="","",IF(COUNT(FIND(原始数据!X16,原始数据!16:16))=2,"×","")))</f>
        <v/>
      </c>
      <c r="W15" t="str">
        <f>IF(原始数据!Y16="","",IF(COUNTIF(原始数据!16:16,原始数据!Y16)&gt;1,"×",""))</f>
        <v/>
      </c>
      <c r="X15" t="str">
        <f>IF(原始数据!Z16="","",IF(COUNTIF(原始数据!16:16,原始数据!Z16)&gt;1,"×",""))</f>
        <v/>
      </c>
      <c r="Y15" t="str">
        <f>IF(原始数据!AB16="","",IF(COUNTIF(原始数据!16:16,原始数据!AB16)&gt;1,"×",""))</f>
        <v/>
      </c>
      <c r="Z15" t="str">
        <f>IF(原始数据!AC16="","",IF(COUNTIF(原始数据!16:16,原始数据!AC16)&gt;1,"×",""))</f>
        <v/>
      </c>
      <c r="AA15" t="str">
        <f>IF(原始数据!AE16="","",IF(COUNTIF(原始数据!16:16,原始数据!AE16)&gt;1,"×",""))</f>
        <v/>
      </c>
      <c r="AB15" t="str">
        <f>IF(原始数据!AF16="","",IF(COUNTIF(原始数据!16:16,原始数据!AF16)&gt;1,"×",""))</f>
        <v/>
      </c>
      <c r="AC15" t="str">
        <f>IF(原始数据!AK16="","",IF(COUNTIF(原始数据!16:16,原始数据!AK16)&gt;1,"×",""))</f>
        <v/>
      </c>
      <c r="AD15" t="str">
        <f>IF(原始数据!AL16="","",IF(COUNTIF(原始数据!16:16,原始数据!AL16)&gt;1,"×",""))</f>
        <v/>
      </c>
      <c r="AE15" t="str">
        <f>IF(原始数据!AM16="","",IF(COUNTIF(原始数据!16:16,原始数据!AM16)&gt;1,"×",""))</f>
        <v/>
      </c>
      <c r="AF15" t="str">
        <f>IF(原始数据!AN16="","",IF(COUNTIF(原始数据!16:16,原始数据!AN16)&gt;1,"×",""))</f>
        <v/>
      </c>
      <c r="AG15" t="str">
        <f>IF(原始数据!AO16="","",IF(COUNTIF(原始数据!16:16,原始数据!AO16)&gt;1,"×",""))</f>
        <v/>
      </c>
      <c r="AH15" t="str">
        <f>IF(原始数据!AP16="","",IF(COUNTIF(原始数据!16:16,原始数据!AP16)&gt;1,"×",""))</f>
        <v/>
      </c>
      <c r="AI15" t="str">
        <f>IF(原始数据!AQ16="","",IF(COUNTIF(原始数据!16:16,原始数据!AQ16)&gt;1,"×",""))</f>
        <v/>
      </c>
      <c r="AJ15" t="str">
        <f>IF(原始数据!AR16="","",IF(COUNTIF(原始数据!16:16,原始数据!AR16)&gt;1,"×",""))</f>
        <v/>
      </c>
      <c r="AK15" t="str">
        <f>IF(原始数据!AS16="","",IF(COUNTIF(原始数据!16:16,原始数据!AS16)&gt;1,"×",""))</f>
        <v/>
      </c>
      <c r="AL15" t="str">
        <f>IF(原始数据!AT16="","",IF(COUNTIF(原始数据!16:16,原始数据!AT16)&gt;1,"×",""))</f>
        <v/>
      </c>
      <c r="AM15" t="str">
        <f>IF(原始数据!AU16="","",IF(COUNTIF(原始数据!16:16,原始数据!AU16)&gt;1,"×",""))</f>
        <v/>
      </c>
      <c r="AN15" t="str">
        <f>IF(原始数据!AV16="","",IF(COUNTIF(原始数据!16:16,原始数据!AV16)&gt;1,"×",""))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IF(原始数据!X17="-","",IF(原始数据!X17="","",IF(COUNT(FIND(原始数据!X17,原始数据!17:17))=2,"×","")))</f>
        <v/>
      </c>
      <c r="W16" t="str">
        <f>IF(原始数据!Y17="","",IF(COUNTIF(原始数据!17:17,原始数据!Y17)&gt;1,"×",""))</f>
        <v/>
      </c>
      <c r="X16" t="str">
        <f>IF(原始数据!Z17="","",IF(COUNTIF(原始数据!17:17,原始数据!Z17)&gt;1,"×",""))</f>
        <v/>
      </c>
      <c r="Y16" t="str">
        <f>IF(原始数据!AB17="","",IF(COUNTIF(原始数据!17:17,原始数据!AB17)&gt;1,"×",""))</f>
        <v/>
      </c>
      <c r="Z16" t="str">
        <f>IF(原始数据!AC17="","",IF(COUNTIF(原始数据!17:17,原始数据!AC17)&gt;1,"×",""))</f>
        <v/>
      </c>
      <c r="AA16" t="str">
        <f>IF(原始数据!AE17="","",IF(COUNTIF(原始数据!17:17,原始数据!AE17)&gt;1,"×",""))</f>
        <v/>
      </c>
      <c r="AB16" t="str">
        <f>IF(原始数据!AF17="","",IF(COUNTIF(原始数据!17:17,原始数据!AF17)&gt;1,"×",""))</f>
        <v/>
      </c>
      <c r="AC16" t="str">
        <f>IF(原始数据!AK17="","",IF(COUNTIF(原始数据!17:17,原始数据!AK17)&gt;1,"×",""))</f>
        <v/>
      </c>
      <c r="AD16" t="str">
        <f>IF(原始数据!AL17="","",IF(COUNTIF(原始数据!17:17,原始数据!AL17)&gt;1,"×",""))</f>
        <v/>
      </c>
      <c r="AE16" t="str">
        <f>IF(原始数据!AM17="","",IF(COUNTIF(原始数据!17:17,原始数据!AM17)&gt;1,"×",""))</f>
        <v/>
      </c>
      <c r="AF16" t="str">
        <f>IF(原始数据!AN17="","",IF(COUNTIF(原始数据!17:17,原始数据!AN17)&gt;1,"×",""))</f>
        <v/>
      </c>
      <c r="AG16" t="str">
        <f>IF(原始数据!AO17="","",IF(COUNTIF(原始数据!17:17,原始数据!AO17)&gt;1,"×",""))</f>
        <v/>
      </c>
      <c r="AH16" t="str">
        <f>IF(原始数据!AP17="","",IF(COUNTIF(原始数据!17:17,原始数据!AP17)&gt;1,"×",""))</f>
        <v/>
      </c>
      <c r="AI16" t="str">
        <f>IF(原始数据!AQ17="","",IF(COUNTIF(原始数据!17:17,原始数据!AQ17)&gt;1,"×",""))</f>
        <v/>
      </c>
      <c r="AJ16" t="str">
        <f>IF(原始数据!AR17="","",IF(COUNTIF(原始数据!17:17,原始数据!AR17)&gt;1,"×",""))</f>
        <v/>
      </c>
      <c r="AK16" t="str">
        <f>IF(原始数据!AS17="","",IF(COUNTIF(原始数据!17:17,原始数据!AS17)&gt;1,"×",""))</f>
        <v/>
      </c>
      <c r="AL16" t="str">
        <f>IF(原始数据!AT17="","",IF(COUNTIF(原始数据!17:17,原始数据!AT17)&gt;1,"×",""))</f>
        <v/>
      </c>
      <c r="AM16" t="str">
        <f>IF(原始数据!AU17="","",IF(COUNTIF(原始数据!17:17,原始数据!AU17)&gt;1,"×",""))</f>
        <v/>
      </c>
      <c r="AN16" t="str">
        <f>IF(原始数据!AV17="","",IF(COUNTIF(原始数据!17:17,原始数据!AV17)&gt;1,"×",""))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IF(原始数据!X18="-","",IF(原始数据!X18="","",IF(COUNT(FIND(原始数据!X18,原始数据!18:18))=2,"×","")))</f>
        <v/>
      </c>
      <c r="W17" t="str">
        <f>IF(原始数据!Y18="","",IF(COUNTIF(原始数据!18:18,原始数据!Y18)&gt;1,"×",""))</f>
        <v/>
      </c>
      <c r="X17" t="str">
        <f>IF(原始数据!Z18="","",IF(COUNTIF(原始数据!18:18,原始数据!Z18)&gt;1,"×",""))</f>
        <v/>
      </c>
      <c r="Y17" t="str">
        <f>IF(原始数据!AB18="","",IF(COUNTIF(原始数据!18:18,原始数据!AB18)&gt;1,"×",""))</f>
        <v/>
      </c>
      <c r="Z17" t="str">
        <f>IF(原始数据!AC18="","",IF(COUNTIF(原始数据!18:18,原始数据!AC18)&gt;1,"×",""))</f>
        <v/>
      </c>
      <c r="AA17" t="str">
        <f>IF(原始数据!AE18="","",IF(COUNTIF(原始数据!18:18,原始数据!AE18)&gt;1,"×",""))</f>
        <v/>
      </c>
      <c r="AB17" t="str">
        <f>IF(原始数据!AF18="","",IF(COUNTIF(原始数据!18:18,原始数据!AF18)&gt;1,"×",""))</f>
        <v/>
      </c>
      <c r="AC17" t="str">
        <f>IF(原始数据!AK18="","",IF(COUNTIF(原始数据!18:18,原始数据!AK18)&gt;1,"×",""))</f>
        <v/>
      </c>
      <c r="AD17" t="str">
        <f>IF(原始数据!AL18="","",IF(COUNTIF(原始数据!18:18,原始数据!AL18)&gt;1,"×",""))</f>
        <v/>
      </c>
      <c r="AE17" t="str">
        <f>IF(原始数据!AM18="","",IF(COUNTIF(原始数据!18:18,原始数据!AM18)&gt;1,"×",""))</f>
        <v/>
      </c>
      <c r="AF17" t="str">
        <f>IF(原始数据!AN18="","",IF(COUNTIF(原始数据!18:18,原始数据!AN18)&gt;1,"×",""))</f>
        <v/>
      </c>
      <c r="AG17" t="str">
        <f>IF(原始数据!AO18="","",IF(COUNTIF(原始数据!18:18,原始数据!AO18)&gt;1,"×",""))</f>
        <v/>
      </c>
      <c r="AH17" t="str">
        <f>IF(原始数据!AP18="","",IF(COUNTIF(原始数据!18:18,原始数据!AP18)&gt;1,"×",""))</f>
        <v/>
      </c>
      <c r="AI17" t="str">
        <f>IF(原始数据!AQ18="","",IF(COUNTIF(原始数据!18:18,原始数据!AQ18)&gt;1,"×",""))</f>
        <v/>
      </c>
      <c r="AJ17" t="str">
        <f>IF(原始数据!AR18="","",IF(COUNTIF(原始数据!18:18,原始数据!AR18)&gt;1,"×",""))</f>
        <v/>
      </c>
      <c r="AK17" t="str">
        <f>IF(原始数据!AS18="","",IF(COUNTIF(原始数据!18:18,原始数据!AS18)&gt;1,"×",""))</f>
        <v/>
      </c>
      <c r="AL17" t="str">
        <f>IF(原始数据!AT18="","",IF(COUNTIF(原始数据!18:18,原始数据!AT18)&gt;1,"×",""))</f>
        <v/>
      </c>
      <c r="AM17" t="str">
        <f>IF(原始数据!AU18="","",IF(COUNTIF(原始数据!18:18,原始数据!AU18)&gt;1,"×",""))</f>
        <v/>
      </c>
      <c r="AN17" t="str">
        <f>IF(原始数据!AV18="","",IF(COUNTIF(原始数据!18:18,原始数据!AV18)&gt;1,"×",""))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IF(原始数据!X19="-","",IF(原始数据!X19="","",IF(COUNT(FIND(原始数据!X19,原始数据!19:19))=2,"×","")))</f>
        <v/>
      </c>
      <c r="W18" t="str">
        <f>IF(原始数据!Y19="","",IF(COUNTIF(原始数据!19:19,原始数据!Y19)&gt;1,"×",""))</f>
        <v/>
      </c>
      <c r="X18" t="str">
        <f>IF(原始数据!Z19="","",IF(COUNTIF(原始数据!19:19,原始数据!Z19)&gt;1,"×",""))</f>
        <v/>
      </c>
      <c r="Y18" t="str">
        <f>IF(原始数据!AB19="","",IF(COUNTIF(原始数据!19:19,原始数据!AB19)&gt;1,"×",""))</f>
        <v/>
      </c>
      <c r="Z18" t="str">
        <f>IF(原始数据!AC19="","",IF(COUNTIF(原始数据!19:19,原始数据!AC19)&gt;1,"×",""))</f>
        <v/>
      </c>
      <c r="AA18" t="str">
        <f>IF(原始数据!AE19="","",IF(COUNTIF(原始数据!19:19,原始数据!AE19)&gt;1,"×",""))</f>
        <v/>
      </c>
      <c r="AB18" t="str">
        <f>IF(原始数据!AF19="","",IF(COUNTIF(原始数据!19:19,原始数据!AF19)&gt;1,"×",""))</f>
        <v/>
      </c>
      <c r="AC18" t="str">
        <f>IF(原始数据!AK19="","",IF(COUNTIF(原始数据!19:19,原始数据!AK19)&gt;1,"×",""))</f>
        <v/>
      </c>
      <c r="AD18" t="str">
        <f>IF(原始数据!AL19="","",IF(COUNTIF(原始数据!19:19,原始数据!AL19)&gt;1,"×",""))</f>
        <v/>
      </c>
      <c r="AE18" t="str">
        <f>IF(原始数据!AM19="","",IF(COUNTIF(原始数据!19:19,原始数据!AM19)&gt;1,"×",""))</f>
        <v/>
      </c>
      <c r="AF18" t="str">
        <f>IF(原始数据!AN19="","",IF(COUNTIF(原始数据!19:19,原始数据!AN19)&gt;1,"×",""))</f>
        <v/>
      </c>
      <c r="AG18" t="str">
        <f>IF(原始数据!AO19="","",IF(COUNTIF(原始数据!19:19,原始数据!AO19)&gt;1,"×",""))</f>
        <v/>
      </c>
      <c r="AH18" t="str">
        <f>IF(原始数据!AP19="","",IF(COUNTIF(原始数据!19:19,原始数据!AP19)&gt;1,"×",""))</f>
        <v/>
      </c>
      <c r="AI18" t="str">
        <f>IF(原始数据!AQ19="","",IF(COUNTIF(原始数据!19:19,原始数据!AQ19)&gt;1,"×",""))</f>
        <v/>
      </c>
      <c r="AJ18" t="str">
        <f>IF(原始数据!AR19="","",IF(COUNTIF(原始数据!19:19,原始数据!AR19)&gt;1,"×",""))</f>
        <v/>
      </c>
      <c r="AK18" t="str">
        <f>IF(原始数据!AS19="","",IF(COUNTIF(原始数据!19:19,原始数据!AS19)&gt;1,"×",""))</f>
        <v/>
      </c>
      <c r="AL18" t="str">
        <f>IF(原始数据!AT19="","",IF(COUNTIF(原始数据!19:19,原始数据!AT19)&gt;1,"×",""))</f>
        <v/>
      </c>
      <c r="AM18" t="str">
        <f>IF(原始数据!AU19="","",IF(COUNTIF(原始数据!19:19,原始数据!AU19)&gt;1,"×",""))</f>
        <v/>
      </c>
      <c r="AN18" t="str">
        <f>IF(原始数据!AV19="","",IF(COUNTIF(原始数据!19:19,原始数据!AV19)&gt;1,"×",""))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IF(原始数据!X20="-","",IF(原始数据!X20="","",IF(COUNT(FIND(原始数据!X20,原始数据!20:20))=2,"×","")))</f>
        <v/>
      </c>
      <c r="W19" t="str">
        <f>IF(原始数据!Y20="","",IF(COUNTIF(原始数据!20:20,原始数据!Y20)&gt;1,"×",""))</f>
        <v/>
      </c>
      <c r="X19" t="str">
        <f>IF(原始数据!Z20="","",IF(COUNTIF(原始数据!20:20,原始数据!Z20)&gt;1,"×",""))</f>
        <v/>
      </c>
      <c r="Y19" t="str">
        <f>IF(原始数据!AB20="","",IF(COUNTIF(原始数据!20:20,原始数据!AB20)&gt;1,"×",""))</f>
        <v/>
      </c>
      <c r="Z19" t="str">
        <f>IF(原始数据!AC20="","",IF(COUNTIF(原始数据!20:20,原始数据!AC20)&gt;1,"×",""))</f>
        <v/>
      </c>
      <c r="AA19" t="str">
        <f>IF(原始数据!AE20="","",IF(COUNTIF(原始数据!20:20,原始数据!AE20)&gt;1,"×",""))</f>
        <v/>
      </c>
      <c r="AB19" t="str">
        <f>IF(原始数据!AF20="","",IF(COUNTIF(原始数据!20:20,原始数据!AF20)&gt;1,"×",""))</f>
        <v/>
      </c>
      <c r="AC19" t="str">
        <f>IF(原始数据!AK20="","",IF(COUNTIF(原始数据!20:20,原始数据!AK20)&gt;1,"×",""))</f>
        <v/>
      </c>
      <c r="AD19" t="str">
        <f>IF(原始数据!AL20="","",IF(COUNTIF(原始数据!20:20,原始数据!AL20)&gt;1,"×",""))</f>
        <v/>
      </c>
      <c r="AE19" t="str">
        <f>IF(原始数据!AM20="","",IF(COUNTIF(原始数据!20:20,原始数据!AM20)&gt;1,"×",""))</f>
        <v/>
      </c>
      <c r="AF19" t="str">
        <f>IF(原始数据!AN20="","",IF(COUNTIF(原始数据!20:20,原始数据!AN20)&gt;1,"×",""))</f>
        <v/>
      </c>
      <c r="AG19" t="str">
        <f>IF(原始数据!AO20="","",IF(COUNTIF(原始数据!20:20,原始数据!AO20)&gt;1,"×",""))</f>
        <v/>
      </c>
      <c r="AH19" t="str">
        <f>IF(原始数据!AP20="","",IF(COUNTIF(原始数据!20:20,原始数据!AP20)&gt;1,"×",""))</f>
        <v/>
      </c>
      <c r="AI19" t="str">
        <f>IF(原始数据!AQ20="","",IF(COUNTIF(原始数据!20:20,原始数据!AQ20)&gt;1,"×",""))</f>
        <v/>
      </c>
      <c r="AJ19" t="str">
        <f>IF(原始数据!AR20="","",IF(COUNTIF(原始数据!20:20,原始数据!AR20)&gt;1,"×",""))</f>
        <v/>
      </c>
      <c r="AK19" t="str">
        <f>IF(原始数据!AS20="","",IF(COUNTIF(原始数据!20:20,原始数据!AS20)&gt;1,"×",""))</f>
        <v/>
      </c>
      <c r="AL19" t="str">
        <f>IF(原始数据!AT20="","",IF(COUNTIF(原始数据!20:20,原始数据!AT20)&gt;1,"×",""))</f>
        <v/>
      </c>
      <c r="AM19" t="str">
        <f>IF(原始数据!AU20="","",IF(COUNTIF(原始数据!20:20,原始数据!AU20)&gt;1,"×",""))</f>
        <v/>
      </c>
      <c r="AN19" t="str">
        <f>IF(原始数据!AV20="","",IF(COUNTIF(原始数据!20:20,原始数据!AV20)&gt;1,"×",""))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IF(原始数据!X21="-","",IF(原始数据!X21="","",IF(COUNT(FIND(原始数据!X21,原始数据!21:21))=2,"×","")))</f>
        <v/>
      </c>
      <c r="W20" t="str">
        <f>IF(原始数据!Y21="","",IF(COUNTIF(原始数据!21:21,原始数据!Y21)&gt;1,"×",""))</f>
        <v/>
      </c>
      <c r="X20" t="str">
        <f>IF(原始数据!Z21="","",IF(COUNTIF(原始数据!21:21,原始数据!Z21)&gt;1,"×",""))</f>
        <v/>
      </c>
      <c r="Y20" t="str">
        <f>IF(原始数据!AB21="","",IF(COUNTIF(原始数据!21:21,原始数据!AB21)&gt;1,"×",""))</f>
        <v/>
      </c>
      <c r="Z20" t="str">
        <f>IF(原始数据!AC21="","",IF(COUNTIF(原始数据!21:21,原始数据!AC21)&gt;1,"×",""))</f>
        <v/>
      </c>
      <c r="AA20" t="str">
        <f>IF(原始数据!AE21="","",IF(COUNTIF(原始数据!21:21,原始数据!AE21)&gt;1,"×",""))</f>
        <v/>
      </c>
      <c r="AB20" t="str">
        <f>IF(原始数据!AF21="","",IF(COUNTIF(原始数据!21:21,原始数据!AF21)&gt;1,"×",""))</f>
        <v/>
      </c>
      <c r="AC20" t="str">
        <f>IF(原始数据!AK21="","",IF(COUNTIF(原始数据!21:21,原始数据!AK21)&gt;1,"×",""))</f>
        <v/>
      </c>
      <c r="AD20" t="str">
        <f>IF(原始数据!AL21="","",IF(COUNTIF(原始数据!21:21,原始数据!AL21)&gt;1,"×",""))</f>
        <v/>
      </c>
      <c r="AE20" t="str">
        <f>IF(原始数据!AM21="","",IF(COUNTIF(原始数据!21:21,原始数据!AM21)&gt;1,"×",""))</f>
        <v/>
      </c>
      <c r="AF20" t="str">
        <f>IF(原始数据!AN21="","",IF(COUNTIF(原始数据!21:21,原始数据!AN21)&gt;1,"×",""))</f>
        <v/>
      </c>
      <c r="AG20" t="str">
        <f>IF(原始数据!AO21="","",IF(COUNTIF(原始数据!21:21,原始数据!AO21)&gt;1,"×",""))</f>
        <v/>
      </c>
      <c r="AH20" t="str">
        <f>IF(原始数据!AP21="","",IF(COUNTIF(原始数据!21:21,原始数据!AP21)&gt;1,"×",""))</f>
        <v/>
      </c>
      <c r="AI20" t="str">
        <f>IF(原始数据!AQ21="","",IF(COUNTIF(原始数据!21:21,原始数据!AQ21)&gt;1,"×",""))</f>
        <v/>
      </c>
      <c r="AJ20" t="str">
        <f>IF(原始数据!AR21="","",IF(COUNTIF(原始数据!21:21,原始数据!AR21)&gt;1,"×",""))</f>
        <v/>
      </c>
      <c r="AK20" t="str">
        <f>IF(原始数据!AS21="","",IF(COUNTIF(原始数据!21:21,原始数据!AS21)&gt;1,"×",""))</f>
        <v/>
      </c>
      <c r="AL20" t="str">
        <f>IF(原始数据!AT21="","",IF(COUNTIF(原始数据!21:21,原始数据!AT21)&gt;1,"×",""))</f>
        <v/>
      </c>
      <c r="AM20" t="str">
        <f>IF(原始数据!AU21="","",IF(COUNTIF(原始数据!21:21,原始数据!AU21)&gt;1,"×",""))</f>
        <v/>
      </c>
      <c r="AN20" t="str">
        <f>IF(原始数据!AV21="","",IF(COUNTIF(原始数据!21:21,原始数据!AV21)&gt;1,"×",""))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IF(原始数据!X22="-","",IF(原始数据!X22="","",IF(COUNT(FIND(原始数据!X22,原始数据!22:22))=2,"×","")))</f>
        <v/>
      </c>
      <c r="W21" t="str">
        <f>IF(原始数据!Y22="","",IF(COUNTIF(原始数据!22:22,原始数据!Y22)&gt;1,"×",""))</f>
        <v/>
      </c>
      <c r="X21" t="str">
        <f>IF(原始数据!Z22="","",IF(COUNTIF(原始数据!22:22,原始数据!Z22)&gt;1,"×",""))</f>
        <v/>
      </c>
      <c r="Y21" t="str">
        <f>IF(原始数据!AB22="","",IF(COUNTIF(原始数据!22:22,原始数据!AB22)&gt;1,"×",""))</f>
        <v/>
      </c>
      <c r="Z21" t="str">
        <f>IF(原始数据!AC22="","",IF(COUNTIF(原始数据!22:22,原始数据!AC22)&gt;1,"×",""))</f>
        <v/>
      </c>
      <c r="AA21" t="str">
        <f>IF(原始数据!AE22="","",IF(COUNTIF(原始数据!22:22,原始数据!AE22)&gt;1,"×",""))</f>
        <v/>
      </c>
      <c r="AB21" t="str">
        <f>IF(原始数据!AF22="","",IF(COUNTIF(原始数据!22:22,原始数据!AF22)&gt;1,"×",""))</f>
        <v/>
      </c>
      <c r="AC21" t="str">
        <f>IF(原始数据!AK22="","",IF(COUNTIF(原始数据!22:22,原始数据!AK22)&gt;1,"×",""))</f>
        <v/>
      </c>
      <c r="AD21" t="str">
        <f>IF(原始数据!AL22="","",IF(COUNTIF(原始数据!22:22,原始数据!AL22)&gt;1,"×",""))</f>
        <v/>
      </c>
      <c r="AE21" t="str">
        <f>IF(原始数据!AM22="","",IF(COUNTIF(原始数据!22:22,原始数据!AM22)&gt;1,"×",""))</f>
        <v/>
      </c>
      <c r="AF21" t="str">
        <f>IF(原始数据!AN22="","",IF(COUNTIF(原始数据!22:22,原始数据!AN22)&gt;1,"×",""))</f>
        <v/>
      </c>
      <c r="AG21" t="str">
        <f>IF(原始数据!AO22="","",IF(COUNTIF(原始数据!22:22,原始数据!AO22)&gt;1,"×",""))</f>
        <v/>
      </c>
      <c r="AH21" t="str">
        <f>IF(原始数据!AP22="","",IF(COUNTIF(原始数据!22:22,原始数据!AP22)&gt;1,"×",""))</f>
        <v/>
      </c>
      <c r="AI21" t="str">
        <f>IF(原始数据!AQ22="","",IF(COUNTIF(原始数据!22:22,原始数据!AQ22)&gt;1,"×",""))</f>
        <v/>
      </c>
      <c r="AJ21" t="str">
        <f>IF(原始数据!AR22="","",IF(COUNTIF(原始数据!22:22,原始数据!AR22)&gt;1,"×",""))</f>
        <v/>
      </c>
      <c r="AK21" t="str">
        <f>IF(原始数据!AS22="","",IF(COUNTIF(原始数据!22:22,原始数据!AS22)&gt;1,"×",""))</f>
        <v/>
      </c>
      <c r="AL21" t="str">
        <f>IF(原始数据!AT22="","",IF(COUNTIF(原始数据!22:22,原始数据!AT22)&gt;1,"×",""))</f>
        <v/>
      </c>
      <c r="AM21" t="str">
        <f>IF(原始数据!AU22="","",IF(COUNTIF(原始数据!22:22,原始数据!AU22)&gt;1,"×",""))</f>
        <v/>
      </c>
      <c r="AN21" t="str">
        <f>IF(原始数据!AV22="","",IF(COUNTIF(原始数据!22:22,原始数据!AV22)&gt;1,"×",""))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IF(原始数据!X23="-","",IF(原始数据!X23="","",IF(COUNT(FIND(原始数据!X23,原始数据!23:23))=2,"×","")))</f>
        <v/>
      </c>
      <c r="W22" t="str">
        <f>IF(原始数据!Y23="","",IF(COUNTIF(原始数据!23:23,原始数据!Y23)&gt;1,"×",""))</f>
        <v/>
      </c>
      <c r="X22" t="str">
        <f>IF(原始数据!Z23="","",IF(COUNTIF(原始数据!23:23,原始数据!Z23)&gt;1,"×",""))</f>
        <v/>
      </c>
      <c r="Y22" t="str">
        <f>IF(原始数据!AB23="","",IF(COUNTIF(原始数据!23:23,原始数据!AB23)&gt;1,"×",""))</f>
        <v/>
      </c>
      <c r="Z22" t="str">
        <f>IF(原始数据!AC23="","",IF(COUNTIF(原始数据!23:23,原始数据!AC23)&gt;1,"×",""))</f>
        <v/>
      </c>
      <c r="AA22" t="str">
        <f>IF(原始数据!AE23="","",IF(COUNTIF(原始数据!23:23,原始数据!AE23)&gt;1,"×",""))</f>
        <v/>
      </c>
      <c r="AB22" t="str">
        <f>IF(原始数据!AF23="","",IF(COUNTIF(原始数据!23:23,原始数据!AF23)&gt;1,"×",""))</f>
        <v/>
      </c>
      <c r="AC22" t="str">
        <f>IF(原始数据!AK23="","",IF(COUNTIF(原始数据!23:23,原始数据!AK23)&gt;1,"×",""))</f>
        <v/>
      </c>
      <c r="AD22" t="str">
        <f>IF(原始数据!AL23="","",IF(COUNTIF(原始数据!23:23,原始数据!AL23)&gt;1,"×",""))</f>
        <v/>
      </c>
      <c r="AE22" t="str">
        <f>IF(原始数据!AM23="","",IF(COUNTIF(原始数据!23:23,原始数据!AM23)&gt;1,"×",""))</f>
        <v/>
      </c>
      <c r="AF22" t="str">
        <f>IF(原始数据!AN23="","",IF(COUNTIF(原始数据!23:23,原始数据!AN23)&gt;1,"×",""))</f>
        <v/>
      </c>
      <c r="AG22" t="str">
        <f>IF(原始数据!AO23="","",IF(COUNTIF(原始数据!23:23,原始数据!AO23)&gt;1,"×",""))</f>
        <v/>
      </c>
      <c r="AH22" t="str">
        <f>IF(原始数据!AP23="","",IF(COUNTIF(原始数据!23:23,原始数据!AP23)&gt;1,"×",""))</f>
        <v/>
      </c>
      <c r="AI22" t="str">
        <f>IF(原始数据!AQ23="","",IF(COUNTIF(原始数据!23:23,原始数据!AQ23)&gt;1,"×",""))</f>
        <v/>
      </c>
      <c r="AJ22" t="str">
        <f>IF(原始数据!AR23="","",IF(COUNTIF(原始数据!23:23,原始数据!AR23)&gt;1,"×",""))</f>
        <v/>
      </c>
      <c r="AK22" t="str">
        <f>IF(原始数据!AS23="","",IF(COUNTIF(原始数据!23:23,原始数据!AS23)&gt;1,"×",""))</f>
        <v/>
      </c>
      <c r="AL22" t="str">
        <f>IF(原始数据!AT23="","",IF(COUNTIF(原始数据!23:23,原始数据!AT23)&gt;1,"×",""))</f>
        <v/>
      </c>
      <c r="AM22" t="str">
        <f>IF(原始数据!AU23="","",IF(COUNTIF(原始数据!23:23,原始数据!AU23)&gt;1,"×",""))</f>
        <v/>
      </c>
      <c r="AN22" t="str">
        <f>IF(原始数据!AV23="","",IF(COUNTIF(原始数据!23:23,原始数据!AV23)&gt;1,"×",""))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IF(原始数据!X24="-","",IF(原始数据!X24="","",IF(COUNT(FIND(原始数据!X24,原始数据!24:24))=2,"×","")))</f>
        <v/>
      </c>
      <c r="W23" t="str">
        <f>IF(原始数据!Y24="","",IF(COUNTIF(原始数据!24:24,原始数据!Y24)&gt;1,"×",""))</f>
        <v/>
      </c>
      <c r="X23" t="str">
        <f>IF(原始数据!Z24="","",IF(COUNTIF(原始数据!24:24,原始数据!Z24)&gt;1,"×",""))</f>
        <v/>
      </c>
      <c r="Y23" t="str">
        <f>IF(原始数据!AB24="","",IF(COUNTIF(原始数据!24:24,原始数据!AB24)&gt;1,"×",""))</f>
        <v/>
      </c>
      <c r="Z23" t="str">
        <f>IF(原始数据!AC24="","",IF(COUNTIF(原始数据!24:24,原始数据!AC24)&gt;1,"×",""))</f>
        <v/>
      </c>
      <c r="AA23" t="str">
        <f>IF(原始数据!AE24="","",IF(COUNTIF(原始数据!24:24,原始数据!AE24)&gt;1,"×",""))</f>
        <v/>
      </c>
      <c r="AB23" t="str">
        <f>IF(原始数据!AF24="","",IF(COUNTIF(原始数据!24:24,原始数据!AF24)&gt;1,"×",""))</f>
        <v/>
      </c>
      <c r="AC23" t="str">
        <f>IF(原始数据!AK24="","",IF(COUNTIF(原始数据!24:24,原始数据!AK24)&gt;1,"×",""))</f>
        <v/>
      </c>
      <c r="AD23" t="str">
        <f>IF(原始数据!AL24="","",IF(COUNTIF(原始数据!24:24,原始数据!AL24)&gt;1,"×",""))</f>
        <v/>
      </c>
      <c r="AE23" t="str">
        <f>IF(原始数据!AM24="","",IF(COUNTIF(原始数据!24:24,原始数据!AM24)&gt;1,"×",""))</f>
        <v/>
      </c>
      <c r="AF23" t="str">
        <f>IF(原始数据!AN24="","",IF(COUNTIF(原始数据!24:24,原始数据!AN24)&gt;1,"×",""))</f>
        <v/>
      </c>
      <c r="AG23" t="str">
        <f>IF(原始数据!AO24="","",IF(COUNTIF(原始数据!24:24,原始数据!AO24)&gt;1,"×",""))</f>
        <v/>
      </c>
      <c r="AH23" t="str">
        <f>IF(原始数据!AP24="","",IF(COUNTIF(原始数据!24:24,原始数据!AP24)&gt;1,"×",""))</f>
        <v/>
      </c>
      <c r="AI23" t="str">
        <f>IF(原始数据!AQ24="","",IF(COUNTIF(原始数据!24:24,原始数据!AQ24)&gt;1,"×",""))</f>
        <v/>
      </c>
      <c r="AJ23" t="str">
        <f>IF(原始数据!AR24="","",IF(COUNTIF(原始数据!24:24,原始数据!AR24)&gt;1,"×",""))</f>
        <v/>
      </c>
      <c r="AK23" t="str">
        <f>IF(原始数据!AS24="","",IF(COUNTIF(原始数据!24:24,原始数据!AS24)&gt;1,"×",""))</f>
        <v/>
      </c>
      <c r="AL23" t="str">
        <f>IF(原始数据!AT24="","",IF(COUNTIF(原始数据!24:24,原始数据!AT24)&gt;1,"×",""))</f>
        <v/>
      </c>
      <c r="AM23" t="str">
        <f>IF(原始数据!AU24="","",IF(COUNTIF(原始数据!24:24,原始数据!AU24)&gt;1,"×",""))</f>
        <v/>
      </c>
      <c r="AN23" t="str">
        <f>IF(原始数据!AV24="","",IF(COUNTIF(原始数据!24:24,原始数据!AV24)&gt;1,"×",""))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IF(原始数据!X25="-","",IF(原始数据!X25="","",IF(COUNT(FIND(原始数据!X25,原始数据!25:25))=2,"×","")))</f>
        <v/>
      </c>
      <c r="W24" t="str">
        <f>IF(原始数据!Y25="","",IF(COUNTIF(原始数据!25:25,原始数据!Y25)&gt;1,"×",""))</f>
        <v/>
      </c>
      <c r="X24" t="str">
        <f>IF(原始数据!Z25="","",IF(COUNTIF(原始数据!25:25,原始数据!Z25)&gt;1,"×",""))</f>
        <v/>
      </c>
      <c r="Y24" t="str">
        <f>IF(原始数据!AB25="","",IF(COUNTIF(原始数据!25:25,原始数据!AB25)&gt;1,"×",""))</f>
        <v/>
      </c>
      <c r="Z24" t="str">
        <f>IF(原始数据!AC25="","",IF(COUNTIF(原始数据!25:25,原始数据!AC25)&gt;1,"×",""))</f>
        <v/>
      </c>
      <c r="AA24" t="str">
        <f>IF(原始数据!AE25="","",IF(COUNTIF(原始数据!25:25,原始数据!AE25)&gt;1,"×",""))</f>
        <v/>
      </c>
      <c r="AB24" t="str">
        <f>IF(原始数据!AF25="","",IF(COUNTIF(原始数据!25:25,原始数据!AF25)&gt;1,"×",""))</f>
        <v/>
      </c>
      <c r="AC24" t="str">
        <f>IF(原始数据!AK25="","",IF(COUNTIF(原始数据!25:25,原始数据!AK25)&gt;1,"×",""))</f>
        <v/>
      </c>
      <c r="AD24" t="str">
        <f>IF(原始数据!AL25="","",IF(COUNTIF(原始数据!25:25,原始数据!AL25)&gt;1,"×",""))</f>
        <v/>
      </c>
      <c r="AE24" t="str">
        <f>IF(原始数据!AM25="","",IF(COUNTIF(原始数据!25:25,原始数据!AM25)&gt;1,"×",""))</f>
        <v/>
      </c>
      <c r="AF24" t="str">
        <f>IF(原始数据!AN25="","",IF(COUNTIF(原始数据!25:25,原始数据!AN25)&gt;1,"×",""))</f>
        <v/>
      </c>
      <c r="AG24" t="str">
        <f>IF(原始数据!AO25="","",IF(COUNTIF(原始数据!25:25,原始数据!AO25)&gt;1,"×",""))</f>
        <v/>
      </c>
      <c r="AH24" t="str">
        <f>IF(原始数据!AP25="","",IF(COUNTIF(原始数据!25:25,原始数据!AP25)&gt;1,"×",""))</f>
        <v/>
      </c>
      <c r="AI24" t="str">
        <f>IF(原始数据!AQ25="","",IF(COUNTIF(原始数据!25:25,原始数据!AQ25)&gt;1,"×",""))</f>
        <v/>
      </c>
      <c r="AJ24" t="str">
        <f>IF(原始数据!AR25="","",IF(COUNTIF(原始数据!25:25,原始数据!AR25)&gt;1,"×",""))</f>
        <v/>
      </c>
      <c r="AK24" t="str">
        <f>IF(原始数据!AS25="","",IF(COUNTIF(原始数据!25:25,原始数据!AS25)&gt;1,"×",""))</f>
        <v/>
      </c>
      <c r="AL24" t="str">
        <f>IF(原始数据!AT25="","",IF(COUNTIF(原始数据!25:25,原始数据!AT25)&gt;1,"×",""))</f>
        <v/>
      </c>
      <c r="AM24" t="str">
        <f>IF(原始数据!AU25="","",IF(COUNTIF(原始数据!25:25,原始数据!AU25)&gt;1,"×",""))</f>
        <v/>
      </c>
      <c r="AN24" t="str">
        <f>IF(原始数据!AV25="","",IF(COUNTIF(原始数据!25:25,原始数据!AV25)&gt;1,"×",""))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IF(原始数据!X26="-","",IF(原始数据!X26="","",IF(COUNT(FIND(原始数据!X26,原始数据!26:26))=2,"×","")))</f>
        <v/>
      </c>
      <c r="W25" t="str">
        <f>IF(原始数据!Y26="","",IF(COUNTIF(原始数据!26:26,原始数据!Y26)&gt;1,"×",""))</f>
        <v/>
      </c>
      <c r="X25" t="str">
        <f>IF(原始数据!Z26="","",IF(COUNTIF(原始数据!26:26,原始数据!Z26)&gt;1,"×",""))</f>
        <v/>
      </c>
      <c r="Y25" t="str">
        <f>IF(原始数据!AB26="","",IF(COUNTIF(原始数据!26:26,原始数据!AB26)&gt;1,"×",""))</f>
        <v/>
      </c>
      <c r="Z25" t="str">
        <f>IF(原始数据!AC26="","",IF(COUNTIF(原始数据!26:26,原始数据!AC26)&gt;1,"×",""))</f>
        <v/>
      </c>
      <c r="AA25" t="str">
        <f>IF(原始数据!AE26="","",IF(COUNTIF(原始数据!26:26,原始数据!AE26)&gt;1,"×",""))</f>
        <v/>
      </c>
      <c r="AB25" t="str">
        <f>IF(原始数据!AF26="","",IF(COUNTIF(原始数据!26:26,原始数据!AF26)&gt;1,"×",""))</f>
        <v/>
      </c>
      <c r="AC25" t="str">
        <f>IF(原始数据!AK26="","",IF(COUNTIF(原始数据!26:26,原始数据!AK26)&gt;1,"×",""))</f>
        <v/>
      </c>
      <c r="AD25" t="str">
        <f>IF(原始数据!AL26="","",IF(COUNTIF(原始数据!26:26,原始数据!AL26)&gt;1,"×",""))</f>
        <v/>
      </c>
      <c r="AE25" t="str">
        <f>IF(原始数据!AM26="","",IF(COUNTIF(原始数据!26:26,原始数据!AM26)&gt;1,"×",""))</f>
        <v/>
      </c>
      <c r="AF25" t="str">
        <f>IF(原始数据!AN26="","",IF(COUNTIF(原始数据!26:26,原始数据!AN26)&gt;1,"×",""))</f>
        <v/>
      </c>
      <c r="AG25" t="str">
        <f>IF(原始数据!AO26="","",IF(COUNTIF(原始数据!26:26,原始数据!AO26)&gt;1,"×",""))</f>
        <v/>
      </c>
      <c r="AH25" t="str">
        <f>IF(原始数据!AP26="","",IF(COUNTIF(原始数据!26:26,原始数据!AP26)&gt;1,"×",""))</f>
        <v/>
      </c>
      <c r="AI25" t="str">
        <f>IF(原始数据!AQ26="","",IF(COUNTIF(原始数据!26:26,原始数据!AQ26)&gt;1,"×",""))</f>
        <v/>
      </c>
      <c r="AJ25" t="str">
        <f>IF(原始数据!AR26="","",IF(COUNTIF(原始数据!26:26,原始数据!AR26)&gt;1,"×",""))</f>
        <v/>
      </c>
      <c r="AK25" t="str">
        <f>IF(原始数据!AS26="","",IF(COUNTIF(原始数据!26:26,原始数据!AS26)&gt;1,"×",""))</f>
        <v/>
      </c>
      <c r="AL25" t="str">
        <f>IF(原始数据!AT26="","",IF(COUNTIF(原始数据!26:26,原始数据!AT26)&gt;1,"×",""))</f>
        <v/>
      </c>
      <c r="AM25" t="str">
        <f>IF(原始数据!AU26="","",IF(COUNTIF(原始数据!26:26,原始数据!AU26)&gt;1,"×",""))</f>
        <v/>
      </c>
      <c r="AN25" t="str">
        <f>IF(原始数据!AV26="","",IF(COUNTIF(原始数据!26:26,原始数据!AV26)&gt;1,"×",""))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IF(原始数据!X27="-","",IF(原始数据!X27="","",IF(COUNT(FIND(原始数据!X27,原始数据!27:27))=2,"×","")))</f>
        <v/>
      </c>
      <c r="W26" t="str">
        <f>IF(原始数据!Y27="","",IF(COUNTIF(原始数据!27:27,原始数据!Y27)&gt;1,"×",""))</f>
        <v/>
      </c>
      <c r="X26" t="str">
        <f>IF(原始数据!Z27="","",IF(COUNTIF(原始数据!27:27,原始数据!Z27)&gt;1,"×",""))</f>
        <v/>
      </c>
      <c r="Y26" t="str">
        <f>IF(原始数据!AB27="","",IF(COUNTIF(原始数据!27:27,原始数据!AB27)&gt;1,"×",""))</f>
        <v/>
      </c>
      <c r="Z26" t="str">
        <f>IF(原始数据!AC27="","",IF(COUNTIF(原始数据!27:27,原始数据!AC27)&gt;1,"×",""))</f>
        <v/>
      </c>
      <c r="AA26" t="str">
        <f>IF(原始数据!AE27="","",IF(COUNTIF(原始数据!27:27,原始数据!AE27)&gt;1,"×",""))</f>
        <v/>
      </c>
      <c r="AB26" t="str">
        <f>IF(原始数据!AF27="","",IF(COUNTIF(原始数据!27:27,原始数据!AF27)&gt;1,"×",""))</f>
        <v/>
      </c>
      <c r="AC26" t="str">
        <f>IF(原始数据!AK27="","",IF(COUNTIF(原始数据!27:27,原始数据!AK27)&gt;1,"×",""))</f>
        <v/>
      </c>
      <c r="AD26" t="str">
        <f>IF(原始数据!AL27="","",IF(COUNTIF(原始数据!27:27,原始数据!AL27)&gt;1,"×",""))</f>
        <v/>
      </c>
      <c r="AE26" t="str">
        <f>IF(原始数据!AM27="","",IF(COUNTIF(原始数据!27:27,原始数据!AM27)&gt;1,"×",""))</f>
        <v/>
      </c>
      <c r="AF26" t="str">
        <f>IF(原始数据!AN27="","",IF(COUNTIF(原始数据!27:27,原始数据!AN27)&gt;1,"×",""))</f>
        <v/>
      </c>
      <c r="AG26" t="str">
        <f>IF(原始数据!AO27="","",IF(COUNTIF(原始数据!27:27,原始数据!AO27)&gt;1,"×",""))</f>
        <v/>
      </c>
      <c r="AH26" t="str">
        <f>IF(原始数据!AP27="","",IF(COUNTIF(原始数据!27:27,原始数据!AP27)&gt;1,"×",""))</f>
        <v/>
      </c>
      <c r="AI26" t="str">
        <f>IF(原始数据!AQ27="","",IF(COUNTIF(原始数据!27:27,原始数据!AQ27)&gt;1,"×",""))</f>
        <v/>
      </c>
      <c r="AJ26" t="str">
        <f>IF(原始数据!AR27="","",IF(COUNTIF(原始数据!27:27,原始数据!AR27)&gt;1,"×",""))</f>
        <v/>
      </c>
      <c r="AK26" t="str">
        <f>IF(原始数据!AS27="","",IF(COUNTIF(原始数据!27:27,原始数据!AS27)&gt;1,"×",""))</f>
        <v/>
      </c>
      <c r="AL26" t="str">
        <f>IF(原始数据!AT27="","",IF(COUNTIF(原始数据!27:27,原始数据!AT27)&gt;1,"×",""))</f>
        <v/>
      </c>
      <c r="AM26" t="str">
        <f>IF(原始数据!AU27="","",IF(COUNTIF(原始数据!27:27,原始数据!AU27)&gt;1,"×",""))</f>
        <v/>
      </c>
      <c r="AN26" t="str">
        <f>IF(原始数据!AV27="","",IF(COUNTIF(原始数据!27:27,原始数据!AV27)&gt;1,"×",""))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IF(原始数据!X28="-","",IF(原始数据!X28="","",IF(COUNT(FIND(原始数据!X28,原始数据!28:28))=2,"×","")))</f>
        <v/>
      </c>
      <c r="W27" t="str">
        <f>IF(原始数据!Y28="","",IF(COUNTIF(原始数据!28:28,原始数据!Y28)&gt;1,"×",""))</f>
        <v/>
      </c>
      <c r="X27" t="str">
        <f>IF(原始数据!Z28="","",IF(COUNTIF(原始数据!28:28,原始数据!Z28)&gt;1,"×",""))</f>
        <v/>
      </c>
      <c r="Y27" t="str">
        <f>IF(原始数据!AB28="","",IF(COUNTIF(原始数据!28:28,原始数据!AB28)&gt;1,"×",""))</f>
        <v/>
      </c>
      <c r="Z27" t="str">
        <f>IF(原始数据!AC28="","",IF(COUNTIF(原始数据!28:28,原始数据!AC28)&gt;1,"×",""))</f>
        <v/>
      </c>
      <c r="AA27" t="str">
        <f>IF(原始数据!AE28="","",IF(COUNTIF(原始数据!28:28,原始数据!AE28)&gt;1,"×",""))</f>
        <v/>
      </c>
      <c r="AB27" t="str">
        <f>IF(原始数据!AF28="","",IF(COUNTIF(原始数据!28:28,原始数据!AF28)&gt;1,"×",""))</f>
        <v/>
      </c>
      <c r="AC27" t="str">
        <f>IF(原始数据!AK28="","",IF(COUNTIF(原始数据!28:28,原始数据!AK28)&gt;1,"×",""))</f>
        <v/>
      </c>
      <c r="AD27" t="str">
        <f>IF(原始数据!AL28="","",IF(COUNTIF(原始数据!28:28,原始数据!AL28)&gt;1,"×",""))</f>
        <v/>
      </c>
      <c r="AE27" t="str">
        <f>IF(原始数据!AM28="","",IF(COUNTIF(原始数据!28:28,原始数据!AM28)&gt;1,"×",""))</f>
        <v/>
      </c>
      <c r="AF27" t="str">
        <f>IF(原始数据!AN28="","",IF(COUNTIF(原始数据!28:28,原始数据!AN28)&gt;1,"×",""))</f>
        <v/>
      </c>
      <c r="AG27" t="str">
        <f>IF(原始数据!AO28="","",IF(COUNTIF(原始数据!28:28,原始数据!AO28)&gt;1,"×",""))</f>
        <v/>
      </c>
      <c r="AH27" t="str">
        <f>IF(原始数据!AP28="","",IF(COUNTIF(原始数据!28:28,原始数据!AP28)&gt;1,"×",""))</f>
        <v/>
      </c>
      <c r="AI27" t="str">
        <f>IF(原始数据!AQ28="","",IF(COUNTIF(原始数据!28:28,原始数据!AQ28)&gt;1,"×",""))</f>
        <v/>
      </c>
      <c r="AJ27" t="str">
        <f>IF(原始数据!AR28="","",IF(COUNTIF(原始数据!28:28,原始数据!AR28)&gt;1,"×",""))</f>
        <v/>
      </c>
      <c r="AK27" t="str">
        <f>IF(原始数据!AS28="","",IF(COUNTIF(原始数据!28:28,原始数据!AS28)&gt;1,"×",""))</f>
        <v/>
      </c>
      <c r="AL27" t="str">
        <f>IF(原始数据!AT28="","",IF(COUNTIF(原始数据!28:28,原始数据!AT28)&gt;1,"×",""))</f>
        <v/>
      </c>
      <c r="AM27" t="str">
        <f>IF(原始数据!AU28="","",IF(COUNTIF(原始数据!28:28,原始数据!AU28)&gt;1,"×",""))</f>
        <v/>
      </c>
      <c r="AN27" t="str">
        <f>IF(原始数据!AV28="","",IF(COUNTIF(原始数据!28:28,原始数据!AV28)&gt;1,"×",""))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IF(原始数据!X29="-","",IF(原始数据!X29="","",IF(COUNT(FIND(原始数据!X29,原始数据!29:29))=2,"×","")))</f>
        <v/>
      </c>
      <c r="W28" t="str">
        <f>IF(原始数据!Y29="","",IF(COUNTIF(原始数据!29:29,原始数据!Y29)&gt;1,"×",""))</f>
        <v/>
      </c>
      <c r="X28" t="str">
        <f>IF(原始数据!Z29="","",IF(COUNTIF(原始数据!29:29,原始数据!Z29)&gt;1,"×",""))</f>
        <v/>
      </c>
      <c r="Y28" t="str">
        <f>IF(原始数据!AB29="","",IF(COUNTIF(原始数据!29:29,原始数据!AB29)&gt;1,"×",""))</f>
        <v/>
      </c>
      <c r="Z28" t="str">
        <f>IF(原始数据!AC29="","",IF(COUNTIF(原始数据!29:29,原始数据!AC29)&gt;1,"×",""))</f>
        <v/>
      </c>
      <c r="AA28" t="str">
        <f>IF(原始数据!AE29="","",IF(COUNTIF(原始数据!29:29,原始数据!AE29)&gt;1,"×",""))</f>
        <v/>
      </c>
      <c r="AB28" t="str">
        <f>IF(原始数据!AF29="","",IF(COUNTIF(原始数据!29:29,原始数据!AF29)&gt;1,"×",""))</f>
        <v/>
      </c>
      <c r="AC28" t="str">
        <f>IF(原始数据!AK29="","",IF(COUNTIF(原始数据!29:29,原始数据!AK29)&gt;1,"×",""))</f>
        <v/>
      </c>
      <c r="AD28" t="str">
        <f>IF(原始数据!AL29="","",IF(COUNTIF(原始数据!29:29,原始数据!AL29)&gt;1,"×",""))</f>
        <v/>
      </c>
      <c r="AE28" t="str">
        <f>IF(原始数据!AM29="","",IF(COUNTIF(原始数据!29:29,原始数据!AM29)&gt;1,"×",""))</f>
        <v/>
      </c>
      <c r="AF28" t="str">
        <f>IF(原始数据!AN29="","",IF(COUNTIF(原始数据!29:29,原始数据!AN29)&gt;1,"×",""))</f>
        <v/>
      </c>
      <c r="AG28" t="str">
        <f>IF(原始数据!AO29="","",IF(COUNTIF(原始数据!29:29,原始数据!AO29)&gt;1,"×",""))</f>
        <v/>
      </c>
      <c r="AH28" t="str">
        <f>IF(原始数据!AP29="","",IF(COUNTIF(原始数据!29:29,原始数据!AP29)&gt;1,"×",""))</f>
        <v/>
      </c>
      <c r="AI28" t="str">
        <f>IF(原始数据!AQ29="","",IF(COUNTIF(原始数据!29:29,原始数据!AQ29)&gt;1,"×",""))</f>
        <v/>
      </c>
      <c r="AJ28" t="str">
        <f>IF(原始数据!AR29="","",IF(COUNTIF(原始数据!29:29,原始数据!AR29)&gt;1,"×",""))</f>
        <v/>
      </c>
      <c r="AK28" t="str">
        <f>IF(原始数据!AS29="","",IF(COUNTIF(原始数据!29:29,原始数据!AS29)&gt;1,"×",""))</f>
        <v/>
      </c>
      <c r="AL28" t="str">
        <f>IF(原始数据!AT29="","",IF(COUNTIF(原始数据!29:29,原始数据!AT29)&gt;1,"×",""))</f>
        <v/>
      </c>
      <c r="AM28" t="str">
        <f>IF(原始数据!AU29="","",IF(COUNTIF(原始数据!29:29,原始数据!AU29)&gt;1,"×",""))</f>
        <v/>
      </c>
      <c r="AN28" t="str">
        <f>IF(原始数据!AV29="","",IF(COUNTIF(原始数据!29:29,原始数据!AV29)&gt;1,"×",""))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IF(原始数据!X30="-","",IF(原始数据!X30="","",IF(COUNT(FIND(原始数据!X30,原始数据!30:30))=2,"×","")))</f>
        <v/>
      </c>
      <c r="W29" t="str">
        <f>IF(原始数据!Y30="","",IF(COUNTIF(原始数据!30:30,原始数据!Y30)&gt;1,"×",""))</f>
        <v/>
      </c>
      <c r="X29" t="str">
        <f>IF(原始数据!Z30="","",IF(COUNTIF(原始数据!30:30,原始数据!Z30)&gt;1,"×",""))</f>
        <v/>
      </c>
      <c r="Y29" t="str">
        <f>IF(原始数据!AB30="","",IF(COUNTIF(原始数据!30:30,原始数据!AB30)&gt;1,"×",""))</f>
        <v/>
      </c>
      <c r="Z29" t="str">
        <f>IF(原始数据!AC30="","",IF(COUNTIF(原始数据!30:30,原始数据!AC30)&gt;1,"×",""))</f>
        <v/>
      </c>
      <c r="AA29" t="str">
        <f>IF(原始数据!AE30="","",IF(COUNTIF(原始数据!30:30,原始数据!AE30)&gt;1,"×",""))</f>
        <v/>
      </c>
      <c r="AB29" t="str">
        <f>IF(原始数据!AF30="","",IF(COUNTIF(原始数据!30:30,原始数据!AF30)&gt;1,"×",""))</f>
        <v/>
      </c>
      <c r="AC29" t="str">
        <f>IF(原始数据!AK30="","",IF(COUNTIF(原始数据!30:30,原始数据!AK30)&gt;1,"×",""))</f>
        <v/>
      </c>
      <c r="AD29" t="str">
        <f>IF(原始数据!AL30="","",IF(COUNTIF(原始数据!30:30,原始数据!AL30)&gt;1,"×",""))</f>
        <v/>
      </c>
      <c r="AE29" t="str">
        <f>IF(原始数据!AM30="","",IF(COUNTIF(原始数据!30:30,原始数据!AM30)&gt;1,"×",""))</f>
        <v/>
      </c>
      <c r="AF29" t="str">
        <f>IF(原始数据!AN30="","",IF(COUNTIF(原始数据!30:30,原始数据!AN30)&gt;1,"×",""))</f>
        <v/>
      </c>
      <c r="AG29" t="str">
        <f>IF(原始数据!AO30="","",IF(COUNTIF(原始数据!30:30,原始数据!AO30)&gt;1,"×",""))</f>
        <v/>
      </c>
      <c r="AH29" t="str">
        <f>IF(原始数据!AP30="","",IF(COUNTIF(原始数据!30:30,原始数据!AP30)&gt;1,"×",""))</f>
        <v/>
      </c>
      <c r="AI29" t="str">
        <f>IF(原始数据!AQ30="","",IF(COUNTIF(原始数据!30:30,原始数据!AQ30)&gt;1,"×",""))</f>
        <v/>
      </c>
      <c r="AJ29" t="str">
        <f>IF(原始数据!AR30="","",IF(COUNTIF(原始数据!30:30,原始数据!AR30)&gt;1,"×",""))</f>
        <v/>
      </c>
      <c r="AK29" t="str">
        <f>IF(原始数据!AS30="","",IF(COUNTIF(原始数据!30:30,原始数据!AS30)&gt;1,"×",""))</f>
        <v/>
      </c>
      <c r="AL29" t="str">
        <f>IF(原始数据!AT30="","",IF(COUNTIF(原始数据!30:30,原始数据!AT30)&gt;1,"×",""))</f>
        <v/>
      </c>
      <c r="AM29" t="str">
        <f>IF(原始数据!AU30="","",IF(COUNTIF(原始数据!30:30,原始数据!AU30)&gt;1,"×",""))</f>
        <v/>
      </c>
      <c r="AN29" t="str">
        <f>IF(原始数据!AV30="","",IF(COUNTIF(原始数据!30:30,原始数据!AV30)&gt;1,"×",""))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IF(原始数据!X31="-","",IF(原始数据!X31="","",IF(COUNT(FIND(原始数据!X31,原始数据!31:31))=2,"×","")))</f>
        <v/>
      </c>
      <c r="W30" t="str">
        <f>IF(原始数据!Y31="","",IF(COUNTIF(原始数据!31:31,原始数据!Y31)&gt;1,"×",""))</f>
        <v/>
      </c>
      <c r="X30" t="str">
        <f>IF(原始数据!Z31="","",IF(COUNTIF(原始数据!31:31,原始数据!Z31)&gt;1,"×",""))</f>
        <v/>
      </c>
      <c r="Y30" t="str">
        <f>IF(原始数据!AB31="","",IF(COUNTIF(原始数据!31:31,原始数据!AB31)&gt;1,"×",""))</f>
        <v/>
      </c>
      <c r="Z30" t="str">
        <f>IF(原始数据!AC31="","",IF(COUNTIF(原始数据!31:31,原始数据!AC31)&gt;1,"×",""))</f>
        <v/>
      </c>
      <c r="AA30" t="str">
        <f>IF(原始数据!AE31="","",IF(COUNTIF(原始数据!31:31,原始数据!AE31)&gt;1,"×",""))</f>
        <v/>
      </c>
      <c r="AB30" t="str">
        <f>IF(原始数据!AF31="","",IF(COUNTIF(原始数据!31:31,原始数据!AF31)&gt;1,"×",""))</f>
        <v/>
      </c>
      <c r="AC30" t="str">
        <f>IF(原始数据!AK31="","",IF(COUNTIF(原始数据!31:31,原始数据!AK31)&gt;1,"×",""))</f>
        <v/>
      </c>
      <c r="AD30" t="str">
        <f>IF(原始数据!AL31="","",IF(COUNTIF(原始数据!31:31,原始数据!AL31)&gt;1,"×",""))</f>
        <v/>
      </c>
      <c r="AE30" t="str">
        <f>IF(原始数据!AM31="","",IF(COUNTIF(原始数据!31:31,原始数据!AM31)&gt;1,"×",""))</f>
        <v/>
      </c>
      <c r="AF30" t="str">
        <f>IF(原始数据!AN31="","",IF(COUNTIF(原始数据!31:31,原始数据!AN31)&gt;1,"×",""))</f>
        <v/>
      </c>
      <c r="AG30" t="str">
        <f>IF(原始数据!AO31="","",IF(COUNTIF(原始数据!31:31,原始数据!AO31)&gt;1,"×",""))</f>
        <v/>
      </c>
      <c r="AH30" t="str">
        <f>IF(原始数据!AP31="","",IF(COUNTIF(原始数据!31:31,原始数据!AP31)&gt;1,"×",""))</f>
        <v/>
      </c>
      <c r="AI30" t="str">
        <f>IF(原始数据!AQ31="","",IF(COUNTIF(原始数据!31:31,原始数据!AQ31)&gt;1,"×",""))</f>
        <v/>
      </c>
      <c r="AJ30" t="str">
        <f>IF(原始数据!AR31="","",IF(COUNTIF(原始数据!31:31,原始数据!AR31)&gt;1,"×",""))</f>
        <v/>
      </c>
      <c r="AK30" t="str">
        <f>IF(原始数据!AS31="","",IF(COUNTIF(原始数据!31:31,原始数据!AS31)&gt;1,"×",""))</f>
        <v/>
      </c>
      <c r="AL30" t="str">
        <f>IF(原始数据!AT31="","",IF(COUNTIF(原始数据!31:31,原始数据!AT31)&gt;1,"×",""))</f>
        <v/>
      </c>
      <c r="AM30" t="str">
        <f>IF(原始数据!AU31="","",IF(COUNTIF(原始数据!31:31,原始数据!AU31)&gt;1,"×",""))</f>
        <v/>
      </c>
      <c r="AN30" t="str">
        <f>IF(原始数据!AV31="","",IF(COUNTIF(原始数据!31:31,原始数据!AV31)&gt;1,"×",""))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IF(原始数据!X32="-","",IF(原始数据!X32="","",IF(COUNT(FIND(原始数据!X32,原始数据!32:32))=2,"×","")))</f>
        <v/>
      </c>
      <c r="W31" t="str">
        <f>IF(原始数据!Y32="","",IF(COUNTIF(原始数据!32:32,原始数据!Y32)&gt;1,"×",""))</f>
        <v/>
      </c>
      <c r="X31" t="str">
        <f>IF(原始数据!Z32="","",IF(COUNTIF(原始数据!32:32,原始数据!Z32)&gt;1,"×",""))</f>
        <v/>
      </c>
      <c r="Y31" t="str">
        <f>IF(原始数据!AB32="","",IF(COUNTIF(原始数据!32:32,原始数据!AB32)&gt;1,"×",""))</f>
        <v/>
      </c>
      <c r="Z31" t="str">
        <f>IF(原始数据!AC32="","",IF(COUNTIF(原始数据!32:32,原始数据!AC32)&gt;1,"×",""))</f>
        <v/>
      </c>
      <c r="AA31" t="str">
        <f>IF(原始数据!AE32="","",IF(COUNTIF(原始数据!32:32,原始数据!AE32)&gt;1,"×",""))</f>
        <v/>
      </c>
      <c r="AB31" t="str">
        <f>IF(原始数据!AF32="","",IF(COUNTIF(原始数据!32:32,原始数据!AF32)&gt;1,"×",""))</f>
        <v/>
      </c>
      <c r="AC31" t="str">
        <f>IF(原始数据!AK32="","",IF(COUNTIF(原始数据!32:32,原始数据!AK32)&gt;1,"×",""))</f>
        <v/>
      </c>
      <c r="AD31" t="str">
        <f>IF(原始数据!AL32="","",IF(COUNTIF(原始数据!32:32,原始数据!AL32)&gt;1,"×",""))</f>
        <v/>
      </c>
      <c r="AE31" t="str">
        <f>IF(原始数据!AM32="","",IF(COUNTIF(原始数据!32:32,原始数据!AM32)&gt;1,"×",""))</f>
        <v/>
      </c>
      <c r="AF31" t="str">
        <f>IF(原始数据!AN32="","",IF(COUNTIF(原始数据!32:32,原始数据!AN32)&gt;1,"×",""))</f>
        <v/>
      </c>
      <c r="AG31" t="str">
        <f>IF(原始数据!AO32="","",IF(COUNTIF(原始数据!32:32,原始数据!AO32)&gt;1,"×",""))</f>
        <v/>
      </c>
      <c r="AH31" t="str">
        <f>IF(原始数据!AP32="","",IF(COUNTIF(原始数据!32:32,原始数据!AP32)&gt;1,"×",""))</f>
        <v/>
      </c>
      <c r="AI31" t="str">
        <f>IF(原始数据!AQ32="","",IF(COUNTIF(原始数据!32:32,原始数据!AQ32)&gt;1,"×",""))</f>
        <v/>
      </c>
      <c r="AJ31" t="str">
        <f>IF(原始数据!AR32="","",IF(COUNTIF(原始数据!32:32,原始数据!AR32)&gt;1,"×",""))</f>
        <v/>
      </c>
      <c r="AK31" t="str">
        <f>IF(原始数据!AS32="","",IF(COUNTIF(原始数据!32:32,原始数据!AS32)&gt;1,"×",""))</f>
        <v/>
      </c>
      <c r="AL31" t="str">
        <f>IF(原始数据!AT32="","",IF(COUNTIF(原始数据!32:32,原始数据!AT32)&gt;1,"×",""))</f>
        <v/>
      </c>
      <c r="AM31" t="str">
        <f>IF(原始数据!AU32="","",IF(COUNTIF(原始数据!32:32,原始数据!AU32)&gt;1,"×",""))</f>
        <v/>
      </c>
      <c r="AN31" t="str">
        <f>IF(原始数据!AV32="","",IF(COUNTIF(原始数据!32:32,原始数据!AV32)&gt;1,"×",""))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IF(原始数据!X33="-","",IF(原始数据!X33="","",IF(COUNT(FIND(原始数据!X33,原始数据!33:33))=2,"×","")))</f>
        <v/>
      </c>
      <c r="W32" t="str">
        <f>IF(原始数据!Y33="","",IF(COUNTIF(原始数据!33:33,原始数据!Y33)&gt;1,"×",""))</f>
        <v/>
      </c>
      <c r="X32" t="str">
        <f>IF(原始数据!Z33="","",IF(COUNTIF(原始数据!33:33,原始数据!Z33)&gt;1,"×",""))</f>
        <v/>
      </c>
      <c r="Y32" t="str">
        <f>IF(原始数据!AB33="","",IF(COUNTIF(原始数据!33:33,原始数据!AB33)&gt;1,"×",""))</f>
        <v/>
      </c>
      <c r="Z32" t="str">
        <f>IF(原始数据!AC33="","",IF(COUNTIF(原始数据!33:33,原始数据!AC33)&gt;1,"×",""))</f>
        <v/>
      </c>
      <c r="AA32" t="str">
        <f>IF(原始数据!AE33="","",IF(COUNTIF(原始数据!33:33,原始数据!AE33)&gt;1,"×",""))</f>
        <v/>
      </c>
      <c r="AB32" t="str">
        <f>IF(原始数据!AF33="","",IF(COUNTIF(原始数据!33:33,原始数据!AF33)&gt;1,"×",""))</f>
        <v/>
      </c>
      <c r="AC32" t="str">
        <f>IF(原始数据!AK33="","",IF(COUNTIF(原始数据!33:33,原始数据!AK33)&gt;1,"×",""))</f>
        <v/>
      </c>
      <c r="AD32" t="str">
        <f>IF(原始数据!AL33="","",IF(COUNTIF(原始数据!33:33,原始数据!AL33)&gt;1,"×",""))</f>
        <v/>
      </c>
      <c r="AE32" t="str">
        <f>IF(原始数据!AM33="","",IF(COUNTIF(原始数据!33:33,原始数据!AM33)&gt;1,"×",""))</f>
        <v/>
      </c>
      <c r="AF32" t="str">
        <f>IF(原始数据!AN33="","",IF(COUNTIF(原始数据!33:33,原始数据!AN33)&gt;1,"×",""))</f>
        <v/>
      </c>
      <c r="AG32" t="str">
        <f>IF(原始数据!AO33="","",IF(COUNTIF(原始数据!33:33,原始数据!AO33)&gt;1,"×",""))</f>
        <v/>
      </c>
      <c r="AH32" t="str">
        <f>IF(原始数据!AP33="","",IF(COUNTIF(原始数据!33:33,原始数据!AP33)&gt;1,"×",""))</f>
        <v/>
      </c>
      <c r="AI32" t="str">
        <f>IF(原始数据!AQ33="","",IF(COUNTIF(原始数据!33:33,原始数据!AQ33)&gt;1,"×",""))</f>
        <v/>
      </c>
      <c r="AJ32" t="str">
        <f>IF(原始数据!AR33="","",IF(COUNTIF(原始数据!33:33,原始数据!AR33)&gt;1,"×",""))</f>
        <v/>
      </c>
      <c r="AK32" t="str">
        <f>IF(原始数据!AS33="","",IF(COUNTIF(原始数据!33:33,原始数据!AS33)&gt;1,"×",""))</f>
        <v/>
      </c>
      <c r="AL32" t="str">
        <f>IF(原始数据!AT33="","",IF(COUNTIF(原始数据!33:33,原始数据!AT33)&gt;1,"×",""))</f>
        <v/>
      </c>
      <c r="AM32" t="str">
        <f>IF(原始数据!AU33="","",IF(COUNTIF(原始数据!33:33,原始数据!AU33)&gt;1,"×",""))</f>
        <v/>
      </c>
      <c r="AN32" t="str">
        <f>IF(原始数据!AV33="","",IF(COUNTIF(原始数据!33:33,原始数据!AV33)&gt;1,"×",""))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IF(原始数据!X34="-","",IF(原始数据!X34="","",IF(COUNT(FIND(原始数据!X34,原始数据!34:34))=2,"×","")))</f>
        <v/>
      </c>
      <c r="W33" t="str">
        <f>IF(原始数据!Y34="","",IF(COUNTIF(原始数据!34:34,原始数据!Y34)&gt;1,"×",""))</f>
        <v/>
      </c>
      <c r="X33" t="str">
        <f>IF(原始数据!Z34="","",IF(COUNTIF(原始数据!34:34,原始数据!Z34)&gt;1,"×",""))</f>
        <v/>
      </c>
      <c r="Y33" t="str">
        <f>IF(原始数据!AB34="","",IF(COUNTIF(原始数据!34:34,原始数据!AB34)&gt;1,"×",""))</f>
        <v/>
      </c>
      <c r="Z33" t="str">
        <f>IF(原始数据!AC34="","",IF(COUNTIF(原始数据!34:34,原始数据!AC34)&gt;1,"×",""))</f>
        <v/>
      </c>
      <c r="AA33" t="str">
        <f>IF(原始数据!AE34="","",IF(COUNTIF(原始数据!34:34,原始数据!AE34)&gt;1,"×",""))</f>
        <v/>
      </c>
      <c r="AB33" t="str">
        <f>IF(原始数据!AF34="","",IF(COUNTIF(原始数据!34:34,原始数据!AF34)&gt;1,"×",""))</f>
        <v/>
      </c>
      <c r="AC33" t="str">
        <f>IF(原始数据!AK34="","",IF(COUNTIF(原始数据!34:34,原始数据!AK34)&gt;1,"×",""))</f>
        <v/>
      </c>
      <c r="AD33" t="str">
        <f>IF(原始数据!AL34="","",IF(COUNTIF(原始数据!34:34,原始数据!AL34)&gt;1,"×",""))</f>
        <v/>
      </c>
      <c r="AE33" t="str">
        <f>IF(原始数据!AM34="","",IF(COUNTIF(原始数据!34:34,原始数据!AM34)&gt;1,"×",""))</f>
        <v/>
      </c>
      <c r="AF33" t="str">
        <f>IF(原始数据!AN34="","",IF(COUNTIF(原始数据!34:34,原始数据!AN34)&gt;1,"×",""))</f>
        <v/>
      </c>
      <c r="AG33" t="str">
        <f>IF(原始数据!AO34="","",IF(COUNTIF(原始数据!34:34,原始数据!AO34)&gt;1,"×",""))</f>
        <v/>
      </c>
      <c r="AH33" t="str">
        <f>IF(原始数据!AP34="","",IF(COUNTIF(原始数据!34:34,原始数据!AP34)&gt;1,"×",""))</f>
        <v/>
      </c>
      <c r="AI33" t="str">
        <f>IF(原始数据!AQ34="","",IF(COUNTIF(原始数据!34:34,原始数据!AQ34)&gt;1,"×",""))</f>
        <v/>
      </c>
      <c r="AJ33" t="str">
        <f>IF(原始数据!AR34="","",IF(COUNTIF(原始数据!34:34,原始数据!AR34)&gt;1,"×",""))</f>
        <v/>
      </c>
      <c r="AK33" t="str">
        <f>IF(原始数据!AS34="","",IF(COUNTIF(原始数据!34:34,原始数据!AS34)&gt;1,"×",""))</f>
        <v/>
      </c>
      <c r="AL33" t="str">
        <f>IF(原始数据!AT34="","",IF(COUNTIF(原始数据!34:34,原始数据!AT34)&gt;1,"×",""))</f>
        <v/>
      </c>
      <c r="AM33" t="str">
        <f>IF(原始数据!AU34="","",IF(COUNTIF(原始数据!34:34,原始数据!AU34)&gt;1,"×",""))</f>
        <v/>
      </c>
      <c r="AN33" t="str">
        <f>IF(原始数据!AV34="","",IF(COUNTIF(原始数据!34:34,原始数据!AV34)&gt;1,"×",""))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IF(原始数据!X35="-","",IF(原始数据!X35="","",IF(COUNT(FIND(原始数据!X35,原始数据!35:35))=2,"×","")))</f>
        <v/>
      </c>
      <c r="W34" t="str">
        <f>IF(原始数据!Y35="","",IF(COUNTIF(原始数据!35:35,原始数据!Y35)&gt;1,"×",""))</f>
        <v/>
      </c>
      <c r="X34" t="str">
        <f>IF(原始数据!Z35="","",IF(COUNTIF(原始数据!35:35,原始数据!Z35)&gt;1,"×",""))</f>
        <v/>
      </c>
      <c r="Y34" t="str">
        <f>IF(原始数据!AB35="","",IF(COUNTIF(原始数据!35:35,原始数据!AB35)&gt;1,"×",""))</f>
        <v/>
      </c>
      <c r="Z34" t="str">
        <f>IF(原始数据!AC35="","",IF(COUNTIF(原始数据!35:35,原始数据!AC35)&gt;1,"×",""))</f>
        <v/>
      </c>
      <c r="AA34" t="str">
        <f>IF(原始数据!AE35="","",IF(COUNTIF(原始数据!35:35,原始数据!AE35)&gt;1,"×",""))</f>
        <v/>
      </c>
      <c r="AB34" t="str">
        <f>IF(原始数据!AF35="","",IF(COUNTIF(原始数据!35:35,原始数据!AF35)&gt;1,"×",""))</f>
        <v/>
      </c>
      <c r="AC34" t="str">
        <f>IF(原始数据!AK35="","",IF(COUNTIF(原始数据!35:35,原始数据!AK35)&gt;1,"×",""))</f>
        <v/>
      </c>
      <c r="AD34" t="str">
        <f>IF(原始数据!AL35="","",IF(COUNTIF(原始数据!35:35,原始数据!AL35)&gt;1,"×",""))</f>
        <v/>
      </c>
      <c r="AE34" t="str">
        <f>IF(原始数据!AM35="","",IF(COUNTIF(原始数据!35:35,原始数据!AM35)&gt;1,"×",""))</f>
        <v/>
      </c>
      <c r="AF34" t="str">
        <f>IF(原始数据!AN35="","",IF(COUNTIF(原始数据!35:35,原始数据!AN35)&gt;1,"×",""))</f>
        <v/>
      </c>
      <c r="AG34" t="str">
        <f>IF(原始数据!AO35="","",IF(COUNTIF(原始数据!35:35,原始数据!AO35)&gt;1,"×",""))</f>
        <v/>
      </c>
      <c r="AH34" t="str">
        <f>IF(原始数据!AP35="","",IF(COUNTIF(原始数据!35:35,原始数据!AP35)&gt;1,"×",""))</f>
        <v/>
      </c>
      <c r="AI34" t="str">
        <f>IF(原始数据!AQ35="","",IF(COUNTIF(原始数据!35:35,原始数据!AQ35)&gt;1,"×",""))</f>
        <v/>
      </c>
      <c r="AJ34" t="str">
        <f>IF(原始数据!AR35="","",IF(COUNTIF(原始数据!35:35,原始数据!AR35)&gt;1,"×",""))</f>
        <v/>
      </c>
      <c r="AK34" t="str">
        <f>IF(原始数据!AS35="","",IF(COUNTIF(原始数据!35:35,原始数据!AS35)&gt;1,"×",""))</f>
        <v/>
      </c>
      <c r="AL34" t="str">
        <f>IF(原始数据!AT35="","",IF(COUNTIF(原始数据!35:35,原始数据!AT35)&gt;1,"×",""))</f>
        <v/>
      </c>
      <c r="AM34" t="str">
        <f>IF(原始数据!AU35="","",IF(COUNTIF(原始数据!35:35,原始数据!AU35)&gt;1,"×",""))</f>
        <v/>
      </c>
      <c r="AN34" t="str">
        <f>IF(原始数据!AV35="","",IF(COUNTIF(原始数据!35:35,原始数据!AV35)&gt;1,"×",""))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IF(原始数据!X36="-","",IF(原始数据!X36="","",IF(COUNT(FIND(原始数据!X36,原始数据!36:36))=2,"×","")))</f>
        <v/>
      </c>
      <c r="W35" t="str">
        <f>IF(原始数据!Y36="","",IF(COUNTIF(原始数据!36:36,原始数据!Y36)&gt;1,"×",""))</f>
        <v/>
      </c>
      <c r="X35" t="str">
        <f>IF(原始数据!Z36="","",IF(COUNTIF(原始数据!36:36,原始数据!Z36)&gt;1,"×",""))</f>
        <v/>
      </c>
      <c r="Y35" t="str">
        <f>IF(原始数据!AB36="","",IF(COUNTIF(原始数据!36:36,原始数据!AB36)&gt;1,"×",""))</f>
        <v/>
      </c>
      <c r="Z35" t="str">
        <f>IF(原始数据!AC36="","",IF(COUNTIF(原始数据!36:36,原始数据!AC36)&gt;1,"×",""))</f>
        <v/>
      </c>
      <c r="AA35" t="str">
        <f>IF(原始数据!AE36="","",IF(COUNTIF(原始数据!36:36,原始数据!AE36)&gt;1,"×",""))</f>
        <v/>
      </c>
      <c r="AB35" t="str">
        <f>IF(原始数据!AF36="","",IF(COUNTIF(原始数据!36:36,原始数据!AF36)&gt;1,"×",""))</f>
        <v/>
      </c>
      <c r="AC35" t="str">
        <f>IF(原始数据!AK36="","",IF(COUNTIF(原始数据!36:36,原始数据!AK36)&gt;1,"×",""))</f>
        <v/>
      </c>
      <c r="AD35" t="str">
        <f>IF(原始数据!AL36="","",IF(COUNTIF(原始数据!36:36,原始数据!AL36)&gt;1,"×",""))</f>
        <v/>
      </c>
      <c r="AE35" t="str">
        <f>IF(原始数据!AM36="","",IF(COUNTIF(原始数据!36:36,原始数据!AM36)&gt;1,"×",""))</f>
        <v/>
      </c>
      <c r="AF35" t="str">
        <f>IF(原始数据!AN36="","",IF(COUNTIF(原始数据!36:36,原始数据!AN36)&gt;1,"×",""))</f>
        <v/>
      </c>
      <c r="AG35" t="str">
        <f>IF(原始数据!AO36="","",IF(COUNTIF(原始数据!36:36,原始数据!AO36)&gt;1,"×",""))</f>
        <v/>
      </c>
      <c r="AH35" t="str">
        <f>IF(原始数据!AP36="","",IF(COUNTIF(原始数据!36:36,原始数据!AP36)&gt;1,"×",""))</f>
        <v/>
      </c>
      <c r="AI35" t="str">
        <f>IF(原始数据!AQ36="","",IF(COUNTIF(原始数据!36:36,原始数据!AQ36)&gt;1,"×",""))</f>
        <v/>
      </c>
      <c r="AJ35" t="str">
        <f>IF(原始数据!AR36="","",IF(COUNTIF(原始数据!36:36,原始数据!AR36)&gt;1,"×",""))</f>
        <v/>
      </c>
      <c r="AK35" t="str">
        <f>IF(原始数据!AS36="","",IF(COUNTIF(原始数据!36:36,原始数据!AS36)&gt;1,"×",""))</f>
        <v/>
      </c>
      <c r="AL35" t="str">
        <f>IF(原始数据!AT36="","",IF(COUNTIF(原始数据!36:36,原始数据!AT36)&gt;1,"×",""))</f>
        <v/>
      </c>
      <c r="AM35" t="str">
        <f>IF(原始数据!AU36="","",IF(COUNTIF(原始数据!36:36,原始数据!AU36)&gt;1,"×",""))</f>
        <v/>
      </c>
      <c r="AN35" t="str">
        <f>IF(原始数据!AV36="","",IF(COUNTIF(原始数据!36:36,原始数据!AV36)&gt;1,"×",""))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IF(原始数据!X37="-","",IF(原始数据!X37="","",IF(COUNT(FIND(原始数据!X37,原始数据!37:37))=2,"×","")))</f>
        <v/>
      </c>
      <c r="W36" t="str">
        <f>IF(原始数据!Y37="","",IF(COUNTIF(原始数据!37:37,原始数据!Y37)&gt;1,"×",""))</f>
        <v/>
      </c>
      <c r="X36" t="str">
        <f>IF(原始数据!Z37="","",IF(COUNTIF(原始数据!37:37,原始数据!Z37)&gt;1,"×",""))</f>
        <v/>
      </c>
      <c r="Y36" t="str">
        <f>IF(原始数据!AB37="","",IF(COUNTIF(原始数据!37:37,原始数据!AB37)&gt;1,"×",""))</f>
        <v/>
      </c>
      <c r="Z36" t="str">
        <f>IF(原始数据!AC37="","",IF(COUNTIF(原始数据!37:37,原始数据!AC37)&gt;1,"×",""))</f>
        <v/>
      </c>
      <c r="AA36" t="str">
        <f>IF(原始数据!AE37="","",IF(COUNTIF(原始数据!37:37,原始数据!AE37)&gt;1,"×",""))</f>
        <v/>
      </c>
      <c r="AB36" t="str">
        <f>IF(原始数据!AF37="","",IF(COUNTIF(原始数据!37:37,原始数据!AF37)&gt;1,"×",""))</f>
        <v/>
      </c>
      <c r="AC36" t="str">
        <f>IF(原始数据!AK37="","",IF(COUNTIF(原始数据!37:37,原始数据!AK37)&gt;1,"×",""))</f>
        <v/>
      </c>
      <c r="AD36" t="str">
        <f>IF(原始数据!AL37="","",IF(COUNTIF(原始数据!37:37,原始数据!AL37)&gt;1,"×",""))</f>
        <v/>
      </c>
      <c r="AE36" t="str">
        <f>IF(原始数据!AM37="","",IF(COUNTIF(原始数据!37:37,原始数据!AM37)&gt;1,"×",""))</f>
        <v/>
      </c>
      <c r="AF36" t="str">
        <f>IF(原始数据!AN37="","",IF(COUNTIF(原始数据!37:37,原始数据!AN37)&gt;1,"×",""))</f>
        <v/>
      </c>
      <c r="AG36" t="str">
        <f>IF(原始数据!AO37="","",IF(COUNTIF(原始数据!37:37,原始数据!AO37)&gt;1,"×",""))</f>
        <v/>
      </c>
      <c r="AH36" t="str">
        <f>IF(原始数据!AP37="","",IF(COUNTIF(原始数据!37:37,原始数据!AP37)&gt;1,"×",""))</f>
        <v/>
      </c>
      <c r="AI36" t="str">
        <f>IF(原始数据!AQ37="","",IF(COUNTIF(原始数据!37:37,原始数据!AQ37)&gt;1,"×",""))</f>
        <v/>
      </c>
      <c r="AJ36" t="str">
        <f>IF(原始数据!AR37="","",IF(COUNTIF(原始数据!37:37,原始数据!AR37)&gt;1,"×",""))</f>
        <v/>
      </c>
      <c r="AK36" t="str">
        <f>IF(原始数据!AS37="","",IF(COUNTIF(原始数据!37:37,原始数据!AS37)&gt;1,"×",""))</f>
        <v/>
      </c>
      <c r="AL36" t="str">
        <f>IF(原始数据!AT37="","",IF(COUNTIF(原始数据!37:37,原始数据!AT37)&gt;1,"×",""))</f>
        <v/>
      </c>
      <c r="AM36" t="str">
        <f>IF(原始数据!AU37="","",IF(COUNTIF(原始数据!37:37,原始数据!AU37)&gt;1,"×",""))</f>
        <v/>
      </c>
      <c r="AN36" t="str">
        <f>IF(原始数据!AV37="","",IF(COUNTIF(原始数据!37:37,原始数据!AV37)&gt;1,"×",""))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IF(原始数据!X38="-","",IF(原始数据!X38="","",IF(COUNT(FIND(原始数据!X38,原始数据!38:38))=2,"×","")))</f>
        <v/>
      </c>
      <c r="W37" t="str">
        <f>IF(原始数据!Y38="","",IF(COUNTIF(原始数据!38:38,原始数据!Y38)&gt;1,"×",""))</f>
        <v/>
      </c>
      <c r="X37" t="str">
        <f>IF(原始数据!Z38="","",IF(COUNTIF(原始数据!38:38,原始数据!Z38)&gt;1,"×",""))</f>
        <v/>
      </c>
      <c r="Y37" t="str">
        <f>IF(原始数据!AB38="","",IF(COUNTIF(原始数据!38:38,原始数据!AB38)&gt;1,"×",""))</f>
        <v/>
      </c>
      <c r="Z37" t="str">
        <f>IF(原始数据!AC38="","",IF(COUNTIF(原始数据!38:38,原始数据!AC38)&gt;1,"×",""))</f>
        <v/>
      </c>
      <c r="AA37" t="str">
        <f>IF(原始数据!AE38="","",IF(COUNTIF(原始数据!38:38,原始数据!AE38)&gt;1,"×",""))</f>
        <v/>
      </c>
      <c r="AB37" t="str">
        <f>IF(原始数据!AF38="","",IF(COUNTIF(原始数据!38:38,原始数据!AF38)&gt;1,"×",""))</f>
        <v/>
      </c>
      <c r="AC37" t="str">
        <f>IF(原始数据!AK38="","",IF(COUNTIF(原始数据!38:38,原始数据!AK38)&gt;1,"×",""))</f>
        <v/>
      </c>
      <c r="AD37" t="str">
        <f>IF(原始数据!AL38="","",IF(COUNTIF(原始数据!38:38,原始数据!AL38)&gt;1,"×",""))</f>
        <v/>
      </c>
      <c r="AE37" t="str">
        <f>IF(原始数据!AM38="","",IF(COUNTIF(原始数据!38:38,原始数据!AM38)&gt;1,"×",""))</f>
        <v/>
      </c>
      <c r="AF37" t="str">
        <f>IF(原始数据!AN38="","",IF(COUNTIF(原始数据!38:38,原始数据!AN38)&gt;1,"×",""))</f>
        <v/>
      </c>
      <c r="AG37" t="str">
        <f>IF(原始数据!AO38="","",IF(COUNTIF(原始数据!38:38,原始数据!AO38)&gt;1,"×",""))</f>
        <v/>
      </c>
      <c r="AH37" t="str">
        <f>IF(原始数据!AP38="","",IF(COUNTIF(原始数据!38:38,原始数据!AP38)&gt;1,"×",""))</f>
        <v/>
      </c>
      <c r="AI37" t="str">
        <f>IF(原始数据!AQ38="","",IF(COUNTIF(原始数据!38:38,原始数据!AQ38)&gt;1,"×",""))</f>
        <v/>
      </c>
      <c r="AJ37" t="str">
        <f>IF(原始数据!AR38="","",IF(COUNTIF(原始数据!38:38,原始数据!AR38)&gt;1,"×",""))</f>
        <v/>
      </c>
      <c r="AK37" t="str">
        <f>IF(原始数据!AS38="","",IF(COUNTIF(原始数据!38:38,原始数据!AS38)&gt;1,"×",""))</f>
        <v/>
      </c>
      <c r="AL37" t="str">
        <f>IF(原始数据!AT38="","",IF(COUNTIF(原始数据!38:38,原始数据!AT38)&gt;1,"×",""))</f>
        <v/>
      </c>
      <c r="AM37" t="str">
        <f>IF(原始数据!AU38="","",IF(COUNTIF(原始数据!38:38,原始数据!AU38)&gt;1,"×",""))</f>
        <v/>
      </c>
      <c r="AN37" t="str">
        <f>IF(原始数据!AV38="","",IF(COUNTIF(原始数据!38:38,原始数据!AV38)&gt;1,"×",""))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IF(原始数据!X39="-","",IF(原始数据!X39="","",IF(COUNT(FIND(原始数据!X39,原始数据!39:39))=2,"×","")))</f>
        <v/>
      </c>
      <c r="W38" t="str">
        <f>IF(原始数据!Y39="","",IF(COUNTIF(原始数据!39:39,原始数据!Y39)&gt;1,"×",""))</f>
        <v/>
      </c>
      <c r="X38" t="str">
        <f>IF(原始数据!Z39="","",IF(COUNTIF(原始数据!39:39,原始数据!Z39)&gt;1,"×",""))</f>
        <v/>
      </c>
      <c r="Y38" t="str">
        <f>IF(原始数据!AB39="","",IF(COUNTIF(原始数据!39:39,原始数据!AB39)&gt;1,"×",""))</f>
        <v/>
      </c>
      <c r="Z38" t="str">
        <f>IF(原始数据!AC39="","",IF(COUNTIF(原始数据!39:39,原始数据!AC39)&gt;1,"×",""))</f>
        <v/>
      </c>
      <c r="AA38" t="str">
        <f>IF(原始数据!AE39="","",IF(COUNTIF(原始数据!39:39,原始数据!AE39)&gt;1,"×",""))</f>
        <v/>
      </c>
      <c r="AB38" t="str">
        <f>IF(原始数据!AF39="","",IF(COUNTIF(原始数据!39:39,原始数据!AF39)&gt;1,"×",""))</f>
        <v/>
      </c>
      <c r="AC38" t="str">
        <f>IF(原始数据!AK39="","",IF(COUNTIF(原始数据!39:39,原始数据!AK39)&gt;1,"×",""))</f>
        <v/>
      </c>
      <c r="AD38" t="str">
        <f>IF(原始数据!AL39="","",IF(COUNTIF(原始数据!39:39,原始数据!AL39)&gt;1,"×",""))</f>
        <v/>
      </c>
      <c r="AE38" t="str">
        <f>IF(原始数据!AM39="","",IF(COUNTIF(原始数据!39:39,原始数据!AM39)&gt;1,"×",""))</f>
        <v/>
      </c>
      <c r="AF38" t="str">
        <f>IF(原始数据!AN39="","",IF(COUNTIF(原始数据!39:39,原始数据!AN39)&gt;1,"×",""))</f>
        <v/>
      </c>
      <c r="AG38" t="str">
        <f>IF(原始数据!AO39="","",IF(COUNTIF(原始数据!39:39,原始数据!AO39)&gt;1,"×",""))</f>
        <v/>
      </c>
      <c r="AH38" t="str">
        <f>IF(原始数据!AP39="","",IF(COUNTIF(原始数据!39:39,原始数据!AP39)&gt;1,"×",""))</f>
        <v/>
      </c>
      <c r="AI38" t="str">
        <f>IF(原始数据!AQ39="","",IF(COUNTIF(原始数据!39:39,原始数据!AQ39)&gt;1,"×",""))</f>
        <v/>
      </c>
      <c r="AJ38" t="str">
        <f>IF(原始数据!AR39="","",IF(COUNTIF(原始数据!39:39,原始数据!AR39)&gt;1,"×",""))</f>
        <v/>
      </c>
      <c r="AK38" t="str">
        <f>IF(原始数据!AS39="","",IF(COUNTIF(原始数据!39:39,原始数据!AS39)&gt;1,"×",""))</f>
        <v/>
      </c>
      <c r="AL38" t="str">
        <f>IF(原始数据!AT39="","",IF(COUNTIF(原始数据!39:39,原始数据!AT39)&gt;1,"×",""))</f>
        <v/>
      </c>
      <c r="AM38" t="str">
        <f>IF(原始数据!AU39="","",IF(COUNTIF(原始数据!39:39,原始数据!AU39)&gt;1,"×",""))</f>
        <v/>
      </c>
      <c r="AN38" t="str">
        <f>IF(原始数据!AV39="","",IF(COUNTIF(原始数据!39:39,原始数据!AV39)&gt;1,"×",""))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IF(原始数据!X40="-","",IF(原始数据!X40="","",IF(COUNT(FIND(原始数据!X40,原始数据!40:40))=2,"×","")))</f>
        <v/>
      </c>
      <c r="W39" t="str">
        <f>IF(原始数据!Y40="","",IF(COUNTIF(原始数据!40:40,原始数据!Y40)&gt;1,"×",""))</f>
        <v/>
      </c>
      <c r="X39" t="str">
        <f>IF(原始数据!Z40="","",IF(COUNTIF(原始数据!40:40,原始数据!Z40)&gt;1,"×",""))</f>
        <v/>
      </c>
      <c r="Y39" t="str">
        <f>IF(原始数据!AB40="","",IF(COUNTIF(原始数据!40:40,原始数据!AB40)&gt;1,"×",""))</f>
        <v/>
      </c>
      <c r="Z39" t="str">
        <f>IF(原始数据!AC40="","",IF(COUNTIF(原始数据!40:40,原始数据!AC40)&gt;1,"×",""))</f>
        <v/>
      </c>
      <c r="AA39" t="str">
        <f>IF(原始数据!AE40="","",IF(COUNTIF(原始数据!40:40,原始数据!AE40)&gt;1,"×",""))</f>
        <v/>
      </c>
      <c r="AB39" t="str">
        <f>IF(原始数据!AF40="","",IF(COUNTIF(原始数据!40:40,原始数据!AF40)&gt;1,"×",""))</f>
        <v/>
      </c>
      <c r="AC39" t="str">
        <f>IF(原始数据!AK40="","",IF(COUNTIF(原始数据!40:40,原始数据!AK40)&gt;1,"×",""))</f>
        <v/>
      </c>
      <c r="AD39" t="str">
        <f>IF(原始数据!AL40="","",IF(COUNTIF(原始数据!40:40,原始数据!AL40)&gt;1,"×",""))</f>
        <v/>
      </c>
      <c r="AE39" t="str">
        <f>IF(原始数据!AM40="","",IF(COUNTIF(原始数据!40:40,原始数据!AM40)&gt;1,"×",""))</f>
        <v/>
      </c>
      <c r="AF39" t="str">
        <f>IF(原始数据!AN40="","",IF(COUNTIF(原始数据!40:40,原始数据!AN40)&gt;1,"×",""))</f>
        <v/>
      </c>
      <c r="AG39" t="str">
        <f>IF(原始数据!AO40="","",IF(COUNTIF(原始数据!40:40,原始数据!AO40)&gt;1,"×",""))</f>
        <v/>
      </c>
      <c r="AH39" t="str">
        <f>IF(原始数据!AP40="","",IF(COUNTIF(原始数据!40:40,原始数据!AP40)&gt;1,"×",""))</f>
        <v/>
      </c>
      <c r="AI39" t="str">
        <f>IF(原始数据!AQ40="","",IF(COUNTIF(原始数据!40:40,原始数据!AQ40)&gt;1,"×",""))</f>
        <v/>
      </c>
      <c r="AJ39" t="str">
        <f>IF(原始数据!AR40="","",IF(COUNTIF(原始数据!40:40,原始数据!AR40)&gt;1,"×",""))</f>
        <v/>
      </c>
      <c r="AK39" t="str">
        <f>IF(原始数据!AS40="","",IF(COUNTIF(原始数据!40:40,原始数据!AS40)&gt;1,"×",""))</f>
        <v/>
      </c>
      <c r="AL39" t="str">
        <f>IF(原始数据!AT40="","",IF(COUNTIF(原始数据!40:40,原始数据!AT40)&gt;1,"×",""))</f>
        <v/>
      </c>
      <c r="AM39" t="str">
        <f>IF(原始数据!AU40="","",IF(COUNTIF(原始数据!40:40,原始数据!AU40)&gt;1,"×",""))</f>
        <v/>
      </c>
      <c r="AN39" t="str">
        <f>IF(原始数据!AV40="","",IF(COUNTIF(原始数据!40:40,原始数据!AV40)&gt;1,"×",""))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IF(原始数据!X41="-","",IF(原始数据!X41="","",IF(COUNT(FIND(原始数据!X41,原始数据!41:41))=2,"×","")))</f>
        <v/>
      </c>
      <c r="W40" t="str">
        <f>IF(原始数据!Y41="","",IF(COUNTIF(原始数据!41:41,原始数据!Y41)&gt;1,"×",""))</f>
        <v/>
      </c>
      <c r="X40" t="str">
        <f>IF(原始数据!Z41="","",IF(COUNTIF(原始数据!41:41,原始数据!Z41)&gt;1,"×",""))</f>
        <v/>
      </c>
      <c r="Y40" t="str">
        <f>IF(原始数据!AB41="","",IF(COUNTIF(原始数据!41:41,原始数据!AB41)&gt;1,"×",""))</f>
        <v/>
      </c>
      <c r="Z40" t="str">
        <f>IF(原始数据!AC41="","",IF(COUNTIF(原始数据!41:41,原始数据!AC41)&gt;1,"×",""))</f>
        <v/>
      </c>
      <c r="AA40" t="str">
        <f>IF(原始数据!AE41="","",IF(COUNTIF(原始数据!41:41,原始数据!AE41)&gt;1,"×",""))</f>
        <v/>
      </c>
      <c r="AB40" t="str">
        <f>IF(原始数据!AF41="","",IF(COUNTIF(原始数据!41:41,原始数据!AF41)&gt;1,"×",""))</f>
        <v/>
      </c>
      <c r="AC40" t="str">
        <f>IF(原始数据!AK41="","",IF(COUNTIF(原始数据!41:41,原始数据!AK41)&gt;1,"×",""))</f>
        <v/>
      </c>
      <c r="AD40" t="str">
        <f>IF(原始数据!AL41="","",IF(COUNTIF(原始数据!41:41,原始数据!AL41)&gt;1,"×",""))</f>
        <v/>
      </c>
      <c r="AE40" t="str">
        <f>IF(原始数据!AM41="","",IF(COUNTIF(原始数据!41:41,原始数据!AM41)&gt;1,"×",""))</f>
        <v/>
      </c>
      <c r="AF40" t="str">
        <f>IF(原始数据!AN41="","",IF(COUNTIF(原始数据!41:41,原始数据!AN41)&gt;1,"×",""))</f>
        <v/>
      </c>
      <c r="AG40" t="str">
        <f>IF(原始数据!AO41="","",IF(COUNTIF(原始数据!41:41,原始数据!AO41)&gt;1,"×",""))</f>
        <v/>
      </c>
      <c r="AH40" t="str">
        <f>IF(原始数据!AP41="","",IF(COUNTIF(原始数据!41:41,原始数据!AP41)&gt;1,"×",""))</f>
        <v/>
      </c>
      <c r="AI40" t="str">
        <f>IF(原始数据!AQ41="","",IF(COUNTIF(原始数据!41:41,原始数据!AQ41)&gt;1,"×",""))</f>
        <v/>
      </c>
      <c r="AJ40" t="str">
        <f>IF(原始数据!AR41="","",IF(COUNTIF(原始数据!41:41,原始数据!AR41)&gt;1,"×",""))</f>
        <v/>
      </c>
      <c r="AK40" t="str">
        <f>IF(原始数据!AS41="","",IF(COUNTIF(原始数据!41:41,原始数据!AS41)&gt;1,"×",""))</f>
        <v/>
      </c>
      <c r="AL40" t="str">
        <f>IF(原始数据!AT41="","",IF(COUNTIF(原始数据!41:41,原始数据!AT41)&gt;1,"×",""))</f>
        <v/>
      </c>
      <c r="AM40" t="str">
        <f>IF(原始数据!AU41="","",IF(COUNTIF(原始数据!41:41,原始数据!AU41)&gt;1,"×",""))</f>
        <v/>
      </c>
      <c r="AN40" t="str">
        <f>IF(原始数据!AV41="","",IF(COUNTIF(原始数据!41:41,原始数据!AV41)&gt;1,"×",""))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IF(原始数据!X42="-","",IF(原始数据!X42="","",IF(COUNT(FIND(原始数据!X42,原始数据!42:42))=2,"×","")))</f>
        <v/>
      </c>
      <c r="W41" t="str">
        <f>IF(原始数据!Y42="","",IF(COUNTIF(原始数据!42:42,原始数据!Y42)&gt;1,"×",""))</f>
        <v/>
      </c>
      <c r="X41" t="str">
        <f>IF(原始数据!Z42="","",IF(COUNTIF(原始数据!42:42,原始数据!Z42)&gt;1,"×",""))</f>
        <v/>
      </c>
      <c r="Y41" t="str">
        <f>IF(原始数据!AB42="","",IF(COUNTIF(原始数据!42:42,原始数据!AB42)&gt;1,"×",""))</f>
        <v/>
      </c>
      <c r="Z41" t="str">
        <f>IF(原始数据!AC42="","",IF(COUNTIF(原始数据!42:42,原始数据!AC42)&gt;1,"×",""))</f>
        <v/>
      </c>
      <c r="AA41" t="str">
        <f>IF(原始数据!AE42="","",IF(COUNTIF(原始数据!42:42,原始数据!AE42)&gt;1,"×",""))</f>
        <v/>
      </c>
      <c r="AB41" t="str">
        <f>IF(原始数据!AF42="","",IF(COUNTIF(原始数据!42:42,原始数据!AF42)&gt;1,"×",""))</f>
        <v/>
      </c>
      <c r="AC41" t="str">
        <f>IF(原始数据!AK42="","",IF(COUNTIF(原始数据!42:42,原始数据!AK42)&gt;1,"×",""))</f>
        <v/>
      </c>
      <c r="AD41" t="str">
        <f>IF(原始数据!AL42="","",IF(COUNTIF(原始数据!42:42,原始数据!AL42)&gt;1,"×",""))</f>
        <v/>
      </c>
      <c r="AE41" t="str">
        <f>IF(原始数据!AM42="","",IF(COUNTIF(原始数据!42:42,原始数据!AM42)&gt;1,"×",""))</f>
        <v/>
      </c>
      <c r="AF41" t="str">
        <f>IF(原始数据!AN42="","",IF(COUNTIF(原始数据!42:42,原始数据!AN42)&gt;1,"×",""))</f>
        <v/>
      </c>
      <c r="AG41" t="str">
        <f>IF(原始数据!AO42="","",IF(COUNTIF(原始数据!42:42,原始数据!AO42)&gt;1,"×",""))</f>
        <v/>
      </c>
      <c r="AH41" t="str">
        <f>IF(原始数据!AP42="","",IF(COUNTIF(原始数据!42:42,原始数据!AP42)&gt;1,"×",""))</f>
        <v/>
      </c>
      <c r="AI41" t="str">
        <f>IF(原始数据!AQ42="","",IF(COUNTIF(原始数据!42:42,原始数据!AQ42)&gt;1,"×",""))</f>
        <v/>
      </c>
      <c r="AJ41" t="str">
        <f>IF(原始数据!AR42="","",IF(COUNTIF(原始数据!42:42,原始数据!AR42)&gt;1,"×",""))</f>
        <v/>
      </c>
      <c r="AK41" t="str">
        <f>IF(原始数据!AS42="","",IF(COUNTIF(原始数据!42:42,原始数据!AS42)&gt;1,"×",""))</f>
        <v/>
      </c>
      <c r="AL41" t="str">
        <f>IF(原始数据!AT42="","",IF(COUNTIF(原始数据!42:42,原始数据!AT42)&gt;1,"×",""))</f>
        <v/>
      </c>
      <c r="AM41" t="str">
        <f>IF(原始数据!AU42="","",IF(COUNTIF(原始数据!42:42,原始数据!AU42)&gt;1,"×",""))</f>
        <v/>
      </c>
      <c r="AN41" t="str">
        <f>IF(原始数据!AV42="","",IF(COUNTIF(原始数据!42:42,原始数据!AV42)&gt;1,"×",""))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IF(原始数据!X43="-","",IF(原始数据!X43="","",IF(COUNT(FIND(原始数据!X43,原始数据!43:43))=2,"×","")))</f>
        <v/>
      </c>
      <c r="W42" t="str">
        <f>IF(原始数据!Y43="","",IF(COUNTIF(原始数据!43:43,原始数据!Y43)&gt;1,"×",""))</f>
        <v/>
      </c>
      <c r="X42" t="str">
        <f>IF(原始数据!Z43="","",IF(COUNTIF(原始数据!43:43,原始数据!Z43)&gt;1,"×",""))</f>
        <v/>
      </c>
      <c r="Y42" t="str">
        <f>IF(原始数据!AB43="","",IF(COUNTIF(原始数据!43:43,原始数据!AB43)&gt;1,"×",""))</f>
        <v/>
      </c>
      <c r="Z42" t="str">
        <f>IF(原始数据!AC43="","",IF(COUNTIF(原始数据!43:43,原始数据!AC43)&gt;1,"×",""))</f>
        <v/>
      </c>
      <c r="AA42" t="str">
        <f>IF(原始数据!AE43="","",IF(COUNTIF(原始数据!43:43,原始数据!AE43)&gt;1,"×",""))</f>
        <v/>
      </c>
      <c r="AB42" t="str">
        <f>IF(原始数据!AF43="","",IF(COUNTIF(原始数据!43:43,原始数据!AF43)&gt;1,"×",""))</f>
        <v/>
      </c>
      <c r="AC42" t="str">
        <f>IF(原始数据!AK43="","",IF(COUNTIF(原始数据!43:43,原始数据!AK43)&gt;1,"×",""))</f>
        <v/>
      </c>
      <c r="AD42" t="str">
        <f>IF(原始数据!AL43="","",IF(COUNTIF(原始数据!43:43,原始数据!AL43)&gt;1,"×",""))</f>
        <v/>
      </c>
      <c r="AE42" t="str">
        <f>IF(原始数据!AM43="","",IF(COUNTIF(原始数据!43:43,原始数据!AM43)&gt;1,"×",""))</f>
        <v/>
      </c>
      <c r="AF42" t="str">
        <f>IF(原始数据!AN43="","",IF(COUNTIF(原始数据!43:43,原始数据!AN43)&gt;1,"×",""))</f>
        <v/>
      </c>
      <c r="AG42" t="str">
        <f>IF(原始数据!AO43="","",IF(COUNTIF(原始数据!43:43,原始数据!AO43)&gt;1,"×",""))</f>
        <v/>
      </c>
      <c r="AH42" t="str">
        <f>IF(原始数据!AP43="","",IF(COUNTIF(原始数据!43:43,原始数据!AP43)&gt;1,"×",""))</f>
        <v/>
      </c>
      <c r="AI42" t="str">
        <f>IF(原始数据!AQ43="","",IF(COUNTIF(原始数据!43:43,原始数据!AQ43)&gt;1,"×",""))</f>
        <v/>
      </c>
      <c r="AJ42" t="str">
        <f>IF(原始数据!AR43="","",IF(COUNTIF(原始数据!43:43,原始数据!AR43)&gt;1,"×",""))</f>
        <v/>
      </c>
      <c r="AK42" t="str">
        <f>IF(原始数据!AS43="","",IF(COUNTIF(原始数据!43:43,原始数据!AS43)&gt;1,"×",""))</f>
        <v/>
      </c>
      <c r="AL42" t="str">
        <f>IF(原始数据!AT43="","",IF(COUNTIF(原始数据!43:43,原始数据!AT43)&gt;1,"×",""))</f>
        <v/>
      </c>
      <c r="AM42" t="str">
        <f>IF(原始数据!AU43="","",IF(COUNTIF(原始数据!43:43,原始数据!AU43)&gt;1,"×",""))</f>
        <v/>
      </c>
      <c r="AN42" t="str">
        <f>IF(原始数据!AV43="","",IF(COUNTIF(原始数据!43:43,原始数据!AV43)&gt;1,"×",""))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IF(原始数据!X44="-","",IF(原始数据!X44="","",IF(COUNT(FIND(原始数据!X44,原始数据!44:44))=2,"×","")))</f>
        <v/>
      </c>
      <c r="W43" t="str">
        <f>IF(原始数据!Y44="","",IF(COUNTIF(原始数据!44:44,原始数据!Y44)&gt;1,"×",""))</f>
        <v/>
      </c>
      <c r="X43" t="str">
        <f>IF(原始数据!Z44="","",IF(COUNTIF(原始数据!44:44,原始数据!Z44)&gt;1,"×",""))</f>
        <v/>
      </c>
      <c r="Y43" t="str">
        <f>IF(原始数据!AB44="","",IF(COUNTIF(原始数据!44:44,原始数据!AB44)&gt;1,"×",""))</f>
        <v/>
      </c>
      <c r="Z43" t="str">
        <f>IF(原始数据!AC44="","",IF(COUNTIF(原始数据!44:44,原始数据!AC44)&gt;1,"×",""))</f>
        <v/>
      </c>
      <c r="AA43" t="str">
        <f>IF(原始数据!AE44="","",IF(COUNTIF(原始数据!44:44,原始数据!AE44)&gt;1,"×",""))</f>
        <v/>
      </c>
      <c r="AB43" t="str">
        <f>IF(原始数据!AF44="","",IF(COUNTIF(原始数据!44:44,原始数据!AF44)&gt;1,"×",""))</f>
        <v/>
      </c>
      <c r="AC43" t="str">
        <f>IF(原始数据!AK44="","",IF(COUNTIF(原始数据!44:44,原始数据!AK44)&gt;1,"×",""))</f>
        <v/>
      </c>
      <c r="AD43" t="str">
        <f>IF(原始数据!AL44="","",IF(COUNTIF(原始数据!44:44,原始数据!AL44)&gt;1,"×",""))</f>
        <v/>
      </c>
      <c r="AE43" t="str">
        <f>IF(原始数据!AM44="","",IF(COUNTIF(原始数据!44:44,原始数据!AM44)&gt;1,"×",""))</f>
        <v/>
      </c>
      <c r="AF43" t="str">
        <f>IF(原始数据!AN44="","",IF(COUNTIF(原始数据!44:44,原始数据!AN44)&gt;1,"×",""))</f>
        <v/>
      </c>
      <c r="AG43" t="str">
        <f>IF(原始数据!AO44="","",IF(COUNTIF(原始数据!44:44,原始数据!AO44)&gt;1,"×",""))</f>
        <v/>
      </c>
      <c r="AH43" t="str">
        <f>IF(原始数据!AP44="","",IF(COUNTIF(原始数据!44:44,原始数据!AP44)&gt;1,"×",""))</f>
        <v/>
      </c>
      <c r="AI43" t="str">
        <f>IF(原始数据!AQ44="","",IF(COUNTIF(原始数据!44:44,原始数据!AQ44)&gt;1,"×",""))</f>
        <v/>
      </c>
      <c r="AJ43" t="str">
        <f>IF(原始数据!AR44="","",IF(COUNTIF(原始数据!44:44,原始数据!AR44)&gt;1,"×",""))</f>
        <v/>
      </c>
      <c r="AK43" t="str">
        <f>IF(原始数据!AS44="","",IF(COUNTIF(原始数据!44:44,原始数据!AS44)&gt;1,"×",""))</f>
        <v/>
      </c>
      <c r="AL43" t="str">
        <f>IF(原始数据!AT44="","",IF(COUNTIF(原始数据!44:44,原始数据!AT44)&gt;1,"×",""))</f>
        <v/>
      </c>
      <c r="AM43" t="str">
        <f>IF(原始数据!AU44="","",IF(COUNTIF(原始数据!44:44,原始数据!AU44)&gt;1,"×",""))</f>
        <v/>
      </c>
      <c r="AN43" t="str">
        <f>IF(原始数据!AV44="","",IF(COUNTIF(原始数据!44:44,原始数据!AV44)&gt;1,"×",""))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IF(原始数据!X45="-","",IF(原始数据!X45="","",IF(COUNT(FIND(原始数据!X45,原始数据!45:45))=2,"×","")))</f>
        <v/>
      </c>
      <c r="W44" t="str">
        <f>IF(原始数据!Y45="","",IF(COUNTIF(原始数据!45:45,原始数据!Y45)&gt;1,"×",""))</f>
        <v/>
      </c>
      <c r="X44" t="str">
        <f>IF(原始数据!Z45="","",IF(COUNTIF(原始数据!45:45,原始数据!Z45)&gt;1,"×",""))</f>
        <v/>
      </c>
      <c r="Y44" t="str">
        <f>IF(原始数据!AB45="","",IF(COUNTIF(原始数据!45:45,原始数据!AB45)&gt;1,"×",""))</f>
        <v/>
      </c>
      <c r="Z44" t="str">
        <f>IF(原始数据!AC45="","",IF(COUNTIF(原始数据!45:45,原始数据!AC45)&gt;1,"×",""))</f>
        <v/>
      </c>
      <c r="AA44" t="str">
        <f>IF(原始数据!AE45="","",IF(COUNTIF(原始数据!45:45,原始数据!AE45)&gt;1,"×",""))</f>
        <v/>
      </c>
      <c r="AB44" t="str">
        <f>IF(原始数据!AF45="","",IF(COUNTIF(原始数据!45:45,原始数据!AF45)&gt;1,"×",""))</f>
        <v/>
      </c>
      <c r="AC44" t="str">
        <f>IF(原始数据!AK45="","",IF(COUNTIF(原始数据!45:45,原始数据!AK45)&gt;1,"×",""))</f>
        <v/>
      </c>
      <c r="AD44" t="str">
        <f>IF(原始数据!AL45="","",IF(COUNTIF(原始数据!45:45,原始数据!AL45)&gt;1,"×",""))</f>
        <v/>
      </c>
      <c r="AE44" t="str">
        <f>IF(原始数据!AM45="","",IF(COUNTIF(原始数据!45:45,原始数据!AM45)&gt;1,"×",""))</f>
        <v/>
      </c>
      <c r="AF44" t="str">
        <f>IF(原始数据!AN45="","",IF(COUNTIF(原始数据!45:45,原始数据!AN45)&gt;1,"×",""))</f>
        <v/>
      </c>
      <c r="AG44" t="str">
        <f>IF(原始数据!AO45="","",IF(COUNTIF(原始数据!45:45,原始数据!AO45)&gt;1,"×",""))</f>
        <v/>
      </c>
      <c r="AH44" t="str">
        <f>IF(原始数据!AP45="","",IF(COUNTIF(原始数据!45:45,原始数据!AP45)&gt;1,"×",""))</f>
        <v/>
      </c>
      <c r="AI44" t="str">
        <f>IF(原始数据!AQ45="","",IF(COUNTIF(原始数据!45:45,原始数据!AQ45)&gt;1,"×",""))</f>
        <v/>
      </c>
      <c r="AJ44" t="str">
        <f>IF(原始数据!AR45="","",IF(COUNTIF(原始数据!45:45,原始数据!AR45)&gt;1,"×",""))</f>
        <v/>
      </c>
      <c r="AK44" t="str">
        <f>IF(原始数据!AS45="","",IF(COUNTIF(原始数据!45:45,原始数据!AS45)&gt;1,"×",""))</f>
        <v/>
      </c>
      <c r="AL44" t="str">
        <f>IF(原始数据!AT45="","",IF(COUNTIF(原始数据!45:45,原始数据!AT45)&gt;1,"×",""))</f>
        <v/>
      </c>
      <c r="AM44" t="str">
        <f>IF(原始数据!AU45="","",IF(COUNTIF(原始数据!45:45,原始数据!AU45)&gt;1,"×",""))</f>
        <v/>
      </c>
      <c r="AN44" t="str">
        <f>IF(原始数据!AV45="","",IF(COUNTIF(原始数据!45:45,原始数据!AV45)&gt;1,"×",""))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IF(原始数据!X46="-","",IF(原始数据!X46="","",IF(COUNT(FIND(原始数据!X46,原始数据!46:46))=2,"×","")))</f>
        <v/>
      </c>
      <c r="W45" t="str">
        <f>IF(原始数据!Y46="","",IF(COUNTIF(原始数据!46:46,原始数据!Y46)&gt;1,"×",""))</f>
        <v/>
      </c>
      <c r="X45" t="str">
        <f>IF(原始数据!Z46="","",IF(COUNTIF(原始数据!46:46,原始数据!Z46)&gt;1,"×",""))</f>
        <v/>
      </c>
      <c r="Y45" t="str">
        <f>IF(原始数据!AB46="","",IF(COUNTIF(原始数据!46:46,原始数据!AB46)&gt;1,"×",""))</f>
        <v/>
      </c>
      <c r="Z45" t="str">
        <f>IF(原始数据!AC46="","",IF(COUNTIF(原始数据!46:46,原始数据!AC46)&gt;1,"×",""))</f>
        <v/>
      </c>
      <c r="AA45" t="str">
        <f>IF(原始数据!AE46="","",IF(COUNTIF(原始数据!46:46,原始数据!AE46)&gt;1,"×",""))</f>
        <v/>
      </c>
      <c r="AB45" t="str">
        <f>IF(原始数据!AF46="","",IF(COUNTIF(原始数据!46:46,原始数据!AF46)&gt;1,"×",""))</f>
        <v/>
      </c>
      <c r="AC45" t="str">
        <f>IF(原始数据!AK46="","",IF(COUNTIF(原始数据!46:46,原始数据!AK46)&gt;1,"×",""))</f>
        <v/>
      </c>
      <c r="AD45" t="str">
        <f>IF(原始数据!AL46="","",IF(COUNTIF(原始数据!46:46,原始数据!AL46)&gt;1,"×",""))</f>
        <v/>
      </c>
      <c r="AE45" t="str">
        <f>IF(原始数据!AM46="","",IF(COUNTIF(原始数据!46:46,原始数据!AM46)&gt;1,"×",""))</f>
        <v/>
      </c>
      <c r="AF45" t="str">
        <f>IF(原始数据!AN46="","",IF(COUNTIF(原始数据!46:46,原始数据!AN46)&gt;1,"×",""))</f>
        <v/>
      </c>
      <c r="AG45" t="str">
        <f>IF(原始数据!AO46="","",IF(COUNTIF(原始数据!46:46,原始数据!AO46)&gt;1,"×",""))</f>
        <v/>
      </c>
      <c r="AH45" t="str">
        <f>IF(原始数据!AP46="","",IF(COUNTIF(原始数据!46:46,原始数据!AP46)&gt;1,"×",""))</f>
        <v/>
      </c>
      <c r="AI45" t="str">
        <f>IF(原始数据!AQ46="","",IF(COUNTIF(原始数据!46:46,原始数据!AQ46)&gt;1,"×",""))</f>
        <v/>
      </c>
      <c r="AJ45" t="str">
        <f>IF(原始数据!AR46="","",IF(COUNTIF(原始数据!46:46,原始数据!AR46)&gt;1,"×",""))</f>
        <v/>
      </c>
      <c r="AK45" t="str">
        <f>IF(原始数据!AS46="","",IF(COUNTIF(原始数据!46:46,原始数据!AS46)&gt;1,"×",""))</f>
        <v/>
      </c>
      <c r="AL45" t="str">
        <f>IF(原始数据!AT46="","",IF(COUNTIF(原始数据!46:46,原始数据!AT46)&gt;1,"×",""))</f>
        <v/>
      </c>
      <c r="AM45" t="str">
        <f>IF(原始数据!AU46="","",IF(COUNTIF(原始数据!46:46,原始数据!AU46)&gt;1,"×",""))</f>
        <v/>
      </c>
      <c r="AN45" t="str">
        <f>IF(原始数据!AV46="","",IF(COUNTIF(原始数据!46:46,原始数据!AV46)&gt;1,"×",""))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IF(原始数据!X47="-","",IF(原始数据!X47="","",IF(COUNT(FIND(原始数据!X47,原始数据!47:47))=2,"×","")))</f>
        <v/>
      </c>
      <c r="W46" t="str">
        <f>IF(原始数据!Y47="","",IF(COUNTIF(原始数据!47:47,原始数据!Y47)&gt;1,"×",""))</f>
        <v/>
      </c>
      <c r="X46" t="str">
        <f>IF(原始数据!Z47="","",IF(COUNTIF(原始数据!47:47,原始数据!Z47)&gt;1,"×",""))</f>
        <v/>
      </c>
      <c r="Y46" t="str">
        <f>IF(原始数据!AB47="","",IF(COUNTIF(原始数据!47:47,原始数据!AB47)&gt;1,"×",""))</f>
        <v/>
      </c>
      <c r="Z46" t="str">
        <f>IF(原始数据!AC47="","",IF(COUNTIF(原始数据!47:47,原始数据!AC47)&gt;1,"×",""))</f>
        <v/>
      </c>
      <c r="AA46" t="str">
        <f>IF(原始数据!AE47="","",IF(COUNTIF(原始数据!47:47,原始数据!AE47)&gt;1,"×",""))</f>
        <v/>
      </c>
      <c r="AB46" t="str">
        <f>IF(原始数据!AF47="","",IF(COUNTIF(原始数据!47:47,原始数据!AF47)&gt;1,"×",""))</f>
        <v/>
      </c>
      <c r="AC46" t="str">
        <f>IF(原始数据!AK47="","",IF(COUNTIF(原始数据!47:47,原始数据!AK47)&gt;1,"×",""))</f>
        <v/>
      </c>
      <c r="AD46" t="str">
        <f>IF(原始数据!AL47="","",IF(COUNTIF(原始数据!47:47,原始数据!AL47)&gt;1,"×",""))</f>
        <v/>
      </c>
      <c r="AE46" t="str">
        <f>IF(原始数据!AM47="","",IF(COUNTIF(原始数据!47:47,原始数据!AM47)&gt;1,"×",""))</f>
        <v/>
      </c>
      <c r="AF46" t="str">
        <f>IF(原始数据!AN47="","",IF(COUNTIF(原始数据!47:47,原始数据!AN47)&gt;1,"×",""))</f>
        <v/>
      </c>
      <c r="AG46" t="str">
        <f>IF(原始数据!AO47="","",IF(COUNTIF(原始数据!47:47,原始数据!AO47)&gt;1,"×",""))</f>
        <v/>
      </c>
      <c r="AH46" t="str">
        <f>IF(原始数据!AP47="","",IF(COUNTIF(原始数据!47:47,原始数据!AP47)&gt;1,"×",""))</f>
        <v/>
      </c>
      <c r="AI46" t="str">
        <f>IF(原始数据!AQ47="","",IF(COUNTIF(原始数据!47:47,原始数据!AQ47)&gt;1,"×",""))</f>
        <v/>
      </c>
      <c r="AJ46" t="str">
        <f>IF(原始数据!AR47="","",IF(COUNTIF(原始数据!47:47,原始数据!AR47)&gt;1,"×",""))</f>
        <v/>
      </c>
      <c r="AK46" t="str">
        <f>IF(原始数据!AS47="","",IF(COUNTIF(原始数据!47:47,原始数据!AS47)&gt;1,"×",""))</f>
        <v/>
      </c>
      <c r="AL46" t="str">
        <f>IF(原始数据!AT47="","",IF(COUNTIF(原始数据!47:47,原始数据!AT47)&gt;1,"×",""))</f>
        <v/>
      </c>
      <c r="AM46" t="str">
        <f>IF(原始数据!AU47="","",IF(COUNTIF(原始数据!47:47,原始数据!AU47)&gt;1,"×",""))</f>
        <v/>
      </c>
      <c r="AN46" t="str">
        <f>IF(原始数据!AV47="","",IF(COUNTIF(原始数据!47:47,原始数据!AV47)&gt;1,"×",""))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IF(原始数据!X48="-","",IF(原始数据!X48="","",IF(COUNT(FIND(原始数据!X48,原始数据!48:48))=2,"×","")))</f>
        <v/>
      </c>
      <c r="W47" t="str">
        <f>IF(原始数据!Y48="","",IF(COUNTIF(原始数据!48:48,原始数据!Y48)&gt;1,"×",""))</f>
        <v/>
      </c>
      <c r="X47" t="str">
        <f>IF(原始数据!Z48="","",IF(COUNTIF(原始数据!48:48,原始数据!Z48)&gt;1,"×",""))</f>
        <v/>
      </c>
      <c r="Y47" t="str">
        <f>IF(原始数据!AB48="","",IF(COUNTIF(原始数据!48:48,原始数据!AB48)&gt;1,"×",""))</f>
        <v/>
      </c>
      <c r="Z47" t="str">
        <f>IF(原始数据!AC48="","",IF(COUNTIF(原始数据!48:48,原始数据!AC48)&gt;1,"×",""))</f>
        <v/>
      </c>
      <c r="AA47" t="str">
        <f>IF(原始数据!AE48="","",IF(COUNTIF(原始数据!48:48,原始数据!AE48)&gt;1,"×",""))</f>
        <v/>
      </c>
      <c r="AB47" t="str">
        <f>IF(原始数据!AF48="","",IF(COUNTIF(原始数据!48:48,原始数据!AF48)&gt;1,"×",""))</f>
        <v/>
      </c>
      <c r="AC47" t="str">
        <f>IF(原始数据!AK48="","",IF(COUNTIF(原始数据!48:48,原始数据!AK48)&gt;1,"×",""))</f>
        <v/>
      </c>
      <c r="AD47" t="str">
        <f>IF(原始数据!AL48="","",IF(COUNTIF(原始数据!48:48,原始数据!AL48)&gt;1,"×",""))</f>
        <v/>
      </c>
      <c r="AE47" t="str">
        <f>IF(原始数据!AM48="","",IF(COUNTIF(原始数据!48:48,原始数据!AM48)&gt;1,"×",""))</f>
        <v/>
      </c>
      <c r="AF47" t="str">
        <f>IF(原始数据!AN48="","",IF(COUNTIF(原始数据!48:48,原始数据!AN48)&gt;1,"×",""))</f>
        <v/>
      </c>
      <c r="AG47" t="str">
        <f>IF(原始数据!AO48="","",IF(COUNTIF(原始数据!48:48,原始数据!AO48)&gt;1,"×",""))</f>
        <v/>
      </c>
      <c r="AH47" t="str">
        <f>IF(原始数据!AP48="","",IF(COUNTIF(原始数据!48:48,原始数据!AP48)&gt;1,"×",""))</f>
        <v/>
      </c>
      <c r="AI47" t="str">
        <f>IF(原始数据!AQ48="","",IF(COUNTIF(原始数据!48:48,原始数据!AQ48)&gt;1,"×",""))</f>
        <v/>
      </c>
      <c r="AJ47" t="str">
        <f>IF(原始数据!AR48="","",IF(COUNTIF(原始数据!48:48,原始数据!AR48)&gt;1,"×",""))</f>
        <v/>
      </c>
      <c r="AK47" t="str">
        <f>IF(原始数据!AS48="","",IF(COUNTIF(原始数据!48:48,原始数据!AS48)&gt;1,"×",""))</f>
        <v/>
      </c>
      <c r="AL47" t="str">
        <f>IF(原始数据!AT48="","",IF(COUNTIF(原始数据!48:48,原始数据!AT48)&gt;1,"×",""))</f>
        <v/>
      </c>
      <c r="AM47" t="str">
        <f>IF(原始数据!AU48="","",IF(COUNTIF(原始数据!48:48,原始数据!AU48)&gt;1,"×",""))</f>
        <v/>
      </c>
      <c r="AN47" t="str">
        <f>IF(原始数据!AV48="","",IF(COUNTIF(原始数据!48:48,原始数据!AV48)&gt;1,"×",""))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IF(原始数据!X49="-","",IF(原始数据!X49="","",IF(COUNT(FIND(原始数据!X49,原始数据!49:49))=2,"×","")))</f>
        <v/>
      </c>
      <c r="W48" t="str">
        <f>IF(原始数据!Y49="","",IF(COUNTIF(原始数据!49:49,原始数据!Y49)&gt;1,"×",""))</f>
        <v/>
      </c>
      <c r="X48" t="str">
        <f>IF(原始数据!Z49="","",IF(COUNTIF(原始数据!49:49,原始数据!Z49)&gt;1,"×",""))</f>
        <v/>
      </c>
      <c r="Y48" t="str">
        <f>IF(原始数据!AB49="","",IF(COUNTIF(原始数据!49:49,原始数据!AB49)&gt;1,"×",""))</f>
        <v/>
      </c>
      <c r="Z48" t="str">
        <f>IF(原始数据!AC49="","",IF(COUNTIF(原始数据!49:49,原始数据!AC49)&gt;1,"×",""))</f>
        <v/>
      </c>
      <c r="AA48" t="str">
        <f>IF(原始数据!AE49="","",IF(COUNTIF(原始数据!49:49,原始数据!AE49)&gt;1,"×",""))</f>
        <v/>
      </c>
      <c r="AB48" t="str">
        <f>IF(原始数据!AF49="","",IF(COUNTIF(原始数据!49:49,原始数据!AF49)&gt;1,"×",""))</f>
        <v/>
      </c>
      <c r="AC48" t="str">
        <f>IF(原始数据!AK49="","",IF(COUNTIF(原始数据!49:49,原始数据!AK49)&gt;1,"×",""))</f>
        <v/>
      </c>
      <c r="AD48" t="str">
        <f>IF(原始数据!AL49="","",IF(COUNTIF(原始数据!49:49,原始数据!AL49)&gt;1,"×",""))</f>
        <v/>
      </c>
      <c r="AE48" t="str">
        <f>IF(原始数据!AM49="","",IF(COUNTIF(原始数据!49:49,原始数据!AM49)&gt;1,"×",""))</f>
        <v/>
      </c>
      <c r="AF48" t="str">
        <f>IF(原始数据!AN49="","",IF(COUNTIF(原始数据!49:49,原始数据!AN49)&gt;1,"×",""))</f>
        <v/>
      </c>
      <c r="AG48" t="str">
        <f>IF(原始数据!AO49="","",IF(COUNTIF(原始数据!49:49,原始数据!AO49)&gt;1,"×",""))</f>
        <v/>
      </c>
      <c r="AH48" t="str">
        <f>IF(原始数据!AP49="","",IF(COUNTIF(原始数据!49:49,原始数据!AP49)&gt;1,"×",""))</f>
        <v/>
      </c>
      <c r="AI48" t="str">
        <f>IF(原始数据!AQ49="","",IF(COUNTIF(原始数据!49:49,原始数据!AQ49)&gt;1,"×",""))</f>
        <v/>
      </c>
      <c r="AJ48" t="str">
        <f>IF(原始数据!AR49="","",IF(COUNTIF(原始数据!49:49,原始数据!AR49)&gt;1,"×",""))</f>
        <v/>
      </c>
      <c r="AK48" t="str">
        <f>IF(原始数据!AS49="","",IF(COUNTIF(原始数据!49:49,原始数据!AS49)&gt;1,"×",""))</f>
        <v/>
      </c>
      <c r="AL48" t="str">
        <f>IF(原始数据!AT49="","",IF(COUNTIF(原始数据!49:49,原始数据!AT49)&gt;1,"×",""))</f>
        <v/>
      </c>
      <c r="AM48" t="str">
        <f>IF(原始数据!AU49="","",IF(COUNTIF(原始数据!49:49,原始数据!AU49)&gt;1,"×",""))</f>
        <v/>
      </c>
      <c r="AN48" t="str">
        <f>IF(原始数据!AV49="","",IF(COUNTIF(原始数据!49:49,原始数据!AV49)&gt;1,"×",""))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IF(原始数据!X50="-","",IF(原始数据!X50="","",IF(COUNT(FIND(原始数据!X50,原始数据!50:50))=2,"×","")))</f>
        <v/>
      </c>
      <c r="W49" t="str">
        <f>IF(原始数据!Y50="","",IF(COUNTIF(原始数据!50:50,原始数据!Y50)&gt;1,"×",""))</f>
        <v/>
      </c>
      <c r="X49" t="str">
        <f>IF(原始数据!Z50="","",IF(COUNTIF(原始数据!50:50,原始数据!Z50)&gt;1,"×",""))</f>
        <v/>
      </c>
      <c r="Y49" t="str">
        <f>IF(原始数据!AB50="","",IF(COUNTIF(原始数据!50:50,原始数据!AB50)&gt;1,"×",""))</f>
        <v/>
      </c>
      <c r="Z49" t="str">
        <f>IF(原始数据!AC50="","",IF(COUNTIF(原始数据!50:50,原始数据!AC50)&gt;1,"×",""))</f>
        <v/>
      </c>
      <c r="AA49" t="str">
        <f>IF(原始数据!AE50="","",IF(COUNTIF(原始数据!50:50,原始数据!AE50)&gt;1,"×",""))</f>
        <v/>
      </c>
      <c r="AB49" t="str">
        <f>IF(原始数据!AF50="","",IF(COUNTIF(原始数据!50:50,原始数据!AF50)&gt;1,"×",""))</f>
        <v/>
      </c>
      <c r="AC49" t="str">
        <f>IF(原始数据!AK50="","",IF(COUNTIF(原始数据!50:50,原始数据!AK50)&gt;1,"×",""))</f>
        <v/>
      </c>
      <c r="AD49" t="str">
        <f>IF(原始数据!AL50="","",IF(COUNTIF(原始数据!50:50,原始数据!AL50)&gt;1,"×",""))</f>
        <v/>
      </c>
      <c r="AE49" t="str">
        <f>IF(原始数据!AM50="","",IF(COUNTIF(原始数据!50:50,原始数据!AM50)&gt;1,"×",""))</f>
        <v/>
      </c>
      <c r="AF49" t="str">
        <f>IF(原始数据!AN50="","",IF(COUNTIF(原始数据!50:50,原始数据!AN50)&gt;1,"×",""))</f>
        <v/>
      </c>
      <c r="AG49" t="str">
        <f>IF(原始数据!AO50="","",IF(COUNTIF(原始数据!50:50,原始数据!AO50)&gt;1,"×",""))</f>
        <v/>
      </c>
      <c r="AH49" t="str">
        <f>IF(原始数据!AP50="","",IF(COUNTIF(原始数据!50:50,原始数据!AP50)&gt;1,"×",""))</f>
        <v/>
      </c>
      <c r="AI49" t="str">
        <f>IF(原始数据!AQ50="","",IF(COUNTIF(原始数据!50:50,原始数据!AQ50)&gt;1,"×",""))</f>
        <v/>
      </c>
      <c r="AJ49" t="str">
        <f>IF(原始数据!AR50="","",IF(COUNTIF(原始数据!50:50,原始数据!AR50)&gt;1,"×",""))</f>
        <v/>
      </c>
      <c r="AK49" t="str">
        <f>IF(原始数据!AS50="","",IF(COUNTIF(原始数据!50:50,原始数据!AS50)&gt;1,"×",""))</f>
        <v/>
      </c>
      <c r="AL49" t="str">
        <f>IF(原始数据!AT50="","",IF(COUNTIF(原始数据!50:50,原始数据!AT50)&gt;1,"×",""))</f>
        <v/>
      </c>
      <c r="AM49" t="str">
        <f>IF(原始数据!AU50="","",IF(COUNTIF(原始数据!50:50,原始数据!AU50)&gt;1,"×",""))</f>
        <v/>
      </c>
      <c r="AN49" t="str">
        <f>IF(原始数据!AV50="","",IF(COUNTIF(原始数据!50:50,原始数据!AV50)&gt;1,"×",""))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IF(原始数据!X51="-","",IF(原始数据!X51="","",IF(COUNT(FIND(原始数据!X51,原始数据!51:51))=2,"×","")))</f>
        <v/>
      </c>
      <c r="W50" t="str">
        <f>IF(原始数据!Y51="","",IF(COUNTIF(原始数据!51:51,原始数据!Y51)&gt;1,"×",""))</f>
        <v/>
      </c>
      <c r="X50" t="str">
        <f>IF(原始数据!Z51="","",IF(COUNTIF(原始数据!51:51,原始数据!Z51)&gt;1,"×",""))</f>
        <v/>
      </c>
      <c r="Y50" t="str">
        <f>IF(原始数据!AB51="","",IF(COUNTIF(原始数据!51:51,原始数据!AB51)&gt;1,"×",""))</f>
        <v/>
      </c>
      <c r="Z50" t="str">
        <f>IF(原始数据!AC51="","",IF(COUNTIF(原始数据!51:51,原始数据!AC51)&gt;1,"×",""))</f>
        <v/>
      </c>
      <c r="AA50" t="str">
        <f>IF(原始数据!AE51="","",IF(COUNTIF(原始数据!51:51,原始数据!AE51)&gt;1,"×",""))</f>
        <v/>
      </c>
      <c r="AB50" t="str">
        <f>IF(原始数据!AF51="","",IF(COUNTIF(原始数据!51:51,原始数据!AF51)&gt;1,"×",""))</f>
        <v/>
      </c>
      <c r="AC50" t="str">
        <f>IF(原始数据!AK51="","",IF(COUNTIF(原始数据!51:51,原始数据!AK51)&gt;1,"×",""))</f>
        <v/>
      </c>
      <c r="AD50" t="str">
        <f>IF(原始数据!AL51="","",IF(COUNTIF(原始数据!51:51,原始数据!AL51)&gt;1,"×",""))</f>
        <v/>
      </c>
      <c r="AE50" t="str">
        <f>IF(原始数据!AM51="","",IF(COUNTIF(原始数据!51:51,原始数据!AM51)&gt;1,"×",""))</f>
        <v/>
      </c>
      <c r="AF50" t="str">
        <f>IF(原始数据!AN51="","",IF(COUNTIF(原始数据!51:51,原始数据!AN51)&gt;1,"×",""))</f>
        <v/>
      </c>
      <c r="AG50" t="str">
        <f>IF(原始数据!AO51="","",IF(COUNTIF(原始数据!51:51,原始数据!AO51)&gt;1,"×",""))</f>
        <v/>
      </c>
      <c r="AH50" t="str">
        <f>IF(原始数据!AP51="","",IF(COUNTIF(原始数据!51:51,原始数据!AP51)&gt;1,"×",""))</f>
        <v/>
      </c>
      <c r="AI50" t="str">
        <f>IF(原始数据!AQ51="","",IF(COUNTIF(原始数据!51:51,原始数据!AQ51)&gt;1,"×",""))</f>
        <v/>
      </c>
      <c r="AJ50" t="str">
        <f>IF(原始数据!AR51="","",IF(COUNTIF(原始数据!51:51,原始数据!AR51)&gt;1,"×",""))</f>
        <v/>
      </c>
      <c r="AK50" t="str">
        <f>IF(原始数据!AS51="","",IF(COUNTIF(原始数据!51:51,原始数据!AS51)&gt;1,"×",""))</f>
        <v/>
      </c>
      <c r="AL50" t="str">
        <f>IF(原始数据!AT51="","",IF(COUNTIF(原始数据!51:51,原始数据!AT51)&gt;1,"×",""))</f>
        <v/>
      </c>
      <c r="AM50" t="str">
        <f>IF(原始数据!AU51="","",IF(COUNTIF(原始数据!51:51,原始数据!AU51)&gt;1,"×",""))</f>
        <v/>
      </c>
      <c r="AN50" t="str">
        <f>IF(原始数据!AV51="","",IF(COUNTIF(原始数据!51:51,原始数据!AV51)&gt;1,"×",""))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IF(原始数据!X52="-","",IF(原始数据!X52="","",IF(COUNT(FIND(原始数据!X52,原始数据!52:52))=2,"×","")))</f>
        <v/>
      </c>
      <c r="W51" t="str">
        <f>IF(原始数据!Y52="","",IF(COUNTIF(原始数据!52:52,原始数据!Y52)&gt;1,"×",""))</f>
        <v/>
      </c>
      <c r="X51" t="str">
        <f>IF(原始数据!Z52="","",IF(COUNTIF(原始数据!52:52,原始数据!Z52)&gt;1,"×",""))</f>
        <v/>
      </c>
      <c r="Y51" t="str">
        <f>IF(原始数据!AB52="","",IF(COUNTIF(原始数据!52:52,原始数据!AB52)&gt;1,"×",""))</f>
        <v/>
      </c>
      <c r="Z51" t="str">
        <f>IF(原始数据!AC52="","",IF(COUNTIF(原始数据!52:52,原始数据!AC52)&gt;1,"×",""))</f>
        <v/>
      </c>
      <c r="AA51" t="str">
        <f>IF(原始数据!AE52="","",IF(COUNTIF(原始数据!52:52,原始数据!AE52)&gt;1,"×",""))</f>
        <v/>
      </c>
      <c r="AB51" t="str">
        <f>IF(原始数据!AF52="","",IF(COUNTIF(原始数据!52:52,原始数据!AF52)&gt;1,"×",""))</f>
        <v/>
      </c>
      <c r="AC51" t="str">
        <f>IF(原始数据!AK52="","",IF(COUNTIF(原始数据!52:52,原始数据!AK52)&gt;1,"×",""))</f>
        <v/>
      </c>
      <c r="AD51" t="str">
        <f>IF(原始数据!AL52="","",IF(COUNTIF(原始数据!52:52,原始数据!AL52)&gt;1,"×",""))</f>
        <v/>
      </c>
      <c r="AE51" t="str">
        <f>IF(原始数据!AM52="","",IF(COUNTIF(原始数据!52:52,原始数据!AM52)&gt;1,"×",""))</f>
        <v/>
      </c>
      <c r="AF51" t="str">
        <f>IF(原始数据!AN52="","",IF(COUNTIF(原始数据!52:52,原始数据!AN52)&gt;1,"×",""))</f>
        <v/>
      </c>
      <c r="AG51" t="str">
        <f>IF(原始数据!AO52="","",IF(COUNTIF(原始数据!52:52,原始数据!AO52)&gt;1,"×",""))</f>
        <v/>
      </c>
      <c r="AH51" t="str">
        <f>IF(原始数据!AP52="","",IF(COUNTIF(原始数据!52:52,原始数据!AP52)&gt;1,"×",""))</f>
        <v/>
      </c>
      <c r="AI51" t="str">
        <f>IF(原始数据!AQ52="","",IF(COUNTIF(原始数据!52:52,原始数据!AQ52)&gt;1,"×",""))</f>
        <v/>
      </c>
      <c r="AJ51" t="str">
        <f>IF(原始数据!AR52="","",IF(COUNTIF(原始数据!52:52,原始数据!AR52)&gt;1,"×",""))</f>
        <v/>
      </c>
      <c r="AK51" t="str">
        <f>IF(原始数据!AS52="","",IF(COUNTIF(原始数据!52:52,原始数据!AS52)&gt;1,"×",""))</f>
        <v/>
      </c>
      <c r="AL51" t="str">
        <f>IF(原始数据!AT52="","",IF(COUNTIF(原始数据!52:52,原始数据!AT52)&gt;1,"×",""))</f>
        <v/>
      </c>
      <c r="AM51" t="str">
        <f>IF(原始数据!AU52="","",IF(COUNTIF(原始数据!52:52,原始数据!AU52)&gt;1,"×",""))</f>
        <v/>
      </c>
      <c r="AN51" t="str">
        <f>IF(原始数据!AV52="","",IF(COUNTIF(原始数据!52:52,原始数据!AV52)&gt;1,"×",""))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IF(原始数据!X53="-","",IF(原始数据!X53="","",IF(COUNT(FIND(原始数据!X53,原始数据!53:53))=2,"×","")))</f>
        <v/>
      </c>
      <c r="W52" t="str">
        <f>IF(原始数据!Y53="","",IF(COUNTIF(原始数据!53:53,原始数据!Y53)&gt;1,"×",""))</f>
        <v/>
      </c>
      <c r="X52" t="str">
        <f>IF(原始数据!Z53="","",IF(COUNTIF(原始数据!53:53,原始数据!Z53)&gt;1,"×",""))</f>
        <v/>
      </c>
      <c r="Y52" t="str">
        <f>IF(原始数据!AB53="","",IF(COUNTIF(原始数据!53:53,原始数据!AB53)&gt;1,"×",""))</f>
        <v/>
      </c>
      <c r="Z52" t="str">
        <f>IF(原始数据!AC53="","",IF(COUNTIF(原始数据!53:53,原始数据!AC53)&gt;1,"×",""))</f>
        <v/>
      </c>
      <c r="AA52" t="str">
        <f>IF(原始数据!AE53="","",IF(COUNTIF(原始数据!53:53,原始数据!AE53)&gt;1,"×",""))</f>
        <v/>
      </c>
      <c r="AB52" t="str">
        <f>IF(原始数据!AF53="","",IF(COUNTIF(原始数据!53:53,原始数据!AF53)&gt;1,"×",""))</f>
        <v/>
      </c>
      <c r="AC52" t="str">
        <f>IF(原始数据!AK53="","",IF(COUNTIF(原始数据!53:53,原始数据!AK53)&gt;1,"×",""))</f>
        <v/>
      </c>
      <c r="AD52" t="str">
        <f>IF(原始数据!AL53="","",IF(COUNTIF(原始数据!53:53,原始数据!AL53)&gt;1,"×",""))</f>
        <v/>
      </c>
      <c r="AE52" t="str">
        <f>IF(原始数据!AM53="","",IF(COUNTIF(原始数据!53:53,原始数据!AM53)&gt;1,"×",""))</f>
        <v/>
      </c>
      <c r="AF52" t="str">
        <f>IF(原始数据!AN53="","",IF(COUNTIF(原始数据!53:53,原始数据!AN53)&gt;1,"×",""))</f>
        <v/>
      </c>
      <c r="AG52" t="str">
        <f>IF(原始数据!AO53="","",IF(COUNTIF(原始数据!53:53,原始数据!AO53)&gt;1,"×",""))</f>
        <v/>
      </c>
      <c r="AH52" t="str">
        <f>IF(原始数据!AP53="","",IF(COUNTIF(原始数据!53:53,原始数据!AP53)&gt;1,"×",""))</f>
        <v/>
      </c>
      <c r="AI52" t="str">
        <f>IF(原始数据!AQ53="","",IF(COUNTIF(原始数据!53:53,原始数据!AQ53)&gt;1,"×",""))</f>
        <v/>
      </c>
      <c r="AJ52" t="str">
        <f>IF(原始数据!AR53="","",IF(COUNTIF(原始数据!53:53,原始数据!AR53)&gt;1,"×",""))</f>
        <v/>
      </c>
      <c r="AK52" t="str">
        <f>IF(原始数据!AS53="","",IF(COUNTIF(原始数据!53:53,原始数据!AS53)&gt;1,"×",""))</f>
        <v/>
      </c>
      <c r="AL52" t="str">
        <f>IF(原始数据!AT53="","",IF(COUNTIF(原始数据!53:53,原始数据!AT53)&gt;1,"×",""))</f>
        <v/>
      </c>
      <c r="AM52" t="str">
        <f>IF(原始数据!AU53="","",IF(COUNTIF(原始数据!53:53,原始数据!AU53)&gt;1,"×",""))</f>
        <v/>
      </c>
      <c r="AN52" t="str">
        <f>IF(原始数据!AV53="","",IF(COUNTIF(原始数据!53:53,原始数据!AV53)&gt;1,"×",""))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IF(原始数据!X54="-","",IF(原始数据!X54="","",IF(COUNT(FIND(原始数据!X54,原始数据!54:54))=2,"×","")))</f>
        <v/>
      </c>
      <c r="W53" t="str">
        <f>IF(原始数据!Y54="","",IF(COUNTIF(原始数据!54:54,原始数据!Y54)&gt;1,"×",""))</f>
        <v/>
      </c>
      <c r="X53" t="str">
        <f>IF(原始数据!Z54="","",IF(COUNTIF(原始数据!54:54,原始数据!Z54)&gt;1,"×",""))</f>
        <v/>
      </c>
      <c r="Y53" t="str">
        <f>IF(原始数据!AB54="","",IF(COUNTIF(原始数据!54:54,原始数据!AB54)&gt;1,"×",""))</f>
        <v/>
      </c>
      <c r="Z53" t="str">
        <f>IF(原始数据!AC54="","",IF(COUNTIF(原始数据!54:54,原始数据!AC54)&gt;1,"×",""))</f>
        <v/>
      </c>
      <c r="AA53" t="str">
        <f>IF(原始数据!AE54="","",IF(COUNTIF(原始数据!54:54,原始数据!AE54)&gt;1,"×",""))</f>
        <v/>
      </c>
      <c r="AB53" t="str">
        <f>IF(原始数据!AF54="","",IF(COUNTIF(原始数据!54:54,原始数据!AF54)&gt;1,"×",""))</f>
        <v/>
      </c>
      <c r="AC53" t="str">
        <f>IF(原始数据!AK54="","",IF(COUNTIF(原始数据!54:54,原始数据!AK54)&gt;1,"×",""))</f>
        <v/>
      </c>
      <c r="AD53" t="str">
        <f>IF(原始数据!AL54="","",IF(COUNTIF(原始数据!54:54,原始数据!AL54)&gt;1,"×",""))</f>
        <v/>
      </c>
      <c r="AE53" t="str">
        <f>IF(原始数据!AM54="","",IF(COUNTIF(原始数据!54:54,原始数据!AM54)&gt;1,"×",""))</f>
        <v/>
      </c>
      <c r="AF53" t="str">
        <f>IF(原始数据!AN54="","",IF(COUNTIF(原始数据!54:54,原始数据!AN54)&gt;1,"×",""))</f>
        <v/>
      </c>
      <c r="AG53" t="str">
        <f>IF(原始数据!AO54="","",IF(COUNTIF(原始数据!54:54,原始数据!AO54)&gt;1,"×",""))</f>
        <v/>
      </c>
      <c r="AH53" t="str">
        <f>IF(原始数据!AP54="","",IF(COUNTIF(原始数据!54:54,原始数据!AP54)&gt;1,"×",""))</f>
        <v/>
      </c>
      <c r="AI53" t="str">
        <f>IF(原始数据!AQ54="","",IF(COUNTIF(原始数据!54:54,原始数据!AQ54)&gt;1,"×",""))</f>
        <v/>
      </c>
      <c r="AJ53" t="str">
        <f>IF(原始数据!AR54="","",IF(COUNTIF(原始数据!54:54,原始数据!AR54)&gt;1,"×",""))</f>
        <v/>
      </c>
      <c r="AK53" t="str">
        <f>IF(原始数据!AS54="","",IF(COUNTIF(原始数据!54:54,原始数据!AS54)&gt;1,"×",""))</f>
        <v/>
      </c>
      <c r="AL53" t="str">
        <f>IF(原始数据!AT54="","",IF(COUNTIF(原始数据!54:54,原始数据!AT54)&gt;1,"×",""))</f>
        <v/>
      </c>
      <c r="AM53" t="str">
        <f>IF(原始数据!AU54="","",IF(COUNTIF(原始数据!54:54,原始数据!AU54)&gt;1,"×",""))</f>
        <v/>
      </c>
      <c r="AN53" t="str">
        <f>IF(原始数据!AV54="","",IF(COUNTIF(原始数据!54:54,原始数据!AV54)&gt;1,"×",""))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IF(原始数据!X55="-","",IF(原始数据!X55="","",IF(COUNT(FIND(原始数据!X55,原始数据!55:55))=2,"×","")))</f>
        <v/>
      </c>
      <c r="W54" t="str">
        <f>IF(原始数据!Y55="","",IF(COUNTIF(原始数据!55:55,原始数据!Y55)&gt;1,"×",""))</f>
        <v/>
      </c>
      <c r="X54" t="str">
        <f>IF(原始数据!Z55="","",IF(COUNTIF(原始数据!55:55,原始数据!Z55)&gt;1,"×",""))</f>
        <v/>
      </c>
      <c r="Y54" t="str">
        <f>IF(原始数据!AB55="","",IF(COUNTIF(原始数据!55:55,原始数据!AB55)&gt;1,"×",""))</f>
        <v/>
      </c>
      <c r="Z54" t="str">
        <f>IF(原始数据!AC55="","",IF(COUNTIF(原始数据!55:55,原始数据!AC55)&gt;1,"×",""))</f>
        <v/>
      </c>
      <c r="AA54" t="str">
        <f>IF(原始数据!AE55="","",IF(COUNTIF(原始数据!55:55,原始数据!AE55)&gt;1,"×",""))</f>
        <v/>
      </c>
      <c r="AB54" t="str">
        <f>IF(原始数据!AF55="","",IF(COUNTIF(原始数据!55:55,原始数据!AF55)&gt;1,"×",""))</f>
        <v/>
      </c>
      <c r="AC54" t="str">
        <f>IF(原始数据!AK55="","",IF(COUNTIF(原始数据!55:55,原始数据!AK55)&gt;1,"×",""))</f>
        <v/>
      </c>
      <c r="AD54" t="str">
        <f>IF(原始数据!AL55="","",IF(COUNTIF(原始数据!55:55,原始数据!AL55)&gt;1,"×",""))</f>
        <v/>
      </c>
      <c r="AE54" t="str">
        <f>IF(原始数据!AM55="","",IF(COUNTIF(原始数据!55:55,原始数据!AM55)&gt;1,"×",""))</f>
        <v/>
      </c>
      <c r="AF54" t="str">
        <f>IF(原始数据!AN55="","",IF(COUNTIF(原始数据!55:55,原始数据!AN55)&gt;1,"×",""))</f>
        <v/>
      </c>
      <c r="AG54" t="str">
        <f>IF(原始数据!AO55="","",IF(COUNTIF(原始数据!55:55,原始数据!AO55)&gt;1,"×",""))</f>
        <v/>
      </c>
      <c r="AH54" t="str">
        <f>IF(原始数据!AP55="","",IF(COUNTIF(原始数据!55:55,原始数据!AP55)&gt;1,"×",""))</f>
        <v/>
      </c>
      <c r="AI54" t="str">
        <f>IF(原始数据!AQ55="","",IF(COUNTIF(原始数据!55:55,原始数据!AQ55)&gt;1,"×",""))</f>
        <v/>
      </c>
      <c r="AJ54" t="str">
        <f>IF(原始数据!AR55="","",IF(COUNTIF(原始数据!55:55,原始数据!AR55)&gt;1,"×",""))</f>
        <v/>
      </c>
      <c r="AK54" t="str">
        <f>IF(原始数据!AS55="","",IF(COUNTIF(原始数据!55:55,原始数据!AS55)&gt;1,"×",""))</f>
        <v/>
      </c>
      <c r="AL54" t="str">
        <f>IF(原始数据!AT55="","",IF(COUNTIF(原始数据!55:55,原始数据!AT55)&gt;1,"×",""))</f>
        <v/>
      </c>
      <c r="AM54" t="str">
        <f>IF(原始数据!AU55="","",IF(COUNTIF(原始数据!55:55,原始数据!AU55)&gt;1,"×",""))</f>
        <v/>
      </c>
      <c r="AN54" t="str">
        <f>IF(原始数据!AV55="","",IF(COUNTIF(原始数据!55:55,原始数据!AV55)&gt;1,"×",""))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IF(原始数据!X56="-","",IF(原始数据!X56="","",IF(COUNT(FIND(原始数据!X56,原始数据!56:56))=2,"×","")))</f>
        <v/>
      </c>
      <c r="W55" t="str">
        <f>IF(原始数据!Y56="","",IF(COUNTIF(原始数据!56:56,原始数据!Y56)&gt;1,"×",""))</f>
        <v/>
      </c>
      <c r="X55" t="str">
        <f>IF(原始数据!Z56="","",IF(COUNTIF(原始数据!56:56,原始数据!Z56)&gt;1,"×",""))</f>
        <v/>
      </c>
      <c r="Y55" t="str">
        <f>IF(原始数据!AB56="","",IF(COUNTIF(原始数据!56:56,原始数据!AB56)&gt;1,"×",""))</f>
        <v/>
      </c>
      <c r="Z55" t="str">
        <f>IF(原始数据!AC56="","",IF(COUNTIF(原始数据!56:56,原始数据!AC56)&gt;1,"×",""))</f>
        <v/>
      </c>
      <c r="AA55" t="str">
        <f>IF(原始数据!AE56="","",IF(COUNTIF(原始数据!56:56,原始数据!AE56)&gt;1,"×",""))</f>
        <v/>
      </c>
      <c r="AB55" t="str">
        <f>IF(原始数据!AF56="","",IF(COUNTIF(原始数据!56:56,原始数据!AF56)&gt;1,"×",""))</f>
        <v/>
      </c>
      <c r="AC55" t="str">
        <f>IF(原始数据!AK56="","",IF(COUNTIF(原始数据!56:56,原始数据!AK56)&gt;1,"×",""))</f>
        <v/>
      </c>
      <c r="AD55" t="str">
        <f>IF(原始数据!AL56="","",IF(COUNTIF(原始数据!56:56,原始数据!AL56)&gt;1,"×",""))</f>
        <v/>
      </c>
      <c r="AE55" t="str">
        <f>IF(原始数据!AM56="","",IF(COUNTIF(原始数据!56:56,原始数据!AM56)&gt;1,"×",""))</f>
        <v/>
      </c>
      <c r="AF55" t="str">
        <f>IF(原始数据!AN56="","",IF(COUNTIF(原始数据!56:56,原始数据!AN56)&gt;1,"×",""))</f>
        <v/>
      </c>
      <c r="AG55" t="str">
        <f>IF(原始数据!AO56="","",IF(COUNTIF(原始数据!56:56,原始数据!AO56)&gt;1,"×",""))</f>
        <v/>
      </c>
      <c r="AH55" t="str">
        <f>IF(原始数据!AP56="","",IF(COUNTIF(原始数据!56:56,原始数据!AP56)&gt;1,"×",""))</f>
        <v/>
      </c>
      <c r="AI55" t="str">
        <f>IF(原始数据!AQ56="","",IF(COUNTIF(原始数据!56:56,原始数据!AQ56)&gt;1,"×",""))</f>
        <v/>
      </c>
      <c r="AJ55" t="str">
        <f>IF(原始数据!AR56="","",IF(COUNTIF(原始数据!56:56,原始数据!AR56)&gt;1,"×",""))</f>
        <v/>
      </c>
      <c r="AK55" t="str">
        <f>IF(原始数据!AS56="","",IF(COUNTIF(原始数据!56:56,原始数据!AS56)&gt;1,"×",""))</f>
        <v/>
      </c>
      <c r="AL55" t="str">
        <f>IF(原始数据!AT56="","",IF(COUNTIF(原始数据!56:56,原始数据!AT56)&gt;1,"×",""))</f>
        <v/>
      </c>
      <c r="AM55" t="str">
        <f>IF(原始数据!AU56="","",IF(COUNTIF(原始数据!56:56,原始数据!AU56)&gt;1,"×",""))</f>
        <v/>
      </c>
      <c r="AN55" t="str">
        <f>IF(原始数据!AV56="","",IF(COUNTIF(原始数据!56:56,原始数据!AV56)&gt;1,"×",""))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IF(原始数据!X57="-","",IF(原始数据!X57="","",IF(COUNT(FIND(原始数据!X57,原始数据!57:57))=2,"×","")))</f>
        <v/>
      </c>
      <c r="W56" t="str">
        <f>IF(原始数据!Y57="","",IF(COUNTIF(原始数据!57:57,原始数据!Y57)&gt;1,"×",""))</f>
        <v/>
      </c>
      <c r="X56" t="str">
        <f>IF(原始数据!Z57="","",IF(COUNTIF(原始数据!57:57,原始数据!Z57)&gt;1,"×",""))</f>
        <v/>
      </c>
      <c r="Y56" t="str">
        <f>IF(原始数据!AB57="","",IF(COUNTIF(原始数据!57:57,原始数据!AB57)&gt;1,"×",""))</f>
        <v/>
      </c>
      <c r="Z56" t="str">
        <f>IF(原始数据!AC57="","",IF(COUNTIF(原始数据!57:57,原始数据!AC57)&gt;1,"×",""))</f>
        <v/>
      </c>
      <c r="AA56" t="str">
        <f>IF(原始数据!AE57="","",IF(COUNTIF(原始数据!57:57,原始数据!AE57)&gt;1,"×",""))</f>
        <v/>
      </c>
      <c r="AB56" t="str">
        <f>IF(原始数据!AF57="","",IF(COUNTIF(原始数据!57:57,原始数据!AF57)&gt;1,"×",""))</f>
        <v/>
      </c>
      <c r="AC56" t="str">
        <f>IF(原始数据!AK57="","",IF(COUNTIF(原始数据!57:57,原始数据!AK57)&gt;1,"×",""))</f>
        <v/>
      </c>
      <c r="AD56" t="str">
        <f>IF(原始数据!AL57="","",IF(COUNTIF(原始数据!57:57,原始数据!AL57)&gt;1,"×",""))</f>
        <v/>
      </c>
      <c r="AE56" t="str">
        <f>IF(原始数据!AM57="","",IF(COUNTIF(原始数据!57:57,原始数据!AM57)&gt;1,"×",""))</f>
        <v/>
      </c>
      <c r="AF56" t="str">
        <f>IF(原始数据!AN57="","",IF(COUNTIF(原始数据!57:57,原始数据!AN57)&gt;1,"×",""))</f>
        <v/>
      </c>
      <c r="AG56" t="str">
        <f>IF(原始数据!AO57="","",IF(COUNTIF(原始数据!57:57,原始数据!AO57)&gt;1,"×",""))</f>
        <v/>
      </c>
      <c r="AH56" t="str">
        <f>IF(原始数据!AP57="","",IF(COUNTIF(原始数据!57:57,原始数据!AP57)&gt;1,"×",""))</f>
        <v/>
      </c>
      <c r="AI56" t="str">
        <f>IF(原始数据!AQ57="","",IF(COUNTIF(原始数据!57:57,原始数据!AQ57)&gt;1,"×",""))</f>
        <v/>
      </c>
      <c r="AJ56" t="str">
        <f>IF(原始数据!AR57="","",IF(COUNTIF(原始数据!57:57,原始数据!AR57)&gt;1,"×",""))</f>
        <v/>
      </c>
      <c r="AK56" t="str">
        <f>IF(原始数据!AS57="","",IF(COUNTIF(原始数据!57:57,原始数据!AS57)&gt;1,"×",""))</f>
        <v/>
      </c>
      <c r="AL56" t="str">
        <f>IF(原始数据!AT57="","",IF(COUNTIF(原始数据!57:57,原始数据!AT57)&gt;1,"×",""))</f>
        <v/>
      </c>
      <c r="AM56" t="str">
        <f>IF(原始数据!AU57="","",IF(COUNTIF(原始数据!57:57,原始数据!AU57)&gt;1,"×",""))</f>
        <v/>
      </c>
      <c r="AN56" t="str">
        <f>IF(原始数据!AV57="","",IF(COUNTIF(原始数据!57:57,原始数据!AV57)&gt;1,"×",""))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IF(原始数据!X58="-","",IF(原始数据!X58="","",IF(COUNT(FIND(原始数据!X58,原始数据!58:58))=2,"×","")))</f>
        <v/>
      </c>
      <c r="W57" t="str">
        <f>IF(原始数据!Y58="","",IF(COUNTIF(原始数据!58:58,原始数据!Y58)&gt;1,"×",""))</f>
        <v/>
      </c>
      <c r="X57" t="str">
        <f>IF(原始数据!Z58="","",IF(COUNTIF(原始数据!58:58,原始数据!Z58)&gt;1,"×",""))</f>
        <v/>
      </c>
      <c r="Y57" t="str">
        <f>IF(原始数据!AB58="","",IF(COUNTIF(原始数据!58:58,原始数据!AB58)&gt;1,"×",""))</f>
        <v/>
      </c>
      <c r="Z57" t="str">
        <f>IF(原始数据!AC58="","",IF(COUNTIF(原始数据!58:58,原始数据!AC58)&gt;1,"×",""))</f>
        <v/>
      </c>
      <c r="AA57" t="str">
        <f>IF(原始数据!AE58="","",IF(COUNTIF(原始数据!58:58,原始数据!AE58)&gt;1,"×",""))</f>
        <v/>
      </c>
      <c r="AB57" t="str">
        <f>IF(原始数据!AF58="","",IF(COUNTIF(原始数据!58:58,原始数据!AF58)&gt;1,"×",""))</f>
        <v/>
      </c>
      <c r="AC57" t="str">
        <f>IF(原始数据!AK58="","",IF(COUNTIF(原始数据!58:58,原始数据!AK58)&gt;1,"×",""))</f>
        <v/>
      </c>
      <c r="AD57" t="str">
        <f>IF(原始数据!AL58="","",IF(COUNTIF(原始数据!58:58,原始数据!AL58)&gt;1,"×",""))</f>
        <v/>
      </c>
      <c r="AE57" t="str">
        <f>IF(原始数据!AM58="","",IF(COUNTIF(原始数据!58:58,原始数据!AM58)&gt;1,"×",""))</f>
        <v/>
      </c>
      <c r="AF57" t="str">
        <f>IF(原始数据!AN58="","",IF(COUNTIF(原始数据!58:58,原始数据!AN58)&gt;1,"×",""))</f>
        <v/>
      </c>
      <c r="AG57" t="str">
        <f>IF(原始数据!AO58="","",IF(COUNTIF(原始数据!58:58,原始数据!AO58)&gt;1,"×",""))</f>
        <v/>
      </c>
      <c r="AH57" t="str">
        <f>IF(原始数据!AP58="","",IF(COUNTIF(原始数据!58:58,原始数据!AP58)&gt;1,"×",""))</f>
        <v/>
      </c>
      <c r="AI57" t="str">
        <f>IF(原始数据!AQ58="","",IF(COUNTIF(原始数据!58:58,原始数据!AQ58)&gt;1,"×",""))</f>
        <v/>
      </c>
      <c r="AJ57" t="str">
        <f>IF(原始数据!AR58="","",IF(COUNTIF(原始数据!58:58,原始数据!AR58)&gt;1,"×",""))</f>
        <v/>
      </c>
      <c r="AK57" t="str">
        <f>IF(原始数据!AS58="","",IF(COUNTIF(原始数据!58:58,原始数据!AS58)&gt;1,"×",""))</f>
        <v/>
      </c>
      <c r="AL57" t="str">
        <f>IF(原始数据!AT58="","",IF(COUNTIF(原始数据!58:58,原始数据!AT58)&gt;1,"×",""))</f>
        <v/>
      </c>
      <c r="AM57" t="str">
        <f>IF(原始数据!AU58="","",IF(COUNTIF(原始数据!58:58,原始数据!AU58)&gt;1,"×",""))</f>
        <v/>
      </c>
      <c r="AN57" t="str">
        <f>IF(原始数据!AV58="","",IF(COUNTIF(原始数据!58:58,原始数据!AV58)&gt;1,"×",""))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IF(原始数据!X59="-","",IF(原始数据!X59="","",IF(COUNT(FIND(原始数据!X59,原始数据!59:59))=2,"×","")))</f>
        <v/>
      </c>
      <c r="W58" t="str">
        <f>IF(原始数据!Y59="","",IF(COUNTIF(原始数据!59:59,原始数据!Y59)&gt;1,"×",""))</f>
        <v/>
      </c>
      <c r="X58" t="str">
        <f>IF(原始数据!Z59="","",IF(COUNTIF(原始数据!59:59,原始数据!Z59)&gt;1,"×",""))</f>
        <v/>
      </c>
      <c r="Y58" t="str">
        <f>IF(原始数据!AB59="","",IF(COUNTIF(原始数据!59:59,原始数据!AB59)&gt;1,"×",""))</f>
        <v/>
      </c>
      <c r="Z58" t="str">
        <f>IF(原始数据!AC59="","",IF(COUNTIF(原始数据!59:59,原始数据!AC59)&gt;1,"×",""))</f>
        <v/>
      </c>
      <c r="AA58" t="str">
        <f>IF(原始数据!AE59="","",IF(COUNTIF(原始数据!59:59,原始数据!AE59)&gt;1,"×",""))</f>
        <v/>
      </c>
      <c r="AB58" t="str">
        <f>IF(原始数据!AF59="","",IF(COUNTIF(原始数据!59:59,原始数据!AF59)&gt;1,"×",""))</f>
        <v/>
      </c>
      <c r="AC58" t="str">
        <f>IF(原始数据!AK59="","",IF(COUNTIF(原始数据!59:59,原始数据!AK59)&gt;1,"×",""))</f>
        <v/>
      </c>
      <c r="AD58" t="str">
        <f>IF(原始数据!AL59="","",IF(COUNTIF(原始数据!59:59,原始数据!AL59)&gt;1,"×",""))</f>
        <v/>
      </c>
      <c r="AE58" t="str">
        <f>IF(原始数据!AM59="","",IF(COUNTIF(原始数据!59:59,原始数据!AM59)&gt;1,"×",""))</f>
        <v/>
      </c>
      <c r="AF58" t="str">
        <f>IF(原始数据!AN59="","",IF(COUNTIF(原始数据!59:59,原始数据!AN59)&gt;1,"×",""))</f>
        <v/>
      </c>
      <c r="AG58" t="str">
        <f>IF(原始数据!AO59="","",IF(COUNTIF(原始数据!59:59,原始数据!AO59)&gt;1,"×",""))</f>
        <v/>
      </c>
      <c r="AH58" t="str">
        <f>IF(原始数据!AP59="","",IF(COUNTIF(原始数据!59:59,原始数据!AP59)&gt;1,"×",""))</f>
        <v/>
      </c>
      <c r="AI58" t="str">
        <f>IF(原始数据!AQ59="","",IF(COUNTIF(原始数据!59:59,原始数据!AQ59)&gt;1,"×",""))</f>
        <v/>
      </c>
      <c r="AJ58" t="str">
        <f>IF(原始数据!AR59="","",IF(COUNTIF(原始数据!59:59,原始数据!AR59)&gt;1,"×",""))</f>
        <v/>
      </c>
      <c r="AK58" t="str">
        <f>IF(原始数据!AS59="","",IF(COUNTIF(原始数据!59:59,原始数据!AS59)&gt;1,"×",""))</f>
        <v/>
      </c>
      <c r="AL58" t="str">
        <f>IF(原始数据!AT59="","",IF(COUNTIF(原始数据!59:59,原始数据!AT59)&gt;1,"×",""))</f>
        <v/>
      </c>
      <c r="AM58" t="str">
        <f>IF(原始数据!AU59="","",IF(COUNTIF(原始数据!59:59,原始数据!AU59)&gt;1,"×",""))</f>
        <v/>
      </c>
      <c r="AN58" t="str">
        <f>IF(原始数据!AV59="","",IF(COUNTIF(原始数据!59:59,原始数据!AV59)&gt;1,"×",""))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IF(原始数据!X60="-","",IF(原始数据!X60="","",IF(COUNT(FIND(原始数据!X60,原始数据!60:60))=2,"×","")))</f>
        <v/>
      </c>
      <c r="W59" t="str">
        <f>IF(原始数据!Y60="","",IF(COUNTIF(原始数据!60:60,原始数据!Y60)&gt;1,"×",""))</f>
        <v/>
      </c>
      <c r="X59" t="str">
        <f>IF(原始数据!Z60="","",IF(COUNTIF(原始数据!60:60,原始数据!Z60)&gt;1,"×",""))</f>
        <v/>
      </c>
      <c r="Y59" t="str">
        <f>IF(原始数据!AB60="","",IF(COUNTIF(原始数据!60:60,原始数据!AB60)&gt;1,"×",""))</f>
        <v/>
      </c>
      <c r="Z59" t="str">
        <f>IF(原始数据!AC60="","",IF(COUNTIF(原始数据!60:60,原始数据!AC60)&gt;1,"×",""))</f>
        <v/>
      </c>
      <c r="AA59" t="str">
        <f>IF(原始数据!AE60="","",IF(COUNTIF(原始数据!60:60,原始数据!AE60)&gt;1,"×",""))</f>
        <v/>
      </c>
      <c r="AB59" t="str">
        <f>IF(原始数据!AF60="","",IF(COUNTIF(原始数据!60:60,原始数据!AF60)&gt;1,"×",""))</f>
        <v/>
      </c>
      <c r="AC59" t="str">
        <f>IF(原始数据!AK60="","",IF(COUNTIF(原始数据!60:60,原始数据!AK60)&gt;1,"×",""))</f>
        <v/>
      </c>
      <c r="AD59" t="str">
        <f>IF(原始数据!AL60="","",IF(COUNTIF(原始数据!60:60,原始数据!AL60)&gt;1,"×",""))</f>
        <v/>
      </c>
      <c r="AE59" t="str">
        <f>IF(原始数据!AM60="","",IF(COUNTIF(原始数据!60:60,原始数据!AM60)&gt;1,"×",""))</f>
        <v/>
      </c>
      <c r="AF59" t="str">
        <f>IF(原始数据!AN60="","",IF(COUNTIF(原始数据!60:60,原始数据!AN60)&gt;1,"×",""))</f>
        <v/>
      </c>
      <c r="AG59" t="str">
        <f>IF(原始数据!AO60="","",IF(COUNTIF(原始数据!60:60,原始数据!AO60)&gt;1,"×",""))</f>
        <v/>
      </c>
      <c r="AH59" t="str">
        <f>IF(原始数据!AP60="","",IF(COUNTIF(原始数据!60:60,原始数据!AP60)&gt;1,"×",""))</f>
        <v/>
      </c>
      <c r="AI59" t="str">
        <f>IF(原始数据!AQ60="","",IF(COUNTIF(原始数据!60:60,原始数据!AQ60)&gt;1,"×",""))</f>
        <v/>
      </c>
      <c r="AJ59" t="str">
        <f>IF(原始数据!AR60="","",IF(COUNTIF(原始数据!60:60,原始数据!AR60)&gt;1,"×",""))</f>
        <v/>
      </c>
      <c r="AK59" t="str">
        <f>IF(原始数据!AS60="","",IF(COUNTIF(原始数据!60:60,原始数据!AS60)&gt;1,"×",""))</f>
        <v/>
      </c>
      <c r="AL59" t="str">
        <f>IF(原始数据!AT60="","",IF(COUNTIF(原始数据!60:60,原始数据!AT60)&gt;1,"×",""))</f>
        <v/>
      </c>
      <c r="AM59" t="str">
        <f>IF(原始数据!AU60="","",IF(COUNTIF(原始数据!60:60,原始数据!AU60)&gt;1,"×",""))</f>
        <v/>
      </c>
      <c r="AN59" t="str">
        <f>IF(原始数据!AV60="","",IF(COUNTIF(原始数据!60:60,原始数据!AV60)&gt;1,"×",""))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IF(原始数据!X61="-","",IF(原始数据!X61="","",IF(COUNT(FIND(原始数据!X61,原始数据!61:61))=2,"×","")))</f>
        <v/>
      </c>
      <c r="W60" t="str">
        <f>IF(原始数据!Y61="","",IF(COUNTIF(原始数据!61:61,原始数据!Y61)&gt;1,"×",""))</f>
        <v/>
      </c>
      <c r="X60" t="str">
        <f>IF(原始数据!Z61="","",IF(COUNTIF(原始数据!61:61,原始数据!Z61)&gt;1,"×",""))</f>
        <v/>
      </c>
      <c r="Y60" t="str">
        <f>IF(原始数据!AB61="","",IF(COUNTIF(原始数据!61:61,原始数据!AB61)&gt;1,"×",""))</f>
        <v/>
      </c>
      <c r="Z60" t="str">
        <f>IF(原始数据!AC61="","",IF(COUNTIF(原始数据!61:61,原始数据!AC61)&gt;1,"×",""))</f>
        <v/>
      </c>
      <c r="AA60" t="str">
        <f>IF(原始数据!AE61="","",IF(COUNTIF(原始数据!61:61,原始数据!AE61)&gt;1,"×",""))</f>
        <v/>
      </c>
      <c r="AB60" t="str">
        <f>IF(原始数据!AF61="","",IF(COUNTIF(原始数据!61:61,原始数据!AF61)&gt;1,"×",""))</f>
        <v/>
      </c>
      <c r="AC60" t="str">
        <f>IF(原始数据!AK61="","",IF(COUNTIF(原始数据!61:61,原始数据!AK61)&gt;1,"×",""))</f>
        <v/>
      </c>
      <c r="AD60" t="str">
        <f>IF(原始数据!AL61="","",IF(COUNTIF(原始数据!61:61,原始数据!AL61)&gt;1,"×",""))</f>
        <v/>
      </c>
      <c r="AE60" t="str">
        <f>IF(原始数据!AM61="","",IF(COUNTIF(原始数据!61:61,原始数据!AM61)&gt;1,"×",""))</f>
        <v/>
      </c>
      <c r="AF60" t="str">
        <f>IF(原始数据!AN61="","",IF(COUNTIF(原始数据!61:61,原始数据!AN61)&gt;1,"×",""))</f>
        <v/>
      </c>
      <c r="AG60" t="str">
        <f>IF(原始数据!AO61="","",IF(COUNTIF(原始数据!61:61,原始数据!AO61)&gt;1,"×",""))</f>
        <v/>
      </c>
      <c r="AH60" t="str">
        <f>IF(原始数据!AP61="","",IF(COUNTIF(原始数据!61:61,原始数据!AP61)&gt;1,"×",""))</f>
        <v/>
      </c>
      <c r="AI60" t="str">
        <f>IF(原始数据!AQ61="","",IF(COUNTIF(原始数据!61:61,原始数据!AQ61)&gt;1,"×",""))</f>
        <v/>
      </c>
      <c r="AJ60" t="str">
        <f>IF(原始数据!AR61="","",IF(COUNTIF(原始数据!61:61,原始数据!AR61)&gt;1,"×",""))</f>
        <v/>
      </c>
      <c r="AK60" t="str">
        <f>IF(原始数据!AS61="","",IF(COUNTIF(原始数据!61:61,原始数据!AS61)&gt;1,"×",""))</f>
        <v/>
      </c>
      <c r="AL60" t="str">
        <f>IF(原始数据!AT61="","",IF(COUNTIF(原始数据!61:61,原始数据!AT61)&gt;1,"×",""))</f>
        <v/>
      </c>
      <c r="AM60" t="str">
        <f>IF(原始数据!AU61="","",IF(COUNTIF(原始数据!61:61,原始数据!AU61)&gt;1,"×",""))</f>
        <v/>
      </c>
      <c r="AN60" t="str">
        <f>IF(原始数据!AV61="","",IF(COUNTIF(原始数据!61:61,原始数据!AV61)&gt;1,"×",""))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IF(原始数据!X62="-","",IF(原始数据!X62="","",IF(COUNT(FIND(原始数据!X62,原始数据!62:62))=2,"×","")))</f>
        <v/>
      </c>
      <c r="W61" t="str">
        <f>IF(原始数据!Y62="","",IF(COUNTIF(原始数据!62:62,原始数据!Y62)&gt;1,"×",""))</f>
        <v/>
      </c>
      <c r="X61" t="str">
        <f>IF(原始数据!Z62="","",IF(COUNTIF(原始数据!62:62,原始数据!Z62)&gt;1,"×",""))</f>
        <v/>
      </c>
      <c r="Y61" t="str">
        <f>IF(原始数据!AB62="","",IF(COUNTIF(原始数据!62:62,原始数据!AB62)&gt;1,"×",""))</f>
        <v/>
      </c>
      <c r="Z61" t="str">
        <f>IF(原始数据!AC62="","",IF(COUNTIF(原始数据!62:62,原始数据!AC62)&gt;1,"×",""))</f>
        <v/>
      </c>
      <c r="AA61" t="str">
        <f>IF(原始数据!AE62="","",IF(COUNTIF(原始数据!62:62,原始数据!AE62)&gt;1,"×",""))</f>
        <v/>
      </c>
      <c r="AB61" t="str">
        <f>IF(原始数据!AF62="","",IF(COUNTIF(原始数据!62:62,原始数据!AF62)&gt;1,"×",""))</f>
        <v/>
      </c>
      <c r="AC61" t="str">
        <f>IF(原始数据!AK62="","",IF(COUNTIF(原始数据!62:62,原始数据!AK62)&gt;1,"×",""))</f>
        <v/>
      </c>
      <c r="AD61" t="str">
        <f>IF(原始数据!AL62="","",IF(COUNTIF(原始数据!62:62,原始数据!AL62)&gt;1,"×",""))</f>
        <v/>
      </c>
      <c r="AE61" t="str">
        <f>IF(原始数据!AM62="","",IF(COUNTIF(原始数据!62:62,原始数据!AM62)&gt;1,"×",""))</f>
        <v/>
      </c>
      <c r="AF61" t="str">
        <f>IF(原始数据!AN62="","",IF(COUNTIF(原始数据!62:62,原始数据!AN62)&gt;1,"×",""))</f>
        <v/>
      </c>
      <c r="AG61" t="str">
        <f>IF(原始数据!AO62="","",IF(COUNTIF(原始数据!62:62,原始数据!AO62)&gt;1,"×",""))</f>
        <v/>
      </c>
      <c r="AH61" t="str">
        <f>IF(原始数据!AP62="","",IF(COUNTIF(原始数据!62:62,原始数据!AP62)&gt;1,"×",""))</f>
        <v/>
      </c>
      <c r="AI61" t="str">
        <f>IF(原始数据!AQ62="","",IF(COUNTIF(原始数据!62:62,原始数据!AQ62)&gt;1,"×",""))</f>
        <v/>
      </c>
      <c r="AJ61" t="str">
        <f>IF(原始数据!AR62="","",IF(COUNTIF(原始数据!62:62,原始数据!AR62)&gt;1,"×",""))</f>
        <v/>
      </c>
      <c r="AK61" t="str">
        <f>IF(原始数据!AS62="","",IF(COUNTIF(原始数据!62:62,原始数据!AS62)&gt;1,"×",""))</f>
        <v/>
      </c>
      <c r="AL61" t="str">
        <f>IF(原始数据!AT62="","",IF(COUNTIF(原始数据!62:62,原始数据!AT62)&gt;1,"×",""))</f>
        <v/>
      </c>
      <c r="AM61" t="str">
        <f>IF(原始数据!AU62="","",IF(COUNTIF(原始数据!62:62,原始数据!AU62)&gt;1,"×",""))</f>
        <v/>
      </c>
      <c r="AN61" t="str">
        <f>IF(原始数据!AV62="","",IF(COUNTIF(原始数据!62:62,原始数据!AV62)&gt;1,"×",""))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IF(原始数据!X63="-","",IF(原始数据!X63="","",IF(COUNT(FIND(原始数据!X63,原始数据!63:63))=2,"×","")))</f>
        <v/>
      </c>
      <c r="W62" t="str">
        <f>IF(原始数据!Y63="","",IF(COUNTIF(原始数据!63:63,原始数据!Y63)&gt;1,"×",""))</f>
        <v/>
      </c>
      <c r="X62" t="str">
        <f>IF(原始数据!Z63="","",IF(COUNTIF(原始数据!63:63,原始数据!Z63)&gt;1,"×",""))</f>
        <v/>
      </c>
      <c r="Y62" t="str">
        <f>IF(原始数据!AB63="","",IF(COUNTIF(原始数据!63:63,原始数据!AB63)&gt;1,"×",""))</f>
        <v/>
      </c>
      <c r="Z62" t="str">
        <f>IF(原始数据!AC63="","",IF(COUNTIF(原始数据!63:63,原始数据!AC63)&gt;1,"×",""))</f>
        <v/>
      </c>
      <c r="AA62" t="str">
        <f>IF(原始数据!AE63="","",IF(COUNTIF(原始数据!63:63,原始数据!AE63)&gt;1,"×",""))</f>
        <v/>
      </c>
      <c r="AB62" t="str">
        <f>IF(原始数据!AF63="","",IF(COUNTIF(原始数据!63:63,原始数据!AF63)&gt;1,"×",""))</f>
        <v/>
      </c>
      <c r="AC62" t="str">
        <f>IF(原始数据!AK63="","",IF(COUNTIF(原始数据!63:63,原始数据!AK63)&gt;1,"×",""))</f>
        <v/>
      </c>
      <c r="AD62" t="str">
        <f>IF(原始数据!AL63="","",IF(COUNTIF(原始数据!63:63,原始数据!AL63)&gt;1,"×",""))</f>
        <v/>
      </c>
      <c r="AE62" t="str">
        <f>IF(原始数据!AM63="","",IF(COUNTIF(原始数据!63:63,原始数据!AM63)&gt;1,"×",""))</f>
        <v/>
      </c>
      <c r="AF62" t="str">
        <f>IF(原始数据!AN63="","",IF(COUNTIF(原始数据!63:63,原始数据!AN63)&gt;1,"×",""))</f>
        <v/>
      </c>
      <c r="AG62" t="str">
        <f>IF(原始数据!AO63="","",IF(COUNTIF(原始数据!63:63,原始数据!AO63)&gt;1,"×",""))</f>
        <v/>
      </c>
      <c r="AH62" t="str">
        <f>IF(原始数据!AP63="","",IF(COUNTIF(原始数据!63:63,原始数据!AP63)&gt;1,"×",""))</f>
        <v/>
      </c>
      <c r="AI62" t="str">
        <f>IF(原始数据!AQ63="","",IF(COUNTIF(原始数据!63:63,原始数据!AQ63)&gt;1,"×",""))</f>
        <v/>
      </c>
      <c r="AJ62" t="str">
        <f>IF(原始数据!AR63="","",IF(COUNTIF(原始数据!63:63,原始数据!AR63)&gt;1,"×",""))</f>
        <v/>
      </c>
      <c r="AK62" t="str">
        <f>IF(原始数据!AS63="","",IF(COUNTIF(原始数据!63:63,原始数据!AS63)&gt;1,"×",""))</f>
        <v/>
      </c>
      <c r="AL62" t="str">
        <f>IF(原始数据!AT63="","",IF(COUNTIF(原始数据!63:63,原始数据!AT63)&gt;1,"×",""))</f>
        <v/>
      </c>
      <c r="AM62" t="str">
        <f>IF(原始数据!AU63="","",IF(COUNTIF(原始数据!63:63,原始数据!AU63)&gt;1,"×",""))</f>
        <v/>
      </c>
      <c r="AN62" t="str">
        <f>IF(原始数据!AV63="","",IF(COUNTIF(原始数据!63:63,原始数据!AV63)&gt;1,"×",""))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IF(原始数据!X64="-","",IF(原始数据!X64="","",IF(COUNT(FIND(原始数据!X64,原始数据!64:64))=2,"×","")))</f>
        <v/>
      </c>
      <c r="W63" t="str">
        <f>IF(原始数据!Y64="","",IF(COUNTIF(原始数据!64:64,原始数据!Y64)&gt;1,"×",""))</f>
        <v/>
      </c>
      <c r="X63" t="str">
        <f>IF(原始数据!Z64="","",IF(COUNTIF(原始数据!64:64,原始数据!Z64)&gt;1,"×",""))</f>
        <v/>
      </c>
      <c r="Y63" t="str">
        <f>IF(原始数据!AB64="","",IF(COUNTIF(原始数据!64:64,原始数据!AB64)&gt;1,"×",""))</f>
        <v/>
      </c>
      <c r="Z63" t="str">
        <f>IF(原始数据!AC64="","",IF(COUNTIF(原始数据!64:64,原始数据!AC64)&gt;1,"×",""))</f>
        <v/>
      </c>
      <c r="AA63" t="str">
        <f>IF(原始数据!AE64="","",IF(COUNTIF(原始数据!64:64,原始数据!AE64)&gt;1,"×",""))</f>
        <v/>
      </c>
      <c r="AB63" t="str">
        <f>IF(原始数据!AF64="","",IF(COUNTIF(原始数据!64:64,原始数据!AF64)&gt;1,"×",""))</f>
        <v/>
      </c>
      <c r="AC63" t="str">
        <f>IF(原始数据!AK64="","",IF(COUNTIF(原始数据!64:64,原始数据!AK64)&gt;1,"×",""))</f>
        <v/>
      </c>
      <c r="AD63" t="str">
        <f>IF(原始数据!AL64="","",IF(COUNTIF(原始数据!64:64,原始数据!AL64)&gt;1,"×",""))</f>
        <v/>
      </c>
      <c r="AE63" t="str">
        <f>IF(原始数据!AM64="","",IF(COUNTIF(原始数据!64:64,原始数据!AM64)&gt;1,"×",""))</f>
        <v/>
      </c>
      <c r="AF63" t="str">
        <f>IF(原始数据!AN64="","",IF(COUNTIF(原始数据!64:64,原始数据!AN64)&gt;1,"×",""))</f>
        <v/>
      </c>
      <c r="AG63" t="str">
        <f>IF(原始数据!AO64="","",IF(COUNTIF(原始数据!64:64,原始数据!AO64)&gt;1,"×",""))</f>
        <v/>
      </c>
      <c r="AH63" t="str">
        <f>IF(原始数据!AP64="","",IF(COUNTIF(原始数据!64:64,原始数据!AP64)&gt;1,"×",""))</f>
        <v/>
      </c>
      <c r="AI63" t="str">
        <f>IF(原始数据!AQ64="","",IF(COUNTIF(原始数据!64:64,原始数据!AQ64)&gt;1,"×",""))</f>
        <v/>
      </c>
      <c r="AJ63" t="str">
        <f>IF(原始数据!AR64="","",IF(COUNTIF(原始数据!64:64,原始数据!AR64)&gt;1,"×",""))</f>
        <v/>
      </c>
      <c r="AK63" t="str">
        <f>IF(原始数据!AS64="","",IF(COUNTIF(原始数据!64:64,原始数据!AS64)&gt;1,"×",""))</f>
        <v/>
      </c>
      <c r="AL63" t="str">
        <f>IF(原始数据!AT64="","",IF(COUNTIF(原始数据!64:64,原始数据!AT64)&gt;1,"×",""))</f>
        <v/>
      </c>
      <c r="AM63" t="str">
        <f>IF(原始数据!AU64="","",IF(COUNTIF(原始数据!64:64,原始数据!AU64)&gt;1,"×",""))</f>
        <v/>
      </c>
      <c r="AN63" t="str">
        <f>IF(原始数据!AV64="","",IF(COUNTIF(原始数据!64:64,原始数据!AV64)&gt;1,"×",""))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IF(原始数据!X65="-","",IF(原始数据!X65="","",IF(COUNT(FIND(原始数据!X65,原始数据!65:65))=2,"×","")))</f>
        <v/>
      </c>
      <c r="W64" t="str">
        <f>IF(原始数据!Y65="","",IF(COUNTIF(原始数据!65:65,原始数据!Y65)&gt;1,"×",""))</f>
        <v/>
      </c>
      <c r="X64" t="str">
        <f>IF(原始数据!Z65="","",IF(COUNTIF(原始数据!65:65,原始数据!Z65)&gt;1,"×",""))</f>
        <v/>
      </c>
      <c r="Y64" t="str">
        <f>IF(原始数据!AB65="","",IF(COUNTIF(原始数据!65:65,原始数据!AB65)&gt;1,"×",""))</f>
        <v/>
      </c>
      <c r="Z64" t="str">
        <f>IF(原始数据!AC65="","",IF(COUNTIF(原始数据!65:65,原始数据!AC65)&gt;1,"×",""))</f>
        <v/>
      </c>
      <c r="AA64" t="str">
        <f>IF(原始数据!AE65="","",IF(COUNTIF(原始数据!65:65,原始数据!AE65)&gt;1,"×",""))</f>
        <v/>
      </c>
      <c r="AB64" t="str">
        <f>IF(原始数据!AF65="","",IF(COUNTIF(原始数据!65:65,原始数据!AF65)&gt;1,"×",""))</f>
        <v/>
      </c>
      <c r="AC64" t="str">
        <f>IF(原始数据!AK65="","",IF(COUNTIF(原始数据!65:65,原始数据!AK65)&gt;1,"×",""))</f>
        <v/>
      </c>
      <c r="AD64" t="str">
        <f>IF(原始数据!AL65="","",IF(COUNTIF(原始数据!65:65,原始数据!AL65)&gt;1,"×",""))</f>
        <v/>
      </c>
      <c r="AE64" t="str">
        <f>IF(原始数据!AM65="","",IF(COUNTIF(原始数据!65:65,原始数据!AM65)&gt;1,"×",""))</f>
        <v/>
      </c>
      <c r="AF64" t="str">
        <f>IF(原始数据!AN65="","",IF(COUNTIF(原始数据!65:65,原始数据!AN65)&gt;1,"×",""))</f>
        <v/>
      </c>
      <c r="AG64" t="str">
        <f>IF(原始数据!AO65="","",IF(COUNTIF(原始数据!65:65,原始数据!AO65)&gt;1,"×",""))</f>
        <v/>
      </c>
      <c r="AH64" t="str">
        <f>IF(原始数据!AP65="","",IF(COUNTIF(原始数据!65:65,原始数据!AP65)&gt;1,"×",""))</f>
        <v/>
      </c>
      <c r="AI64" t="str">
        <f>IF(原始数据!AQ65="","",IF(COUNTIF(原始数据!65:65,原始数据!AQ65)&gt;1,"×",""))</f>
        <v/>
      </c>
      <c r="AJ64" t="str">
        <f>IF(原始数据!AR65="","",IF(COUNTIF(原始数据!65:65,原始数据!AR65)&gt;1,"×",""))</f>
        <v/>
      </c>
      <c r="AK64" t="str">
        <f>IF(原始数据!AS65="","",IF(COUNTIF(原始数据!65:65,原始数据!AS65)&gt;1,"×",""))</f>
        <v/>
      </c>
      <c r="AL64" t="str">
        <f>IF(原始数据!AT65="","",IF(COUNTIF(原始数据!65:65,原始数据!AT65)&gt;1,"×",""))</f>
        <v/>
      </c>
      <c r="AM64" t="str">
        <f>IF(原始数据!AU65="","",IF(COUNTIF(原始数据!65:65,原始数据!AU65)&gt;1,"×",""))</f>
        <v/>
      </c>
      <c r="AN64" t="str">
        <f>IF(原始数据!AV65="","",IF(COUNTIF(原始数据!65:65,原始数据!AV65)&gt;1,"×",""))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IF(原始数据!X66="-","",IF(原始数据!X66="","",IF(COUNT(FIND(原始数据!X66,原始数据!66:66))=2,"×","")))</f>
        <v/>
      </c>
      <c r="W65" t="str">
        <f>IF(原始数据!Y66="","",IF(COUNTIF(原始数据!66:66,原始数据!Y66)&gt;1,"×",""))</f>
        <v/>
      </c>
      <c r="X65" t="str">
        <f>IF(原始数据!Z66="","",IF(COUNTIF(原始数据!66:66,原始数据!Z66)&gt;1,"×",""))</f>
        <v/>
      </c>
      <c r="Y65" t="str">
        <f>IF(原始数据!AB66="","",IF(COUNTIF(原始数据!66:66,原始数据!AB66)&gt;1,"×",""))</f>
        <v/>
      </c>
      <c r="Z65" t="str">
        <f>IF(原始数据!AC66="","",IF(COUNTIF(原始数据!66:66,原始数据!AC66)&gt;1,"×",""))</f>
        <v/>
      </c>
      <c r="AA65" t="str">
        <f>IF(原始数据!AE66="","",IF(COUNTIF(原始数据!66:66,原始数据!AE66)&gt;1,"×",""))</f>
        <v/>
      </c>
      <c r="AB65" t="str">
        <f>IF(原始数据!AF66="","",IF(COUNTIF(原始数据!66:66,原始数据!AF66)&gt;1,"×",""))</f>
        <v/>
      </c>
      <c r="AC65" t="str">
        <f>IF(原始数据!AK66="","",IF(COUNTIF(原始数据!66:66,原始数据!AK66)&gt;1,"×",""))</f>
        <v/>
      </c>
      <c r="AD65" t="str">
        <f>IF(原始数据!AL66="","",IF(COUNTIF(原始数据!66:66,原始数据!AL66)&gt;1,"×",""))</f>
        <v/>
      </c>
      <c r="AE65" t="str">
        <f>IF(原始数据!AM66="","",IF(COUNTIF(原始数据!66:66,原始数据!AM66)&gt;1,"×",""))</f>
        <v/>
      </c>
      <c r="AF65" t="str">
        <f>IF(原始数据!AN66="","",IF(COUNTIF(原始数据!66:66,原始数据!AN66)&gt;1,"×",""))</f>
        <v/>
      </c>
      <c r="AG65" t="str">
        <f>IF(原始数据!AO66="","",IF(COUNTIF(原始数据!66:66,原始数据!AO66)&gt;1,"×",""))</f>
        <v/>
      </c>
      <c r="AH65" t="str">
        <f>IF(原始数据!AP66="","",IF(COUNTIF(原始数据!66:66,原始数据!AP66)&gt;1,"×",""))</f>
        <v/>
      </c>
      <c r="AI65" t="str">
        <f>IF(原始数据!AQ66="","",IF(COUNTIF(原始数据!66:66,原始数据!AQ66)&gt;1,"×",""))</f>
        <v/>
      </c>
      <c r="AJ65" t="str">
        <f>IF(原始数据!AR66="","",IF(COUNTIF(原始数据!66:66,原始数据!AR66)&gt;1,"×",""))</f>
        <v/>
      </c>
      <c r="AK65" t="str">
        <f>IF(原始数据!AS66="","",IF(COUNTIF(原始数据!66:66,原始数据!AS66)&gt;1,"×",""))</f>
        <v/>
      </c>
      <c r="AL65" t="str">
        <f>IF(原始数据!AT66="","",IF(COUNTIF(原始数据!66:66,原始数据!AT66)&gt;1,"×",""))</f>
        <v/>
      </c>
      <c r="AM65" t="str">
        <f>IF(原始数据!AU66="","",IF(COUNTIF(原始数据!66:66,原始数据!AU66)&gt;1,"×",""))</f>
        <v/>
      </c>
      <c r="AN65" t="str">
        <f>IF(原始数据!AV66="","",IF(COUNTIF(原始数据!66:66,原始数据!AV66)&gt;1,"×",""))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IF(原始数据!X67="-","",IF(原始数据!X67="","",IF(COUNT(FIND(原始数据!X67,原始数据!67:67))=2,"×","")))</f>
        <v/>
      </c>
      <c r="W66" t="str">
        <f>IF(原始数据!Y67="","",IF(COUNTIF(原始数据!67:67,原始数据!Y67)&gt;1,"×",""))</f>
        <v/>
      </c>
      <c r="X66" t="str">
        <f>IF(原始数据!Z67="","",IF(COUNTIF(原始数据!67:67,原始数据!Z67)&gt;1,"×",""))</f>
        <v/>
      </c>
      <c r="Y66" t="str">
        <f>IF(原始数据!AB67="","",IF(COUNTIF(原始数据!67:67,原始数据!AB67)&gt;1,"×",""))</f>
        <v/>
      </c>
      <c r="Z66" t="str">
        <f>IF(原始数据!AC67="","",IF(COUNTIF(原始数据!67:67,原始数据!AC67)&gt;1,"×",""))</f>
        <v/>
      </c>
      <c r="AA66" t="str">
        <f>IF(原始数据!AE67="","",IF(COUNTIF(原始数据!67:67,原始数据!AE67)&gt;1,"×",""))</f>
        <v/>
      </c>
      <c r="AB66" t="str">
        <f>IF(原始数据!AF67="","",IF(COUNTIF(原始数据!67:67,原始数据!AF67)&gt;1,"×",""))</f>
        <v/>
      </c>
      <c r="AC66" t="str">
        <f>IF(原始数据!AK67="","",IF(COUNTIF(原始数据!67:67,原始数据!AK67)&gt;1,"×",""))</f>
        <v/>
      </c>
      <c r="AD66" t="str">
        <f>IF(原始数据!AL67="","",IF(COUNTIF(原始数据!67:67,原始数据!AL67)&gt;1,"×",""))</f>
        <v/>
      </c>
      <c r="AE66" t="str">
        <f>IF(原始数据!AM67="","",IF(COUNTIF(原始数据!67:67,原始数据!AM67)&gt;1,"×",""))</f>
        <v/>
      </c>
      <c r="AF66" t="str">
        <f>IF(原始数据!AN67="","",IF(COUNTIF(原始数据!67:67,原始数据!AN67)&gt;1,"×",""))</f>
        <v/>
      </c>
      <c r="AG66" t="str">
        <f>IF(原始数据!AO67="","",IF(COUNTIF(原始数据!67:67,原始数据!AO67)&gt;1,"×",""))</f>
        <v/>
      </c>
      <c r="AH66" t="str">
        <f>IF(原始数据!AP67="","",IF(COUNTIF(原始数据!67:67,原始数据!AP67)&gt;1,"×",""))</f>
        <v/>
      </c>
      <c r="AI66" t="str">
        <f>IF(原始数据!AQ67="","",IF(COUNTIF(原始数据!67:67,原始数据!AQ67)&gt;1,"×",""))</f>
        <v/>
      </c>
      <c r="AJ66" t="str">
        <f>IF(原始数据!AR67="","",IF(COUNTIF(原始数据!67:67,原始数据!AR67)&gt;1,"×",""))</f>
        <v/>
      </c>
      <c r="AK66" t="str">
        <f>IF(原始数据!AS67="","",IF(COUNTIF(原始数据!67:67,原始数据!AS67)&gt;1,"×",""))</f>
        <v/>
      </c>
      <c r="AL66" t="str">
        <f>IF(原始数据!AT67="","",IF(COUNTIF(原始数据!67:67,原始数据!AT67)&gt;1,"×",""))</f>
        <v/>
      </c>
      <c r="AM66" t="str">
        <f>IF(原始数据!AU67="","",IF(COUNTIF(原始数据!67:67,原始数据!AU67)&gt;1,"×",""))</f>
        <v/>
      </c>
      <c r="AN66" t="str">
        <f>IF(原始数据!AV67="","",IF(COUNTIF(原始数据!67:67,原始数据!AV67)&gt;1,"×",""))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IF(原始数据!X68="-","",IF(原始数据!X68="","",IF(COUNT(FIND(原始数据!X68,原始数据!68:68))=2,"×","")))</f>
        <v/>
      </c>
      <c r="W67" t="str">
        <f>IF(原始数据!Y68="","",IF(COUNTIF(原始数据!68:68,原始数据!Y68)&gt;1,"×",""))</f>
        <v/>
      </c>
      <c r="X67" t="str">
        <f>IF(原始数据!Z68="","",IF(COUNTIF(原始数据!68:68,原始数据!Z68)&gt;1,"×",""))</f>
        <v/>
      </c>
      <c r="Y67" t="str">
        <f>IF(原始数据!AB68="","",IF(COUNTIF(原始数据!68:68,原始数据!AB68)&gt;1,"×",""))</f>
        <v/>
      </c>
      <c r="Z67" t="str">
        <f>IF(原始数据!AC68="","",IF(COUNTIF(原始数据!68:68,原始数据!AC68)&gt;1,"×",""))</f>
        <v/>
      </c>
      <c r="AA67" t="str">
        <f>IF(原始数据!AE68="","",IF(COUNTIF(原始数据!68:68,原始数据!AE68)&gt;1,"×",""))</f>
        <v/>
      </c>
      <c r="AB67" t="str">
        <f>IF(原始数据!AF68="","",IF(COUNTIF(原始数据!68:68,原始数据!AF68)&gt;1,"×",""))</f>
        <v/>
      </c>
      <c r="AC67" t="str">
        <f>IF(原始数据!AK68="","",IF(COUNTIF(原始数据!68:68,原始数据!AK68)&gt;1,"×",""))</f>
        <v/>
      </c>
      <c r="AD67" t="str">
        <f>IF(原始数据!AL68="","",IF(COUNTIF(原始数据!68:68,原始数据!AL68)&gt;1,"×",""))</f>
        <v/>
      </c>
      <c r="AE67" t="str">
        <f>IF(原始数据!AM68="","",IF(COUNTIF(原始数据!68:68,原始数据!AM68)&gt;1,"×",""))</f>
        <v/>
      </c>
      <c r="AF67" t="str">
        <f>IF(原始数据!AN68="","",IF(COUNTIF(原始数据!68:68,原始数据!AN68)&gt;1,"×",""))</f>
        <v/>
      </c>
      <c r="AG67" t="str">
        <f>IF(原始数据!AO68="","",IF(COUNTIF(原始数据!68:68,原始数据!AO68)&gt;1,"×",""))</f>
        <v/>
      </c>
      <c r="AH67" t="str">
        <f>IF(原始数据!AP68="","",IF(COUNTIF(原始数据!68:68,原始数据!AP68)&gt;1,"×",""))</f>
        <v/>
      </c>
      <c r="AI67" t="str">
        <f>IF(原始数据!AQ68="","",IF(COUNTIF(原始数据!68:68,原始数据!AQ68)&gt;1,"×",""))</f>
        <v/>
      </c>
      <c r="AJ67" t="str">
        <f>IF(原始数据!AR68="","",IF(COUNTIF(原始数据!68:68,原始数据!AR68)&gt;1,"×",""))</f>
        <v/>
      </c>
      <c r="AK67" t="str">
        <f>IF(原始数据!AS68="","",IF(COUNTIF(原始数据!68:68,原始数据!AS68)&gt;1,"×",""))</f>
        <v/>
      </c>
      <c r="AL67" t="str">
        <f>IF(原始数据!AT68="","",IF(COUNTIF(原始数据!68:68,原始数据!AT68)&gt;1,"×",""))</f>
        <v/>
      </c>
      <c r="AM67" t="str">
        <f>IF(原始数据!AU68="","",IF(COUNTIF(原始数据!68:68,原始数据!AU68)&gt;1,"×",""))</f>
        <v/>
      </c>
      <c r="AN67" t="str">
        <f>IF(原始数据!AV68="","",IF(COUNTIF(原始数据!68:68,原始数据!AV68)&gt;1,"×",""))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IF(原始数据!X69="-","",IF(原始数据!X69="","",IF(COUNT(FIND(原始数据!X69,原始数据!69:69))=2,"×","")))</f>
        <v/>
      </c>
      <c r="W68" t="str">
        <f>IF(原始数据!Y69="","",IF(COUNTIF(原始数据!69:69,原始数据!Y69)&gt;1,"×",""))</f>
        <v/>
      </c>
      <c r="X68" t="str">
        <f>IF(原始数据!Z69="","",IF(COUNTIF(原始数据!69:69,原始数据!Z69)&gt;1,"×",""))</f>
        <v/>
      </c>
      <c r="Y68" t="str">
        <f>IF(原始数据!AB69="","",IF(COUNTIF(原始数据!69:69,原始数据!AB69)&gt;1,"×",""))</f>
        <v/>
      </c>
      <c r="Z68" t="str">
        <f>IF(原始数据!AC69="","",IF(COUNTIF(原始数据!69:69,原始数据!AC69)&gt;1,"×",""))</f>
        <v/>
      </c>
      <c r="AA68" t="str">
        <f>IF(原始数据!AE69="","",IF(COUNTIF(原始数据!69:69,原始数据!AE69)&gt;1,"×",""))</f>
        <v/>
      </c>
      <c r="AB68" t="str">
        <f>IF(原始数据!AF69="","",IF(COUNTIF(原始数据!69:69,原始数据!AF69)&gt;1,"×",""))</f>
        <v/>
      </c>
      <c r="AC68" t="str">
        <f>IF(原始数据!AK69="","",IF(COUNTIF(原始数据!69:69,原始数据!AK69)&gt;1,"×",""))</f>
        <v/>
      </c>
      <c r="AD68" t="str">
        <f>IF(原始数据!AL69="","",IF(COUNTIF(原始数据!69:69,原始数据!AL69)&gt;1,"×",""))</f>
        <v/>
      </c>
      <c r="AE68" t="str">
        <f>IF(原始数据!AM69="","",IF(COUNTIF(原始数据!69:69,原始数据!AM69)&gt;1,"×",""))</f>
        <v/>
      </c>
      <c r="AF68" t="str">
        <f>IF(原始数据!AN69="","",IF(COUNTIF(原始数据!69:69,原始数据!AN69)&gt;1,"×",""))</f>
        <v/>
      </c>
      <c r="AG68" t="str">
        <f>IF(原始数据!AO69="","",IF(COUNTIF(原始数据!69:69,原始数据!AO69)&gt;1,"×",""))</f>
        <v/>
      </c>
      <c r="AH68" t="str">
        <f>IF(原始数据!AP69="","",IF(COUNTIF(原始数据!69:69,原始数据!AP69)&gt;1,"×",""))</f>
        <v/>
      </c>
      <c r="AI68" t="str">
        <f>IF(原始数据!AQ69="","",IF(COUNTIF(原始数据!69:69,原始数据!AQ69)&gt;1,"×",""))</f>
        <v/>
      </c>
      <c r="AJ68" t="str">
        <f>IF(原始数据!AR69="","",IF(COUNTIF(原始数据!69:69,原始数据!AR69)&gt;1,"×",""))</f>
        <v/>
      </c>
      <c r="AK68" t="str">
        <f>IF(原始数据!AS69="","",IF(COUNTIF(原始数据!69:69,原始数据!AS69)&gt;1,"×",""))</f>
        <v/>
      </c>
      <c r="AL68" t="str">
        <f>IF(原始数据!AT69="","",IF(COUNTIF(原始数据!69:69,原始数据!AT69)&gt;1,"×",""))</f>
        <v/>
      </c>
      <c r="AM68" t="str">
        <f>IF(原始数据!AU69="","",IF(COUNTIF(原始数据!69:69,原始数据!AU69)&gt;1,"×",""))</f>
        <v/>
      </c>
      <c r="AN68" t="str">
        <f>IF(原始数据!AV69="","",IF(COUNTIF(原始数据!69:69,原始数据!AV69)&gt;1,"×",""))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IF(原始数据!X70="-","",IF(原始数据!X70="","",IF(COUNT(FIND(原始数据!X70,原始数据!70:70))=2,"×","")))</f>
        <v/>
      </c>
      <c r="W69" t="str">
        <f>IF(原始数据!Y70="","",IF(COUNTIF(原始数据!70:70,原始数据!Y70)&gt;1,"×",""))</f>
        <v/>
      </c>
      <c r="X69" t="str">
        <f>IF(原始数据!Z70="","",IF(COUNTIF(原始数据!70:70,原始数据!Z70)&gt;1,"×",""))</f>
        <v/>
      </c>
      <c r="Y69" t="str">
        <f>IF(原始数据!AB70="","",IF(COUNTIF(原始数据!70:70,原始数据!AB70)&gt;1,"×",""))</f>
        <v/>
      </c>
      <c r="Z69" t="str">
        <f>IF(原始数据!AC70="","",IF(COUNTIF(原始数据!70:70,原始数据!AC70)&gt;1,"×",""))</f>
        <v/>
      </c>
      <c r="AA69" t="str">
        <f>IF(原始数据!AE70="","",IF(COUNTIF(原始数据!70:70,原始数据!AE70)&gt;1,"×",""))</f>
        <v/>
      </c>
      <c r="AB69" t="str">
        <f>IF(原始数据!AF70="","",IF(COUNTIF(原始数据!70:70,原始数据!AF70)&gt;1,"×",""))</f>
        <v/>
      </c>
      <c r="AC69" t="str">
        <f>IF(原始数据!AK70="","",IF(COUNTIF(原始数据!70:70,原始数据!AK70)&gt;1,"×",""))</f>
        <v/>
      </c>
      <c r="AD69" t="str">
        <f>IF(原始数据!AL70="","",IF(COUNTIF(原始数据!70:70,原始数据!AL70)&gt;1,"×",""))</f>
        <v/>
      </c>
      <c r="AE69" t="str">
        <f>IF(原始数据!AM70="","",IF(COUNTIF(原始数据!70:70,原始数据!AM70)&gt;1,"×",""))</f>
        <v/>
      </c>
      <c r="AF69" t="str">
        <f>IF(原始数据!AN70="","",IF(COUNTIF(原始数据!70:70,原始数据!AN70)&gt;1,"×",""))</f>
        <v/>
      </c>
      <c r="AG69" t="str">
        <f>IF(原始数据!AO70="","",IF(COUNTIF(原始数据!70:70,原始数据!AO70)&gt;1,"×",""))</f>
        <v/>
      </c>
      <c r="AH69" t="str">
        <f>IF(原始数据!AP70="","",IF(COUNTIF(原始数据!70:70,原始数据!AP70)&gt;1,"×",""))</f>
        <v/>
      </c>
      <c r="AI69" t="str">
        <f>IF(原始数据!AQ70="","",IF(COUNTIF(原始数据!70:70,原始数据!AQ70)&gt;1,"×",""))</f>
        <v/>
      </c>
      <c r="AJ69" t="str">
        <f>IF(原始数据!AR70="","",IF(COUNTIF(原始数据!70:70,原始数据!AR70)&gt;1,"×",""))</f>
        <v/>
      </c>
      <c r="AK69" t="str">
        <f>IF(原始数据!AS70="","",IF(COUNTIF(原始数据!70:70,原始数据!AS70)&gt;1,"×",""))</f>
        <v/>
      </c>
      <c r="AL69" t="str">
        <f>IF(原始数据!AT70="","",IF(COUNTIF(原始数据!70:70,原始数据!AT70)&gt;1,"×",""))</f>
        <v/>
      </c>
      <c r="AM69" t="str">
        <f>IF(原始数据!AU70="","",IF(COUNTIF(原始数据!70:70,原始数据!AU70)&gt;1,"×",""))</f>
        <v/>
      </c>
      <c r="AN69" t="str">
        <f>IF(原始数据!AV70="","",IF(COUNTIF(原始数据!70:70,原始数据!AV70)&gt;1,"×",""))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IF(原始数据!X71="-","",IF(原始数据!X71="","",IF(COUNT(FIND(原始数据!X71,原始数据!71:71))=2,"×","")))</f>
        <v/>
      </c>
      <c r="W70" t="str">
        <f>IF(原始数据!Y71="","",IF(COUNTIF(原始数据!71:71,原始数据!Y71)&gt;1,"×",""))</f>
        <v/>
      </c>
      <c r="X70" t="str">
        <f>IF(原始数据!Z71="","",IF(COUNTIF(原始数据!71:71,原始数据!Z71)&gt;1,"×",""))</f>
        <v/>
      </c>
      <c r="Y70" t="str">
        <f>IF(原始数据!AB71="","",IF(COUNTIF(原始数据!71:71,原始数据!AB71)&gt;1,"×",""))</f>
        <v/>
      </c>
      <c r="Z70" t="str">
        <f>IF(原始数据!AC71="","",IF(COUNTIF(原始数据!71:71,原始数据!AC71)&gt;1,"×",""))</f>
        <v/>
      </c>
      <c r="AA70" t="str">
        <f>IF(原始数据!AE71="","",IF(COUNTIF(原始数据!71:71,原始数据!AE71)&gt;1,"×",""))</f>
        <v/>
      </c>
      <c r="AB70" t="str">
        <f>IF(原始数据!AF71="","",IF(COUNTIF(原始数据!71:71,原始数据!AF71)&gt;1,"×",""))</f>
        <v/>
      </c>
      <c r="AC70" t="str">
        <f>IF(原始数据!AK71="","",IF(COUNTIF(原始数据!71:71,原始数据!AK71)&gt;1,"×",""))</f>
        <v/>
      </c>
      <c r="AD70" t="str">
        <f>IF(原始数据!AL71="","",IF(COUNTIF(原始数据!71:71,原始数据!AL71)&gt;1,"×",""))</f>
        <v/>
      </c>
      <c r="AE70" t="str">
        <f>IF(原始数据!AM71="","",IF(COUNTIF(原始数据!71:71,原始数据!AM71)&gt;1,"×",""))</f>
        <v/>
      </c>
      <c r="AF70" t="str">
        <f>IF(原始数据!AN71="","",IF(COUNTIF(原始数据!71:71,原始数据!AN71)&gt;1,"×",""))</f>
        <v/>
      </c>
      <c r="AG70" t="str">
        <f>IF(原始数据!AO71="","",IF(COUNTIF(原始数据!71:71,原始数据!AO71)&gt;1,"×",""))</f>
        <v/>
      </c>
      <c r="AH70" t="str">
        <f>IF(原始数据!AP71="","",IF(COUNTIF(原始数据!71:71,原始数据!AP71)&gt;1,"×",""))</f>
        <v/>
      </c>
      <c r="AI70" t="str">
        <f>IF(原始数据!AQ71="","",IF(COUNTIF(原始数据!71:71,原始数据!AQ71)&gt;1,"×",""))</f>
        <v/>
      </c>
      <c r="AJ70" t="str">
        <f>IF(原始数据!AR71="","",IF(COUNTIF(原始数据!71:71,原始数据!AR71)&gt;1,"×",""))</f>
        <v/>
      </c>
      <c r="AK70" t="str">
        <f>IF(原始数据!AS71="","",IF(COUNTIF(原始数据!71:71,原始数据!AS71)&gt;1,"×",""))</f>
        <v/>
      </c>
      <c r="AL70" t="str">
        <f>IF(原始数据!AT71="","",IF(COUNTIF(原始数据!71:71,原始数据!AT71)&gt;1,"×",""))</f>
        <v/>
      </c>
      <c r="AM70" t="str">
        <f>IF(原始数据!AU71="","",IF(COUNTIF(原始数据!71:71,原始数据!AU71)&gt;1,"×",""))</f>
        <v/>
      </c>
      <c r="AN70" t="str">
        <f>IF(原始数据!AV71="","",IF(COUNTIF(原始数据!71:71,原始数据!AV71)&gt;1,"×",""))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IF(原始数据!X72="-","",IF(原始数据!X72="","",IF(COUNT(FIND(原始数据!X72,原始数据!72:72))=2,"×","")))</f>
        <v/>
      </c>
      <c r="W71" t="str">
        <f>IF(原始数据!Y72="","",IF(COUNTIF(原始数据!72:72,原始数据!Y72)&gt;1,"×",""))</f>
        <v/>
      </c>
      <c r="X71" t="str">
        <f>IF(原始数据!Z72="","",IF(COUNTIF(原始数据!72:72,原始数据!Z72)&gt;1,"×",""))</f>
        <v/>
      </c>
      <c r="Y71" t="str">
        <f>IF(原始数据!AB72="","",IF(COUNTIF(原始数据!72:72,原始数据!AB72)&gt;1,"×",""))</f>
        <v/>
      </c>
      <c r="Z71" t="str">
        <f>IF(原始数据!AC72="","",IF(COUNTIF(原始数据!72:72,原始数据!AC72)&gt;1,"×",""))</f>
        <v/>
      </c>
      <c r="AA71" t="str">
        <f>IF(原始数据!AE72="","",IF(COUNTIF(原始数据!72:72,原始数据!AE72)&gt;1,"×",""))</f>
        <v/>
      </c>
      <c r="AB71" t="str">
        <f>IF(原始数据!AF72="","",IF(COUNTIF(原始数据!72:72,原始数据!AF72)&gt;1,"×",""))</f>
        <v/>
      </c>
      <c r="AC71" t="str">
        <f>IF(原始数据!AK72="","",IF(COUNTIF(原始数据!72:72,原始数据!AK72)&gt;1,"×",""))</f>
        <v/>
      </c>
      <c r="AD71" t="str">
        <f>IF(原始数据!AL72="","",IF(COUNTIF(原始数据!72:72,原始数据!AL72)&gt;1,"×",""))</f>
        <v/>
      </c>
      <c r="AE71" t="str">
        <f>IF(原始数据!AM72="","",IF(COUNTIF(原始数据!72:72,原始数据!AM72)&gt;1,"×",""))</f>
        <v/>
      </c>
      <c r="AF71" t="str">
        <f>IF(原始数据!AN72="","",IF(COUNTIF(原始数据!72:72,原始数据!AN72)&gt;1,"×",""))</f>
        <v/>
      </c>
      <c r="AG71" t="str">
        <f>IF(原始数据!AO72="","",IF(COUNTIF(原始数据!72:72,原始数据!AO72)&gt;1,"×",""))</f>
        <v/>
      </c>
      <c r="AH71" t="str">
        <f>IF(原始数据!AP72="","",IF(COUNTIF(原始数据!72:72,原始数据!AP72)&gt;1,"×",""))</f>
        <v/>
      </c>
      <c r="AI71" t="str">
        <f>IF(原始数据!AQ72="","",IF(COUNTIF(原始数据!72:72,原始数据!AQ72)&gt;1,"×",""))</f>
        <v/>
      </c>
      <c r="AJ71" t="str">
        <f>IF(原始数据!AR72="","",IF(COUNTIF(原始数据!72:72,原始数据!AR72)&gt;1,"×",""))</f>
        <v/>
      </c>
      <c r="AK71" t="str">
        <f>IF(原始数据!AS72="","",IF(COUNTIF(原始数据!72:72,原始数据!AS72)&gt;1,"×",""))</f>
        <v/>
      </c>
      <c r="AL71" t="str">
        <f>IF(原始数据!AT72="","",IF(COUNTIF(原始数据!72:72,原始数据!AT72)&gt;1,"×",""))</f>
        <v/>
      </c>
      <c r="AM71" t="str">
        <f>IF(原始数据!AU72="","",IF(COUNTIF(原始数据!72:72,原始数据!AU72)&gt;1,"×",""))</f>
        <v/>
      </c>
      <c r="AN71" t="str">
        <f>IF(原始数据!AV72="","",IF(COUNTIF(原始数据!72:72,原始数据!AV72)&gt;1,"×",""))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IF(原始数据!W75="-","",IF(原始数据!W75="","",IF(COUNT(FIND(原始数据!W75,原始数据!73:73))=2,"×","")))</f>
        <v/>
      </c>
      <c r="V72" t="str">
        <f t="array" ref="V72">IF(原始数据!X75="-","",IF(原始数据!X75="","",IF(COUNT(FIND(原始数据!X75,原始数据!73:73))=2,"×","")))</f>
        <v/>
      </c>
      <c r="W72" t="str">
        <f>IF(原始数据!Y73="","",IF(COUNTIF(原始数据!73:73,原始数据!Y73)&gt;1,"×",""))</f>
        <v/>
      </c>
      <c r="X72" t="str">
        <f>IF(原始数据!Z73="","",IF(COUNTIF(原始数据!73:73,原始数据!Z73)&gt;1,"×",""))</f>
        <v/>
      </c>
      <c r="Y72" t="str">
        <f>IF(原始数据!AB73="","",IF(COUNTIF(原始数据!73:73,原始数据!AB73)&gt;1,"×",""))</f>
        <v/>
      </c>
      <c r="Z72" t="str">
        <f>IF(原始数据!AC73="","",IF(COUNTIF(原始数据!73:73,原始数据!AC73)&gt;1,"×",""))</f>
        <v/>
      </c>
      <c r="AA72" t="str">
        <f>IF(原始数据!AE73="","",IF(COUNTIF(原始数据!73:73,原始数据!AE73)&gt;1,"×",""))</f>
        <v/>
      </c>
      <c r="AB72" t="str">
        <f>IF(原始数据!AF73="","",IF(COUNTIF(原始数据!73:73,原始数据!AF73)&gt;1,"×",""))</f>
        <v/>
      </c>
      <c r="AC72" t="str">
        <f>IF(原始数据!AK73="","",IF(COUNTIF(原始数据!73:73,原始数据!AK73)&gt;1,"×",""))</f>
        <v/>
      </c>
      <c r="AD72" t="str">
        <f>IF(原始数据!AL73="","",IF(COUNTIF(原始数据!73:73,原始数据!AL73)&gt;1,"×",""))</f>
        <v/>
      </c>
      <c r="AE72" t="str">
        <f>IF(原始数据!AM73="","",IF(COUNTIF(原始数据!73:73,原始数据!AM73)&gt;1,"×",""))</f>
        <v/>
      </c>
      <c r="AF72" t="str">
        <f>IF(原始数据!AN73="","",IF(COUNTIF(原始数据!73:73,原始数据!AN73)&gt;1,"×",""))</f>
        <v/>
      </c>
      <c r="AG72" t="str">
        <f>IF(原始数据!AO73="","",IF(COUNTIF(原始数据!73:73,原始数据!AO73)&gt;1,"×",""))</f>
        <v/>
      </c>
      <c r="AH72" t="str">
        <f>IF(原始数据!AP73="","",IF(COUNTIF(原始数据!73:73,原始数据!AP73)&gt;1,"×",""))</f>
        <v/>
      </c>
      <c r="AI72" t="str">
        <f>IF(原始数据!AQ73="","",IF(COUNTIF(原始数据!73:73,原始数据!AQ73)&gt;1,"×",""))</f>
        <v/>
      </c>
      <c r="AJ72" t="str">
        <f>IF(原始数据!AR73="","",IF(COUNTIF(原始数据!73:73,原始数据!AR73)&gt;1,"×",""))</f>
        <v/>
      </c>
      <c r="AK72" t="str">
        <f>IF(原始数据!AS73="","",IF(COUNTIF(原始数据!73:73,原始数据!AS73)&gt;1,"×",""))</f>
        <v/>
      </c>
      <c r="AL72" t="str">
        <f>IF(原始数据!AT73="","",IF(COUNTIF(原始数据!73:73,原始数据!AT73)&gt;1,"×",""))</f>
        <v/>
      </c>
      <c r="AM72" t="str">
        <f>IF(原始数据!AU73="","",IF(COUNTIF(原始数据!73:73,原始数据!AU73)&gt;1,"×",""))</f>
        <v/>
      </c>
      <c r="AN72" t="str">
        <f>IF(原始数据!AV73="","",IF(COUNTIF(原始数据!73:73,原始数据!AV73)&gt;1,"×",""))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IF(原始数据!W76="-","",IF(原始数据!W76="","",IF(COUNT(FIND(原始数据!W76,原始数据!74:74))=2,"×","")))</f>
        <v/>
      </c>
      <c r="V73" t="str">
        <f t="array" ref="V73">IF(原始数据!X76="-","",IF(原始数据!X76="","",IF(COUNT(FIND(原始数据!X76,原始数据!74:74))=2,"×","")))</f>
        <v/>
      </c>
      <c r="W73" t="str">
        <f>IF(原始数据!Y74="","",IF(COUNTIF(原始数据!74:74,原始数据!Y74)&gt;1,"×",""))</f>
        <v/>
      </c>
      <c r="X73" t="str">
        <f>IF(原始数据!Z74="","",IF(COUNTIF(原始数据!74:74,原始数据!Z74)&gt;1,"×",""))</f>
        <v/>
      </c>
      <c r="Y73" t="str">
        <f>IF(原始数据!AB74="","",IF(COUNTIF(原始数据!74:74,原始数据!AB74)&gt;1,"×",""))</f>
        <v/>
      </c>
      <c r="Z73" t="str">
        <f>IF(原始数据!AC74="","",IF(COUNTIF(原始数据!74:74,原始数据!AC74)&gt;1,"×",""))</f>
        <v/>
      </c>
      <c r="AA73" t="str">
        <f>IF(原始数据!AE74="","",IF(COUNTIF(原始数据!74:74,原始数据!AE74)&gt;1,"×",""))</f>
        <v/>
      </c>
      <c r="AB73" t="str">
        <f>IF(原始数据!AF74="","",IF(COUNTIF(原始数据!74:74,原始数据!AF74)&gt;1,"×",""))</f>
        <v/>
      </c>
      <c r="AC73" t="str">
        <f>IF(原始数据!AK74="","",IF(COUNTIF(原始数据!74:74,原始数据!AK74)&gt;1,"×",""))</f>
        <v/>
      </c>
      <c r="AD73" t="str">
        <f>IF(原始数据!AL74="","",IF(COUNTIF(原始数据!74:74,原始数据!AL74)&gt;1,"×",""))</f>
        <v/>
      </c>
      <c r="AE73" t="str">
        <f>IF(原始数据!AM74="","",IF(COUNTIF(原始数据!74:74,原始数据!AM74)&gt;1,"×",""))</f>
        <v/>
      </c>
      <c r="AF73" t="str">
        <f>IF(原始数据!AN74="","",IF(COUNTIF(原始数据!74:74,原始数据!AN74)&gt;1,"×",""))</f>
        <v/>
      </c>
      <c r="AG73" t="str">
        <f>IF(原始数据!AO74="","",IF(COUNTIF(原始数据!74:74,原始数据!AO74)&gt;1,"×",""))</f>
        <v/>
      </c>
      <c r="AH73" t="str">
        <f>IF(原始数据!AP74="","",IF(COUNTIF(原始数据!74:74,原始数据!AP74)&gt;1,"×",""))</f>
        <v/>
      </c>
      <c r="AI73" t="str">
        <f>IF(原始数据!AQ74="","",IF(COUNTIF(原始数据!74:74,原始数据!AQ74)&gt;1,"×",""))</f>
        <v/>
      </c>
      <c r="AJ73" t="str">
        <f>IF(原始数据!AR74="","",IF(COUNTIF(原始数据!74:74,原始数据!AR74)&gt;1,"×",""))</f>
        <v/>
      </c>
      <c r="AK73" t="str">
        <f>IF(原始数据!AS74="","",IF(COUNTIF(原始数据!74:74,原始数据!AS74)&gt;1,"×",""))</f>
        <v/>
      </c>
      <c r="AL73" t="str">
        <f>IF(原始数据!AT74="","",IF(COUNTIF(原始数据!74:74,原始数据!AT74)&gt;1,"×",""))</f>
        <v/>
      </c>
      <c r="AM73" t="str">
        <f>IF(原始数据!AU74="","",IF(COUNTIF(原始数据!74:74,原始数据!AU74)&gt;1,"×",""))</f>
        <v/>
      </c>
      <c r="AN73" t="str">
        <f>IF(原始数据!AV74="","",IF(COUNTIF(原始数据!74:74,原始数据!AV74)&gt;1,"×",""))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IF(原始数据!W77="-","",IF(原始数据!W77="","",IF(COUNT(FIND(原始数据!W77,原始数据!75:75))=2,"×","")))</f>
        <v/>
      </c>
      <c r="V74" t="str">
        <f t="array" ref="V74">IF(原始数据!X77="-","",IF(原始数据!X77="","",IF(COUNT(FIND(原始数据!X77,原始数据!75:75))=2,"×","")))</f>
        <v/>
      </c>
      <c r="W74" t="str">
        <f>IF(原始数据!Y75="","",IF(COUNTIF(原始数据!75:75,原始数据!Y75)&gt;1,"×",""))</f>
        <v/>
      </c>
      <c r="X74" t="str">
        <f>IF(原始数据!Z75="","",IF(COUNTIF(原始数据!75:75,原始数据!Z75)&gt;1,"×",""))</f>
        <v/>
      </c>
      <c r="Y74" t="str">
        <f>IF(原始数据!AB75="","",IF(COUNTIF(原始数据!75:75,原始数据!AB75)&gt;1,"×",""))</f>
        <v/>
      </c>
      <c r="Z74" t="str">
        <f>IF(原始数据!AC75="","",IF(COUNTIF(原始数据!75:75,原始数据!AC75)&gt;1,"×",""))</f>
        <v/>
      </c>
      <c r="AA74" t="str">
        <f>IF(原始数据!AE75="","",IF(COUNTIF(原始数据!75:75,原始数据!AE75)&gt;1,"×",""))</f>
        <v/>
      </c>
      <c r="AB74" t="str">
        <f>IF(原始数据!AF75="","",IF(COUNTIF(原始数据!75:75,原始数据!AF75)&gt;1,"×",""))</f>
        <v/>
      </c>
      <c r="AC74" t="str">
        <f>IF(原始数据!AK75="","",IF(COUNTIF(原始数据!75:75,原始数据!AK75)&gt;1,"×",""))</f>
        <v/>
      </c>
      <c r="AD74" t="str">
        <f>IF(原始数据!AL75="","",IF(COUNTIF(原始数据!75:75,原始数据!AL75)&gt;1,"×",""))</f>
        <v/>
      </c>
      <c r="AE74" t="str">
        <f>IF(原始数据!AM75="","",IF(COUNTIF(原始数据!75:75,原始数据!AM75)&gt;1,"×",""))</f>
        <v/>
      </c>
      <c r="AF74" t="str">
        <f>IF(原始数据!AN75="","",IF(COUNTIF(原始数据!75:75,原始数据!AN75)&gt;1,"×",""))</f>
        <v/>
      </c>
      <c r="AG74" t="str">
        <f>IF(原始数据!AO75="","",IF(COUNTIF(原始数据!75:75,原始数据!AO75)&gt;1,"×",""))</f>
        <v/>
      </c>
      <c r="AH74" t="str">
        <f>IF(原始数据!AP75="","",IF(COUNTIF(原始数据!75:75,原始数据!AP75)&gt;1,"×",""))</f>
        <v/>
      </c>
      <c r="AI74" t="str">
        <f>IF(原始数据!AQ75="","",IF(COUNTIF(原始数据!75:75,原始数据!AQ75)&gt;1,"×",""))</f>
        <v/>
      </c>
      <c r="AJ74" t="str">
        <f>IF(原始数据!AR75="","",IF(COUNTIF(原始数据!75:75,原始数据!AR75)&gt;1,"×",""))</f>
        <v/>
      </c>
      <c r="AK74" t="str">
        <f>IF(原始数据!AS75="","",IF(COUNTIF(原始数据!75:75,原始数据!AS75)&gt;1,"×",""))</f>
        <v/>
      </c>
      <c r="AL74" t="str">
        <f>IF(原始数据!AT75="","",IF(COUNTIF(原始数据!75:75,原始数据!AT75)&gt;1,"×",""))</f>
        <v/>
      </c>
      <c r="AM74" t="str">
        <f>IF(原始数据!AU75="","",IF(COUNTIF(原始数据!75:75,原始数据!AU75)&gt;1,"×",""))</f>
        <v/>
      </c>
      <c r="AN74" t="str">
        <f>IF(原始数据!AV75="","",IF(COUNTIF(原始数据!75:75,原始数据!AV75)&gt;1,"×",""))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IF(原始数据!W78="-","",IF(原始数据!W78="","",IF(COUNT(FIND(原始数据!W78,原始数据!76:76))=2,"×","")))</f>
        <v/>
      </c>
      <c r="V75" t="str">
        <f t="array" ref="V75">IF(原始数据!X78="-","",IF(原始数据!X78="","",IF(COUNT(FIND(原始数据!X78,原始数据!76:76))=2,"×","")))</f>
        <v/>
      </c>
      <c r="W75" t="str">
        <f>IF(原始数据!Y76="","",IF(COUNTIF(原始数据!76:76,原始数据!Y76)&gt;1,"×",""))</f>
        <v/>
      </c>
      <c r="X75" t="str">
        <f>IF(原始数据!Z76="","",IF(COUNTIF(原始数据!76:76,原始数据!Z76)&gt;1,"×",""))</f>
        <v/>
      </c>
      <c r="Y75" t="str">
        <f>IF(原始数据!AB76="","",IF(COUNTIF(原始数据!76:76,原始数据!AB76)&gt;1,"×",""))</f>
        <v/>
      </c>
      <c r="Z75" t="str">
        <f>IF(原始数据!AC76="","",IF(COUNTIF(原始数据!76:76,原始数据!AC76)&gt;1,"×",""))</f>
        <v/>
      </c>
      <c r="AA75" t="str">
        <f>IF(原始数据!AE76="","",IF(COUNTIF(原始数据!76:76,原始数据!AE76)&gt;1,"×",""))</f>
        <v/>
      </c>
      <c r="AB75" t="str">
        <f>IF(原始数据!AF76="","",IF(COUNTIF(原始数据!76:76,原始数据!AF76)&gt;1,"×",""))</f>
        <v/>
      </c>
      <c r="AC75" t="str">
        <f>IF(原始数据!AK76="","",IF(COUNTIF(原始数据!76:76,原始数据!AK76)&gt;1,"×",""))</f>
        <v/>
      </c>
      <c r="AD75" t="str">
        <f>IF(原始数据!AL76="","",IF(COUNTIF(原始数据!76:76,原始数据!AL76)&gt;1,"×",""))</f>
        <v/>
      </c>
      <c r="AE75" t="str">
        <f>IF(原始数据!AM76="","",IF(COUNTIF(原始数据!76:76,原始数据!AM76)&gt;1,"×",""))</f>
        <v/>
      </c>
      <c r="AF75" t="str">
        <f>IF(原始数据!AN76="","",IF(COUNTIF(原始数据!76:76,原始数据!AN76)&gt;1,"×",""))</f>
        <v/>
      </c>
      <c r="AG75" t="str">
        <f>IF(原始数据!AO76="","",IF(COUNTIF(原始数据!76:76,原始数据!AO76)&gt;1,"×",""))</f>
        <v/>
      </c>
      <c r="AH75" t="str">
        <f>IF(原始数据!AP76="","",IF(COUNTIF(原始数据!76:76,原始数据!AP76)&gt;1,"×",""))</f>
        <v/>
      </c>
      <c r="AI75" t="str">
        <f>IF(原始数据!AQ76="","",IF(COUNTIF(原始数据!76:76,原始数据!AQ76)&gt;1,"×",""))</f>
        <v/>
      </c>
      <c r="AJ75" t="str">
        <f>IF(原始数据!AR76="","",IF(COUNTIF(原始数据!76:76,原始数据!AR76)&gt;1,"×",""))</f>
        <v/>
      </c>
      <c r="AK75" t="str">
        <f>IF(原始数据!AS76="","",IF(COUNTIF(原始数据!76:76,原始数据!AS76)&gt;1,"×",""))</f>
        <v/>
      </c>
      <c r="AL75" t="str">
        <f>IF(原始数据!AT76="","",IF(COUNTIF(原始数据!76:76,原始数据!AT76)&gt;1,"×",""))</f>
        <v/>
      </c>
      <c r="AM75" t="str">
        <f>IF(原始数据!AU76="","",IF(COUNTIF(原始数据!76:76,原始数据!AU76)&gt;1,"×",""))</f>
        <v/>
      </c>
      <c r="AN75" t="str">
        <f>IF(原始数据!AV76="","",IF(COUNTIF(原始数据!76:76,原始数据!AV76)&gt;1,"×",""))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IF(原始数据!W79="-","",IF(原始数据!W79="","",IF(COUNT(FIND(原始数据!W79,原始数据!77:77))=2,"×","")))</f>
        <v/>
      </c>
      <c r="V76" t="str">
        <f t="array" ref="V76">IF(原始数据!X79="-","",IF(原始数据!X79="","",IF(COUNT(FIND(原始数据!X79,原始数据!77:77))=2,"×","")))</f>
        <v/>
      </c>
      <c r="W76" t="str">
        <f>IF(原始数据!Y77="","",IF(COUNTIF(原始数据!77:77,原始数据!Y77)&gt;1,"×",""))</f>
        <v/>
      </c>
      <c r="X76" t="str">
        <f>IF(原始数据!Z77="","",IF(COUNTIF(原始数据!77:77,原始数据!Z77)&gt;1,"×",""))</f>
        <v/>
      </c>
      <c r="Y76" t="str">
        <f>IF(原始数据!AB77="","",IF(COUNTIF(原始数据!77:77,原始数据!AB77)&gt;1,"×",""))</f>
        <v/>
      </c>
      <c r="Z76" t="str">
        <f>IF(原始数据!AC77="","",IF(COUNTIF(原始数据!77:77,原始数据!AC77)&gt;1,"×",""))</f>
        <v/>
      </c>
      <c r="AA76" t="str">
        <f>IF(原始数据!AE77="","",IF(COUNTIF(原始数据!77:77,原始数据!AE77)&gt;1,"×",""))</f>
        <v/>
      </c>
      <c r="AB76" t="str">
        <f>IF(原始数据!AF77="","",IF(COUNTIF(原始数据!77:77,原始数据!AF77)&gt;1,"×",""))</f>
        <v/>
      </c>
      <c r="AC76" t="str">
        <f>IF(原始数据!AK77="","",IF(COUNTIF(原始数据!77:77,原始数据!AK77)&gt;1,"×",""))</f>
        <v/>
      </c>
      <c r="AD76" t="str">
        <f>IF(原始数据!AL77="","",IF(COUNTIF(原始数据!77:77,原始数据!AL77)&gt;1,"×",""))</f>
        <v/>
      </c>
      <c r="AE76" t="str">
        <f>IF(原始数据!AM77="","",IF(COUNTIF(原始数据!77:77,原始数据!AM77)&gt;1,"×",""))</f>
        <v/>
      </c>
      <c r="AF76" t="str">
        <f>IF(原始数据!AN77="","",IF(COUNTIF(原始数据!77:77,原始数据!AN77)&gt;1,"×",""))</f>
        <v/>
      </c>
      <c r="AG76" t="str">
        <f>IF(原始数据!AO77="","",IF(COUNTIF(原始数据!77:77,原始数据!AO77)&gt;1,"×",""))</f>
        <v/>
      </c>
      <c r="AH76" t="str">
        <f>IF(原始数据!AP77="","",IF(COUNTIF(原始数据!77:77,原始数据!AP77)&gt;1,"×",""))</f>
        <v/>
      </c>
      <c r="AI76" t="str">
        <f>IF(原始数据!AQ77="","",IF(COUNTIF(原始数据!77:77,原始数据!AQ77)&gt;1,"×",""))</f>
        <v/>
      </c>
      <c r="AJ76" t="str">
        <f>IF(原始数据!AR77="","",IF(COUNTIF(原始数据!77:77,原始数据!AR77)&gt;1,"×",""))</f>
        <v/>
      </c>
      <c r="AK76" t="str">
        <f>IF(原始数据!AS77="","",IF(COUNTIF(原始数据!77:77,原始数据!AS77)&gt;1,"×",""))</f>
        <v/>
      </c>
      <c r="AL76" t="str">
        <f>IF(原始数据!AT77="","",IF(COUNTIF(原始数据!77:77,原始数据!AT77)&gt;1,"×",""))</f>
        <v/>
      </c>
      <c r="AM76" t="str">
        <f>IF(原始数据!AU77="","",IF(COUNTIF(原始数据!77:77,原始数据!AU77)&gt;1,"×",""))</f>
        <v/>
      </c>
      <c r="AN76" t="str">
        <f>IF(原始数据!AV77="","",IF(COUNTIF(原始数据!77:77,原始数据!AV77)&gt;1,"×",""))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IF(原始数据!X78="-","",IF(原始数据!X78="","",IF(COUNT(FIND(原始数据!X78,原始数据!78:78))=2,"×","")))</f>
        <v/>
      </c>
      <c r="W77" t="str">
        <f>IF(原始数据!Y78="","",IF(COUNTIF(原始数据!78:78,原始数据!Y78)&gt;1,"×",""))</f>
        <v/>
      </c>
      <c r="X77" t="str">
        <f>IF(原始数据!Z78="","",IF(COUNTIF(原始数据!78:78,原始数据!Z78)&gt;1,"×",""))</f>
        <v/>
      </c>
      <c r="Y77" t="str">
        <f>IF(原始数据!AB78="","",IF(COUNTIF(原始数据!78:78,原始数据!AB78)&gt;1,"×",""))</f>
        <v/>
      </c>
      <c r="Z77" t="str">
        <f>IF(原始数据!AC78="","",IF(COUNTIF(原始数据!78:78,原始数据!AC78)&gt;1,"×",""))</f>
        <v/>
      </c>
      <c r="AA77" t="str">
        <f>IF(原始数据!AE78="","",IF(COUNTIF(原始数据!78:78,原始数据!AE78)&gt;1,"×",""))</f>
        <v/>
      </c>
      <c r="AB77" t="str">
        <f>IF(原始数据!AF78="","",IF(COUNTIF(原始数据!78:78,原始数据!AF78)&gt;1,"×",""))</f>
        <v/>
      </c>
      <c r="AC77" t="str">
        <f>IF(原始数据!AK78="","",IF(COUNTIF(原始数据!78:78,原始数据!AK78)&gt;1,"×",""))</f>
        <v/>
      </c>
      <c r="AD77" t="str">
        <f>IF(原始数据!AL78="","",IF(COUNTIF(原始数据!78:78,原始数据!AL78)&gt;1,"×",""))</f>
        <v/>
      </c>
      <c r="AE77" t="str">
        <f>IF(原始数据!AM78="","",IF(COUNTIF(原始数据!78:78,原始数据!AM78)&gt;1,"×",""))</f>
        <v/>
      </c>
      <c r="AF77" t="str">
        <f>IF(原始数据!AN78="","",IF(COUNTIF(原始数据!78:78,原始数据!AN78)&gt;1,"×",""))</f>
        <v/>
      </c>
      <c r="AG77" t="str">
        <f>IF(原始数据!AO78="","",IF(COUNTIF(原始数据!78:78,原始数据!AO78)&gt;1,"×",""))</f>
        <v/>
      </c>
      <c r="AH77" t="str">
        <f>IF(原始数据!AP78="","",IF(COUNTIF(原始数据!78:78,原始数据!AP78)&gt;1,"×",""))</f>
        <v/>
      </c>
      <c r="AI77" t="str">
        <f>IF(原始数据!AQ78="","",IF(COUNTIF(原始数据!78:78,原始数据!AQ78)&gt;1,"×",""))</f>
        <v/>
      </c>
      <c r="AJ77" t="str">
        <f>IF(原始数据!AR78="","",IF(COUNTIF(原始数据!78:78,原始数据!AR78)&gt;1,"×",""))</f>
        <v/>
      </c>
      <c r="AK77" t="str">
        <f>IF(原始数据!AS78="","",IF(COUNTIF(原始数据!78:78,原始数据!AS78)&gt;1,"×",""))</f>
        <v/>
      </c>
      <c r="AL77" t="str">
        <f>IF(原始数据!AT78="","",IF(COUNTIF(原始数据!78:78,原始数据!AT78)&gt;1,"×",""))</f>
        <v/>
      </c>
      <c r="AM77" t="str">
        <f>IF(原始数据!AU78="","",IF(COUNTIF(原始数据!78:78,原始数据!AU78)&gt;1,"×",""))</f>
        <v/>
      </c>
      <c r="AN77" t="str">
        <f>IF(原始数据!AV78="","",IF(COUNTIF(原始数据!78:78,原始数据!AV78)&gt;1,"×",""))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IF(原始数据!X79="-","",IF(原始数据!X79="","",IF(COUNT(FIND(原始数据!X79,原始数据!79:79))=2,"×","")))</f>
        <v/>
      </c>
      <c r="W78" t="str">
        <f>IF(原始数据!Y79="","",IF(COUNTIF(原始数据!79:79,原始数据!Y79)&gt;1,"×",""))</f>
        <v/>
      </c>
      <c r="X78" t="str">
        <f>IF(原始数据!Z79="","",IF(COUNTIF(原始数据!79:79,原始数据!Z79)&gt;1,"×",""))</f>
        <v/>
      </c>
      <c r="Y78" t="str">
        <f>IF(原始数据!AB79="","",IF(COUNTIF(原始数据!79:79,原始数据!AB79)&gt;1,"×",""))</f>
        <v/>
      </c>
      <c r="Z78" t="str">
        <f>IF(原始数据!AC79="","",IF(COUNTIF(原始数据!79:79,原始数据!AC79)&gt;1,"×",""))</f>
        <v/>
      </c>
      <c r="AA78" t="str">
        <f>IF(原始数据!AE79="","",IF(COUNTIF(原始数据!79:79,原始数据!AE79)&gt;1,"×",""))</f>
        <v/>
      </c>
      <c r="AB78" t="str">
        <f>IF(原始数据!AF79="","",IF(COUNTIF(原始数据!79:79,原始数据!AF79)&gt;1,"×",""))</f>
        <v/>
      </c>
      <c r="AC78" t="str">
        <f>IF(原始数据!AK79="","",IF(COUNTIF(原始数据!79:79,原始数据!AK79)&gt;1,"×",""))</f>
        <v/>
      </c>
      <c r="AD78" t="str">
        <f>IF(原始数据!AL79="","",IF(COUNTIF(原始数据!79:79,原始数据!AL79)&gt;1,"×",""))</f>
        <v/>
      </c>
      <c r="AE78" t="str">
        <f>IF(原始数据!AM79="","",IF(COUNTIF(原始数据!79:79,原始数据!AM79)&gt;1,"×",""))</f>
        <v/>
      </c>
      <c r="AF78" t="str">
        <f>IF(原始数据!AN79="","",IF(COUNTIF(原始数据!79:79,原始数据!AN79)&gt;1,"×",""))</f>
        <v/>
      </c>
      <c r="AG78" t="str">
        <f>IF(原始数据!AO79="","",IF(COUNTIF(原始数据!79:79,原始数据!AO79)&gt;1,"×",""))</f>
        <v/>
      </c>
      <c r="AH78" t="str">
        <f>IF(原始数据!AP79="","",IF(COUNTIF(原始数据!79:79,原始数据!AP79)&gt;1,"×",""))</f>
        <v/>
      </c>
      <c r="AI78" t="str">
        <f>IF(原始数据!AQ79="","",IF(COUNTIF(原始数据!79:79,原始数据!AQ79)&gt;1,"×",""))</f>
        <v/>
      </c>
      <c r="AJ78" t="str">
        <f>IF(原始数据!AR79="","",IF(COUNTIF(原始数据!79:79,原始数据!AR79)&gt;1,"×",""))</f>
        <v/>
      </c>
      <c r="AK78" t="str">
        <f>IF(原始数据!AS79="","",IF(COUNTIF(原始数据!79:79,原始数据!AS79)&gt;1,"×",""))</f>
        <v/>
      </c>
      <c r="AL78" t="str">
        <f>IF(原始数据!AT79="","",IF(COUNTIF(原始数据!79:79,原始数据!AT79)&gt;1,"×",""))</f>
        <v/>
      </c>
      <c r="AM78" t="str">
        <f>IF(原始数据!AU79="","",IF(COUNTIF(原始数据!79:79,原始数据!AU79)&gt;1,"×",""))</f>
        <v/>
      </c>
      <c r="AN78" t="str">
        <f>IF(原始数据!AV79="","",IF(COUNTIF(原始数据!79:79,原始数据!AV79)&gt;1,"×",""))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IF(原始数据!X80="-","",IF(原始数据!X80="","",IF(COUNT(FIND(原始数据!X80,原始数据!80:80))=2,"×","")))</f>
        <v/>
      </c>
      <c r="W79" t="str">
        <f>IF(原始数据!Y80="","",IF(COUNTIF(原始数据!80:80,原始数据!Y80)&gt;1,"×",""))</f>
        <v/>
      </c>
      <c r="X79" t="str">
        <f>IF(原始数据!Z80="","",IF(COUNTIF(原始数据!80:80,原始数据!Z80)&gt;1,"×",""))</f>
        <v/>
      </c>
      <c r="Y79" t="str">
        <f>IF(原始数据!AB80="","",IF(COUNTIF(原始数据!80:80,原始数据!AB80)&gt;1,"×",""))</f>
        <v/>
      </c>
      <c r="Z79" t="str">
        <f>IF(原始数据!AC80="","",IF(COUNTIF(原始数据!80:80,原始数据!AC80)&gt;1,"×",""))</f>
        <v/>
      </c>
      <c r="AA79" t="str">
        <f>IF(原始数据!AE80="","",IF(COUNTIF(原始数据!80:80,原始数据!AE80)&gt;1,"×",""))</f>
        <v/>
      </c>
      <c r="AB79" t="str">
        <f>IF(原始数据!AF80="","",IF(COUNTIF(原始数据!80:80,原始数据!AF80)&gt;1,"×",""))</f>
        <v/>
      </c>
      <c r="AC79" t="str">
        <f>IF(原始数据!AK80="","",IF(COUNTIF(原始数据!80:80,原始数据!AK80)&gt;1,"×",""))</f>
        <v/>
      </c>
      <c r="AD79" t="str">
        <f>IF(原始数据!AL80="","",IF(COUNTIF(原始数据!80:80,原始数据!AL80)&gt;1,"×",""))</f>
        <v/>
      </c>
      <c r="AE79" t="str">
        <f>IF(原始数据!AM80="","",IF(COUNTIF(原始数据!80:80,原始数据!AM80)&gt;1,"×",""))</f>
        <v/>
      </c>
      <c r="AF79" t="str">
        <f>IF(原始数据!AN80="","",IF(COUNTIF(原始数据!80:80,原始数据!AN80)&gt;1,"×",""))</f>
        <v/>
      </c>
      <c r="AG79" t="str">
        <f>IF(原始数据!AO80="","",IF(COUNTIF(原始数据!80:80,原始数据!AO80)&gt;1,"×",""))</f>
        <v/>
      </c>
      <c r="AH79" t="str">
        <f>IF(原始数据!AP80="","",IF(COUNTIF(原始数据!80:80,原始数据!AP80)&gt;1,"×",""))</f>
        <v/>
      </c>
      <c r="AI79" t="str">
        <f>IF(原始数据!AQ80="","",IF(COUNTIF(原始数据!80:80,原始数据!AQ80)&gt;1,"×",""))</f>
        <v/>
      </c>
      <c r="AJ79" t="str">
        <f>IF(原始数据!AR80="","",IF(COUNTIF(原始数据!80:80,原始数据!AR80)&gt;1,"×",""))</f>
        <v/>
      </c>
      <c r="AK79" t="str">
        <f>IF(原始数据!AS80="","",IF(COUNTIF(原始数据!80:80,原始数据!AS80)&gt;1,"×",""))</f>
        <v/>
      </c>
      <c r="AL79" t="str">
        <f>IF(原始数据!AT80="","",IF(COUNTIF(原始数据!80:80,原始数据!AT80)&gt;1,"×",""))</f>
        <v/>
      </c>
      <c r="AM79" t="str">
        <f>IF(原始数据!AU80="","",IF(COUNTIF(原始数据!80:80,原始数据!AU80)&gt;1,"×",""))</f>
        <v/>
      </c>
      <c r="AN79" t="str">
        <f>IF(原始数据!AV80="","",IF(COUNTIF(原始数据!80:80,原始数据!AV80)&gt;1,"×",""))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IF(原始数据!X81="-","",IF(原始数据!X81="","",IF(COUNT(FIND(原始数据!X81,原始数据!81:81))=2,"×","")))</f>
        <v/>
      </c>
      <c r="W80" t="str">
        <f>IF(原始数据!Y81="","",IF(COUNTIF(原始数据!81:81,原始数据!Y81)&gt;1,"×",""))</f>
        <v/>
      </c>
      <c r="X80" t="str">
        <f>IF(原始数据!Z81="","",IF(COUNTIF(原始数据!81:81,原始数据!Z81)&gt;1,"×",""))</f>
        <v/>
      </c>
      <c r="Y80" t="str">
        <f>IF(原始数据!AB81="","",IF(COUNTIF(原始数据!81:81,原始数据!AB81)&gt;1,"×",""))</f>
        <v/>
      </c>
      <c r="Z80" t="str">
        <f>IF(原始数据!AC81="","",IF(COUNTIF(原始数据!81:81,原始数据!AC81)&gt;1,"×",""))</f>
        <v/>
      </c>
      <c r="AA80" t="str">
        <f>IF(原始数据!AE81="","",IF(COUNTIF(原始数据!81:81,原始数据!AE81)&gt;1,"×",""))</f>
        <v/>
      </c>
      <c r="AB80" t="str">
        <f>IF(原始数据!AF81="","",IF(COUNTIF(原始数据!81:81,原始数据!AF81)&gt;1,"×",""))</f>
        <v/>
      </c>
      <c r="AC80" t="str">
        <f>IF(原始数据!AK81="","",IF(COUNTIF(原始数据!81:81,原始数据!AK81)&gt;1,"×",""))</f>
        <v/>
      </c>
      <c r="AD80" t="str">
        <f>IF(原始数据!AL81="","",IF(COUNTIF(原始数据!81:81,原始数据!AL81)&gt;1,"×",""))</f>
        <v/>
      </c>
      <c r="AE80" t="str">
        <f>IF(原始数据!AM81="","",IF(COUNTIF(原始数据!81:81,原始数据!AM81)&gt;1,"×",""))</f>
        <v/>
      </c>
      <c r="AF80" t="str">
        <f>IF(原始数据!AN81="","",IF(COUNTIF(原始数据!81:81,原始数据!AN81)&gt;1,"×",""))</f>
        <v/>
      </c>
      <c r="AG80" t="str">
        <f>IF(原始数据!AO81="","",IF(COUNTIF(原始数据!81:81,原始数据!AO81)&gt;1,"×",""))</f>
        <v/>
      </c>
      <c r="AH80" t="str">
        <f>IF(原始数据!AP81="","",IF(COUNTIF(原始数据!81:81,原始数据!AP81)&gt;1,"×",""))</f>
        <v/>
      </c>
      <c r="AI80" t="str">
        <f>IF(原始数据!AQ81="","",IF(COUNTIF(原始数据!81:81,原始数据!AQ81)&gt;1,"×",""))</f>
        <v/>
      </c>
      <c r="AJ80" t="str">
        <f>IF(原始数据!AR81="","",IF(COUNTIF(原始数据!81:81,原始数据!AR81)&gt;1,"×",""))</f>
        <v/>
      </c>
      <c r="AK80" t="str">
        <f>IF(原始数据!AS81="","",IF(COUNTIF(原始数据!81:81,原始数据!AS81)&gt;1,"×",""))</f>
        <v/>
      </c>
      <c r="AL80" t="str">
        <f>IF(原始数据!AT81="","",IF(COUNTIF(原始数据!81:81,原始数据!AT81)&gt;1,"×",""))</f>
        <v/>
      </c>
      <c r="AM80" t="str">
        <f>IF(原始数据!AU81="","",IF(COUNTIF(原始数据!81:81,原始数据!AU81)&gt;1,"×",""))</f>
        <v/>
      </c>
      <c r="AN80" t="str">
        <f>IF(原始数据!AV81="","",IF(COUNTIF(原始数据!81:81,原始数据!AV81)&gt;1,"×",""))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IF(原始数据!X82="-","",IF(原始数据!X82="","",IF(COUNT(FIND(原始数据!X82,原始数据!82:82))=2,"×","")))</f>
        <v/>
      </c>
      <c r="W81" t="str">
        <f>IF(原始数据!Y82="","",IF(COUNTIF(原始数据!82:82,原始数据!Y82)&gt;1,"×",""))</f>
        <v/>
      </c>
      <c r="X81" t="str">
        <f>IF(原始数据!Z82="","",IF(COUNTIF(原始数据!82:82,原始数据!Z82)&gt;1,"×",""))</f>
        <v/>
      </c>
      <c r="Y81" t="str">
        <f>IF(原始数据!AB82="","",IF(COUNTIF(原始数据!82:82,原始数据!AB82)&gt;1,"×",""))</f>
        <v/>
      </c>
      <c r="Z81" t="str">
        <f>IF(原始数据!AC82="","",IF(COUNTIF(原始数据!82:82,原始数据!AC82)&gt;1,"×",""))</f>
        <v/>
      </c>
      <c r="AA81" t="str">
        <f>IF(原始数据!AE82="","",IF(COUNTIF(原始数据!82:82,原始数据!AE82)&gt;1,"×",""))</f>
        <v/>
      </c>
      <c r="AB81" t="str">
        <f>IF(原始数据!AF82="","",IF(COUNTIF(原始数据!82:82,原始数据!AF82)&gt;1,"×",""))</f>
        <v/>
      </c>
      <c r="AC81" t="str">
        <f>IF(原始数据!AK82="","",IF(COUNTIF(原始数据!82:82,原始数据!AK82)&gt;1,"×",""))</f>
        <v/>
      </c>
      <c r="AD81" t="str">
        <f>IF(原始数据!AL82="","",IF(COUNTIF(原始数据!82:82,原始数据!AL82)&gt;1,"×",""))</f>
        <v/>
      </c>
      <c r="AE81" t="str">
        <f>IF(原始数据!AM82="","",IF(COUNTIF(原始数据!82:82,原始数据!AM82)&gt;1,"×",""))</f>
        <v/>
      </c>
      <c r="AF81" t="str">
        <f>IF(原始数据!AN82="","",IF(COUNTIF(原始数据!82:82,原始数据!AN82)&gt;1,"×",""))</f>
        <v/>
      </c>
      <c r="AG81" t="str">
        <f>IF(原始数据!AO82="","",IF(COUNTIF(原始数据!82:82,原始数据!AO82)&gt;1,"×",""))</f>
        <v/>
      </c>
      <c r="AH81" t="str">
        <f>IF(原始数据!AP82="","",IF(COUNTIF(原始数据!82:82,原始数据!AP82)&gt;1,"×",""))</f>
        <v/>
      </c>
      <c r="AI81" t="str">
        <f>IF(原始数据!AQ82="","",IF(COUNTIF(原始数据!82:82,原始数据!AQ82)&gt;1,"×",""))</f>
        <v/>
      </c>
      <c r="AJ81" t="str">
        <f>IF(原始数据!AR82="","",IF(COUNTIF(原始数据!82:82,原始数据!AR82)&gt;1,"×",""))</f>
        <v/>
      </c>
      <c r="AK81" t="str">
        <f>IF(原始数据!AS82="","",IF(COUNTIF(原始数据!82:82,原始数据!AS82)&gt;1,"×",""))</f>
        <v/>
      </c>
      <c r="AL81" t="str">
        <f>IF(原始数据!AT82="","",IF(COUNTIF(原始数据!82:82,原始数据!AT82)&gt;1,"×",""))</f>
        <v/>
      </c>
      <c r="AM81" t="str">
        <f>IF(原始数据!AU82="","",IF(COUNTIF(原始数据!82:82,原始数据!AU82)&gt;1,"×",""))</f>
        <v/>
      </c>
      <c r="AN81" t="str">
        <f>IF(原始数据!AV82="","",IF(COUNTIF(原始数据!82:82,原始数据!AV82)&gt;1,"×",""))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IF(原始数据!X83="-","",IF(原始数据!X83="","",IF(COUNT(FIND(原始数据!X83,原始数据!83:83))=2,"×","")))</f>
        <v/>
      </c>
      <c r="W82" t="str">
        <f>IF(原始数据!Y83="","",IF(COUNTIF(原始数据!83:83,原始数据!Y83)&gt;1,"×",""))</f>
        <v/>
      </c>
      <c r="X82" t="str">
        <f>IF(原始数据!Z83="","",IF(COUNTIF(原始数据!83:83,原始数据!Z83)&gt;1,"×",""))</f>
        <v/>
      </c>
      <c r="Y82" t="str">
        <f>IF(原始数据!AB83="","",IF(COUNTIF(原始数据!83:83,原始数据!AB83)&gt;1,"×",""))</f>
        <v/>
      </c>
      <c r="Z82" t="str">
        <f>IF(原始数据!AC83="","",IF(COUNTIF(原始数据!83:83,原始数据!AC83)&gt;1,"×",""))</f>
        <v/>
      </c>
      <c r="AA82" t="str">
        <f>IF(原始数据!AE83="","",IF(COUNTIF(原始数据!83:83,原始数据!AE83)&gt;1,"×",""))</f>
        <v/>
      </c>
      <c r="AB82" t="str">
        <f>IF(原始数据!AF83="","",IF(COUNTIF(原始数据!83:83,原始数据!AF83)&gt;1,"×",""))</f>
        <v/>
      </c>
      <c r="AC82" t="str">
        <f>IF(原始数据!AK83="","",IF(COUNTIF(原始数据!83:83,原始数据!AK83)&gt;1,"×",""))</f>
        <v/>
      </c>
      <c r="AD82" t="str">
        <f>IF(原始数据!AL83="","",IF(COUNTIF(原始数据!83:83,原始数据!AL83)&gt;1,"×",""))</f>
        <v/>
      </c>
      <c r="AE82" t="str">
        <f>IF(原始数据!AM83="","",IF(COUNTIF(原始数据!83:83,原始数据!AM83)&gt;1,"×",""))</f>
        <v/>
      </c>
      <c r="AF82" t="str">
        <f>IF(原始数据!AN83="","",IF(COUNTIF(原始数据!83:83,原始数据!AN83)&gt;1,"×",""))</f>
        <v/>
      </c>
      <c r="AG82" t="str">
        <f>IF(原始数据!AO83="","",IF(COUNTIF(原始数据!83:83,原始数据!AO83)&gt;1,"×",""))</f>
        <v/>
      </c>
      <c r="AH82" t="str">
        <f>IF(原始数据!AP83="","",IF(COUNTIF(原始数据!83:83,原始数据!AP83)&gt;1,"×",""))</f>
        <v/>
      </c>
      <c r="AI82" t="str">
        <f>IF(原始数据!AQ83="","",IF(COUNTIF(原始数据!83:83,原始数据!AQ83)&gt;1,"×",""))</f>
        <v/>
      </c>
      <c r="AJ82" t="str">
        <f>IF(原始数据!AR83="","",IF(COUNTIF(原始数据!83:83,原始数据!AR83)&gt;1,"×",""))</f>
        <v/>
      </c>
      <c r="AK82" t="str">
        <f>IF(原始数据!AS83="","",IF(COUNTIF(原始数据!83:83,原始数据!AS83)&gt;1,"×",""))</f>
        <v/>
      </c>
      <c r="AL82" t="str">
        <f>IF(原始数据!AT83="","",IF(COUNTIF(原始数据!83:83,原始数据!AT83)&gt;1,"×",""))</f>
        <v/>
      </c>
      <c r="AM82" t="str">
        <f>IF(原始数据!AU83="","",IF(COUNTIF(原始数据!83:83,原始数据!AU83)&gt;1,"×",""))</f>
        <v/>
      </c>
      <c r="AN82" t="str">
        <f>IF(原始数据!AV83="","",IF(COUNTIF(原始数据!83:83,原始数据!AV83)&gt;1,"×",""))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IF(原始数据!X84="-","",IF(原始数据!X84="","",IF(COUNT(FIND(原始数据!X84,原始数据!84:84))=2,"×","")))</f>
        <v/>
      </c>
      <c r="W83" t="str">
        <f>IF(原始数据!Y84="","",IF(COUNTIF(原始数据!84:84,原始数据!Y84)&gt;1,"×",""))</f>
        <v/>
      </c>
      <c r="X83" t="str">
        <f>IF(原始数据!Z84="","",IF(COUNTIF(原始数据!84:84,原始数据!Z84)&gt;1,"×",""))</f>
        <v/>
      </c>
      <c r="Y83" t="str">
        <f>IF(原始数据!AB84="","",IF(COUNTIF(原始数据!84:84,原始数据!AB84)&gt;1,"×",""))</f>
        <v/>
      </c>
      <c r="Z83" t="str">
        <f>IF(原始数据!AC84="","",IF(COUNTIF(原始数据!84:84,原始数据!AC84)&gt;1,"×",""))</f>
        <v/>
      </c>
      <c r="AA83" t="str">
        <f>IF(原始数据!AE84="","",IF(COUNTIF(原始数据!84:84,原始数据!AE84)&gt;1,"×",""))</f>
        <v/>
      </c>
      <c r="AB83" t="str">
        <f>IF(原始数据!AF84="","",IF(COUNTIF(原始数据!84:84,原始数据!AF84)&gt;1,"×",""))</f>
        <v/>
      </c>
      <c r="AC83" t="str">
        <f>IF(原始数据!AK84="","",IF(COUNTIF(原始数据!84:84,原始数据!AK84)&gt;1,"×",""))</f>
        <v/>
      </c>
      <c r="AD83" t="str">
        <f>IF(原始数据!AL84="","",IF(COUNTIF(原始数据!84:84,原始数据!AL84)&gt;1,"×",""))</f>
        <v/>
      </c>
      <c r="AE83" t="str">
        <f>IF(原始数据!AM84="","",IF(COUNTIF(原始数据!84:84,原始数据!AM84)&gt;1,"×",""))</f>
        <v/>
      </c>
      <c r="AF83" t="str">
        <f>IF(原始数据!AN84="","",IF(COUNTIF(原始数据!84:84,原始数据!AN84)&gt;1,"×",""))</f>
        <v/>
      </c>
      <c r="AG83" t="str">
        <f>IF(原始数据!AO84="","",IF(COUNTIF(原始数据!84:84,原始数据!AO84)&gt;1,"×",""))</f>
        <v/>
      </c>
      <c r="AH83" t="str">
        <f>IF(原始数据!AP84="","",IF(COUNTIF(原始数据!84:84,原始数据!AP84)&gt;1,"×",""))</f>
        <v/>
      </c>
      <c r="AI83" t="str">
        <f>IF(原始数据!AQ84="","",IF(COUNTIF(原始数据!84:84,原始数据!AQ84)&gt;1,"×",""))</f>
        <v/>
      </c>
      <c r="AJ83" t="str">
        <f>IF(原始数据!AR84="","",IF(COUNTIF(原始数据!84:84,原始数据!AR84)&gt;1,"×",""))</f>
        <v/>
      </c>
      <c r="AK83" t="str">
        <f>IF(原始数据!AS84="","",IF(COUNTIF(原始数据!84:84,原始数据!AS84)&gt;1,"×",""))</f>
        <v/>
      </c>
      <c r="AL83" t="str">
        <f>IF(原始数据!AT84="","",IF(COUNTIF(原始数据!84:84,原始数据!AT84)&gt;1,"×",""))</f>
        <v/>
      </c>
      <c r="AM83" t="str">
        <f>IF(原始数据!AU84="","",IF(COUNTIF(原始数据!84:84,原始数据!AU84)&gt;1,"×",""))</f>
        <v/>
      </c>
      <c r="AN83" t="str">
        <f>IF(原始数据!AV84="","",IF(COUNTIF(原始数据!84:84,原始数据!AV84)&gt;1,"×",""))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IF(原始数据!X85="-","",IF(原始数据!X85="","",IF(COUNT(FIND(原始数据!X85,原始数据!85:85))=2,"×","")))</f>
        <v/>
      </c>
      <c r="W84" t="str">
        <f>IF(原始数据!Y85="","",IF(COUNTIF(原始数据!85:85,原始数据!Y85)&gt;1,"×",""))</f>
        <v/>
      </c>
      <c r="X84" t="str">
        <f>IF(原始数据!Z85="","",IF(COUNTIF(原始数据!85:85,原始数据!Z85)&gt;1,"×",""))</f>
        <v/>
      </c>
      <c r="Y84" t="str">
        <f>IF(原始数据!AB85="","",IF(COUNTIF(原始数据!85:85,原始数据!AB85)&gt;1,"×",""))</f>
        <v/>
      </c>
      <c r="Z84" t="str">
        <f>IF(原始数据!AC85="","",IF(COUNTIF(原始数据!85:85,原始数据!AC85)&gt;1,"×",""))</f>
        <v/>
      </c>
      <c r="AA84" t="str">
        <f>IF(原始数据!AE85="","",IF(COUNTIF(原始数据!85:85,原始数据!AE85)&gt;1,"×",""))</f>
        <v/>
      </c>
      <c r="AB84" t="str">
        <f>IF(原始数据!AF85="","",IF(COUNTIF(原始数据!85:85,原始数据!AF85)&gt;1,"×",""))</f>
        <v/>
      </c>
      <c r="AC84" t="str">
        <f>IF(原始数据!AK85="","",IF(COUNTIF(原始数据!85:85,原始数据!AK85)&gt;1,"×",""))</f>
        <v/>
      </c>
      <c r="AD84" t="str">
        <f>IF(原始数据!AL85="","",IF(COUNTIF(原始数据!85:85,原始数据!AL85)&gt;1,"×",""))</f>
        <v/>
      </c>
      <c r="AE84" t="str">
        <f>IF(原始数据!AM85="","",IF(COUNTIF(原始数据!85:85,原始数据!AM85)&gt;1,"×",""))</f>
        <v/>
      </c>
      <c r="AF84" t="str">
        <f>IF(原始数据!AN85="","",IF(COUNTIF(原始数据!85:85,原始数据!AN85)&gt;1,"×",""))</f>
        <v/>
      </c>
      <c r="AG84" t="str">
        <f>IF(原始数据!AO85="","",IF(COUNTIF(原始数据!85:85,原始数据!AO85)&gt;1,"×",""))</f>
        <v/>
      </c>
      <c r="AH84" t="str">
        <f>IF(原始数据!AP85="","",IF(COUNTIF(原始数据!85:85,原始数据!AP85)&gt;1,"×",""))</f>
        <v/>
      </c>
      <c r="AI84" t="str">
        <f>IF(原始数据!AQ85="","",IF(COUNTIF(原始数据!85:85,原始数据!AQ85)&gt;1,"×",""))</f>
        <v/>
      </c>
      <c r="AJ84" t="str">
        <f>IF(原始数据!AR85="","",IF(COUNTIF(原始数据!85:85,原始数据!AR85)&gt;1,"×",""))</f>
        <v/>
      </c>
      <c r="AK84" t="str">
        <f>IF(原始数据!AS85="","",IF(COUNTIF(原始数据!85:85,原始数据!AS85)&gt;1,"×",""))</f>
        <v/>
      </c>
      <c r="AL84" t="str">
        <f>IF(原始数据!AT85="","",IF(COUNTIF(原始数据!85:85,原始数据!AT85)&gt;1,"×",""))</f>
        <v/>
      </c>
      <c r="AM84" t="str">
        <f>IF(原始数据!AU85="","",IF(COUNTIF(原始数据!85:85,原始数据!AU85)&gt;1,"×",""))</f>
        <v/>
      </c>
      <c r="AN84" t="str">
        <f>IF(原始数据!AV85="","",IF(COUNTIF(原始数据!85:85,原始数据!AV85)&gt;1,"×",""))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IF(原始数据!X86="-","",IF(原始数据!X86="","",IF(COUNT(FIND(原始数据!X86,原始数据!86:86))=2,"×","")))</f>
        <v/>
      </c>
      <c r="W85" t="str">
        <f>IF(原始数据!Y86="","",IF(COUNTIF(原始数据!86:86,原始数据!Y86)&gt;1,"×",""))</f>
        <v/>
      </c>
      <c r="X85" t="str">
        <f>IF(原始数据!Z86="","",IF(COUNTIF(原始数据!86:86,原始数据!Z86)&gt;1,"×",""))</f>
        <v/>
      </c>
      <c r="Y85" t="str">
        <f>IF(原始数据!AB86="","",IF(COUNTIF(原始数据!86:86,原始数据!AB86)&gt;1,"×",""))</f>
        <v/>
      </c>
      <c r="Z85" t="str">
        <f>IF(原始数据!AC86="","",IF(COUNTIF(原始数据!86:86,原始数据!AC86)&gt;1,"×",""))</f>
        <v/>
      </c>
      <c r="AA85" t="str">
        <f>IF(原始数据!AE86="","",IF(COUNTIF(原始数据!86:86,原始数据!AE86)&gt;1,"×",""))</f>
        <v/>
      </c>
      <c r="AB85" t="str">
        <f>IF(原始数据!AF86="","",IF(COUNTIF(原始数据!86:86,原始数据!AF86)&gt;1,"×",""))</f>
        <v/>
      </c>
      <c r="AC85" t="str">
        <f>IF(原始数据!AK86="","",IF(COUNTIF(原始数据!86:86,原始数据!AK86)&gt;1,"×",""))</f>
        <v/>
      </c>
      <c r="AD85" t="str">
        <f>IF(原始数据!AL86="","",IF(COUNTIF(原始数据!86:86,原始数据!AL86)&gt;1,"×",""))</f>
        <v/>
      </c>
      <c r="AE85" t="str">
        <f>IF(原始数据!AM86="","",IF(COUNTIF(原始数据!86:86,原始数据!AM86)&gt;1,"×",""))</f>
        <v/>
      </c>
      <c r="AF85" t="str">
        <f>IF(原始数据!AN86="","",IF(COUNTIF(原始数据!86:86,原始数据!AN86)&gt;1,"×",""))</f>
        <v/>
      </c>
      <c r="AG85" t="str">
        <f>IF(原始数据!AO86="","",IF(COUNTIF(原始数据!86:86,原始数据!AO86)&gt;1,"×",""))</f>
        <v/>
      </c>
      <c r="AH85" t="str">
        <f>IF(原始数据!AP86="","",IF(COUNTIF(原始数据!86:86,原始数据!AP86)&gt;1,"×",""))</f>
        <v/>
      </c>
      <c r="AI85" t="str">
        <f>IF(原始数据!AQ86="","",IF(COUNTIF(原始数据!86:86,原始数据!AQ86)&gt;1,"×",""))</f>
        <v/>
      </c>
      <c r="AJ85" t="str">
        <f>IF(原始数据!AR86="","",IF(COUNTIF(原始数据!86:86,原始数据!AR86)&gt;1,"×",""))</f>
        <v/>
      </c>
      <c r="AK85" t="str">
        <f>IF(原始数据!AS86="","",IF(COUNTIF(原始数据!86:86,原始数据!AS86)&gt;1,"×",""))</f>
        <v/>
      </c>
      <c r="AL85" t="str">
        <f>IF(原始数据!AT86="","",IF(COUNTIF(原始数据!86:86,原始数据!AT86)&gt;1,"×",""))</f>
        <v/>
      </c>
      <c r="AM85" t="str">
        <f>IF(原始数据!AU86="","",IF(COUNTIF(原始数据!86:86,原始数据!AU86)&gt;1,"×",""))</f>
        <v/>
      </c>
      <c r="AN85" t="str">
        <f>IF(原始数据!AV86="","",IF(COUNTIF(原始数据!86:86,原始数据!AV86)&gt;1,"×",""))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IF(原始数据!X87="-","",IF(原始数据!X87="","",IF(COUNT(FIND(原始数据!X87,原始数据!87:87))=2,"×","")))</f>
        <v/>
      </c>
      <c r="W86" t="str">
        <f>IF(原始数据!Y87="","",IF(COUNTIF(原始数据!87:87,原始数据!Y87)&gt;1,"×",""))</f>
        <v/>
      </c>
      <c r="X86" t="str">
        <f>IF(原始数据!Z87="","",IF(COUNTIF(原始数据!87:87,原始数据!Z87)&gt;1,"×",""))</f>
        <v/>
      </c>
      <c r="Y86" t="str">
        <f>IF(原始数据!AB87="","",IF(COUNTIF(原始数据!87:87,原始数据!AB87)&gt;1,"×",""))</f>
        <v/>
      </c>
      <c r="Z86" t="str">
        <f>IF(原始数据!AC87="","",IF(COUNTIF(原始数据!87:87,原始数据!AC87)&gt;1,"×",""))</f>
        <v/>
      </c>
      <c r="AA86" t="str">
        <f>IF(原始数据!AE87="","",IF(COUNTIF(原始数据!87:87,原始数据!AE87)&gt;1,"×",""))</f>
        <v/>
      </c>
      <c r="AB86" t="str">
        <f>IF(原始数据!AF87="","",IF(COUNTIF(原始数据!87:87,原始数据!AF87)&gt;1,"×",""))</f>
        <v/>
      </c>
      <c r="AC86" t="str">
        <f>IF(原始数据!AK87="","",IF(COUNTIF(原始数据!87:87,原始数据!AK87)&gt;1,"×",""))</f>
        <v/>
      </c>
      <c r="AD86" t="str">
        <f>IF(原始数据!AL87="","",IF(COUNTIF(原始数据!87:87,原始数据!AL87)&gt;1,"×",""))</f>
        <v/>
      </c>
      <c r="AE86" t="str">
        <f>IF(原始数据!AM87="","",IF(COUNTIF(原始数据!87:87,原始数据!AM87)&gt;1,"×",""))</f>
        <v/>
      </c>
      <c r="AF86" t="str">
        <f>IF(原始数据!AN87="","",IF(COUNTIF(原始数据!87:87,原始数据!AN87)&gt;1,"×",""))</f>
        <v/>
      </c>
      <c r="AG86" t="str">
        <f>IF(原始数据!AO87="","",IF(COUNTIF(原始数据!87:87,原始数据!AO87)&gt;1,"×",""))</f>
        <v/>
      </c>
      <c r="AH86" t="str">
        <f>IF(原始数据!AP87="","",IF(COUNTIF(原始数据!87:87,原始数据!AP87)&gt;1,"×",""))</f>
        <v/>
      </c>
      <c r="AI86" t="str">
        <f>IF(原始数据!AQ87="","",IF(COUNTIF(原始数据!87:87,原始数据!AQ87)&gt;1,"×",""))</f>
        <v/>
      </c>
      <c r="AJ86" t="str">
        <f>IF(原始数据!AR87="","",IF(COUNTIF(原始数据!87:87,原始数据!AR87)&gt;1,"×",""))</f>
        <v/>
      </c>
      <c r="AK86" t="str">
        <f>IF(原始数据!AS87="","",IF(COUNTIF(原始数据!87:87,原始数据!AS87)&gt;1,"×",""))</f>
        <v/>
      </c>
      <c r="AL86" t="str">
        <f>IF(原始数据!AT87="","",IF(COUNTIF(原始数据!87:87,原始数据!AT87)&gt;1,"×",""))</f>
        <v/>
      </c>
      <c r="AM86" t="str">
        <f>IF(原始数据!AU87="","",IF(COUNTIF(原始数据!87:87,原始数据!AU87)&gt;1,"×",""))</f>
        <v/>
      </c>
      <c r="AN86" t="str">
        <f>IF(原始数据!AV87="","",IF(COUNTIF(原始数据!87:87,原始数据!AV87)&gt;1,"×",""))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IF(原始数据!X88="-","",IF(原始数据!X88="","",IF(COUNT(FIND(原始数据!X88,原始数据!88:88))=2,"×","")))</f>
        <v/>
      </c>
      <c r="W87" t="str">
        <f>IF(原始数据!Y88="","",IF(COUNTIF(原始数据!88:88,原始数据!Y88)&gt;1,"×",""))</f>
        <v/>
      </c>
      <c r="X87" t="str">
        <f>IF(原始数据!Z88="","",IF(COUNTIF(原始数据!88:88,原始数据!Z88)&gt;1,"×",""))</f>
        <v/>
      </c>
      <c r="Y87" t="str">
        <f>IF(原始数据!AB88="","",IF(COUNTIF(原始数据!88:88,原始数据!AB88)&gt;1,"×",""))</f>
        <v/>
      </c>
      <c r="Z87" t="str">
        <f>IF(原始数据!AC88="","",IF(COUNTIF(原始数据!88:88,原始数据!AC88)&gt;1,"×",""))</f>
        <v/>
      </c>
      <c r="AA87" t="str">
        <f>IF(原始数据!AE88="","",IF(COUNTIF(原始数据!88:88,原始数据!AE88)&gt;1,"×",""))</f>
        <v/>
      </c>
      <c r="AB87" t="str">
        <f>IF(原始数据!AF88="","",IF(COUNTIF(原始数据!88:88,原始数据!AF88)&gt;1,"×",""))</f>
        <v/>
      </c>
      <c r="AC87" t="str">
        <f>IF(原始数据!AK88="","",IF(COUNTIF(原始数据!88:88,原始数据!AK88)&gt;1,"×",""))</f>
        <v/>
      </c>
      <c r="AD87" t="str">
        <f>IF(原始数据!AL88="","",IF(COUNTIF(原始数据!88:88,原始数据!AL88)&gt;1,"×",""))</f>
        <v/>
      </c>
      <c r="AE87" t="str">
        <f>IF(原始数据!AM88="","",IF(COUNTIF(原始数据!88:88,原始数据!AM88)&gt;1,"×",""))</f>
        <v/>
      </c>
      <c r="AF87" t="str">
        <f>IF(原始数据!AN88="","",IF(COUNTIF(原始数据!88:88,原始数据!AN88)&gt;1,"×",""))</f>
        <v/>
      </c>
      <c r="AG87" t="str">
        <f>IF(原始数据!AO88="","",IF(COUNTIF(原始数据!88:88,原始数据!AO88)&gt;1,"×",""))</f>
        <v/>
      </c>
      <c r="AH87" t="str">
        <f>IF(原始数据!AP88="","",IF(COUNTIF(原始数据!88:88,原始数据!AP88)&gt;1,"×",""))</f>
        <v/>
      </c>
      <c r="AI87" t="str">
        <f>IF(原始数据!AQ88="","",IF(COUNTIF(原始数据!88:88,原始数据!AQ88)&gt;1,"×",""))</f>
        <v/>
      </c>
      <c r="AJ87" t="str">
        <f>IF(原始数据!AR88="","",IF(COUNTIF(原始数据!88:88,原始数据!AR88)&gt;1,"×",""))</f>
        <v/>
      </c>
      <c r="AK87" t="str">
        <f>IF(原始数据!AS88="","",IF(COUNTIF(原始数据!88:88,原始数据!AS88)&gt;1,"×",""))</f>
        <v/>
      </c>
      <c r="AL87" t="str">
        <f>IF(原始数据!AT88="","",IF(COUNTIF(原始数据!88:88,原始数据!AT88)&gt;1,"×",""))</f>
        <v/>
      </c>
      <c r="AM87" t="str">
        <f>IF(原始数据!AU88="","",IF(COUNTIF(原始数据!88:88,原始数据!AU88)&gt;1,"×",""))</f>
        <v/>
      </c>
      <c r="AN87" t="str">
        <f>IF(原始数据!AV88="","",IF(COUNTIF(原始数据!88:88,原始数据!AV88)&gt;1,"×",""))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IF(原始数据!X89="-","",IF(原始数据!X89="","",IF(COUNT(FIND(原始数据!X89,原始数据!89:89))=2,"×","")))</f>
        <v/>
      </c>
      <c r="W88" t="str">
        <f>IF(原始数据!Y89="","",IF(COUNTIF(原始数据!89:89,原始数据!Y89)&gt;1,"×",""))</f>
        <v/>
      </c>
      <c r="X88" t="str">
        <f>IF(原始数据!Z89="","",IF(COUNTIF(原始数据!89:89,原始数据!Z89)&gt;1,"×",""))</f>
        <v/>
      </c>
      <c r="Y88" t="str">
        <f>IF(原始数据!AB89="","",IF(COUNTIF(原始数据!89:89,原始数据!AB89)&gt;1,"×",""))</f>
        <v/>
      </c>
      <c r="Z88" t="str">
        <f>IF(原始数据!AC89="","",IF(COUNTIF(原始数据!89:89,原始数据!AC89)&gt;1,"×",""))</f>
        <v/>
      </c>
      <c r="AA88" t="str">
        <f>IF(原始数据!AE89="","",IF(COUNTIF(原始数据!89:89,原始数据!AE89)&gt;1,"×",""))</f>
        <v/>
      </c>
      <c r="AB88" t="str">
        <f>IF(原始数据!AF89="","",IF(COUNTIF(原始数据!89:89,原始数据!AF89)&gt;1,"×",""))</f>
        <v/>
      </c>
      <c r="AC88" t="str">
        <f>IF(原始数据!AK89="","",IF(COUNTIF(原始数据!89:89,原始数据!AK89)&gt;1,"×",""))</f>
        <v/>
      </c>
      <c r="AD88" t="str">
        <f>IF(原始数据!AL89="","",IF(COUNTIF(原始数据!89:89,原始数据!AL89)&gt;1,"×",""))</f>
        <v/>
      </c>
      <c r="AE88" t="str">
        <f>IF(原始数据!AM89="","",IF(COUNTIF(原始数据!89:89,原始数据!AM89)&gt;1,"×",""))</f>
        <v/>
      </c>
      <c r="AF88" t="str">
        <f>IF(原始数据!AN89="","",IF(COUNTIF(原始数据!89:89,原始数据!AN89)&gt;1,"×",""))</f>
        <v/>
      </c>
      <c r="AG88" t="str">
        <f>IF(原始数据!AO89="","",IF(COUNTIF(原始数据!89:89,原始数据!AO89)&gt;1,"×",""))</f>
        <v/>
      </c>
      <c r="AH88" t="str">
        <f>IF(原始数据!AP89="","",IF(COUNTIF(原始数据!89:89,原始数据!AP89)&gt;1,"×",""))</f>
        <v/>
      </c>
      <c r="AI88" t="str">
        <f>IF(原始数据!AQ89="","",IF(COUNTIF(原始数据!89:89,原始数据!AQ89)&gt;1,"×",""))</f>
        <v/>
      </c>
      <c r="AJ88" t="str">
        <f>IF(原始数据!AR89="","",IF(COUNTIF(原始数据!89:89,原始数据!AR89)&gt;1,"×",""))</f>
        <v/>
      </c>
      <c r="AK88" t="str">
        <f>IF(原始数据!AS89="","",IF(COUNTIF(原始数据!89:89,原始数据!AS89)&gt;1,"×",""))</f>
        <v/>
      </c>
      <c r="AL88" t="str">
        <f>IF(原始数据!AT89="","",IF(COUNTIF(原始数据!89:89,原始数据!AT89)&gt;1,"×",""))</f>
        <v/>
      </c>
      <c r="AM88" t="str">
        <f>IF(原始数据!AU89="","",IF(COUNTIF(原始数据!89:89,原始数据!AU89)&gt;1,"×",""))</f>
        <v/>
      </c>
      <c r="AN88" t="str">
        <f>IF(原始数据!AV89="","",IF(COUNTIF(原始数据!89:89,原始数据!AV89)&gt;1,"×",""))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IF(原始数据!X90="-","",IF(原始数据!X90="","",IF(COUNT(FIND(原始数据!X90,原始数据!90:90))=2,"×","")))</f>
        <v/>
      </c>
      <c r="W89" t="str">
        <f>IF(原始数据!Y90="","",IF(COUNTIF(原始数据!90:90,原始数据!Y90)&gt;1,"×",""))</f>
        <v/>
      </c>
      <c r="X89" t="str">
        <f>IF(原始数据!Z90="","",IF(COUNTIF(原始数据!90:90,原始数据!Z90)&gt;1,"×",""))</f>
        <v/>
      </c>
      <c r="Y89" t="str">
        <f>IF(原始数据!AB90="","",IF(COUNTIF(原始数据!90:90,原始数据!AB90)&gt;1,"×",""))</f>
        <v/>
      </c>
      <c r="Z89" t="str">
        <f>IF(原始数据!AC90="","",IF(COUNTIF(原始数据!90:90,原始数据!AC90)&gt;1,"×",""))</f>
        <v/>
      </c>
      <c r="AA89" t="str">
        <f>IF(原始数据!AE90="","",IF(COUNTIF(原始数据!90:90,原始数据!AE90)&gt;1,"×",""))</f>
        <v/>
      </c>
      <c r="AB89" t="str">
        <f>IF(原始数据!AF90="","",IF(COUNTIF(原始数据!90:90,原始数据!AF90)&gt;1,"×",""))</f>
        <v/>
      </c>
      <c r="AC89" t="str">
        <f>IF(原始数据!AK90="","",IF(COUNTIF(原始数据!90:90,原始数据!AK90)&gt;1,"×",""))</f>
        <v/>
      </c>
      <c r="AD89" t="str">
        <f>IF(原始数据!AL90="","",IF(COUNTIF(原始数据!90:90,原始数据!AL90)&gt;1,"×",""))</f>
        <v/>
      </c>
      <c r="AE89" t="str">
        <f>IF(原始数据!AM90="","",IF(COUNTIF(原始数据!90:90,原始数据!AM90)&gt;1,"×",""))</f>
        <v/>
      </c>
      <c r="AF89" t="str">
        <f>IF(原始数据!AN90="","",IF(COUNTIF(原始数据!90:90,原始数据!AN90)&gt;1,"×",""))</f>
        <v/>
      </c>
      <c r="AG89" t="str">
        <f>IF(原始数据!AO90="","",IF(COUNTIF(原始数据!90:90,原始数据!AO90)&gt;1,"×",""))</f>
        <v/>
      </c>
      <c r="AH89" t="str">
        <f>IF(原始数据!AP90="","",IF(COUNTIF(原始数据!90:90,原始数据!AP90)&gt;1,"×",""))</f>
        <v/>
      </c>
      <c r="AI89" t="str">
        <f>IF(原始数据!AQ90="","",IF(COUNTIF(原始数据!90:90,原始数据!AQ90)&gt;1,"×",""))</f>
        <v/>
      </c>
      <c r="AJ89" t="str">
        <f>IF(原始数据!AR90="","",IF(COUNTIF(原始数据!90:90,原始数据!AR90)&gt;1,"×",""))</f>
        <v/>
      </c>
      <c r="AK89" t="str">
        <f>IF(原始数据!AS90="","",IF(COUNTIF(原始数据!90:90,原始数据!AS90)&gt;1,"×",""))</f>
        <v/>
      </c>
      <c r="AL89" t="str">
        <f>IF(原始数据!AT90="","",IF(COUNTIF(原始数据!90:90,原始数据!AT90)&gt;1,"×",""))</f>
        <v/>
      </c>
      <c r="AM89" t="str">
        <f>IF(原始数据!AU90="","",IF(COUNTIF(原始数据!90:90,原始数据!AU90)&gt;1,"×",""))</f>
        <v/>
      </c>
      <c r="AN89" t="str">
        <f>IF(原始数据!AV90="","",IF(COUNTIF(原始数据!90:90,原始数据!AV90)&gt;1,"×",""))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IF(原始数据!X91="-","",IF(原始数据!X91="","",IF(COUNT(FIND(原始数据!X91,原始数据!91:91))=2,"×","")))</f>
        <v/>
      </c>
      <c r="W90" t="str">
        <f>IF(原始数据!Y91="","",IF(COUNTIF(原始数据!91:91,原始数据!Y91)&gt;1,"×",""))</f>
        <v/>
      </c>
      <c r="X90" t="str">
        <f>IF(原始数据!Z91="","",IF(COUNTIF(原始数据!91:91,原始数据!Z91)&gt;1,"×",""))</f>
        <v/>
      </c>
      <c r="Y90" t="str">
        <f>IF(原始数据!AB91="","",IF(COUNTIF(原始数据!91:91,原始数据!AB91)&gt;1,"×",""))</f>
        <v/>
      </c>
      <c r="Z90" t="str">
        <f>IF(原始数据!AC91="","",IF(COUNTIF(原始数据!91:91,原始数据!AC91)&gt;1,"×",""))</f>
        <v/>
      </c>
      <c r="AA90" t="str">
        <f>IF(原始数据!AE91="","",IF(COUNTIF(原始数据!91:91,原始数据!AE91)&gt;1,"×",""))</f>
        <v/>
      </c>
      <c r="AB90" t="str">
        <f>IF(原始数据!AF91="","",IF(COUNTIF(原始数据!91:91,原始数据!AF91)&gt;1,"×",""))</f>
        <v/>
      </c>
      <c r="AC90" t="str">
        <f>IF(原始数据!AK91="","",IF(COUNTIF(原始数据!91:91,原始数据!AK91)&gt;1,"×",""))</f>
        <v/>
      </c>
      <c r="AD90" t="str">
        <f>IF(原始数据!AL91="","",IF(COUNTIF(原始数据!91:91,原始数据!AL91)&gt;1,"×",""))</f>
        <v/>
      </c>
      <c r="AE90" t="str">
        <f>IF(原始数据!AM91="","",IF(COUNTIF(原始数据!91:91,原始数据!AM91)&gt;1,"×",""))</f>
        <v/>
      </c>
      <c r="AF90" t="str">
        <f>IF(原始数据!AN91="","",IF(COUNTIF(原始数据!91:91,原始数据!AN91)&gt;1,"×",""))</f>
        <v/>
      </c>
      <c r="AG90" t="str">
        <f>IF(原始数据!AO91="","",IF(COUNTIF(原始数据!91:91,原始数据!AO91)&gt;1,"×",""))</f>
        <v/>
      </c>
      <c r="AH90" t="str">
        <f>IF(原始数据!AP91="","",IF(COUNTIF(原始数据!91:91,原始数据!AP91)&gt;1,"×",""))</f>
        <v/>
      </c>
      <c r="AI90" t="str">
        <f>IF(原始数据!AQ91="","",IF(COUNTIF(原始数据!91:91,原始数据!AQ91)&gt;1,"×",""))</f>
        <v/>
      </c>
      <c r="AJ90" t="str">
        <f>IF(原始数据!AR91="","",IF(COUNTIF(原始数据!91:91,原始数据!AR91)&gt;1,"×",""))</f>
        <v/>
      </c>
      <c r="AK90" t="str">
        <f>IF(原始数据!AS91="","",IF(COUNTIF(原始数据!91:91,原始数据!AS91)&gt;1,"×",""))</f>
        <v/>
      </c>
      <c r="AL90" t="str">
        <f>IF(原始数据!AT91="","",IF(COUNTIF(原始数据!91:91,原始数据!AT91)&gt;1,"×",""))</f>
        <v/>
      </c>
      <c r="AM90" t="str">
        <f>IF(原始数据!AU91="","",IF(COUNTIF(原始数据!91:91,原始数据!AU91)&gt;1,"×",""))</f>
        <v/>
      </c>
      <c r="AN90" t="str">
        <f>IF(原始数据!AV91="","",IF(COUNTIF(原始数据!91:91,原始数据!AV91)&gt;1,"×",""))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IF(原始数据!X92="-","",IF(原始数据!X92="","",IF(COUNT(FIND(原始数据!X92,原始数据!92:92))=2,"×","")))</f>
        <v/>
      </c>
      <c r="W91" t="str">
        <f>IF(原始数据!Y92="","",IF(COUNTIF(原始数据!92:92,原始数据!Y92)&gt;1,"×",""))</f>
        <v/>
      </c>
      <c r="X91" t="str">
        <f>IF(原始数据!Z92="","",IF(COUNTIF(原始数据!92:92,原始数据!Z92)&gt;1,"×",""))</f>
        <v/>
      </c>
      <c r="Y91" t="str">
        <f>IF(原始数据!AB92="","",IF(COUNTIF(原始数据!92:92,原始数据!AB92)&gt;1,"×",""))</f>
        <v/>
      </c>
      <c r="Z91" t="str">
        <f>IF(原始数据!AC92="","",IF(COUNTIF(原始数据!92:92,原始数据!AC92)&gt;1,"×",""))</f>
        <v/>
      </c>
      <c r="AA91" t="str">
        <f>IF(原始数据!AE92="","",IF(COUNTIF(原始数据!92:92,原始数据!AE92)&gt;1,"×",""))</f>
        <v/>
      </c>
      <c r="AB91" t="str">
        <f>IF(原始数据!AF92="","",IF(COUNTIF(原始数据!92:92,原始数据!AF92)&gt;1,"×",""))</f>
        <v/>
      </c>
      <c r="AC91" t="str">
        <f>IF(原始数据!AK92="","",IF(COUNTIF(原始数据!92:92,原始数据!AK92)&gt;1,"×",""))</f>
        <v/>
      </c>
      <c r="AD91" t="str">
        <f>IF(原始数据!AL92="","",IF(COUNTIF(原始数据!92:92,原始数据!AL92)&gt;1,"×",""))</f>
        <v/>
      </c>
      <c r="AE91" t="str">
        <f>IF(原始数据!AM92="","",IF(COUNTIF(原始数据!92:92,原始数据!AM92)&gt;1,"×",""))</f>
        <v/>
      </c>
      <c r="AF91" t="str">
        <f>IF(原始数据!AN92="","",IF(COUNTIF(原始数据!92:92,原始数据!AN92)&gt;1,"×",""))</f>
        <v/>
      </c>
      <c r="AG91" t="str">
        <f>IF(原始数据!AO92="","",IF(COUNTIF(原始数据!92:92,原始数据!AO92)&gt;1,"×",""))</f>
        <v/>
      </c>
      <c r="AH91" t="str">
        <f>IF(原始数据!AP92="","",IF(COUNTIF(原始数据!92:92,原始数据!AP92)&gt;1,"×",""))</f>
        <v/>
      </c>
      <c r="AI91" t="str">
        <f>IF(原始数据!AQ92="","",IF(COUNTIF(原始数据!92:92,原始数据!AQ92)&gt;1,"×",""))</f>
        <v/>
      </c>
      <c r="AJ91" t="str">
        <f>IF(原始数据!AR92="","",IF(COUNTIF(原始数据!92:92,原始数据!AR92)&gt;1,"×",""))</f>
        <v/>
      </c>
      <c r="AK91" t="str">
        <f>IF(原始数据!AS92="","",IF(COUNTIF(原始数据!92:92,原始数据!AS92)&gt;1,"×",""))</f>
        <v/>
      </c>
      <c r="AL91" t="str">
        <f>IF(原始数据!AT92="","",IF(COUNTIF(原始数据!92:92,原始数据!AT92)&gt;1,"×",""))</f>
        <v/>
      </c>
      <c r="AM91" t="str">
        <f>IF(原始数据!AU92="","",IF(COUNTIF(原始数据!92:92,原始数据!AU92)&gt;1,"×",""))</f>
        <v/>
      </c>
      <c r="AN91" t="str">
        <f>IF(原始数据!AV92="","",IF(COUNTIF(原始数据!92:92,原始数据!AV92)&gt;1,"×",""))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IF(原始数据!X93="-","",IF(原始数据!X93="","",IF(COUNT(FIND(原始数据!X93,原始数据!93:93))=2,"×","")))</f>
        <v/>
      </c>
      <c r="W92" t="str">
        <f>IF(原始数据!Y93="","",IF(COUNTIF(原始数据!93:93,原始数据!Y93)&gt;1,"×",""))</f>
        <v/>
      </c>
      <c r="X92" t="str">
        <f>IF(原始数据!Z93="","",IF(COUNTIF(原始数据!93:93,原始数据!Z93)&gt;1,"×",""))</f>
        <v/>
      </c>
      <c r="Y92" t="str">
        <f>IF(原始数据!AB93="","",IF(COUNTIF(原始数据!93:93,原始数据!AB93)&gt;1,"×",""))</f>
        <v/>
      </c>
      <c r="Z92" t="str">
        <f>IF(原始数据!AC93="","",IF(COUNTIF(原始数据!93:93,原始数据!AC93)&gt;1,"×",""))</f>
        <v/>
      </c>
      <c r="AA92" t="str">
        <f>IF(原始数据!AE93="","",IF(COUNTIF(原始数据!93:93,原始数据!AE93)&gt;1,"×",""))</f>
        <v/>
      </c>
      <c r="AB92" t="str">
        <f>IF(原始数据!AF93="","",IF(COUNTIF(原始数据!93:93,原始数据!AF93)&gt;1,"×",""))</f>
        <v/>
      </c>
      <c r="AC92" t="str">
        <f>IF(原始数据!AK93="","",IF(COUNTIF(原始数据!93:93,原始数据!AK93)&gt;1,"×",""))</f>
        <v/>
      </c>
      <c r="AD92" t="str">
        <f>IF(原始数据!AL93="","",IF(COUNTIF(原始数据!93:93,原始数据!AL93)&gt;1,"×",""))</f>
        <v/>
      </c>
      <c r="AE92" t="str">
        <f>IF(原始数据!AM93="","",IF(COUNTIF(原始数据!93:93,原始数据!AM93)&gt;1,"×",""))</f>
        <v/>
      </c>
      <c r="AF92" t="str">
        <f>IF(原始数据!AN93="","",IF(COUNTIF(原始数据!93:93,原始数据!AN93)&gt;1,"×",""))</f>
        <v/>
      </c>
      <c r="AG92" t="str">
        <f>IF(原始数据!AO93="","",IF(COUNTIF(原始数据!93:93,原始数据!AO93)&gt;1,"×",""))</f>
        <v/>
      </c>
      <c r="AH92" t="str">
        <f>IF(原始数据!AP93="","",IF(COUNTIF(原始数据!93:93,原始数据!AP93)&gt;1,"×",""))</f>
        <v/>
      </c>
      <c r="AI92" t="str">
        <f>IF(原始数据!AQ93="","",IF(COUNTIF(原始数据!93:93,原始数据!AQ93)&gt;1,"×",""))</f>
        <v/>
      </c>
      <c r="AJ92" t="str">
        <f>IF(原始数据!AR93="","",IF(COUNTIF(原始数据!93:93,原始数据!AR93)&gt;1,"×",""))</f>
        <v/>
      </c>
      <c r="AK92" t="str">
        <f>IF(原始数据!AS93="","",IF(COUNTIF(原始数据!93:93,原始数据!AS93)&gt;1,"×",""))</f>
        <v/>
      </c>
      <c r="AL92" t="str">
        <f>IF(原始数据!AT93="","",IF(COUNTIF(原始数据!93:93,原始数据!AT93)&gt;1,"×",""))</f>
        <v/>
      </c>
      <c r="AM92" t="str">
        <f>IF(原始数据!AU93="","",IF(COUNTIF(原始数据!93:93,原始数据!AU93)&gt;1,"×",""))</f>
        <v/>
      </c>
      <c r="AN92" t="str">
        <f>IF(原始数据!AV93="","",IF(COUNTIF(原始数据!93:93,原始数据!AV93)&gt;1,"×",""))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IF(原始数据!X94="-","",IF(原始数据!X94="","",IF(COUNT(FIND(原始数据!X94,原始数据!94:94))=2,"×","")))</f>
        <v/>
      </c>
      <c r="W93" t="str">
        <f>IF(原始数据!Y94="","",IF(COUNTIF(原始数据!94:94,原始数据!Y94)&gt;1,"×",""))</f>
        <v/>
      </c>
      <c r="X93" t="str">
        <f>IF(原始数据!Z94="","",IF(COUNTIF(原始数据!94:94,原始数据!Z94)&gt;1,"×",""))</f>
        <v/>
      </c>
      <c r="Y93" t="str">
        <f>IF(原始数据!AB94="","",IF(COUNTIF(原始数据!94:94,原始数据!AB94)&gt;1,"×",""))</f>
        <v/>
      </c>
      <c r="Z93" t="str">
        <f>IF(原始数据!AC94="","",IF(COUNTIF(原始数据!94:94,原始数据!AC94)&gt;1,"×",""))</f>
        <v/>
      </c>
      <c r="AA93" t="str">
        <f>IF(原始数据!AE94="","",IF(COUNTIF(原始数据!94:94,原始数据!AE94)&gt;1,"×",""))</f>
        <v/>
      </c>
      <c r="AB93" t="str">
        <f>IF(原始数据!AF94="","",IF(COUNTIF(原始数据!94:94,原始数据!AF94)&gt;1,"×",""))</f>
        <v/>
      </c>
      <c r="AC93" t="str">
        <f>IF(原始数据!AK94="","",IF(COUNTIF(原始数据!94:94,原始数据!AK94)&gt;1,"×",""))</f>
        <v/>
      </c>
      <c r="AD93" t="str">
        <f>IF(原始数据!AL94="","",IF(COUNTIF(原始数据!94:94,原始数据!AL94)&gt;1,"×",""))</f>
        <v/>
      </c>
      <c r="AE93" t="str">
        <f>IF(原始数据!AM94="","",IF(COUNTIF(原始数据!94:94,原始数据!AM94)&gt;1,"×",""))</f>
        <v/>
      </c>
      <c r="AF93" t="str">
        <f>IF(原始数据!AN94="","",IF(COUNTIF(原始数据!94:94,原始数据!AN94)&gt;1,"×",""))</f>
        <v/>
      </c>
      <c r="AG93" t="str">
        <f>IF(原始数据!AO94="","",IF(COUNTIF(原始数据!94:94,原始数据!AO94)&gt;1,"×",""))</f>
        <v/>
      </c>
      <c r="AH93" t="str">
        <f>IF(原始数据!AP94="","",IF(COUNTIF(原始数据!94:94,原始数据!AP94)&gt;1,"×",""))</f>
        <v/>
      </c>
      <c r="AI93" t="str">
        <f>IF(原始数据!AQ94="","",IF(COUNTIF(原始数据!94:94,原始数据!AQ94)&gt;1,"×",""))</f>
        <v/>
      </c>
      <c r="AJ93" t="str">
        <f>IF(原始数据!AR94="","",IF(COUNTIF(原始数据!94:94,原始数据!AR94)&gt;1,"×",""))</f>
        <v/>
      </c>
      <c r="AK93" t="str">
        <f>IF(原始数据!AS94="","",IF(COUNTIF(原始数据!94:94,原始数据!AS94)&gt;1,"×",""))</f>
        <v/>
      </c>
      <c r="AL93" t="str">
        <f>IF(原始数据!AT94="","",IF(COUNTIF(原始数据!94:94,原始数据!AT94)&gt;1,"×",""))</f>
        <v/>
      </c>
      <c r="AM93" t="str">
        <f>IF(原始数据!AU94="","",IF(COUNTIF(原始数据!94:94,原始数据!AU94)&gt;1,"×",""))</f>
        <v/>
      </c>
      <c r="AN93" t="str">
        <f>IF(原始数据!AV94="","",IF(COUNTIF(原始数据!94:94,原始数据!AV94)&gt;1,"×",""))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IF(原始数据!X95="-","",IF(原始数据!X95="","",IF(COUNT(FIND(原始数据!X95,原始数据!95:95))=2,"×","")))</f>
        <v/>
      </c>
      <c r="W94" t="str">
        <f>IF(原始数据!Y95="","",IF(COUNTIF(原始数据!95:95,原始数据!Y95)&gt;1,"×",""))</f>
        <v/>
      </c>
      <c r="X94" t="str">
        <f>IF(原始数据!Z95="","",IF(COUNTIF(原始数据!95:95,原始数据!Z95)&gt;1,"×",""))</f>
        <v/>
      </c>
      <c r="Y94" t="str">
        <f>IF(原始数据!AB95="","",IF(COUNTIF(原始数据!95:95,原始数据!AB95)&gt;1,"×",""))</f>
        <v/>
      </c>
      <c r="Z94" t="str">
        <f>IF(原始数据!AC95="","",IF(COUNTIF(原始数据!95:95,原始数据!AC95)&gt;1,"×",""))</f>
        <v/>
      </c>
      <c r="AA94" t="str">
        <f>IF(原始数据!AE95="","",IF(COUNTIF(原始数据!95:95,原始数据!AE95)&gt;1,"×",""))</f>
        <v/>
      </c>
      <c r="AB94" t="str">
        <f>IF(原始数据!AF95="","",IF(COUNTIF(原始数据!95:95,原始数据!AF95)&gt;1,"×",""))</f>
        <v/>
      </c>
      <c r="AC94" t="str">
        <f>IF(原始数据!AK95="","",IF(COUNTIF(原始数据!95:95,原始数据!AK95)&gt;1,"×",""))</f>
        <v/>
      </c>
      <c r="AD94" t="str">
        <f>IF(原始数据!AL95="","",IF(COUNTIF(原始数据!95:95,原始数据!AL95)&gt;1,"×",""))</f>
        <v/>
      </c>
      <c r="AE94" t="str">
        <f>IF(原始数据!AM95="","",IF(COUNTIF(原始数据!95:95,原始数据!AM95)&gt;1,"×",""))</f>
        <v/>
      </c>
      <c r="AF94" t="str">
        <f>IF(原始数据!AN95="","",IF(COUNTIF(原始数据!95:95,原始数据!AN95)&gt;1,"×",""))</f>
        <v/>
      </c>
      <c r="AG94" t="str">
        <f>IF(原始数据!AO95="","",IF(COUNTIF(原始数据!95:95,原始数据!AO95)&gt;1,"×",""))</f>
        <v/>
      </c>
      <c r="AH94" t="str">
        <f>IF(原始数据!AP95="","",IF(COUNTIF(原始数据!95:95,原始数据!AP95)&gt;1,"×",""))</f>
        <v/>
      </c>
      <c r="AI94" t="str">
        <f>IF(原始数据!AQ95="","",IF(COUNTIF(原始数据!95:95,原始数据!AQ95)&gt;1,"×",""))</f>
        <v/>
      </c>
      <c r="AJ94" t="str">
        <f>IF(原始数据!AR95="","",IF(COUNTIF(原始数据!95:95,原始数据!AR95)&gt;1,"×",""))</f>
        <v/>
      </c>
      <c r="AK94" t="str">
        <f>IF(原始数据!AS95="","",IF(COUNTIF(原始数据!95:95,原始数据!AS95)&gt;1,"×",""))</f>
        <v/>
      </c>
      <c r="AL94" t="str">
        <f>IF(原始数据!AT95="","",IF(COUNTIF(原始数据!95:95,原始数据!AT95)&gt;1,"×",""))</f>
        <v/>
      </c>
      <c r="AM94" t="str">
        <f>IF(原始数据!AU95="","",IF(COUNTIF(原始数据!95:95,原始数据!AU95)&gt;1,"×",""))</f>
        <v/>
      </c>
      <c r="AN94" t="str">
        <f>IF(原始数据!AV95="","",IF(COUNTIF(原始数据!95:95,原始数据!AV95)&gt;1,"×",""))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IF(原始数据!X96="-","",IF(原始数据!X96="","",IF(COUNT(FIND(原始数据!X96,原始数据!96:96))=2,"×","")))</f>
        <v/>
      </c>
      <c r="W95" t="str">
        <f>IF(原始数据!Y96="","",IF(COUNTIF(原始数据!96:96,原始数据!Y96)&gt;1,"×",""))</f>
        <v/>
      </c>
      <c r="X95" t="str">
        <f>IF(原始数据!Z96="","",IF(COUNTIF(原始数据!96:96,原始数据!Z96)&gt;1,"×",""))</f>
        <v/>
      </c>
      <c r="Y95" t="str">
        <f>IF(原始数据!AB96="","",IF(COUNTIF(原始数据!96:96,原始数据!AB96)&gt;1,"×",""))</f>
        <v/>
      </c>
      <c r="Z95" t="str">
        <f>IF(原始数据!AC96="","",IF(COUNTIF(原始数据!96:96,原始数据!AC96)&gt;1,"×",""))</f>
        <v/>
      </c>
      <c r="AA95" t="str">
        <f>IF(原始数据!AE96="","",IF(COUNTIF(原始数据!96:96,原始数据!AE96)&gt;1,"×",""))</f>
        <v/>
      </c>
      <c r="AB95" t="str">
        <f>IF(原始数据!AF96="","",IF(COUNTIF(原始数据!96:96,原始数据!AF96)&gt;1,"×",""))</f>
        <v/>
      </c>
      <c r="AC95" t="str">
        <f>IF(原始数据!AK96="","",IF(COUNTIF(原始数据!96:96,原始数据!AK96)&gt;1,"×",""))</f>
        <v/>
      </c>
      <c r="AD95" t="str">
        <f>IF(原始数据!AL96="","",IF(COUNTIF(原始数据!96:96,原始数据!AL96)&gt;1,"×",""))</f>
        <v/>
      </c>
      <c r="AE95" t="str">
        <f>IF(原始数据!AM96="","",IF(COUNTIF(原始数据!96:96,原始数据!AM96)&gt;1,"×",""))</f>
        <v/>
      </c>
      <c r="AF95" t="str">
        <f>IF(原始数据!AN96="","",IF(COUNTIF(原始数据!96:96,原始数据!AN96)&gt;1,"×",""))</f>
        <v/>
      </c>
      <c r="AG95" t="str">
        <f>IF(原始数据!AO96="","",IF(COUNTIF(原始数据!96:96,原始数据!AO96)&gt;1,"×",""))</f>
        <v/>
      </c>
      <c r="AH95" t="str">
        <f>IF(原始数据!AP96="","",IF(COUNTIF(原始数据!96:96,原始数据!AP96)&gt;1,"×",""))</f>
        <v/>
      </c>
      <c r="AI95" t="str">
        <f>IF(原始数据!AQ96="","",IF(COUNTIF(原始数据!96:96,原始数据!AQ96)&gt;1,"×",""))</f>
        <v/>
      </c>
      <c r="AJ95" t="str">
        <f>IF(原始数据!AR96="","",IF(COUNTIF(原始数据!96:96,原始数据!AR96)&gt;1,"×",""))</f>
        <v/>
      </c>
      <c r="AK95" t="str">
        <f>IF(原始数据!AS96="","",IF(COUNTIF(原始数据!96:96,原始数据!AS96)&gt;1,"×",""))</f>
        <v/>
      </c>
      <c r="AL95" t="str">
        <f>IF(原始数据!AT96="","",IF(COUNTIF(原始数据!96:96,原始数据!AT96)&gt;1,"×",""))</f>
        <v/>
      </c>
      <c r="AM95" t="str">
        <f>IF(原始数据!AU96="","",IF(COUNTIF(原始数据!96:96,原始数据!AU96)&gt;1,"×",""))</f>
        <v/>
      </c>
      <c r="AN95" t="str">
        <f>IF(原始数据!AV96="","",IF(COUNTIF(原始数据!96:96,原始数据!AV96)&gt;1,"×",""))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IF(原始数据!X97="-","",IF(原始数据!X97="","",IF(COUNT(FIND(原始数据!X97,原始数据!97:97))=2,"×","")))</f>
        <v/>
      </c>
      <c r="W96" t="str">
        <f>IF(原始数据!Y97="","",IF(COUNTIF(原始数据!97:97,原始数据!Y97)&gt;1,"×",""))</f>
        <v/>
      </c>
      <c r="X96" t="str">
        <f>IF(原始数据!Z97="","",IF(COUNTIF(原始数据!97:97,原始数据!Z97)&gt;1,"×",""))</f>
        <v/>
      </c>
      <c r="Y96" t="str">
        <f>IF(原始数据!AB97="","",IF(COUNTIF(原始数据!97:97,原始数据!AB97)&gt;1,"×",""))</f>
        <v/>
      </c>
      <c r="Z96" t="str">
        <f>IF(原始数据!AC97="","",IF(COUNTIF(原始数据!97:97,原始数据!AC97)&gt;1,"×",""))</f>
        <v/>
      </c>
      <c r="AA96" t="str">
        <f>IF(原始数据!AE97="","",IF(COUNTIF(原始数据!97:97,原始数据!AE97)&gt;1,"×",""))</f>
        <v/>
      </c>
      <c r="AB96" t="str">
        <f>IF(原始数据!AF97="","",IF(COUNTIF(原始数据!97:97,原始数据!AF97)&gt;1,"×",""))</f>
        <v/>
      </c>
      <c r="AC96" t="str">
        <f>IF(原始数据!AK97="","",IF(COUNTIF(原始数据!97:97,原始数据!AK97)&gt;1,"×",""))</f>
        <v/>
      </c>
      <c r="AD96" t="str">
        <f>IF(原始数据!AL97="","",IF(COUNTIF(原始数据!97:97,原始数据!AL97)&gt;1,"×",""))</f>
        <v/>
      </c>
      <c r="AE96" t="str">
        <f>IF(原始数据!AM97="","",IF(COUNTIF(原始数据!97:97,原始数据!AM97)&gt;1,"×",""))</f>
        <v/>
      </c>
      <c r="AF96" t="str">
        <f>IF(原始数据!AN97="","",IF(COUNTIF(原始数据!97:97,原始数据!AN97)&gt;1,"×",""))</f>
        <v/>
      </c>
      <c r="AG96" t="str">
        <f>IF(原始数据!AO97="","",IF(COUNTIF(原始数据!97:97,原始数据!AO97)&gt;1,"×",""))</f>
        <v/>
      </c>
      <c r="AH96" t="str">
        <f>IF(原始数据!AP97="","",IF(COUNTIF(原始数据!97:97,原始数据!AP97)&gt;1,"×",""))</f>
        <v/>
      </c>
      <c r="AI96" t="str">
        <f>IF(原始数据!AQ97="","",IF(COUNTIF(原始数据!97:97,原始数据!AQ97)&gt;1,"×",""))</f>
        <v/>
      </c>
      <c r="AJ96" t="str">
        <f>IF(原始数据!AR97="","",IF(COUNTIF(原始数据!97:97,原始数据!AR97)&gt;1,"×",""))</f>
        <v/>
      </c>
      <c r="AK96" t="str">
        <f>IF(原始数据!AS97="","",IF(COUNTIF(原始数据!97:97,原始数据!AS97)&gt;1,"×",""))</f>
        <v/>
      </c>
      <c r="AL96" t="str">
        <f>IF(原始数据!AT97="","",IF(COUNTIF(原始数据!97:97,原始数据!AT97)&gt;1,"×",""))</f>
        <v/>
      </c>
      <c r="AM96" t="str">
        <f>IF(原始数据!AU97="","",IF(COUNTIF(原始数据!97:97,原始数据!AU97)&gt;1,"×",""))</f>
        <v/>
      </c>
      <c r="AN96" t="str">
        <f>IF(原始数据!AV97="","",IF(COUNTIF(原始数据!97:97,原始数据!AV97)&gt;1,"×",""))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IF(原始数据!X98="-","",IF(原始数据!X98="","",IF(COUNT(FIND(原始数据!X98,原始数据!98:98))=2,"×","")))</f>
        <v/>
      </c>
      <c r="W97" t="str">
        <f>IF(原始数据!Y98="","",IF(COUNTIF(原始数据!98:98,原始数据!Y98)&gt;1,"×",""))</f>
        <v/>
      </c>
      <c r="X97" t="str">
        <f>IF(原始数据!Z98="","",IF(COUNTIF(原始数据!98:98,原始数据!Z98)&gt;1,"×",""))</f>
        <v/>
      </c>
      <c r="Y97" t="str">
        <f>IF(原始数据!AB98="","",IF(COUNTIF(原始数据!98:98,原始数据!AB98)&gt;1,"×",""))</f>
        <v/>
      </c>
      <c r="Z97" t="str">
        <f>IF(原始数据!AC98="","",IF(COUNTIF(原始数据!98:98,原始数据!AC98)&gt;1,"×",""))</f>
        <v/>
      </c>
      <c r="AA97" t="str">
        <f>IF(原始数据!AE98="","",IF(COUNTIF(原始数据!98:98,原始数据!AE98)&gt;1,"×",""))</f>
        <v/>
      </c>
      <c r="AB97" t="str">
        <f>IF(原始数据!AF98="","",IF(COUNTIF(原始数据!98:98,原始数据!AF98)&gt;1,"×",""))</f>
        <v/>
      </c>
      <c r="AC97" t="str">
        <f>IF(原始数据!AK98="","",IF(COUNTIF(原始数据!98:98,原始数据!AK98)&gt;1,"×",""))</f>
        <v/>
      </c>
      <c r="AD97" t="str">
        <f>IF(原始数据!AL98="","",IF(COUNTIF(原始数据!98:98,原始数据!AL98)&gt;1,"×",""))</f>
        <v/>
      </c>
      <c r="AE97" t="str">
        <f>IF(原始数据!AM98="","",IF(COUNTIF(原始数据!98:98,原始数据!AM98)&gt;1,"×",""))</f>
        <v/>
      </c>
      <c r="AF97" t="str">
        <f>IF(原始数据!AN98="","",IF(COUNTIF(原始数据!98:98,原始数据!AN98)&gt;1,"×",""))</f>
        <v/>
      </c>
      <c r="AG97" t="str">
        <f>IF(原始数据!AO98="","",IF(COUNTIF(原始数据!98:98,原始数据!AO98)&gt;1,"×",""))</f>
        <v/>
      </c>
      <c r="AH97" t="str">
        <f>IF(原始数据!AP98="","",IF(COUNTIF(原始数据!98:98,原始数据!AP98)&gt;1,"×",""))</f>
        <v/>
      </c>
      <c r="AI97" t="str">
        <f>IF(原始数据!AQ98="","",IF(COUNTIF(原始数据!98:98,原始数据!AQ98)&gt;1,"×",""))</f>
        <v/>
      </c>
      <c r="AJ97" t="str">
        <f>IF(原始数据!AR98="","",IF(COUNTIF(原始数据!98:98,原始数据!AR98)&gt;1,"×",""))</f>
        <v/>
      </c>
      <c r="AK97" t="str">
        <f>IF(原始数据!AS98="","",IF(COUNTIF(原始数据!98:98,原始数据!AS98)&gt;1,"×",""))</f>
        <v/>
      </c>
      <c r="AL97" t="str">
        <f>IF(原始数据!AT98="","",IF(COUNTIF(原始数据!98:98,原始数据!AT98)&gt;1,"×",""))</f>
        <v/>
      </c>
      <c r="AM97" t="str">
        <f>IF(原始数据!AU98="","",IF(COUNTIF(原始数据!98:98,原始数据!AU98)&gt;1,"×",""))</f>
        <v/>
      </c>
      <c r="AN97" t="str">
        <f>IF(原始数据!AV98="","",IF(COUNTIF(原始数据!98:98,原始数据!AV98)&gt;1,"×",""))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IF(原始数据!X99="-","",IF(原始数据!X99="","",IF(COUNT(FIND(原始数据!X99,原始数据!99:99))=2,"×","")))</f>
        <v/>
      </c>
      <c r="W98" t="str">
        <f>IF(原始数据!Y99="","",IF(COUNTIF(原始数据!99:99,原始数据!Y99)&gt;1,"×",""))</f>
        <v/>
      </c>
      <c r="X98" t="str">
        <f>IF(原始数据!Z99="","",IF(COUNTIF(原始数据!99:99,原始数据!Z99)&gt;1,"×",""))</f>
        <v/>
      </c>
      <c r="Y98" t="str">
        <f>IF(原始数据!AB99="","",IF(COUNTIF(原始数据!99:99,原始数据!AB99)&gt;1,"×",""))</f>
        <v/>
      </c>
      <c r="Z98" t="str">
        <f>IF(原始数据!AC99="","",IF(COUNTIF(原始数据!99:99,原始数据!AC99)&gt;1,"×",""))</f>
        <v/>
      </c>
      <c r="AA98" t="str">
        <f>IF(原始数据!AE99="","",IF(COUNTIF(原始数据!99:99,原始数据!AE99)&gt;1,"×",""))</f>
        <v/>
      </c>
      <c r="AB98" t="str">
        <f>IF(原始数据!AF99="","",IF(COUNTIF(原始数据!99:99,原始数据!AF99)&gt;1,"×",""))</f>
        <v/>
      </c>
      <c r="AC98" t="str">
        <f>IF(原始数据!AK99="","",IF(COUNTIF(原始数据!99:99,原始数据!AK99)&gt;1,"×",""))</f>
        <v/>
      </c>
      <c r="AD98" t="str">
        <f>IF(原始数据!AL99="","",IF(COUNTIF(原始数据!99:99,原始数据!AL99)&gt;1,"×",""))</f>
        <v/>
      </c>
      <c r="AE98" t="str">
        <f>IF(原始数据!AM99="","",IF(COUNTIF(原始数据!99:99,原始数据!AM99)&gt;1,"×",""))</f>
        <v/>
      </c>
      <c r="AF98" t="str">
        <f>IF(原始数据!AN99="","",IF(COUNTIF(原始数据!99:99,原始数据!AN99)&gt;1,"×",""))</f>
        <v/>
      </c>
      <c r="AG98" t="str">
        <f>IF(原始数据!AO99="","",IF(COUNTIF(原始数据!99:99,原始数据!AO99)&gt;1,"×",""))</f>
        <v/>
      </c>
      <c r="AH98" t="str">
        <f>IF(原始数据!AP99="","",IF(COUNTIF(原始数据!99:99,原始数据!AP99)&gt;1,"×",""))</f>
        <v/>
      </c>
      <c r="AI98" t="str">
        <f>IF(原始数据!AQ99="","",IF(COUNTIF(原始数据!99:99,原始数据!AQ99)&gt;1,"×",""))</f>
        <v/>
      </c>
      <c r="AJ98" t="str">
        <f>IF(原始数据!AR99="","",IF(COUNTIF(原始数据!99:99,原始数据!AR99)&gt;1,"×",""))</f>
        <v/>
      </c>
      <c r="AK98" t="str">
        <f>IF(原始数据!AS99="","",IF(COUNTIF(原始数据!99:99,原始数据!AS99)&gt;1,"×",""))</f>
        <v/>
      </c>
      <c r="AL98" t="str">
        <f>IF(原始数据!AT99="","",IF(COUNTIF(原始数据!99:99,原始数据!AT99)&gt;1,"×",""))</f>
        <v/>
      </c>
      <c r="AM98" t="str">
        <f>IF(原始数据!AU99="","",IF(COUNTIF(原始数据!99:99,原始数据!AU99)&gt;1,"×",""))</f>
        <v/>
      </c>
      <c r="AN98" t="str">
        <f>IF(原始数据!AV99="","",IF(COUNTIF(原始数据!99:99,原始数据!AV99)&gt;1,"×",""))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IF(原始数据!X100="-","",IF(原始数据!X100="","",IF(COUNT(FIND(原始数据!X100,原始数据!100:100))=2,"×","")))</f>
        <v/>
      </c>
      <c r="W99" t="str">
        <f>IF(原始数据!Y100="","",IF(COUNTIF(原始数据!100:100,原始数据!Y100)&gt;1,"×",""))</f>
        <v/>
      </c>
      <c r="X99" t="str">
        <f>IF(原始数据!Z100="","",IF(COUNTIF(原始数据!100:100,原始数据!Z100)&gt;1,"×",""))</f>
        <v/>
      </c>
      <c r="Y99" t="str">
        <f>IF(原始数据!AB100="","",IF(COUNTIF(原始数据!100:100,原始数据!AB100)&gt;1,"×",""))</f>
        <v/>
      </c>
      <c r="Z99" t="str">
        <f>IF(原始数据!AC100="","",IF(COUNTIF(原始数据!100:100,原始数据!AC100)&gt;1,"×",""))</f>
        <v/>
      </c>
      <c r="AA99" t="str">
        <f>IF(原始数据!AE100="","",IF(COUNTIF(原始数据!100:100,原始数据!AE100)&gt;1,"×",""))</f>
        <v/>
      </c>
      <c r="AB99" t="str">
        <f>IF(原始数据!AF100="","",IF(COUNTIF(原始数据!100:100,原始数据!AF100)&gt;1,"×",""))</f>
        <v/>
      </c>
      <c r="AC99" t="str">
        <f>IF(原始数据!AK100="","",IF(COUNTIF(原始数据!100:100,原始数据!AK100)&gt;1,"×",""))</f>
        <v/>
      </c>
      <c r="AD99" t="str">
        <f>IF(原始数据!AL100="","",IF(COUNTIF(原始数据!100:100,原始数据!AL100)&gt;1,"×",""))</f>
        <v/>
      </c>
      <c r="AE99" t="str">
        <f>IF(原始数据!AM100="","",IF(COUNTIF(原始数据!100:100,原始数据!AM100)&gt;1,"×",""))</f>
        <v/>
      </c>
      <c r="AF99" t="str">
        <f>IF(原始数据!AN100="","",IF(COUNTIF(原始数据!100:100,原始数据!AN100)&gt;1,"×",""))</f>
        <v/>
      </c>
      <c r="AG99" t="str">
        <f>IF(原始数据!AO100="","",IF(COUNTIF(原始数据!100:100,原始数据!AO100)&gt;1,"×",""))</f>
        <v/>
      </c>
      <c r="AH99" t="str">
        <f>IF(原始数据!AP100="","",IF(COUNTIF(原始数据!100:100,原始数据!AP100)&gt;1,"×",""))</f>
        <v/>
      </c>
      <c r="AI99" t="str">
        <f>IF(原始数据!AQ100="","",IF(COUNTIF(原始数据!100:100,原始数据!AQ100)&gt;1,"×",""))</f>
        <v/>
      </c>
      <c r="AJ99" t="str">
        <f>IF(原始数据!AR100="","",IF(COUNTIF(原始数据!100:100,原始数据!AR100)&gt;1,"×",""))</f>
        <v/>
      </c>
      <c r="AK99" t="str">
        <f>IF(原始数据!AS100="","",IF(COUNTIF(原始数据!100:100,原始数据!AS100)&gt;1,"×",""))</f>
        <v/>
      </c>
      <c r="AL99" t="str">
        <f>IF(原始数据!AT100="","",IF(COUNTIF(原始数据!100:100,原始数据!AT100)&gt;1,"×",""))</f>
        <v/>
      </c>
      <c r="AM99" t="str">
        <f>IF(原始数据!AU100="","",IF(COUNTIF(原始数据!100:100,原始数据!AU100)&gt;1,"×",""))</f>
        <v/>
      </c>
      <c r="AN99" t="str">
        <f>IF(原始数据!AV100="","",IF(COUNTIF(原始数据!100:100,原始数据!AV100)&gt;1,"×",""))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IF(原始数据!X101="-","",IF(原始数据!X101="","",IF(COUNT(FIND(原始数据!X101,原始数据!101:101))=2,"×","")))</f>
        <v/>
      </c>
      <c r="W100" t="str">
        <f>IF(原始数据!Y101="","",IF(COUNTIF(原始数据!101:101,原始数据!Y101)&gt;1,"×",""))</f>
        <v/>
      </c>
      <c r="X100" t="str">
        <f>IF(原始数据!Z101="","",IF(COUNTIF(原始数据!101:101,原始数据!Z101)&gt;1,"×",""))</f>
        <v/>
      </c>
      <c r="Y100" t="str">
        <f>IF(原始数据!AB101="","",IF(COUNTIF(原始数据!101:101,原始数据!AB101)&gt;1,"×",""))</f>
        <v/>
      </c>
      <c r="Z100" t="str">
        <f>IF(原始数据!AC101="","",IF(COUNTIF(原始数据!101:101,原始数据!AC101)&gt;1,"×",""))</f>
        <v/>
      </c>
      <c r="AA100" t="str">
        <f>IF(原始数据!AE101="","",IF(COUNTIF(原始数据!101:101,原始数据!AE101)&gt;1,"×",""))</f>
        <v/>
      </c>
      <c r="AB100" t="str">
        <f>IF(原始数据!AF101="","",IF(COUNTIF(原始数据!101:101,原始数据!AF101)&gt;1,"×",""))</f>
        <v/>
      </c>
      <c r="AC100" t="str">
        <f>IF(原始数据!AK101="","",IF(COUNTIF(原始数据!101:101,原始数据!AK101)&gt;1,"×",""))</f>
        <v/>
      </c>
      <c r="AD100" t="str">
        <f>IF(原始数据!AL101="","",IF(COUNTIF(原始数据!101:101,原始数据!AL101)&gt;1,"×",""))</f>
        <v/>
      </c>
      <c r="AE100" t="str">
        <f>IF(原始数据!AM101="","",IF(COUNTIF(原始数据!101:101,原始数据!AM101)&gt;1,"×",""))</f>
        <v/>
      </c>
      <c r="AF100" t="str">
        <f>IF(原始数据!AN101="","",IF(COUNTIF(原始数据!101:101,原始数据!AN101)&gt;1,"×",""))</f>
        <v/>
      </c>
      <c r="AG100" t="str">
        <f>IF(原始数据!AO101="","",IF(COUNTIF(原始数据!101:101,原始数据!AO101)&gt;1,"×",""))</f>
        <v/>
      </c>
      <c r="AH100" t="str">
        <f>IF(原始数据!AP101="","",IF(COUNTIF(原始数据!101:101,原始数据!AP101)&gt;1,"×",""))</f>
        <v/>
      </c>
      <c r="AI100" t="str">
        <f>IF(原始数据!AQ101="","",IF(COUNTIF(原始数据!101:101,原始数据!AQ101)&gt;1,"×",""))</f>
        <v/>
      </c>
      <c r="AJ100" t="str">
        <f>IF(原始数据!AR101="","",IF(COUNTIF(原始数据!101:101,原始数据!AR101)&gt;1,"×",""))</f>
        <v/>
      </c>
      <c r="AK100" t="str">
        <f>IF(原始数据!AS101="","",IF(COUNTIF(原始数据!101:101,原始数据!AS101)&gt;1,"×",""))</f>
        <v/>
      </c>
      <c r="AL100" t="str">
        <f>IF(原始数据!AT101="","",IF(COUNTIF(原始数据!101:101,原始数据!AT101)&gt;1,"×",""))</f>
        <v/>
      </c>
      <c r="AM100" t="str">
        <f>IF(原始数据!AU101="","",IF(COUNTIF(原始数据!101:101,原始数据!AU101)&gt;1,"×",""))</f>
        <v/>
      </c>
      <c r="AN100" t="str">
        <f>IF(原始数据!AV101="","",IF(COUNTIF(原始数据!101:101,原始数据!AV101)&gt;1,"×",""))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IF(原始数据!X102="-","",IF(原始数据!X102="","",IF(COUNT(FIND(原始数据!X102,原始数据!102:102))=2,"×","")))</f>
        <v/>
      </c>
      <c r="W101" t="str">
        <f>IF(原始数据!Y102="","",IF(COUNTIF(原始数据!102:102,原始数据!Y102)&gt;1,"×",""))</f>
        <v/>
      </c>
      <c r="X101" t="str">
        <f>IF(原始数据!Z102="","",IF(COUNTIF(原始数据!102:102,原始数据!Z102)&gt;1,"×",""))</f>
        <v/>
      </c>
      <c r="Y101" t="str">
        <f>IF(原始数据!AB102="","",IF(COUNTIF(原始数据!102:102,原始数据!AB102)&gt;1,"×",""))</f>
        <v/>
      </c>
      <c r="Z101" t="str">
        <f>IF(原始数据!AC102="","",IF(COUNTIF(原始数据!102:102,原始数据!AC102)&gt;1,"×",""))</f>
        <v/>
      </c>
      <c r="AA101" t="str">
        <f>IF(原始数据!AE102="","",IF(COUNTIF(原始数据!102:102,原始数据!AE102)&gt;1,"×",""))</f>
        <v/>
      </c>
      <c r="AB101" t="str">
        <f>IF(原始数据!AF102="","",IF(COUNTIF(原始数据!102:102,原始数据!AF102)&gt;1,"×",""))</f>
        <v/>
      </c>
      <c r="AC101" t="str">
        <f>IF(原始数据!AK102="","",IF(COUNTIF(原始数据!102:102,原始数据!AK102)&gt;1,"×",""))</f>
        <v/>
      </c>
      <c r="AD101" t="str">
        <f>IF(原始数据!AL102="","",IF(COUNTIF(原始数据!102:102,原始数据!AL102)&gt;1,"×",""))</f>
        <v/>
      </c>
      <c r="AE101" t="str">
        <f>IF(原始数据!AM102="","",IF(COUNTIF(原始数据!102:102,原始数据!AM102)&gt;1,"×",""))</f>
        <v/>
      </c>
      <c r="AF101" t="str">
        <f>IF(原始数据!AN102="","",IF(COUNTIF(原始数据!102:102,原始数据!AN102)&gt;1,"×",""))</f>
        <v/>
      </c>
      <c r="AG101" t="str">
        <f>IF(原始数据!AO102="","",IF(COUNTIF(原始数据!102:102,原始数据!AO102)&gt;1,"×",""))</f>
        <v/>
      </c>
      <c r="AH101" t="str">
        <f>IF(原始数据!AP102="","",IF(COUNTIF(原始数据!102:102,原始数据!AP102)&gt;1,"×",""))</f>
        <v/>
      </c>
      <c r="AI101" t="str">
        <f>IF(原始数据!AQ102="","",IF(COUNTIF(原始数据!102:102,原始数据!AQ102)&gt;1,"×",""))</f>
        <v/>
      </c>
      <c r="AJ101" t="str">
        <f>IF(原始数据!AR102="","",IF(COUNTIF(原始数据!102:102,原始数据!AR102)&gt;1,"×",""))</f>
        <v/>
      </c>
      <c r="AK101" t="str">
        <f>IF(原始数据!AS102="","",IF(COUNTIF(原始数据!102:102,原始数据!AS102)&gt;1,"×",""))</f>
        <v/>
      </c>
      <c r="AL101" t="str">
        <f>IF(原始数据!AT102="","",IF(COUNTIF(原始数据!102:102,原始数据!AT102)&gt;1,"×",""))</f>
        <v/>
      </c>
      <c r="AM101" t="str">
        <f>IF(原始数据!AU102="","",IF(COUNTIF(原始数据!102:102,原始数据!AU102)&gt;1,"×",""))</f>
        <v/>
      </c>
      <c r="AN101" t="str">
        <f>IF(原始数据!AV102="","",IF(COUNTIF(原始数据!102:102,原始数据!AV102)&gt;1,"×",""))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IF(原始数据!X103="-","",IF(原始数据!X103="","",IF(COUNT(FIND(原始数据!X103,原始数据!103:103))=2,"×","")))</f>
        <v/>
      </c>
      <c r="W102" t="str">
        <f>IF(原始数据!Y103="","",IF(COUNTIF(原始数据!103:103,原始数据!Y103)&gt;1,"×",""))</f>
        <v/>
      </c>
      <c r="X102" t="str">
        <f>IF(原始数据!Z103="","",IF(COUNTIF(原始数据!103:103,原始数据!Z103)&gt;1,"×",""))</f>
        <v/>
      </c>
      <c r="Y102" t="str">
        <f>IF(原始数据!AB103="","",IF(COUNTIF(原始数据!103:103,原始数据!AB103)&gt;1,"×",""))</f>
        <v/>
      </c>
      <c r="Z102" t="str">
        <f>IF(原始数据!AC103="","",IF(COUNTIF(原始数据!103:103,原始数据!AC103)&gt;1,"×",""))</f>
        <v/>
      </c>
      <c r="AA102" t="str">
        <f>IF(原始数据!AE103="","",IF(COUNTIF(原始数据!103:103,原始数据!AE103)&gt;1,"×",""))</f>
        <v/>
      </c>
      <c r="AB102" t="str">
        <f>IF(原始数据!AF103="","",IF(COUNTIF(原始数据!103:103,原始数据!AF103)&gt;1,"×",""))</f>
        <v/>
      </c>
      <c r="AC102" t="str">
        <f>IF(原始数据!AK103="","",IF(COUNTIF(原始数据!103:103,原始数据!AK103)&gt;1,"×",""))</f>
        <v/>
      </c>
      <c r="AD102" t="str">
        <f>IF(原始数据!AL103="","",IF(COUNTIF(原始数据!103:103,原始数据!AL103)&gt;1,"×",""))</f>
        <v/>
      </c>
      <c r="AE102" t="str">
        <f>IF(原始数据!AM103="","",IF(COUNTIF(原始数据!103:103,原始数据!AM103)&gt;1,"×",""))</f>
        <v/>
      </c>
      <c r="AF102" t="str">
        <f>IF(原始数据!AN103="","",IF(COUNTIF(原始数据!103:103,原始数据!AN103)&gt;1,"×",""))</f>
        <v/>
      </c>
      <c r="AG102" t="str">
        <f>IF(原始数据!AO103="","",IF(COUNTIF(原始数据!103:103,原始数据!AO103)&gt;1,"×",""))</f>
        <v/>
      </c>
      <c r="AH102" t="str">
        <f>IF(原始数据!AP103="","",IF(COUNTIF(原始数据!103:103,原始数据!AP103)&gt;1,"×",""))</f>
        <v/>
      </c>
      <c r="AI102" t="str">
        <f>IF(原始数据!AQ103="","",IF(COUNTIF(原始数据!103:103,原始数据!AQ103)&gt;1,"×",""))</f>
        <v/>
      </c>
      <c r="AJ102" t="str">
        <f>IF(原始数据!AR103="","",IF(COUNTIF(原始数据!103:103,原始数据!AR103)&gt;1,"×",""))</f>
        <v/>
      </c>
      <c r="AK102" t="str">
        <f>IF(原始数据!AS103="","",IF(COUNTIF(原始数据!103:103,原始数据!AS103)&gt;1,"×",""))</f>
        <v/>
      </c>
      <c r="AL102" t="str">
        <f>IF(原始数据!AT103="","",IF(COUNTIF(原始数据!103:103,原始数据!AT103)&gt;1,"×",""))</f>
        <v/>
      </c>
      <c r="AM102" t="str">
        <f>IF(原始数据!AU103="","",IF(COUNTIF(原始数据!103:103,原始数据!AU103)&gt;1,"×",""))</f>
        <v/>
      </c>
      <c r="AN102" t="str">
        <f>IF(原始数据!AV103="","",IF(COUNTIF(原始数据!103:103,原始数据!AV103)&gt;1,"×",""))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IF(原始数据!X104="-","",IF(原始数据!X104="","",IF(COUNT(FIND(原始数据!X104,原始数据!104:104))=2,"×","")))</f>
        <v/>
      </c>
      <c r="W103" t="str">
        <f>IF(原始数据!Y104="","",IF(COUNTIF(原始数据!104:104,原始数据!Y104)&gt;1,"×",""))</f>
        <v/>
      </c>
      <c r="X103" t="str">
        <f>IF(原始数据!Z104="","",IF(COUNTIF(原始数据!104:104,原始数据!Z104)&gt;1,"×",""))</f>
        <v/>
      </c>
      <c r="Y103" t="str">
        <f>IF(原始数据!AB104="","",IF(COUNTIF(原始数据!104:104,原始数据!AB104)&gt;1,"×",""))</f>
        <v/>
      </c>
      <c r="Z103" t="str">
        <f>IF(原始数据!AC104="","",IF(COUNTIF(原始数据!104:104,原始数据!AC104)&gt;1,"×",""))</f>
        <v/>
      </c>
      <c r="AA103" t="str">
        <f>IF(原始数据!AE104="","",IF(COUNTIF(原始数据!104:104,原始数据!AE104)&gt;1,"×",""))</f>
        <v/>
      </c>
      <c r="AB103" t="str">
        <f>IF(原始数据!AF104="","",IF(COUNTIF(原始数据!104:104,原始数据!AF104)&gt;1,"×",""))</f>
        <v/>
      </c>
      <c r="AC103" t="str">
        <f>IF(原始数据!AK104="","",IF(COUNTIF(原始数据!104:104,原始数据!AK104)&gt;1,"×",""))</f>
        <v/>
      </c>
      <c r="AD103" t="str">
        <f>IF(原始数据!AL104="","",IF(COUNTIF(原始数据!104:104,原始数据!AL104)&gt;1,"×",""))</f>
        <v/>
      </c>
      <c r="AE103" t="str">
        <f>IF(原始数据!AM104="","",IF(COUNTIF(原始数据!104:104,原始数据!AM104)&gt;1,"×",""))</f>
        <v/>
      </c>
      <c r="AF103" t="str">
        <f>IF(原始数据!AN104="","",IF(COUNTIF(原始数据!104:104,原始数据!AN104)&gt;1,"×",""))</f>
        <v/>
      </c>
      <c r="AG103" t="str">
        <f>IF(原始数据!AO104="","",IF(COUNTIF(原始数据!104:104,原始数据!AO104)&gt;1,"×",""))</f>
        <v/>
      </c>
      <c r="AH103" t="str">
        <f>IF(原始数据!AP104="","",IF(COUNTIF(原始数据!104:104,原始数据!AP104)&gt;1,"×",""))</f>
        <v/>
      </c>
      <c r="AI103" t="str">
        <f>IF(原始数据!AQ104="","",IF(COUNTIF(原始数据!104:104,原始数据!AQ104)&gt;1,"×",""))</f>
        <v/>
      </c>
      <c r="AJ103" t="str">
        <f>IF(原始数据!AR104="","",IF(COUNTIF(原始数据!104:104,原始数据!AR104)&gt;1,"×",""))</f>
        <v/>
      </c>
      <c r="AK103" t="str">
        <f>IF(原始数据!AS104="","",IF(COUNTIF(原始数据!104:104,原始数据!AS104)&gt;1,"×",""))</f>
        <v/>
      </c>
      <c r="AL103" t="str">
        <f>IF(原始数据!AT104="","",IF(COUNTIF(原始数据!104:104,原始数据!AT104)&gt;1,"×",""))</f>
        <v/>
      </c>
      <c r="AM103" t="str">
        <f>IF(原始数据!AU104="","",IF(COUNTIF(原始数据!104:104,原始数据!AU104)&gt;1,"×",""))</f>
        <v/>
      </c>
      <c r="AN103" t="str">
        <f>IF(原始数据!AV104="","",IF(COUNTIF(原始数据!104:104,原始数据!AV104)&gt;1,"×",""))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IF(原始数据!X105="-","",IF(原始数据!X105="","",IF(COUNT(FIND(原始数据!X105,原始数据!105:105))=2,"×","")))</f>
        <v/>
      </c>
      <c r="W104" t="str">
        <f>IF(原始数据!Y105="","",IF(COUNTIF(原始数据!105:105,原始数据!Y105)&gt;1,"×",""))</f>
        <v/>
      </c>
      <c r="X104" t="str">
        <f>IF(原始数据!Z105="","",IF(COUNTIF(原始数据!105:105,原始数据!Z105)&gt;1,"×",""))</f>
        <v/>
      </c>
      <c r="Y104" t="str">
        <f>IF(原始数据!AB105="","",IF(COUNTIF(原始数据!105:105,原始数据!AB105)&gt;1,"×",""))</f>
        <v/>
      </c>
      <c r="Z104" t="str">
        <f>IF(原始数据!AC105="","",IF(COUNTIF(原始数据!105:105,原始数据!AC105)&gt;1,"×",""))</f>
        <v/>
      </c>
      <c r="AA104" t="str">
        <f>IF(原始数据!AE105="","",IF(COUNTIF(原始数据!105:105,原始数据!AE105)&gt;1,"×",""))</f>
        <v/>
      </c>
      <c r="AB104" t="str">
        <f>IF(原始数据!AF105="","",IF(COUNTIF(原始数据!105:105,原始数据!AF105)&gt;1,"×",""))</f>
        <v/>
      </c>
      <c r="AC104" t="str">
        <f>IF(原始数据!AK105="","",IF(COUNTIF(原始数据!105:105,原始数据!AK105)&gt;1,"×",""))</f>
        <v/>
      </c>
      <c r="AD104" t="str">
        <f>IF(原始数据!AL105="","",IF(COUNTIF(原始数据!105:105,原始数据!AL105)&gt;1,"×",""))</f>
        <v/>
      </c>
      <c r="AE104" t="str">
        <f>IF(原始数据!AM105="","",IF(COUNTIF(原始数据!105:105,原始数据!AM105)&gt;1,"×",""))</f>
        <v/>
      </c>
      <c r="AF104" t="str">
        <f>IF(原始数据!AN105="","",IF(COUNTIF(原始数据!105:105,原始数据!AN105)&gt;1,"×",""))</f>
        <v/>
      </c>
      <c r="AG104" t="str">
        <f>IF(原始数据!AO105="","",IF(COUNTIF(原始数据!105:105,原始数据!AO105)&gt;1,"×",""))</f>
        <v/>
      </c>
      <c r="AH104" t="str">
        <f>IF(原始数据!AP105="","",IF(COUNTIF(原始数据!105:105,原始数据!AP105)&gt;1,"×",""))</f>
        <v/>
      </c>
      <c r="AI104" t="str">
        <f>IF(原始数据!AQ105="","",IF(COUNTIF(原始数据!105:105,原始数据!AQ105)&gt;1,"×",""))</f>
        <v/>
      </c>
      <c r="AJ104" t="str">
        <f>IF(原始数据!AR105="","",IF(COUNTIF(原始数据!105:105,原始数据!AR105)&gt;1,"×",""))</f>
        <v/>
      </c>
      <c r="AK104" t="str">
        <f>IF(原始数据!AS105="","",IF(COUNTIF(原始数据!105:105,原始数据!AS105)&gt;1,"×",""))</f>
        <v/>
      </c>
      <c r="AL104" t="str">
        <f>IF(原始数据!AT105="","",IF(COUNTIF(原始数据!105:105,原始数据!AT105)&gt;1,"×",""))</f>
        <v/>
      </c>
      <c r="AM104" t="str">
        <f>IF(原始数据!AU105="","",IF(COUNTIF(原始数据!105:105,原始数据!AU105)&gt;1,"×",""))</f>
        <v/>
      </c>
      <c r="AN104" t="str">
        <f>IF(原始数据!AV105="","",IF(COUNTIF(原始数据!105:105,原始数据!AV105)&gt;1,"×",""))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IF(原始数据!X106="-","",IF(原始数据!X106="","",IF(COUNT(FIND(原始数据!X106,原始数据!106:106))=2,"×","")))</f>
        <v/>
      </c>
      <c r="W105" t="str">
        <f>IF(原始数据!Y106="","",IF(COUNTIF(原始数据!106:106,原始数据!Y106)&gt;1,"×",""))</f>
        <v/>
      </c>
      <c r="X105" t="str">
        <f>IF(原始数据!Z106="","",IF(COUNTIF(原始数据!106:106,原始数据!Z106)&gt;1,"×",""))</f>
        <v/>
      </c>
      <c r="Y105" t="str">
        <f>IF(原始数据!AB106="","",IF(COUNTIF(原始数据!106:106,原始数据!AB106)&gt;1,"×",""))</f>
        <v/>
      </c>
      <c r="Z105" t="str">
        <f>IF(原始数据!AC106="","",IF(COUNTIF(原始数据!106:106,原始数据!AC106)&gt;1,"×",""))</f>
        <v/>
      </c>
      <c r="AA105" t="str">
        <f>IF(原始数据!AE106="","",IF(COUNTIF(原始数据!106:106,原始数据!AE106)&gt;1,"×",""))</f>
        <v/>
      </c>
      <c r="AB105" t="str">
        <f>IF(原始数据!AF106="","",IF(COUNTIF(原始数据!106:106,原始数据!AF106)&gt;1,"×",""))</f>
        <v/>
      </c>
      <c r="AC105" t="str">
        <f>IF(原始数据!AK106="","",IF(COUNTIF(原始数据!106:106,原始数据!AK106)&gt;1,"×",""))</f>
        <v/>
      </c>
      <c r="AD105" t="str">
        <f>IF(原始数据!AL106="","",IF(COUNTIF(原始数据!106:106,原始数据!AL106)&gt;1,"×",""))</f>
        <v/>
      </c>
      <c r="AE105" t="str">
        <f>IF(原始数据!AM106="","",IF(COUNTIF(原始数据!106:106,原始数据!AM106)&gt;1,"×",""))</f>
        <v/>
      </c>
      <c r="AF105" t="str">
        <f>IF(原始数据!AN106="","",IF(COUNTIF(原始数据!106:106,原始数据!AN106)&gt;1,"×",""))</f>
        <v/>
      </c>
      <c r="AG105" t="str">
        <f>IF(原始数据!AO106="","",IF(COUNTIF(原始数据!106:106,原始数据!AO106)&gt;1,"×",""))</f>
        <v/>
      </c>
      <c r="AH105" t="str">
        <f>IF(原始数据!AP106="","",IF(COUNTIF(原始数据!106:106,原始数据!AP106)&gt;1,"×",""))</f>
        <v/>
      </c>
      <c r="AI105" t="str">
        <f>IF(原始数据!AQ106="","",IF(COUNTIF(原始数据!106:106,原始数据!AQ106)&gt;1,"×",""))</f>
        <v/>
      </c>
      <c r="AJ105" t="str">
        <f>IF(原始数据!AR106="","",IF(COUNTIF(原始数据!106:106,原始数据!AR106)&gt;1,"×",""))</f>
        <v/>
      </c>
      <c r="AK105" t="str">
        <f>IF(原始数据!AS106="","",IF(COUNTIF(原始数据!106:106,原始数据!AS106)&gt;1,"×",""))</f>
        <v/>
      </c>
      <c r="AL105" t="str">
        <f>IF(原始数据!AT106="","",IF(COUNTIF(原始数据!106:106,原始数据!AT106)&gt;1,"×",""))</f>
        <v/>
      </c>
      <c r="AM105" t="str">
        <f>IF(原始数据!AU106="","",IF(COUNTIF(原始数据!106:106,原始数据!AU106)&gt;1,"×",""))</f>
        <v/>
      </c>
      <c r="AN105" t="str">
        <f>IF(原始数据!AV106="","",IF(COUNTIF(原始数据!106:106,原始数据!AV106)&gt;1,"×",""))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IF(原始数据!X107="-","",IF(原始数据!X107="","",IF(COUNT(FIND(原始数据!X107,原始数据!107:107))=2,"×","")))</f>
        <v/>
      </c>
      <c r="W106" t="str">
        <f>IF(原始数据!Y107="","",IF(COUNTIF(原始数据!107:107,原始数据!Y107)&gt;1,"×",""))</f>
        <v/>
      </c>
      <c r="X106" t="str">
        <f>IF(原始数据!Z107="","",IF(COUNTIF(原始数据!107:107,原始数据!Z107)&gt;1,"×",""))</f>
        <v/>
      </c>
      <c r="Y106" t="str">
        <f>IF(原始数据!AB107="","",IF(COUNTIF(原始数据!107:107,原始数据!AB107)&gt;1,"×",""))</f>
        <v/>
      </c>
      <c r="Z106" t="str">
        <f>IF(原始数据!AC107="","",IF(COUNTIF(原始数据!107:107,原始数据!AC107)&gt;1,"×",""))</f>
        <v/>
      </c>
      <c r="AA106" t="str">
        <f>IF(原始数据!AE107="","",IF(COUNTIF(原始数据!107:107,原始数据!AE107)&gt;1,"×",""))</f>
        <v/>
      </c>
      <c r="AB106" t="str">
        <f>IF(原始数据!AF107="","",IF(COUNTIF(原始数据!107:107,原始数据!AF107)&gt;1,"×",""))</f>
        <v/>
      </c>
      <c r="AC106" t="str">
        <f>IF(原始数据!AK107="","",IF(COUNTIF(原始数据!107:107,原始数据!AK107)&gt;1,"×",""))</f>
        <v/>
      </c>
      <c r="AD106" t="str">
        <f>IF(原始数据!AL107="","",IF(COUNTIF(原始数据!107:107,原始数据!AL107)&gt;1,"×",""))</f>
        <v/>
      </c>
      <c r="AE106" t="str">
        <f>IF(原始数据!AM107="","",IF(COUNTIF(原始数据!107:107,原始数据!AM107)&gt;1,"×",""))</f>
        <v/>
      </c>
      <c r="AF106" t="str">
        <f>IF(原始数据!AN107="","",IF(COUNTIF(原始数据!107:107,原始数据!AN107)&gt;1,"×",""))</f>
        <v/>
      </c>
      <c r="AG106" t="str">
        <f>IF(原始数据!AO107="","",IF(COUNTIF(原始数据!107:107,原始数据!AO107)&gt;1,"×",""))</f>
        <v/>
      </c>
      <c r="AH106" t="str">
        <f>IF(原始数据!AP107="","",IF(COUNTIF(原始数据!107:107,原始数据!AP107)&gt;1,"×",""))</f>
        <v/>
      </c>
      <c r="AI106" t="str">
        <f>IF(原始数据!AQ107="","",IF(COUNTIF(原始数据!107:107,原始数据!AQ107)&gt;1,"×",""))</f>
        <v/>
      </c>
      <c r="AJ106" t="str">
        <f>IF(原始数据!AR107="","",IF(COUNTIF(原始数据!107:107,原始数据!AR107)&gt;1,"×",""))</f>
        <v/>
      </c>
      <c r="AK106" t="str">
        <f>IF(原始数据!AS107="","",IF(COUNTIF(原始数据!107:107,原始数据!AS107)&gt;1,"×",""))</f>
        <v/>
      </c>
      <c r="AL106" t="str">
        <f>IF(原始数据!AT107="","",IF(COUNTIF(原始数据!107:107,原始数据!AT107)&gt;1,"×",""))</f>
        <v/>
      </c>
      <c r="AM106" t="str">
        <f>IF(原始数据!AU107="","",IF(COUNTIF(原始数据!107:107,原始数据!AU107)&gt;1,"×",""))</f>
        <v/>
      </c>
      <c r="AN106" t="str">
        <f>IF(原始数据!AV107="","",IF(COUNTIF(原始数据!107:107,原始数据!AV107)&gt;1,"×",""))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IF(原始数据!X108="-","",IF(原始数据!X108="","",IF(COUNT(FIND(原始数据!X108,原始数据!108:108))=2,"×","")))</f>
        <v/>
      </c>
      <c r="W107" t="str">
        <f>IF(原始数据!Y108="","",IF(COUNTIF(原始数据!108:108,原始数据!Y108)&gt;1,"×",""))</f>
        <v/>
      </c>
      <c r="X107" t="str">
        <f>IF(原始数据!Z108="","",IF(COUNTIF(原始数据!108:108,原始数据!Z108)&gt;1,"×",""))</f>
        <v/>
      </c>
      <c r="Y107" t="str">
        <f>IF(原始数据!AB108="","",IF(COUNTIF(原始数据!108:108,原始数据!AB108)&gt;1,"×",""))</f>
        <v/>
      </c>
      <c r="Z107" t="str">
        <f>IF(原始数据!AC108="","",IF(COUNTIF(原始数据!108:108,原始数据!AC108)&gt;1,"×",""))</f>
        <v/>
      </c>
      <c r="AA107" t="str">
        <f>IF(原始数据!AE108="","",IF(COUNTIF(原始数据!108:108,原始数据!AE108)&gt;1,"×",""))</f>
        <v/>
      </c>
      <c r="AB107" t="str">
        <f>IF(原始数据!AF108="","",IF(COUNTIF(原始数据!108:108,原始数据!AF108)&gt;1,"×",""))</f>
        <v/>
      </c>
      <c r="AC107" t="str">
        <f>IF(原始数据!AK108="","",IF(COUNTIF(原始数据!108:108,原始数据!AK108)&gt;1,"×",""))</f>
        <v/>
      </c>
      <c r="AD107" t="str">
        <f>IF(原始数据!AL108="","",IF(COUNTIF(原始数据!108:108,原始数据!AL108)&gt;1,"×",""))</f>
        <v/>
      </c>
      <c r="AE107" t="str">
        <f>IF(原始数据!AM108="","",IF(COUNTIF(原始数据!108:108,原始数据!AM108)&gt;1,"×",""))</f>
        <v/>
      </c>
      <c r="AF107" t="str">
        <f>IF(原始数据!AN108="","",IF(COUNTIF(原始数据!108:108,原始数据!AN108)&gt;1,"×",""))</f>
        <v/>
      </c>
      <c r="AG107" t="str">
        <f>IF(原始数据!AO108="","",IF(COUNTIF(原始数据!108:108,原始数据!AO108)&gt;1,"×",""))</f>
        <v/>
      </c>
      <c r="AH107" t="str">
        <f>IF(原始数据!AP108="","",IF(COUNTIF(原始数据!108:108,原始数据!AP108)&gt;1,"×",""))</f>
        <v/>
      </c>
      <c r="AI107" t="str">
        <f>IF(原始数据!AQ108="","",IF(COUNTIF(原始数据!108:108,原始数据!AQ108)&gt;1,"×",""))</f>
        <v/>
      </c>
      <c r="AJ107" t="str">
        <f>IF(原始数据!AR108="","",IF(COUNTIF(原始数据!108:108,原始数据!AR108)&gt;1,"×",""))</f>
        <v/>
      </c>
      <c r="AK107" t="str">
        <f>IF(原始数据!AS108="","",IF(COUNTIF(原始数据!108:108,原始数据!AS108)&gt;1,"×",""))</f>
        <v/>
      </c>
      <c r="AL107" t="str">
        <f>IF(原始数据!AT108="","",IF(COUNTIF(原始数据!108:108,原始数据!AT108)&gt;1,"×",""))</f>
        <v/>
      </c>
      <c r="AM107" t="str">
        <f>IF(原始数据!AU108="","",IF(COUNTIF(原始数据!108:108,原始数据!AU108)&gt;1,"×",""))</f>
        <v/>
      </c>
      <c r="AN107" t="str">
        <f>IF(原始数据!AV108="","",IF(COUNTIF(原始数据!108:108,原始数据!AV108)&gt;1,"×",""))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IF(原始数据!X109="-","",IF(原始数据!X109="","",IF(COUNT(FIND(原始数据!X109,原始数据!109:109))=2,"×","")))</f>
        <v/>
      </c>
      <c r="W108" t="str">
        <f>IF(原始数据!Y109="","",IF(COUNTIF(原始数据!109:109,原始数据!Y109)&gt;1,"×",""))</f>
        <v/>
      </c>
      <c r="X108" t="str">
        <f>IF(原始数据!Z109="","",IF(COUNTIF(原始数据!109:109,原始数据!Z109)&gt;1,"×",""))</f>
        <v/>
      </c>
      <c r="Y108" t="str">
        <f>IF(原始数据!AB109="","",IF(COUNTIF(原始数据!109:109,原始数据!AB109)&gt;1,"×",""))</f>
        <v/>
      </c>
      <c r="Z108" t="str">
        <f>IF(原始数据!AC109="","",IF(COUNTIF(原始数据!109:109,原始数据!AC109)&gt;1,"×",""))</f>
        <v/>
      </c>
      <c r="AA108" t="str">
        <f>IF(原始数据!AE109="","",IF(COUNTIF(原始数据!109:109,原始数据!AE109)&gt;1,"×",""))</f>
        <v/>
      </c>
      <c r="AB108" t="str">
        <f>IF(原始数据!AF109="","",IF(COUNTIF(原始数据!109:109,原始数据!AF109)&gt;1,"×",""))</f>
        <v/>
      </c>
      <c r="AC108" t="str">
        <f>IF(原始数据!AK109="","",IF(COUNTIF(原始数据!109:109,原始数据!AK109)&gt;1,"×",""))</f>
        <v/>
      </c>
      <c r="AD108" t="str">
        <f>IF(原始数据!AL109="","",IF(COUNTIF(原始数据!109:109,原始数据!AL109)&gt;1,"×",""))</f>
        <v/>
      </c>
      <c r="AE108" t="str">
        <f>IF(原始数据!AM109="","",IF(COUNTIF(原始数据!109:109,原始数据!AM109)&gt;1,"×",""))</f>
        <v/>
      </c>
      <c r="AF108" t="str">
        <f>IF(原始数据!AN109="","",IF(COUNTIF(原始数据!109:109,原始数据!AN109)&gt;1,"×",""))</f>
        <v/>
      </c>
      <c r="AG108" t="str">
        <f>IF(原始数据!AO109="","",IF(COUNTIF(原始数据!109:109,原始数据!AO109)&gt;1,"×",""))</f>
        <v/>
      </c>
      <c r="AH108" t="str">
        <f>IF(原始数据!AP109="","",IF(COUNTIF(原始数据!109:109,原始数据!AP109)&gt;1,"×",""))</f>
        <v/>
      </c>
      <c r="AI108" t="str">
        <f>IF(原始数据!AQ109="","",IF(COUNTIF(原始数据!109:109,原始数据!AQ109)&gt;1,"×",""))</f>
        <v/>
      </c>
      <c r="AJ108" t="str">
        <f>IF(原始数据!AR109="","",IF(COUNTIF(原始数据!109:109,原始数据!AR109)&gt;1,"×",""))</f>
        <v/>
      </c>
      <c r="AK108" t="str">
        <f>IF(原始数据!AS109="","",IF(COUNTIF(原始数据!109:109,原始数据!AS109)&gt;1,"×",""))</f>
        <v/>
      </c>
      <c r="AL108" t="str">
        <f>IF(原始数据!AT109="","",IF(COUNTIF(原始数据!109:109,原始数据!AT109)&gt;1,"×",""))</f>
        <v/>
      </c>
      <c r="AM108" t="str">
        <f>IF(原始数据!AU109="","",IF(COUNTIF(原始数据!109:109,原始数据!AU109)&gt;1,"×",""))</f>
        <v/>
      </c>
      <c r="AN108" t="str">
        <f>IF(原始数据!AV109="","",IF(COUNTIF(原始数据!109:109,原始数据!AV109)&gt;1,"×",""))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IF(原始数据!X110="-","",IF(原始数据!X110="","",IF(COUNT(FIND(原始数据!X110,原始数据!110:110))=2,"×","")))</f>
        <v/>
      </c>
      <c r="W109" t="str">
        <f>IF(原始数据!Y110="","",IF(COUNTIF(原始数据!110:110,原始数据!Y110)&gt;1,"×",""))</f>
        <v/>
      </c>
      <c r="X109" t="str">
        <f>IF(原始数据!Z110="","",IF(COUNTIF(原始数据!110:110,原始数据!Z110)&gt;1,"×",""))</f>
        <v/>
      </c>
      <c r="Y109" t="str">
        <f>IF(原始数据!AB110="","",IF(COUNTIF(原始数据!110:110,原始数据!AB110)&gt;1,"×",""))</f>
        <v/>
      </c>
      <c r="Z109" t="str">
        <f>IF(原始数据!AC110="","",IF(COUNTIF(原始数据!110:110,原始数据!AC110)&gt;1,"×",""))</f>
        <v/>
      </c>
      <c r="AA109" t="str">
        <f>IF(原始数据!AE110="","",IF(COUNTIF(原始数据!110:110,原始数据!AE110)&gt;1,"×",""))</f>
        <v/>
      </c>
      <c r="AB109" t="str">
        <f>IF(原始数据!AF110="","",IF(COUNTIF(原始数据!110:110,原始数据!AF110)&gt;1,"×",""))</f>
        <v/>
      </c>
      <c r="AC109" t="str">
        <f>IF(原始数据!AK110="","",IF(COUNTIF(原始数据!110:110,原始数据!AK110)&gt;1,"×",""))</f>
        <v/>
      </c>
      <c r="AD109" t="str">
        <f>IF(原始数据!AL110="","",IF(COUNTIF(原始数据!110:110,原始数据!AL110)&gt;1,"×",""))</f>
        <v/>
      </c>
      <c r="AE109" t="str">
        <f>IF(原始数据!AM110="","",IF(COUNTIF(原始数据!110:110,原始数据!AM110)&gt;1,"×",""))</f>
        <v/>
      </c>
      <c r="AF109" t="str">
        <f>IF(原始数据!AN110="","",IF(COUNTIF(原始数据!110:110,原始数据!AN110)&gt;1,"×",""))</f>
        <v/>
      </c>
      <c r="AG109" t="str">
        <f>IF(原始数据!AO110="","",IF(COUNTIF(原始数据!110:110,原始数据!AO110)&gt;1,"×",""))</f>
        <v/>
      </c>
      <c r="AH109" t="str">
        <f>IF(原始数据!AP110="","",IF(COUNTIF(原始数据!110:110,原始数据!AP110)&gt;1,"×",""))</f>
        <v/>
      </c>
      <c r="AI109" t="str">
        <f>IF(原始数据!AQ110="","",IF(COUNTIF(原始数据!110:110,原始数据!AQ110)&gt;1,"×",""))</f>
        <v/>
      </c>
      <c r="AJ109" t="str">
        <f>IF(原始数据!AR110="","",IF(COUNTIF(原始数据!110:110,原始数据!AR110)&gt;1,"×",""))</f>
        <v/>
      </c>
      <c r="AK109" t="str">
        <f>IF(原始数据!AS110="","",IF(COUNTIF(原始数据!110:110,原始数据!AS110)&gt;1,"×",""))</f>
        <v/>
      </c>
      <c r="AL109" t="str">
        <f>IF(原始数据!AT110="","",IF(COUNTIF(原始数据!110:110,原始数据!AT110)&gt;1,"×",""))</f>
        <v/>
      </c>
      <c r="AM109" t="str">
        <f>IF(原始数据!AU110="","",IF(COUNTIF(原始数据!110:110,原始数据!AU110)&gt;1,"×",""))</f>
        <v/>
      </c>
      <c r="AN109" t="str">
        <f>IF(原始数据!AV110="","",IF(COUNTIF(原始数据!110:110,原始数据!AV110)&gt;1,"×",""))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IF(原始数据!X111="-","",IF(原始数据!X111="","",IF(COUNT(FIND(原始数据!X111,原始数据!111:111))=2,"×","")))</f>
        <v/>
      </c>
      <c r="W110" t="str">
        <f>IF(原始数据!Y111="","",IF(COUNTIF(原始数据!111:111,原始数据!Y111)&gt;1,"×",""))</f>
        <v/>
      </c>
      <c r="X110" t="str">
        <f>IF(原始数据!Z111="","",IF(COUNTIF(原始数据!111:111,原始数据!Z111)&gt;1,"×",""))</f>
        <v/>
      </c>
      <c r="Y110" t="str">
        <f>IF(原始数据!AB111="","",IF(COUNTIF(原始数据!111:111,原始数据!AB111)&gt;1,"×",""))</f>
        <v/>
      </c>
      <c r="Z110" t="str">
        <f>IF(原始数据!AC111="","",IF(COUNTIF(原始数据!111:111,原始数据!AC111)&gt;1,"×",""))</f>
        <v/>
      </c>
      <c r="AA110" t="str">
        <f>IF(原始数据!AE111="","",IF(COUNTIF(原始数据!111:111,原始数据!AE111)&gt;1,"×",""))</f>
        <v/>
      </c>
      <c r="AB110" t="str">
        <f>IF(原始数据!AF111="","",IF(COUNTIF(原始数据!111:111,原始数据!AF111)&gt;1,"×",""))</f>
        <v/>
      </c>
      <c r="AC110" t="str">
        <f>IF(原始数据!AK111="","",IF(COUNTIF(原始数据!111:111,原始数据!AK111)&gt;1,"×",""))</f>
        <v/>
      </c>
      <c r="AD110" t="str">
        <f>IF(原始数据!AL111="","",IF(COUNTIF(原始数据!111:111,原始数据!AL111)&gt;1,"×",""))</f>
        <v/>
      </c>
      <c r="AE110" t="str">
        <f>IF(原始数据!AM111="","",IF(COUNTIF(原始数据!111:111,原始数据!AM111)&gt;1,"×",""))</f>
        <v/>
      </c>
      <c r="AF110" t="str">
        <f>IF(原始数据!AN111="","",IF(COUNTIF(原始数据!111:111,原始数据!AN111)&gt;1,"×",""))</f>
        <v/>
      </c>
      <c r="AG110" t="str">
        <f>IF(原始数据!AO111="","",IF(COUNTIF(原始数据!111:111,原始数据!AO111)&gt;1,"×",""))</f>
        <v/>
      </c>
      <c r="AH110" t="str">
        <f>IF(原始数据!AP111="","",IF(COUNTIF(原始数据!111:111,原始数据!AP111)&gt;1,"×",""))</f>
        <v/>
      </c>
      <c r="AI110" t="str">
        <f>IF(原始数据!AQ111="","",IF(COUNTIF(原始数据!111:111,原始数据!AQ111)&gt;1,"×",""))</f>
        <v/>
      </c>
      <c r="AJ110" t="str">
        <f>IF(原始数据!AR111="","",IF(COUNTIF(原始数据!111:111,原始数据!AR111)&gt;1,"×",""))</f>
        <v/>
      </c>
      <c r="AK110" t="str">
        <f>IF(原始数据!AS111="","",IF(COUNTIF(原始数据!111:111,原始数据!AS111)&gt;1,"×",""))</f>
        <v/>
      </c>
      <c r="AL110" t="str">
        <f>IF(原始数据!AT111="","",IF(COUNTIF(原始数据!111:111,原始数据!AT111)&gt;1,"×",""))</f>
        <v/>
      </c>
      <c r="AM110" t="str">
        <f>IF(原始数据!AU111="","",IF(COUNTIF(原始数据!111:111,原始数据!AU111)&gt;1,"×",""))</f>
        <v/>
      </c>
      <c r="AN110" t="str">
        <f>IF(原始数据!AV111="","",IF(COUNTIF(原始数据!111:111,原始数据!AV111)&gt;1,"×",""))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IF(原始数据!X112="-","",IF(原始数据!X112="","",IF(COUNT(FIND(原始数据!X112,原始数据!112:112))=2,"×","")))</f>
        <v/>
      </c>
      <c r="W111" t="str">
        <f>IF(原始数据!Y112="","",IF(COUNTIF(原始数据!112:112,原始数据!Y112)&gt;1,"×",""))</f>
        <v/>
      </c>
      <c r="X111" t="str">
        <f>IF(原始数据!Z112="","",IF(COUNTIF(原始数据!112:112,原始数据!Z112)&gt;1,"×",""))</f>
        <v/>
      </c>
      <c r="Y111" t="str">
        <f>IF(原始数据!AB112="","",IF(COUNTIF(原始数据!112:112,原始数据!AB112)&gt;1,"×",""))</f>
        <v/>
      </c>
      <c r="Z111" t="str">
        <f>IF(原始数据!AC112="","",IF(COUNTIF(原始数据!112:112,原始数据!AC112)&gt;1,"×",""))</f>
        <v/>
      </c>
      <c r="AA111" t="str">
        <f>IF(原始数据!AE112="","",IF(COUNTIF(原始数据!112:112,原始数据!AE112)&gt;1,"×",""))</f>
        <v/>
      </c>
      <c r="AB111" t="str">
        <f>IF(原始数据!AF112="","",IF(COUNTIF(原始数据!112:112,原始数据!AF112)&gt;1,"×",""))</f>
        <v/>
      </c>
      <c r="AC111" t="str">
        <f>IF(原始数据!AK112="","",IF(COUNTIF(原始数据!112:112,原始数据!AK112)&gt;1,"×",""))</f>
        <v/>
      </c>
      <c r="AD111" t="str">
        <f>IF(原始数据!AL112="","",IF(COUNTIF(原始数据!112:112,原始数据!AL112)&gt;1,"×",""))</f>
        <v/>
      </c>
      <c r="AE111" t="str">
        <f>IF(原始数据!AM112="","",IF(COUNTIF(原始数据!112:112,原始数据!AM112)&gt;1,"×",""))</f>
        <v/>
      </c>
      <c r="AF111" t="str">
        <f>IF(原始数据!AN112="","",IF(COUNTIF(原始数据!112:112,原始数据!AN112)&gt;1,"×",""))</f>
        <v/>
      </c>
      <c r="AG111" t="str">
        <f>IF(原始数据!AO112="","",IF(COUNTIF(原始数据!112:112,原始数据!AO112)&gt;1,"×",""))</f>
        <v/>
      </c>
      <c r="AH111" t="str">
        <f>IF(原始数据!AP112="","",IF(COUNTIF(原始数据!112:112,原始数据!AP112)&gt;1,"×",""))</f>
        <v/>
      </c>
      <c r="AI111" t="str">
        <f>IF(原始数据!AQ112="","",IF(COUNTIF(原始数据!112:112,原始数据!AQ112)&gt;1,"×",""))</f>
        <v/>
      </c>
      <c r="AJ111" t="str">
        <f>IF(原始数据!AR112="","",IF(COUNTIF(原始数据!112:112,原始数据!AR112)&gt;1,"×",""))</f>
        <v/>
      </c>
      <c r="AK111" t="str">
        <f>IF(原始数据!AS112="","",IF(COUNTIF(原始数据!112:112,原始数据!AS112)&gt;1,"×",""))</f>
        <v/>
      </c>
      <c r="AL111" t="str">
        <f>IF(原始数据!AT112="","",IF(COUNTIF(原始数据!112:112,原始数据!AT112)&gt;1,"×",""))</f>
        <v/>
      </c>
      <c r="AM111" t="str">
        <f>IF(原始数据!AU112="","",IF(COUNTIF(原始数据!112:112,原始数据!AU112)&gt;1,"×",""))</f>
        <v/>
      </c>
      <c r="AN111" t="str">
        <f>IF(原始数据!AV112="","",IF(COUNTIF(原始数据!112:112,原始数据!AV112)&gt;1,"×",""))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IF(原始数据!X113="-","",IF(原始数据!X113="","",IF(COUNT(FIND(原始数据!X113,原始数据!113:113))=2,"×","")))</f>
        <v/>
      </c>
      <c r="W112" t="str">
        <f>IF(原始数据!Y113="","",IF(COUNTIF(原始数据!113:113,原始数据!Y113)&gt;1,"×",""))</f>
        <v/>
      </c>
      <c r="X112" t="str">
        <f>IF(原始数据!Z113="","",IF(COUNTIF(原始数据!113:113,原始数据!Z113)&gt;1,"×",""))</f>
        <v/>
      </c>
      <c r="Y112" t="str">
        <f>IF(原始数据!AB113="","",IF(COUNTIF(原始数据!113:113,原始数据!AB113)&gt;1,"×",""))</f>
        <v/>
      </c>
      <c r="Z112" t="str">
        <f>IF(原始数据!AC113="","",IF(COUNTIF(原始数据!113:113,原始数据!AC113)&gt;1,"×",""))</f>
        <v/>
      </c>
      <c r="AA112" t="str">
        <f>IF(原始数据!AE113="","",IF(COUNTIF(原始数据!113:113,原始数据!AE113)&gt;1,"×",""))</f>
        <v/>
      </c>
      <c r="AB112" t="str">
        <f>IF(原始数据!AF113="","",IF(COUNTIF(原始数据!113:113,原始数据!AF113)&gt;1,"×",""))</f>
        <v/>
      </c>
      <c r="AC112" t="str">
        <f>IF(原始数据!AK113="","",IF(COUNTIF(原始数据!113:113,原始数据!AK113)&gt;1,"×",""))</f>
        <v/>
      </c>
      <c r="AD112" t="str">
        <f>IF(原始数据!AL113="","",IF(COUNTIF(原始数据!113:113,原始数据!AL113)&gt;1,"×",""))</f>
        <v/>
      </c>
      <c r="AE112" t="str">
        <f>IF(原始数据!AM113="","",IF(COUNTIF(原始数据!113:113,原始数据!AM113)&gt;1,"×",""))</f>
        <v/>
      </c>
      <c r="AF112" t="str">
        <f>IF(原始数据!AN113="","",IF(COUNTIF(原始数据!113:113,原始数据!AN113)&gt;1,"×",""))</f>
        <v/>
      </c>
      <c r="AG112" t="str">
        <f>IF(原始数据!AO113="","",IF(COUNTIF(原始数据!113:113,原始数据!AO113)&gt;1,"×",""))</f>
        <v/>
      </c>
      <c r="AH112" t="str">
        <f>IF(原始数据!AP113="","",IF(COUNTIF(原始数据!113:113,原始数据!AP113)&gt;1,"×",""))</f>
        <v/>
      </c>
      <c r="AI112" t="str">
        <f>IF(原始数据!AQ113="","",IF(COUNTIF(原始数据!113:113,原始数据!AQ113)&gt;1,"×",""))</f>
        <v/>
      </c>
      <c r="AJ112" t="str">
        <f>IF(原始数据!AR113="","",IF(COUNTIF(原始数据!113:113,原始数据!AR113)&gt;1,"×",""))</f>
        <v/>
      </c>
      <c r="AK112" t="str">
        <f>IF(原始数据!AS113="","",IF(COUNTIF(原始数据!113:113,原始数据!AS113)&gt;1,"×",""))</f>
        <v/>
      </c>
      <c r="AL112" t="str">
        <f>IF(原始数据!AT113="","",IF(COUNTIF(原始数据!113:113,原始数据!AT113)&gt;1,"×",""))</f>
        <v/>
      </c>
      <c r="AM112" t="str">
        <f>IF(原始数据!AU113="","",IF(COUNTIF(原始数据!113:113,原始数据!AU113)&gt;1,"×",""))</f>
        <v/>
      </c>
      <c r="AN112" t="str">
        <f>IF(原始数据!AV113="","",IF(COUNTIF(原始数据!113:113,原始数据!AV113)&gt;1,"×",""))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IF(原始数据!X114="-","",IF(原始数据!X114="","",IF(COUNT(FIND(原始数据!X114,原始数据!114:114))=2,"×","")))</f>
        <v/>
      </c>
      <c r="W113" t="str">
        <f>IF(原始数据!Y114="","",IF(COUNTIF(原始数据!114:114,原始数据!Y114)&gt;1,"×",""))</f>
        <v/>
      </c>
      <c r="X113" t="str">
        <f>IF(原始数据!Z114="","",IF(COUNTIF(原始数据!114:114,原始数据!Z114)&gt;1,"×",""))</f>
        <v/>
      </c>
      <c r="Y113" t="str">
        <f>IF(原始数据!AB114="","",IF(COUNTIF(原始数据!114:114,原始数据!AB114)&gt;1,"×",""))</f>
        <v/>
      </c>
      <c r="Z113" t="str">
        <f>IF(原始数据!AC114="","",IF(COUNTIF(原始数据!114:114,原始数据!AC114)&gt;1,"×",""))</f>
        <v/>
      </c>
      <c r="AA113" t="str">
        <f>IF(原始数据!AE114="","",IF(COUNTIF(原始数据!114:114,原始数据!AE114)&gt;1,"×",""))</f>
        <v/>
      </c>
      <c r="AB113" t="str">
        <f>IF(原始数据!AF114="","",IF(COUNTIF(原始数据!114:114,原始数据!AF114)&gt;1,"×",""))</f>
        <v/>
      </c>
      <c r="AC113" t="str">
        <f>IF(原始数据!AK114="","",IF(COUNTIF(原始数据!114:114,原始数据!AK114)&gt;1,"×",""))</f>
        <v/>
      </c>
      <c r="AD113" t="str">
        <f>IF(原始数据!AL114="","",IF(COUNTIF(原始数据!114:114,原始数据!AL114)&gt;1,"×",""))</f>
        <v/>
      </c>
      <c r="AE113" t="str">
        <f>IF(原始数据!AM114="","",IF(COUNTIF(原始数据!114:114,原始数据!AM114)&gt;1,"×",""))</f>
        <v/>
      </c>
      <c r="AF113" t="str">
        <f>IF(原始数据!AN114="","",IF(COUNTIF(原始数据!114:114,原始数据!AN114)&gt;1,"×",""))</f>
        <v/>
      </c>
      <c r="AG113" t="str">
        <f>IF(原始数据!AO114="","",IF(COUNTIF(原始数据!114:114,原始数据!AO114)&gt;1,"×",""))</f>
        <v/>
      </c>
      <c r="AH113" t="str">
        <f>IF(原始数据!AP114="","",IF(COUNTIF(原始数据!114:114,原始数据!AP114)&gt;1,"×",""))</f>
        <v/>
      </c>
      <c r="AI113" t="str">
        <f>IF(原始数据!AQ114="","",IF(COUNTIF(原始数据!114:114,原始数据!AQ114)&gt;1,"×",""))</f>
        <v/>
      </c>
      <c r="AJ113" t="str">
        <f>IF(原始数据!AR114="","",IF(COUNTIF(原始数据!114:114,原始数据!AR114)&gt;1,"×",""))</f>
        <v/>
      </c>
      <c r="AK113" t="str">
        <f>IF(原始数据!AS114="","",IF(COUNTIF(原始数据!114:114,原始数据!AS114)&gt;1,"×",""))</f>
        <v/>
      </c>
      <c r="AL113" t="str">
        <f>IF(原始数据!AT114="","",IF(COUNTIF(原始数据!114:114,原始数据!AT114)&gt;1,"×",""))</f>
        <v/>
      </c>
      <c r="AM113" t="str">
        <f>IF(原始数据!AU114="","",IF(COUNTIF(原始数据!114:114,原始数据!AU114)&gt;1,"×",""))</f>
        <v/>
      </c>
      <c r="AN113" t="str">
        <f>IF(原始数据!AV114="","",IF(COUNTIF(原始数据!114:114,原始数据!AV114)&gt;1,"×",""))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IF(原始数据!X115="-","",IF(原始数据!X115="","",IF(COUNT(FIND(原始数据!X115,原始数据!115:115))=2,"×","")))</f>
        <v/>
      </c>
      <c r="W114" t="str">
        <f>IF(原始数据!Y115="","",IF(COUNTIF(原始数据!115:115,原始数据!Y115)&gt;1,"×",""))</f>
        <v/>
      </c>
      <c r="X114" t="str">
        <f>IF(原始数据!Z115="","",IF(COUNTIF(原始数据!115:115,原始数据!Z115)&gt;1,"×",""))</f>
        <v/>
      </c>
      <c r="Y114" t="str">
        <f>IF(原始数据!AB115="","",IF(COUNTIF(原始数据!115:115,原始数据!AB115)&gt;1,"×",""))</f>
        <v/>
      </c>
      <c r="Z114" t="str">
        <f>IF(原始数据!AC115="","",IF(COUNTIF(原始数据!115:115,原始数据!AC115)&gt;1,"×",""))</f>
        <v/>
      </c>
      <c r="AA114" t="str">
        <f>IF(原始数据!AE115="","",IF(COUNTIF(原始数据!115:115,原始数据!AE115)&gt;1,"×",""))</f>
        <v/>
      </c>
      <c r="AB114" t="str">
        <f>IF(原始数据!AF115="","",IF(COUNTIF(原始数据!115:115,原始数据!AF115)&gt;1,"×",""))</f>
        <v/>
      </c>
      <c r="AC114" t="str">
        <f>IF(原始数据!AK115="","",IF(COUNTIF(原始数据!115:115,原始数据!AK115)&gt;1,"×",""))</f>
        <v/>
      </c>
      <c r="AD114" t="str">
        <f>IF(原始数据!AL115="","",IF(COUNTIF(原始数据!115:115,原始数据!AL115)&gt;1,"×",""))</f>
        <v/>
      </c>
      <c r="AE114" t="str">
        <f>IF(原始数据!AM115="","",IF(COUNTIF(原始数据!115:115,原始数据!AM115)&gt;1,"×",""))</f>
        <v/>
      </c>
      <c r="AF114" t="str">
        <f>IF(原始数据!AN115="","",IF(COUNTIF(原始数据!115:115,原始数据!AN115)&gt;1,"×",""))</f>
        <v/>
      </c>
      <c r="AG114" t="str">
        <f>IF(原始数据!AO115="","",IF(COUNTIF(原始数据!115:115,原始数据!AO115)&gt;1,"×",""))</f>
        <v/>
      </c>
      <c r="AH114" t="str">
        <f>IF(原始数据!AP115="","",IF(COUNTIF(原始数据!115:115,原始数据!AP115)&gt;1,"×",""))</f>
        <v/>
      </c>
      <c r="AI114" t="str">
        <f>IF(原始数据!AQ115="","",IF(COUNTIF(原始数据!115:115,原始数据!AQ115)&gt;1,"×",""))</f>
        <v/>
      </c>
      <c r="AJ114" t="str">
        <f>IF(原始数据!AR115="","",IF(COUNTIF(原始数据!115:115,原始数据!AR115)&gt;1,"×",""))</f>
        <v/>
      </c>
      <c r="AK114" t="str">
        <f>IF(原始数据!AS115="","",IF(COUNTIF(原始数据!115:115,原始数据!AS115)&gt;1,"×",""))</f>
        <v/>
      </c>
      <c r="AL114" t="str">
        <f>IF(原始数据!AT115="","",IF(COUNTIF(原始数据!115:115,原始数据!AT115)&gt;1,"×",""))</f>
        <v/>
      </c>
      <c r="AM114" t="str">
        <f>IF(原始数据!AU115="","",IF(COUNTIF(原始数据!115:115,原始数据!AU115)&gt;1,"×",""))</f>
        <v/>
      </c>
      <c r="AN114" t="str">
        <f>IF(原始数据!AV115="","",IF(COUNTIF(原始数据!115:115,原始数据!AV115)&gt;1,"×",""))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IF(原始数据!X116="-","",IF(原始数据!X116="","",IF(COUNT(FIND(原始数据!X116,原始数据!116:116))=2,"×","")))</f>
        <v/>
      </c>
      <c r="W115" t="str">
        <f>IF(原始数据!Y116="","",IF(COUNTIF(原始数据!116:116,原始数据!Y116)&gt;1,"×",""))</f>
        <v/>
      </c>
      <c r="X115" t="str">
        <f>IF(原始数据!Z116="","",IF(COUNTIF(原始数据!116:116,原始数据!Z116)&gt;1,"×",""))</f>
        <v/>
      </c>
      <c r="Y115" t="str">
        <f>IF(原始数据!AB116="","",IF(COUNTIF(原始数据!116:116,原始数据!AB116)&gt;1,"×",""))</f>
        <v/>
      </c>
      <c r="Z115" t="str">
        <f>IF(原始数据!AC116="","",IF(COUNTIF(原始数据!116:116,原始数据!AC116)&gt;1,"×",""))</f>
        <v/>
      </c>
      <c r="AA115" t="str">
        <f>IF(原始数据!AE116="","",IF(COUNTIF(原始数据!116:116,原始数据!AE116)&gt;1,"×",""))</f>
        <v/>
      </c>
      <c r="AB115" t="str">
        <f>IF(原始数据!AF116="","",IF(COUNTIF(原始数据!116:116,原始数据!AF116)&gt;1,"×",""))</f>
        <v/>
      </c>
      <c r="AC115" t="str">
        <f>IF(原始数据!AK116="","",IF(COUNTIF(原始数据!116:116,原始数据!AK116)&gt;1,"×",""))</f>
        <v/>
      </c>
      <c r="AD115" t="str">
        <f>IF(原始数据!AL116="","",IF(COUNTIF(原始数据!116:116,原始数据!AL116)&gt;1,"×",""))</f>
        <v/>
      </c>
      <c r="AE115" t="str">
        <f>IF(原始数据!AM116="","",IF(COUNTIF(原始数据!116:116,原始数据!AM116)&gt;1,"×",""))</f>
        <v/>
      </c>
      <c r="AF115" t="str">
        <f>IF(原始数据!AN116="","",IF(COUNTIF(原始数据!116:116,原始数据!AN116)&gt;1,"×",""))</f>
        <v/>
      </c>
      <c r="AG115" t="str">
        <f>IF(原始数据!AO116="","",IF(COUNTIF(原始数据!116:116,原始数据!AO116)&gt;1,"×",""))</f>
        <v/>
      </c>
      <c r="AH115" t="str">
        <f>IF(原始数据!AP116="","",IF(COUNTIF(原始数据!116:116,原始数据!AP116)&gt;1,"×",""))</f>
        <v/>
      </c>
      <c r="AI115" t="str">
        <f>IF(原始数据!AQ116="","",IF(COUNTIF(原始数据!116:116,原始数据!AQ116)&gt;1,"×",""))</f>
        <v/>
      </c>
      <c r="AJ115" t="str">
        <f>IF(原始数据!AR116="","",IF(COUNTIF(原始数据!116:116,原始数据!AR116)&gt;1,"×",""))</f>
        <v/>
      </c>
      <c r="AK115" t="str">
        <f>IF(原始数据!AS116="","",IF(COUNTIF(原始数据!116:116,原始数据!AS116)&gt;1,"×",""))</f>
        <v/>
      </c>
      <c r="AL115" t="str">
        <f>IF(原始数据!AT116="","",IF(COUNTIF(原始数据!116:116,原始数据!AT116)&gt;1,"×",""))</f>
        <v/>
      </c>
      <c r="AM115" t="str">
        <f>IF(原始数据!AU116="","",IF(COUNTIF(原始数据!116:116,原始数据!AU116)&gt;1,"×",""))</f>
        <v/>
      </c>
      <c r="AN115" t="str">
        <f>IF(原始数据!AV116="","",IF(COUNTIF(原始数据!116:116,原始数据!AV116)&gt;1,"×",""))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IF(原始数据!X117="-","",IF(原始数据!X117="","",IF(COUNT(FIND(原始数据!X117,原始数据!117:117))=2,"×","")))</f>
        <v/>
      </c>
      <c r="W116" t="str">
        <f>IF(原始数据!Y117="","",IF(COUNTIF(原始数据!117:117,原始数据!Y117)&gt;1,"×",""))</f>
        <v/>
      </c>
      <c r="X116" t="str">
        <f>IF(原始数据!Z117="","",IF(COUNTIF(原始数据!117:117,原始数据!Z117)&gt;1,"×",""))</f>
        <v/>
      </c>
      <c r="Y116" t="str">
        <f>IF(原始数据!AB117="","",IF(COUNTIF(原始数据!117:117,原始数据!AB117)&gt;1,"×",""))</f>
        <v/>
      </c>
      <c r="Z116" t="str">
        <f>IF(原始数据!AC117="","",IF(COUNTIF(原始数据!117:117,原始数据!AC117)&gt;1,"×",""))</f>
        <v/>
      </c>
      <c r="AA116" t="str">
        <f>IF(原始数据!AE117="","",IF(COUNTIF(原始数据!117:117,原始数据!AE117)&gt;1,"×",""))</f>
        <v/>
      </c>
      <c r="AB116" t="str">
        <f>IF(原始数据!AF117="","",IF(COUNTIF(原始数据!117:117,原始数据!AF117)&gt;1,"×",""))</f>
        <v/>
      </c>
      <c r="AC116" t="str">
        <f>IF(原始数据!AK117="","",IF(COUNTIF(原始数据!117:117,原始数据!AK117)&gt;1,"×",""))</f>
        <v/>
      </c>
      <c r="AD116" t="str">
        <f>IF(原始数据!AL117="","",IF(COUNTIF(原始数据!117:117,原始数据!AL117)&gt;1,"×",""))</f>
        <v/>
      </c>
      <c r="AE116" t="str">
        <f>IF(原始数据!AM117="","",IF(COUNTIF(原始数据!117:117,原始数据!AM117)&gt;1,"×",""))</f>
        <v/>
      </c>
      <c r="AF116" t="str">
        <f>IF(原始数据!AN117="","",IF(COUNTIF(原始数据!117:117,原始数据!AN117)&gt;1,"×",""))</f>
        <v/>
      </c>
      <c r="AG116" t="str">
        <f>IF(原始数据!AO117="","",IF(COUNTIF(原始数据!117:117,原始数据!AO117)&gt;1,"×",""))</f>
        <v/>
      </c>
      <c r="AH116" t="str">
        <f>IF(原始数据!AP117="","",IF(COUNTIF(原始数据!117:117,原始数据!AP117)&gt;1,"×",""))</f>
        <v/>
      </c>
      <c r="AI116" t="str">
        <f>IF(原始数据!AQ117="","",IF(COUNTIF(原始数据!117:117,原始数据!AQ117)&gt;1,"×",""))</f>
        <v/>
      </c>
      <c r="AJ116" t="str">
        <f>IF(原始数据!AR117="","",IF(COUNTIF(原始数据!117:117,原始数据!AR117)&gt;1,"×",""))</f>
        <v/>
      </c>
      <c r="AK116" t="str">
        <f>IF(原始数据!AS117="","",IF(COUNTIF(原始数据!117:117,原始数据!AS117)&gt;1,"×",""))</f>
        <v/>
      </c>
      <c r="AL116" t="str">
        <f>IF(原始数据!AT117="","",IF(COUNTIF(原始数据!117:117,原始数据!AT117)&gt;1,"×",""))</f>
        <v/>
      </c>
      <c r="AM116" t="str">
        <f>IF(原始数据!AU117="","",IF(COUNTIF(原始数据!117:117,原始数据!AU117)&gt;1,"×",""))</f>
        <v/>
      </c>
      <c r="AN116" t="str">
        <f>IF(原始数据!AV117="","",IF(COUNTIF(原始数据!117:117,原始数据!AV117)&gt;1,"×",""))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IF(原始数据!X118="-","",IF(原始数据!X118="","",IF(COUNT(FIND(原始数据!X118,原始数据!118:118))=2,"×","")))</f>
        <v/>
      </c>
      <c r="W117" t="str">
        <f>IF(原始数据!Y118="","",IF(COUNTIF(原始数据!118:118,原始数据!Y118)&gt;1,"×",""))</f>
        <v/>
      </c>
      <c r="X117" t="str">
        <f>IF(原始数据!Z118="","",IF(COUNTIF(原始数据!118:118,原始数据!Z118)&gt;1,"×",""))</f>
        <v/>
      </c>
      <c r="Y117" t="str">
        <f>IF(原始数据!AB118="","",IF(COUNTIF(原始数据!118:118,原始数据!AB118)&gt;1,"×",""))</f>
        <v/>
      </c>
      <c r="Z117" t="str">
        <f>IF(原始数据!AC118="","",IF(COUNTIF(原始数据!118:118,原始数据!AC118)&gt;1,"×",""))</f>
        <v/>
      </c>
      <c r="AA117" t="str">
        <f>IF(原始数据!AE118="","",IF(COUNTIF(原始数据!118:118,原始数据!AE118)&gt;1,"×",""))</f>
        <v/>
      </c>
      <c r="AB117" t="str">
        <f>IF(原始数据!AF118="","",IF(COUNTIF(原始数据!118:118,原始数据!AF118)&gt;1,"×",""))</f>
        <v/>
      </c>
      <c r="AC117" t="str">
        <f>IF(原始数据!AK118="","",IF(COUNTIF(原始数据!118:118,原始数据!AK118)&gt;1,"×",""))</f>
        <v/>
      </c>
      <c r="AD117" t="str">
        <f>IF(原始数据!AL118="","",IF(COUNTIF(原始数据!118:118,原始数据!AL118)&gt;1,"×",""))</f>
        <v/>
      </c>
      <c r="AE117" t="str">
        <f>IF(原始数据!AM118="","",IF(COUNTIF(原始数据!118:118,原始数据!AM118)&gt;1,"×",""))</f>
        <v/>
      </c>
      <c r="AF117" t="str">
        <f>IF(原始数据!AN118="","",IF(COUNTIF(原始数据!118:118,原始数据!AN118)&gt;1,"×",""))</f>
        <v/>
      </c>
      <c r="AG117" t="str">
        <f>IF(原始数据!AO118="","",IF(COUNTIF(原始数据!118:118,原始数据!AO118)&gt;1,"×",""))</f>
        <v/>
      </c>
      <c r="AH117" t="str">
        <f>IF(原始数据!AP118="","",IF(COUNTIF(原始数据!118:118,原始数据!AP118)&gt;1,"×",""))</f>
        <v/>
      </c>
      <c r="AI117" t="str">
        <f>IF(原始数据!AQ118="","",IF(COUNTIF(原始数据!118:118,原始数据!AQ118)&gt;1,"×",""))</f>
        <v/>
      </c>
      <c r="AJ117" t="str">
        <f>IF(原始数据!AR118="","",IF(COUNTIF(原始数据!118:118,原始数据!AR118)&gt;1,"×",""))</f>
        <v/>
      </c>
      <c r="AK117" t="str">
        <f>IF(原始数据!AS118="","",IF(COUNTIF(原始数据!118:118,原始数据!AS118)&gt;1,"×",""))</f>
        <v/>
      </c>
      <c r="AL117" t="str">
        <f>IF(原始数据!AT118="","",IF(COUNTIF(原始数据!118:118,原始数据!AT118)&gt;1,"×",""))</f>
        <v/>
      </c>
      <c r="AM117" t="str">
        <f>IF(原始数据!AU118="","",IF(COUNTIF(原始数据!118:118,原始数据!AU118)&gt;1,"×",""))</f>
        <v/>
      </c>
      <c r="AN117" t="str">
        <f>IF(原始数据!AV118="","",IF(COUNTIF(原始数据!118:118,原始数据!AV118)&gt;1,"×",""))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IF(原始数据!X119="-","",IF(原始数据!X119="","",IF(COUNT(FIND(原始数据!X119,原始数据!119:119))=2,"×","")))</f>
        <v/>
      </c>
      <c r="W118" t="str">
        <f>IF(原始数据!Y119="","",IF(COUNTIF(原始数据!119:119,原始数据!Y119)&gt;1,"×",""))</f>
        <v/>
      </c>
      <c r="X118" t="str">
        <f>IF(原始数据!Z119="","",IF(COUNTIF(原始数据!119:119,原始数据!Z119)&gt;1,"×",""))</f>
        <v/>
      </c>
      <c r="Y118" t="str">
        <f>IF(原始数据!AB119="","",IF(COUNTIF(原始数据!119:119,原始数据!AB119)&gt;1,"×",""))</f>
        <v/>
      </c>
      <c r="Z118" t="str">
        <f>IF(原始数据!AC119="","",IF(COUNTIF(原始数据!119:119,原始数据!AC119)&gt;1,"×",""))</f>
        <v/>
      </c>
      <c r="AA118" t="str">
        <f>IF(原始数据!AE119="","",IF(COUNTIF(原始数据!119:119,原始数据!AE119)&gt;1,"×",""))</f>
        <v/>
      </c>
      <c r="AB118" t="str">
        <f>IF(原始数据!AF119="","",IF(COUNTIF(原始数据!119:119,原始数据!AF119)&gt;1,"×",""))</f>
        <v/>
      </c>
      <c r="AC118" t="str">
        <f>IF(原始数据!AK119="","",IF(COUNTIF(原始数据!119:119,原始数据!AK119)&gt;1,"×",""))</f>
        <v/>
      </c>
      <c r="AD118" t="str">
        <f>IF(原始数据!AL119="","",IF(COUNTIF(原始数据!119:119,原始数据!AL119)&gt;1,"×",""))</f>
        <v/>
      </c>
      <c r="AE118" t="str">
        <f>IF(原始数据!AM119="","",IF(COUNTIF(原始数据!119:119,原始数据!AM119)&gt;1,"×",""))</f>
        <v/>
      </c>
      <c r="AF118" t="str">
        <f>IF(原始数据!AN119="","",IF(COUNTIF(原始数据!119:119,原始数据!AN119)&gt;1,"×",""))</f>
        <v/>
      </c>
      <c r="AG118" t="str">
        <f>IF(原始数据!AO119="","",IF(COUNTIF(原始数据!119:119,原始数据!AO119)&gt;1,"×",""))</f>
        <v/>
      </c>
      <c r="AH118" t="str">
        <f>IF(原始数据!AP119="","",IF(COUNTIF(原始数据!119:119,原始数据!AP119)&gt;1,"×",""))</f>
        <v/>
      </c>
      <c r="AI118" t="str">
        <f>IF(原始数据!AQ119="","",IF(COUNTIF(原始数据!119:119,原始数据!AQ119)&gt;1,"×",""))</f>
        <v/>
      </c>
      <c r="AJ118" t="str">
        <f>IF(原始数据!AR119="","",IF(COUNTIF(原始数据!119:119,原始数据!AR119)&gt;1,"×",""))</f>
        <v/>
      </c>
      <c r="AK118" t="str">
        <f>IF(原始数据!AS119="","",IF(COUNTIF(原始数据!119:119,原始数据!AS119)&gt;1,"×",""))</f>
        <v/>
      </c>
      <c r="AL118" t="str">
        <f>IF(原始数据!AT119="","",IF(COUNTIF(原始数据!119:119,原始数据!AT119)&gt;1,"×",""))</f>
        <v/>
      </c>
      <c r="AM118" t="str">
        <f>IF(原始数据!AU119="","",IF(COUNTIF(原始数据!119:119,原始数据!AU119)&gt;1,"×",""))</f>
        <v/>
      </c>
      <c r="AN118" t="str">
        <f>IF(原始数据!AV119="","",IF(COUNTIF(原始数据!119:119,原始数据!AV119)&gt;1,"×",""))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IF(原始数据!X120="-","",IF(原始数据!X120="","",IF(COUNT(FIND(原始数据!X120,原始数据!120:120))=2,"×","")))</f>
        <v/>
      </c>
      <c r="W119" t="str">
        <f>IF(原始数据!Y120="","",IF(COUNTIF(原始数据!120:120,原始数据!Y120)&gt;1,"×",""))</f>
        <v/>
      </c>
      <c r="X119" t="str">
        <f>IF(原始数据!Z120="","",IF(COUNTIF(原始数据!120:120,原始数据!Z120)&gt;1,"×",""))</f>
        <v/>
      </c>
      <c r="Y119" t="str">
        <f>IF(原始数据!AB120="","",IF(COUNTIF(原始数据!120:120,原始数据!AB120)&gt;1,"×",""))</f>
        <v/>
      </c>
      <c r="Z119" t="str">
        <f>IF(原始数据!AC120="","",IF(COUNTIF(原始数据!120:120,原始数据!AC120)&gt;1,"×",""))</f>
        <v/>
      </c>
      <c r="AA119" t="str">
        <f>IF(原始数据!AE120="","",IF(COUNTIF(原始数据!120:120,原始数据!AE120)&gt;1,"×",""))</f>
        <v/>
      </c>
      <c r="AB119" t="str">
        <f>IF(原始数据!AF120="","",IF(COUNTIF(原始数据!120:120,原始数据!AF120)&gt;1,"×",""))</f>
        <v/>
      </c>
      <c r="AC119" t="str">
        <f>IF(原始数据!AK120="","",IF(COUNTIF(原始数据!120:120,原始数据!AK120)&gt;1,"×",""))</f>
        <v/>
      </c>
      <c r="AD119" t="str">
        <f>IF(原始数据!AL120="","",IF(COUNTIF(原始数据!120:120,原始数据!AL120)&gt;1,"×",""))</f>
        <v/>
      </c>
      <c r="AE119" t="str">
        <f>IF(原始数据!AM120="","",IF(COUNTIF(原始数据!120:120,原始数据!AM120)&gt;1,"×",""))</f>
        <v/>
      </c>
      <c r="AF119" t="str">
        <f>IF(原始数据!AN120="","",IF(COUNTIF(原始数据!120:120,原始数据!AN120)&gt;1,"×",""))</f>
        <v/>
      </c>
      <c r="AG119" t="str">
        <f>IF(原始数据!AO120="","",IF(COUNTIF(原始数据!120:120,原始数据!AO120)&gt;1,"×",""))</f>
        <v/>
      </c>
      <c r="AH119" t="str">
        <f>IF(原始数据!AP120="","",IF(COUNTIF(原始数据!120:120,原始数据!AP120)&gt;1,"×",""))</f>
        <v/>
      </c>
      <c r="AI119" t="str">
        <f>IF(原始数据!AQ120="","",IF(COUNTIF(原始数据!120:120,原始数据!AQ120)&gt;1,"×",""))</f>
        <v/>
      </c>
      <c r="AJ119" t="str">
        <f>IF(原始数据!AR120="","",IF(COUNTIF(原始数据!120:120,原始数据!AR120)&gt;1,"×",""))</f>
        <v/>
      </c>
      <c r="AK119" t="str">
        <f>IF(原始数据!AS120="","",IF(COUNTIF(原始数据!120:120,原始数据!AS120)&gt;1,"×",""))</f>
        <v/>
      </c>
      <c r="AL119" t="str">
        <f>IF(原始数据!AT120="","",IF(COUNTIF(原始数据!120:120,原始数据!AT120)&gt;1,"×",""))</f>
        <v/>
      </c>
      <c r="AM119" t="str">
        <f>IF(原始数据!AU120="","",IF(COUNTIF(原始数据!120:120,原始数据!AU120)&gt;1,"×",""))</f>
        <v/>
      </c>
      <c r="AN119" t="str">
        <f>IF(原始数据!AV120="","",IF(COUNTIF(原始数据!120:120,原始数据!AV120)&gt;1,"×",""))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IF(原始数据!X121="-","",IF(原始数据!X121="","",IF(COUNT(FIND(原始数据!X121,原始数据!121:121))=2,"×","")))</f>
        <v/>
      </c>
      <c r="W120" t="str">
        <f>IF(原始数据!Y121="","",IF(COUNTIF(原始数据!121:121,原始数据!Y121)&gt;1,"×",""))</f>
        <v/>
      </c>
      <c r="X120" t="str">
        <f>IF(原始数据!Z121="","",IF(COUNTIF(原始数据!121:121,原始数据!Z121)&gt;1,"×",""))</f>
        <v/>
      </c>
      <c r="Y120" t="str">
        <f>IF(原始数据!AB121="","",IF(COUNTIF(原始数据!121:121,原始数据!AB121)&gt;1,"×",""))</f>
        <v/>
      </c>
      <c r="Z120" t="str">
        <f>IF(原始数据!AC121="","",IF(COUNTIF(原始数据!121:121,原始数据!AC121)&gt;1,"×",""))</f>
        <v/>
      </c>
      <c r="AA120" t="str">
        <f>IF(原始数据!AE121="","",IF(COUNTIF(原始数据!121:121,原始数据!AE121)&gt;1,"×",""))</f>
        <v/>
      </c>
      <c r="AB120" t="str">
        <f>IF(原始数据!AF121="","",IF(COUNTIF(原始数据!121:121,原始数据!AF121)&gt;1,"×",""))</f>
        <v/>
      </c>
      <c r="AC120" t="str">
        <f>IF(原始数据!AK121="","",IF(COUNTIF(原始数据!121:121,原始数据!AK121)&gt;1,"×",""))</f>
        <v/>
      </c>
      <c r="AD120" t="str">
        <f>IF(原始数据!AL121="","",IF(COUNTIF(原始数据!121:121,原始数据!AL121)&gt;1,"×",""))</f>
        <v/>
      </c>
      <c r="AE120" t="str">
        <f>IF(原始数据!AM121="","",IF(COUNTIF(原始数据!121:121,原始数据!AM121)&gt;1,"×",""))</f>
        <v/>
      </c>
      <c r="AF120" t="str">
        <f>IF(原始数据!AN121="","",IF(COUNTIF(原始数据!121:121,原始数据!AN121)&gt;1,"×",""))</f>
        <v/>
      </c>
      <c r="AG120" t="str">
        <f>IF(原始数据!AO121="","",IF(COUNTIF(原始数据!121:121,原始数据!AO121)&gt;1,"×",""))</f>
        <v/>
      </c>
      <c r="AH120" t="str">
        <f>IF(原始数据!AP121="","",IF(COUNTIF(原始数据!121:121,原始数据!AP121)&gt;1,"×",""))</f>
        <v/>
      </c>
      <c r="AI120" t="str">
        <f>IF(原始数据!AQ121="","",IF(COUNTIF(原始数据!121:121,原始数据!AQ121)&gt;1,"×",""))</f>
        <v/>
      </c>
      <c r="AJ120" t="str">
        <f>IF(原始数据!AR121="","",IF(COUNTIF(原始数据!121:121,原始数据!AR121)&gt;1,"×",""))</f>
        <v/>
      </c>
      <c r="AK120" t="str">
        <f>IF(原始数据!AS121="","",IF(COUNTIF(原始数据!121:121,原始数据!AS121)&gt;1,"×",""))</f>
        <v/>
      </c>
      <c r="AL120" t="str">
        <f>IF(原始数据!AT121="","",IF(COUNTIF(原始数据!121:121,原始数据!AT121)&gt;1,"×",""))</f>
        <v/>
      </c>
      <c r="AM120" t="str">
        <f>IF(原始数据!AU121="","",IF(COUNTIF(原始数据!121:121,原始数据!AU121)&gt;1,"×",""))</f>
        <v/>
      </c>
      <c r="AN120" t="str">
        <f>IF(原始数据!AV121="","",IF(COUNTIF(原始数据!121:121,原始数据!AV121)&gt;1,"×",""))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IF(原始数据!X122="-","",IF(原始数据!X122="","",IF(COUNT(FIND(原始数据!X122,原始数据!122:122))=2,"×","")))</f>
        <v/>
      </c>
      <c r="W121" t="str">
        <f>IF(原始数据!Y122="","",IF(COUNTIF(原始数据!122:122,原始数据!Y122)&gt;1,"×",""))</f>
        <v/>
      </c>
      <c r="X121" t="str">
        <f>IF(原始数据!Z122="","",IF(COUNTIF(原始数据!122:122,原始数据!Z122)&gt;1,"×",""))</f>
        <v/>
      </c>
      <c r="Y121" t="str">
        <f>IF(原始数据!AB122="","",IF(COUNTIF(原始数据!122:122,原始数据!AB122)&gt;1,"×",""))</f>
        <v/>
      </c>
      <c r="Z121" t="str">
        <f>IF(原始数据!AC122="","",IF(COUNTIF(原始数据!122:122,原始数据!AC122)&gt;1,"×",""))</f>
        <v/>
      </c>
      <c r="AA121" t="str">
        <f>IF(原始数据!AE122="","",IF(COUNTIF(原始数据!122:122,原始数据!AE122)&gt;1,"×",""))</f>
        <v/>
      </c>
      <c r="AB121" t="str">
        <f>IF(原始数据!AF122="","",IF(COUNTIF(原始数据!122:122,原始数据!AF122)&gt;1,"×",""))</f>
        <v/>
      </c>
      <c r="AC121" t="str">
        <f>IF(原始数据!AK122="","",IF(COUNTIF(原始数据!122:122,原始数据!AK122)&gt;1,"×",""))</f>
        <v/>
      </c>
      <c r="AD121" t="str">
        <f>IF(原始数据!AL122="","",IF(COUNTIF(原始数据!122:122,原始数据!AL122)&gt;1,"×",""))</f>
        <v/>
      </c>
      <c r="AE121" t="str">
        <f>IF(原始数据!AM122="","",IF(COUNTIF(原始数据!122:122,原始数据!AM122)&gt;1,"×",""))</f>
        <v/>
      </c>
      <c r="AF121" t="str">
        <f>IF(原始数据!AN122="","",IF(COUNTIF(原始数据!122:122,原始数据!AN122)&gt;1,"×",""))</f>
        <v/>
      </c>
      <c r="AG121" t="str">
        <f>IF(原始数据!AO122="","",IF(COUNTIF(原始数据!122:122,原始数据!AO122)&gt;1,"×",""))</f>
        <v/>
      </c>
      <c r="AH121" t="str">
        <f>IF(原始数据!AP122="","",IF(COUNTIF(原始数据!122:122,原始数据!AP122)&gt;1,"×",""))</f>
        <v/>
      </c>
      <c r="AI121" t="str">
        <f>IF(原始数据!AQ122="","",IF(COUNTIF(原始数据!122:122,原始数据!AQ122)&gt;1,"×",""))</f>
        <v/>
      </c>
      <c r="AJ121" t="str">
        <f>IF(原始数据!AR122="","",IF(COUNTIF(原始数据!122:122,原始数据!AR122)&gt;1,"×",""))</f>
        <v/>
      </c>
      <c r="AK121" t="str">
        <f>IF(原始数据!AS122="","",IF(COUNTIF(原始数据!122:122,原始数据!AS122)&gt;1,"×",""))</f>
        <v/>
      </c>
      <c r="AL121" t="str">
        <f>IF(原始数据!AT122="","",IF(COUNTIF(原始数据!122:122,原始数据!AT122)&gt;1,"×",""))</f>
        <v/>
      </c>
      <c r="AM121" t="str">
        <f>IF(原始数据!AU122="","",IF(COUNTIF(原始数据!122:122,原始数据!AU122)&gt;1,"×",""))</f>
        <v/>
      </c>
      <c r="AN121" t="str">
        <f>IF(原始数据!AV122="","",IF(COUNTIF(原始数据!122:122,原始数据!AV122)&gt;1,"×",""))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IF(原始数据!X123="-","",IF(原始数据!X123="","",IF(COUNT(FIND(原始数据!X123,原始数据!123:123))=2,"×","")))</f>
        <v/>
      </c>
      <c r="W122" t="str">
        <f>IF(原始数据!Y123="","",IF(COUNTIF(原始数据!123:123,原始数据!Y123)&gt;1,"×",""))</f>
        <v/>
      </c>
      <c r="X122" t="str">
        <f>IF(原始数据!Z123="","",IF(COUNTIF(原始数据!123:123,原始数据!Z123)&gt;1,"×",""))</f>
        <v/>
      </c>
      <c r="Y122" t="str">
        <f>IF(原始数据!AB123="","",IF(COUNTIF(原始数据!123:123,原始数据!AB123)&gt;1,"×",""))</f>
        <v/>
      </c>
      <c r="Z122" t="str">
        <f>IF(原始数据!AC123="","",IF(COUNTIF(原始数据!123:123,原始数据!AC123)&gt;1,"×",""))</f>
        <v/>
      </c>
      <c r="AA122" t="str">
        <f>IF(原始数据!AE123="","",IF(COUNTIF(原始数据!123:123,原始数据!AE123)&gt;1,"×",""))</f>
        <v/>
      </c>
      <c r="AB122" t="str">
        <f>IF(原始数据!AF123="","",IF(COUNTIF(原始数据!123:123,原始数据!AF123)&gt;1,"×",""))</f>
        <v/>
      </c>
      <c r="AC122" t="str">
        <f>IF(原始数据!AK123="","",IF(COUNTIF(原始数据!123:123,原始数据!AK123)&gt;1,"×",""))</f>
        <v/>
      </c>
      <c r="AD122" t="str">
        <f>IF(原始数据!AL123="","",IF(COUNTIF(原始数据!123:123,原始数据!AL123)&gt;1,"×",""))</f>
        <v/>
      </c>
      <c r="AE122" t="str">
        <f>IF(原始数据!AM123="","",IF(COUNTIF(原始数据!123:123,原始数据!AM123)&gt;1,"×",""))</f>
        <v/>
      </c>
      <c r="AF122" t="str">
        <f>IF(原始数据!AN123="","",IF(COUNTIF(原始数据!123:123,原始数据!AN123)&gt;1,"×",""))</f>
        <v/>
      </c>
      <c r="AG122" t="str">
        <f>IF(原始数据!AO123="","",IF(COUNTIF(原始数据!123:123,原始数据!AO123)&gt;1,"×",""))</f>
        <v/>
      </c>
      <c r="AH122" t="str">
        <f>IF(原始数据!AP123="","",IF(COUNTIF(原始数据!123:123,原始数据!AP123)&gt;1,"×",""))</f>
        <v/>
      </c>
      <c r="AI122" t="str">
        <f>IF(原始数据!AQ123="","",IF(COUNTIF(原始数据!123:123,原始数据!AQ123)&gt;1,"×",""))</f>
        <v/>
      </c>
      <c r="AJ122" t="str">
        <f>IF(原始数据!AR123="","",IF(COUNTIF(原始数据!123:123,原始数据!AR123)&gt;1,"×",""))</f>
        <v/>
      </c>
      <c r="AK122" t="str">
        <f>IF(原始数据!AS123="","",IF(COUNTIF(原始数据!123:123,原始数据!AS123)&gt;1,"×",""))</f>
        <v/>
      </c>
      <c r="AL122" t="str">
        <f>IF(原始数据!AT123="","",IF(COUNTIF(原始数据!123:123,原始数据!AT123)&gt;1,"×",""))</f>
        <v/>
      </c>
      <c r="AM122" t="str">
        <f>IF(原始数据!AU123="","",IF(COUNTIF(原始数据!123:123,原始数据!AU123)&gt;1,"×",""))</f>
        <v/>
      </c>
      <c r="AN122" t="str">
        <f>IF(原始数据!AV123="","",IF(COUNTIF(原始数据!123:123,原始数据!AV123)&gt;1,"×",""))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IF(原始数据!X124="-","",IF(原始数据!X124="","",IF(COUNT(FIND(原始数据!X124,原始数据!124:124))=2,"×","")))</f>
        <v/>
      </c>
      <c r="W123" t="str">
        <f>IF(原始数据!Y124="","",IF(COUNTIF(原始数据!124:124,原始数据!Y124)&gt;1,"×",""))</f>
        <v/>
      </c>
      <c r="X123" t="str">
        <f>IF(原始数据!Z124="","",IF(COUNTIF(原始数据!124:124,原始数据!Z124)&gt;1,"×",""))</f>
        <v/>
      </c>
      <c r="Y123" t="str">
        <f>IF(原始数据!AB124="","",IF(COUNTIF(原始数据!124:124,原始数据!AB124)&gt;1,"×",""))</f>
        <v/>
      </c>
      <c r="Z123" t="str">
        <f>IF(原始数据!AC124="","",IF(COUNTIF(原始数据!124:124,原始数据!AC124)&gt;1,"×",""))</f>
        <v/>
      </c>
      <c r="AA123" t="str">
        <f>IF(原始数据!AE124="","",IF(COUNTIF(原始数据!124:124,原始数据!AE124)&gt;1,"×",""))</f>
        <v/>
      </c>
      <c r="AB123" t="str">
        <f>IF(原始数据!AF124="","",IF(COUNTIF(原始数据!124:124,原始数据!AF124)&gt;1,"×",""))</f>
        <v/>
      </c>
      <c r="AC123" t="str">
        <f>IF(原始数据!AK124="","",IF(COUNTIF(原始数据!124:124,原始数据!AK124)&gt;1,"×",""))</f>
        <v/>
      </c>
      <c r="AD123" t="str">
        <f>IF(原始数据!AL124="","",IF(COUNTIF(原始数据!124:124,原始数据!AL124)&gt;1,"×",""))</f>
        <v/>
      </c>
      <c r="AE123" t="str">
        <f>IF(原始数据!AM124="","",IF(COUNTIF(原始数据!124:124,原始数据!AM124)&gt;1,"×",""))</f>
        <v/>
      </c>
      <c r="AF123" t="str">
        <f>IF(原始数据!AN124="","",IF(COUNTIF(原始数据!124:124,原始数据!AN124)&gt;1,"×",""))</f>
        <v/>
      </c>
      <c r="AG123" t="str">
        <f>IF(原始数据!AO124="","",IF(COUNTIF(原始数据!124:124,原始数据!AO124)&gt;1,"×",""))</f>
        <v/>
      </c>
      <c r="AH123" t="str">
        <f>IF(原始数据!AP124="","",IF(COUNTIF(原始数据!124:124,原始数据!AP124)&gt;1,"×",""))</f>
        <v/>
      </c>
      <c r="AI123" t="str">
        <f>IF(原始数据!AQ124="","",IF(COUNTIF(原始数据!124:124,原始数据!AQ124)&gt;1,"×",""))</f>
        <v/>
      </c>
      <c r="AJ123" t="str">
        <f>IF(原始数据!AR124="","",IF(COUNTIF(原始数据!124:124,原始数据!AR124)&gt;1,"×",""))</f>
        <v/>
      </c>
      <c r="AK123" t="str">
        <f>IF(原始数据!AS124="","",IF(COUNTIF(原始数据!124:124,原始数据!AS124)&gt;1,"×",""))</f>
        <v/>
      </c>
      <c r="AL123" t="str">
        <f>IF(原始数据!AT124="","",IF(COUNTIF(原始数据!124:124,原始数据!AT124)&gt;1,"×",""))</f>
        <v/>
      </c>
      <c r="AM123" t="str">
        <f>IF(原始数据!AU124="","",IF(COUNTIF(原始数据!124:124,原始数据!AU124)&gt;1,"×",""))</f>
        <v/>
      </c>
      <c r="AN123" t="str">
        <f>IF(原始数据!AV124="","",IF(COUNTIF(原始数据!124:124,原始数据!AV124)&gt;1,"×",""))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IF(原始数据!X125="-","",IF(原始数据!X125="","",IF(COUNT(FIND(原始数据!X125,原始数据!125:125))=2,"×","")))</f>
        <v/>
      </c>
      <c r="W124" t="str">
        <f>IF(原始数据!Y125="","",IF(COUNTIF(原始数据!125:125,原始数据!Y125)&gt;1,"×",""))</f>
        <v/>
      </c>
      <c r="X124" t="str">
        <f>IF(原始数据!Z125="","",IF(COUNTIF(原始数据!125:125,原始数据!Z125)&gt;1,"×",""))</f>
        <v/>
      </c>
      <c r="Y124" t="str">
        <f>IF(原始数据!AB125="","",IF(COUNTIF(原始数据!125:125,原始数据!AB125)&gt;1,"×",""))</f>
        <v/>
      </c>
      <c r="Z124" t="str">
        <f>IF(原始数据!AC125="","",IF(COUNTIF(原始数据!125:125,原始数据!AC125)&gt;1,"×",""))</f>
        <v/>
      </c>
      <c r="AA124" t="str">
        <f>IF(原始数据!AE125="","",IF(COUNTIF(原始数据!125:125,原始数据!AE125)&gt;1,"×",""))</f>
        <v/>
      </c>
      <c r="AB124" t="str">
        <f>IF(原始数据!AF125="","",IF(COUNTIF(原始数据!125:125,原始数据!AF125)&gt;1,"×",""))</f>
        <v/>
      </c>
      <c r="AC124" t="str">
        <f>IF(原始数据!AK125="","",IF(COUNTIF(原始数据!125:125,原始数据!AK125)&gt;1,"×",""))</f>
        <v/>
      </c>
      <c r="AD124" t="str">
        <f>IF(原始数据!AL125="","",IF(COUNTIF(原始数据!125:125,原始数据!AL125)&gt;1,"×",""))</f>
        <v/>
      </c>
      <c r="AE124" t="str">
        <f>IF(原始数据!AM125="","",IF(COUNTIF(原始数据!125:125,原始数据!AM125)&gt;1,"×",""))</f>
        <v/>
      </c>
      <c r="AF124" t="str">
        <f>IF(原始数据!AN125="","",IF(COUNTIF(原始数据!125:125,原始数据!AN125)&gt;1,"×",""))</f>
        <v/>
      </c>
      <c r="AG124" t="str">
        <f>IF(原始数据!AO125="","",IF(COUNTIF(原始数据!125:125,原始数据!AO125)&gt;1,"×",""))</f>
        <v/>
      </c>
      <c r="AH124" t="str">
        <f>IF(原始数据!AP125="","",IF(COUNTIF(原始数据!125:125,原始数据!AP125)&gt;1,"×",""))</f>
        <v/>
      </c>
      <c r="AI124" t="str">
        <f>IF(原始数据!AQ125="","",IF(COUNTIF(原始数据!125:125,原始数据!AQ125)&gt;1,"×",""))</f>
        <v/>
      </c>
      <c r="AJ124" t="str">
        <f>IF(原始数据!AR125="","",IF(COUNTIF(原始数据!125:125,原始数据!AR125)&gt;1,"×",""))</f>
        <v/>
      </c>
      <c r="AK124" t="str">
        <f>IF(原始数据!AS125="","",IF(COUNTIF(原始数据!125:125,原始数据!AS125)&gt;1,"×",""))</f>
        <v/>
      </c>
      <c r="AL124" t="str">
        <f>IF(原始数据!AT125="","",IF(COUNTIF(原始数据!125:125,原始数据!AT125)&gt;1,"×",""))</f>
        <v/>
      </c>
      <c r="AM124" t="str">
        <f>IF(原始数据!AU125="","",IF(COUNTIF(原始数据!125:125,原始数据!AU125)&gt;1,"×",""))</f>
        <v/>
      </c>
      <c r="AN124" t="str">
        <f>IF(原始数据!AV125="","",IF(COUNTIF(原始数据!125:125,原始数据!AV125)&gt;1,"×",""))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IF(原始数据!X126="-","",IF(原始数据!X126="","",IF(COUNT(FIND(原始数据!X126,原始数据!126:126))=2,"×","")))</f>
        <v/>
      </c>
      <c r="W125" t="str">
        <f>IF(原始数据!Y126="","",IF(COUNTIF(原始数据!126:126,原始数据!Y126)&gt;1,"×",""))</f>
        <v/>
      </c>
      <c r="X125" t="str">
        <f>IF(原始数据!Z126="","",IF(COUNTIF(原始数据!126:126,原始数据!Z126)&gt;1,"×",""))</f>
        <v/>
      </c>
      <c r="Y125" t="str">
        <f>IF(原始数据!AB126="","",IF(COUNTIF(原始数据!126:126,原始数据!AB126)&gt;1,"×",""))</f>
        <v/>
      </c>
      <c r="Z125" t="str">
        <f>IF(原始数据!AC126="","",IF(COUNTIF(原始数据!126:126,原始数据!AC126)&gt;1,"×",""))</f>
        <v/>
      </c>
      <c r="AA125" t="str">
        <f>IF(原始数据!AE126="","",IF(COUNTIF(原始数据!126:126,原始数据!AE126)&gt;1,"×",""))</f>
        <v/>
      </c>
      <c r="AB125" t="str">
        <f>IF(原始数据!AF126="","",IF(COUNTIF(原始数据!126:126,原始数据!AF126)&gt;1,"×",""))</f>
        <v/>
      </c>
      <c r="AC125" t="str">
        <f>IF(原始数据!AK126="","",IF(COUNTIF(原始数据!126:126,原始数据!AK126)&gt;1,"×",""))</f>
        <v/>
      </c>
      <c r="AD125" t="str">
        <f>IF(原始数据!AL126="","",IF(COUNTIF(原始数据!126:126,原始数据!AL126)&gt;1,"×",""))</f>
        <v/>
      </c>
      <c r="AE125" t="str">
        <f>IF(原始数据!AM126="","",IF(COUNTIF(原始数据!126:126,原始数据!AM126)&gt;1,"×",""))</f>
        <v/>
      </c>
      <c r="AF125" t="str">
        <f>IF(原始数据!AN126="","",IF(COUNTIF(原始数据!126:126,原始数据!AN126)&gt;1,"×",""))</f>
        <v/>
      </c>
      <c r="AG125" t="str">
        <f>IF(原始数据!AO126="","",IF(COUNTIF(原始数据!126:126,原始数据!AO126)&gt;1,"×",""))</f>
        <v/>
      </c>
      <c r="AH125" t="str">
        <f>IF(原始数据!AP126="","",IF(COUNTIF(原始数据!126:126,原始数据!AP126)&gt;1,"×",""))</f>
        <v/>
      </c>
      <c r="AI125" t="str">
        <f>IF(原始数据!AQ126="","",IF(COUNTIF(原始数据!126:126,原始数据!AQ126)&gt;1,"×",""))</f>
        <v/>
      </c>
      <c r="AJ125" t="str">
        <f>IF(原始数据!AR126="","",IF(COUNTIF(原始数据!126:126,原始数据!AR126)&gt;1,"×",""))</f>
        <v/>
      </c>
      <c r="AK125" t="str">
        <f>IF(原始数据!AS126="","",IF(COUNTIF(原始数据!126:126,原始数据!AS126)&gt;1,"×",""))</f>
        <v/>
      </c>
      <c r="AL125" t="str">
        <f>IF(原始数据!AT126="","",IF(COUNTIF(原始数据!126:126,原始数据!AT126)&gt;1,"×",""))</f>
        <v/>
      </c>
      <c r="AM125" t="str">
        <f>IF(原始数据!AU126="","",IF(COUNTIF(原始数据!126:126,原始数据!AU126)&gt;1,"×",""))</f>
        <v/>
      </c>
      <c r="AN125" t="str">
        <f>IF(原始数据!AV126="","",IF(COUNTIF(原始数据!126:126,原始数据!AV126)&gt;1,"×",""))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IF(原始数据!X127="-","",IF(原始数据!X127="","",IF(COUNT(FIND(原始数据!X127,原始数据!127:127))=2,"×","")))</f>
        <v/>
      </c>
      <c r="W126" t="str">
        <f>IF(原始数据!Y127="","",IF(COUNTIF(原始数据!127:127,原始数据!Y127)&gt;1,"×",""))</f>
        <v/>
      </c>
      <c r="X126" t="str">
        <f>IF(原始数据!Z127="","",IF(COUNTIF(原始数据!127:127,原始数据!Z127)&gt;1,"×",""))</f>
        <v/>
      </c>
      <c r="Y126" t="str">
        <f>IF(原始数据!AB127="","",IF(COUNTIF(原始数据!127:127,原始数据!AB127)&gt;1,"×",""))</f>
        <v/>
      </c>
      <c r="Z126" t="str">
        <f>IF(原始数据!AC127="","",IF(COUNTIF(原始数据!127:127,原始数据!AC127)&gt;1,"×",""))</f>
        <v/>
      </c>
      <c r="AA126" t="str">
        <f>IF(原始数据!AE127="","",IF(COUNTIF(原始数据!127:127,原始数据!AE127)&gt;1,"×",""))</f>
        <v/>
      </c>
      <c r="AB126" t="str">
        <f>IF(原始数据!AF127="","",IF(COUNTIF(原始数据!127:127,原始数据!AF127)&gt;1,"×",""))</f>
        <v/>
      </c>
      <c r="AC126" t="str">
        <f>IF(原始数据!AK127="","",IF(COUNTIF(原始数据!127:127,原始数据!AK127)&gt;1,"×",""))</f>
        <v/>
      </c>
      <c r="AD126" t="str">
        <f>IF(原始数据!AL127="","",IF(COUNTIF(原始数据!127:127,原始数据!AL127)&gt;1,"×",""))</f>
        <v/>
      </c>
      <c r="AE126" t="str">
        <f>IF(原始数据!AM127="","",IF(COUNTIF(原始数据!127:127,原始数据!AM127)&gt;1,"×",""))</f>
        <v/>
      </c>
      <c r="AF126" t="str">
        <f>IF(原始数据!AN127="","",IF(COUNTIF(原始数据!127:127,原始数据!AN127)&gt;1,"×",""))</f>
        <v/>
      </c>
      <c r="AG126" t="str">
        <f>IF(原始数据!AO127="","",IF(COUNTIF(原始数据!127:127,原始数据!AO127)&gt;1,"×",""))</f>
        <v/>
      </c>
      <c r="AH126" t="str">
        <f>IF(原始数据!AP127="","",IF(COUNTIF(原始数据!127:127,原始数据!AP127)&gt;1,"×",""))</f>
        <v/>
      </c>
      <c r="AI126" t="str">
        <f>IF(原始数据!AQ127="","",IF(COUNTIF(原始数据!127:127,原始数据!AQ127)&gt;1,"×",""))</f>
        <v/>
      </c>
      <c r="AJ126" t="str">
        <f>IF(原始数据!AR127="","",IF(COUNTIF(原始数据!127:127,原始数据!AR127)&gt;1,"×",""))</f>
        <v/>
      </c>
      <c r="AK126" t="str">
        <f>IF(原始数据!AS127="","",IF(COUNTIF(原始数据!127:127,原始数据!AS127)&gt;1,"×",""))</f>
        <v/>
      </c>
      <c r="AL126" t="str">
        <f>IF(原始数据!AT127="","",IF(COUNTIF(原始数据!127:127,原始数据!AT127)&gt;1,"×",""))</f>
        <v/>
      </c>
      <c r="AM126" t="str">
        <f>IF(原始数据!AU127="","",IF(COUNTIF(原始数据!127:127,原始数据!AU127)&gt;1,"×",""))</f>
        <v/>
      </c>
      <c r="AN126" t="str">
        <f>IF(原始数据!AV127="","",IF(COUNTIF(原始数据!127:127,原始数据!AV127)&gt;1,"×",""))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IF(原始数据!X128="-","",IF(原始数据!X128="","",IF(COUNT(FIND(原始数据!X128,原始数据!128:128))=2,"×","")))</f>
        <v/>
      </c>
      <c r="W127" t="str">
        <f>IF(原始数据!Y128="","",IF(COUNTIF(原始数据!128:128,原始数据!Y128)&gt;1,"×",""))</f>
        <v/>
      </c>
      <c r="X127" t="str">
        <f>IF(原始数据!Z128="","",IF(COUNTIF(原始数据!128:128,原始数据!Z128)&gt;1,"×",""))</f>
        <v/>
      </c>
      <c r="Y127" t="str">
        <f>IF(原始数据!AB128="","",IF(COUNTIF(原始数据!128:128,原始数据!AB128)&gt;1,"×",""))</f>
        <v/>
      </c>
      <c r="Z127" t="str">
        <f>IF(原始数据!AC128="","",IF(COUNTIF(原始数据!128:128,原始数据!AC128)&gt;1,"×",""))</f>
        <v/>
      </c>
      <c r="AA127" t="str">
        <f>IF(原始数据!AE128="","",IF(COUNTIF(原始数据!128:128,原始数据!AE128)&gt;1,"×",""))</f>
        <v/>
      </c>
      <c r="AB127" t="str">
        <f>IF(原始数据!AF128="","",IF(COUNTIF(原始数据!128:128,原始数据!AF128)&gt;1,"×",""))</f>
        <v/>
      </c>
      <c r="AC127" t="str">
        <f>IF(原始数据!AK128="","",IF(COUNTIF(原始数据!128:128,原始数据!AK128)&gt;1,"×",""))</f>
        <v/>
      </c>
      <c r="AD127" t="str">
        <f>IF(原始数据!AL128="","",IF(COUNTIF(原始数据!128:128,原始数据!AL128)&gt;1,"×",""))</f>
        <v/>
      </c>
      <c r="AE127" t="str">
        <f>IF(原始数据!AM128="","",IF(COUNTIF(原始数据!128:128,原始数据!AM128)&gt;1,"×",""))</f>
        <v/>
      </c>
      <c r="AF127" t="str">
        <f>IF(原始数据!AN128="","",IF(COUNTIF(原始数据!128:128,原始数据!AN128)&gt;1,"×",""))</f>
        <v/>
      </c>
      <c r="AG127" t="str">
        <f>IF(原始数据!AO128="","",IF(COUNTIF(原始数据!128:128,原始数据!AO128)&gt;1,"×",""))</f>
        <v/>
      </c>
      <c r="AH127" t="str">
        <f>IF(原始数据!AP128="","",IF(COUNTIF(原始数据!128:128,原始数据!AP128)&gt;1,"×",""))</f>
        <v/>
      </c>
      <c r="AI127" t="str">
        <f>IF(原始数据!AQ128="","",IF(COUNTIF(原始数据!128:128,原始数据!AQ128)&gt;1,"×",""))</f>
        <v/>
      </c>
      <c r="AJ127" t="str">
        <f>IF(原始数据!AR128="","",IF(COUNTIF(原始数据!128:128,原始数据!AR128)&gt;1,"×",""))</f>
        <v/>
      </c>
      <c r="AK127" t="str">
        <f>IF(原始数据!AS128="","",IF(COUNTIF(原始数据!128:128,原始数据!AS128)&gt;1,"×",""))</f>
        <v/>
      </c>
      <c r="AL127" t="str">
        <f>IF(原始数据!AT128="","",IF(COUNTIF(原始数据!128:128,原始数据!AT128)&gt;1,"×",""))</f>
        <v/>
      </c>
      <c r="AM127" t="str">
        <f>IF(原始数据!AU128="","",IF(COUNTIF(原始数据!128:128,原始数据!AU128)&gt;1,"×",""))</f>
        <v/>
      </c>
      <c r="AN127" t="str">
        <f>IF(原始数据!AV128="","",IF(COUNTIF(原始数据!128:128,原始数据!AV128)&gt;1,"×",""))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IF(原始数据!X129="-","",IF(原始数据!X129="","",IF(COUNT(FIND(原始数据!X129,原始数据!129:129))=2,"×","")))</f>
        <v/>
      </c>
      <c r="W128" t="str">
        <f>IF(原始数据!Y129="","",IF(COUNTIF(原始数据!129:129,原始数据!Y129)&gt;1,"×",""))</f>
        <v/>
      </c>
      <c r="X128" t="str">
        <f>IF(原始数据!Z129="","",IF(COUNTIF(原始数据!129:129,原始数据!Z129)&gt;1,"×",""))</f>
        <v/>
      </c>
      <c r="Y128" t="str">
        <f>IF(原始数据!AB129="","",IF(COUNTIF(原始数据!129:129,原始数据!AB129)&gt;1,"×",""))</f>
        <v/>
      </c>
      <c r="Z128" t="str">
        <f>IF(原始数据!AC129="","",IF(COUNTIF(原始数据!129:129,原始数据!AC129)&gt;1,"×",""))</f>
        <v/>
      </c>
      <c r="AA128" t="str">
        <f>IF(原始数据!AE129="","",IF(COUNTIF(原始数据!129:129,原始数据!AE129)&gt;1,"×",""))</f>
        <v/>
      </c>
      <c r="AB128" t="str">
        <f>IF(原始数据!AF129="","",IF(COUNTIF(原始数据!129:129,原始数据!AF129)&gt;1,"×",""))</f>
        <v/>
      </c>
      <c r="AC128" t="str">
        <f>IF(原始数据!AK129="","",IF(COUNTIF(原始数据!129:129,原始数据!AK129)&gt;1,"×",""))</f>
        <v/>
      </c>
      <c r="AD128" t="str">
        <f>IF(原始数据!AL129="","",IF(COUNTIF(原始数据!129:129,原始数据!AL129)&gt;1,"×",""))</f>
        <v/>
      </c>
      <c r="AE128" t="str">
        <f>IF(原始数据!AM129="","",IF(COUNTIF(原始数据!129:129,原始数据!AM129)&gt;1,"×",""))</f>
        <v/>
      </c>
      <c r="AF128" t="str">
        <f>IF(原始数据!AN129="","",IF(COUNTIF(原始数据!129:129,原始数据!AN129)&gt;1,"×",""))</f>
        <v/>
      </c>
      <c r="AG128" t="str">
        <f>IF(原始数据!AO129="","",IF(COUNTIF(原始数据!129:129,原始数据!AO129)&gt;1,"×",""))</f>
        <v/>
      </c>
      <c r="AH128" t="str">
        <f>IF(原始数据!AP129="","",IF(COUNTIF(原始数据!129:129,原始数据!AP129)&gt;1,"×",""))</f>
        <v/>
      </c>
      <c r="AI128" t="str">
        <f>IF(原始数据!AQ129="","",IF(COUNTIF(原始数据!129:129,原始数据!AQ129)&gt;1,"×",""))</f>
        <v/>
      </c>
      <c r="AJ128" t="str">
        <f>IF(原始数据!AR129="","",IF(COUNTIF(原始数据!129:129,原始数据!AR129)&gt;1,"×",""))</f>
        <v/>
      </c>
      <c r="AK128" t="str">
        <f>IF(原始数据!AS129="","",IF(COUNTIF(原始数据!129:129,原始数据!AS129)&gt;1,"×",""))</f>
        <v/>
      </c>
      <c r="AL128" t="str">
        <f>IF(原始数据!AT129="","",IF(COUNTIF(原始数据!129:129,原始数据!AT129)&gt;1,"×",""))</f>
        <v/>
      </c>
      <c r="AM128" t="str">
        <f>IF(原始数据!AU129="","",IF(COUNTIF(原始数据!129:129,原始数据!AU129)&gt;1,"×",""))</f>
        <v/>
      </c>
      <c r="AN128" t="str">
        <f>IF(原始数据!AV129="","",IF(COUNTIF(原始数据!129:129,原始数据!AV129)&gt;1,"×",""))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IF(原始数据!X130="-","",IF(原始数据!X130="","",IF(COUNT(FIND(原始数据!X130,原始数据!130:130))=2,"×","")))</f>
        <v/>
      </c>
      <c r="W129" t="str">
        <f>IF(原始数据!Y130="","",IF(COUNTIF(原始数据!130:130,原始数据!Y130)&gt;1,"×",""))</f>
        <v/>
      </c>
      <c r="X129" t="str">
        <f>IF(原始数据!Z130="","",IF(COUNTIF(原始数据!130:130,原始数据!Z130)&gt;1,"×",""))</f>
        <v/>
      </c>
      <c r="Y129" t="str">
        <f>IF(原始数据!AB130="","",IF(COUNTIF(原始数据!130:130,原始数据!AB130)&gt;1,"×",""))</f>
        <v/>
      </c>
      <c r="Z129" t="str">
        <f>IF(原始数据!AC130="","",IF(COUNTIF(原始数据!130:130,原始数据!AC130)&gt;1,"×",""))</f>
        <v/>
      </c>
      <c r="AA129" t="str">
        <f>IF(原始数据!AE130="","",IF(COUNTIF(原始数据!130:130,原始数据!AE130)&gt;1,"×",""))</f>
        <v/>
      </c>
      <c r="AB129" t="str">
        <f>IF(原始数据!AF130="","",IF(COUNTIF(原始数据!130:130,原始数据!AF130)&gt;1,"×",""))</f>
        <v/>
      </c>
      <c r="AC129" t="str">
        <f>IF(原始数据!AK130="","",IF(COUNTIF(原始数据!130:130,原始数据!AK130)&gt;1,"×",""))</f>
        <v/>
      </c>
      <c r="AD129" t="str">
        <f>IF(原始数据!AL130="","",IF(COUNTIF(原始数据!130:130,原始数据!AL130)&gt;1,"×",""))</f>
        <v/>
      </c>
      <c r="AE129" t="str">
        <f>IF(原始数据!AM130="","",IF(COUNTIF(原始数据!130:130,原始数据!AM130)&gt;1,"×",""))</f>
        <v/>
      </c>
      <c r="AF129" t="str">
        <f>IF(原始数据!AN130="","",IF(COUNTIF(原始数据!130:130,原始数据!AN130)&gt;1,"×",""))</f>
        <v/>
      </c>
      <c r="AG129" t="str">
        <f>IF(原始数据!AO130="","",IF(COUNTIF(原始数据!130:130,原始数据!AO130)&gt;1,"×",""))</f>
        <v/>
      </c>
      <c r="AH129" t="str">
        <f>IF(原始数据!AP130="","",IF(COUNTIF(原始数据!130:130,原始数据!AP130)&gt;1,"×",""))</f>
        <v/>
      </c>
      <c r="AI129" t="str">
        <f>IF(原始数据!AQ130="","",IF(COUNTIF(原始数据!130:130,原始数据!AQ130)&gt;1,"×",""))</f>
        <v/>
      </c>
      <c r="AJ129" t="str">
        <f>IF(原始数据!AR130="","",IF(COUNTIF(原始数据!130:130,原始数据!AR130)&gt;1,"×",""))</f>
        <v/>
      </c>
      <c r="AK129" t="str">
        <f>IF(原始数据!AS130="","",IF(COUNTIF(原始数据!130:130,原始数据!AS130)&gt;1,"×",""))</f>
        <v/>
      </c>
      <c r="AL129" t="str">
        <f>IF(原始数据!AT130="","",IF(COUNTIF(原始数据!130:130,原始数据!AT130)&gt;1,"×",""))</f>
        <v/>
      </c>
      <c r="AM129" t="str">
        <f>IF(原始数据!AU130="","",IF(COUNTIF(原始数据!130:130,原始数据!AU130)&gt;1,"×",""))</f>
        <v/>
      </c>
      <c r="AN129" t="str">
        <f>IF(原始数据!AV130="","",IF(COUNTIF(原始数据!130:130,原始数据!AV130)&gt;1,"×",""))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IF(原始数据!X131="-","",IF(原始数据!X131="","",IF(COUNT(FIND(原始数据!X131,原始数据!131:131))=2,"×","")))</f>
        <v/>
      </c>
      <c r="W130" t="str">
        <f>IF(原始数据!Y131="","",IF(COUNTIF(原始数据!131:131,原始数据!Y131)&gt;1,"×",""))</f>
        <v/>
      </c>
      <c r="X130" t="str">
        <f>IF(原始数据!Z131="","",IF(COUNTIF(原始数据!131:131,原始数据!Z131)&gt;1,"×",""))</f>
        <v/>
      </c>
      <c r="Y130" t="str">
        <f>IF(原始数据!AB131="","",IF(COUNTIF(原始数据!131:131,原始数据!AB131)&gt;1,"×",""))</f>
        <v/>
      </c>
      <c r="Z130" t="str">
        <f>IF(原始数据!AC131="","",IF(COUNTIF(原始数据!131:131,原始数据!AC131)&gt;1,"×",""))</f>
        <v/>
      </c>
      <c r="AA130" t="str">
        <f>IF(原始数据!AE131="","",IF(COUNTIF(原始数据!131:131,原始数据!AE131)&gt;1,"×",""))</f>
        <v/>
      </c>
      <c r="AB130" t="str">
        <f>IF(原始数据!AF131="","",IF(COUNTIF(原始数据!131:131,原始数据!AF131)&gt;1,"×",""))</f>
        <v/>
      </c>
      <c r="AC130" t="str">
        <f>IF(原始数据!AK131="","",IF(COUNTIF(原始数据!131:131,原始数据!AK131)&gt;1,"×",""))</f>
        <v/>
      </c>
      <c r="AD130" t="str">
        <f>IF(原始数据!AL131="","",IF(COUNTIF(原始数据!131:131,原始数据!AL131)&gt;1,"×",""))</f>
        <v/>
      </c>
      <c r="AE130" t="str">
        <f>IF(原始数据!AM131="","",IF(COUNTIF(原始数据!131:131,原始数据!AM131)&gt;1,"×",""))</f>
        <v/>
      </c>
      <c r="AF130" t="str">
        <f>IF(原始数据!AN131="","",IF(COUNTIF(原始数据!131:131,原始数据!AN131)&gt;1,"×",""))</f>
        <v/>
      </c>
      <c r="AG130" t="str">
        <f>IF(原始数据!AO131="","",IF(COUNTIF(原始数据!131:131,原始数据!AO131)&gt;1,"×",""))</f>
        <v/>
      </c>
      <c r="AH130" t="str">
        <f>IF(原始数据!AP131="","",IF(COUNTIF(原始数据!131:131,原始数据!AP131)&gt;1,"×",""))</f>
        <v/>
      </c>
      <c r="AI130" t="str">
        <f>IF(原始数据!AQ131="","",IF(COUNTIF(原始数据!131:131,原始数据!AQ131)&gt;1,"×",""))</f>
        <v/>
      </c>
      <c r="AJ130" t="str">
        <f>IF(原始数据!AR131="","",IF(COUNTIF(原始数据!131:131,原始数据!AR131)&gt;1,"×",""))</f>
        <v/>
      </c>
      <c r="AK130" t="str">
        <f>IF(原始数据!AS131="","",IF(COUNTIF(原始数据!131:131,原始数据!AS131)&gt;1,"×",""))</f>
        <v/>
      </c>
      <c r="AL130" t="str">
        <f>IF(原始数据!AT131="","",IF(COUNTIF(原始数据!131:131,原始数据!AT131)&gt;1,"×",""))</f>
        <v/>
      </c>
      <c r="AM130" t="str">
        <f>IF(原始数据!AU131="","",IF(COUNTIF(原始数据!131:131,原始数据!AU131)&gt;1,"×",""))</f>
        <v/>
      </c>
      <c r="AN130" t="str">
        <f>IF(原始数据!AV131="","",IF(COUNTIF(原始数据!131:131,原始数据!AV131)&gt;1,"×",""))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IF(原始数据!X132="-","",IF(原始数据!X132="","",IF(COUNT(FIND(原始数据!X132,原始数据!132:132))=2,"×","")))</f>
        <v/>
      </c>
      <c r="W131" t="str">
        <f>IF(原始数据!Y132="","",IF(COUNTIF(原始数据!132:132,原始数据!Y132)&gt;1,"×",""))</f>
        <v/>
      </c>
      <c r="X131" t="str">
        <f>IF(原始数据!Z132="","",IF(COUNTIF(原始数据!132:132,原始数据!Z132)&gt;1,"×",""))</f>
        <v/>
      </c>
      <c r="Y131" t="str">
        <f>IF(原始数据!AB132="","",IF(COUNTIF(原始数据!132:132,原始数据!AB132)&gt;1,"×",""))</f>
        <v/>
      </c>
      <c r="Z131" t="str">
        <f>IF(原始数据!AC132="","",IF(COUNTIF(原始数据!132:132,原始数据!AC132)&gt;1,"×",""))</f>
        <v/>
      </c>
      <c r="AA131" t="str">
        <f>IF(原始数据!AE132="","",IF(COUNTIF(原始数据!132:132,原始数据!AE132)&gt;1,"×",""))</f>
        <v/>
      </c>
      <c r="AB131" t="str">
        <f>IF(原始数据!AF132="","",IF(COUNTIF(原始数据!132:132,原始数据!AF132)&gt;1,"×",""))</f>
        <v/>
      </c>
      <c r="AC131" t="str">
        <f>IF(原始数据!AK132="","",IF(COUNTIF(原始数据!132:132,原始数据!AK132)&gt;1,"×",""))</f>
        <v/>
      </c>
      <c r="AD131" t="str">
        <f>IF(原始数据!AL132="","",IF(COUNTIF(原始数据!132:132,原始数据!AL132)&gt;1,"×",""))</f>
        <v/>
      </c>
      <c r="AE131" t="str">
        <f>IF(原始数据!AM132="","",IF(COUNTIF(原始数据!132:132,原始数据!AM132)&gt;1,"×",""))</f>
        <v/>
      </c>
      <c r="AF131" t="str">
        <f>IF(原始数据!AN132="","",IF(COUNTIF(原始数据!132:132,原始数据!AN132)&gt;1,"×",""))</f>
        <v/>
      </c>
      <c r="AG131" t="str">
        <f>IF(原始数据!AO132="","",IF(COUNTIF(原始数据!132:132,原始数据!AO132)&gt;1,"×",""))</f>
        <v/>
      </c>
      <c r="AH131" t="str">
        <f>IF(原始数据!AP132="","",IF(COUNTIF(原始数据!132:132,原始数据!AP132)&gt;1,"×",""))</f>
        <v/>
      </c>
      <c r="AI131" t="str">
        <f>IF(原始数据!AQ132="","",IF(COUNTIF(原始数据!132:132,原始数据!AQ132)&gt;1,"×",""))</f>
        <v/>
      </c>
      <c r="AJ131" t="str">
        <f>IF(原始数据!AR132="","",IF(COUNTIF(原始数据!132:132,原始数据!AR132)&gt;1,"×",""))</f>
        <v/>
      </c>
      <c r="AK131" t="str">
        <f>IF(原始数据!AS132="","",IF(COUNTIF(原始数据!132:132,原始数据!AS132)&gt;1,"×",""))</f>
        <v/>
      </c>
      <c r="AL131" t="str">
        <f>IF(原始数据!AT132="","",IF(COUNTIF(原始数据!132:132,原始数据!AT132)&gt;1,"×",""))</f>
        <v/>
      </c>
      <c r="AM131" t="str">
        <f>IF(原始数据!AU132="","",IF(COUNTIF(原始数据!132:132,原始数据!AU132)&gt;1,"×",""))</f>
        <v/>
      </c>
      <c r="AN131" t="str">
        <f>IF(原始数据!AV132="","",IF(COUNTIF(原始数据!132:132,原始数据!AV132)&gt;1,"×",""))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IF(原始数据!X133="-","",IF(原始数据!X133="","",IF(COUNT(FIND(原始数据!X133,原始数据!133:133))=2,"×","")))</f>
        <v/>
      </c>
      <c r="W132" t="str">
        <f>IF(原始数据!Y133="","",IF(COUNTIF(原始数据!133:133,原始数据!Y133)&gt;1,"×",""))</f>
        <v/>
      </c>
      <c r="X132" t="str">
        <f>IF(原始数据!Z133="","",IF(COUNTIF(原始数据!133:133,原始数据!Z133)&gt;1,"×",""))</f>
        <v/>
      </c>
      <c r="Y132" t="str">
        <f>IF(原始数据!AB133="","",IF(COUNTIF(原始数据!133:133,原始数据!AB133)&gt;1,"×",""))</f>
        <v/>
      </c>
      <c r="Z132" t="str">
        <f>IF(原始数据!AC133="","",IF(COUNTIF(原始数据!133:133,原始数据!AC133)&gt;1,"×",""))</f>
        <v/>
      </c>
      <c r="AA132" t="str">
        <f>IF(原始数据!AE133="","",IF(COUNTIF(原始数据!133:133,原始数据!AE133)&gt;1,"×",""))</f>
        <v/>
      </c>
      <c r="AB132" t="str">
        <f>IF(原始数据!AF133="","",IF(COUNTIF(原始数据!133:133,原始数据!AF133)&gt;1,"×",""))</f>
        <v/>
      </c>
      <c r="AC132" t="str">
        <f>IF(原始数据!AK133="","",IF(COUNTIF(原始数据!133:133,原始数据!AK133)&gt;1,"×",""))</f>
        <v/>
      </c>
      <c r="AD132" t="str">
        <f>IF(原始数据!AL133="","",IF(COUNTIF(原始数据!133:133,原始数据!AL133)&gt;1,"×",""))</f>
        <v/>
      </c>
      <c r="AE132" t="str">
        <f>IF(原始数据!AM133="","",IF(COUNTIF(原始数据!133:133,原始数据!AM133)&gt;1,"×",""))</f>
        <v/>
      </c>
      <c r="AF132" t="str">
        <f>IF(原始数据!AN133="","",IF(COUNTIF(原始数据!133:133,原始数据!AN133)&gt;1,"×",""))</f>
        <v/>
      </c>
      <c r="AG132" t="str">
        <f>IF(原始数据!AO133="","",IF(COUNTIF(原始数据!133:133,原始数据!AO133)&gt;1,"×",""))</f>
        <v/>
      </c>
      <c r="AH132" t="str">
        <f>IF(原始数据!AP133="","",IF(COUNTIF(原始数据!133:133,原始数据!AP133)&gt;1,"×",""))</f>
        <v/>
      </c>
      <c r="AI132" t="str">
        <f>IF(原始数据!AQ133="","",IF(COUNTIF(原始数据!133:133,原始数据!AQ133)&gt;1,"×",""))</f>
        <v/>
      </c>
      <c r="AJ132" t="str">
        <f>IF(原始数据!AR133="","",IF(COUNTIF(原始数据!133:133,原始数据!AR133)&gt;1,"×",""))</f>
        <v/>
      </c>
      <c r="AK132" t="str">
        <f>IF(原始数据!AS133="","",IF(COUNTIF(原始数据!133:133,原始数据!AS133)&gt;1,"×",""))</f>
        <v/>
      </c>
      <c r="AL132" t="str">
        <f>IF(原始数据!AT133="","",IF(COUNTIF(原始数据!133:133,原始数据!AT133)&gt;1,"×",""))</f>
        <v/>
      </c>
      <c r="AM132" t="str">
        <f>IF(原始数据!AU133="","",IF(COUNTIF(原始数据!133:133,原始数据!AU133)&gt;1,"×",""))</f>
        <v/>
      </c>
      <c r="AN132" t="str">
        <f>IF(原始数据!AV133="","",IF(COUNTIF(原始数据!133:133,原始数据!AV133)&gt;1,"×",""))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IF(原始数据!X134="-","",IF(原始数据!X134="","",IF(COUNT(FIND(原始数据!X134,原始数据!134:134))=2,"×","")))</f>
        <v/>
      </c>
      <c r="W133" t="str">
        <f>IF(原始数据!Y134="","",IF(COUNTIF(原始数据!134:134,原始数据!Y134)&gt;1,"×",""))</f>
        <v/>
      </c>
      <c r="X133" t="str">
        <f>IF(原始数据!Z134="","",IF(COUNTIF(原始数据!134:134,原始数据!Z134)&gt;1,"×",""))</f>
        <v/>
      </c>
      <c r="Y133" t="str">
        <f>IF(原始数据!AB134="","",IF(COUNTIF(原始数据!134:134,原始数据!AB134)&gt;1,"×",""))</f>
        <v/>
      </c>
      <c r="Z133" t="str">
        <f>IF(原始数据!AC134="","",IF(COUNTIF(原始数据!134:134,原始数据!AC134)&gt;1,"×",""))</f>
        <v/>
      </c>
      <c r="AA133" t="str">
        <f>IF(原始数据!AE134="","",IF(COUNTIF(原始数据!134:134,原始数据!AE134)&gt;1,"×",""))</f>
        <v/>
      </c>
      <c r="AB133" t="str">
        <f>IF(原始数据!AF134="","",IF(COUNTIF(原始数据!134:134,原始数据!AF134)&gt;1,"×",""))</f>
        <v/>
      </c>
      <c r="AC133" t="str">
        <f>IF(原始数据!AK134="","",IF(COUNTIF(原始数据!134:134,原始数据!AK134)&gt;1,"×",""))</f>
        <v/>
      </c>
      <c r="AD133" t="str">
        <f>IF(原始数据!AL134="","",IF(COUNTIF(原始数据!134:134,原始数据!AL134)&gt;1,"×",""))</f>
        <v/>
      </c>
      <c r="AE133" t="str">
        <f>IF(原始数据!AM134="","",IF(COUNTIF(原始数据!134:134,原始数据!AM134)&gt;1,"×",""))</f>
        <v/>
      </c>
      <c r="AF133" t="str">
        <f>IF(原始数据!AN134="","",IF(COUNTIF(原始数据!134:134,原始数据!AN134)&gt;1,"×",""))</f>
        <v/>
      </c>
      <c r="AG133" t="str">
        <f>IF(原始数据!AO134="","",IF(COUNTIF(原始数据!134:134,原始数据!AO134)&gt;1,"×",""))</f>
        <v/>
      </c>
      <c r="AH133" t="str">
        <f>IF(原始数据!AP134="","",IF(COUNTIF(原始数据!134:134,原始数据!AP134)&gt;1,"×",""))</f>
        <v/>
      </c>
      <c r="AI133" t="str">
        <f>IF(原始数据!AQ134="","",IF(COUNTIF(原始数据!134:134,原始数据!AQ134)&gt;1,"×",""))</f>
        <v/>
      </c>
      <c r="AJ133" t="str">
        <f>IF(原始数据!AR134="","",IF(COUNTIF(原始数据!134:134,原始数据!AR134)&gt;1,"×",""))</f>
        <v/>
      </c>
      <c r="AK133" t="str">
        <f>IF(原始数据!AS134="","",IF(COUNTIF(原始数据!134:134,原始数据!AS134)&gt;1,"×",""))</f>
        <v/>
      </c>
      <c r="AL133" t="str">
        <f>IF(原始数据!AT134="","",IF(COUNTIF(原始数据!134:134,原始数据!AT134)&gt;1,"×",""))</f>
        <v/>
      </c>
      <c r="AM133" t="str">
        <f>IF(原始数据!AU134="","",IF(COUNTIF(原始数据!134:134,原始数据!AU134)&gt;1,"×",""))</f>
        <v/>
      </c>
      <c r="AN133" t="str">
        <f>IF(原始数据!AV134="","",IF(COUNTIF(原始数据!134:134,原始数据!AV134)&gt;1,"×",""))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IF(原始数据!X135="-","",IF(原始数据!X135="","",IF(COUNT(FIND(原始数据!X135,原始数据!135:135))=2,"×","")))</f>
        <v/>
      </c>
      <c r="W134" t="str">
        <f>IF(原始数据!Y135="","",IF(COUNTIF(原始数据!135:135,原始数据!Y135)&gt;1,"×",""))</f>
        <v/>
      </c>
      <c r="X134" t="str">
        <f>IF(原始数据!Z135="","",IF(COUNTIF(原始数据!135:135,原始数据!Z135)&gt;1,"×",""))</f>
        <v/>
      </c>
      <c r="Y134" t="str">
        <f>IF(原始数据!AB135="","",IF(COUNTIF(原始数据!135:135,原始数据!AB135)&gt;1,"×",""))</f>
        <v/>
      </c>
      <c r="Z134" t="str">
        <f>IF(原始数据!AC135="","",IF(COUNTIF(原始数据!135:135,原始数据!AC135)&gt;1,"×",""))</f>
        <v/>
      </c>
      <c r="AA134" t="str">
        <f>IF(原始数据!AE135="","",IF(COUNTIF(原始数据!135:135,原始数据!AE135)&gt;1,"×",""))</f>
        <v/>
      </c>
      <c r="AB134" t="str">
        <f>IF(原始数据!AF135="","",IF(COUNTIF(原始数据!135:135,原始数据!AF135)&gt;1,"×",""))</f>
        <v/>
      </c>
      <c r="AC134" t="str">
        <f>IF(原始数据!AK135="","",IF(COUNTIF(原始数据!135:135,原始数据!AK135)&gt;1,"×",""))</f>
        <v/>
      </c>
      <c r="AD134" t="str">
        <f>IF(原始数据!AL135="","",IF(COUNTIF(原始数据!135:135,原始数据!AL135)&gt;1,"×",""))</f>
        <v/>
      </c>
      <c r="AE134" t="str">
        <f>IF(原始数据!AM135="","",IF(COUNTIF(原始数据!135:135,原始数据!AM135)&gt;1,"×",""))</f>
        <v/>
      </c>
      <c r="AF134" t="str">
        <f>IF(原始数据!AN135="","",IF(COUNTIF(原始数据!135:135,原始数据!AN135)&gt;1,"×",""))</f>
        <v/>
      </c>
      <c r="AG134" t="str">
        <f>IF(原始数据!AO135="","",IF(COUNTIF(原始数据!135:135,原始数据!AO135)&gt;1,"×",""))</f>
        <v/>
      </c>
      <c r="AH134" t="str">
        <f>IF(原始数据!AP135="","",IF(COUNTIF(原始数据!135:135,原始数据!AP135)&gt;1,"×",""))</f>
        <v/>
      </c>
      <c r="AI134" t="str">
        <f>IF(原始数据!AQ135="","",IF(COUNTIF(原始数据!135:135,原始数据!AQ135)&gt;1,"×",""))</f>
        <v/>
      </c>
      <c r="AJ134" t="str">
        <f>IF(原始数据!AR135="","",IF(COUNTIF(原始数据!135:135,原始数据!AR135)&gt;1,"×",""))</f>
        <v/>
      </c>
      <c r="AK134" t="str">
        <f>IF(原始数据!AS135="","",IF(COUNTIF(原始数据!135:135,原始数据!AS135)&gt;1,"×",""))</f>
        <v/>
      </c>
      <c r="AL134" t="str">
        <f>IF(原始数据!AT135="","",IF(COUNTIF(原始数据!135:135,原始数据!AT135)&gt;1,"×",""))</f>
        <v/>
      </c>
      <c r="AM134" t="str">
        <f>IF(原始数据!AU135="","",IF(COUNTIF(原始数据!135:135,原始数据!AU135)&gt;1,"×",""))</f>
        <v/>
      </c>
      <c r="AN134" t="str">
        <f>IF(原始数据!AV135="","",IF(COUNTIF(原始数据!135:135,原始数据!AV135)&gt;1,"×",""))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IF(原始数据!X136="-","",IF(原始数据!X136="","",IF(COUNT(FIND(原始数据!X136,原始数据!136:136))=2,"×","")))</f>
        <v/>
      </c>
      <c r="W135" t="str">
        <f>IF(原始数据!Y136="","",IF(COUNTIF(原始数据!136:136,原始数据!Y136)&gt;1,"×",""))</f>
        <v/>
      </c>
      <c r="X135" t="str">
        <f>IF(原始数据!Z136="","",IF(COUNTIF(原始数据!136:136,原始数据!Z136)&gt;1,"×",""))</f>
        <v/>
      </c>
      <c r="Y135" t="str">
        <f>IF(原始数据!AB136="","",IF(COUNTIF(原始数据!136:136,原始数据!AB136)&gt;1,"×",""))</f>
        <v/>
      </c>
      <c r="Z135" t="str">
        <f>IF(原始数据!AC136="","",IF(COUNTIF(原始数据!136:136,原始数据!AC136)&gt;1,"×",""))</f>
        <v/>
      </c>
      <c r="AA135" t="str">
        <f>IF(原始数据!AE136="","",IF(COUNTIF(原始数据!136:136,原始数据!AE136)&gt;1,"×",""))</f>
        <v/>
      </c>
      <c r="AB135" t="str">
        <f>IF(原始数据!AF136="","",IF(COUNTIF(原始数据!136:136,原始数据!AF136)&gt;1,"×",""))</f>
        <v/>
      </c>
      <c r="AC135" t="str">
        <f>IF(原始数据!AK136="","",IF(COUNTIF(原始数据!136:136,原始数据!AK136)&gt;1,"×",""))</f>
        <v/>
      </c>
      <c r="AD135" t="str">
        <f>IF(原始数据!AL136="","",IF(COUNTIF(原始数据!136:136,原始数据!AL136)&gt;1,"×",""))</f>
        <v/>
      </c>
      <c r="AE135" t="str">
        <f>IF(原始数据!AM136="","",IF(COUNTIF(原始数据!136:136,原始数据!AM136)&gt;1,"×",""))</f>
        <v/>
      </c>
      <c r="AF135" t="str">
        <f>IF(原始数据!AN136="","",IF(COUNTIF(原始数据!136:136,原始数据!AN136)&gt;1,"×",""))</f>
        <v/>
      </c>
      <c r="AG135" t="str">
        <f>IF(原始数据!AO136="","",IF(COUNTIF(原始数据!136:136,原始数据!AO136)&gt;1,"×",""))</f>
        <v/>
      </c>
      <c r="AH135" t="str">
        <f>IF(原始数据!AP136="","",IF(COUNTIF(原始数据!136:136,原始数据!AP136)&gt;1,"×",""))</f>
        <v/>
      </c>
      <c r="AI135" t="str">
        <f>IF(原始数据!AQ136="","",IF(COUNTIF(原始数据!136:136,原始数据!AQ136)&gt;1,"×",""))</f>
        <v/>
      </c>
      <c r="AJ135" t="str">
        <f>IF(原始数据!AR136="","",IF(COUNTIF(原始数据!136:136,原始数据!AR136)&gt;1,"×",""))</f>
        <v/>
      </c>
      <c r="AK135" t="str">
        <f>IF(原始数据!AS136="","",IF(COUNTIF(原始数据!136:136,原始数据!AS136)&gt;1,"×",""))</f>
        <v/>
      </c>
      <c r="AL135" t="str">
        <f>IF(原始数据!AT136="","",IF(COUNTIF(原始数据!136:136,原始数据!AT136)&gt;1,"×",""))</f>
        <v/>
      </c>
      <c r="AM135" t="str">
        <f>IF(原始数据!AU136="","",IF(COUNTIF(原始数据!136:136,原始数据!AU136)&gt;1,"×",""))</f>
        <v/>
      </c>
      <c r="AN135" t="str">
        <f>IF(原始数据!AV136="","",IF(COUNTIF(原始数据!136:136,原始数据!AV136)&gt;1,"×",""))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IF(原始数据!X137="-","",IF(原始数据!X137="","",IF(COUNT(FIND(原始数据!X137,原始数据!137:137))=2,"×","")))</f>
        <v/>
      </c>
      <c r="W136" t="str">
        <f>IF(原始数据!Y137="","",IF(COUNTIF(原始数据!137:137,原始数据!Y137)&gt;1,"×",""))</f>
        <v/>
      </c>
      <c r="X136" t="str">
        <f>IF(原始数据!Z137="","",IF(COUNTIF(原始数据!137:137,原始数据!Z137)&gt;1,"×",""))</f>
        <v/>
      </c>
      <c r="Y136" t="str">
        <f>IF(原始数据!AB137="","",IF(COUNTIF(原始数据!137:137,原始数据!AB137)&gt;1,"×",""))</f>
        <v/>
      </c>
      <c r="Z136" t="str">
        <f>IF(原始数据!AC137="","",IF(COUNTIF(原始数据!137:137,原始数据!AC137)&gt;1,"×",""))</f>
        <v/>
      </c>
      <c r="AA136" t="str">
        <f>IF(原始数据!AE137="","",IF(COUNTIF(原始数据!137:137,原始数据!AE137)&gt;1,"×",""))</f>
        <v/>
      </c>
      <c r="AB136" t="str">
        <f>IF(原始数据!AF137="","",IF(COUNTIF(原始数据!137:137,原始数据!AF137)&gt;1,"×",""))</f>
        <v/>
      </c>
      <c r="AC136" t="str">
        <f>IF(原始数据!AK137="","",IF(COUNTIF(原始数据!137:137,原始数据!AK137)&gt;1,"×",""))</f>
        <v/>
      </c>
      <c r="AD136" t="str">
        <f>IF(原始数据!AL137="","",IF(COUNTIF(原始数据!137:137,原始数据!AL137)&gt;1,"×",""))</f>
        <v/>
      </c>
      <c r="AE136" t="str">
        <f>IF(原始数据!AM137="","",IF(COUNTIF(原始数据!137:137,原始数据!AM137)&gt;1,"×",""))</f>
        <v/>
      </c>
      <c r="AF136" t="str">
        <f>IF(原始数据!AN137="","",IF(COUNTIF(原始数据!137:137,原始数据!AN137)&gt;1,"×",""))</f>
        <v/>
      </c>
      <c r="AG136" t="str">
        <f>IF(原始数据!AO137="","",IF(COUNTIF(原始数据!137:137,原始数据!AO137)&gt;1,"×",""))</f>
        <v/>
      </c>
      <c r="AH136" t="str">
        <f>IF(原始数据!AP137="","",IF(COUNTIF(原始数据!137:137,原始数据!AP137)&gt;1,"×",""))</f>
        <v/>
      </c>
      <c r="AI136" t="str">
        <f>IF(原始数据!AQ137="","",IF(COUNTIF(原始数据!137:137,原始数据!AQ137)&gt;1,"×",""))</f>
        <v/>
      </c>
      <c r="AJ136" t="str">
        <f>IF(原始数据!AR137="","",IF(COUNTIF(原始数据!137:137,原始数据!AR137)&gt;1,"×",""))</f>
        <v/>
      </c>
      <c r="AK136" t="str">
        <f>IF(原始数据!AS137="","",IF(COUNTIF(原始数据!137:137,原始数据!AS137)&gt;1,"×",""))</f>
        <v/>
      </c>
      <c r="AL136" t="str">
        <f>IF(原始数据!AT137="","",IF(COUNTIF(原始数据!137:137,原始数据!AT137)&gt;1,"×",""))</f>
        <v/>
      </c>
      <c r="AM136" t="str">
        <f>IF(原始数据!AU137="","",IF(COUNTIF(原始数据!137:137,原始数据!AU137)&gt;1,"×",""))</f>
        <v/>
      </c>
      <c r="AN136" t="str">
        <f>IF(原始数据!AV137="","",IF(COUNTIF(原始数据!137:137,原始数据!AV137)&gt;1,"×",""))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IF(原始数据!X138="-","",IF(原始数据!X138="","",IF(COUNT(FIND(原始数据!X138,原始数据!138:138))=2,"×","")))</f>
        <v/>
      </c>
      <c r="W137" t="str">
        <f>IF(原始数据!Y138="","",IF(COUNTIF(原始数据!138:138,原始数据!Y138)&gt;1,"×",""))</f>
        <v/>
      </c>
      <c r="X137" t="str">
        <f>IF(原始数据!Z138="","",IF(COUNTIF(原始数据!138:138,原始数据!Z138)&gt;1,"×",""))</f>
        <v/>
      </c>
      <c r="Y137" t="str">
        <f>IF(原始数据!AB138="","",IF(COUNTIF(原始数据!138:138,原始数据!AB138)&gt;1,"×",""))</f>
        <v/>
      </c>
      <c r="Z137" t="str">
        <f>IF(原始数据!AC138="","",IF(COUNTIF(原始数据!138:138,原始数据!AC138)&gt;1,"×",""))</f>
        <v/>
      </c>
      <c r="AA137" t="str">
        <f>IF(原始数据!AE138="","",IF(COUNTIF(原始数据!138:138,原始数据!AE138)&gt;1,"×",""))</f>
        <v/>
      </c>
      <c r="AB137" t="str">
        <f>IF(原始数据!AF138="","",IF(COUNTIF(原始数据!138:138,原始数据!AF138)&gt;1,"×",""))</f>
        <v/>
      </c>
      <c r="AC137" t="str">
        <f>IF(原始数据!AK138="","",IF(COUNTIF(原始数据!138:138,原始数据!AK138)&gt;1,"×",""))</f>
        <v/>
      </c>
      <c r="AD137" t="str">
        <f>IF(原始数据!AL138="","",IF(COUNTIF(原始数据!138:138,原始数据!AL138)&gt;1,"×",""))</f>
        <v/>
      </c>
      <c r="AE137" t="str">
        <f>IF(原始数据!AM138="","",IF(COUNTIF(原始数据!138:138,原始数据!AM138)&gt;1,"×",""))</f>
        <v/>
      </c>
      <c r="AF137" t="str">
        <f>IF(原始数据!AN138="","",IF(COUNTIF(原始数据!138:138,原始数据!AN138)&gt;1,"×",""))</f>
        <v/>
      </c>
      <c r="AG137" t="str">
        <f>IF(原始数据!AO138="","",IF(COUNTIF(原始数据!138:138,原始数据!AO138)&gt;1,"×",""))</f>
        <v/>
      </c>
      <c r="AH137" t="str">
        <f>IF(原始数据!AP138="","",IF(COUNTIF(原始数据!138:138,原始数据!AP138)&gt;1,"×",""))</f>
        <v/>
      </c>
      <c r="AI137" t="str">
        <f>IF(原始数据!AQ138="","",IF(COUNTIF(原始数据!138:138,原始数据!AQ138)&gt;1,"×",""))</f>
        <v/>
      </c>
      <c r="AJ137" t="str">
        <f>IF(原始数据!AR138="","",IF(COUNTIF(原始数据!138:138,原始数据!AR138)&gt;1,"×",""))</f>
        <v/>
      </c>
      <c r="AK137" t="str">
        <f>IF(原始数据!AS138="","",IF(COUNTIF(原始数据!138:138,原始数据!AS138)&gt;1,"×",""))</f>
        <v/>
      </c>
      <c r="AL137" t="str">
        <f>IF(原始数据!AT138="","",IF(COUNTIF(原始数据!138:138,原始数据!AT138)&gt;1,"×",""))</f>
        <v/>
      </c>
      <c r="AM137" t="str">
        <f>IF(原始数据!AU138="","",IF(COUNTIF(原始数据!138:138,原始数据!AU138)&gt;1,"×",""))</f>
        <v/>
      </c>
      <c r="AN137" t="str">
        <f>IF(原始数据!AV138="","",IF(COUNTIF(原始数据!138:138,原始数据!AV138)&gt;1,"×",""))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IF(原始数据!X139="-","",IF(原始数据!X139="","",IF(COUNT(FIND(原始数据!X139,原始数据!139:139))=2,"×","")))</f>
        <v/>
      </c>
      <c r="W138" t="str">
        <f>IF(原始数据!Y139="","",IF(COUNTIF(原始数据!139:139,原始数据!Y139)&gt;1,"×",""))</f>
        <v/>
      </c>
      <c r="X138" t="str">
        <f>IF(原始数据!Z139="","",IF(COUNTIF(原始数据!139:139,原始数据!Z139)&gt;1,"×",""))</f>
        <v/>
      </c>
      <c r="Y138" t="str">
        <f>IF(原始数据!AB139="","",IF(COUNTIF(原始数据!139:139,原始数据!AB139)&gt;1,"×",""))</f>
        <v/>
      </c>
      <c r="Z138" t="str">
        <f>IF(原始数据!AC139="","",IF(COUNTIF(原始数据!139:139,原始数据!AC139)&gt;1,"×",""))</f>
        <v/>
      </c>
      <c r="AA138" t="str">
        <f>IF(原始数据!AE139="","",IF(COUNTIF(原始数据!139:139,原始数据!AE139)&gt;1,"×",""))</f>
        <v/>
      </c>
      <c r="AB138" t="str">
        <f>IF(原始数据!AF139="","",IF(COUNTIF(原始数据!139:139,原始数据!AF139)&gt;1,"×",""))</f>
        <v/>
      </c>
      <c r="AC138" t="str">
        <f>IF(原始数据!AK139="","",IF(COUNTIF(原始数据!139:139,原始数据!AK139)&gt;1,"×",""))</f>
        <v/>
      </c>
      <c r="AD138" t="str">
        <f>IF(原始数据!AL139="","",IF(COUNTIF(原始数据!139:139,原始数据!AL139)&gt;1,"×",""))</f>
        <v/>
      </c>
      <c r="AE138" t="str">
        <f>IF(原始数据!AM139="","",IF(COUNTIF(原始数据!139:139,原始数据!AM139)&gt;1,"×",""))</f>
        <v/>
      </c>
      <c r="AF138" t="str">
        <f>IF(原始数据!AN139="","",IF(COUNTIF(原始数据!139:139,原始数据!AN139)&gt;1,"×",""))</f>
        <v/>
      </c>
      <c r="AG138" t="str">
        <f>IF(原始数据!AO139="","",IF(COUNTIF(原始数据!139:139,原始数据!AO139)&gt;1,"×",""))</f>
        <v/>
      </c>
      <c r="AH138" t="str">
        <f>IF(原始数据!AP139="","",IF(COUNTIF(原始数据!139:139,原始数据!AP139)&gt;1,"×",""))</f>
        <v/>
      </c>
      <c r="AI138" t="str">
        <f>IF(原始数据!AQ139="","",IF(COUNTIF(原始数据!139:139,原始数据!AQ139)&gt;1,"×",""))</f>
        <v/>
      </c>
      <c r="AJ138" t="str">
        <f>IF(原始数据!AR139="","",IF(COUNTIF(原始数据!139:139,原始数据!AR139)&gt;1,"×",""))</f>
        <v/>
      </c>
      <c r="AK138" t="str">
        <f>IF(原始数据!AS139="","",IF(COUNTIF(原始数据!139:139,原始数据!AS139)&gt;1,"×",""))</f>
        <v/>
      </c>
      <c r="AL138" t="str">
        <f>IF(原始数据!AT139="","",IF(COUNTIF(原始数据!139:139,原始数据!AT139)&gt;1,"×",""))</f>
        <v/>
      </c>
      <c r="AM138" t="str">
        <f>IF(原始数据!AU139="","",IF(COUNTIF(原始数据!139:139,原始数据!AU139)&gt;1,"×",""))</f>
        <v/>
      </c>
      <c r="AN138" t="str">
        <f>IF(原始数据!AV139="","",IF(COUNTIF(原始数据!139:139,原始数据!AV139)&gt;1,"×",""))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IF(原始数据!X140="-","",IF(原始数据!X140="","",IF(COUNT(FIND(原始数据!X140,原始数据!140:140))=2,"×","")))</f>
        <v/>
      </c>
      <c r="W139" t="str">
        <f>IF(原始数据!Y140="","",IF(COUNTIF(原始数据!140:140,原始数据!Y140)&gt;1,"×",""))</f>
        <v/>
      </c>
      <c r="X139" t="str">
        <f>IF(原始数据!Z140="","",IF(COUNTIF(原始数据!140:140,原始数据!Z140)&gt;1,"×",""))</f>
        <v/>
      </c>
      <c r="Y139" t="str">
        <f>IF(原始数据!AB140="","",IF(COUNTIF(原始数据!140:140,原始数据!AB140)&gt;1,"×",""))</f>
        <v/>
      </c>
      <c r="Z139" t="str">
        <f>IF(原始数据!AC140="","",IF(COUNTIF(原始数据!140:140,原始数据!AC140)&gt;1,"×",""))</f>
        <v/>
      </c>
      <c r="AA139" t="str">
        <f>IF(原始数据!AE140="","",IF(COUNTIF(原始数据!140:140,原始数据!AE140)&gt;1,"×",""))</f>
        <v/>
      </c>
      <c r="AB139" t="str">
        <f>IF(原始数据!AF140="","",IF(COUNTIF(原始数据!140:140,原始数据!AF140)&gt;1,"×",""))</f>
        <v/>
      </c>
      <c r="AC139" t="str">
        <f>IF(原始数据!AK140="","",IF(COUNTIF(原始数据!140:140,原始数据!AK140)&gt;1,"×",""))</f>
        <v/>
      </c>
      <c r="AD139" t="str">
        <f>IF(原始数据!AL140="","",IF(COUNTIF(原始数据!140:140,原始数据!AL140)&gt;1,"×",""))</f>
        <v/>
      </c>
      <c r="AE139" t="str">
        <f>IF(原始数据!AM140="","",IF(COUNTIF(原始数据!140:140,原始数据!AM140)&gt;1,"×",""))</f>
        <v/>
      </c>
      <c r="AF139" t="str">
        <f>IF(原始数据!AN140="","",IF(COUNTIF(原始数据!140:140,原始数据!AN140)&gt;1,"×",""))</f>
        <v/>
      </c>
      <c r="AG139" t="str">
        <f>IF(原始数据!AO140="","",IF(COUNTIF(原始数据!140:140,原始数据!AO140)&gt;1,"×",""))</f>
        <v/>
      </c>
      <c r="AH139" t="str">
        <f>IF(原始数据!AP140="","",IF(COUNTIF(原始数据!140:140,原始数据!AP140)&gt;1,"×",""))</f>
        <v/>
      </c>
      <c r="AI139" t="str">
        <f>IF(原始数据!AQ140="","",IF(COUNTIF(原始数据!140:140,原始数据!AQ140)&gt;1,"×",""))</f>
        <v/>
      </c>
      <c r="AJ139" t="str">
        <f>IF(原始数据!AR140="","",IF(COUNTIF(原始数据!140:140,原始数据!AR140)&gt;1,"×",""))</f>
        <v/>
      </c>
      <c r="AK139" t="str">
        <f>IF(原始数据!AS140="","",IF(COUNTIF(原始数据!140:140,原始数据!AS140)&gt;1,"×",""))</f>
        <v/>
      </c>
      <c r="AL139" t="str">
        <f>IF(原始数据!AT140="","",IF(COUNTIF(原始数据!140:140,原始数据!AT140)&gt;1,"×",""))</f>
        <v/>
      </c>
      <c r="AM139" t="str">
        <f>IF(原始数据!AU140="","",IF(COUNTIF(原始数据!140:140,原始数据!AU140)&gt;1,"×",""))</f>
        <v/>
      </c>
      <c r="AN139" t="str">
        <f>IF(原始数据!AV140="","",IF(COUNTIF(原始数据!140:140,原始数据!AV140)&gt;1,"×",""))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IF(原始数据!X141="-","",IF(原始数据!X141="","",IF(COUNT(FIND(原始数据!X141,原始数据!141:141))=2,"×","")))</f>
        <v/>
      </c>
      <c r="W140" t="str">
        <f>IF(原始数据!Y141="","",IF(COUNTIF(原始数据!141:141,原始数据!Y141)&gt;1,"×",""))</f>
        <v/>
      </c>
      <c r="X140" t="str">
        <f>IF(原始数据!Z141="","",IF(COUNTIF(原始数据!141:141,原始数据!Z141)&gt;1,"×",""))</f>
        <v/>
      </c>
      <c r="Y140" t="str">
        <f>IF(原始数据!AB141="","",IF(COUNTIF(原始数据!141:141,原始数据!AB141)&gt;1,"×",""))</f>
        <v/>
      </c>
      <c r="Z140" t="str">
        <f>IF(原始数据!AC141="","",IF(COUNTIF(原始数据!141:141,原始数据!AC141)&gt;1,"×",""))</f>
        <v/>
      </c>
      <c r="AA140" t="str">
        <f>IF(原始数据!AE141="","",IF(COUNTIF(原始数据!141:141,原始数据!AE141)&gt;1,"×",""))</f>
        <v/>
      </c>
      <c r="AB140" t="str">
        <f>IF(原始数据!AF141="","",IF(COUNTIF(原始数据!141:141,原始数据!AF141)&gt;1,"×",""))</f>
        <v/>
      </c>
      <c r="AC140" t="str">
        <f>IF(原始数据!AK141="","",IF(COUNTIF(原始数据!141:141,原始数据!AK141)&gt;1,"×",""))</f>
        <v/>
      </c>
      <c r="AD140" t="str">
        <f>IF(原始数据!AL141="","",IF(COUNTIF(原始数据!141:141,原始数据!AL141)&gt;1,"×",""))</f>
        <v/>
      </c>
      <c r="AE140" t="str">
        <f>IF(原始数据!AM141="","",IF(COUNTIF(原始数据!141:141,原始数据!AM141)&gt;1,"×",""))</f>
        <v/>
      </c>
      <c r="AF140" t="str">
        <f>IF(原始数据!AN141="","",IF(COUNTIF(原始数据!141:141,原始数据!AN141)&gt;1,"×",""))</f>
        <v/>
      </c>
      <c r="AG140" t="str">
        <f>IF(原始数据!AO141="","",IF(COUNTIF(原始数据!141:141,原始数据!AO141)&gt;1,"×",""))</f>
        <v/>
      </c>
      <c r="AH140" t="str">
        <f>IF(原始数据!AP141="","",IF(COUNTIF(原始数据!141:141,原始数据!AP141)&gt;1,"×",""))</f>
        <v/>
      </c>
      <c r="AI140" t="str">
        <f>IF(原始数据!AQ141="","",IF(COUNTIF(原始数据!141:141,原始数据!AQ141)&gt;1,"×",""))</f>
        <v/>
      </c>
      <c r="AJ140" t="str">
        <f>IF(原始数据!AR141="","",IF(COUNTIF(原始数据!141:141,原始数据!AR141)&gt;1,"×",""))</f>
        <v/>
      </c>
      <c r="AK140" t="str">
        <f>IF(原始数据!AS141="","",IF(COUNTIF(原始数据!141:141,原始数据!AS141)&gt;1,"×",""))</f>
        <v/>
      </c>
      <c r="AL140" t="str">
        <f>IF(原始数据!AT141="","",IF(COUNTIF(原始数据!141:141,原始数据!AT141)&gt;1,"×",""))</f>
        <v/>
      </c>
      <c r="AM140" t="str">
        <f>IF(原始数据!AU141="","",IF(COUNTIF(原始数据!141:141,原始数据!AU141)&gt;1,"×",""))</f>
        <v/>
      </c>
      <c r="AN140" t="str">
        <f>IF(原始数据!AV141="","",IF(COUNTIF(原始数据!141:141,原始数据!AV141)&gt;1,"×",""))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IF(原始数据!X142="-","",IF(原始数据!X142="","",IF(COUNT(FIND(原始数据!X142,原始数据!142:142))=2,"×","")))</f>
        <v/>
      </c>
      <c r="W141" t="str">
        <f>IF(原始数据!Y142="","",IF(COUNTIF(原始数据!142:142,原始数据!Y142)&gt;1,"×",""))</f>
        <v/>
      </c>
      <c r="X141" t="str">
        <f>IF(原始数据!Z142="","",IF(COUNTIF(原始数据!142:142,原始数据!Z142)&gt;1,"×",""))</f>
        <v/>
      </c>
      <c r="Y141" t="str">
        <f>IF(原始数据!AB142="","",IF(COUNTIF(原始数据!142:142,原始数据!AB142)&gt;1,"×",""))</f>
        <v/>
      </c>
      <c r="Z141" t="str">
        <f>IF(原始数据!AC142="","",IF(COUNTIF(原始数据!142:142,原始数据!AC142)&gt;1,"×",""))</f>
        <v/>
      </c>
      <c r="AA141" t="str">
        <f>IF(原始数据!AE142="","",IF(COUNTIF(原始数据!142:142,原始数据!AE142)&gt;1,"×",""))</f>
        <v/>
      </c>
      <c r="AB141" t="str">
        <f>IF(原始数据!AF142="","",IF(COUNTIF(原始数据!142:142,原始数据!AF142)&gt;1,"×",""))</f>
        <v/>
      </c>
      <c r="AC141" t="str">
        <f>IF(原始数据!AK142="","",IF(COUNTIF(原始数据!142:142,原始数据!AK142)&gt;1,"×",""))</f>
        <v/>
      </c>
      <c r="AD141" t="str">
        <f>IF(原始数据!AL142="","",IF(COUNTIF(原始数据!142:142,原始数据!AL142)&gt;1,"×",""))</f>
        <v/>
      </c>
      <c r="AE141" t="str">
        <f>IF(原始数据!AM142="","",IF(COUNTIF(原始数据!142:142,原始数据!AM142)&gt;1,"×",""))</f>
        <v/>
      </c>
      <c r="AF141" t="str">
        <f>IF(原始数据!AN142="","",IF(COUNTIF(原始数据!142:142,原始数据!AN142)&gt;1,"×",""))</f>
        <v/>
      </c>
      <c r="AG141" t="str">
        <f>IF(原始数据!AO142="","",IF(COUNTIF(原始数据!142:142,原始数据!AO142)&gt;1,"×",""))</f>
        <v/>
      </c>
      <c r="AH141" t="str">
        <f>IF(原始数据!AP142="","",IF(COUNTIF(原始数据!142:142,原始数据!AP142)&gt;1,"×",""))</f>
        <v/>
      </c>
      <c r="AI141" t="str">
        <f>IF(原始数据!AQ142="","",IF(COUNTIF(原始数据!142:142,原始数据!AQ142)&gt;1,"×",""))</f>
        <v/>
      </c>
      <c r="AJ141" t="str">
        <f>IF(原始数据!AR142="","",IF(COUNTIF(原始数据!142:142,原始数据!AR142)&gt;1,"×",""))</f>
        <v/>
      </c>
      <c r="AK141" t="str">
        <f>IF(原始数据!AS142="","",IF(COUNTIF(原始数据!142:142,原始数据!AS142)&gt;1,"×",""))</f>
        <v/>
      </c>
      <c r="AL141" t="str">
        <f>IF(原始数据!AT142="","",IF(COUNTIF(原始数据!142:142,原始数据!AT142)&gt;1,"×",""))</f>
        <v/>
      </c>
      <c r="AM141" t="str">
        <f>IF(原始数据!AU142="","",IF(COUNTIF(原始数据!142:142,原始数据!AU142)&gt;1,"×",""))</f>
        <v/>
      </c>
      <c r="AN141" t="str">
        <f>IF(原始数据!AV142="","",IF(COUNTIF(原始数据!142:142,原始数据!AV142)&gt;1,"×",""))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IF(原始数据!X143="-","",IF(原始数据!X143="","",IF(COUNT(FIND(原始数据!X143,原始数据!143:143))=2,"×","")))</f>
        <v/>
      </c>
      <c r="W142" t="str">
        <f>IF(原始数据!Y143="","",IF(COUNTIF(原始数据!143:143,原始数据!Y143)&gt;1,"×",""))</f>
        <v/>
      </c>
      <c r="X142" t="str">
        <f>IF(原始数据!Z143="","",IF(COUNTIF(原始数据!143:143,原始数据!Z143)&gt;1,"×",""))</f>
        <v/>
      </c>
      <c r="Y142" t="str">
        <f>IF(原始数据!AB143="","",IF(COUNTIF(原始数据!143:143,原始数据!AB143)&gt;1,"×",""))</f>
        <v/>
      </c>
      <c r="Z142" t="str">
        <f>IF(原始数据!AC143="","",IF(COUNTIF(原始数据!143:143,原始数据!AC143)&gt;1,"×",""))</f>
        <v/>
      </c>
      <c r="AA142" t="str">
        <f>IF(原始数据!AE143="","",IF(COUNTIF(原始数据!143:143,原始数据!AE143)&gt;1,"×",""))</f>
        <v/>
      </c>
      <c r="AB142" t="str">
        <f>IF(原始数据!AF143="","",IF(COUNTIF(原始数据!143:143,原始数据!AF143)&gt;1,"×",""))</f>
        <v/>
      </c>
      <c r="AC142" t="str">
        <f>IF(原始数据!AK143="","",IF(COUNTIF(原始数据!143:143,原始数据!AK143)&gt;1,"×",""))</f>
        <v/>
      </c>
      <c r="AD142" t="str">
        <f>IF(原始数据!AL143="","",IF(COUNTIF(原始数据!143:143,原始数据!AL143)&gt;1,"×",""))</f>
        <v/>
      </c>
      <c r="AE142" t="str">
        <f>IF(原始数据!AM143="","",IF(COUNTIF(原始数据!143:143,原始数据!AM143)&gt;1,"×",""))</f>
        <v/>
      </c>
      <c r="AF142" t="str">
        <f>IF(原始数据!AN143="","",IF(COUNTIF(原始数据!143:143,原始数据!AN143)&gt;1,"×",""))</f>
        <v/>
      </c>
      <c r="AG142" t="str">
        <f>IF(原始数据!AO143="","",IF(COUNTIF(原始数据!143:143,原始数据!AO143)&gt;1,"×",""))</f>
        <v/>
      </c>
      <c r="AH142" t="str">
        <f>IF(原始数据!AP143="","",IF(COUNTIF(原始数据!143:143,原始数据!AP143)&gt;1,"×",""))</f>
        <v/>
      </c>
      <c r="AI142" t="str">
        <f>IF(原始数据!AQ143="","",IF(COUNTIF(原始数据!143:143,原始数据!AQ143)&gt;1,"×",""))</f>
        <v/>
      </c>
      <c r="AJ142" t="str">
        <f>IF(原始数据!AR143="","",IF(COUNTIF(原始数据!143:143,原始数据!AR143)&gt;1,"×",""))</f>
        <v/>
      </c>
      <c r="AK142" t="str">
        <f>IF(原始数据!AS143="","",IF(COUNTIF(原始数据!143:143,原始数据!AS143)&gt;1,"×",""))</f>
        <v/>
      </c>
      <c r="AL142" t="str">
        <f>IF(原始数据!AT143="","",IF(COUNTIF(原始数据!143:143,原始数据!AT143)&gt;1,"×",""))</f>
        <v/>
      </c>
      <c r="AM142" t="str">
        <f>IF(原始数据!AU143="","",IF(COUNTIF(原始数据!143:143,原始数据!AU143)&gt;1,"×",""))</f>
        <v/>
      </c>
      <c r="AN142" t="str">
        <f>IF(原始数据!AV143="","",IF(COUNTIF(原始数据!143:143,原始数据!AV143)&gt;1,"×",""))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IF(原始数据!X144="-","",IF(原始数据!X144="","",IF(COUNT(FIND(原始数据!X144,原始数据!144:144))=2,"×","")))</f>
        <v/>
      </c>
      <c r="W143" t="str">
        <f>IF(原始数据!Y144="","",IF(COUNTIF(原始数据!144:144,原始数据!Y144)&gt;1,"×",""))</f>
        <v/>
      </c>
      <c r="X143" t="str">
        <f>IF(原始数据!Z144="","",IF(COUNTIF(原始数据!144:144,原始数据!Z144)&gt;1,"×",""))</f>
        <v/>
      </c>
      <c r="Y143" t="str">
        <f>IF(原始数据!AB144="","",IF(COUNTIF(原始数据!144:144,原始数据!AB144)&gt;1,"×",""))</f>
        <v/>
      </c>
      <c r="Z143" t="str">
        <f>IF(原始数据!AC144="","",IF(COUNTIF(原始数据!144:144,原始数据!AC144)&gt;1,"×",""))</f>
        <v/>
      </c>
      <c r="AA143" t="str">
        <f>IF(原始数据!AE144="","",IF(COUNTIF(原始数据!144:144,原始数据!AE144)&gt;1,"×",""))</f>
        <v/>
      </c>
      <c r="AB143" t="str">
        <f>IF(原始数据!AF144="","",IF(COUNTIF(原始数据!144:144,原始数据!AF144)&gt;1,"×",""))</f>
        <v/>
      </c>
      <c r="AC143" t="str">
        <f>IF(原始数据!AK144="","",IF(COUNTIF(原始数据!144:144,原始数据!AK144)&gt;1,"×",""))</f>
        <v/>
      </c>
      <c r="AD143" t="str">
        <f>IF(原始数据!AL144="","",IF(COUNTIF(原始数据!144:144,原始数据!AL144)&gt;1,"×",""))</f>
        <v/>
      </c>
      <c r="AE143" t="str">
        <f>IF(原始数据!AM144="","",IF(COUNTIF(原始数据!144:144,原始数据!AM144)&gt;1,"×",""))</f>
        <v/>
      </c>
      <c r="AF143" t="str">
        <f>IF(原始数据!AN144="","",IF(COUNTIF(原始数据!144:144,原始数据!AN144)&gt;1,"×",""))</f>
        <v/>
      </c>
      <c r="AG143" t="str">
        <f>IF(原始数据!AO144="","",IF(COUNTIF(原始数据!144:144,原始数据!AO144)&gt;1,"×",""))</f>
        <v/>
      </c>
      <c r="AH143" t="str">
        <f>IF(原始数据!AP144="","",IF(COUNTIF(原始数据!144:144,原始数据!AP144)&gt;1,"×",""))</f>
        <v/>
      </c>
      <c r="AI143" t="str">
        <f>IF(原始数据!AQ144="","",IF(COUNTIF(原始数据!144:144,原始数据!AQ144)&gt;1,"×",""))</f>
        <v/>
      </c>
      <c r="AJ143" t="str">
        <f>IF(原始数据!AR144="","",IF(COUNTIF(原始数据!144:144,原始数据!AR144)&gt;1,"×",""))</f>
        <v/>
      </c>
      <c r="AK143" t="str">
        <f>IF(原始数据!AS144="","",IF(COUNTIF(原始数据!144:144,原始数据!AS144)&gt;1,"×",""))</f>
        <v/>
      </c>
      <c r="AL143" t="str">
        <f>IF(原始数据!AT144="","",IF(COUNTIF(原始数据!144:144,原始数据!AT144)&gt;1,"×",""))</f>
        <v/>
      </c>
      <c r="AM143" t="str">
        <f>IF(原始数据!AU144="","",IF(COUNTIF(原始数据!144:144,原始数据!AU144)&gt;1,"×",""))</f>
        <v/>
      </c>
      <c r="AN143" t="str">
        <f>IF(原始数据!AV144="","",IF(COUNTIF(原始数据!144:144,原始数据!AV144)&gt;1,"×",""))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IF(原始数据!X145="-","",IF(原始数据!X145="","",IF(COUNT(FIND(原始数据!X145,原始数据!145:145))=2,"×","")))</f>
        <v/>
      </c>
      <c r="W144" t="str">
        <f>IF(原始数据!Y145="","",IF(COUNTIF(原始数据!145:145,原始数据!Y145)&gt;1,"×",""))</f>
        <v/>
      </c>
      <c r="X144" t="str">
        <f>IF(原始数据!Z145="","",IF(COUNTIF(原始数据!145:145,原始数据!Z145)&gt;1,"×",""))</f>
        <v/>
      </c>
      <c r="Y144" t="str">
        <f>IF(原始数据!AB145="","",IF(COUNTIF(原始数据!145:145,原始数据!AB145)&gt;1,"×",""))</f>
        <v/>
      </c>
      <c r="Z144" t="str">
        <f>IF(原始数据!AC145="","",IF(COUNTIF(原始数据!145:145,原始数据!AC145)&gt;1,"×",""))</f>
        <v/>
      </c>
      <c r="AA144" t="str">
        <f>IF(原始数据!AE145="","",IF(COUNTIF(原始数据!145:145,原始数据!AE145)&gt;1,"×",""))</f>
        <v/>
      </c>
      <c r="AB144" t="str">
        <f>IF(原始数据!AF145="","",IF(COUNTIF(原始数据!145:145,原始数据!AF145)&gt;1,"×",""))</f>
        <v/>
      </c>
      <c r="AC144" t="str">
        <f>IF(原始数据!AK145="","",IF(COUNTIF(原始数据!145:145,原始数据!AK145)&gt;1,"×",""))</f>
        <v/>
      </c>
      <c r="AD144" t="str">
        <f>IF(原始数据!AL145="","",IF(COUNTIF(原始数据!145:145,原始数据!AL145)&gt;1,"×",""))</f>
        <v/>
      </c>
      <c r="AE144" t="str">
        <f>IF(原始数据!AM145="","",IF(COUNTIF(原始数据!145:145,原始数据!AM145)&gt;1,"×",""))</f>
        <v/>
      </c>
      <c r="AF144" t="str">
        <f>IF(原始数据!AN145="","",IF(COUNTIF(原始数据!145:145,原始数据!AN145)&gt;1,"×",""))</f>
        <v/>
      </c>
      <c r="AG144" t="str">
        <f>IF(原始数据!AO145="","",IF(COUNTIF(原始数据!145:145,原始数据!AO145)&gt;1,"×",""))</f>
        <v/>
      </c>
      <c r="AH144" t="str">
        <f>IF(原始数据!AP145="","",IF(COUNTIF(原始数据!145:145,原始数据!AP145)&gt;1,"×",""))</f>
        <v/>
      </c>
      <c r="AI144" t="str">
        <f>IF(原始数据!AQ145="","",IF(COUNTIF(原始数据!145:145,原始数据!AQ145)&gt;1,"×",""))</f>
        <v/>
      </c>
      <c r="AJ144" t="str">
        <f>IF(原始数据!AR145="","",IF(COUNTIF(原始数据!145:145,原始数据!AR145)&gt;1,"×",""))</f>
        <v/>
      </c>
      <c r="AK144" t="str">
        <f>IF(原始数据!AS145="","",IF(COUNTIF(原始数据!145:145,原始数据!AS145)&gt;1,"×",""))</f>
        <v/>
      </c>
      <c r="AL144" t="str">
        <f>IF(原始数据!AT145="","",IF(COUNTIF(原始数据!145:145,原始数据!AT145)&gt;1,"×",""))</f>
        <v/>
      </c>
      <c r="AM144" t="str">
        <f>IF(原始数据!AU145="","",IF(COUNTIF(原始数据!145:145,原始数据!AU145)&gt;1,"×",""))</f>
        <v/>
      </c>
      <c r="AN144" t="str">
        <f>IF(原始数据!AV145="","",IF(COUNTIF(原始数据!145:145,原始数据!AV145)&gt;1,"×",""))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IF(原始数据!X146="-","",IF(原始数据!X146="","",IF(COUNT(FIND(原始数据!X146,原始数据!146:146))=2,"×","")))</f>
        <v/>
      </c>
      <c r="W145" t="str">
        <f>IF(原始数据!Y146="","",IF(COUNTIF(原始数据!146:146,原始数据!Y146)&gt;1,"×",""))</f>
        <v/>
      </c>
      <c r="X145" t="str">
        <f>IF(原始数据!Z146="","",IF(COUNTIF(原始数据!146:146,原始数据!Z146)&gt;1,"×",""))</f>
        <v/>
      </c>
      <c r="Y145" t="str">
        <f>IF(原始数据!AB146="","",IF(COUNTIF(原始数据!146:146,原始数据!AB146)&gt;1,"×",""))</f>
        <v/>
      </c>
      <c r="Z145" t="str">
        <f>IF(原始数据!AC146="","",IF(COUNTIF(原始数据!146:146,原始数据!AC146)&gt;1,"×",""))</f>
        <v/>
      </c>
      <c r="AA145" t="str">
        <f>IF(原始数据!AE146="","",IF(COUNTIF(原始数据!146:146,原始数据!AE146)&gt;1,"×",""))</f>
        <v/>
      </c>
      <c r="AB145" t="str">
        <f>IF(原始数据!AF146="","",IF(COUNTIF(原始数据!146:146,原始数据!AF146)&gt;1,"×",""))</f>
        <v/>
      </c>
      <c r="AC145" t="str">
        <f>IF(原始数据!AK146="","",IF(COUNTIF(原始数据!146:146,原始数据!AK146)&gt;1,"×",""))</f>
        <v/>
      </c>
      <c r="AD145" t="str">
        <f>IF(原始数据!AL146="","",IF(COUNTIF(原始数据!146:146,原始数据!AL146)&gt;1,"×",""))</f>
        <v/>
      </c>
      <c r="AE145" t="str">
        <f>IF(原始数据!AM146="","",IF(COUNTIF(原始数据!146:146,原始数据!AM146)&gt;1,"×",""))</f>
        <v/>
      </c>
      <c r="AF145" t="str">
        <f>IF(原始数据!AN146="","",IF(COUNTIF(原始数据!146:146,原始数据!AN146)&gt;1,"×",""))</f>
        <v/>
      </c>
      <c r="AG145" t="str">
        <f>IF(原始数据!AO146="","",IF(COUNTIF(原始数据!146:146,原始数据!AO146)&gt;1,"×",""))</f>
        <v/>
      </c>
      <c r="AH145" t="str">
        <f>IF(原始数据!AP146="","",IF(COUNTIF(原始数据!146:146,原始数据!AP146)&gt;1,"×",""))</f>
        <v/>
      </c>
      <c r="AI145" t="str">
        <f>IF(原始数据!AQ146="","",IF(COUNTIF(原始数据!146:146,原始数据!AQ146)&gt;1,"×",""))</f>
        <v/>
      </c>
      <c r="AJ145" t="str">
        <f>IF(原始数据!AR146="","",IF(COUNTIF(原始数据!146:146,原始数据!AR146)&gt;1,"×",""))</f>
        <v/>
      </c>
      <c r="AK145" t="str">
        <f>IF(原始数据!AS146="","",IF(COUNTIF(原始数据!146:146,原始数据!AS146)&gt;1,"×",""))</f>
        <v/>
      </c>
      <c r="AL145" t="str">
        <f>IF(原始数据!AT146="","",IF(COUNTIF(原始数据!146:146,原始数据!AT146)&gt;1,"×",""))</f>
        <v/>
      </c>
      <c r="AM145" t="str">
        <f>IF(原始数据!AU146="","",IF(COUNTIF(原始数据!146:146,原始数据!AU146)&gt;1,"×",""))</f>
        <v/>
      </c>
      <c r="AN145" t="str">
        <f>IF(原始数据!AV146="","",IF(COUNTIF(原始数据!146:146,原始数据!AV146)&gt;1,"×",""))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IF(原始数据!X147="-","",IF(原始数据!X147="","",IF(COUNT(FIND(原始数据!X147,原始数据!147:147))=2,"×","")))</f>
        <v/>
      </c>
      <c r="W146" t="str">
        <f>IF(原始数据!Y147="","",IF(COUNTIF(原始数据!147:147,原始数据!Y147)&gt;1,"×",""))</f>
        <v/>
      </c>
      <c r="X146" t="str">
        <f>IF(原始数据!Z147="","",IF(COUNTIF(原始数据!147:147,原始数据!Z147)&gt;1,"×",""))</f>
        <v/>
      </c>
      <c r="Y146" t="str">
        <f>IF(原始数据!AB147="","",IF(COUNTIF(原始数据!147:147,原始数据!AB147)&gt;1,"×",""))</f>
        <v/>
      </c>
      <c r="Z146" t="str">
        <f>IF(原始数据!AC147="","",IF(COUNTIF(原始数据!147:147,原始数据!AC147)&gt;1,"×",""))</f>
        <v/>
      </c>
      <c r="AA146" t="str">
        <f>IF(原始数据!AE147="","",IF(COUNTIF(原始数据!147:147,原始数据!AE147)&gt;1,"×",""))</f>
        <v/>
      </c>
      <c r="AB146" t="str">
        <f>IF(原始数据!AF147="","",IF(COUNTIF(原始数据!147:147,原始数据!AF147)&gt;1,"×",""))</f>
        <v/>
      </c>
      <c r="AC146" t="str">
        <f>IF(原始数据!AK147="","",IF(COUNTIF(原始数据!147:147,原始数据!AK147)&gt;1,"×",""))</f>
        <v/>
      </c>
      <c r="AD146" t="str">
        <f>IF(原始数据!AL147="","",IF(COUNTIF(原始数据!147:147,原始数据!AL147)&gt;1,"×",""))</f>
        <v/>
      </c>
      <c r="AE146" t="str">
        <f>IF(原始数据!AM147="","",IF(COUNTIF(原始数据!147:147,原始数据!AM147)&gt;1,"×",""))</f>
        <v/>
      </c>
      <c r="AF146" t="str">
        <f>IF(原始数据!AN147="","",IF(COUNTIF(原始数据!147:147,原始数据!AN147)&gt;1,"×",""))</f>
        <v/>
      </c>
      <c r="AG146" t="str">
        <f>IF(原始数据!AO147="","",IF(COUNTIF(原始数据!147:147,原始数据!AO147)&gt;1,"×",""))</f>
        <v/>
      </c>
      <c r="AH146" t="str">
        <f>IF(原始数据!AP147="","",IF(COUNTIF(原始数据!147:147,原始数据!AP147)&gt;1,"×",""))</f>
        <v/>
      </c>
      <c r="AI146" t="str">
        <f>IF(原始数据!AQ147="","",IF(COUNTIF(原始数据!147:147,原始数据!AQ147)&gt;1,"×",""))</f>
        <v/>
      </c>
      <c r="AJ146" t="str">
        <f>IF(原始数据!AR147="","",IF(COUNTIF(原始数据!147:147,原始数据!AR147)&gt;1,"×",""))</f>
        <v/>
      </c>
      <c r="AK146" t="str">
        <f>IF(原始数据!AS147="","",IF(COUNTIF(原始数据!147:147,原始数据!AS147)&gt;1,"×",""))</f>
        <v/>
      </c>
      <c r="AL146" t="str">
        <f>IF(原始数据!AT147="","",IF(COUNTIF(原始数据!147:147,原始数据!AT147)&gt;1,"×",""))</f>
        <v/>
      </c>
      <c r="AM146" t="str">
        <f>IF(原始数据!AU147="","",IF(COUNTIF(原始数据!147:147,原始数据!AU147)&gt;1,"×",""))</f>
        <v/>
      </c>
      <c r="AN146" t="str">
        <f>IF(原始数据!AV147="","",IF(COUNTIF(原始数据!147:147,原始数据!AV147)&gt;1,"×",""))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IF(原始数据!X148="-","",IF(原始数据!X148="","",IF(COUNT(FIND(原始数据!X148,原始数据!148:148))=2,"×","")))</f>
        <v/>
      </c>
      <c r="W147" t="str">
        <f>IF(原始数据!Y148="","",IF(COUNTIF(原始数据!148:148,原始数据!Y148)&gt;1,"×",""))</f>
        <v/>
      </c>
      <c r="X147" t="str">
        <f>IF(原始数据!Z148="","",IF(COUNTIF(原始数据!148:148,原始数据!Z148)&gt;1,"×",""))</f>
        <v/>
      </c>
      <c r="Y147" t="str">
        <f>IF(原始数据!AB148="","",IF(COUNTIF(原始数据!148:148,原始数据!AB148)&gt;1,"×",""))</f>
        <v/>
      </c>
      <c r="Z147" t="str">
        <f>IF(原始数据!AC148="","",IF(COUNTIF(原始数据!148:148,原始数据!AC148)&gt;1,"×",""))</f>
        <v/>
      </c>
      <c r="AA147" t="str">
        <f>IF(原始数据!AE148="","",IF(COUNTIF(原始数据!148:148,原始数据!AE148)&gt;1,"×",""))</f>
        <v/>
      </c>
      <c r="AB147" t="str">
        <f>IF(原始数据!AF148="","",IF(COUNTIF(原始数据!148:148,原始数据!AF148)&gt;1,"×",""))</f>
        <v/>
      </c>
      <c r="AC147" t="str">
        <f>IF(原始数据!AK148="","",IF(COUNTIF(原始数据!148:148,原始数据!AK148)&gt;1,"×",""))</f>
        <v/>
      </c>
      <c r="AD147" t="str">
        <f>IF(原始数据!AL148="","",IF(COUNTIF(原始数据!148:148,原始数据!AL148)&gt;1,"×",""))</f>
        <v/>
      </c>
      <c r="AE147" t="str">
        <f>IF(原始数据!AM148="","",IF(COUNTIF(原始数据!148:148,原始数据!AM148)&gt;1,"×",""))</f>
        <v/>
      </c>
      <c r="AF147" t="str">
        <f>IF(原始数据!AN148="","",IF(COUNTIF(原始数据!148:148,原始数据!AN148)&gt;1,"×",""))</f>
        <v/>
      </c>
      <c r="AG147" t="str">
        <f>IF(原始数据!AO148="","",IF(COUNTIF(原始数据!148:148,原始数据!AO148)&gt;1,"×",""))</f>
        <v/>
      </c>
      <c r="AH147" t="str">
        <f>IF(原始数据!AP148="","",IF(COUNTIF(原始数据!148:148,原始数据!AP148)&gt;1,"×",""))</f>
        <v/>
      </c>
      <c r="AI147" t="str">
        <f>IF(原始数据!AQ148="","",IF(COUNTIF(原始数据!148:148,原始数据!AQ148)&gt;1,"×",""))</f>
        <v/>
      </c>
      <c r="AJ147" t="str">
        <f>IF(原始数据!AR148="","",IF(COUNTIF(原始数据!148:148,原始数据!AR148)&gt;1,"×",""))</f>
        <v/>
      </c>
      <c r="AK147" t="str">
        <f>IF(原始数据!AS148="","",IF(COUNTIF(原始数据!148:148,原始数据!AS148)&gt;1,"×",""))</f>
        <v/>
      </c>
      <c r="AL147" t="str">
        <f>IF(原始数据!AT148="","",IF(COUNTIF(原始数据!148:148,原始数据!AT148)&gt;1,"×",""))</f>
        <v/>
      </c>
      <c r="AM147" t="str">
        <f>IF(原始数据!AU148="","",IF(COUNTIF(原始数据!148:148,原始数据!AU148)&gt;1,"×",""))</f>
        <v/>
      </c>
      <c r="AN147" t="str">
        <f>IF(原始数据!AV148="","",IF(COUNTIF(原始数据!148:148,原始数据!AV148)&gt;1,"×",""))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IF(原始数据!X149="-","",IF(原始数据!X149="","",IF(COUNT(FIND(原始数据!X149,原始数据!149:149))=2,"×","")))</f>
        <v/>
      </c>
      <c r="W148" t="str">
        <f>IF(原始数据!Y149="","",IF(COUNTIF(原始数据!149:149,原始数据!Y149)&gt;1,"×",""))</f>
        <v/>
      </c>
      <c r="X148" t="str">
        <f>IF(原始数据!Z149="","",IF(COUNTIF(原始数据!149:149,原始数据!Z149)&gt;1,"×",""))</f>
        <v/>
      </c>
      <c r="Y148" t="str">
        <f>IF(原始数据!AB149="","",IF(COUNTIF(原始数据!149:149,原始数据!AB149)&gt;1,"×",""))</f>
        <v/>
      </c>
      <c r="Z148" t="str">
        <f>IF(原始数据!AC149="","",IF(COUNTIF(原始数据!149:149,原始数据!AC149)&gt;1,"×",""))</f>
        <v/>
      </c>
      <c r="AA148" t="str">
        <f>IF(原始数据!AE149="","",IF(COUNTIF(原始数据!149:149,原始数据!AE149)&gt;1,"×",""))</f>
        <v/>
      </c>
      <c r="AB148" t="str">
        <f>IF(原始数据!AF149="","",IF(COUNTIF(原始数据!149:149,原始数据!AF149)&gt;1,"×",""))</f>
        <v/>
      </c>
      <c r="AC148" t="str">
        <f>IF(原始数据!AK149="","",IF(COUNTIF(原始数据!149:149,原始数据!AK149)&gt;1,"×",""))</f>
        <v/>
      </c>
      <c r="AD148" t="str">
        <f>IF(原始数据!AL149="","",IF(COUNTIF(原始数据!149:149,原始数据!AL149)&gt;1,"×",""))</f>
        <v/>
      </c>
      <c r="AE148" t="str">
        <f>IF(原始数据!AM149="","",IF(COUNTIF(原始数据!149:149,原始数据!AM149)&gt;1,"×",""))</f>
        <v/>
      </c>
      <c r="AF148" t="str">
        <f>IF(原始数据!AN149="","",IF(COUNTIF(原始数据!149:149,原始数据!AN149)&gt;1,"×",""))</f>
        <v/>
      </c>
      <c r="AG148" t="str">
        <f>IF(原始数据!AO149="","",IF(COUNTIF(原始数据!149:149,原始数据!AO149)&gt;1,"×",""))</f>
        <v/>
      </c>
      <c r="AH148" t="str">
        <f>IF(原始数据!AP149="","",IF(COUNTIF(原始数据!149:149,原始数据!AP149)&gt;1,"×",""))</f>
        <v/>
      </c>
      <c r="AI148" t="str">
        <f>IF(原始数据!AQ149="","",IF(COUNTIF(原始数据!149:149,原始数据!AQ149)&gt;1,"×",""))</f>
        <v/>
      </c>
      <c r="AJ148" t="str">
        <f>IF(原始数据!AR149="","",IF(COUNTIF(原始数据!149:149,原始数据!AR149)&gt;1,"×",""))</f>
        <v/>
      </c>
      <c r="AK148" t="str">
        <f>IF(原始数据!AS149="","",IF(COUNTIF(原始数据!149:149,原始数据!AS149)&gt;1,"×",""))</f>
        <v/>
      </c>
      <c r="AL148" t="str">
        <f>IF(原始数据!AT149="","",IF(COUNTIF(原始数据!149:149,原始数据!AT149)&gt;1,"×",""))</f>
        <v/>
      </c>
      <c r="AM148" t="str">
        <f>IF(原始数据!AU149="","",IF(COUNTIF(原始数据!149:149,原始数据!AU149)&gt;1,"×",""))</f>
        <v/>
      </c>
      <c r="AN148" t="str">
        <f>IF(原始数据!AV149="","",IF(COUNTIF(原始数据!149:149,原始数据!AV149)&gt;1,"×",""))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IF(原始数据!X150="-","",IF(原始数据!X150="","",IF(COUNT(FIND(原始数据!X150,原始数据!150:150))=2,"×","")))</f>
        <v/>
      </c>
      <c r="W149" t="str">
        <f>IF(原始数据!Y150="","",IF(COUNTIF(原始数据!150:150,原始数据!Y150)&gt;1,"×",""))</f>
        <v/>
      </c>
      <c r="X149" t="str">
        <f>IF(原始数据!Z150="","",IF(COUNTIF(原始数据!150:150,原始数据!Z150)&gt;1,"×",""))</f>
        <v/>
      </c>
      <c r="Y149" t="str">
        <f>IF(原始数据!AB150="","",IF(COUNTIF(原始数据!150:150,原始数据!AB150)&gt;1,"×",""))</f>
        <v/>
      </c>
      <c r="Z149" t="str">
        <f>IF(原始数据!AC150="","",IF(COUNTIF(原始数据!150:150,原始数据!AC150)&gt;1,"×",""))</f>
        <v/>
      </c>
      <c r="AA149" t="str">
        <f>IF(原始数据!AE150="","",IF(COUNTIF(原始数据!150:150,原始数据!AE150)&gt;1,"×",""))</f>
        <v/>
      </c>
      <c r="AB149" t="str">
        <f>IF(原始数据!AF150="","",IF(COUNTIF(原始数据!150:150,原始数据!AF150)&gt;1,"×",""))</f>
        <v/>
      </c>
      <c r="AC149" t="str">
        <f>IF(原始数据!AK150="","",IF(COUNTIF(原始数据!150:150,原始数据!AK150)&gt;1,"×",""))</f>
        <v/>
      </c>
      <c r="AD149" t="str">
        <f>IF(原始数据!AL150="","",IF(COUNTIF(原始数据!150:150,原始数据!AL150)&gt;1,"×",""))</f>
        <v/>
      </c>
      <c r="AE149" t="str">
        <f>IF(原始数据!AM150="","",IF(COUNTIF(原始数据!150:150,原始数据!AM150)&gt;1,"×",""))</f>
        <v/>
      </c>
      <c r="AF149" t="str">
        <f>IF(原始数据!AN150="","",IF(COUNTIF(原始数据!150:150,原始数据!AN150)&gt;1,"×",""))</f>
        <v/>
      </c>
      <c r="AG149" t="str">
        <f>IF(原始数据!AO150="","",IF(COUNTIF(原始数据!150:150,原始数据!AO150)&gt;1,"×",""))</f>
        <v/>
      </c>
      <c r="AH149" t="str">
        <f>IF(原始数据!AP150="","",IF(COUNTIF(原始数据!150:150,原始数据!AP150)&gt;1,"×",""))</f>
        <v/>
      </c>
      <c r="AI149" t="str">
        <f>IF(原始数据!AQ150="","",IF(COUNTIF(原始数据!150:150,原始数据!AQ150)&gt;1,"×",""))</f>
        <v/>
      </c>
      <c r="AJ149" t="str">
        <f>IF(原始数据!AR150="","",IF(COUNTIF(原始数据!150:150,原始数据!AR150)&gt;1,"×",""))</f>
        <v/>
      </c>
      <c r="AK149" t="str">
        <f>IF(原始数据!AS150="","",IF(COUNTIF(原始数据!150:150,原始数据!AS150)&gt;1,"×",""))</f>
        <v/>
      </c>
      <c r="AL149" t="str">
        <f>IF(原始数据!AT150="","",IF(COUNTIF(原始数据!150:150,原始数据!AT150)&gt;1,"×",""))</f>
        <v/>
      </c>
      <c r="AM149" t="str">
        <f>IF(原始数据!AU150="","",IF(COUNTIF(原始数据!150:150,原始数据!AU150)&gt;1,"×",""))</f>
        <v/>
      </c>
      <c r="AN149" t="str">
        <f>IF(原始数据!AV150="","",IF(COUNTIF(原始数据!150:150,原始数据!AV150)&gt;1,"×",""))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IF(原始数据!X151="-","",IF(原始数据!X151="","",IF(COUNT(FIND(原始数据!X151,原始数据!151:151))=2,"×","")))</f>
        <v/>
      </c>
      <c r="W150" t="str">
        <f>IF(原始数据!Y151="","",IF(COUNTIF(原始数据!151:151,原始数据!Y151)&gt;1,"×",""))</f>
        <v/>
      </c>
      <c r="X150" t="str">
        <f>IF(原始数据!Z151="","",IF(COUNTIF(原始数据!151:151,原始数据!Z151)&gt;1,"×",""))</f>
        <v/>
      </c>
      <c r="Y150" t="str">
        <f>IF(原始数据!AB151="","",IF(COUNTIF(原始数据!151:151,原始数据!AB151)&gt;1,"×",""))</f>
        <v/>
      </c>
      <c r="Z150" t="str">
        <f>IF(原始数据!AC151="","",IF(COUNTIF(原始数据!151:151,原始数据!AC151)&gt;1,"×",""))</f>
        <v/>
      </c>
      <c r="AA150" t="str">
        <f>IF(原始数据!AE151="","",IF(COUNTIF(原始数据!151:151,原始数据!AE151)&gt;1,"×",""))</f>
        <v/>
      </c>
      <c r="AB150" t="str">
        <f>IF(原始数据!AF151="","",IF(COUNTIF(原始数据!151:151,原始数据!AF151)&gt;1,"×",""))</f>
        <v/>
      </c>
      <c r="AC150" t="str">
        <f>IF(原始数据!AK151="","",IF(COUNTIF(原始数据!151:151,原始数据!AK151)&gt;1,"×",""))</f>
        <v/>
      </c>
      <c r="AD150" t="str">
        <f>IF(原始数据!AL151="","",IF(COUNTIF(原始数据!151:151,原始数据!AL151)&gt;1,"×",""))</f>
        <v/>
      </c>
      <c r="AE150" t="str">
        <f>IF(原始数据!AM151="","",IF(COUNTIF(原始数据!151:151,原始数据!AM151)&gt;1,"×",""))</f>
        <v/>
      </c>
      <c r="AF150" t="str">
        <f>IF(原始数据!AN151="","",IF(COUNTIF(原始数据!151:151,原始数据!AN151)&gt;1,"×",""))</f>
        <v/>
      </c>
      <c r="AG150" t="str">
        <f>IF(原始数据!AO151="","",IF(COUNTIF(原始数据!151:151,原始数据!AO151)&gt;1,"×",""))</f>
        <v/>
      </c>
      <c r="AH150" t="str">
        <f>IF(原始数据!AP151="","",IF(COUNTIF(原始数据!151:151,原始数据!AP151)&gt;1,"×",""))</f>
        <v/>
      </c>
      <c r="AI150" t="str">
        <f>IF(原始数据!AQ151="","",IF(COUNTIF(原始数据!151:151,原始数据!AQ151)&gt;1,"×",""))</f>
        <v/>
      </c>
      <c r="AJ150" t="str">
        <f>IF(原始数据!AR151="","",IF(COUNTIF(原始数据!151:151,原始数据!AR151)&gt;1,"×",""))</f>
        <v/>
      </c>
      <c r="AK150" t="str">
        <f>IF(原始数据!AS151="","",IF(COUNTIF(原始数据!151:151,原始数据!AS151)&gt;1,"×",""))</f>
        <v/>
      </c>
      <c r="AL150" t="str">
        <f>IF(原始数据!AT151="","",IF(COUNTIF(原始数据!151:151,原始数据!AT151)&gt;1,"×",""))</f>
        <v/>
      </c>
      <c r="AM150" t="str">
        <f>IF(原始数据!AU151="","",IF(COUNTIF(原始数据!151:151,原始数据!AU151)&gt;1,"×",""))</f>
        <v/>
      </c>
      <c r="AN150" t="str">
        <f>IF(原始数据!AV151="","",IF(COUNTIF(原始数据!151:151,原始数据!AV151)&gt;1,"×",""))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IF(原始数据!X152="-","",IF(原始数据!X152="","",IF(COUNT(FIND(原始数据!X152,原始数据!152:152))=2,"×","")))</f>
        <v/>
      </c>
      <c r="W151" t="str">
        <f>IF(原始数据!Y152="","",IF(COUNTIF(原始数据!152:152,原始数据!Y152)&gt;1,"×",""))</f>
        <v/>
      </c>
      <c r="X151" t="str">
        <f>IF(原始数据!Z152="","",IF(COUNTIF(原始数据!152:152,原始数据!Z152)&gt;1,"×",""))</f>
        <v/>
      </c>
      <c r="Y151" t="str">
        <f>IF(原始数据!AB152="","",IF(COUNTIF(原始数据!152:152,原始数据!AB152)&gt;1,"×",""))</f>
        <v/>
      </c>
      <c r="Z151" t="str">
        <f>IF(原始数据!AC152="","",IF(COUNTIF(原始数据!152:152,原始数据!AC152)&gt;1,"×",""))</f>
        <v/>
      </c>
      <c r="AA151" t="str">
        <f>IF(原始数据!AE152="","",IF(COUNTIF(原始数据!152:152,原始数据!AE152)&gt;1,"×",""))</f>
        <v/>
      </c>
      <c r="AB151" t="str">
        <f>IF(原始数据!AF152="","",IF(COUNTIF(原始数据!152:152,原始数据!AF152)&gt;1,"×",""))</f>
        <v/>
      </c>
      <c r="AC151" t="str">
        <f>IF(原始数据!AK152="","",IF(COUNTIF(原始数据!152:152,原始数据!AK152)&gt;1,"×",""))</f>
        <v/>
      </c>
      <c r="AD151" t="str">
        <f>IF(原始数据!AL152="","",IF(COUNTIF(原始数据!152:152,原始数据!AL152)&gt;1,"×",""))</f>
        <v/>
      </c>
      <c r="AE151" t="str">
        <f>IF(原始数据!AM152="","",IF(COUNTIF(原始数据!152:152,原始数据!AM152)&gt;1,"×",""))</f>
        <v/>
      </c>
      <c r="AF151" t="str">
        <f>IF(原始数据!AN152="","",IF(COUNTIF(原始数据!152:152,原始数据!AN152)&gt;1,"×",""))</f>
        <v/>
      </c>
      <c r="AG151" t="str">
        <f>IF(原始数据!AO152="","",IF(COUNTIF(原始数据!152:152,原始数据!AO152)&gt;1,"×",""))</f>
        <v/>
      </c>
      <c r="AH151" t="str">
        <f>IF(原始数据!AP152="","",IF(COUNTIF(原始数据!152:152,原始数据!AP152)&gt;1,"×",""))</f>
        <v/>
      </c>
      <c r="AI151" t="str">
        <f>IF(原始数据!AQ152="","",IF(COUNTIF(原始数据!152:152,原始数据!AQ152)&gt;1,"×",""))</f>
        <v/>
      </c>
      <c r="AJ151" t="str">
        <f>IF(原始数据!AR152="","",IF(COUNTIF(原始数据!152:152,原始数据!AR152)&gt;1,"×",""))</f>
        <v/>
      </c>
      <c r="AK151" t="str">
        <f>IF(原始数据!AS152="","",IF(COUNTIF(原始数据!152:152,原始数据!AS152)&gt;1,"×",""))</f>
        <v/>
      </c>
      <c r="AL151" t="str">
        <f>IF(原始数据!AT152="","",IF(COUNTIF(原始数据!152:152,原始数据!AT152)&gt;1,"×",""))</f>
        <v/>
      </c>
      <c r="AM151" t="str">
        <f>IF(原始数据!AU152="","",IF(COUNTIF(原始数据!152:152,原始数据!AU152)&gt;1,"×",""))</f>
        <v/>
      </c>
      <c r="AN151" t="str">
        <f>IF(原始数据!AV152="","",IF(COUNTIF(原始数据!152:152,原始数据!AV152)&gt;1,"×",""))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IF(原始数据!X153="-","",IF(原始数据!X153="","",IF(COUNT(FIND(原始数据!X153,原始数据!153:153))=2,"×","")))</f>
        <v/>
      </c>
      <c r="W152" t="str">
        <f>IF(原始数据!Y153="","",IF(COUNTIF(原始数据!153:153,原始数据!Y153)&gt;1,"×",""))</f>
        <v/>
      </c>
      <c r="X152" t="str">
        <f>IF(原始数据!Z153="","",IF(COUNTIF(原始数据!153:153,原始数据!Z153)&gt;1,"×",""))</f>
        <v/>
      </c>
      <c r="Y152" t="str">
        <f>IF(原始数据!AB153="","",IF(COUNTIF(原始数据!153:153,原始数据!AB153)&gt;1,"×",""))</f>
        <v/>
      </c>
      <c r="Z152" t="str">
        <f>IF(原始数据!AC153="","",IF(COUNTIF(原始数据!153:153,原始数据!AC153)&gt;1,"×",""))</f>
        <v/>
      </c>
      <c r="AA152" t="str">
        <f>IF(原始数据!AE153="","",IF(COUNTIF(原始数据!153:153,原始数据!AE153)&gt;1,"×",""))</f>
        <v/>
      </c>
      <c r="AB152" t="str">
        <f>IF(原始数据!AF153="","",IF(COUNTIF(原始数据!153:153,原始数据!AF153)&gt;1,"×",""))</f>
        <v/>
      </c>
      <c r="AC152" t="str">
        <f>IF(原始数据!AK153="","",IF(COUNTIF(原始数据!153:153,原始数据!AK153)&gt;1,"×",""))</f>
        <v/>
      </c>
      <c r="AD152" t="str">
        <f>IF(原始数据!AL153="","",IF(COUNTIF(原始数据!153:153,原始数据!AL153)&gt;1,"×",""))</f>
        <v/>
      </c>
      <c r="AE152" t="str">
        <f>IF(原始数据!AM153="","",IF(COUNTIF(原始数据!153:153,原始数据!AM153)&gt;1,"×",""))</f>
        <v/>
      </c>
      <c r="AF152" t="str">
        <f>IF(原始数据!AN153="","",IF(COUNTIF(原始数据!153:153,原始数据!AN153)&gt;1,"×",""))</f>
        <v/>
      </c>
      <c r="AG152" t="str">
        <f>IF(原始数据!AO153="","",IF(COUNTIF(原始数据!153:153,原始数据!AO153)&gt;1,"×",""))</f>
        <v/>
      </c>
      <c r="AH152" t="str">
        <f>IF(原始数据!AP153="","",IF(COUNTIF(原始数据!153:153,原始数据!AP153)&gt;1,"×",""))</f>
        <v/>
      </c>
      <c r="AI152" t="str">
        <f>IF(原始数据!AQ153="","",IF(COUNTIF(原始数据!153:153,原始数据!AQ153)&gt;1,"×",""))</f>
        <v/>
      </c>
      <c r="AJ152" t="str">
        <f>IF(原始数据!AR153="","",IF(COUNTIF(原始数据!153:153,原始数据!AR153)&gt;1,"×",""))</f>
        <v/>
      </c>
      <c r="AK152" t="str">
        <f>IF(原始数据!AS153="","",IF(COUNTIF(原始数据!153:153,原始数据!AS153)&gt;1,"×",""))</f>
        <v/>
      </c>
      <c r="AL152" t="str">
        <f>IF(原始数据!AT153="","",IF(COUNTIF(原始数据!153:153,原始数据!AT153)&gt;1,"×",""))</f>
        <v/>
      </c>
      <c r="AM152" t="str">
        <f>IF(原始数据!AU153="","",IF(COUNTIF(原始数据!153:153,原始数据!AU153)&gt;1,"×",""))</f>
        <v/>
      </c>
      <c r="AN152" t="str">
        <f>IF(原始数据!AV153="","",IF(COUNTIF(原始数据!153:153,原始数据!AV153)&gt;1,"×",""))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IF(原始数据!X154="-","",IF(原始数据!X154="","",IF(COUNT(FIND(原始数据!X154,原始数据!154:154))=2,"×","")))</f>
        <v/>
      </c>
      <c r="W153" t="str">
        <f>IF(原始数据!Y154="","",IF(COUNTIF(原始数据!154:154,原始数据!Y154)&gt;1,"×",""))</f>
        <v/>
      </c>
      <c r="X153" t="str">
        <f>IF(原始数据!Z154="","",IF(COUNTIF(原始数据!154:154,原始数据!Z154)&gt;1,"×",""))</f>
        <v/>
      </c>
      <c r="Y153" t="str">
        <f>IF(原始数据!AB154="","",IF(COUNTIF(原始数据!154:154,原始数据!AB154)&gt;1,"×",""))</f>
        <v/>
      </c>
      <c r="Z153" t="str">
        <f>IF(原始数据!AC154="","",IF(COUNTIF(原始数据!154:154,原始数据!AC154)&gt;1,"×",""))</f>
        <v/>
      </c>
      <c r="AA153" t="str">
        <f>IF(原始数据!AE154="","",IF(COUNTIF(原始数据!154:154,原始数据!AE154)&gt;1,"×",""))</f>
        <v/>
      </c>
      <c r="AB153" t="str">
        <f>IF(原始数据!AF154="","",IF(COUNTIF(原始数据!154:154,原始数据!AF154)&gt;1,"×",""))</f>
        <v/>
      </c>
      <c r="AC153" t="str">
        <f>IF(原始数据!AK154="","",IF(COUNTIF(原始数据!154:154,原始数据!AK154)&gt;1,"×",""))</f>
        <v/>
      </c>
      <c r="AD153" t="str">
        <f>IF(原始数据!AL154="","",IF(COUNTIF(原始数据!154:154,原始数据!AL154)&gt;1,"×",""))</f>
        <v/>
      </c>
      <c r="AE153" t="str">
        <f>IF(原始数据!AM154="","",IF(COUNTIF(原始数据!154:154,原始数据!AM154)&gt;1,"×",""))</f>
        <v/>
      </c>
      <c r="AF153" t="str">
        <f>IF(原始数据!AN154="","",IF(COUNTIF(原始数据!154:154,原始数据!AN154)&gt;1,"×",""))</f>
        <v/>
      </c>
      <c r="AG153" t="str">
        <f>IF(原始数据!AO154="","",IF(COUNTIF(原始数据!154:154,原始数据!AO154)&gt;1,"×",""))</f>
        <v/>
      </c>
      <c r="AH153" t="str">
        <f>IF(原始数据!AP154="","",IF(COUNTIF(原始数据!154:154,原始数据!AP154)&gt;1,"×",""))</f>
        <v/>
      </c>
      <c r="AI153" t="str">
        <f>IF(原始数据!AQ154="","",IF(COUNTIF(原始数据!154:154,原始数据!AQ154)&gt;1,"×",""))</f>
        <v/>
      </c>
      <c r="AJ153" t="str">
        <f>IF(原始数据!AR154="","",IF(COUNTIF(原始数据!154:154,原始数据!AR154)&gt;1,"×",""))</f>
        <v/>
      </c>
      <c r="AK153" t="str">
        <f>IF(原始数据!AS154="","",IF(COUNTIF(原始数据!154:154,原始数据!AS154)&gt;1,"×",""))</f>
        <v/>
      </c>
      <c r="AL153" t="str">
        <f>IF(原始数据!AT154="","",IF(COUNTIF(原始数据!154:154,原始数据!AT154)&gt;1,"×",""))</f>
        <v/>
      </c>
      <c r="AM153" t="str">
        <f>IF(原始数据!AU154="","",IF(COUNTIF(原始数据!154:154,原始数据!AU154)&gt;1,"×",""))</f>
        <v/>
      </c>
      <c r="AN153" t="str">
        <f>IF(原始数据!AV154="","",IF(COUNTIF(原始数据!154:154,原始数据!AV154)&gt;1,"×",""))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IF(原始数据!X155="-","",IF(原始数据!X155="","",IF(COUNT(FIND(原始数据!X155,原始数据!155:155))=2,"×","")))</f>
        <v/>
      </c>
      <c r="W154" t="str">
        <f>IF(原始数据!Y155="","",IF(COUNTIF(原始数据!155:155,原始数据!Y155)&gt;1,"×",""))</f>
        <v/>
      </c>
      <c r="X154" t="str">
        <f>IF(原始数据!Z155="","",IF(COUNTIF(原始数据!155:155,原始数据!Z155)&gt;1,"×",""))</f>
        <v/>
      </c>
      <c r="Y154" t="str">
        <f>IF(原始数据!AB155="","",IF(COUNTIF(原始数据!155:155,原始数据!AB155)&gt;1,"×",""))</f>
        <v/>
      </c>
      <c r="Z154" t="str">
        <f>IF(原始数据!AC155="","",IF(COUNTIF(原始数据!155:155,原始数据!AC155)&gt;1,"×",""))</f>
        <v/>
      </c>
      <c r="AA154" t="str">
        <f>IF(原始数据!AE155="","",IF(COUNTIF(原始数据!155:155,原始数据!AE155)&gt;1,"×",""))</f>
        <v/>
      </c>
      <c r="AB154" t="str">
        <f>IF(原始数据!AF155="","",IF(COUNTIF(原始数据!155:155,原始数据!AF155)&gt;1,"×",""))</f>
        <v/>
      </c>
      <c r="AC154" t="str">
        <f>IF(原始数据!AK155="","",IF(COUNTIF(原始数据!155:155,原始数据!AK155)&gt;1,"×",""))</f>
        <v/>
      </c>
      <c r="AD154" t="str">
        <f>IF(原始数据!AL155="","",IF(COUNTIF(原始数据!155:155,原始数据!AL155)&gt;1,"×",""))</f>
        <v/>
      </c>
      <c r="AE154" t="str">
        <f>IF(原始数据!AM155="","",IF(COUNTIF(原始数据!155:155,原始数据!AM155)&gt;1,"×",""))</f>
        <v/>
      </c>
      <c r="AF154" t="str">
        <f>IF(原始数据!AN155="","",IF(COUNTIF(原始数据!155:155,原始数据!AN155)&gt;1,"×",""))</f>
        <v/>
      </c>
      <c r="AG154" t="str">
        <f>IF(原始数据!AO155="","",IF(COUNTIF(原始数据!155:155,原始数据!AO155)&gt;1,"×",""))</f>
        <v/>
      </c>
      <c r="AH154" t="str">
        <f>IF(原始数据!AP155="","",IF(COUNTIF(原始数据!155:155,原始数据!AP155)&gt;1,"×",""))</f>
        <v/>
      </c>
      <c r="AI154" t="str">
        <f>IF(原始数据!AQ155="","",IF(COUNTIF(原始数据!155:155,原始数据!AQ155)&gt;1,"×",""))</f>
        <v/>
      </c>
      <c r="AJ154" t="str">
        <f>IF(原始数据!AR155="","",IF(COUNTIF(原始数据!155:155,原始数据!AR155)&gt;1,"×",""))</f>
        <v/>
      </c>
      <c r="AK154" t="str">
        <f>IF(原始数据!AS155="","",IF(COUNTIF(原始数据!155:155,原始数据!AS155)&gt;1,"×",""))</f>
        <v/>
      </c>
      <c r="AL154" t="str">
        <f>IF(原始数据!AT155="","",IF(COUNTIF(原始数据!155:155,原始数据!AT155)&gt;1,"×",""))</f>
        <v/>
      </c>
      <c r="AM154" t="str">
        <f>IF(原始数据!AU155="","",IF(COUNTIF(原始数据!155:155,原始数据!AU155)&gt;1,"×",""))</f>
        <v/>
      </c>
      <c r="AN154" t="str">
        <f>IF(原始数据!AV155="","",IF(COUNTIF(原始数据!155:155,原始数据!AV155)&gt;1,"×",""))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IF(原始数据!X156="-","",IF(原始数据!X156="","",IF(COUNT(FIND(原始数据!X156,原始数据!156:156))=2,"×","")))</f>
        <v/>
      </c>
      <c r="W155" t="str">
        <f>IF(原始数据!Y156="","",IF(COUNTIF(原始数据!156:156,原始数据!Y156)&gt;1,"×",""))</f>
        <v/>
      </c>
      <c r="X155" t="str">
        <f>IF(原始数据!Z156="","",IF(COUNTIF(原始数据!156:156,原始数据!Z156)&gt;1,"×",""))</f>
        <v/>
      </c>
      <c r="Y155" t="str">
        <f>IF(原始数据!AB156="","",IF(COUNTIF(原始数据!156:156,原始数据!AB156)&gt;1,"×",""))</f>
        <v/>
      </c>
      <c r="Z155" t="str">
        <f>IF(原始数据!AC156="","",IF(COUNTIF(原始数据!156:156,原始数据!AC156)&gt;1,"×",""))</f>
        <v/>
      </c>
      <c r="AA155" t="str">
        <f>IF(原始数据!AE156="","",IF(COUNTIF(原始数据!156:156,原始数据!AE156)&gt;1,"×",""))</f>
        <v/>
      </c>
      <c r="AB155" t="str">
        <f>IF(原始数据!AF156="","",IF(COUNTIF(原始数据!156:156,原始数据!AF156)&gt;1,"×",""))</f>
        <v/>
      </c>
      <c r="AC155" t="str">
        <f>IF(原始数据!AK156="","",IF(COUNTIF(原始数据!156:156,原始数据!AK156)&gt;1,"×",""))</f>
        <v/>
      </c>
      <c r="AD155" t="str">
        <f>IF(原始数据!AL156="","",IF(COUNTIF(原始数据!156:156,原始数据!AL156)&gt;1,"×",""))</f>
        <v/>
      </c>
      <c r="AE155" t="str">
        <f>IF(原始数据!AM156="","",IF(COUNTIF(原始数据!156:156,原始数据!AM156)&gt;1,"×",""))</f>
        <v/>
      </c>
      <c r="AF155" t="str">
        <f>IF(原始数据!AN156="","",IF(COUNTIF(原始数据!156:156,原始数据!AN156)&gt;1,"×",""))</f>
        <v/>
      </c>
      <c r="AG155" t="str">
        <f>IF(原始数据!AO156="","",IF(COUNTIF(原始数据!156:156,原始数据!AO156)&gt;1,"×",""))</f>
        <v/>
      </c>
      <c r="AH155" t="str">
        <f>IF(原始数据!AP156="","",IF(COUNTIF(原始数据!156:156,原始数据!AP156)&gt;1,"×",""))</f>
        <v/>
      </c>
      <c r="AI155" t="str">
        <f>IF(原始数据!AQ156="","",IF(COUNTIF(原始数据!156:156,原始数据!AQ156)&gt;1,"×",""))</f>
        <v/>
      </c>
      <c r="AJ155" t="str">
        <f>IF(原始数据!AR156="","",IF(COUNTIF(原始数据!156:156,原始数据!AR156)&gt;1,"×",""))</f>
        <v/>
      </c>
      <c r="AK155" t="str">
        <f>IF(原始数据!AS156="","",IF(COUNTIF(原始数据!156:156,原始数据!AS156)&gt;1,"×",""))</f>
        <v/>
      </c>
      <c r="AL155" t="str">
        <f>IF(原始数据!AT156="","",IF(COUNTIF(原始数据!156:156,原始数据!AT156)&gt;1,"×",""))</f>
        <v/>
      </c>
      <c r="AM155" t="str">
        <f>IF(原始数据!AU156="","",IF(COUNTIF(原始数据!156:156,原始数据!AU156)&gt;1,"×",""))</f>
        <v/>
      </c>
      <c r="AN155" t="str">
        <f>IF(原始数据!AV156="","",IF(COUNTIF(原始数据!156:156,原始数据!AV156)&gt;1,"×",""))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IF(原始数据!X157="-","",IF(原始数据!X157="","",IF(COUNT(FIND(原始数据!X157,原始数据!157:157))=2,"×","")))</f>
        <v/>
      </c>
      <c r="W156" t="str">
        <f>IF(原始数据!Y157="","",IF(COUNTIF(原始数据!157:157,原始数据!Y157)&gt;1,"×",""))</f>
        <v/>
      </c>
      <c r="X156" t="str">
        <f>IF(原始数据!Z157="","",IF(COUNTIF(原始数据!157:157,原始数据!Z157)&gt;1,"×",""))</f>
        <v/>
      </c>
      <c r="Y156" t="str">
        <f>IF(原始数据!AB157="","",IF(COUNTIF(原始数据!157:157,原始数据!AB157)&gt;1,"×",""))</f>
        <v/>
      </c>
      <c r="Z156" t="str">
        <f>IF(原始数据!AC157="","",IF(COUNTIF(原始数据!157:157,原始数据!AC157)&gt;1,"×",""))</f>
        <v/>
      </c>
      <c r="AA156" t="str">
        <f>IF(原始数据!AE157="","",IF(COUNTIF(原始数据!157:157,原始数据!AE157)&gt;1,"×",""))</f>
        <v/>
      </c>
      <c r="AB156" t="str">
        <f>IF(原始数据!AF157="","",IF(COUNTIF(原始数据!157:157,原始数据!AF157)&gt;1,"×",""))</f>
        <v/>
      </c>
      <c r="AC156" t="str">
        <f>IF(原始数据!AK157="","",IF(COUNTIF(原始数据!157:157,原始数据!AK157)&gt;1,"×",""))</f>
        <v/>
      </c>
      <c r="AD156" t="str">
        <f>IF(原始数据!AL157="","",IF(COUNTIF(原始数据!157:157,原始数据!AL157)&gt;1,"×",""))</f>
        <v/>
      </c>
      <c r="AE156" t="str">
        <f>IF(原始数据!AM157="","",IF(COUNTIF(原始数据!157:157,原始数据!AM157)&gt;1,"×",""))</f>
        <v/>
      </c>
      <c r="AF156" t="str">
        <f>IF(原始数据!AN157="","",IF(COUNTIF(原始数据!157:157,原始数据!AN157)&gt;1,"×",""))</f>
        <v/>
      </c>
      <c r="AG156" t="str">
        <f>IF(原始数据!AO157="","",IF(COUNTIF(原始数据!157:157,原始数据!AO157)&gt;1,"×",""))</f>
        <v/>
      </c>
      <c r="AH156" t="str">
        <f>IF(原始数据!AP157="","",IF(COUNTIF(原始数据!157:157,原始数据!AP157)&gt;1,"×",""))</f>
        <v/>
      </c>
      <c r="AI156" t="str">
        <f>IF(原始数据!AQ157="","",IF(COUNTIF(原始数据!157:157,原始数据!AQ157)&gt;1,"×",""))</f>
        <v/>
      </c>
      <c r="AJ156" t="str">
        <f>IF(原始数据!AR157="","",IF(COUNTIF(原始数据!157:157,原始数据!AR157)&gt;1,"×",""))</f>
        <v/>
      </c>
      <c r="AK156" t="str">
        <f>IF(原始数据!AS157="","",IF(COUNTIF(原始数据!157:157,原始数据!AS157)&gt;1,"×",""))</f>
        <v/>
      </c>
      <c r="AL156" t="str">
        <f>IF(原始数据!AT157="","",IF(COUNTIF(原始数据!157:157,原始数据!AT157)&gt;1,"×",""))</f>
        <v/>
      </c>
      <c r="AM156" t="str">
        <f>IF(原始数据!AU157="","",IF(COUNTIF(原始数据!157:157,原始数据!AU157)&gt;1,"×",""))</f>
        <v/>
      </c>
      <c r="AN156" t="str">
        <f>IF(原始数据!AV157="","",IF(COUNTIF(原始数据!157:157,原始数据!AV157)&gt;1,"×",""))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IF(原始数据!X158="-","",IF(原始数据!X158="","",IF(COUNT(FIND(原始数据!X158,原始数据!158:158))=2,"×","")))</f>
        <v/>
      </c>
      <c r="W157" t="str">
        <f>IF(原始数据!Y158="","",IF(COUNTIF(原始数据!158:158,原始数据!Y158)&gt;1,"×",""))</f>
        <v/>
      </c>
      <c r="X157" t="str">
        <f>IF(原始数据!Z158="","",IF(COUNTIF(原始数据!158:158,原始数据!Z158)&gt;1,"×",""))</f>
        <v/>
      </c>
      <c r="Y157" t="str">
        <f>IF(原始数据!AB158="","",IF(COUNTIF(原始数据!158:158,原始数据!AB158)&gt;1,"×",""))</f>
        <v/>
      </c>
      <c r="Z157" t="str">
        <f>IF(原始数据!AC158="","",IF(COUNTIF(原始数据!158:158,原始数据!AC158)&gt;1,"×",""))</f>
        <v/>
      </c>
      <c r="AA157" t="str">
        <f>IF(原始数据!AE158="","",IF(COUNTIF(原始数据!158:158,原始数据!AE158)&gt;1,"×",""))</f>
        <v/>
      </c>
      <c r="AB157" t="str">
        <f>IF(原始数据!AF158="","",IF(COUNTIF(原始数据!158:158,原始数据!AF158)&gt;1,"×",""))</f>
        <v/>
      </c>
      <c r="AC157" t="str">
        <f>IF(原始数据!AK158="","",IF(COUNTIF(原始数据!158:158,原始数据!AK158)&gt;1,"×",""))</f>
        <v/>
      </c>
      <c r="AD157" t="str">
        <f>IF(原始数据!AL158="","",IF(COUNTIF(原始数据!158:158,原始数据!AL158)&gt;1,"×",""))</f>
        <v/>
      </c>
      <c r="AE157" t="str">
        <f>IF(原始数据!AM158="","",IF(COUNTIF(原始数据!158:158,原始数据!AM158)&gt;1,"×",""))</f>
        <v/>
      </c>
      <c r="AF157" t="str">
        <f>IF(原始数据!AN158="","",IF(COUNTIF(原始数据!158:158,原始数据!AN158)&gt;1,"×",""))</f>
        <v/>
      </c>
      <c r="AG157" t="str">
        <f>IF(原始数据!AO158="","",IF(COUNTIF(原始数据!158:158,原始数据!AO158)&gt;1,"×",""))</f>
        <v/>
      </c>
      <c r="AH157" t="str">
        <f>IF(原始数据!AP158="","",IF(COUNTIF(原始数据!158:158,原始数据!AP158)&gt;1,"×",""))</f>
        <v/>
      </c>
      <c r="AI157" t="str">
        <f>IF(原始数据!AQ158="","",IF(COUNTIF(原始数据!158:158,原始数据!AQ158)&gt;1,"×",""))</f>
        <v/>
      </c>
      <c r="AJ157" t="str">
        <f>IF(原始数据!AR158="","",IF(COUNTIF(原始数据!158:158,原始数据!AR158)&gt;1,"×",""))</f>
        <v/>
      </c>
      <c r="AK157" t="str">
        <f>IF(原始数据!AS158="","",IF(COUNTIF(原始数据!158:158,原始数据!AS158)&gt;1,"×",""))</f>
        <v/>
      </c>
      <c r="AL157" t="str">
        <f>IF(原始数据!AT158="","",IF(COUNTIF(原始数据!158:158,原始数据!AT158)&gt;1,"×",""))</f>
        <v/>
      </c>
      <c r="AM157" t="str">
        <f>IF(原始数据!AU158="","",IF(COUNTIF(原始数据!158:158,原始数据!AU158)&gt;1,"×",""))</f>
        <v/>
      </c>
      <c r="AN157" t="str">
        <f>IF(原始数据!AV158="","",IF(COUNTIF(原始数据!158:158,原始数据!AV158)&gt;1,"×",""))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IF(原始数据!X159="-","",IF(原始数据!X159="","",IF(COUNT(FIND(原始数据!X159,原始数据!159:159))=2,"×","")))</f>
        <v/>
      </c>
      <c r="W158" t="str">
        <f>IF(原始数据!Y159="","",IF(COUNTIF(原始数据!159:159,原始数据!Y159)&gt;1,"×",""))</f>
        <v/>
      </c>
      <c r="X158" t="str">
        <f>IF(原始数据!Z159="","",IF(COUNTIF(原始数据!159:159,原始数据!Z159)&gt;1,"×",""))</f>
        <v/>
      </c>
      <c r="Y158" t="str">
        <f>IF(原始数据!AB159="","",IF(COUNTIF(原始数据!159:159,原始数据!AB159)&gt;1,"×",""))</f>
        <v/>
      </c>
      <c r="Z158" t="str">
        <f>IF(原始数据!AC159="","",IF(COUNTIF(原始数据!159:159,原始数据!AC159)&gt;1,"×",""))</f>
        <v/>
      </c>
      <c r="AA158" t="str">
        <f>IF(原始数据!AE159="","",IF(COUNTIF(原始数据!159:159,原始数据!AE159)&gt;1,"×",""))</f>
        <v/>
      </c>
      <c r="AB158" t="str">
        <f>IF(原始数据!AF159="","",IF(COUNTIF(原始数据!159:159,原始数据!AF159)&gt;1,"×",""))</f>
        <v/>
      </c>
      <c r="AC158" t="str">
        <f>IF(原始数据!AK159="","",IF(COUNTIF(原始数据!159:159,原始数据!AK159)&gt;1,"×",""))</f>
        <v/>
      </c>
      <c r="AD158" t="str">
        <f>IF(原始数据!AL159="","",IF(COUNTIF(原始数据!159:159,原始数据!AL159)&gt;1,"×",""))</f>
        <v/>
      </c>
      <c r="AE158" t="str">
        <f>IF(原始数据!AM159="","",IF(COUNTIF(原始数据!159:159,原始数据!AM159)&gt;1,"×",""))</f>
        <v/>
      </c>
      <c r="AF158" t="str">
        <f>IF(原始数据!AN159="","",IF(COUNTIF(原始数据!159:159,原始数据!AN159)&gt;1,"×",""))</f>
        <v/>
      </c>
      <c r="AG158" t="str">
        <f>IF(原始数据!AO159="","",IF(COUNTIF(原始数据!159:159,原始数据!AO159)&gt;1,"×",""))</f>
        <v/>
      </c>
      <c r="AH158" t="str">
        <f>IF(原始数据!AP159="","",IF(COUNTIF(原始数据!159:159,原始数据!AP159)&gt;1,"×",""))</f>
        <v/>
      </c>
      <c r="AI158" t="str">
        <f>IF(原始数据!AQ159="","",IF(COUNTIF(原始数据!159:159,原始数据!AQ159)&gt;1,"×",""))</f>
        <v/>
      </c>
      <c r="AJ158" t="str">
        <f>IF(原始数据!AR159="","",IF(COUNTIF(原始数据!159:159,原始数据!AR159)&gt;1,"×",""))</f>
        <v/>
      </c>
      <c r="AK158" t="str">
        <f>IF(原始数据!AS159="","",IF(COUNTIF(原始数据!159:159,原始数据!AS159)&gt;1,"×",""))</f>
        <v/>
      </c>
      <c r="AL158" t="str">
        <f>IF(原始数据!AT159="","",IF(COUNTIF(原始数据!159:159,原始数据!AT159)&gt;1,"×",""))</f>
        <v/>
      </c>
      <c r="AM158" t="str">
        <f>IF(原始数据!AU159="","",IF(COUNTIF(原始数据!159:159,原始数据!AU159)&gt;1,"×",""))</f>
        <v/>
      </c>
      <c r="AN158" t="str">
        <f>IF(原始数据!AV159="","",IF(COUNTIF(原始数据!159:159,原始数据!AV159)&gt;1,"×",""))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IF(原始数据!X160="-","",IF(原始数据!X160="","",IF(COUNT(FIND(原始数据!X160,原始数据!160:160))=2,"×","")))</f>
        <v/>
      </c>
      <c r="W159" t="str">
        <f>IF(原始数据!Y160="","",IF(COUNTIF(原始数据!160:160,原始数据!Y160)&gt;1,"×",""))</f>
        <v/>
      </c>
      <c r="X159" t="str">
        <f>IF(原始数据!Z160="","",IF(COUNTIF(原始数据!160:160,原始数据!Z160)&gt;1,"×",""))</f>
        <v/>
      </c>
      <c r="Y159" t="str">
        <f>IF(原始数据!AB160="","",IF(COUNTIF(原始数据!160:160,原始数据!AB160)&gt;1,"×",""))</f>
        <v/>
      </c>
      <c r="Z159" t="str">
        <f>IF(原始数据!AC160="","",IF(COUNTIF(原始数据!160:160,原始数据!AC160)&gt;1,"×",""))</f>
        <v/>
      </c>
      <c r="AA159" t="str">
        <f>IF(原始数据!AE160="","",IF(COUNTIF(原始数据!160:160,原始数据!AE160)&gt;1,"×",""))</f>
        <v/>
      </c>
      <c r="AB159" t="str">
        <f>IF(原始数据!AF160="","",IF(COUNTIF(原始数据!160:160,原始数据!AF160)&gt;1,"×",""))</f>
        <v/>
      </c>
      <c r="AC159" t="str">
        <f>IF(原始数据!AK160="","",IF(COUNTIF(原始数据!160:160,原始数据!AK160)&gt;1,"×",""))</f>
        <v/>
      </c>
      <c r="AD159" t="str">
        <f>IF(原始数据!AL160="","",IF(COUNTIF(原始数据!160:160,原始数据!AL160)&gt;1,"×",""))</f>
        <v/>
      </c>
      <c r="AE159" t="str">
        <f>IF(原始数据!AM160="","",IF(COUNTIF(原始数据!160:160,原始数据!AM160)&gt;1,"×",""))</f>
        <v/>
      </c>
      <c r="AF159" t="str">
        <f>IF(原始数据!AN160="","",IF(COUNTIF(原始数据!160:160,原始数据!AN160)&gt;1,"×",""))</f>
        <v/>
      </c>
      <c r="AG159" t="str">
        <f>IF(原始数据!AO160="","",IF(COUNTIF(原始数据!160:160,原始数据!AO160)&gt;1,"×",""))</f>
        <v/>
      </c>
      <c r="AH159" t="str">
        <f>IF(原始数据!AP160="","",IF(COUNTIF(原始数据!160:160,原始数据!AP160)&gt;1,"×",""))</f>
        <v/>
      </c>
      <c r="AI159" t="str">
        <f>IF(原始数据!AQ160="","",IF(COUNTIF(原始数据!160:160,原始数据!AQ160)&gt;1,"×",""))</f>
        <v/>
      </c>
      <c r="AJ159" t="str">
        <f>IF(原始数据!AR160="","",IF(COUNTIF(原始数据!160:160,原始数据!AR160)&gt;1,"×",""))</f>
        <v/>
      </c>
      <c r="AK159" t="str">
        <f>IF(原始数据!AS160="","",IF(COUNTIF(原始数据!160:160,原始数据!AS160)&gt;1,"×",""))</f>
        <v/>
      </c>
      <c r="AL159" t="str">
        <f>IF(原始数据!AT160="","",IF(COUNTIF(原始数据!160:160,原始数据!AT160)&gt;1,"×",""))</f>
        <v/>
      </c>
      <c r="AM159" t="str">
        <f>IF(原始数据!AU160="","",IF(COUNTIF(原始数据!160:160,原始数据!AU160)&gt;1,"×",""))</f>
        <v/>
      </c>
      <c r="AN159" t="str">
        <f>IF(原始数据!AV160="","",IF(COUNTIF(原始数据!160:160,原始数据!AV160)&gt;1,"×",""))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IF(原始数据!X161="-","",IF(原始数据!X161="","",IF(COUNT(FIND(原始数据!X161,原始数据!161:161))=2,"×","")))</f>
        <v/>
      </c>
      <c r="W160" t="str">
        <f>IF(原始数据!Y161="","",IF(COUNTIF(原始数据!161:161,原始数据!Y161)&gt;1,"×",""))</f>
        <v/>
      </c>
      <c r="X160" t="str">
        <f>IF(原始数据!Z161="","",IF(COUNTIF(原始数据!161:161,原始数据!Z161)&gt;1,"×",""))</f>
        <v/>
      </c>
      <c r="Y160" t="str">
        <f>IF(原始数据!AB161="","",IF(COUNTIF(原始数据!161:161,原始数据!AB161)&gt;1,"×",""))</f>
        <v/>
      </c>
      <c r="Z160" t="str">
        <f>IF(原始数据!AC161="","",IF(COUNTIF(原始数据!161:161,原始数据!AC161)&gt;1,"×",""))</f>
        <v/>
      </c>
      <c r="AA160" t="str">
        <f>IF(原始数据!AE161="","",IF(COUNTIF(原始数据!161:161,原始数据!AE161)&gt;1,"×",""))</f>
        <v/>
      </c>
      <c r="AB160" t="str">
        <f>IF(原始数据!AF161="","",IF(COUNTIF(原始数据!161:161,原始数据!AF161)&gt;1,"×",""))</f>
        <v/>
      </c>
      <c r="AC160" t="str">
        <f>IF(原始数据!AK161="","",IF(COUNTIF(原始数据!161:161,原始数据!AK161)&gt;1,"×",""))</f>
        <v/>
      </c>
      <c r="AD160" t="str">
        <f>IF(原始数据!AL161="","",IF(COUNTIF(原始数据!161:161,原始数据!AL161)&gt;1,"×",""))</f>
        <v/>
      </c>
      <c r="AE160" t="str">
        <f>IF(原始数据!AM161="","",IF(COUNTIF(原始数据!161:161,原始数据!AM161)&gt;1,"×",""))</f>
        <v/>
      </c>
      <c r="AF160" t="str">
        <f>IF(原始数据!AN161="","",IF(COUNTIF(原始数据!161:161,原始数据!AN161)&gt;1,"×",""))</f>
        <v/>
      </c>
      <c r="AG160" t="str">
        <f>IF(原始数据!AO161="","",IF(COUNTIF(原始数据!161:161,原始数据!AO161)&gt;1,"×",""))</f>
        <v/>
      </c>
      <c r="AH160" t="str">
        <f>IF(原始数据!AP161="","",IF(COUNTIF(原始数据!161:161,原始数据!AP161)&gt;1,"×",""))</f>
        <v/>
      </c>
      <c r="AI160" t="str">
        <f>IF(原始数据!AQ161="","",IF(COUNTIF(原始数据!161:161,原始数据!AQ161)&gt;1,"×",""))</f>
        <v/>
      </c>
      <c r="AJ160" t="str">
        <f>IF(原始数据!AR161="","",IF(COUNTIF(原始数据!161:161,原始数据!AR161)&gt;1,"×",""))</f>
        <v/>
      </c>
      <c r="AK160" t="str">
        <f>IF(原始数据!AS161="","",IF(COUNTIF(原始数据!161:161,原始数据!AS161)&gt;1,"×",""))</f>
        <v/>
      </c>
      <c r="AL160" t="str">
        <f>IF(原始数据!AT161="","",IF(COUNTIF(原始数据!161:161,原始数据!AT161)&gt;1,"×",""))</f>
        <v/>
      </c>
      <c r="AM160" t="str">
        <f>IF(原始数据!AU161="","",IF(COUNTIF(原始数据!161:161,原始数据!AU161)&gt;1,"×",""))</f>
        <v/>
      </c>
      <c r="AN160" t="str">
        <f>IF(原始数据!AV161="","",IF(COUNTIF(原始数据!161:161,原始数据!AV161)&gt;1,"×",""))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IF(原始数据!X162="-","",IF(原始数据!X162="","",IF(COUNT(FIND(原始数据!X162,原始数据!162:162))=2,"×","")))</f>
        <v/>
      </c>
      <c r="W161" t="str">
        <f>IF(原始数据!Y162="","",IF(COUNTIF(原始数据!162:162,原始数据!Y162)&gt;1,"×",""))</f>
        <v/>
      </c>
      <c r="X161" t="str">
        <f>IF(原始数据!Z162="","",IF(COUNTIF(原始数据!162:162,原始数据!Z162)&gt;1,"×",""))</f>
        <v/>
      </c>
      <c r="Y161" t="str">
        <f>IF(原始数据!AB162="","",IF(COUNTIF(原始数据!162:162,原始数据!AB162)&gt;1,"×",""))</f>
        <v/>
      </c>
      <c r="Z161" t="str">
        <f>IF(原始数据!AC162="","",IF(COUNTIF(原始数据!162:162,原始数据!AC162)&gt;1,"×",""))</f>
        <v/>
      </c>
      <c r="AA161" t="str">
        <f>IF(原始数据!AE162="","",IF(COUNTIF(原始数据!162:162,原始数据!AE162)&gt;1,"×",""))</f>
        <v/>
      </c>
      <c r="AB161" t="str">
        <f>IF(原始数据!AF162="","",IF(COUNTIF(原始数据!162:162,原始数据!AF162)&gt;1,"×",""))</f>
        <v/>
      </c>
      <c r="AC161" t="str">
        <f>IF(原始数据!AK162="","",IF(COUNTIF(原始数据!162:162,原始数据!AK162)&gt;1,"×",""))</f>
        <v/>
      </c>
      <c r="AD161" t="str">
        <f>IF(原始数据!AL162="","",IF(COUNTIF(原始数据!162:162,原始数据!AL162)&gt;1,"×",""))</f>
        <v/>
      </c>
      <c r="AE161" t="str">
        <f>IF(原始数据!AM162="","",IF(COUNTIF(原始数据!162:162,原始数据!AM162)&gt;1,"×",""))</f>
        <v/>
      </c>
      <c r="AF161" t="str">
        <f>IF(原始数据!AN162="","",IF(COUNTIF(原始数据!162:162,原始数据!AN162)&gt;1,"×",""))</f>
        <v/>
      </c>
      <c r="AG161" t="str">
        <f>IF(原始数据!AO162="","",IF(COUNTIF(原始数据!162:162,原始数据!AO162)&gt;1,"×",""))</f>
        <v/>
      </c>
      <c r="AH161" t="str">
        <f>IF(原始数据!AP162="","",IF(COUNTIF(原始数据!162:162,原始数据!AP162)&gt;1,"×",""))</f>
        <v/>
      </c>
      <c r="AI161" t="str">
        <f>IF(原始数据!AQ162="","",IF(COUNTIF(原始数据!162:162,原始数据!AQ162)&gt;1,"×",""))</f>
        <v/>
      </c>
      <c r="AJ161" t="str">
        <f>IF(原始数据!AR162="","",IF(COUNTIF(原始数据!162:162,原始数据!AR162)&gt;1,"×",""))</f>
        <v/>
      </c>
      <c r="AK161" t="str">
        <f>IF(原始数据!AS162="","",IF(COUNTIF(原始数据!162:162,原始数据!AS162)&gt;1,"×",""))</f>
        <v/>
      </c>
      <c r="AL161" t="str">
        <f>IF(原始数据!AT162="","",IF(COUNTIF(原始数据!162:162,原始数据!AT162)&gt;1,"×",""))</f>
        <v/>
      </c>
      <c r="AM161" t="str">
        <f>IF(原始数据!AU162="","",IF(COUNTIF(原始数据!162:162,原始数据!AU162)&gt;1,"×",""))</f>
        <v/>
      </c>
      <c r="AN161" t="str">
        <f>IF(原始数据!AV162="","",IF(COUNTIF(原始数据!162:162,原始数据!AV162)&gt;1,"×",""))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IF(原始数据!X163="-","",IF(原始数据!X163="","",IF(COUNT(FIND(原始数据!X163,原始数据!163:163))=2,"×","")))</f>
        <v/>
      </c>
      <c r="W162" t="str">
        <f>IF(原始数据!Y163="","",IF(COUNTIF(原始数据!163:163,原始数据!Y163)&gt;1,"×",""))</f>
        <v/>
      </c>
      <c r="X162" t="str">
        <f>IF(原始数据!Z163="","",IF(COUNTIF(原始数据!163:163,原始数据!Z163)&gt;1,"×",""))</f>
        <v/>
      </c>
      <c r="Y162" t="str">
        <f>IF(原始数据!AB163="","",IF(COUNTIF(原始数据!163:163,原始数据!AB163)&gt;1,"×",""))</f>
        <v/>
      </c>
      <c r="Z162" t="str">
        <f>IF(原始数据!AC163="","",IF(COUNTIF(原始数据!163:163,原始数据!AC163)&gt;1,"×",""))</f>
        <v/>
      </c>
      <c r="AA162" t="str">
        <f>IF(原始数据!AE163="","",IF(COUNTIF(原始数据!163:163,原始数据!AE163)&gt;1,"×",""))</f>
        <v/>
      </c>
      <c r="AB162" t="str">
        <f>IF(原始数据!AF163="","",IF(COUNTIF(原始数据!163:163,原始数据!AF163)&gt;1,"×",""))</f>
        <v/>
      </c>
      <c r="AC162" t="str">
        <f>IF(原始数据!AK163="","",IF(COUNTIF(原始数据!163:163,原始数据!AK163)&gt;1,"×",""))</f>
        <v/>
      </c>
      <c r="AD162" t="str">
        <f>IF(原始数据!AL163="","",IF(COUNTIF(原始数据!163:163,原始数据!AL163)&gt;1,"×",""))</f>
        <v/>
      </c>
      <c r="AE162" t="str">
        <f>IF(原始数据!AM163="","",IF(COUNTIF(原始数据!163:163,原始数据!AM163)&gt;1,"×",""))</f>
        <v/>
      </c>
      <c r="AF162" t="str">
        <f>IF(原始数据!AN163="","",IF(COUNTIF(原始数据!163:163,原始数据!AN163)&gt;1,"×",""))</f>
        <v/>
      </c>
      <c r="AG162" t="str">
        <f>IF(原始数据!AO163="","",IF(COUNTIF(原始数据!163:163,原始数据!AO163)&gt;1,"×",""))</f>
        <v/>
      </c>
      <c r="AH162" t="str">
        <f>IF(原始数据!AP163="","",IF(COUNTIF(原始数据!163:163,原始数据!AP163)&gt;1,"×",""))</f>
        <v/>
      </c>
      <c r="AI162" t="str">
        <f>IF(原始数据!AQ163="","",IF(COUNTIF(原始数据!163:163,原始数据!AQ163)&gt;1,"×",""))</f>
        <v/>
      </c>
      <c r="AJ162" t="str">
        <f>IF(原始数据!AR163="","",IF(COUNTIF(原始数据!163:163,原始数据!AR163)&gt;1,"×",""))</f>
        <v/>
      </c>
      <c r="AK162" t="str">
        <f>IF(原始数据!AS163="","",IF(COUNTIF(原始数据!163:163,原始数据!AS163)&gt;1,"×",""))</f>
        <v/>
      </c>
      <c r="AL162" t="str">
        <f>IF(原始数据!AT163="","",IF(COUNTIF(原始数据!163:163,原始数据!AT163)&gt;1,"×",""))</f>
        <v/>
      </c>
      <c r="AM162" t="str">
        <f>IF(原始数据!AU163="","",IF(COUNTIF(原始数据!163:163,原始数据!AU163)&gt;1,"×",""))</f>
        <v/>
      </c>
      <c r="AN162" t="str">
        <f>IF(原始数据!AV163="","",IF(COUNTIF(原始数据!163:163,原始数据!AV163)&gt;1,"×",""))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IF(原始数据!X164="-","",IF(原始数据!X164="","",IF(COUNT(FIND(原始数据!X164,原始数据!164:164))=2,"×","")))</f>
        <v/>
      </c>
      <c r="W163" t="str">
        <f>IF(原始数据!Y164="","",IF(COUNTIF(原始数据!164:164,原始数据!Y164)&gt;1,"×",""))</f>
        <v/>
      </c>
      <c r="X163" t="str">
        <f>IF(原始数据!Z164="","",IF(COUNTIF(原始数据!164:164,原始数据!Z164)&gt;1,"×",""))</f>
        <v/>
      </c>
      <c r="Y163" t="str">
        <f>IF(原始数据!AB164="","",IF(COUNTIF(原始数据!164:164,原始数据!AB164)&gt;1,"×",""))</f>
        <v/>
      </c>
      <c r="Z163" t="str">
        <f>IF(原始数据!AC164="","",IF(COUNTIF(原始数据!164:164,原始数据!AC164)&gt;1,"×",""))</f>
        <v/>
      </c>
      <c r="AA163" t="str">
        <f>IF(原始数据!AE164="","",IF(COUNTIF(原始数据!164:164,原始数据!AE164)&gt;1,"×",""))</f>
        <v/>
      </c>
      <c r="AB163" t="str">
        <f>IF(原始数据!AF164="","",IF(COUNTIF(原始数据!164:164,原始数据!AF164)&gt;1,"×",""))</f>
        <v/>
      </c>
      <c r="AC163" t="str">
        <f>IF(原始数据!AK164="","",IF(COUNTIF(原始数据!164:164,原始数据!AK164)&gt;1,"×",""))</f>
        <v/>
      </c>
      <c r="AD163" t="str">
        <f>IF(原始数据!AL164="","",IF(COUNTIF(原始数据!164:164,原始数据!AL164)&gt;1,"×",""))</f>
        <v/>
      </c>
      <c r="AE163" t="str">
        <f>IF(原始数据!AM164="","",IF(COUNTIF(原始数据!164:164,原始数据!AM164)&gt;1,"×",""))</f>
        <v/>
      </c>
      <c r="AF163" t="str">
        <f>IF(原始数据!AN164="","",IF(COUNTIF(原始数据!164:164,原始数据!AN164)&gt;1,"×",""))</f>
        <v/>
      </c>
      <c r="AG163" t="str">
        <f>IF(原始数据!AO164="","",IF(COUNTIF(原始数据!164:164,原始数据!AO164)&gt;1,"×",""))</f>
        <v/>
      </c>
      <c r="AH163" t="str">
        <f>IF(原始数据!AP164="","",IF(COUNTIF(原始数据!164:164,原始数据!AP164)&gt;1,"×",""))</f>
        <v/>
      </c>
      <c r="AI163" t="str">
        <f>IF(原始数据!AQ164="","",IF(COUNTIF(原始数据!164:164,原始数据!AQ164)&gt;1,"×",""))</f>
        <v/>
      </c>
      <c r="AJ163" t="str">
        <f>IF(原始数据!AR164="","",IF(COUNTIF(原始数据!164:164,原始数据!AR164)&gt;1,"×",""))</f>
        <v/>
      </c>
      <c r="AK163" t="str">
        <f>IF(原始数据!AS164="","",IF(COUNTIF(原始数据!164:164,原始数据!AS164)&gt;1,"×",""))</f>
        <v/>
      </c>
      <c r="AL163" t="str">
        <f>IF(原始数据!AT164="","",IF(COUNTIF(原始数据!164:164,原始数据!AT164)&gt;1,"×",""))</f>
        <v/>
      </c>
      <c r="AM163" t="str">
        <f>IF(原始数据!AU164="","",IF(COUNTIF(原始数据!164:164,原始数据!AU164)&gt;1,"×",""))</f>
        <v/>
      </c>
      <c r="AN163" t="str">
        <f>IF(原始数据!AV164="","",IF(COUNTIF(原始数据!164:164,原始数据!AV164)&gt;1,"×",""))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IF(原始数据!X165="-","",IF(原始数据!X165="","",IF(COUNT(FIND(原始数据!X165,原始数据!165:165))=2,"×","")))</f>
        <v/>
      </c>
      <c r="W164" t="str">
        <f>IF(原始数据!Y165="","",IF(COUNTIF(原始数据!165:165,原始数据!Y165)&gt;1,"×",""))</f>
        <v/>
      </c>
      <c r="X164" t="str">
        <f>IF(原始数据!Z165="","",IF(COUNTIF(原始数据!165:165,原始数据!Z165)&gt;1,"×",""))</f>
        <v/>
      </c>
      <c r="Y164" t="str">
        <f>IF(原始数据!AB165="","",IF(COUNTIF(原始数据!165:165,原始数据!AB165)&gt;1,"×",""))</f>
        <v/>
      </c>
      <c r="Z164" t="str">
        <f>IF(原始数据!AC165="","",IF(COUNTIF(原始数据!165:165,原始数据!AC165)&gt;1,"×",""))</f>
        <v/>
      </c>
      <c r="AA164" t="str">
        <f>IF(原始数据!AE165="","",IF(COUNTIF(原始数据!165:165,原始数据!AE165)&gt;1,"×",""))</f>
        <v/>
      </c>
      <c r="AB164" t="str">
        <f>IF(原始数据!AF165="","",IF(COUNTIF(原始数据!165:165,原始数据!AF165)&gt;1,"×",""))</f>
        <v/>
      </c>
      <c r="AC164" t="str">
        <f>IF(原始数据!AK165="","",IF(COUNTIF(原始数据!165:165,原始数据!AK165)&gt;1,"×",""))</f>
        <v/>
      </c>
      <c r="AD164" t="str">
        <f>IF(原始数据!AL165="","",IF(COUNTIF(原始数据!165:165,原始数据!AL165)&gt;1,"×",""))</f>
        <v/>
      </c>
      <c r="AE164" t="str">
        <f>IF(原始数据!AM165="","",IF(COUNTIF(原始数据!165:165,原始数据!AM165)&gt;1,"×",""))</f>
        <v/>
      </c>
      <c r="AF164" t="str">
        <f>IF(原始数据!AN165="","",IF(COUNTIF(原始数据!165:165,原始数据!AN165)&gt;1,"×",""))</f>
        <v/>
      </c>
      <c r="AG164" t="str">
        <f>IF(原始数据!AO165="","",IF(COUNTIF(原始数据!165:165,原始数据!AO165)&gt;1,"×",""))</f>
        <v/>
      </c>
      <c r="AH164" t="str">
        <f>IF(原始数据!AP165="","",IF(COUNTIF(原始数据!165:165,原始数据!AP165)&gt;1,"×",""))</f>
        <v/>
      </c>
      <c r="AI164" t="str">
        <f>IF(原始数据!AQ165="","",IF(COUNTIF(原始数据!165:165,原始数据!AQ165)&gt;1,"×",""))</f>
        <v/>
      </c>
      <c r="AJ164" t="str">
        <f>IF(原始数据!AR165="","",IF(COUNTIF(原始数据!165:165,原始数据!AR165)&gt;1,"×",""))</f>
        <v/>
      </c>
      <c r="AK164" t="str">
        <f>IF(原始数据!AS165="","",IF(COUNTIF(原始数据!165:165,原始数据!AS165)&gt;1,"×",""))</f>
        <v/>
      </c>
      <c r="AL164" t="str">
        <f>IF(原始数据!AT165="","",IF(COUNTIF(原始数据!165:165,原始数据!AT165)&gt;1,"×",""))</f>
        <v/>
      </c>
      <c r="AM164" t="str">
        <f>IF(原始数据!AU165="","",IF(COUNTIF(原始数据!165:165,原始数据!AU165)&gt;1,"×",""))</f>
        <v/>
      </c>
      <c r="AN164" t="str">
        <f>IF(原始数据!AV165="","",IF(COUNTIF(原始数据!165:165,原始数据!AV165)&gt;1,"×",""))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IF(原始数据!X166="-","",IF(原始数据!X166="","",IF(COUNT(FIND(原始数据!X166,原始数据!166:166))=2,"×","")))</f>
        <v/>
      </c>
      <c r="W165" t="str">
        <f>IF(原始数据!Y166="","",IF(COUNTIF(原始数据!166:166,原始数据!Y166)&gt;1,"×",""))</f>
        <v/>
      </c>
      <c r="X165" t="str">
        <f>IF(原始数据!Z166="","",IF(COUNTIF(原始数据!166:166,原始数据!Z166)&gt;1,"×",""))</f>
        <v/>
      </c>
      <c r="Y165" t="str">
        <f>IF(原始数据!AB166="","",IF(COUNTIF(原始数据!166:166,原始数据!AB166)&gt;1,"×",""))</f>
        <v/>
      </c>
      <c r="Z165" t="str">
        <f>IF(原始数据!AC166="","",IF(COUNTIF(原始数据!166:166,原始数据!AC166)&gt;1,"×",""))</f>
        <v/>
      </c>
      <c r="AA165" t="str">
        <f>IF(原始数据!AE166="","",IF(COUNTIF(原始数据!166:166,原始数据!AE166)&gt;1,"×",""))</f>
        <v/>
      </c>
      <c r="AB165" t="str">
        <f>IF(原始数据!AF166="","",IF(COUNTIF(原始数据!166:166,原始数据!AF166)&gt;1,"×",""))</f>
        <v/>
      </c>
      <c r="AC165" t="str">
        <f>IF(原始数据!AK166="","",IF(COUNTIF(原始数据!166:166,原始数据!AK166)&gt;1,"×",""))</f>
        <v/>
      </c>
      <c r="AD165" t="str">
        <f>IF(原始数据!AL166="","",IF(COUNTIF(原始数据!166:166,原始数据!AL166)&gt;1,"×",""))</f>
        <v/>
      </c>
      <c r="AE165" t="str">
        <f>IF(原始数据!AM166="","",IF(COUNTIF(原始数据!166:166,原始数据!AM166)&gt;1,"×",""))</f>
        <v/>
      </c>
      <c r="AF165" t="str">
        <f>IF(原始数据!AN166="","",IF(COUNTIF(原始数据!166:166,原始数据!AN166)&gt;1,"×",""))</f>
        <v/>
      </c>
      <c r="AG165" t="str">
        <f>IF(原始数据!AO166="","",IF(COUNTIF(原始数据!166:166,原始数据!AO166)&gt;1,"×",""))</f>
        <v/>
      </c>
      <c r="AH165" t="str">
        <f>IF(原始数据!AP166="","",IF(COUNTIF(原始数据!166:166,原始数据!AP166)&gt;1,"×",""))</f>
        <v/>
      </c>
      <c r="AI165" t="str">
        <f>IF(原始数据!AQ166="","",IF(COUNTIF(原始数据!166:166,原始数据!AQ166)&gt;1,"×",""))</f>
        <v/>
      </c>
      <c r="AJ165" t="str">
        <f>IF(原始数据!AR166="","",IF(COUNTIF(原始数据!166:166,原始数据!AR166)&gt;1,"×",""))</f>
        <v/>
      </c>
      <c r="AK165" t="str">
        <f>IF(原始数据!AS166="","",IF(COUNTIF(原始数据!166:166,原始数据!AS166)&gt;1,"×",""))</f>
        <v/>
      </c>
      <c r="AL165" t="str">
        <f>IF(原始数据!AT166="","",IF(COUNTIF(原始数据!166:166,原始数据!AT166)&gt;1,"×",""))</f>
        <v/>
      </c>
      <c r="AM165" t="str">
        <f>IF(原始数据!AU166="","",IF(COUNTIF(原始数据!166:166,原始数据!AU166)&gt;1,"×",""))</f>
        <v/>
      </c>
      <c r="AN165" t="str">
        <f>IF(原始数据!AV166="","",IF(COUNTIF(原始数据!166:166,原始数据!AV166)&gt;1,"×",""))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IF(原始数据!X167="-","",IF(原始数据!X167="","",IF(COUNT(FIND(原始数据!X167,原始数据!167:167))=2,"×","")))</f>
        <v/>
      </c>
      <c r="W166" t="str">
        <f>IF(原始数据!Y167="","",IF(COUNTIF(原始数据!167:167,原始数据!Y167)&gt;1,"×",""))</f>
        <v/>
      </c>
      <c r="X166" t="str">
        <f>IF(原始数据!Z167="","",IF(COUNTIF(原始数据!167:167,原始数据!Z167)&gt;1,"×",""))</f>
        <v/>
      </c>
      <c r="Y166" t="str">
        <f>IF(原始数据!AB167="","",IF(COUNTIF(原始数据!167:167,原始数据!AB167)&gt;1,"×",""))</f>
        <v/>
      </c>
      <c r="Z166" t="str">
        <f>IF(原始数据!AC167="","",IF(COUNTIF(原始数据!167:167,原始数据!AC167)&gt;1,"×",""))</f>
        <v/>
      </c>
      <c r="AA166" t="str">
        <f>IF(原始数据!AE167="","",IF(COUNTIF(原始数据!167:167,原始数据!AE167)&gt;1,"×",""))</f>
        <v/>
      </c>
      <c r="AB166" t="str">
        <f>IF(原始数据!AF167="","",IF(COUNTIF(原始数据!167:167,原始数据!AF167)&gt;1,"×",""))</f>
        <v/>
      </c>
      <c r="AC166" t="str">
        <f>IF(原始数据!AK167="","",IF(COUNTIF(原始数据!167:167,原始数据!AK167)&gt;1,"×",""))</f>
        <v/>
      </c>
      <c r="AD166" t="str">
        <f>IF(原始数据!AL167="","",IF(COUNTIF(原始数据!167:167,原始数据!AL167)&gt;1,"×",""))</f>
        <v/>
      </c>
      <c r="AE166" t="str">
        <f>IF(原始数据!AM167="","",IF(COUNTIF(原始数据!167:167,原始数据!AM167)&gt;1,"×",""))</f>
        <v/>
      </c>
      <c r="AF166" t="str">
        <f>IF(原始数据!AN167="","",IF(COUNTIF(原始数据!167:167,原始数据!AN167)&gt;1,"×",""))</f>
        <v/>
      </c>
      <c r="AG166" t="str">
        <f>IF(原始数据!AO167="","",IF(COUNTIF(原始数据!167:167,原始数据!AO167)&gt;1,"×",""))</f>
        <v/>
      </c>
      <c r="AH166" t="str">
        <f>IF(原始数据!AP167="","",IF(COUNTIF(原始数据!167:167,原始数据!AP167)&gt;1,"×",""))</f>
        <v/>
      </c>
      <c r="AI166" t="str">
        <f>IF(原始数据!AQ167="","",IF(COUNTIF(原始数据!167:167,原始数据!AQ167)&gt;1,"×",""))</f>
        <v/>
      </c>
      <c r="AJ166" t="str">
        <f>IF(原始数据!AR167="","",IF(COUNTIF(原始数据!167:167,原始数据!AR167)&gt;1,"×",""))</f>
        <v/>
      </c>
      <c r="AK166" t="str">
        <f>IF(原始数据!AS167="","",IF(COUNTIF(原始数据!167:167,原始数据!AS167)&gt;1,"×",""))</f>
        <v/>
      </c>
      <c r="AL166" t="str">
        <f>IF(原始数据!AT167="","",IF(COUNTIF(原始数据!167:167,原始数据!AT167)&gt;1,"×",""))</f>
        <v/>
      </c>
      <c r="AM166" t="str">
        <f>IF(原始数据!AU167="","",IF(COUNTIF(原始数据!167:167,原始数据!AU167)&gt;1,"×",""))</f>
        <v/>
      </c>
      <c r="AN166" t="str">
        <f>IF(原始数据!AV167="","",IF(COUNTIF(原始数据!167:167,原始数据!AV167)&gt;1,"×",""))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IF(原始数据!X168="-","",IF(原始数据!X168="","",IF(COUNT(FIND(原始数据!X168,原始数据!168:168))=2,"×","")))</f>
        <v/>
      </c>
      <c r="W167" t="str">
        <f>IF(原始数据!Y168="","",IF(COUNTIF(原始数据!168:168,原始数据!Y168)&gt;1,"×",""))</f>
        <v/>
      </c>
      <c r="X167" t="str">
        <f>IF(原始数据!Z168="","",IF(COUNTIF(原始数据!168:168,原始数据!Z168)&gt;1,"×",""))</f>
        <v/>
      </c>
      <c r="Y167" t="str">
        <f>IF(原始数据!AB168="","",IF(COUNTIF(原始数据!168:168,原始数据!AB168)&gt;1,"×",""))</f>
        <v/>
      </c>
      <c r="Z167" t="str">
        <f>IF(原始数据!AC168="","",IF(COUNTIF(原始数据!168:168,原始数据!AC168)&gt;1,"×",""))</f>
        <v/>
      </c>
      <c r="AA167" t="str">
        <f>IF(原始数据!AE168="","",IF(COUNTIF(原始数据!168:168,原始数据!AE168)&gt;1,"×",""))</f>
        <v/>
      </c>
      <c r="AB167" t="str">
        <f>IF(原始数据!AF168="","",IF(COUNTIF(原始数据!168:168,原始数据!AF168)&gt;1,"×",""))</f>
        <v/>
      </c>
      <c r="AC167" t="str">
        <f>IF(原始数据!AK168="","",IF(COUNTIF(原始数据!168:168,原始数据!AK168)&gt;1,"×",""))</f>
        <v/>
      </c>
      <c r="AD167" t="str">
        <f>IF(原始数据!AL168="","",IF(COUNTIF(原始数据!168:168,原始数据!AL168)&gt;1,"×",""))</f>
        <v/>
      </c>
      <c r="AE167" t="str">
        <f>IF(原始数据!AM168="","",IF(COUNTIF(原始数据!168:168,原始数据!AM168)&gt;1,"×",""))</f>
        <v/>
      </c>
      <c r="AF167" t="str">
        <f>IF(原始数据!AN168="","",IF(COUNTIF(原始数据!168:168,原始数据!AN168)&gt;1,"×",""))</f>
        <v/>
      </c>
      <c r="AG167" t="str">
        <f>IF(原始数据!AO168="","",IF(COUNTIF(原始数据!168:168,原始数据!AO168)&gt;1,"×",""))</f>
        <v/>
      </c>
      <c r="AH167" t="str">
        <f>IF(原始数据!AP168="","",IF(COUNTIF(原始数据!168:168,原始数据!AP168)&gt;1,"×",""))</f>
        <v/>
      </c>
      <c r="AI167" t="str">
        <f>IF(原始数据!AQ168="","",IF(COUNTIF(原始数据!168:168,原始数据!AQ168)&gt;1,"×",""))</f>
        <v/>
      </c>
      <c r="AJ167" t="str">
        <f>IF(原始数据!AR168="","",IF(COUNTIF(原始数据!168:168,原始数据!AR168)&gt;1,"×",""))</f>
        <v/>
      </c>
      <c r="AK167" t="str">
        <f>IF(原始数据!AS168="","",IF(COUNTIF(原始数据!168:168,原始数据!AS168)&gt;1,"×",""))</f>
        <v/>
      </c>
      <c r="AL167" t="str">
        <f>IF(原始数据!AT168="","",IF(COUNTIF(原始数据!168:168,原始数据!AT168)&gt;1,"×",""))</f>
        <v/>
      </c>
      <c r="AM167" t="str">
        <f>IF(原始数据!AU168="","",IF(COUNTIF(原始数据!168:168,原始数据!AU168)&gt;1,"×",""))</f>
        <v/>
      </c>
      <c r="AN167" t="str">
        <f>IF(原始数据!AV168="","",IF(COUNTIF(原始数据!168:168,原始数据!AV168)&gt;1,"×",""))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IF(原始数据!X169="-","",IF(原始数据!X169="","",IF(COUNT(FIND(原始数据!X169,原始数据!169:169))=2,"×","")))</f>
        <v/>
      </c>
      <c r="W168" t="str">
        <f>IF(原始数据!Y169="","",IF(COUNTIF(原始数据!169:169,原始数据!Y169)&gt;1,"×",""))</f>
        <v/>
      </c>
      <c r="X168" t="str">
        <f>IF(原始数据!Z169="","",IF(COUNTIF(原始数据!169:169,原始数据!Z169)&gt;1,"×",""))</f>
        <v/>
      </c>
      <c r="Y168" t="str">
        <f>IF(原始数据!AB169="","",IF(COUNTIF(原始数据!169:169,原始数据!AB169)&gt;1,"×",""))</f>
        <v/>
      </c>
      <c r="Z168" t="str">
        <f>IF(原始数据!AC169="","",IF(COUNTIF(原始数据!169:169,原始数据!AC169)&gt;1,"×",""))</f>
        <v/>
      </c>
      <c r="AA168" t="str">
        <f>IF(原始数据!AE169="","",IF(COUNTIF(原始数据!169:169,原始数据!AE169)&gt;1,"×",""))</f>
        <v/>
      </c>
      <c r="AB168" t="str">
        <f>IF(原始数据!AF169="","",IF(COUNTIF(原始数据!169:169,原始数据!AF169)&gt;1,"×",""))</f>
        <v/>
      </c>
      <c r="AC168" t="str">
        <f>IF(原始数据!AK169="","",IF(COUNTIF(原始数据!169:169,原始数据!AK169)&gt;1,"×",""))</f>
        <v/>
      </c>
      <c r="AD168" t="str">
        <f>IF(原始数据!AL169="","",IF(COUNTIF(原始数据!169:169,原始数据!AL169)&gt;1,"×",""))</f>
        <v/>
      </c>
      <c r="AE168" t="str">
        <f>IF(原始数据!AM169="","",IF(COUNTIF(原始数据!169:169,原始数据!AM169)&gt;1,"×",""))</f>
        <v/>
      </c>
      <c r="AF168" t="str">
        <f>IF(原始数据!AN169="","",IF(COUNTIF(原始数据!169:169,原始数据!AN169)&gt;1,"×",""))</f>
        <v/>
      </c>
      <c r="AG168" t="str">
        <f>IF(原始数据!AO169="","",IF(COUNTIF(原始数据!169:169,原始数据!AO169)&gt;1,"×",""))</f>
        <v/>
      </c>
      <c r="AH168" t="str">
        <f>IF(原始数据!AP169="","",IF(COUNTIF(原始数据!169:169,原始数据!AP169)&gt;1,"×",""))</f>
        <v/>
      </c>
      <c r="AI168" t="str">
        <f>IF(原始数据!AQ169="","",IF(COUNTIF(原始数据!169:169,原始数据!AQ169)&gt;1,"×",""))</f>
        <v/>
      </c>
      <c r="AJ168" t="str">
        <f>IF(原始数据!AR169="","",IF(COUNTIF(原始数据!169:169,原始数据!AR169)&gt;1,"×",""))</f>
        <v/>
      </c>
      <c r="AK168" t="str">
        <f>IF(原始数据!AS169="","",IF(COUNTIF(原始数据!169:169,原始数据!AS169)&gt;1,"×",""))</f>
        <v/>
      </c>
      <c r="AL168" t="str">
        <f>IF(原始数据!AT169="","",IF(COUNTIF(原始数据!169:169,原始数据!AT169)&gt;1,"×",""))</f>
        <v/>
      </c>
      <c r="AM168" t="str">
        <f>IF(原始数据!AU169="","",IF(COUNTIF(原始数据!169:169,原始数据!AU169)&gt;1,"×",""))</f>
        <v/>
      </c>
      <c r="AN168" t="str">
        <f>IF(原始数据!AV169="","",IF(COUNTIF(原始数据!169:169,原始数据!AV169)&gt;1,"×",""))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IF(原始数据!X170="-","",IF(原始数据!X170="","",IF(COUNT(FIND(原始数据!X170,原始数据!170:170))=2,"×","")))</f>
        <v/>
      </c>
      <c r="W169" t="str">
        <f>IF(原始数据!Y170="","",IF(COUNTIF(原始数据!170:170,原始数据!Y170)&gt;1,"×",""))</f>
        <v/>
      </c>
      <c r="X169" t="str">
        <f>IF(原始数据!Z170="","",IF(COUNTIF(原始数据!170:170,原始数据!Z170)&gt;1,"×",""))</f>
        <v/>
      </c>
      <c r="Y169" t="str">
        <f>IF(原始数据!AB170="","",IF(COUNTIF(原始数据!170:170,原始数据!AB170)&gt;1,"×",""))</f>
        <v/>
      </c>
      <c r="Z169" t="str">
        <f>IF(原始数据!AC170="","",IF(COUNTIF(原始数据!170:170,原始数据!AC170)&gt;1,"×",""))</f>
        <v/>
      </c>
      <c r="AA169" t="str">
        <f>IF(原始数据!AE170="","",IF(COUNTIF(原始数据!170:170,原始数据!AE170)&gt;1,"×",""))</f>
        <v/>
      </c>
      <c r="AB169" t="str">
        <f>IF(原始数据!AF170="","",IF(COUNTIF(原始数据!170:170,原始数据!AF170)&gt;1,"×",""))</f>
        <v/>
      </c>
      <c r="AC169" t="str">
        <f>IF(原始数据!AK170="","",IF(COUNTIF(原始数据!170:170,原始数据!AK170)&gt;1,"×",""))</f>
        <v/>
      </c>
      <c r="AD169" t="str">
        <f>IF(原始数据!AL170="","",IF(COUNTIF(原始数据!170:170,原始数据!AL170)&gt;1,"×",""))</f>
        <v/>
      </c>
      <c r="AE169" t="str">
        <f>IF(原始数据!AM170="","",IF(COUNTIF(原始数据!170:170,原始数据!AM170)&gt;1,"×",""))</f>
        <v/>
      </c>
      <c r="AF169" t="str">
        <f>IF(原始数据!AN170="","",IF(COUNTIF(原始数据!170:170,原始数据!AN170)&gt;1,"×",""))</f>
        <v/>
      </c>
      <c r="AG169" t="str">
        <f>IF(原始数据!AO170="","",IF(COUNTIF(原始数据!170:170,原始数据!AO170)&gt;1,"×",""))</f>
        <v/>
      </c>
      <c r="AH169" t="str">
        <f>IF(原始数据!AP170="","",IF(COUNTIF(原始数据!170:170,原始数据!AP170)&gt;1,"×",""))</f>
        <v/>
      </c>
      <c r="AI169" t="str">
        <f>IF(原始数据!AQ170="","",IF(COUNTIF(原始数据!170:170,原始数据!AQ170)&gt;1,"×",""))</f>
        <v/>
      </c>
      <c r="AJ169" t="str">
        <f>IF(原始数据!AR170="","",IF(COUNTIF(原始数据!170:170,原始数据!AR170)&gt;1,"×",""))</f>
        <v/>
      </c>
      <c r="AK169" t="str">
        <f>IF(原始数据!AS170="","",IF(COUNTIF(原始数据!170:170,原始数据!AS170)&gt;1,"×",""))</f>
        <v/>
      </c>
      <c r="AL169" t="str">
        <f>IF(原始数据!AT170="","",IF(COUNTIF(原始数据!170:170,原始数据!AT170)&gt;1,"×",""))</f>
        <v/>
      </c>
      <c r="AM169" t="str">
        <f>IF(原始数据!AU170="","",IF(COUNTIF(原始数据!170:170,原始数据!AU170)&gt;1,"×",""))</f>
        <v/>
      </c>
      <c r="AN169" t="str">
        <f>IF(原始数据!AV170="","",IF(COUNTIF(原始数据!170:170,原始数据!AV170)&gt;1,"×",""))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IF(原始数据!X171="-","",IF(原始数据!X171="","",IF(COUNT(FIND(原始数据!X171,原始数据!171:171))=2,"×","")))</f>
        <v/>
      </c>
      <c r="W170" t="str">
        <f>IF(原始数据!Y171="","",IF(COUNTIF(原始数据!171:171,原始数据!Y171)&gt;1,"×",""))</f>
        <v/>
      </c>
      <c r="X170" t="str">
        <f>IF(原始数据!Z171="","",IF(COUNTIF(原始数据!171:171,原始数据!Z171)&gt;1,"×",""))</f>
        <v/>
      </c>
      <c r="Y170" t="str">
        <f>IF(原始数据!AB171="","",IF(COUNTIF(原始数据!171:171,原始数据!AB171)&gt;1,"×",""))</f>
        <v/>
      </c>
      <c r="Z170" t="str">
        <f>IF(原始数据!AC171="","",IF(COUNTIF(原始数据!171:171,原始数据!AC171)&gt;1,"×",""))</f>
        <v/>
      </c>
      <c r="AA170" t="str">
        <f>IF(原始数据!AE171="","",IF(COUNTIF(原始数据!171:171,原始数据!AE171)&gt;1,"×",""))</f>
        <v/>
      </c>
      <c r="AB170" t="str">
        <f>IF(原始数据!AF171="","",IF(COUNTIF(原始数据!171:171,原始数据!AF171)&gt;1,"×",""))</f>
        <v/>
      </c>
      <c r="AC170" t="str">
        <f>IF(原始数据!AK171="","",IF(COUNTIF(原始数据!171:171,原始数据!AK171)&gt;1,"×",""))</f>
        <v/>
      </c>
      <c r="AD170" t="str">
        <f>IF(原始数据!AL171="","",IF(COUNTIF(原始数据!171:171,原始数据!AL171)&gt;1,"×",""))</f>
        <v/>
      </c>
      <c r="AE170" t="str">
        <f>IF(原始数据!AM171="","",IF(COUNTIF(原始数据!171:171,原始数据!AM171)&gt;1,"×",""))</f>
        <v/>
      </c>
      <c r="AF170" t="str">
        <f>IF(原始数据!AN171="","",IF(COUNTIF(原始数据!171:171,原始数据!AN171)&gt;1,"×",""))</f>
        <v/>
      </c>
      <c r="AG170" t="str">
        <f>IF(原始数据!AO171="","",IF(COUNTIF(原始数据!171:171,原始数据!AO171)&gt;1,"×",""))</f>
        <v/>
      </c>
      <c r="AH170" t="str">
        <f>IF(原始数据!AP171="","",IF(COUNTIF(原始数据!171:171,原始数据!AP171)&gt;1,"×",""))</f>
        <v/>
      </c>
      <c r="AI170" t="str">
        <f>IF(原始数据!AQ171="","",IF(COUNTIF(原始数据!171:171,原始数据!AQ171)&gt;1,"×",""))</f>
        <v/>
      </c>
      <c r="AJ170" t="str">
        <f>IF(原始数据!AR171="","",IF(COUNTIF(原始数据!171:171,原始数据!AR171)&gt;1,"×",""))</f>
        <v/>
      </c>
      <c r="AK170" t="str">
        <f>IF(原始数据!AS171="","",IF(COUNTIF(原始数据!171:171,原始数据!AS171)&gt;1,"×",""))</f>
        <v/>
      </c>
      <c r="AL170" t="str">
        <f>IF(原始数据!AT171="","",IF(COUNTIF(原始数据!171:171,原始数据!AT171)&gt;1,"×",""))</f>
        <v/>
      </c>
      <c r="AM170" t="str">
        <f>IF(原始数据!AU171="","",IF(COUNTIF(原始数据!171:171,原始数据!AU171)&gt;1,"×",""))</f>
        <v/>
      </c>
      <c r="AN170" t="str">
        <f>IF(原始数据!AV171="","",IF(COUNTIF(原始数据!171:171,原始数据!AV171)&gt;1,"×",""))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IF(原始数据!X172="-","",IF(原始数据!X172="","",IF(COUNT(FIND(原始数据!X172,原始数据!172:172))=2,"×","")))</f>
        <v/>
      </c>
      <c r="W171" t="str">
        <f>IF(原始数据!Y172="","",IF(COUNTIF(原始数据!172:172,原始数据!Y172)&gt;1,"×",""))</f>
        <v/>
      </c>
      <c r="X171" t="str">
        <f>IF(原始数据!Z172="","",IF(COUNTIF(原始数据!172:172,原始数据!Z172)&gt;1,"×",""))</f>
        <v/>
      </c>
      <c r="Y171" t="str">
        <f>IF(原始数据!AB172="","",IF(COUNTIF(原始数据!172:172,原始数据!AB172)&gt;1,"×",""))</f>
        <v/>
      </c>
      <c r="Z171" t="str">
        <f>IF(原始数据!AC172="","",IF(COUNTIF(原始数据!172:172,原始数据!AC172)&gt;1,"×",""))</f>
        <v/>
      </c>
      <c r="AA171" t="str">
        <f>IF(原始数据!AE172="","",IF(COUNTIF(原始数据!172:172,原始数据!AE172)&gt;1,"×",""))</f>
        <v/>
      </c>
      <c r="AB171" t="str">
        <f>IF(原始数据!AF172="","",IF(COUNTIF(原始数据!172:172,原始数据!AF172)&gt;1,"×",""))</f>
        <v/>
      </c>
      <c r="AC171" t="str">
        <f>IF(原始数据!AK172="","",IF(COUNTIF(原始数据!172:172,原始数据!AK172)&gt;1,"×",""))</f>
        <v/>
      </c>
      <c r="AD171" t="str">
        <f>IF(原始数据!AL172="","",IF(COUNTIF(原始数据!172:172,原始数据!AL172)&gt;1,"×",""))</f>
        <v/>
      </c>
      <c r="AE171" t="str">
        <f>IF(原始数据!AM172="","",IF(COUNTIF(原始数据!172:172,原始数据!AM172)&gt;1,"×",""))</f>
        <v/>
      </c>
      <c r="AF171" t="str">
        <f>IF(原始数据!AN172="","",IF(COUNTIF(原始数据!172:172,原始数据!AN172)&gt;1,"×",""))</f>
        <v/>
      </c>
      <c r="AG171" t="str">
        <f>IF(原始数据!AO172="","",IF(COUNTIF(原始数据!172:172,原始数据!AO172)&gt;1,"×",""))</f>
        <v/>
      </c>
      <c r="AH171" t="str">
        <f>IF(原始数据!AP172="","",IF(COUNTIF(原始数据!172:172,原始数据!AP172)&gt;1,"×",""))</f>
        <v/>
      </c>
      <c r="AI171" t="str">
        <f>IF(原始数据!AQ172="","",IF(COUNTIF(原始数据!172:172,原始数据!AQ172)&gt;1,"×",""))</f>
        <v/>
      </c>
      <c r="AJ171" t="str">
        <f>IF(原始数据!AR172="","",IF(COUNTIF(原始数据!172:172,原始数据!AR172)&gt;1,"×",""))</f>
        <v/>
      </c>
      <c r="AK171" t="str">
        <f>IF(原始数据!AS172="","",IF(COUNTIF(原始数据!172:172,原始数据!AS172)&gt;1,"×",""))</f>
        <v/>
      </c>
      <c r="AL171" t="str">
        <f>IF(原始数据!AT172="","",IF(COUNTIF(原始数据!172:172,原始数据!AT172)&gt;1,"×",""))</f>
        <v/>
      </c>
      <c r="AM171" t="str">
        <f>IF(原始数据!AU172="","",IF(COUNTIF(原始数据!172:172,原始数据!AU172)&gt;1,"×",""))</f>
        <v/>
      </c>
      <c r="AN171" t="str">
        <f>IF(原始数据!AV172="","",IF(COUNTIF(原始数据!172:172,原始数据!AV172)&gt;1,"×",""))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IF(原始数据!X173="-","",IF(原始数据!X173="","",IF(COUNT(FIND(原始数据!X173,原始数据!173:173))=2,"×","")))</f>
        <v/>
      </c>
      <c r="W172" t="str">
        <f>IF(原始数据!Y173="","",IF(COUNTIF(原始数据!173:173,原始数据!Y173)&gt;1,"×",""))</f>
        <v/>
      </c>
      <c r="X172" t="str">
        <f>IF(原始数据!Z173="","",IF(COUNTIF(原始数据!173:173,原始数据!Z173)&gt;1,"×",""))</f>
        <v/>
      </c>
      <c r="Y172" t="str">
        <f>IF(原始数据!AB173="","",IF(COUNTIF(原始数据!173:173,原始数据!AB173)&gt;1,"×",""))</f>
        <v/>
      </c>
      <c r="Z172" t="str">
        <f>IF(原始数据!AC173="","",IF(COUNTIF(原始数据!173:173,原始数据!AC173)&gt;1,"×",""))</f>
        <v/>
      </c>
      <c r="AA172" t="str">
        <f>IF(原始数据!AE173="","",IF(COUNTIF(原始数据!173:173,原始数据!AE173)&gt;1,"×",""))</f>
        <v/>
      </c>
      <c r="AB172" t="str">
        <f>IF(原始数据!AF173="","",IF(COUNTIF(原始数据!173:173,原始数据!AF173)&gt;1,"×",""))</f>
        <v/>
      </c>
      <c r="AC172" t="str">
        <f>IF(原始数据!AK173="","",IF(COUNTIF(原始数据!173:173,原始数据!AK173)&gt;1,"×",""))</f>
        <v/>
      </c>
      <c r="AD172" t="str">
        <f>IF(原始数据!AL173="","",IF(COUNTIF(原始数据!173:173,原始数据!AL173)&gt;1,"×",""))</f>
        <v/>
      </c>
      <c r="AE172" t="str">
        <f>IF(原始数据!AM173="","",IF(COUNTIF(原始数据!173:173,原始数据!AM173)&gt;1,"×",""))</f>
        <v/>
      </c>
      <c r="AF172" t="str">
        <f>IF(原始数据!AN173="","",IF(COUNTIF(原始数据!173:173,原始数据!AN173)&gt;1,"×",""))</f>
        <v/>
      </c>
      <c r="AG172" t="str">
        <f>IF(原始数据!AO173="","",IF(COUNTIF(原始数据!173:173,原始数据!AO173)&gt;1,"×",""))</f>
        <v/>
      </c>
      <c r="AH172" t="str">
        <f>IF(原始数据!AP173="","",IF(COUNTIF(原始数据!173:173,原始数据!AP173)&gt;1,"×",""))</f>
        <v/>
      </c>
      <c r="AI172" t="str">
        <f>IF(原始数据!AQ173="","",IF(COUNTIF(原始数据!173:173,原始数据!AQ173)&gt;1,"×",""))</f>
        <v/>
      </c>
      <c r="AJ172" t="str">
        <f>IF(原始数据!AR173="","",IF(COUNTIF(原始数据!173:173,原始数据!AR173)&gt;1,"×",""))</f>
        <v/>
      </c>
      <c r="AK172" t="str">
        <f>IF(原始数据!AS173="","",IF(COUNTIF(原始数据!173:173,原始数据!AS173)&gt;1,"×",""))</f>
        <v/>
      </c>
      <c r="AL172" t="str">
        <f>IF(原始数据!AT173="","",IF(COUNTIF(原始数据!173:173,原始数据!AT173)&gt;1,"×",""))</f>
        <v/>
      </c>
      <c r="AM172" t="str">
        <f>IF(原始数据!AU173="","",IF(COUNTIF(原始数据!173:173,原始数据!AU173)&gt;1,"×",""))</f>
        <v/>
      </c>
      <c r="AN172" t="str">
        <f>IF(原始数据!AV173="","",IF(COUNTIF(原始数据!173:173,原始数据!AV173)&gt;1,"×",""))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IF(原始数据!X174="-","",IF(原始数据!X174="","",IF(COUNT(FIND(原始数据!X174,原始数据!174:174))=2,"×","")))</f>
        <v/>
      </c>
      <c r="W173" t="str">
        <f>IF(原始数据!Y174="","",IF(COUNTIF(原始数据!174:174,原始数据!Y174)&gt;1,"×",""))</f>
        <v/>
      </c>
      <c r="X173" t="str">
        <f>IF(原始数据!Z174="","",IF(COUNTIF(原始数据!174:174,原始数据!Z174)&gt;1,"×",""))</f>
        <v/>
      </c>
      <c r="Y173" t="str">
        <f>IF(原始数据!AB174="","",IF(COUNTIF(原始数据!174:174,原始数据!AB174)&gt;1,"×",""))</f>
        <v/>
      </c>
      <c r="Z173" t="str">
        <f>IF(原始数据!AC174="","",IF(COUNTIF(原始数据!174:174,原始数据!AC174)&gt;1,"×",""))</f>
        <v/>
      </c>
      <c r="AA173" t="str">
        <f>IF(原始数据!AE174="","",IF(COUNTIF(原始数据!174:174,原始数据!AE174)&gt;1,"×",""))</f>
        <v/>
      </c>
      <c r="AB173" t="str">
        <f>IF(原始数据!AF174="","",IF(COUNTIF(原始数据!174:174,原始数据!AF174)&gt;1,"×",""))</f>
        <v/>
      </c>
      <c r="AC173" t="str">
        <f>IF(原始数据!AK174="","",IF(COUNTIF(原始数据!174:174,原始数据!AK174)&gt;1,"×",""))</f>
        <v/>
      </c>
      <c r="AD173" t="str">
        <f>IF(原始数据!AL174="","",IF(COUNTIF(原始数据!174:174,原始数据!AL174)&gt;1,"×",""))</f>
        <v/>
      </c>
      <c r="AE173" t="str">
        <f>IF(原始数据!AM174="","",IF(COUNTIF(原始数据!174:174,原始数据!AM174)&gt;1,"×",""))</f>
        <v/>
      </c>
      <c r="AF173" t="str">
        <f>IF(原始数据!AN174="","",IF(COUNTIF(原始数据!174:174,原始数据!AN174)&gt;1,"×",""))</f>
        <v/>
      </c>
      <c r="AG173" t="str">
        <f>IF(原始数据!AO174="","",IF(COUNTIF(原始数据!174:174,原始数据!AO174)&gt;1,"×",""))</f>
        <v/>
      </c>
      <c r="AH173" t="str">
        <f>IF(原始数据!AP174="","",IF(COUNTIF(原始数据!174:174,原始数据!AP174)&gt;1,"×",""))</f>
        <v/>
      </c>
      <c r="AI173" t="str">
        <f>IF(原始数据!AQ174="","",IF(COUNTIF(原始数据!174:174,原始数据!AQ174)&gt;1,"×",""))</f>
        <v/>
      </c>
      <c r="AJ173" t="str">
        <f>IF(原始数据!AR174="","",IF(COUNTIF(原始数据!174:174,原始数据!AR174)&gt;1,"×",""))</f>
        <v/>
      </c>
      <c r="AK173" t="str">
        <f>IF(原始数据!AS174="","",IF(COUNTIF(原始数据!174:174,原始数据!AS174)&gt;1,"×",""))</f>
        <v/>
      </c>
      <c r="AL173" t="str">
        <f>IF(原始数据!AT174="","",IF(COUNTIF(原始数据!174:174,原始数据!AT174)&gt;1,"×",""))</f>
        <v/>
      </c>
      <c r="AM173" t="str">
        <f>IF(原始数据!AU174="","",IF(COUNTIF(原始数据!174:174,原始数据!AU174)&gt;1,"×",""))</f>
        <v/>
      </c>
      <c r="AN173" t="str">
        <f>IF(原始数据!AV174="","",IF(COUNTIF(原始数据!174:174,原始数据!AV174)&gt;1,"×",""))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IF(原始数据!X175="-","",IF(原始数据!X175="","",IF(COUNT(FIND(原始数据!X175,原始数据!175:175))=2,"×","")))</f>
        <v/>
      </c>
      <c r="W174" t="str">
        <f>IF(原始数据!Y175="","",IF(COUNTIF(原始数据!175:175,原始数据!Y175)&gt;1,"×",""))</f>
        <v/>
      </c>
      <c r="X174" t="str">
        <f>IF(原始数据!Z175="","",IF(COUNTIF(原始数据!175:175,原始数据!Z175)&gt;1,"×",""))</f>
        <v/>
      </c>
      <c r="Y174" t="str">
        <f>IF(原始数据!AB175="","",IF(COUNTIF(原始数据!175:175,原始数据!AB175)&gt;1,"×",""))</f>
        <v/>
      </c>
      <c r="Z174" t="str">
        <f>IF(原始数据!AC175="","",IF(COUNTIF(原始数据!175:175,原始数据!AC175)&gt;1,"×",""))</f>
        <v/>
      </c>
      <c r="AA174" t="str">
        <f>IF(原始数据!AE175="","",IF(COUNTIF(原始数据!175:175,原始数据!AE175)&gt;1,"×",""))</f>
        <v/>
      </c>
      <c r="AB174" t="str">
        <f>IF(原始数据!AF175="","",IF(COUNTIF(原始数据!175:175,原始数据!AF175)&gt;1,"×",""))</f>
        <v/>
      </c>
      <c r="AC174" t="str">
        <f>IF(原始数据!AK175="","",IF(COUNTIF(原始数据!175:175,原始数据!AK175)&gt;1,"×",""))</f>
        <v/>
      </c>
      <c r="AD174" t="str">
        <f>IF(原始数据!AL175="","",IF(COUNTIF(原始数据!175:175,原始数据!AL175)&gt;1,"×",""))</f>
        <v/>
      </c>
      <c r="AE174" t="str">
        <f>IF(原始数据!AM175="","",IF(COUNTIF(原始数据!175:175,原始数据!AM175)&gt;1,"×",""))</f>
        <v/>
      </c>
      <c r="AF174" t="str">
        <f>IF(原始数据!AN175="","",IF(COUNTIF(原始数据!175:175,原始数据!AN175)&gt;1,"×",""))</f>
        <v/>
      </c>
      <c r="AG174" t="str">
        <f>IF(原始数据!AO175="","",IF(COUNTIF(原始数据!175:175,原始数据!AO175)&gt;1,"×",""))</f>
        <v/>
      </c>
      <c r="AH174" t="str">
        <f>IF(原始数据!AP175="","",IF(COUNTIF(原始数据!175:175,原始数据!AP175)&gt;1,"×",""))</f>
        <v/>
      </c>
      <c r="AI174" t="str">
        <f>IF(原始数据!AQ175="","",IF(COUNTIF(原始数据!175:175,原始数据!AQ175)&gt;1,"×",""))</f>
        <v/>
      </c>
      <c r="AJ174" t="str">
        <f>IF(原始数据!AR175="","",IF(COUNTIF(原始数据!175:175,原始数据!AR175)&gt;1,"×",""))</f>
        <v/>
      </c>
      <c r="AK174" t="str">
        <f>IF(原始数据!AS175="","",IF(COUNTIF(原始数据!175:175,原始数据!AS175)&gt;1,"×",""))</f>
        <v/>
      </c>
      <c r="AL174" t="str">
        <f>IF(原始数据!AT175="","",IF(COUNTIF(原始数据!175:175,原始数据!AT175)&gt;1,"×",""))</f>
        <v/>
      </c>
      <c r="AM174" t="str">
        <f>IF(原始数据!AU175="","",IF(COUNTIF(原始数据!175:175,原始数据!AU175)&gt;1,"×",""))</f>
        <v/>
      </c>
      <c r="AN174" t="str">
        <f>IF(原始数据!AV175="","",IF(COUNTIF(原始数据!175:175,原始数据!AV175)&gt;1,"×",""))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IF(原始数据!X176="-","",IF(原始数据!X176="","",IF(COUNT(FIND(原始数据!X176,原始数据!176:176))=2,"×","")))</f>
        <v/>
      </c>
      <c r="W175" t="str">
        <f>IF(原始数据!Y176="","",IF(COUNTIF(原始数据!176:176,原始数据!Y176)&gt;1,"×",""))</f>
        <v/>
      </c>
      <c r="X175" t="str">
        <f>IF(原始数据!Z176="","",IF(COUNTIF(原始数据!176:176,原始数据!Z176)&gt;1,"×",""))</f>
        <v/>
      </c>
      <c r="Y175" t="str">
        <f>IF(原始数据!AB176="","",IF(COUNTIF(原始数据!176:176,原始数据!AB176)&gt;1,"×",""))</f>
        <v/>
      </c>
      <c r="Z175" t="str">
        <f>IF(原始数据!AC176="","",IF(COUNTIF(原始数据!176:176,原始数据!AC176)&gt;1,"×",""))</f>
        <v/>
      </c>
      <c r="AA175" t="str">
        <f>IF(原始数据!AE176="","",IF(COUNTIF(原始数据!176:176,原始数据!AE176)&gt;1,"×",""))</f>
        <v/>
      </c>
      <c r="AB175" t="str">
        <f>IF(原始数据!AF176="","",IF(COUNTIF(原始数据!176:176,原始数据!AF176)&gt;1,"×",""))</f>
        <v/>
      </c>
      <c r="AC175" t="str">
        <f>IF(原始数据!AK176="","",IF(COUNTIF(原始数据!176:176,原始数据!AK176)&gt;1,"×",""))</f>
        <v/>
      </c>
      <c r="AD175" t="str">
        <f>IF(原始数据!AL176="","",IF(COUNTIF(原始数据!176:176,原始数据!AL176)&gt;1,"×",""))</f>
        <v/>
      </c>
      <c r="AE175" t="str">
        <f>IF(原始数据!AM176="","",IF(COUNTIF(原始数据!176:176,原始数据!AM176)&gt;1,"×",""))</f>
        <v/>
      </c>
      <c r="AF175" t="str">
        <f>IF(原始数据!AN176="","",IF(COUNTIF(原始数据!176:176,原始数据!AN176)&gt;1,"×",""))</f>
        <v/>
      </c>
      <c r="AG175" t="str">
        <f>IF(原始数据!AO176="","",IF(COUNTIF(原始数据!176:176,原始数据!AO176)&gt;1,"×",""))</f>
        <v/>
      </c>
      <c r="AH175" t="str">
        <f>IF(原始数据!AP176="","",IF(COUNTIF(原始数据!176:176,原始数据!AP176)&gt;1,"×",""))</f>
        <v/>
      </c>
      <c r="AI175" t="str">
        <f>IF(原始数据!AQ176="","",IF(COUNTIF(原始数据!176:176,原始数据!AQ176)&gt;1,"×",""))</f>
        <v/>
      </c>
      <c r="AJ175" t="str">
        <f>IF(原始数据!AR176="","",IF(COUNTIF(原始数据!176:176,原始数据!AR176)&gt;1,"×",""))</f>
        <v/>
      </c>
      <c r="AK175" t="str">
        <f>IF(原始数据!AS176="","",IF(COUNTIF(原始数据!176:176,原始数据!AS176)&gt;1,"×",""))</f>
        <v/>
      </c>
      <c r="AL175" t="str">
        <f>IF(原始数据!AT176="","",IF(COUNTIF(原始数据!176:176,原始数据!AT176)&gt;1,"×",""))</f>
        <v/>
      </c>
      <c r="AM175" t="str">
        <f>IF(原始数据!AU176="","",IF(COUNTIF(原始数据!176:176,原始数据!AU176)&gt;1,"×",""))</f>
        <v/>
      </c>
      <c r="AN175" t="str">
        <f>IF(原始数据!AV176="","",IF(COUNTIF(原始数据!176:176,原始数据!AV176)&gt;1,"×",""))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IF(原始数据!X177="-","",IF(原始数据!X177="","",IF(COUNT(FIND(原始数据!X177,原始数据!177:177))=2,"×","")))</f>
        <v/>
      </c>
      <c r="W176" t="str">
        <f>IF(原始数据!Y177="","",IF(COUNTIF(原始数据!177:177,原始数据!Y177)&gt;1,"×",""))</f>
        <v/>
      </c>
      <c r="X176" t="str">
        <f>IF(原始数据!Z177="","",IF(COUNTIF(原始数据!177:177,原始数据!Z177)&gt;1,"×",""))</f>
        <v/>
      </c>
      <c r="Y176" t="str">
        <f>IF(原始数据!AB177="","",IF(COUNTIF(原始数据!177:177,原始数据!AB177)&gt;1,"×",""))</f>
        <v/>
      </c>
      <c r="Z176" t="str">
        <f>IF(原始数据!AC177="","",IF(COUNTIF(原始数据!177:177,原始数据!AC177)&gt;1,"×",""))</f>
        <v/>
      </c>
      <c r="AA176" t="str">
        <f>IF(原始数据!AE177="","",IF(COUNTIF(原始数据!177:177,原始数据!AE177)&gt;1,"×",""))</f>
        <v/>
      </c>
      <c r="AB176" t="str">
        <f>IF(原始数据!AF177="","",IF(COUNTIF(原始数据!177:177,原始数据!AF177)&gt;1,"×",""))</f>
        <v/>
      </c>
      <c r="AC176" t="str">
        <f>IF(原始数据!AK177="","",IF(COUNTIF(原始数据!177:177,原始数据!AK177)&gt;1,"×",""))</f>
        <v/>
      </c>
      <c r="AD176" t="str">
        <f>IF(原始数据!AL177="","",IF(COUNTIF(原始数据!177:177,原始数据!AL177)&gt;1,"×",""))</f>
        <v/>
      </c>
      <c r="AE176" t="str">
        <f>IF(原始数据!AM177="","",IF(COUNTIF(原始数据!177:177,原始数据!AM177)&gt;1,"×",""))</f>
        <v/>
      </c>
      <c r="AF176" t="str">
        <f>IF(原始数据!AN177="","",IF(COUNTIF(原始数据!177:177,原始数据!AN177)&gt;1,"×",""))</f>
        <v/>
      </c>
      <c r="AG176" t="str">
        <f>IF(原始数据!AO177="","",IF(COUNTIF(原始数据!177:177,原始数据!AO177)&gt;1,"×",""))</f>
        <v/>
      </c>
      <c r="AH176" t="str">
        <f>IF(原始数据!AP177="","",IF(COUNTIF(原始数据!177:177,原始数据!AP177)&gt;1,"×",""))</f>
        <v/>
      </c>
      <c r="AI176" t="str">
        <f>IF(原始数据!AQ177="","",IF(COUNTIF(原始数据!177:177,原始数据!AQ177)&gt;1,"×",""))</f>
        <v/>
      </c>
      <c r="AJ176" t="str">
        <f>IF(原始数据!AR177="","",IF(COUNTIF(原始数据!177:177,原始数据!AR177)&gt;1,"×",""))</f>
        <v/>
      </c>
      <c r="AK176" t="str">
        <f>IF(原始数据!AS177="","",IF(COUNTIF(原始数据!177:177,原始数据!AS177)&gt;1,"×",""))</f>
        <v/>
      </c>
      <c r="AL176" t="str">
        <f>IF(原始数据!AT177="","",IF(COUNTIF(原始数据!177:177,原始数据!AT177)&gt;1,"×",""))</f>
        <v/>
      </c>
      <c r="AM176" t="str">
        <f>IF(原始数据!AU177="","",IF(COUNTIF(原始数据!177:177,原始数据!AU177)&gt;1,"×",""))</f>
        <v/>
      </c>
      <c r="AN176" t="str">
        <f>IF(原始数据!AV177="","",IF(COUNTIF(原始数据!177:177,原始数据!AV177)&gt;1,"×",""))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IF(原始数据!X178="-","",IF(原始数据!X178="","",IF(COUNT(FIND(原始数据!X178,原始数据!178:178))=2,"×","")))</f>
        <v/>
      </c>
      <c r="W177" t="str">
        <f>IF(原始数据!Y178="","",IF(COUNTIF(原始数据!178:178,原始数据!Y178)&gt;1,"×",""))</f>
        <v/>
      </c>
      <c r="X177" t="str">
        <f>IF(原始数据!Z178="","",IF(COUNTIF(原始数据!178:178,原始数据!Z178)&gt;1,"×",""))</f>
        <v/>
      </c>
      <c r="Y177" t="str">
        <f>IF(原始数据!AB178="","",IF(COUNTIF(原始数据!178:178,原始数据!AB178)&gt;1,"×",""))</f>
        <v/>
      </c>
      <c r="Z177" t="str">
        <f>IF(原始数据!AC178="","",IF(COUNTIF(原始数据!178:178,原始数据!AC178)&gt;1,"×",""))</f>
        <v/>
      </c>
      <c r="AA177" t="str">
        <f>IF(原始数据!AE178="","",IF(COUNTIF(原始数据!178:178,原始数据!AE178)&gt;1,"×",""))</f>
        <v/>
      </c>
      <c r="AB177" t="str">
        <f>IF(原始数据!AF178="","",IF(COUNTIF(原始数据!178:178,原始数据!AF178)&gt;1,"×",""))</f>
        <v/>
      </c>
      <c r="AC177" t="str">
        <f>IF(原始数据!AK178="","",IF(COUNTIF(原始数据!178:178,原始数据!AK178)&gt;1,"×",""))</f>
        <v/>
      </c>
      <c r="AD177" t="str">
        <f>IF(原始数据!AL178="","",IF(COUNTIF(原始数据!178:178,原始数据!AL178)&gt;1,"×",""))</f>
        <v/>
      </c>
      <c r="AE177" t="str">
        <f>IF(原始数据!AM178="","",IF(COUNTIF(原始数据!178:178,原始数据!AM178)&gt;1,"×",""))</f>
        <v/>
      </c>
      <c r="AF177" t="str">
        <f>IF(原始数据!AN178="","",IF(COUNTIF(原始数据!178:178,原始数据!AN178)&gt;1,"×",""))</f>
        <v/>
      </c>
      <c r="AG177" t="str">
        <f>IF(原始数据!AO178="","",IF(COUNTIF(原始数据!178:178,原始数据!AO178)&gt;1,"×",""))</f>
        <v/>
      </c>
      <c r="AH177" t="str">
        <f>IF(原始数据!AP178="","",IF(COUNTIF(原始数据!178:178,原始数据!AP178)&gt;1,"×",""))</f>
        <v/>
      </c>
      <c r="AI177" t="str">
        <f>IF(原始数据!AQ178="","",IF(COUNTIF(原始数据!178:178,原始数据!AQ178)&gt;1,"×",""))</f>
        <v/>
      </c>
      <c r="AJ177" t="str">
        <f>IF(原始数据!AR178="","",IF(COUNTIF(原始数据!178:178,原始数据!AR178)&gt;1,"×",""))</f>
        <v/>
      </c>
      <c r="AK177" t="str">
        <f>IF(原始数据!AS178="","",IF(COUNTIF(原始数据!178:178,原始数据!AS178)&gt;1,"×",""))</f>
        <v/>
      </c>
      <c r="AL177" t="str">
        <f>IF(原始数据!AT178="","",IF(COUNTIF(原始数据!178:178,原始数据!AT178)&gt;1,"×",""))</f>
        <v/>
      </c>
      <c r="AM177" t="str">
        <f>IF(原始数据!AU178="","",IF(COUNTIF(原始数据!178:178,原始数据!AU178)&gt;1,"×",""))</f>
        <v/>
      </c>
      <c r="AN177" t="str">
        <f>IF(原始数据!AV178="","",IF(COUNTIF(原始数据!178:178,原始数据!AV178)&gt;1,"×",""))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IF(原始数据!X179="-","",IF(原始数据!X179="","",IF(COUNT(FIND(原始数据!X179,原始数据!179:179))=2,"×","")))</f>
        <v/>
      </c>
      <c r="W178" t="str">
        <f>IF(原始数据!Y179="","",IF(COUNTIF(原始数据!179:179,原始数据!Y179)&gt;1,"×",""))</f>
        <v/>
      </c>
      <c r="X178" t="str">
        <f>IF(原始数据!Z179="","",IF(COUNTIF(原始数据!179:179,原始数据!Z179)&gt;1,"×",""))</f>
        <v/>
      </c>
      <c r="Y178" t="str">
        <f>IF(原始数据!AB179="","",IF(COUNTIF(原始数据!179:179,原始数据!AB179)&gt;1,"×",""))</f>
        <v/>
      </c>
      <c r="Z178" t="str">
        <f>IF(原始数据!AC179="","",IF(COUNTIF(原始数据!179:179,原始数据!AC179)&gt;1,"×",""))</f>
        <v/>
      </c>
      <c r="AA178" t="str">
        <f>IF(原始数据!AE179="","",IF(COUNTIF(原始数据!179:179,原始数据!AE179)&gt;1,"×",""))</f>
        <v/>
      </c>
      <c r="AB178" t="str">
        <f>IF(原始数据!AF179="","",IF(COUNTIF(原始数据!179:179,原始数据!AF179)&gt;1,"×",""))</f>
        <v/>
      </c>
      <c r="AC178" t="str">
        <f>IF(原始数据!AK179="","",IF(COUNTIF(原始数据!179:179,原始数据!AK179)&gt;1,"×",""))</f>
        <v/>
      </c>
      <c r="AD178" t="str">
        <f>IF(原始数据!AL179="","",IF(COUNTIF(原始数据!179:179,原始数据!AL179)&gt;1,"×",""))</f>
        <v/>
      </c>
      <c r="AE178" t="str">
        <f>IF(原始数据!AM179="","",IF(COUNTIF(原始数据!179:179,原始数据!AM179)&gt;1,"×",""))</f>
        <v/>
      </c>
      <c r="AF178" t="str">
        <f>IF(原始数据!AN179="","",IF(COUNTIF(原始数据!179:179,原始数据!AN179)&gt;1,"×",""))</f>
        <v/>
      </c>
      <c r="AG178" t="str">
        <f>IF(原始数据!AO179="","",IF(COUNTIF(原始数据!179:179,原始数据!AO179)&gt;1,"×",""))</f>
        <v/>
      </c>
      <c r="AH178" t="str">
        <f>IF(原始数据!AP179="","",IF(COUNTIF(原始数据!179:179,原始数据!AP179)&gt;1,"×",""))</f>
        <v/>
      </c>
      <c r="AI178" t="str">
        <f>IF(原始数据!AQ179="","",IF(COUNTIF(原始数据!179:179,原始数据!AQ179)&gt;1,"×",""))</f>
        <v/>
      </c>
      <c r="AJ178" t="str">
        <f>IF(原始数据!AR179="","",IF(COUNTIF(原始数据!179:179,原始数据!AR179)&gt;1,"×",""))</f>
        <v/>
      </c>
      <c r="AK178" t="str">
        <f>IF(原始数据!AS179="","",IF(COUNTIF(原始数据!179:179,原始数据!AS179)&gt;1,"×",""))</f>
        <v/>
      </c>
      <c r="AL178" t="str">
        <f>IF(原始数据!AT179="","",IF(COUNTIF(原始数据!179:179,原始数据!AT179)&gt;1,"×",""))</f>
        <v/>
      </c>
      <c r="AM178" t="str">
        <f>IF(原始数据!AU179="","",IF(COUNTIF(原始数据!179:179,原始数据!AU179)&gt;1,"×",""))</f>
        <v/>
      </c>
      <c r="AN178" t="str">
        <f>IF(原始数据!AV179="","",IF(COUNTIF(原始数据!179:179,原始数据!AV179)&gt;1,"×",""))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IF(原始数据!X180="-","",IF(原始数据!X180="","",IF(COUNT(FIND(原始数据!X180,原始数据!180:180))=2,"×","")))</f>
        <v/>
      </c>
      <c r="W179" t="str">
        <f>IF(原始数据!Y180="","",IF(COUNTIF(原始数据!180:180,原始数据!Y180)&gt;1,"×",""))</f>
        <v/>
      </c>
      <c r="X179" t="str">
        <f>IF(原始数据!Z180="","",IF(COUNTIF(原始数据!180:180,原始数据!Z180)&gt;1,"×",""))</f>
        <v/>
      </c>
      <c r="Y179" t="str">
        <f>IF(原始数据!AB180="","",IF(COUNTIF(原始数据!180:180,原始数据!AB180)&gt;1,"×",""))</f>
        <v/>
      </c>
      <c r="Z179" t="str">
        <f>IF(原始数据!AC180="","",IF(COUNTIF(原始数据!180:180,原始数据!AC180)&gt;1,"×",""))</f>
        <v/>
      </c>
      <c r="AA179" t="str">
        <f>IF(原始数据!AE180="","",IF(COUNTIF(原始数据!180:180,原始数据!AE180)&gt;1,"×",""))</f>
        <v/>
      </c>
      <c r="AB179" t="str">
        <f>IF(原始数据!AF180="","",IF(COUNTIF(原始数据!180:180,原始数据!AF180)&gt;1,"×",""))</f>
        <v/>
      </c>
      <c r="AC179" t="str">
        <f>IF(原始数据!AK180="","",IF(COUNTIF(原始数据!180:180,原始数据!AK180)&gt;1,"×",""))</f>
        <v/>
      </c>
      <c r="AD179" t="str">
        <f>IF(原始数据!AL180="","",IF(COUNTIF(原始数据!180:180,原始数据!AL180)&gt;1,"×",""))</f>
        <v/>
      </c>
      <c r="AE179" t="str">
        <f>IF(原始数据!AM180="","",IF(COUNTIF(原始数据!180:180,原始数据!AM180)&gt;1,"×",""))</f>
        <v/>
      </c>
      <c r="AF179" t="str">
        <f>IF(原始数据!AN180="","",IF(COUNTIF(原始数据!180:180,原始数据!AN180)&gt;1,"×",""))</f>
        <v/>
      </c>
      <c r="AG179" t="str">
        <f>IF(原始数据!AO180="","",IF(COUNTIF(原始数据!180:180,原始数据!AO180)&gt;1,"×",""))</f>
        <v/>
      </c>
      <c r="AH179" t="str">
        <f>IF(原始数据!AP180="","",IF(COUNTIF(原始数据!180:180,原始数据!AP180)&gt;1,"×",""))</f>
        <v/>
      </c>
      <c r="AI179" t="str">
        <f>IF(原始数据!AQ180="","",IF(COUNTIF(原始数据!180:180,原始数据!AQ180)&gt;1,"×",""))</f>
        <v/>
      </c>
      <c r="AJ179" t="str">
        <f>IF(原始数据!AR180="","",IF(COUNTIF(原始数据!180:180,原始数据!AR180)&gt;1,"×",""))</f>
        <v/>
      </c>
      <c r="AK179" t="str">
        <f>IF(原始数据!AS180="","",IF(COUNTIF(原始数据!180:180,原始数据!AS180)&gt;1,"×",""))</f>
        <v/>
      </c>
      <c r="AL179" t="str">
        <f>IF(原始数据!AT180="","",IF(COUNTIF(原始数据!180:180,原始数据!AT180)&gt;1,"×",""))</f>
        <v/>
      </c>
      <c r="AM179" t="str">
        <f>IF(原始数据!AU180="","",IF(COUNTIF(原始数据!180:180,原始数据!AU180)&gt;1,"×",""))</f>
        <v/>
      </c>
      <c r="AN179" t="str">
        <f>IF(原始数据!AV180="","",IF(COUNTIF(原始数据!180:180,原始数据!AV180)&gt;1,"×",""))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IF(原始数据!X181="-","",IF(原始数据!X181="","",IF(COUNT(FIND(原始数据!X181,原始数据!181:181))=2,"×","")))</f>
        <v/>
      </c>
      <c r="W180" t="str">
        <f>IF(原始数据!Y181="","",IF(COUNTIF(原始数据!181:181,原始数据!Y181)&gt;1,"×",""))</f>
        <v/>
      </c>
      <c r="X180" t="str">
        <f>IF(原始数据!Z181="","",IF(COUNTIF(原始数据!181:181,原始数据!Z181)&gt;1,"×",""))</f>
        <v/>
      </c>
      <c r="Y180" t="str">
        <f>IF(原始数据!AB181="","",IF(COUNTIF(原始数据!181:181,原始数据!AB181)&gt;1,"×",""))</f>
        <v/>
      </c>
      <c r="Z180" t="str">
        <f>IF(原始数据!AC181="","",IF(COUNTIF(原始数据!181:181,原始数据!AC181)&gt;1,"×",""))</f>
        <v/>
      </c>
      <c r="AA180" t="str">
        <f>IF(原始数据!AE181="","",IF(COUNTIF(原始数据!181:181,原始数据!AE181)&gt;1,"×",""))</f>
        <v/>
      </c>
      <c r="AB180" t="str">
        <f>IF(原始数据!AF181="","",IF(COUNTIF(原始数据!181:181,原始数据!AF181)&gt;1,"×",""))</f>
        <v/>
      </c>
      <c r="AC180" t="str">
        <f>IF(原始数据!AK181="","",IF(COUNTIF(原始数据!181:181,原始数据!AK181)&gt;1,"×",""))</f>
        <v/>
      </c>
      <c r="AD180" t="str">
        <f>IF(原始数据!AL181="","",IF(COUNTIF(原始数据!181:181,原始数据!AL181)&gt;1,"×",""))</f>
        <v/>
      </c>
      <c r="AE180" t="str">
        <f>IF(原始数据!AM181="","",IF(COUNTIF(原始数据!181:181,原始数据!AM181)&gt;1,"×",""))</f>
        <v/>
      </c>
      <c r="AF180" t="str">
        <f>IF(原始数据!AN181="","",IF(COUNTIF(原始数据!181:181,原始数据!AN181)&gt;1,"×",""))</f>
        <v/>
      </c>
      <c r="AG180" t="str">
        <f>IF(原始数据!AO181="","",IF(COUNTIF(原始数据!181:181,原始数据!AO181)&gt;1,"×",""))</f>
        <v/>
      </c>
      <c r="AH180" t="str">
        <f>IF(原始数据!AP181="","",IF(COUNTIF(原始数据!181:181,原始数据!AP181)&gt;1,"×",""))</f>
        <v/>
      </c>
      <c r="AI180" t="str">
        <f>IF(原始数据!AQ181="","",IF(COUNTIF(原始数据!181:181,原始数据!AQ181)&gt;1,"×",""))</f>
        <v/>
      </c>
      <c r="AJ180" t="str">
        <f>IF(原始数据!AR181="","",IF(COUNTIF(原始数据!181:181,原始数据!AR181)&gt;1,"×",""))</f>
        <v/>
      </c>
      <c r="AK180" t="str">
        <f>IF(原始数据!AS181="","",IF(COUNTIF(原始数据!181:181,原始数据!AS181)&gt;1,"×",""))</f>
        <v/>
      </c>
      <c r="AL180" t="str">
        <f>IF(原始数据!AT181="","",IF(COUNTIF(原始数据!181:181,原始数据!AT181)&gt;1,"×",""))</f>
        <v/>
      </c>
      <c r="AM180" t="str">
        <f>IF(原始数据!AU181="","",IF(COUNTIF(原始数据!181:181,原始数据!AU181)&gt;1,"×",""))</f>
        <v/>
      </c>
      <c r="AN180" t="str">
        <f>IF(原始数据!AV181="","",IF(COUNTIF(原始数据!181:181,原始数据!AV181)&gt;1,"×",""))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IF(原始数据!X182="-","",IF(原始数据!X182="","",IF(COUNT(FIND(原始数据!X182,原始数据!182:182))=2,"×","")))</f>
        <v/>
      </c>
      <c r="W181" t="str">
        <f>IF(原始数据!Y182="","",IF(COUNTIF(原始数据!182:182,原始数据!Y182)&gt;1,"×",""))</f>
        <v/>
      </c>
      <c r="X181" t="str">
        <f>IF(原始数据!Z182="","",IF(COUNTIF(原始数据!182:182,原始数据!Z182)&gt;1,"×",""))</f>
        <v/>
      </c>
      <c r="Y181" t="str">
        <f>IF(原始数据!AB182="","",IF(COUNTIF(原始数据!182:182,原始数据!AB182)&gt;1,"×",""))</f>
        <v/>
      </c>
      <c r="Z181" t="str">
        <f>IF(原始数据!AC182="","",IF(COUNTIF(原始数据!182:182,原始数据!AC182)&gt;1,"×",""))</f>
        <v/>
      </c>
      <c r="AA181" t="str">
        <f>IF(原始数据!AE182="","",IF(COUNTIF(原始数据!182:182,原始数据!AE182)&gt;1,"×",""))</f>
        <v/>
      </c>
      <c r="AB181" t="str">
        <f>IF(原始数据!AF182="","",IF(COUNTIF(原始数据!182:182,原始数据!AF182)&gt;1,"×",""))</f>
        <v/>
      </c>
      <c r="AC181" t="str">
        <f>IF(原始数据!AK182="","",IF(COUNTIF(原始数据!182:182,原始数据!AK182)&gt;1,"×",""))</f>
        <v/>
      </c>
      <c r="AD181" t="str">
        <f>IF(原始数据!AL182="","",IF(COUNTIF(原始数据!182:182,原始数据!AL182)&gt;1,"×",""))</f>
        <v/>
      </c>
      <c r="AE181" t="str">
        <f>IF(原始数据!AM182="","",IF(COUNTIF(原始数据!182:182,原始数据!AM182)&gt;1,"×",""))</f>
        <v/>
      </c>
      <c r="AF181" t="str">
        <f>IF(原始数据!AN182="","",IF(COUNTIF(原始数据!182:182,原始数据!AN182)&gt;1,"×",""))</f>
        <v/>
      </c>
      <c r="AG181" t="str">
        <f>IF(原始数据!AO182="","",IF(COUNTIF(原始数据!182:182,原始数据!AO182)&gt;1,"×",""))</f>
        <v/>
      </c>
      <c r="AH181" t="str">
        <f>IF(原始数据!AP182="","",IF(COUNTIF(原始数据!182:182,原始数据!AP182)&gt;1,"×",""))</f>
        <v/>
      </c>
      <c r="AI181" t="str">
        <f>IF(原始数据!AQ182="","",IF(COUNTIF(原始数据!182:182,原始数据!AQ182)&gt;1,"×",""))</f>
        <v/>
      </c>
      <c r="AJ181" t="str">
        <f>IF(原始数据!AR182="","",IF(COUNTIF(原始数据!182:182,原始数据!AR182)&gt;1,"×",""))</f>
        <v/>
      </c>
      <c r="AK181" t="str">
        <f>IF(原始数据!AS182="","",IF(COUNTIF(原始数据!182:182,原始数据!AS182)&gt;1,"×",""))</f>
        <v/>
      </c>
      <c r="AL181" t="str">
        <f>IF(原始数据!AT182="","",IF(COUNTIF(原始数据!182:182,原始数据!AT182)&gt;1,"×",""))</f>
        <v/>
      </c>
      <c r="AM181" t="str">
        <f>IF(原始数据!AU182="","",IF(COUNTIF(原始数据!182:182,原始数据!AU182)&gt;1,"×",""))</f>
        <v/>
      </c>
      <c r="AN181" t="str">
        <f>IF(原始数据!AV182="","",IF(COUNTIF(原始数据!182:182,原始数据!AV182)&gt;1,"×",""))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IF(原始数据!X183="-","",IF(原始数据!X183="","",IF(COUNT(FIND(原始数据!X183,原始数据!183:183))=2,"×","")))</f>
        <v/>
      </c>
      <c r="W182" t="str">
        <f>IF(原始数据!Y183="","",IF(COUNTIF(原始数据!183:183,原始数据!Y183)&gt;1,"×",""))</f>
        <v/>
      </c>
      <c r="X182" t="str">
        <f>IF(原始数据!Z183="","",IF(COUNTIF(原始数据!183:183,原始数据!Z183)&gt;1,"×",""))</f>
        <v/>
      </c>
      <c r="Y182" t="str">
        <f>IF(原始数据!AB183="","",IF(COUNTIF(原始数据!183:183,原始数据!AB183)&gt;1,"×",""))</f>
        <v/>
      </c>
      <c r="Z182" t="str">
        <f>IF(原始数据!AC183="","",IF(COUNTIF(原始数据!183:183,原始数据!AC183)&gt;1,"×",""))</f>
        <v/>
      </c>
      <c r="AA182" t="str">
        <f>IF(原始数据!AE183="","",IF(COUNTIF(原始数据!183:183,原始数据!AE183)&gt;1,"×",""))</f>
        <v/>
      </c>
      <c r="AB182" t="str">
        <f>IF(原始数据!AF183="","",IF(COUNTIF(原始数据!183:183,原始数据!AF183)&gt;1,"×",""))</f>
        <v/>
      </c>
      <c r="AC182" t="str">
        <f>IF(原始数据!AK183="","",IF(COUNTIF(原始数据!183:183,原始数据!AK183)&gt;1,"×",""))</f>
        <v/>
      </c>
      <c r="AD182" t="str">
        <f>IF(原始数据!AL183="","",IF(COUNTIF(原始数据!183:183,原始数据!AL183)&gt;1,"×",""))</f>
        <v/>
      </c>
      <c r="AE182" t="str">
        <f>IF(原始数据!AM183="","",IF(COUNTIF(原始数据!183:183,原始数据!AM183)&gt;1,"×",""))</f>
        <v/>
      </c>
      <c r="AF182" t="str">
        <f>IF(原始数据!AN183="","",IF(COUNTIF(原始数据!183:183,原始数据!AN183)&gt;1,"×",""))</f>
        <v/>
      </c>
      <c r="AG182" t="str">
        <f>IF(原始数据!AO183="","",IF(COUNTIF(原始数据!183:183,原始数据!AO183)&gt;1,"×",""))</f>
        <v/>
      </c>
      <c r="AH182" t="str">
        <f>IF(原始数据!AP183="","",IF(COUNTIF(原始数据!183:183,原始数据!AP183)&gt;1,"×",""))</f>
        <v/>
      </c>
      <c r="AI182" t="str">
        <f>IF(原始数据!AQ183="","",IF(COUNTIF(原始数据!183:183,原始数据!AQ183)&gt;1,"×",""))</f>
        <v/>
      </c>
      <c r="AJ182" t="str">
        <f>IF(原始数据!AR183="","",IF(COUNTIF(原始数据!183:183,原始数据!AR183)&gt;1,"×",""))</f>
        <v/>
      </c>
      <c r="AK182" t="str">
        <f>IF(原始数据!AS183="","",IF(COUNTIF(原始数据!183:183,原始数据!AS183)&gt;1,"×",""))</f>
        <v/>
      </c>
      <c r="AL182" t="str">
        <f>IF(原始数据!AT183="","",IF(COUNTIF(原始数据!183:183,原始数据!AT183)&gt;1,"×",""))</f>
        <v/>
      </c>
      <c r="AM182" t="str">
        <f>IF(原始数据!AU183="","",IF(COUNTIF(原始数据!183:183,原始数据!AU183)&gt;1,"×",""))</f>
        <v/>
      </c>
      <c r="AN182" t="str">
        <f>IF(原始数据!AV183="","",IF(COUNTIF(原始数据!183:183,原始数据!AV183)&gt;1,"×",""))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IF(原始数据!X184="-","",IF(原始数据!X184="","",IF(COUNT(FIND(原始数据!X184,原始数据!184:184))=2,"×","")))</f>
        <v/>
      </c>
      <c r="W183" t="str">
        <f>IF(原始数据!Y184="","",IF(COUNTIF(原始数据!184:184,原始数据!Y184)&gt;1,"×",""))</f>
        <v/>
      </c>
      <c r="X183" t="str">
        <f>IF(原始数据!Z184="","",IF(COUNTIF(原始数据!184:184,原始数据!Z184)&gt;1,"×",""))</f>
        <v/>
      </c>
      <c r="Y183" t="str">
        <f>IF(原始数据!AB184="","",IF(COUNTIF(原始数据!184:184,原始数据!AB184)&gt;1,"×",""))</f>
        <v/>
      </c>
      <c r="Z183" t="str">
        <f>IF(原始数据!AC184="","",IF(COUNTIF(原始数据!184:184,原始数据!AC184)&gt;1,"×",""))</f>
        <v/>
      </c>
      <c r="AA183" t="str">
        <f>IF(原始数据!AE184="","",IF(COUNTIF(原始数据!184:184,原始数据!AE184)&gt;1,"×",""))</f>
        <v/>
      </c>
      <c r="AB183" t="str">
        <f>IF(原始数据!AF184="","",IF(COUNTIF(原始数据!184:184,原始数据!AF184)&gt;1,"×",""))</f>
        <v/>
      </c>
      <c r="AC183" t="str">
        <f>IF(原始数据!AK184="","",IF(COUNTIF(原始数据!184:184,原始数据!AK184)&gt;1,"×",""))</f>
        <v/>
      </c>
      <c r="AD183" t="str">
        <f>IF(原始数据!AL184="","",IF(COUNTIF(原始数据!184:184,原始数据!AL184)&gt;1,"×",""))</f>
        <v/>
      </c>
      <c r="AE183" t="str">
        <f>IF(原始数据!AM184="","",IF(COUNTIF(原始数据!184:184,原始数据!AM184)&gt;1,"×",""))</f>
        <v/>
      </c>
      <c r="AF183" t="str">
        <f>IF(原始数据!AN184="","",IF(COUNTIF(原始数据!184:184,原始数据!AN184)&gt;1,"×",""))</f>
        <v/>
      </c>
      <c r="AG183" t="str">
        <f>IF(原始数据!AO184="","",IF(COUNTIF(原始数据!184:184,原始数据!AO184)&gt;1,"×",""))</f>
        <v/>
      </c>
      <c r="AH183" t="str">
        <f>IF(原始数据!AP184="","",IF(COUNTIF(原始数据!184:184,原始数据!AP184)&gt;1,"×",""))</f>
        <v/>
      </c>
      <c r="AI183" t="str">
        <f>IF(原始数据!AQ184="","",IF(COUNTIF(原始数据!184:184,原始数据!AQ184)&gt;1,"×",""))</f>
        <v/>
      </c>
      <c r="AJ183" t="str">
        <f>IF(原始数据!AR184="","",IF(COUNTIF(原始数据!184:184,原始数据!AR184)&gt;1,"×",""))</f>
        <v/>
      </c>
      <c r="AK183" t="str">
        <f>IF(原始数据!AS184="","",IF(COUNTIF(原始数据!184:184,原始数据!AS184)&gt;1,"×",""))</f>
        <v/>
      </c>
      <c r="AL183" t="str">
        <f>IF(原始数据!AT184="","",IF(COUNTIF(原始数据!184:184,原始数据!AT184)&gt;1,"×",""))</f>
        <v/>
      </c>
      <c r="AM183" t="str">
        <f>IF(原始数据!AU184="","",IF(COUNTIF(原始数据!184:184,原始数据!AU184)&gt;1,"×",""))</f>
        <v/>
      </c>
      <c r="AN183" t="str">
        <f>IF(原始数据!AV184="","",IF(COUNTIF(原始数据!184:184,原始数据!AV184)&gt;1,"×",""))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IF(原始数据!X185="-","",IF(原始数据!X185="","",IF(COUNT(FIND(原始数据!X185,原始数据!185:185))=2,"×","")))</f>
        <v/>
      </c>
      <c r="W184" t="str">
        <f>IF(原始数据!Y185="","",IF(COUNTIF(原始数据!185:185,原始数据!Y185)&gt;1,"×",""))</f>
        <v/>
      </c>
      <c r="X184" t="str">
        <f>IF(原始数据!Z185="","",IF(COUNTIF(原始数据!185:185,原始数据!Z185)&gt;1,"×",""))</f>
        <v/>
      </c>
      <c r="Y184" t="str">
        <f>IF(原始数据!AB185="","",IF(COUNTIF(原始数据!185:185,原始数据!AB185)&gt;1,"×",""))</f>
        <v/>
      </c>
      <c r="Z184" t="str">
        <f>IF(原始数据!AC185="","",IF(COUNTIF(原始数据!185:185,原始数据!AC185)&gt;1,"×",""))</f>
        <v/>
      </c>
      <c r="AA184" t="str">
        <f>IF(原始数据!AE185="","",IF(COUNTIF(原始数据!185:185,原始数据!AE185)&gt;1,"×",""))</f>
        <v/>
      </c>
      <c r="AB184" t="str">
        <f>IF(原始数据!AF185="","",IF(COUNTIF(原始数据!185:185,原始数据!AF185)&gt;1,"×",""))</f>
        <v/>
      </c>
      <c r="AC184" t="str">
        <f>IF(原始数据!AK185="","",IF(COUNTIF(原始数据!185:185,原始数据!AK185)&gt;1,"×",""))</f>
        <v/>
      </c>
      <c r="AD184" t="str">
        <f>IF(原始数据!AL185="","",IF(COUNTIF(原始数据!185:185,原始数据!AL185)&gt;1,"×",""))</f>
        <v/>
      </c>
      <c r="AE184" t="str">
        <f>IF(原始数据!AM185="","",IF(COUNTIF(原始数据!185:185,原始数据!AM185)&gt;1,"×",""))</f>
        <v/>
      </c>
      <c r="AF184" t="str">
        <f>IF(原始数据!AN185="","",IF(COUNTIF(原始数据!185:185,原始数据!AN185)&gt;1,"×",""))</f>
        <v/>
      </c>
      <c r="AG184" t="str">
        <f>IF(原始数据!AO185="","",IF(COUNTIF(原始数据!185:185,原始数据!AO185)&gt;1,"×",""))</f>
        <v/>
      </c>
      <c r="AH184" t="str">
        <f>IF(原始数据!AP185="","",IF(COUNTIF(原始数据!185:185,原始数据!AP185)&gt;1,"×",""))</f>
        <v/>
      </c>
      <c r="AI184" t="str">
        <f>IF(原始数据!AQ185="","",IF(COUNTIF(原始数据!185:185,原始数据!AQ185)&gt;1,"×",""))</f>
        <v/>
      </c>
      <c r="AJ184" t="str">
        <f>IF(原始数据!AR185="","",IF(COUNTIF(原始数据!185:185,原始数据!AR185)&gt;1,"×",""))</f>
        <v/>
      </c>
      <c r="AK184" t="str">
        <f>IF(原始数据!AS185="","",IF(COUNTIF(原始数据!185:185,原始数据!AS185)&gt;1,"×",""))</f>
        <v/>
      </c>
      <c r="AL184" t="str">
        <f>IF(原始数据!AT185="","",IF(COUNTIF(原始数据!185:185,原始数据!AT185)&gt;1,"×",""))</f>
        <v/>
      </c>
      <c r="AM184" t="str">
        <f>IF(原始数据!AU185="","",IF(COUNTIF(原始数据!185:185,原始数据!AU185)&gt;1,"×",""))</f>
        <v/>
      </c>
      <c r="AN184" t="str">
        <f>IF(原始数据!AV185="","",IF(COUNTIF(原始数据!185:185,原始数据!AV185)&gt;1,"×",""))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IF(原始数据!X186="-","",IF(原始数据!X186="","",IF(COUNT(FIND(原始数据!X186,原始数据!186:186))=2,"×","")))</f>
        <v/>
      </c>
      <c r="W185" t="str">
        <f>IF(原始数据!Y186="","",IF(COUNTIF(原始数据!186:186,原始数据!Y186)&gt;1,"×",""))</f>
        <v/>
      </c>
      <c r="X185" t="str">
        <f>IF(原始数据!Z186="","",IF(COUNTIF(原始数据!186:186,原始数据!Z186)&gt;1,"×",""))</f>
        <v/>
      </c>
      <c r="Y185" t="str">
        <f>IF(原始数据!AB186="","",IF(COUNTIF(原始数据!186:186,原始数据!AB186)&gt;1,"×",""))</f>
        <v/>
      </c>
      <c r="Z185" t="str">
        <f>IF(原始数据!AC186="","",IF(COUNTIF(原始数据!186:186,原始数据!AC186)&gt;1,"×",""))</f>
        <v/>
      </c>
      <c r="AA185" t="str">
        <f>IF(原始数据!AE186="","",IF(COUNTIF(原始数据!186:186,原始数据!AE186)&gt;1,"×",""))</f>
        <v/>
      </c>
      <c r="AB185" t="str">
        <f>IF(原始数据!AF186="","",IF(COUNTIF(原始数据!186:186,原始数据!AF186)&gt;1,"×",""))</f>
        <v/>
      </c>
      <c r="AC185" t="str">
        <f>IF(原始数据!AK186="","",IF(COUNTIF(原始数据!186:186,原始数据!AK186)&gt;1,"×",""))</f>
        <v/>
      </c>
      <c r="AD185" t="str">
        <f>IF(原始数据!AL186="","",IF(COUNTIF(原始数据!186:186,原始数据!AL186)&gt;1,"×",""))</f>
        <v/>
      </c>
      <c r="AE185" t="str">
        <f>IF(原始数据!AM186="","",IF(COUNTIF(原始数据!186:186,原始数据!AM186)&gt;1,"×",""))</f>
        <v/>
      </c>
      <c r="AF185" t="str">
        <f>IF(原始数据!AN186="","",IF(COUNTIF(原始数据!186:186,原始数据!AN186)&gt;1,"×",""))</f>
        <v/>
      </c>
      <c r="AG185" t="str">
        <f>IF(原始数据!AO186="","",IF(COUNTIF(原始数据!186:186,原始数据!AO186)&gt;1,"×",""))</f>
        <v/>
      </c>
      <c r="AH185" t="str">
        <f>IF(原始数据!AP186="","",IF(COUNTIF(原始数据!186:186,原始数据!AP186)&gt;1,"×",""))</f>
        <v/>
      </c>
      <c r="AI185" t="str">
        <f>IF(原始数据!AQ186="","",IF(COUNTIF(原始数据!186:186,原始数据!AQ186)&gt;1,"×",""))</f>
        <v/>
      </c>
      <c r="AJ185" t="str">
        <f>IF(原始数据!AR186="","",IF(COUNTIF(原始数据!186:186,原始数据!AR186)&gt;1,"×",""))</f>
        <v/>
      </c>
      <c r="AK185" t="str">
        <f>IF(原始数据!AS186="","",IF(COUNTIF(原始数据!186:186,原始数据!AS186)&gt;1,"×",""))</f>
        <v/>
      </c>
      <c r="AL185" t="str">
        <f>IF(原始数据!AT186="","",IF(COUNTIF(原始数据!186:186,原始数据!AT186)&gt;1,"×",""))</f>
        <v/>
      </c>
      <c r="AM185" t="str">
        <f>IF(原始数据!AU186="","",IF(COUNTIF(原始数据!186:186,原始数据!AU186)&gt;1,"×",""))</f>
        <v/>
      </c>
      <c r="AN185" t="str">
        <f>IF(原始数据!AV186="","",IF(COUNTIF(原始数据!186:186,原始数据!AV186)&gt;1,"×",""))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IF(原始数据!X187="-","",IF(原始数据!X187="","",IF(COUNT(FIND(原始数据!X187,原始数据!187:187))=2,"×","")))</f>
        <v/>
      </c>
      <c r="W186" t="str">
        <f>IF(原始数据!Y187="","",IF(COUNTIF(原始数据!187:187,原始数据!Y187)&gt;1,"×",""))</f>
        <v/>
      </c>
      <c r="X186" t="str">
        <f>IF(原始数据!Z187="","",IF(COUNTIF(原始数据!187:187,原始数据!Z187)&gt;1,"×",""))</f>
        <v/>
      </c>
      <c r="Y186" t="str">
        <f>IF(原始数据!AB187="","",IF(COUNTIF(原始数据!187:187,原始数据!AB187)&gt;1,"×",""))</f>
        <v/>
      </c>
      <c r="Z186" t="str">
        <f>IF(原始数据!AC187="","",IF(COUNTIF(原始数据!187:187,原始数据!AC187)&gt;1,"×",""))</f>
        <v/>
      </c>
      <c r="AA186" t="str">
        <f>IF(原始数据!AE187="","",IF(COUNTIF(原始数据!187:187,原始数据!AE187)&gt;1,"×",""))</f>
        <v/>
      </c>
      <c r="AB186" t="str">
        <f>IF(原始数据!AF187="","",IF(COUNTIF(原始数据!187:187,原始数据!AF187)&gt;1,"×",""))</f>
        <v/>
      </c>
      <c r="AC186" t="str">
        <f>IF(原始数据!AK187="","",IF(COUNTIF(原始数据!187:187,原始数据!AK187)&gt;1,"×",""))</f>
        <v/>
      </c>
      <c r="AD186" t="str">
        <f>IF(原始数据!AL187="","",IF(COUNTIF(原始数据!187:187,原始数据!AL187)&gt;1,"×",""))</f>
        <v/>
      </c>
      <c r="AE186" t="str">
        <f>IF(原始数据!AM187="","",IF(COUNTIF(原始数据!187:187,原始数据!AM187)&gt;1,"×",""))</f>
        <v/>
      </c>
      <c r="AF186" t="str">
        <f>IF(原始数据!AN187="","",IF(COUNTIF(原始数据!187:187,原始数据!AN187)&gt;1,"×",""))</f>
        <v/>
      </c>
      <c r="AG186" t="str">
        <f>IF(原始数据!AO187="","",IF(COUNTIF(原始数据!187:187,原始数据!AO187)&gt;1,"×",""))</f>
        <v/>
      </c>
      <c r="AH186" t="str">
        <f>IF(原始数据!AP187="","",IF(COUNTIF(原始数据!187:187,原始数据!AP187)&gt;1,"×",""))</f>
        <v/>
      </c>
      <c r="AI186" t="str">
        <f>IF(原始数据!AQ187="","",IF(COUNTIF(原始数据!187:187,原始数据!AQ187)&gt;1,"×",""))</f>
        <v/>
      </c>
      <c r="AJ186" t="str">
        <f>IF(原始数据!AR187="","",IF(COUNTIF(原始数据!187:187,原始数据!AR187)&gt;1,"×",""))</f>
        <v/>
      </c>
      <c r="AK186" t="str">
        <f>IF(原始数据!AS187="","",IF(COUNTIF(原始数据!187:187,原始数据!AS187)&gt;1,"×",""))</f>
        <v/>
      </c>
      <c r="AL186" t="str">
        <f>IF(原始数据!AT187="","",IF(COUNTIF(原始数据!187:187,原始数据!AT187)&gt;1,"×",""))</f>
        <v/>
      </c>
      <c r="AM186" t="str">
        <f>IF(原始数据!AU187="","",IF(COUNTIF(原始数据!187:187,原始数据!AU187)&gt;1,"×",""))</f>
        <v/>
      </c>
      <c r="AN186" t="str">
        <f>IF(原始数据!AV187="","",IF(COUNTIF(原始数据!187:187,原始数据!AV187)&gt;1,"×",""))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IF(原始数据!X188="-","",IF(原始数据!X188="","",IF(COUNT(FIND(原始数据!X188,原始数据!188:188))=2,"×","")))</f>
        <v/>
      </c>
      <c r="W187" t="str">
        <f>IF(原始数据!Y188="","",IF(COUNTIF(原始数据!188:188,原始数据!Y188)&gt;1,"×",""))</f>
        <v/>
      </c>
      <c r="X187" t="str">
        <f>IF(原始数据!Z188="","",IF(COUNTIF(原始数据!188:188,原始数据!Z188)&gt;1,"×",""))</f>
        <v/>
      </c>
      <c r="Y187" t="str">
        <f>IF(原始数据!AB188="","",IF(COUNTIF(原始数据!188:188,原始数据!AB188)&gt;1,"×",""))</f>
        <v/>
      </c>
      <c r="Z187" t="str">
        <f>IF(原始数据!AC188="","",IF(COUNTIF(原始数据!188:188,原始数据!AC188)&gt;1,"×",""))</f>
        <v/>
      </c>
      <c r="AA187" t="str">
        <f>IF(原始数据!AE188="","",IF(COUNTIF(原始数据!188:188,原始数据!AE188)&gt;1,"×",""))</f>
        <v/>
      </c>
      <c r="AB187" t="str">
        <f>IF(原始数据!AF188="","",IF(COUNTIF(原始数据!188:188,原始数据!AF188)&gt;1,"×",""))</f>
        <v/>
      </c>
      <c r="AC187" t="str">
        <f>IF(原始数据!AK188="","",IF(COUNTIF(原始数据!188:188,原始数据!AK188)&gt;1,"×",""))</f>
        <v/>
      </c>
      <c r="AD187" t="str">
        <f>IF(原始数据!AL188="","",IF(COUNTIF(原始数据!188:188,原始数据!AL188)&gt;1,"×",""))</f>
        <v/>
      </c>
      <c r="AE187" t="str">
        <f>IF(原始数据!AM188="","",IF(COUNTIF(原始数据!188:188,原始数据!AM188)&gt;1,"×",""))</f>
        <v/>
      </c>
      <c r="AF187" t="str">
        <f>IF(原始数据!AN188="","",IF(COUNTIF(原始数据!188:188,原始数据!AN188)&gt;1,"×",""))</f>
        <v/>
      </c>
      <c r="AG187" t="str">
        <f>IF(原始数据!AO188="","",IF(COUNTIF(原始数据!188:188,原始数据!AO188)&gt;1,"×",""))</f>
        <v/>
      </c>
      <c r="AH187" t="str">
        <f>IF(原始数据!AP188="","",IF(COUNTIF(原始数据!188:188,原始数据!AP188)&gt;1,"×",""))</f>
        <v/>
      </c>
      <c r="AI187" t="str">
        <f>IF(原始数据!AQ188="","",IF(COUNTIF(原始数据!188:188,原始数据!AQ188)&gt;1,"×",""))</f>
        <v/>
      </c>
      <c r="AJ187" t="str">
        <f>IF(原始数据!AR188="","",IF(COUNTIF(原始数据!188:188,原始数据!AR188)&gt;1,"×",""))</f>
        <v/>
      </c>
      <c r="AK187" t="str">
        <f>IF(原始数据!AS188="","",IF(COUNTIF(原始数据!188:188,原始数据!AS188)&gt;1,"×",""))</f>
        <v/>
      </c>
      <c r="AL187" t="str">
        <f>IF(原始数据!AT188="","",IF(COUNTIF(原始数据!188:188,原始数据!AT188)&gt;1,"×",""))</f>
        <v/>
      </c>
      <c r="AM187" t="str">
        <f>IF(原始数据!AU188="","",IF(COUNTIF(原始数据!188:188,原始数据!AU188)&gt;1,"×",""))</f>
        <v/>
      </c>
      <c r="AN187" t="str">
        <f>IF(原始数据!AV188="","",IF(COUNTIF(原始数据!188:188,原始数据!AV188)&gt;1,"×",""))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IF(原始数据!X189="-","",IF(原始数据!X189="","",IF(COUNT(FIND(原始数据!X189,原始数据!189:189))=2,"×","")))</f>
        <v/>
      </c>
      <c r="W188" t="str">
        <f>IF(原始数据!Y189="","",IF(COUNTIF(原始数据!189:189,原始数据!Y189)&gt;1,"×",""))</f>
        <v/>
      </c>
      <c r="X188" t="str">
        <f>IF(原始数据!Z189="","",IF(COUNTIF(原始数据!189:189,原始数据!Z189)&gt;1,"×",""))</f>
        <v/>
      </c>
      <c r="Y188" t="str">
        <f>IF(原始数据!AB189="","",IF(COUNTIF(原始数据!189:189,原始数据!AB189)&gt;1,"×",""))</f>
        <v/>
      </c>
      <c r="Z188" t="str">
        <f>IF(原始数据!AC189="","",IF(COUNTIF(原始数据!189:189,原始数据!AC189)&gt;1,"×",""))</f>
        <v/>
      </c>
      <c r="AA188" t="str">
        <f>IF(原始数据!AE189="","",IF(COUNTIF(原始数据!189:189,原始数据!AE189)&gt;1,"×",""))</f>
        <v/>
      </c>
      <c r="AB188" t="str">
        <f>IF(原始数据!AF189="","",IF(COUNTIF(原始数据!189:189,原始数据!AF189)&gt;1,"×",""))</f>
        <v/>
      </c>
      <c r="AC188" t="str">
        <f>IF(原始数据!AK189="","",IF(COUNTIF(原始数据!189:189,原始数据!AK189)&gt;1,"×",""))</f>
        <v/>
      </c>
      <c r="AD188" t="str">
        <f>IF(原始数据!AL189="","",IF(COUNTIF(原始数据!189:189,原始数据!AL189)&gt;1,"×",""))</f>
        <v/>
      </c>
      <c r="AE188" t="str">
        <f>IF(原始数据!AM189="","",IF(COUNTIF(原始数据!189:189,原始数据!AM189)&gt;1,"×",""))</f>
        <v/>
      </c>
      <c r="AF188" t="str">
        <f>IF(原始数据!AN189="","",IF(COUNTIF(原始数据!189:189,原始数据!AN189)&gt;1,"×",""))</f>
        <v/>
      </c>
      <c r="AG188" t="str">
        <f>IF(原始数据!AO189="","",IF(COUNTIF(原始数据!189:189,原始数据!AO189)&gt;1,"×",""))</f>
        <v/>
      </c>
      <c r="AH188" t="str">
        <f>IF(原始数据!AP189="","",IF(COUNTIF(原始数据!189:189,原始数据!AP189)&gt;1,"×",""))</f>
        <v/>
      </c>
      <c r="AI188" t="str">
        <f>IF(原始数据!AQ189="","",IF(COUNTIF(原始数据!189:189,原始数据!AQ189)&gt;1,"×",""))</f>
        <v/>
      </c>
      <c r="AJ188" t="str">
        <f>IF(原始数据!AR189="","",IF(COUNTIF(原始数据!189:189,原始数据!AR189)&gt;1,"×",""))</f>
        <v/>
      </c>
      <c r="AK188" t="str">
        <f>IF(原始数据!AS189="","",IF(COUNTIF(原始数据!189:189,原始数据!AS189)&gt;1,"×",""))</f>
        <v/>
      </c>
      <c r="AL188" t="str">
        <f>IF(原始数据!AT189="","",IF(COUNTIF(原始数据!189:189,原始数据!AT189)&gt;1,"×",""))</f>
        <v/>
      </c>
      <c r="AM188" t="str">
        <f>IF(原始数据!AU189="","",IF(COUNTIF(原始数据!189:189,原始数据!AU189)&gt;1,"×",""))</f>
        <v/>
      </c>
      <c r="AN188" t="str">
        <f>IF(原始数据!AV189="","",IF(COUNTIF(原始数据!189:189,原始数据!AV189)&gt;1,"×",""))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IF(原始数据!X190="-","",IF(原始数据!X190="","",IF(COUNT(FIND(原始数据!X190,原始数据!190:190))=2,"×","")))</f>
        <v/>
      </c>
      <c r="W189" t="str">
        <f>IF(原始数据!Y190="","",IF(COUNTIF(原始数据!190:190,原始数据!Y190)&gt;1,"×",""))</f>
        <v/>
      </c>
      <c r="X189" t="str">
        <f>IF(原始数据!Z190="","",IF(COUNTIF(原始数据!190:190,原始数据!Z190)&gt;1,"×",""))</f>
        <v/>
      </c>
      <c r="Y189" t="str">
        <f>IF(原始数据!AB190="","",IF(COUNTIF(原始数据!190:190,原始数据!AB190)&gt;1,"×",""))</f>
        <v/>
      </c>
      <c r="Z189" t="str">
        <f>IF(原始数据!AC190="","",IF(COUNTIF(原始数据!190:190,原始数据!AC190)&gt;1,"×",""))</f>
        <v/>
      </c>
      <c r="AA189" t="str">
        <f>IF(原始数据!AE190="","",IF(COUNTIF(原始数据!190:190,原始数据!AE190)&gt;1,"×",""))</f>
        <v/>
      </c>
      <c r="AB189" t="str">
        <f>IF(原始数据!AF190="","",IF(COUNTIF(原始数据!190:190,原始数据!AF190)&gt;1,"×",""))</f>
        <v/>
      </c>
      <c r="AC189" t="str">
        <f>IF(原始数据!AK190="","",IF(COUNTIF(原始数据!190:190,原始数据!AK190)&gt;1,"×",""))</f>
        <v/>
      </c>
      <c r="AD189" t="str">
        <f>IF(原始数据!AL190="","",IF(COUNTIF(原始数据!190:190,原始数据!AL190)&gt;1,"×",""))</f>
        <v/>
      </c>
      <c r="AE189" t="str">
        <f>IF(原始数据!AM190="","",IF(COUNTIF(原始数据!190:190,原始数据!AM190)&gt;1,"×",""))</f>
        <v/>
      </c>
      <c r="AF189" t="str">
        <f>IF(原始数据!AN190="","",IF(COUNTIF(原始数据!190:190,原始数据!AN190)&gt;1,"×",""))</f>
        <v/>
      </c>
      <c r="AG189" t="str">
        <f>IF(原始数据!AO190="","",IF(COUNTIF(原始数据!190:190,原始数据!AO190)&gt;1,"×",""))</f>
        <v/>
      </c>
      <c r="AH189" t="str">
        <f>IF(原始数据!AP190="","",IF(COUNTIF(原始数据!190:190,原始数据!AP190)&gt;1,"×",""))</f>
        <v/>
      </c>
      <c r="AI189" t="str">
        <f>IF(原始数据!AQ190="","",IF(COUNTIF(原始数据!190:190,原始数据!AQ190)&gt;1,"×",""))</f>
        <v/>
      </c>
      <c r="AJ189" t="str">
        <f>IF(原始数据!AR190="","",IF(COUNTIF(原始数据!190:190,原始数据!AR190)&gt;1,"×",""))</f>
        <v/>
      </c>
      <c r="AK189" t="str">
        <f>IF(原始数据!AS190="","",IF(COUNTIF(原始数据!190:190,原始数据!AS190)&gt;1,"×",""))</f>
        <v/>
      </c>
      <c r="AL189" t="str">
        <f>IF(原始数据!AT190="","",IF(COUNTIF(原始数据!190:190,原始数据!AT190)&gt;1,"×",""))</f>
        <v/>
      </c>
      <c r="AM189" t="str">
        <f>IF(原始数据!AU190="","",IF(COUNTIF(原始数据!190:190,原始数据!AU190)&gt;1,"×",""))</f>
        <v/>
      </c>
      <c r="AN189" t="str">
        <f>IF(原始数据!AV190="","",IF(COUNTIF(原始数据!190:190,原始数据!AV190)&gt;1,"×",""))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IF(原始数据!X191="-","",IF(原始数据!X191="","",IF(COUNT(FIND(原始数据!X191,原始数据!191:191))=2,"×","")))</f>
        <v/>
      </c>
      <c r="W190" t="str">
        <f>IF(原始数据!Y191="","",IF(COUNTIF(原始数据!191:191,原始数据!Y191)&gt;1,"×",""))</f>
        <v/>
      </c>
      <c r="X190" t="str">
        <f>IF(原始数据!Z191="","",IF(COUNTIF(原始数据!191:191,原始数据!Z191)&gt;1,"×",""))</f>
        <v/>
      </c>
      <c r="Y190" t="str">
        <f>IF(原始数据!AB191="","",IF(COUNTIF(原始数据!191:191,原始数据!AB191)&gt;1,"×",""))</f>
        <v/>
      </c>
      <c r="Z190" t="str">
        <f>IF(原始数据!AC191="","",IF(COUNTIF(原始数据!191:191,原始数据!AC191)&gt;1,"×",""))</f>
        <v/>
      </c>
      <c r="AA190" t="str">
        <f>IF(原始数据!AE191="","",IF(COUNTIF(原始数据!191:191,原始数据!AE191)&gt;1,"×",""))</f>
        <v/>
      </c>
      <c r="AB190" t="str">
        <f>IF(原始数据!AF191="","",IF(COUNTIF(原始数据!191:191,原始数据!AF191)&gt;1,"×",""))</f>
        <v/>
      </c>
      <c r="AC190" t="str">
        <f>IF(原始数据!AK191="","",IF(COUNTIF(原始数据!191:191,原始数据!AK191)&gt;1,"×",""))</f>
        <v/>
      </c>
      <c r="AD190" t="str">
        <f>IF(原始数据!AL191="","",IF(COUNTIF(原始数据!191:191,原始数据!AL191)&gt;1,"×",""))</f>
        <v/>
      </c>
      <c r="AE190" t="str">
        <f>IF(原始数据!AM191="","",IF(COUNTIF(原始数据!191:191,原始数据!AM191)&gt;1,"×",""))</f>
        <v/>
      </c>
      <c r="AF190" t="str">
        <f>IF(原始数据!AN191="","",IF(COUNTIF(原始数据!191:191,原始数据!AN191)&gt;1,"×",""))</f>
        <v/>
      </c>
      <c r="AG190" t="str">
        <f>IF(原始数据!AO191="","",IF(COUNTIF(原始数据!191:191,原始数据!AO191)&gt;1,"×",""))</f>
        <v/>
      </c>
      <c r="AH190" t="str">
        <f>IF(原始数据!AP191="","",IF(COUNTIF(原始数据!191:191,原始数据!AP191)&gt;1,"×",""))</f>
        <v/>
      </c>
      <c r="AI190" t="str">
        <f>IF(原始数据!AQ191="","",IF(COUNTIF(原始数据!191:191,原始数据!AQ191)&gt;1,"×",""))</f>
        <v/>
      </c>
      <c r="AJ190" t="str">
        <f>IF(原始数据!AR191="","",IF(COUNTIF(原始数据!191:191,原始数据!AR191)&gt;1,"×",""))</f>
        <v/>
      </c>
      <c r="AK190" t="str">
        <f>IF(原始数据!AS191="","",IF(COUNTIF(原始数据!191:191,原始数据!AS191)&gt;1,"×",""))</f>
        <v/>
      </c>
      <c r="AL190" t="str">
        <f>IF(原始数据!AT191="","",IF(COUNTIF(原始数据!191:191,原始数据!AT191)&gt;1,"×",""))</f>
        <v/>
      </c>
      <c r="AM190" t="str">
        <f>IF(原始数据!AU191="","",IF(COUNTIF(原始数据!191:191,原始数据!AU191)&gt;1,"×",""))</f>
        <v/>
      </c>
      <c r="AN190" t="str">
        <f>IF(原始数据!AV191="","",IF(COUNTIF(原始数据!191:191,原始数据!AV191)&gt;1,"×",""))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IF(原始数据!X192="-","",IF(原始数据!X192="","",IF(COUNT(FIND(原始数据!X192,原始数据!192:192))=2,"×","")))</f>
        <v/>
      </c>
      <c r="W191" t="str">
        <f>IF(原始数据!Y192="","",IF(COUNTIF(原始数据!192:192,原始数据!Y192)&gt;1,"×",""))</f>
        <v/>
      </c>
      <c r="X191" t="str">
        <f>IF(原始数据!Z192="","",IF(COUNTIF(原始数据!192:192,原始数据!Z192)&gt;1,"×",""))</f>
        <v/>
      </c>
      <c r="Y191" t="str">
        <f>IF(原始数据!AB192="","",IF(COUNTIF(原始数据!192:192,原始数据!AB192)&gt;1,"×",""))</f>
        <v/>
      </c>
      <c r="Z191" t="str">
        <f>IF(原始数据!AC192="","",IF(COUNTIF(原始数据!192:192,原始数据!AC192)&gt;1,"×",""))</f>
        <v/>
      </c>
      <c r="AA191" t="str">
        <f>IF(原始数据!AE192="","",IF(COUNTIF(原始数据!192:192,原始数据!AE192)&gt;1,"×",""))</f>
        <v/>
      </c>
      <c r="AB191" t="str">
        <f>IF(原始数据!AF192="","",IF(COUNTIF(原始数据!192:192,原始数据!AF192)&gt;1,"×",""))</f>
        <v/>
      </c>
      <c r="AC191" t="str">
        <f>IF(原始数据!AK192="","",IF(COUNTIF(原始数据!192:192,原始数据!AK192)&gt;1,"×",""))</f>
        <v/>
      </c>
      <c r="AD191" t="str">
        <f>IF(原始数据!AL192="","",IF(COUNTIF(原始数据!192:192,原始数据!AL192)&gt;1,"×",""))</f>
        <v/>
      </c>
      <c r="AE191" t="str">
        <f>IF(原始数据!AM192="","",IF(COUNTIF(原始数据!192:192,原始数据!AM192)&gt;1,"×",""))</f>
        <v/>
      </c>
      <c r="AF191" t="str">
        <f>IF(原始数据!AN192="","",IF(COUNTIF(原始数据!192:192,原始数据!AN192)&gt;1,"×",""))</f>
        <v/>
      </c>
      <c r="AG191" t="str">
        <f>IF(原始数据!AO192="","",IF(COUNTIF(原始数据!192:192,原始数据!AO192)&gt;1,"×",""))</f>
        <v/>
      </c>
      <c r="AH191" t="str">
        <f>IF(原始数据!AP192="","",IF(COUNTIF(原始数据!192:192,原始数据!AP192)&gt;1,"×",""))</f>
        <v/>
      </c>
      <c r="AI191" t="str">
        <f>IF(原始数据!AQ192="","",IF(COUNTIF(原始数据!192:192,原始数据!AQ192)&gt;1,"×",""))</f>
        <v/>
      </c>
      <c r="AJ191" t="str">
        <f>IF(原始数据!AR192="","",IF(COUNTIF(原始数据!192:192,原始数据!AR192)&gt;1,"×",""))</f>
        <v/>
      </c>
      <c r="AK191" t="str">
        <f>IF(原始数据!AS192="","",IF(COUNTIF(原始数据!192:192,原始数据!AS192)&gt;1,"×",""))</f>
        <v/>
      </c>
      <c r="AL191" t="str">
        <f>IF(原始数据!AT192="","",IF(COUNTIF(原始数据!192:192,原始数据!AT192)&gt;1,"×",""))</f>
        <v/>
      </c>
      <c r="AM191" t="str">
        <f>IF(原始数据!AU192="","",IF(COUNTIF(原始数据!192:192,原始数据!AU192)&gt;1,"×",""))</f>
        <v/>
      </c>
      <c r="AN191" t="str">
        <f>IF(原始数据!AV192="","",IF(COUNTIF(原始数据!192:192,原始数据!AV192)&gt;1,"×",""))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IF(原始数据!X193="-","",IF(原始数据!X193="","",IF(COUNT(FIND(原始数据!X193,原始数据!193:193))=2,"×","")))</f>
        <v/>
      </c>
      <c r="W192" t="str">
        <f>IF(原始数据!Y193="","",IF(COUNTIF(原始数据!193:193,原始数据!Y193)&gt;1,"×",""))</f>
        <v/>
      </c>
      <c r="X192" t="str">
        <f>IF(原始数据!Z193="","",IF(COUNTIF(原始数据!193:193,原始数据!Z193)&gt;1,"×",""))</f>
        <v/>
      </c>
      <c r="Y192" t="str">
        <f>IF(原始数据!AB193="","",IF(COUNTIF(原始数据!193:193,原始数据!AB193)&gt;1,"×",""))</f>
        <v/>
      </c>
      <c r="Z192" t="str">
        <f>IF(原始数据!AC193="","",IF(COUNTIF(原始数据!193:193,原始数据!AC193)&gt;1,"×",""))</f>
        <v/>
      </c>
      <c r="AA192" t="str">
        <f>IF(原始数据!AE193="","",IF(COUNTIF(原始数据!193:193,原始数据!AE193)&gt;1,"×",""))</f>
        <v/>
      </c>
      <c r="AB192" t="str">
        <f>IF(原始数据!AF193="","",IF(COUNTIF(原始数据!193:193,原始数据!AF193)&gt;1,"×",""))</f>
        <v/>
      </c>
      <c r="AC192" t="str">
        <f>IF(原始数据!AK193="","",IF(COUNTIF(原始数据!193:193,原始数据!AK193)&gt;1,"×",""))</f>
        <v/>
      </c>
      <c r="AD192" t="str">
        <f>IF(原始数据!AL193="","",IF(COUNTIF(原始数据!193:193,原始数据!AL193)&gt;1,"×",""))</f>
        <v/>
      </c>
      <c r="AE192" t="str">
        <f>IF(原始数据!AM193="","",IF(COUNTIF(原始数据!193:193,原始数据!AM193)&gt;1,"×",""))</f>
        <v/>
      </c>
      <c r="AF192" t="str">
        <f>IF(原始数据!AN193="","",IF(COUNTIF(原始数据!193:193,原始数据!AN193)&gt;1,"×",""))</f>
        <v/>
      </c>
      <c r="AG192" t="str">
        <f>IF(原始数据!AO193="","",IF(COUNTIF(原始数据!193:193,原始数据!AO193)&gt;1,"×",""))</f>
        <v/>
      </c>
      <c r="AH192" t="str">
        <f>IF(原始数据!AP193="","",IF(COUNTIF(原始数据!193:193,原始数据!AP193)&gt;1,"×",""))</f>
        <v/>
      </c>
      <c r="AI192" t="str">
        <f>IF(原始数据!AQ193="","",IF(COUNTIF(原始数据!193:193,原始数据!AQ193)&gt;1,"×",""))</f>
        <v/>
      </c>
      <c r="AJ192" t="str">
        <f>IF(原始数据!AR193="","",IF(COUNTIF(原始数据!193:193,原始数据!AR193)&gt;1,"×",""))</f>
        <v/>
      </c>
      <c r="AK192" t="str">
        <f>IF(原始数据!AS193="","",IF(COUNTIF(原始数据!193:193,原始数据!AS193)&gt;1,"×",""))</f>
        <v/>
      </c>
      <c r="AL192" t="str">
        <f>IF(原始数据!AT193="","",IF(COUNTIF(原始数据!193:193,原始数据!AT193)&gt;1,"×",""))</f>
        <v/>
      </c>
      <c r="AM192" t="str">
        <f>IF(原始数据!AU193="","",IF(COUNTIF(原始数据!193:193,原始数据!AU193)&gt;1,"×",""))</f>
        <v/>
      </c>
      <c r="AN192" t="str">
        <f>IF(原始数据!AV193="","",IF(COUNTIF(原始数据!193:193,原始数据!AV193)&gt;1,"×",""))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IF(原始数据!X194="-","",IF(原始数据!X194="","",IF(COUNT(FIND(原始数据!X194,原始数据!194:194))=2,"×","")))</f>
        <v/>
      </c>
      <c r="W193" t="str">
        <f>IF(原始数据!Y194="","",IF(COUNTIF(原始数据!194:194,原始数据!Y194)&gt;1,"×",""))</f>
        <v/>
      </c>
      <c r="X193" t="str">
        <f>IF(原始数据!Z194="","",IF(COUNTIF(原始数据!194:194,原始数据!Z194)&gt;1,"×",""))</f>
        <v/>
      </c>
      <c r="Y193" t="str">
        <f>IF(原始数据!AB194="","",IF(COUNTIF(原始数据!194:194,原始数据!AB194)&gt;1,"×",""))</f>
        <v/>
      </c>
      <c r="Z193" t="str">
        <f>IF(原始数据!AC194="","",IF(COUNTIF(原始数据!194:194,原始数据!AC194)&gt;1,"×",""))</f>
        <v/>
      </c>
      <c r="AA193" t="str">
        <f>IF(原始数据!AE194="","",IF(COUNTIF(原始数据!194:194,原始数据!AE194)&gt;1,"×",""))</f>
        <v/>
      </c>
      <c r="AB193" t="str">
        <f>IF(原始数据!AF194="","",IF(COUNTIF(原始数据!194:194,原始数据!AF194)&gt;1,"×",""))</f>
        <v/>
      </c>
      <c r="AC193" t="str">
        <f>IF(原始数据!AK194="","",IF(COUNTIF(原始数据!194:194,原始数据!AK194)&gt;1,"×",""))</f>
        <v/>
      </c>
      <c r="AD193" t="str">
        <f>IF(原始数据!AL194="","",IF(COUNTIF(原始数据!194:194,原始数据!AL194)&gt;1,"×",""))</f>
        <v/>
      </c>
      <c r="AE193" t="str">
        <f>IF(原始数据!AM194="","",IF(COUNTIF(原始数据!194:194,原始数据!AM194)&gt;1,"×",""))</f>
        <v/>
      </c>
      <c r="AF193" t="str">
        <f>IF(原始数据!AN194="","",IF(COUNTIF(原始数据!194:194,原始数据!AN194)&gt;1,"×",""))</f>
        <v/>
      </c>
      <c r="AG193" t="str">
        <f>IF(原始数据!AO194="","",IF(COUNTIF(原始数据!194:194,原始数据!AO194)&gt;1,"×",""))</f>
        <v/>
      </c>
      <c r="AH193" t="str">
        <f>IF(原始数据!AP194="","",IF(COUNTIF(原始数据!194:194,原始数据!AP194)&gt;1,"×",""))</f>
        <v/>
      </c>
      <c r="AI193" t="str">
        <f>IF(原始数据!AQ194="","",IF(COUNTIF(原始数据!194:194,原始数据!AQ194)&gt;1,"×",""))</f>
        <v/>
      </c>
      <c r="AJ193" t="str">
        <f>IF(原始数据!AR194="","",IF(COUNTIF(原始数据!194:194,原始数据!AR194)&gt;1,"×",""))</f>
        <v/>
      </c>
      <c r="AK193" t="str">
        <f>IF(原始数据!AS194="","",IF(COUNTIF(原始数据!194:194,原始数据!AS194)&gt;1,"×",""))</f>
        <v/>
      </c>
      <c r="AL193" t="str">
        <f>IF(原始数据!AT194="","",IF(COUNTIF(原始数据!194:194,原始数据!AT194)&gt;1,"×",""))</f>
        <v/>
      </c>
      <c r="AM193" t="str">
        <f>IF(原始数据!AU194="","",IF(COUNTIF(原始数据!194:194,原始数据!AU194)&gt;1,"×",""))</f>
        <v/>
      </c>
      <c r="AN193" t="str">
        <f>IF(原始数据!AV194="","",IF(COUNTIF(原始数据!194:194,原始数据!AV194)&gt;1,"×",""))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IF(原始数据!X195="-","",IF(原始数据!X195="","",IF(COUNT(FIND(原始数据!X195,原始数据!195:195))=2,"×","")))</f>
        <v/>
      </c>
      <c r="W194" t="str">
        <f>IF(原始数据!Y195="","",IF(COUNTIF(原始数据!195:195,原始数据!Y195)&gt;1,"×",""))</f>
        <v/>
      </c>
      <c r="X194" t="str">
        <f>IF(原始数据!Z195="","",IF(COUNTIF(原始数据!195:195,原始数据!Z195)&gt;1,"×",""))</f>
        <v/>
      </c>
      <c r="Y194" t="str">
        <f>IF(原始数据!AB195="","",IF(COUNTIF(原始数据!195:195,原始数据!AB195)&gt;1,"×",""))</f>
        <v/>
      </c>
      <c r="Z194" t="str">
        <f>IF(原始数据!AC195="","",IF(COUNTIF(原始数据!195:195,原始数据!AC195)&gt;1,"×",""))</f>
        <v/>
      </c>
      <c r="AA194" t="str">
        <f>IF(原始数据!AE195="","",IF(COUNTIF(原始数据!195:195,原始数据!AE195)&gt;1,"×",""))</f>
        <v/>
      </c>
      <c r="AB194" t="str">
        <f>IF(原始数据!AF195="","",IF(COUNTIF(原始数据!195:195,原始数据!AF195)&gt;1,"×",""))</f>
        <v/>
      </c>
      <c r="AC194" t="str">
        <f>IF(原始数据!AK195="","",IF(COUNTIF(原始数据!195:195,原始数据!AK195)&gt;1,"×",""))</f>
        <v/>
      </c>
      <c r="AD194" t="str">
        <f>IF(原始数据!AL195="","",IF(COUNTIF(原始数据!195:195,原始数据!AL195)&gt;1,"×",""))</f>
        <v/>
      </c>
      <c r="AE194" t="str">
        <f>IF(原始数据!AM195="","",IF(COUNTIF(原始数据!195:195,原始数据!AM195)&gt;1,"×",""))</f>
        <v/>
      </c>
      <c r="AF194" t="str">
        <f>IF(原始数据!AN195="","",IF(COUNTIF(原始数据!195:195,原始数据!AN195)&gt;1,"×",""))</f>
        <v/>
      </c>
      <c r="AG194" t="str">
        <f>IF(原始数据!AO195="","",IF(COUNTIF(原始数据!195:195,原始数据!AO195)&gt;1,"×",""))</f>
        <v/>
      </c>
      <c r="AH194" t="str">
        <f>IF(原始数据!AQ195="","",IF(COUNTIF(原始数据!195:195,原始数据!AQ195)&gt;1,"×",""))</f>
        <v/>
      </c>
      <c r="AI194" t="e">
        <f>IF(原始数据!#REF!="","",IF(COUNTIF(原始数据!195:195,原始数据!#REF!)&gt;1,"×",""))</f>
        <v>#REF!</v>
      </c>
      <c r="AJ194" t="str">
        <f>IF(原始数据!AR195="","",IF(COUNTIF(原始数据!195:195,原始数据!AR195)&gt;1,"×",""))</f>
        <v/>
      </c>
      <c r="AK194" t="str">
        <f>IF(原始数据!AS195="","",IF(COUNTIF(原始数据!195:195,原始数据!AS195)&gt;1,"×",""))</f>
        <v/>
      </c>
      <c r="AL194" t="str">
        <f>IF(原始数据!AT195="","",IF(COUNTIF(原始数据!195:195,原始数据!AT195)&gt;1,"×",""))</f>
        <v/>
      </c>
      <c r="AM194" t="str">
        <f>IF(原始数据!AU195="","",IF(COUNTIF(原始数据!195:195,原始数据!AU195)&gt;1,"×",""))</f>
        <v/>
      </c>
      <c r="AN194" t="str">
        <f>IF(原始数据!AV195="","",IF(COUNTIF(原始数据!195:195,原始数据!AV195)&gt;1,"×",""))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IF(原始数据!X196="-","",IF(原始数据!X196="","",IF(COUNT(FIND(原始数据!X196,原始数据!196:196))=2,"×","")))</f>
        <v/>
      </c>
      <c r="W195" t="str">
        <f>IF(原始数据!Y196="","",IF(COUNTIF(原始数据!196:196,原始数据!Y196)&gt;1,"×",""))</f>
        <v/>
      </c>
      <c r="X195" t="str">
        <f>IF(原始数据!Z196="","",IF(COUNTIF(原始数据!196:196,原始数据!Z196)&gt;1,"×",""))</f>
        <v/>
      </c>
      <c r="Y195" t="str">
        <f>IF(原始数据!AB196="","",IF(COUNTIF(原始数据!196:196,原始数据!AB196)&gt;1,"×",""))</f>
        <v/>
      </c>
      <c r="Z195" t="str">
        <f>IF(原始数据!AC196="","",IF(COUNTIF(原始数据!196:196,原始数据!AC196)&gt;1,"×",""))</f>
        <v/>
      </c>
      <c r="AA195" t="str">
        <f>IF(原始数据!AE196="","",IF(COUNTIF(原始数据!196:196,原始数据!AE196)&gt;1,"×",""))</f>
        <v/>
      </c>
      <c r="AB195" t="str">
        <f>IF(原始数据!AF196="","",IF(COUNTIF(原始数据!196:196,原始数据!AF196)&gt;1,"×",""))</f>
        <v/>
      </c>
      <c r="AC195" t="str">
        <f>IF(原始数据!AK196="","",IF(COUNTIF(原始数据!196:196,原始数据!AK196)&gt;1,"×",""))</f>
        <v/>
      </c>
      <c r="AD195" t="str">
        <f>IF(原始数据!AL196="","",IF(COUNTIF(原始数据!196:196,原始数据!AL196)&gt;1,"×",""))</f>
        <v/>
      </c>
      <c r="AE195" t="str">
        <f>IF(原始数据!AM196="","",IF(COUNTIF(原始数据!196:196,原始数据!AM196)&gt;1,"×",""))</f>
        <v/>
      </c>
      <c r="AF195" t="str">
        <f>IF(原始数据!AN196="","",IF(COUNTIF(原始数据!196:196,原始数据!AN196)&gt;1,"×",""))</f>
        <v/>
      </c>
      <c r="AG195" t="str">
        <f>IF(原始数据!AO196="","",IF(COUNTIF(原始数据!196:196,原始数据!AO196)&gt;1,"×",""))</f>
        <v/>
      </c>
      <c r="AH195" t="str">
        <f>IF(原始数据!AP196="","",IF(COUNTIF(原始数据!196:196,原始数据!AP196)&gt;1,"×",""))</f>
        <v/>
      </c>
      <c r="AI195" t="str">
        <f>IF(原始数据!AQ196="","",IF(COUNTIF(原始数据!196:196,原始数据!AQ196)&gt;1,"×",""))</f>
        <v/>
      </c>
      <c r="AJ195" t="str">
        <f>IF(原始数据!AR196="","",IF(COUNTIF(原始数据!196:196,原始数据!AR196)&gt;1,"×",""))</f>
        <v/>
      </c>
      <c r="AK195" t="str">
        <f>IF(原始数据!AS196="","",IF(COUNTIF(原始数据!196:196,原始数据!AS196)&gt;1,"×",""))</f>
        <v/>
      </c>
      <c r="AL195" t="str">
        <f>IF(原始数据!AT196="","",IF(COUNTIF(原始数据!196:196,原始数据!AT196)&gt;1,"×",""))</f>
        <v/>
      </c>
      <c r="AM195" t="str">
        <f>IF(原始数据!AU196="","",IF(COUNTIF(原始数据!196:196,原始数据!AU196)&gt;1,"×",""))</f>
        <v/>
      </c>
      <c r="AN195" t="str">
        <f>IF(原始数据!AV196="","",IF(COUNTIF(原始数据!196:196,原始数据!AV196)&gt;1,"×",""))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IF(原始数据!X197="-","",IF(原始数据!X197="","",IF(COUNT(FIND(原始数据!X197,原始数据!197:197))=2,"×","")))</f>
        <v/>
      </c>
      <c r="W196" t="str">
        <f>IF(原始数据!Y197="","",IF(COUNTIF(原始数据!197:197,原始数据!Y197)&gt;1,"×",""))</f>
        <v/>
      </c>
      <c r="X196" t="str">
        <f>IF(原始数据!Z197="","",IF(COUNTIF(原始数据!197:197,原始数据!Z197)&gt;1,"×",""))</f>
        <v/>
      </c>
      <c r="Y196" t="str">
        <f>IF(原始数据!AB197="","",IF(COUNTIF(原始数据!197:197,原始数据!AB197)&gt;1,"×",""))</f>
        <v/>
      </c>
      <c r="Z196" t="str">
        <f>IF(原始数据!AC197="","",IF(COUNTIF(原始数据!197:197,原始数据!AC197)&gt;1,"×",""))</f>
        <v/>
      </c>
      <c r="AA196" t="str">
        <f>IF(原始数据!AE197="","",IF(COUNTIF(原始数据!197:197,原始数据!AE197)&gt;1,"×",""))</f>
        <v/>
      </c>
      <c r="AB196" t="str">
        <f>IF(原始数据!AF197="","",IF(COUNTIF(原始数据!197:197,原始数据!AF197)&gt;1,"×",""))</f>
        <v/>
      </c>
      <c r="AC196" t="str">
        <f>IF(原始数据!AK197="","",IF(COUNTIF(原始数据!197:197,原始数据!AK197)&gt;1,"×",""))</f>
        <v/>
      </c>
      <c r="AD196" t="str">
        <f>IF(原始数据!AL197="","",IF(COUNTIF(原始数据!197:197,原始数据!AL197)&gt;1,"×",""))</f>
        <v/>
      </c>
      <c r="AE196" t="str">
        <f>IF(原始数据!AM197="","",IF(COUNTIF(原始数据!197:197,原始数据!AM197)&gt;1,"×",""))</f>
        <v/>
      </c>
      <c r="AF196" t="str">
        <f>IF(原始数据!AN197="","",IF(COUNTIF(原始数据!197:197,原始数据!AN197)&gt;1,"×",""))</f>
        <v/>
      </c>
      <c r="AG196" t="str">
        <f>IF(原始数据!AO197="","",IF(COUNTIF(原始数据!197:197,原始数据!AO197)&gt;1,"×",""))</f>
        <v/>
      </c>
      <c r="AH196" t="str">
        <f>IF(原始数据!AP197="","",IF(COUNTIF(原始数据!197:197,原始数据!AP197)&gt;1,"×",""))</f>
        <v/>
      </c>
      <c r="AI196" t="str">
        <f>IF(原始数据!AQ197="","",IF(COUNTIF(原始数据!197:197,原始数据!AQ197)&gt;1,"×",""))</f>
        <v/>
      </c>
      <c r="AJ196" t="str">
        <f>IF(原始数据!AR197="","",IF(COUNTIF(原始数据!197:197,原始数据!AR197)&gt;1,"×",""))</f>
        <v/>
      </c>
      <c r="AK196" t="str">
        <f>IF(原始数据!AS197="","",IF(COUNTIF(原始数据!197:197,原始数据!AS197)&gt;1,"×",""))</f>
        <v/>
      </c>
      <c r="AL196" t="str">
        <f>IF(原始数据!AT197="","",IF(COUNTIF(原始数据!197:197,原始数据!AT197)&gt;1,"×",""))</f>
        <v/>
      </c>
      <c r="AM196" t="str">
        <f>IF(原始数据!AU197="","",IF(COUNTIF(原始数据!197:197,原始数据!AU197)&gt;1,"×",""))</f>
        <v/>
      </c>
      <c r="AN196" t="str">
        <f>IF(原始数据!AV197="","",IF(COUNTIF(原始数据!197:197,原始数据!AV197)&gt;1,"×",""))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IF(原始数据!X198="-","",IF(原始数据!X198="","",IF(COUNT(FIND(原始数据!X198,原始数据!198:198))=2,"×","")))</f>
        <v/>
      </c>
      <c r="W197" t="str">
        <f>IF(原始数据!Y198="","",IF(COUNTIF(原始数据!198:198,原始数据!Y198)&gt;1,"×",""))</f>
        <v/>
      </c>
      <c r="X197" t="e">
        <f>IF(原始数据!Z198="","",IF(COUNTIF(原始数据!198:198,原始数据!Z198)&gt;1,"×",""))</f>
        <v>#REF!</v>
      </c>
      <c r="Y197" t="str">
        <f>IF(原始数据!AB198="","",IF(COUNTIF(原始数据!198:198,原始数据!AB198)&gt;1,"×",""))</f>
        <v/>
      </c>
      <c r="Z197" t="str">
        <f>IF(原始数据!AC198="","",IF(COUNTIF(原始数据!198:198,原始数据!AC198)&gt;1,"×",""))</f>
        <v/>
      </c>
      <c r="AA197" t="str">
        <f>IF(原始数据!AE198="","",IF(COUNTIF(原始数据!198:198,原始数据!AE198)&gt;1,"×",""))</f>
        <v/>
      </c>
      <c r="AB197" t="str">
        <f>IF(原始数据!AF198="","",IF(COUNTIF(原始数据!198:198,原始数据!AF198)&gt;1,"×",""))</f>
        <v/>
      </c>
      <c r="AC197" t="str">
        <f>IF(原始数据!AK198="","",IF(COUNTIF(原始数据!198:198,原始数据!AK198)&gt;1,"×",""))</f>
        <v/>
      </c>
      <c r="AD197" t="str">
        <f>IF(原始数据!AL198="","",IF(COUNTIF(原始数据!198:198,原始数据!AL198)&gt;1,"×",""))</f>
        <v/>
      </c>
      <c r="AE197" t="str">
        <f>IF(原始数据!AM198="","",IF(COUNTIF(原始数据!198:198,原始数据!AM198)&gt;1,"×",""))</f>
        <v/>
      </c>
      <c r="AF197" t="str">
        <f>IF(原始数据!AN198="","",IF(COUNTIF(原始数据!198:198,原始数据!AN198)&gt;1,"×",""))</f>
        <v/>
      </c>
      <c r="AG197" t="str">
        <f>IF(原始数据!AO198="","",IF(COUNTIF(原始数据!198:198,原始数据!AO198)&gt;1,"×",""))</f>
        <v/>
      </c>
      <c r="AH197" t="str">
        <f>IF(原始数据!AP198="","",IF(COUNTIF(原始数据!198:198,原始数据!AP198)&gt;1,"×",""))</f>
        <v/>
      </c>
      <c r="AI197" t="str">
        <f>IF(原始数据!AQ198="","",IF(COUNTIF(原始数据!198:198,原始数据!AQ198)&gt;1,"×",""))</f>
        <v/>
      </c>
      <c r="AJ197" t="str">
        <f>IF(原始数据!AR198="","",IF(COUNTIF(原始数据!198:198,原始数据!AR198)&gt;1,"×",""))</f>
        <v/>
      </c>
      <c r="AK197" t="str">
        <f>IF(原始数据!AS198="","",IF(COUNTIF(原始数据!198:198,原始数据!AS198)&gt;1,"×",""))</f>
        <v/>
      </c>
      <c r="AL197" t="str">
        <f>IF(原始数据!AT198="","",IF(COUNTIF(原始数据!198:198,原始数据!AT198)&gt;1,"×",""))</f>
        <v/>
      </c>
      <c r="AM197" t="str">
        <f>IF(原始数据!AU198="","",IF(COUNTIF(原始数据!198:198,原始数据!AU198)&gt;1,"×",""))</f>
        <v/>
      </c>
      <c r="AN197" t="str">
        <f>IF(原始数据!AV198="","",IF(COUNTIF(原始数据!198:198,原始数据!AV198)&gt;1,"×",""))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IF(原始数据!X199="-","",IF(原始数据!X199="","",IF(COUNT(FIND(原始数据!X199,原始数据!199:199))=2,"×","")))</f>
        <v/>
      </c>
      <c r="W198" t="str">
        <f>IF(原始数据!Y199="","",IF(COUNTIF(原始数据!199:199,原始数据!Y199)&gt;1,"×",""))</f>
        <v/>
      </c>
      <c r="X198" t="str">
        <f>IF(原始数据!Z199="","",IF(COUNTIF(原始数据!199:199,原始数据!Z199)&gt;1,"×",""))</f>
        <v/>
      </c>
      <c r="Y198" t="str">
        <f>IF(原始数据!AB199="","",IF(COUNTIF(原始数据!199:199,原始数据!AB199)&gt;1,"×",""))</f>
        <v/>
      </c>
      <c r="Z198" t="str">
        <f>IF(原始数据!AC199="","",IF(COUNTIF(原始数据!199:199,原始数据!AC199)&gt;1,"×",""))</f>
        <v/>
      </c>
      <c r="AA198" t="str">
        <f>IF(原始数据!AE199="","",IF(COUNTIF(原始数据!199:199,原始数据!AE199)&gt;1,"×",""))</f>
        <v/>
      </c>
      <c r="AB198" t="str">
        <f>IF(原始数据!AF199="","",IF(COUNTIF(原始数据!199:199,原始数据!AF199)&gt;1,"×",""))</f>
        <v/>
      </c>
      <c r="AC198" t="str">
        <f>IF(原始数据!AK199="","",IF(COUNTIF(原始数据!199:199,原始数据!AK199)&gt;1,"×",""))</f>
        <v/>
      </c>
      <c r="AD198" t="str">
        <f>IF(原始数据!AL199="","",IF(COUNTIF(原始数据!199:199,原始数据!AL199)&gt;1,"×",""))</f>
        <v/>
      </c>
      <c r="AE198" t="str">
        <f>IF(原始数据!AM199="","",IF(COUNTIF(原始数据!199:199,原始数据!AM199)&gt;1,"×",""))</f>
        <v/>
      </c>
      <c r="AF198" t="str">
        <f>IF(原始数据!AN199="","",IF(COUNTIF(原始数据!199:199,原始数据!AN199)&gt;1,"×",""))</f>
        <v/>
      </c>
      <c r="AG198" t="str">
        <f>IF(原始数据!AO199="","",IF(COUNTIF(原始数据!199:199,原始数据!AO199)&gt;1,"×",""))</f>
        <v/>
      </c>
      <c r="AH198" t="str">
        <f>IF(原始数据!AP199="","",IF(COUNTIF(原始数据!199:199,原始数据!AP199)&gt;1,"×",""))</f>
        <v/>
      </c>
      <c r="AI198" t="str">
        <f>IF(原始数据!AQ199="","",IF(COUNTIF(原始数据!199:199,原始数据!AQ199)&gt;1,"×",""))</f>
        <v/>
      </c>
      <c r="AJ198" t="str">
        <f>IF(原始数据!AR199="","",IF(COUNTIF(原始数据!199:199,原始数据!AR199)&gt;1,"×",""))</f>
        <v/>
      </c>
      <c r="AK198" t="str">
        <f>IF(原始数据!AS199="","",IF(COUNTIF(原始数据!199:199,原始数据!AS199)&gt;1,"×",""))</f>
        <v/>
      </c>
      <c r="AL198" t="str">
        <f>IF(原始数据!AT199="","",IF(COUNTIF(原始数据!199:199,原始数据!AT199)&gt;1,"×",""))</f>
        <v/>
      </c>
      <c r="AM198" t="str">
        <f>IF(原始数据!AU199="","",IF(COUNTIF(原始数据!199:199,原始数据!AU199)&gt;1,"×",""))</f>
        <v/>
      </c>
      <c r="AN198" t="str">
        <f>IF(原始数据!AV199="","",IF(COUNTIF(原始数据!199:199,原始数据!AV199)&gt;1,"×",""))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IF(原始数据!X200="-","",IF(原始数据!X200="","",IF(COUNT(FIND(原始数据!X200,原始数据!200:200))=2,"×","")))</f>
        <v/>
      </c>
      <c r="W199" t="str">
        <f>IF(原始数据!Y200="","",IF(COUNTIF(原始数据!200:200,原始数据!Y200)&gt;1,"×",""))</f>
        <v/>
      </c>
      <c r="X199" t="str">
        <f>IF(原始数据!Z200="","",IF(COUNTIF(原始数据!200:200,原始数据!Z200)&gt;1,"×",""))</f>
        <v/>
      </c>
      <c r="Y199" t="str">
        <f>IF(原始数据!AB200="","",IF(COUNTIF(原始数据!200:200,原始数据!AB200)&gt;1,"×",""))</f>
        <v/>
      </c>
      <c r="Z199" t="e">
        <f>IF(原始数据!AC200="","",IF(COUNTIF(原始数据!200:200,原始数据!AC200)&gt;1,"×",""))</f>
        <v>#REF!</v>
      </c>
      <c r="AA199" t="str">
        <f>IF(原始数据!AE200="","",IF(COUNTIF(原始数据!200:200,原始数据!AE200)&gt;1,"×",""))</f>
        <v/>
      </c>
      <c r="AB199" t="str">
        <f>IF(原始数据!AF200="","",IF(COUNTIF(原始数据!200:200,原始数据!AF200)&gt;1,"×",""))</f>
        <v/>
      </c>
      <c r="AC199" t="str">
        <f>IF(原始数据!AK200="","",IF(COUNTIF(原始数据!200:200,原始数据!AK200)&gt;1,"×",""))</f>
        <v/>
      </c>
      <c r="AD199" t="str">
        <f>IF(原始数据!AL200="","",IF(COUNTIF(原始数据!200:200,原始数据!AL200)&gt;1,"×",""))</f>
        <v/>
      </c>
      <c r="AE199" t="str">
        <f>IF(原始数据!AM200="","",IF(COUNTIF(原始数据!200:200,原始数据!AM200)&gt;1,"×",""))</f>
        <v/>
      </c>
      <c r="AF199" t="str">
        <f>IF(原始数据!AN200="","",IF(COUNTIF(原始数据!200:200,原始数据!AN200)&gt;1,"×",""))</f>
        <v/>
      </c>
      <c r="AG199" t="str">
        <f>IF(原始数据!AO200="","",IF(COUNTIF(原始数据!200:200,原始数据!AO200)&gt;1,"×",""))</f>
        <v/>
      </c>
      <c r="AH199" t="str">
        <f>IF(原始数据!AP200="","",IF(COUNTIF(原始数据!200:200,原始数据!AP200)&gt;1,"×",""))</f>
        <v/>
      </c>
      <c r="AI199" t="str">
        <f>IF(原始数据!AQ200="","",IF(COUNTIF(原始数据!200:200,原始数据!AQ200)&gt;1,"×",""))</f>
        <v/>
      </c>
      <c r="AJ199" t="str">
        <f>IF(原始数据!AR200="","",IF(COUNTIF(原始数据!200:200,原始数据!AR200)&gt;1,"×",""))</f>
        <v/>
      </c>
      <c r="AK199" t="str">
        <f>IF(原始数据!AS200="","",IF(COUNTIF(原始数据!200:200,原始数据!AS200)&gt;1,"×",""))</f>
        <v/>
      </c>
      <c r="AL199" t="str">
        <f>IF(原始数据!AT200="","",IF(COUNTIF(原始数据!200:200,原始数据!AT200)&gt;1,"×",""))</f>
        <v/>
      </c>
      <c r="AM199" t="str">
        <f>IF(原始数据!AU200="","",IF(COUNTIF(原始数据!200:200,原始数据!AU200)&gt;1,"×",""))</f>
        <v/>
      </c>
      <c r="AN199" t="str">
        <f>IF(原始数据!AV200="","",IF(COUNTIF(原始数据!200:200,原始数据!AV200)&gt;1,"×",""))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IF(原始数据!X201="-","",IF(原始数据!X201="","",IF(COUNT(FIND(原始数据!X201,原始数据!201:201))=2,"×","")))</f>
        <v/>
      </c>
      <c r="W200" t="str">
        <f>IF(原始数据!Y201="","",IF(COUNTIF(原始数据!201:201,原始数据!Y201)&gt;1,"×",""))</f>
        <v/>
      </c>
      <c r="X200" t="str">
        <f>IF(原始数据!Z201="","",IF(COUNTIF(原始数据!201:201,原始数据!Z201)&gt;1,"×",""))</f>
        <v/>
      </c>
      <c r="Y200" t="str">
        <f>IF(原始数据!AB201="","",IF(COUNTIF(原始数据!201:201,原始数据!AB201)&gt;1,"×",""))</f>
        <v/>
      </c>
      <c r="Z200" t="str">
        <f>IF(原始数据!AC201="","",IF(COUNTIF(原始数据!201:201,原始数据!AC201)&gt;1,"×",""))</f>
        <v/>
      </c>
      <c r="AA200" t="str">
        <f>IF(原始数据!AE201="","",IF(COUNTIF(原始数据!201:201,原始数据!AE201)&gt;1,"×",""))</f>
        <v/>
      </c>
      <c r="AB200" t="str">
        <f>IF(原始数据!AF201="","",IF(COUNTIF(原始数据!201:201,原始数据!AF201)&gt;1,"×",""))</f>
        <v/>
      </c>
      <c r="AC200" t="str">
        <f>IF(原始数据!AK201="","",IF(COUNTIF(原始数据!201:201,原始数据!AK201)&gt;1,"×",""))</f>
        <v/>
      </c>
      <c r="AD200" t="str">
        <f>IF(原始数据!AL201="","",IF(COUNTIF(原始数据!201:201,原始数据!AL201)&gt;1,"×",""))</f>
        <v/>
      </c>
      <c r="AE200" t="str">
        <f>IF(原始数据!AM201="","",IF(COUNTIF(原始数据!201:201,原始数据!AM201)&gt;1,"×",""))</f>
        <v/>
      </c>
      <c r="AF200" t="str">
        <f>IF(原始数据!AN201="","",IF(COUNTIF(原始数据!201:201,原始数据!AN201)&gt;1,"×",""))</f>
        <v/>
      </c>
      <c r="AG200" t="str">
        <f>IF(原始数据!AO201="","",IF(COUNTIF(原始数据!201:201,原始数据!AO201)&gt;1,"×",""))</f>
        <v/>
      </c>
      <c r="AH200" t="str">
        <f>IF(原始数据!AP201="","",IF(COUNTIF(原始数据!201:201,原始数据!AP201)&gt;1,"×",""))</f>
        <v/>
      </c>
      <c r="AI200" t="str">
        <f>IF(原始数据!AQ201="","",IF(COUNTIF(原始数据!201:201,原始数据!AQ201)&gt;1,"×",""))</f>
        <v/>
      </c>
      <c r="AJ200" t="str">
        <f>IF(原始数据!AR201="","",IF(COUNTIF(原始数据!201:201,原始数据!AR201)&gt;1,"×",""))</f>
        <v/>
      </c>
      <c r="AK200" t="str">
        <f>IF(原始数据!AS201="","",IF(COUNTIF(原始数据!201:201,原始数据!AS201)&gt;1,"×",""))</f>
        <v/>
      </c>
      <c r="AL200" t="str">
        <f>IF(原始数据!AT201="","",IF(COUNTIF(原始数据!201:201,原始数据!AT201)&gt;1,"×",""))</f>
        <v/>
      </c>
      <c r="AM200" t="str">
        <f>IF(原始数据!AU201="","",IF(COUNTIF(原始数据!201:201,原始数据!AU201)&gt;1,"×",""))</f>
        <v/>
      </c>
      <c r="AN200" t="str">
        <f>IF(原始数据!AV201="","",IF(COUNTIF(原始数据!201:201,原始数据!AV201)&gt;1,"×",""))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IF(原始数据!X202="-","",IF(原始数据!X202="","",IF(COUNT(FIND(原始数据!X202,原始数据!202:202))=2,"×","")))</f>
        <v/>
      </c>
      <c r="W201" t="str">
        <f>IF(原始数据!Y202="","",IF(COUNTIF(原始数据!202:202,原始数据!Y202)&gt;1,"×",""))</f>
        <v/>
      </c>
      <c r="X201" t="str">
        <f>IF(原始数据!Z202="","",IF(COUNTIF(原始数据!202:202,原始数据!Z202)&gt;1,"×",""))</f>
        <v/>
      </c>
      <c r="Y201" t="str">
        <f>IF(原始数据!AB202="","",IF(COUNTIF(原始数据!202:202,原始数据!AB202)&gt;1,"×",""))</f>
        <v/>
      </c>
      <c r="Z201" t="str">
        <f>IF(原始数据!AC202="","",IF(COUNTIF(原始数据!202:202,原始数据!AC202)&gt;1,"×",""))</f>
        <v/>
      </c>
      <c r="AA201" t="str">
        <f>IF(原始数据!AE202="","",IF(COUNTIF(原始数据!202:202,原始数据!AE202)&gt;1,"×",""))</f>
        <v/>
      </c>
      <c r="AB201" t="str">
        <f>IF(原始数据!AF202="","",IF(COUNTIF(原始数据!202:202,原始数据!AF202)&gt;1,"×",""))</f>
        <v/>
      </c>
      <c r="AC201" t="str">
        <f>IF(原始数据!AK202="","",IF(COUNTIF(原始数据!202:202,原始数据!AK202)&gt;1,"×",""))</f>
        <v/>
      </c>
      <c r="AD201" t="str">
        <f>IF(原始数据!AL202="","",IF(COUNTIF(原始数据!202:202,原始数据!AL202)&gt;1,"×",""))</f>
        <v/>
      </c>
      <c r="AE201" t="str">
        <f>IF(原始数据!AM202="","",IF(COUNTIF(原始数据!202:202,原始数据!AM202)&gt;1,"×",""))</f>
        <v/>
      </c>
      <c r="AF201" t="str">
        <f>IF(原始数据!AN202="","",IF(COUNTIF(原始数据!202:202,原始数据!AN202)&gt;1,"×",""))</f>
        <v/>
      </c>
      <c r="AG201" t="str">
        <f>IF(原始数据!AO202="","",IF(COUNTIF(原始数据!202:202,原始数据!AO202)&gt;1,"×",""))</f>
        <v/>
      </c>
      <c r="AH201" t="str">
        <f>IF(原始数据!AP202="","",IF(COUNTIF(原始数据!202:202,原始数据!AP202)&gt;1,"×",""))</f>
        <v/>
      </c>
      <c r="AI201" t="str">
        <f>IF(原始数据!AQ202="","",IF(COUNTIF(原始数据!202:202,原始数据!AQ202)&gt;1,"×",""))</f>
        <v/>
      </c>
      <c r="AJ201" t="str">
        <f>IF(原始数据!AR202="","",IF(COUNTIF(原始数据!202:202,原始数据!AR202)&gt;1,"×",""))</f>
        <v/>
      </c>
      <c r="AK201" t="str">
        <f>IF(原始数据!AS202="","",IF(COUNTIF(原始数据!202:202,原始数据!AS202)&gt;1,"×",""))</f>
        <v/>
      </c>
      <c r="AL201" t="str">
        <f>IF(原始数据!AT202="","",IF(COUNTIF(原始数据!202:202,原始数据!AT202)&gt;1,"×",""))</f>
        <v/>
      </c>
      <c r="AM201" t="str">
        <f>IF(原始数据!AU202="","",IF(COUNTIF(原始数据!202:202,原始数据!AU202)&gt;1,"×",""))</f>
        <v/>
      </c>
      <c r="AN201" t="str">
        <f>IF(原始数据!AV202="","",IF(COUNTIF(原始数据!202:202,原始数据!AV202)&gt;1,"×",""))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IF(原始数据!X203="-","",IF(原始数据!X203="","",IF(COUNT(FIND(原始数据!X203,原始数据!203:203))=2,"×","")))</f>
        <v/>
      </c>
      <c r="W202" t="str">
        <f>IF(原始数据!Y203="","",IF(COUNTIF(原始数据!203:203,原始数据!Y203)&gt;1,"×",""))</f>
        <v/>
      </c>
      <c r="X202" t="str">
        <f>IF(原始数据!Z203="","",IF(COUNTIF(原始数据!203:203,原始数据!Z203)&gt;1,"×",""))</f>
        <v/>
      </c>
      <c r="Y202" t="str">
        <f>IF(原始数据!AB203="","",IF(COUNTIF(原始数据!203:203,原始数据!AB203)&gt;1,"×",""))</f>
        <v/>
      </c>
      <c r="Z202" t="str">
        <f>IF(原始数据!AC203="","",IF(COUNTIF(原始数据!203:203,原始数据!AC203)&gt;1,"×",""))</f>
        <v/>
      </c>
      <c r="AA202" t="str">
        <f>IF(原始数据!AE203="","",IF(COUNTIF(原始数据!203:203,原始数据!AE203)&gt;1,"×",""))</f>
        <v/>
      </c>
      <c r="AB202" t="str">
        <f>IF(原始数据!AF203="","",IF(COUNTIF(原始数据!203:203,原始数据!AF203)&gt;1,"×",""))</f>
        <v/>
      </c>
      <c r="AC202" t="str">
        <f>IF(原始数据!AK203="","",IF(COUNTIF(原始数据!203:203,原始数据!AK203)&gt;1,"×",""))</f>
        <v/>
      </c>
      <c r="AD202" t="str">
        <f>IF(原始数据!AL203="","",IF(COUNTIF(原始数据!203:203,原始数据!AL203)&gt;1,"×",""))</f>
        <v/>
      </c>
      <c r="AE202" t="str">
        <f>IF(原始数据!AM203="","",IF(COUNTIF(原始数据!203:203,原始数据!AM203)&gt;1,"×",""))</f>
        <v/>
      </c>
      <c r="AF202" t="str">
        <f>IF(原始数据!AN203="","",IF(COUNTIF(原始数据!203:203,原始数据!AN203)&gt;1,"×",""))</f>
        <v/>
      </c>
      <c r="AG202" t="str">
        <f>IF(原始数据!AO203="","",IF(COUNTIF(原始数据!203:203,原始数据!AO203)&gt;1,"×",""))</f>
        <v/>
      </c>
      <c r="AH202" t="str">
        <f>IF(原始数据!AP203="","",IF(COUNTIF(原始数据!203:203,原始数据!AP203)&gt;1,"×",""))</f>
        <v/>
      </c>
      <c r="AI202" t="str">
        <f>IF(原始数据!AQ203="","",IF(COUNTIF(原始数据!203:203,原始数据!AQ203)&gt;1,"×",""))</f>
        <v/>
      </c>
      <c r="AJ202" t="str">
        <f>IF(原始数据!AR203="","",IF(COUNTIF(原始数据!203:203,原始数据!AR203)&gt;1,"×",""))</f>
        <v/>
      </c>
      <c r="AK202" t="str">
        <f>IF(原始数据!AS203="","",IF(COUNTIF(原始数据!203:203,原始数据!AS203)&gt;1,"×",""))</f>
        <v/>
      </c>
      <c r="AL202" t="str">
        <f>IF(原始数据!AT203="","",IF(COUNTIF(原始数据!203:203,原始数据!AT203)&gt;1,"×",""))</f>
        <v/>
      </c>
      <c r="AM202" t="str">
        <f>IF(原始数据!AU203="","",IF(COUNTIF(原始数据!203:203,原始数据!AU203)&gt;1,"×",""))</f>
        <v/>
      </c>
      <c r="AN202" t="str">
        <f>IF(原始数据!AV203="","",IF(COUNTIF(原始数据!203:203,原始数据!AV203)&gt;1,"×",""))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IF(原始数据!X204="-","",IF(原始数据!X204="","",IF(COUNT(FIND(原始数据!X204,原始数据!204:204))=2,"×","")))</f>
        <v/>
      </c>
      <c r="W203" t="str">
        <f>IF(原始数据!Y204="","",IF(COUNTIF(原始数据!204:204,原始数据!Y204)&gt;1,"×",""))</f>
        <v/>
      </c>
      <c r="X203" t="str">
        <f>IF(原始数据!Z204="","",IF(COUNTIF(原始数据!204:204,原始数据!Z204)&gt;1,"×",""))</f>
        <v/>
      </c>
      <c r="Y203" t="str">
        <f>IF(原始数据!AB204="","",IF(COUNTIF(原始数据!204:204,原始数据!AB204)&gt;1,"×",""))</f>
        <v/>
      </c>
      <c r="Z203" t="str">
        <f>IF(原始数据!AC204="","",IF(COUNTIF(原始数据!204:204,原始数据!AC204)&gt;1,"×",""))</f>
        <v/>
      </c>
      <c r="AA203" t="str">
        <f>IF(原始数据!AE204="","",IF(COUNTIF(原始数据!204:204,原始数据!AE204)&gt;1,"×",""))</f>
        <v/>
      </c>
      <c r="AB203" t="str">
        <f>IF(原始数据!AF204="","",IF(COUNTIF(原始数据!204:204,原始数据!AF204)&gt;1,"×",""))</f>
        <v/>
      </c>
      <c r="AC203" t="str">
        <f>IF(原始数据!AK204="","",IF(COUNTIF(原始数据!204:204,原始数据!AK204)&gt;1,"×",""))</f>
        <v/>
      </c>
      <c r="AD203" t="str">
        <f>IF(原始数据!AL204="","",IF(COUNTIF(原始数据!204:204,原始数据!AL204)&gt;1,"×",""))</f>
        <v/>
      </c>
      <c r="AE203" t="str">
        <f>IF(原始数据!AM204="","",IF(COUNTIF(原始数据!204:204,原始数据!AM204)&gt;1,"×",""))</f>
        <v/>
      </c>
      <c r="AF203" t="str">
        <f>IF(原始数据!AN204="","",IF(COUNTIF(原始数据!204:204,原始数据!AN204)&gt;1,"×",""))</f>
        <v/>
      </c>
      <c r="AG203" t="str">
        <f>IF(原始数据!AO204="","",IF(COUNTIF(原始数据!204:204,原始数据!AO204)&gt;1,"×",""))</f>
        <v/>
      </c>
      <c r="AH203" t="str">
        <f>IF(原始数据!AP204="","",IF(COUNTIF(原始数据!204:204,原始数据!AP204)&gt;1,"×",""))</f>
        <v/>
      </c>
      <c r="AI203" t="str">
        <f>IF(原始数据!AQ204="","",IF(COUNTIF(原始数据!204:204,原始数据!AQ204)&gt;1,"×",""))</f>
        <v/>
      </c>
      <c r="AJ203" t="str">
        <f>IF(原始数据!AR204="","",IF(COUNTIF(原始数据!204:204,原始数据!AR204)&gt;1,"×",""))</f>
        <v/>
      </c>
      <c r="AK203" t="str">
        <f>IF(原始数据!AS204="","",IF(COUNTIF(原始数据!204:204,原始数据!AS204)&gt;1,"×",""))</f>
        <v/>
      </c>
      <c r="AL203" t="str">
        <f>IF(原始数据!AT204="","",IF(COUNTIF(原始数据!204:204,原始数据!AT204)&gt;1,"×",""))</f>
        <v/>
      </c>
      <c r="AM203" t="str">
        <f>IF(原始数据!AU204="","",IF(COUNTIF(原始数据!204:204,原始数据!AU204)&gt;1,"×",""))</f>
        <v/>
      </c>
      <c r="AN203" t="str">
        <f>IF(原始数据!AV204="","",IF(COUNTIF(原始数据!204:204,原始数据!AV204)&gt;1,"×",""))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IF(原始数据!X205="-","",IF(原始数据!X205="","",IF(COUNT(FIND(原始数据!X205,原始数据!205:205))=2,"×","")))</f>
        <v/>
      </c>
      <c r="W204" t="str">
        <f>IF(原始数据!Y205="","",IF(COUNTIF(原始数据!205:205,原始数据!Y205)&gt;1,"×",""))</f>
        <v/>
      </c>
      <c r="X204" t="str">
        <f>IF(原始数据!Z205="","",IF(COUNTIF(原始数据!205:205,原始数据!Z205)&gt;1,"×",""))</f>
        <v/>
      </c>
      <c r="Y204" t="str">
        <f>IF(原始数据!AB205="","",IF(COUNTIF(原始数据!205:205,原始数据!AB205)&gt;1,"×",""))</f>
        <v/>
      </c>
      <c r="Z204" t="str">
        <f>IF(原始数据!AC205="","",IF(COUNTIF(原始数据!205:205,原始数据!AC205)&gt;1,"×",""))</f>
        <v/>
      </c>
      <c r="AA204" t="str">
        <f>IF(原始数据!AE205="","",IF(COUNTIF(原始数据!205:205,原始数据!AE205)&gt;1,"×",""))</f>
        <v/>
      </c>
      <c r="AB204" t="str">
        <f>IF(原始数据!AF205="","",IF(COUNTIF(原始数据!205:205,原始数据!AF205)&gt;1,"×",""))</f>
        <v/>
      </c>
      <c r="AC204" t="str">
        <f>IF(原始数据!AK205="","",IF(COUNTIF(原始数据!205:205,原始数据!AK205)&gt;1,"×",""))</f>
        <v/>
      </c>
      <c r="AD204" t="str">
        <f>IF(原始数据!AL205="","",IF(COUNTIF(原始数据!205:205,原始数据!AL205)&gt;1,"×",""))</f>
        <v/>
      </c>
      <c r="AE204" t="str">
        <f>IF(原始数据!AM205="","",IF(COUNTIF(原始数据!205:205,原始数据!AM205)&gt;1,"×",""))</f>
        <v/>
      </c>
      <c r="AF204" t="str">
        <f>IF(原始数据!AN205="","",IF(COUNTIF(原始数据!205:205,原始数据!AN205)&gt;1,"×",""))</f>
        <v/>
      </c>
      <c r="AG204" t="str">
        <f>IF(原始数据!AO205="","",IF(COUNTIF(原始数据!205:205,原始数据!AO205)&gt;1,"×",""))</f>
        <v/>
      </c>
      <c r="AH204" t="str">
        <f>IF(原始数据!AP205="","",IF(COUNTIF(原始数据!205:205,原始数据!AP205)&gt;1,"×",""))</f>
        <v/>
      </c>
      <c r="AI204" t="str">
        <f>IF(原始数据!AQ205="","",IF(COUNTIF(原始数据!205:205,原始数据!AQ205)&gt;1,"×",""))</f>
        <v/>
      </c>
      <c r="AJ204" t="str">
        <f>IF(原始数据!AR205="","",IF(COUNTIF(原始数据!205:205,原始数据!AR205)&gt;1,"×",""))</f>
        <v/>
      </c>
      <c r="AK204" t="str">
        <f>IF(原始数据!AS205="","",IF(COUNTIF(原始数据!205:205,原始数据!AS205)&gt;1,"×",""))</f>
        <v/>
      </c>
      <c r="AL204" t="str">
        <f>IF(原始数据!AT205="","",IF(COUNTIF(原始数据!205:205,原始数据!AT205)&gt;1,"×",""))</f>
        <v/>
      </c>
      <c r="AM204" t="str">
        <f>IF(原始数据!AU205="","",IF(COUNTIF(原始数据!205:205,原始数据!AU205)&gt;1,"×",""))</f>
        <v/>
      </c>
      <c r="AN204" t="str">
        <f>IF(原始数据!AV205="","",IF(COUNTIF(原始数据!205:205,原始数据!AV205)&gt;1,"×",""))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IF(原始数据!X206="-","",IF(原始数据!X206="","",IF(COUNT(FIND(原始数据!X206,原始数据!206:206))=2,"×","")))</f>
        <v/>
      </c>
      <c r="W205" t="str">
        <f>IF(原始数据!Y206="","",IF(COUNTIF(原始数据!206:206,原始数据!Y206)&gt;1,"×",""))</f>
        <v/>
      </c>
      <c r="X205" t="str">
        <f>IF(原始数据!Z206="","",IF(COUNTIF(原始数据!206:206,原始数据!Z206)&gt;1,"×",""))</f>
        <v/>
      </c>
      <c r="Y205" t="str">
        <f>IF(原始数据!AB206="","",IF(COUNTIF(原始数据!206:206,原始数据!AB206)&gt;1,"×",""))</f>
        <v/>
      </c>
      <c r="Z205" t="str">
        <f>IF(原始数据!AC206="","",IF(COUNTIF(原始数据!206:206,原始数据!AC206)&gt;1,"×",""))</f>
        <v/>
      </c>
      <c r="AA205" t="str">
        <f>IF(原始数据!AE206="","",IF(COUNTIF(原始数据!206:206,原始数据!AE206)&gt;1,"×",""))</f>
        <v/>
      </c>
      <c r="AB205" t="str">
        <f>IF(原始数据!AF206="","",IF(COUNTIF(原始数据!206:206,原始数据!AF206)&gt;1,"×",""))</f>
        <v/>
      </c>
      <c r="AC205" t="str">
        <f>IF(原始数据!AK206="","",IF(COUNTIF(原始数据!206:206,原始数据!AK206)&gt;1,"×",""))</f>
        <v/>
      </c>
      <c r="AD205" t="str">
        <f>IF(原始数据!AL206="","",IF(COUNTIF(原始数据!206:206,原始数据!AL206)&gt;1,"×",""))</f>
        <v/>
      </c>
      <c r="AE205" t="str">
        <f>IF(原始数据!AM206="","",IF(COUNTIF(原始数据!206:206,原始数据!AM206)&gt;1,"×",""))</f>
        <v/>
      </c>
      <c r="AF205" t="str">
        <f>IF(原始数据!AN206="","",IF(COUNTIF(原始数据!206:206,原始数据!AN206)&gt;1,"×",""))</f>
        <v/>
      </c>
      <c r="AG205" t="str">
        <f>IF(原始数据!AO206="","",IF(COUNTIF(原始数据!206:206,原始数据!AO206)&gt;1,"×",""))</f>
        <v/>
      </c>
      <c r="AH205" t="str">
        <f>IF(原始数据!AP206="","",IF(COUNTIF(原始数据!206:206,原始数据!AP206)&gt;1,"×",""))</f>
        <v/>
      </c>
      <c r="AI205" t="str">
        <f>IF(原始数据!AQ206="","",IF(COUNTIF(原始数据!206:206,原始数据!AQ206)&gt;1,"×",""))</f>
        <v/>
      </c>
      <c r="AJ205" t="str">
        <f>IF(原始数据!AR206="","",IF(COUNTIF(原始数据!206:206,原始数据!AR206)&gt;1,"×",""))</f>
        <v/>
      </c>
      <c r="AK205" t="str">
        <f>IF(原始数据!AS206="","",IF(COUNTIF(原始数据!206:206,原始数据!AS206)&gt;1,"×",""))</f>
        <v/>
      </c>
      <c r="AL205" t="str">
        <f>IF(原始数据!AT206="","",IF(COUNTIF(原始数据!206:206,原始数据!AT206)&gt;1,"×",""))</f>
        <v/>
      </c>
      <c r="AM205" t="str">
        <f>IF(原始数据!AU206="","",IF(COUNTIF(原始数据!206:206,原始数据!AU206)&gt;1,"×",""))</f>
        <v/>
      </c>
      <c r="AN205" t="str">
        <f>IF(原始数据!AV206="","",IF(COUNTIF(原始数据!206:206,原始数据!AV206)&gt;1,"×",""))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IF(原始数据!X207="-","",IF(原始数据!X207="","",IF(COUNT(FIND(原始数据!X207,原始数据!207:207))=2,"×","")))</f>
        <v/>
      </c>
      <c r="W206" t="str">
        <f>IF(原始数据!Y207="","",IF(COUNTIF(原始数据!207:207,原始数据!Y207)&gt;1,"×",""))</f>
        <v/>
      </c>
      <c r="X206" t="str">
        <f>IF(原始数据!Z207="","",IF(COUNTIF(原始数据!207:207,原始数据!Z207)&gt;1,"×",""))</f>
        <v/>
      </c>
      <c r="Y206" t="str">
        <f>IF(原始数据!AB207="","",IF(COUNTIF(原始数据!207:207,原始数据!AB207)&gt;1,"×",""))</f>
        <v/>
      </c>
      <c r="Z206" t="str">
        <f>IF(原始数据!AC207="","",IF(COUNTIF(原始数据!207:207,原始数据!AC207)&gt;1,"×",""))</f>
        <v/>
      </c>
      <c r="AA206" t="str">
        <f>IF(原始数据!AE207="","",IF(COUNTIF(原始数据!207:207,原始数据!AE207)&gt;1,"×",""))</f>
        <v/>
      </c>
      <c r="AB206" t="str">
        <f>IF(原始数据!AF207="","",IF(COUNTIF(原始数据!207:207,原始数据!AF207)&gt;1,"×",""))</f>
        <v/>
      </c>
      <c r="AC206" t="str">
        <f>IF(原始数据!AK207="","",IF(COUNTIF(原始数据!207:207,原始数据!AK207)&gt;1,"×",""))</f>
        <v/>
      </c>
      <c r="AD206" t="str">
        <f>IF(原始数据!AL207="","",IF(COUNTIF(原始数据!207:207,原始数据!AL207)&gt;1,"×",""))</f>
        <v/>
      </c>
      <c r="AE206" t="str">
        <f>IF(原始数据!AM207="","",IF(COUNTIF(原始数据!207:207,原始数据!AM207)&gt;1,"×",""))</f>
        <v/>
      </c>
      <c r="AF206" t="str">
        <f>IF(原始数据!AN207="","",IF(COUNTIF(原始数据!207:207,原始数据!AN207)&gt;1,"×",""))</f>
        <v/>
      </c>
      <c r="AG206" t="str">
        <f>IF(原始数据!AO207="","",IF(COUNTIF(原始数据!207:207,原始数据!AO207)&gt;1,"×",""))</f>
        <v/>
      </c>
      <c r="AH206" t="str">
        <f>IF(原始数据!AP207="","",IF(COUNTIF(原始数据!207:207,原始数据!AP207)&gt;1,"×",""))</f>
        <v/>
      </c>
      <c r="AI206" t="str">
        <f>IF(原始数据!AQ207="","",IF(COUNTIF(原始数据!207:207,原始数据!AQ207)&gt;1,"×",""))</f>
        <v/>
      </c>
      <c r="AJ206" t="str">
        <f>IF(原始数据!AR207="","",IF(COUNTIF(原始数据!207:207,原始数据!AR207)&gt;1,"×",""))</f>
        <v/>
      </c>
      <c r="AK206" t="str">
        <f>IF(原始数据!AS207="","",IF(COUNTIF(原始数据!207:207,原始数据!AS207)&gt;1,"×",""))</f>
        <v/>
      </c>
      <c r="AL206" t="str">
        <f>IF(原始数据!AT207="","",IF(COUNTIF(原始数据!207:207,原始数据!AT207)&gt;1,"×",""))</f>
        <v/>
      </c>
      <c r="AM206" t="str">
        <f>IF(原始数据!AU207="","",IF(COUNTIF(原始数据!207:207,原始数据!AU207)&gt;1,"×",""))</f>
        <v/>
      </c>
      <c r="AN206" t="str">
        <f>IF(原始数据!AV207="","",IF(COUNTIF(原始数据!207:207,原始数据!AV207)&gt;1,"×",""))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IF(原始数据!X208="-","",IF(原始数据!X208="","",IF(COUNT(FIND(原始数据!X208,原始数据!208:208))=2,"×","")))</f>
        <v/>
      </c>
      <c r="W207" t="str">
        <f>IF(原始数据!Y208="","",IF(COUNTIF(原始数据!208:208,原始数据!Y208)&gt;1,"×",""))</f>
        <v/>
      </c>
      <c r="X207" t="str">
        <f>IF(原始数据!Z208="","",IF(COUNTIF(原始数据!208:208,原始数据!Z208)&gt;1,"×",""))</f>
        <v/>
      </c>
      <c r="Y207" t="str">
        <f>IF(原始数据!AB208="","",IF(COUNTIF(原始数据!208:208,原始数据!AB208)&gt;1,"×",""))</f>
        <v/>
      </c>
      <c r="Z207" t="str">
        <f>IF(原始数据!AC208="","",IF(COUNTIF(原始数据!208:208,原始数据!AC208)&gt;1,"×",""))</f>
        <v/>
      </c>
      <c r="AA207" t="str">
        <f>IF(原始数据!AE208="","",IF(COUNTIF(原始数据!208:208,原始数据!AE208)&gt;1,"×",""))</f>
        <v/>
      </c>
      <c r="AB207" t="str">
        <f>IF(原始数据!AF208="","",IF(COUNTIF(原始数据!208:208,原始数据!AF208)&gt;1,"×",""))</f>
        <v/>
      </c>
      <c r="AC207" t="str">
        <f>IF(原始数据!AK208="","",IF(COUNTIF(原始数据!208:208,原始数据!AK208)&gt;1,"×",""))</f>
        <v/>
      </c>
      <c r="AD207" t="str">
        <f>IF(原始数据!AL208="","",IF(COUNTIF(原始数据!208:208,原始数据!AL208)&gt;1,"×",""))</f>
        <v/>
      </c>
      <c r="AE207" t="str">
        <f>IF(原始数据!AM208="","",IF(COUNTIF(原始数据!208:208,原始数据!AM208)&gt;1,"×",""))</f>
        <v/>
      </c>
      <c r="AF207" t="str">
        <f>IF(原始数据!AN208="","",IF(COUNTIF(原始数据!208:208,原始数据!AN208)&gt;1,"×",""))</f>
        <v/>
      </c>
      <c r="AG207" t="str">
        <f>IF(原始数据!AO208="","",IF(COUNTIF(原始数据!208:208,原始数据!AO208)&gt;1,"×",""))</f>
        <v/>
      </c>
      <c r="AH207" t="str">
        <f>IF(原始数据!AP208="","",IF(COUNTIF(原始数据!208:208,原始数据!AP208)&gt;1,"×",""))</f>
        <v/>
      </c>
      <c r="AI207" t="str">
        <f>IF(原始数据!AQ208="","",IF(COUNTIF(原始数据!208:208,原始数据!AQ208)&gt;1,"×",""))</f>
        <v/>
      </c>
      <c r="AJ207" t="str">
        <f>IF(原始数据!AR208="","",IF(COUNTIF(原始数据!208:208,原始数据!AR208)&gt;1,"×",""))</f>
        <v/>
      </c>
      <c r="AK207" t="str">
        <f>IF(原始数据!AS208="","",IF(COUNTIF(原始数据!208:208,原始数据!AS208)&gt;1,"×",""))</f>
        <v/>
      </c>
      <c r="AL207" t="str">
        <f>IF(原始数据!AT208="","",IF(COUNTIF(原始数据!208:208,原始数据!AT208)&gt;1,"×",""))</f>
        <v/>
      </c>
      <c r="AM207" t="str">
        <f>IF(原始数据!AU208="","",IF(COUNTIF(原始数据!208:208,原始数据!AU208)&gt;1,"×",""))</f>
        <v/>
      </c>
      <c r="AN207" t="str">
        <f>IF(原始数据!AV208="","",IF(COUNTIF(原始数据!208:208,原始数据!AV208)&gt;1,"×",""))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IF(原始数据!X209="-","",IF(原始数据!X209="","",IF(COUNT(FIND(原始数据!X209,原始数据!209:209))=2,"×","")))</f>
        <v/>
      </c>
      <c r="W208" t="str">
        <f>IF(原始数据!Y209="","",IF(COUNTIF(原始数据!209:209,原始数据!Y209)&gt;1,"×",""))</f>
        <v/>
      </c>
      <c r="X208" t="str">
        <f>IF(原始数据!Z209="","",IF(COUNTIF(原始数据!209:209,原始数据!Z209)&gt;1,"×",""))</f>
        <v/>
      </c>
      <c r="Y208" t="str">
        <f>IF(原始数据!AB209="","",IF(COUNTIF(原始数据!209:209,原始数据!AB209)&gt;1,"×",""))</f>
        <v/>
      </c>
      <c r="Z208" t="str">
        <f>IF(原始数据!AC209="","",IF(COUNTIF(原始数据!209:209,原始数据!AC209)&gt;1,"×",""))</f>
        <v/>
      </c>
      <c r="AA208" t="str">
        <f>IF(原始数据!AE209="","",IF(COUNTIF(原始数据!209:209,原始数据!AE209)&gt;1,"×",""))</f>
        <v/>
      </c>
      <c r="AB208" t="str">
        <f>IF(原始数据!AF209="","",IF(COUNTIF(原始数据!209:209,原始数据!AF209)&gt;1,"×",""))</f>
        <v/>
      </c>
      <c r="AC208" t="str">
        <f>IF(原始数据!AK209="","",IF(COUNTIF(原始数据!209:209,原始数据!AK209)&gt;1,"×",""))</f>
        <v/>
      </c>
      <c r="AD208" t="str">
        <f>IF(原始数据!AL209="","",IF(COUNTIF(原始数据!209:209,原始数据!AL209)&gt;1,"×",""))</f>
        <v/>
      </c>
      <c r="AE208" t="str">
        <f>IF(原始数据!AM209="","",IF(COUNTIF(原始数据!209:209,原始数据!AM209)&gt;1,"×",""))</f>
        <v/>
      </c>
      <c r="AF208" t="str">
        <f>IF(原始数据!AN209="","",IF(COUNTIF(原始数据!209:209,原始数据!AN209)&gt;1,"×",""))</f>
        <v/>
      </c>
      <c r="AG208" t="str">
        <f>IF(原始数据!AO209="","",IF(COUNTIF(原始数据!209:209,原始数据!AO209)&gt;1,"×",""))</f>
        <v/>
      </c>
      <c r="AH208" t="str">
        <f>IF(原始数据!AP209="","",IF(COUNTIF(原始数据!209:209,原始数据!AP209)&gt;1,"×",""))</f>
        <v/>
      </c>
      <c r="AI208" t="str">
        <f>IF(原始数据!AQ209="","",IF(COUNTIF(原始数据!209:209,原始数据!AQ209)&gt;1,"×",""))</f>
        <v/>
      </c>
      <c r="AJ208" t="str">
        <f>IF(原始数据!AR209="","",IF(COUNTIF(原始数据!209:209,原始数据!AR209)&gt;1,"×",""))</f>
        <v/>
      </c>
      <c r="AK208" t="str">
        <f>IF(原始数据!AS209="","",IF(COUNTIF(原始数据!209:209,原始数据!AS209)&gt;1,"×",""))</f>
        <v/>
      </c>
      <c r="AL208" t="str">
        <f>IF(原始数据!AT209="","",IF(COUNTIF(原始数据!209:209,原始数据!AT209)&gt;1,"×",""))</f>
        <v/>
      </c>
      <c r="AM208" t="str">
        <f>IF(原始数据!AU209="","",IF(COUNTIF(原始数据!209:209,原始数据!AU209)&gt;1,"×",""))</f>
        <v/>
      </c>
      <c r="AN208" t="str">
        <f>IF(原始数据!AV209="","",IF(COUNTIF(原始数据!209:209,原始数据!AV209)&gt;1,"×",""))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IF(原始数据!X210="-","",IF(原始数据!X210="","",IF(COUNT(FIND(原始数据!X210,原始数据!210:210))=2,"×","")))</f>
        <v/>
      </c>
      <c r="W209" t="str">
        <f>IF(原始数据!Y210="","",IF(COUNTIF(原始数据!210:210,原始数据!Y210)&gt;1,"×",""))</f>
        <v/>
      </c>
      <c r="X209" t="str">
        <f>IF(原始数据!Z210="","",IF(COUNTIF(原始数据!210:210,原始数据!Z210)&gt;1,"×",""))</f>
        <v/>
      </c>
      <c r="Y209" t="str">
        <f>IF(原始数据!AB210="","",IF(COUNTIF(原始数据!210:210,原始数据!AB210)&gt;1,"×",""))</f>
        <v/>
      </c>
      <c r="Z209" t="str">
        <f>IF(原始数据!AC210="","",IF(COUNTIF(原始数据!210:210,原始数据!AC210)&gt;1,"×",""))</f>
        <v/>
      </c>
      <c r="AA209" t="str">
        <f>IF(原始数据!AE210="","",IF(COUNTIF(原始数据!210:210,原始数据!AE210)&gt;1,"×",""))</f>
        <v/>
      </c>
      <c r="AB209" t="str">
        <f>IF(原始数据!AF210="","",IF(COUNTIF(原始数据!210:210,原始数据!AF210)&gt;1,"×",""))</f>
        <v/>
      </c>
      <c r="AC209" t="str">
        <f>IF(原始数据!AK210="","",IF(COUNTIF(原始数据!210:210,原始数据!AK210)&gt;1,"×",""))</f>
        <v/>
      </c>
      <c r="AD209" t="str">
        <f>IF(原始数据!AL210="","",IF(COUNTIF(原始数据!210:210,原始数据!AL210)&gt;1,"×",""))</f>
        <v/>
      </c>
      <c r="AE209" t="str">
        <f>IF(原始数据!AM210="","",IF(COUNTIF(原始数据!210:210,原始数据!AM210)&gt;1,"×",""))</f>
        <v/>
      </c>
      <c r="AF209" t="str">
        <f>IF(原始数据!AN210="","",IF(COUNTIF(原始数据!210:210,原始数据!AN210)&gt;1,"×",""))</f>
        <v/>
      </c>
      <c r="AG209" t="str">
        <f>IF(原始数据!AO210="","",IF(COUNTIF(原始数据!210:210,原始数据!AO210)&gt;1,"×",""))</f>
        <v/>
      </c>
      <c r="AH209" t="str">
        <f>IF(原始数据!AP210="","",IF(COUNTIF(原始数据!210:210,原始数据!AP210)&gt;1,"×",""))</f>
        <v/>
      </c>
      <c r="AI209" t="str">
        <f>IF(原始数据!AQ210="","",IF(COUNTIF(原始数据!210:210,原始数据!AQ210)&gt;1,"×",""))</f>
        <v/>
      </c>
      <c r="AJ209" t="str">
        <f>IF(原始数据!AR210="","",IF(COUNTIF(原始数据!210:210,原始数据!AR210)&gt;1,"×",""))</f>
        <v/>
      </c>
      <c r="AK209" t="str">
        <f>IF(原始数据!AS210="","",IF(COUNTIF(原始数据!210:210,原始数据!AS210)&gt;1,"×",""))</f>
        <v/>
      </c>
      <c r="AL209" t="str">
        <f>IF(原始数据!AT210="","",IF(COUNTIF(原始数据!210:210,原始数据!AT210)&gt;1,"×",""))</f>
        <v/>
      </c>
      <c r="AM209" t="str">
        <f>IF(原始数据!AU210="","",IF(COUNTIF(原始数据!210:210,原始数据!AU210)&gt;1,"×",""))</f>
        <v/>
      </c>
      <c r="AN209" t="str">
        <f>IF(原始数据!AV210="","",IF(COUNTIF(原始数据!210:210,原始数据!AV210)&gt;1,"×",""))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IF(原始数据!X211="-","",IF(原始数据!X211="","",IF(COUNT(FIND(原始数据!X211,原始数据!211:211))=2,"×","")))</f>
        <v/>
      </c>
      <c r="W210" t="str">
        <f>IF(原始数据!Y211="","",IF(COUNTIF(原始数据!211:211,原始数据!Y211)&gt;1,"×",""))</f>
        <v/>
      </c>
      <c r="X210" t="str">
        <f>IF(原始数据!Z211="","",IF(COUNTIF(原始数据!211:211,原始数据!Z211)&gt;1,"×",""))</f>
        <v/>
      </c>
      <c r="Y210" t="str">
        <f>IF(原始数据!AB211="","",IF(COUNTIF(原始数据!211:211,原始数据!AB211)&gt;1,"×",""))</f>
        <v/>
      </c>
      <c r="Z210" t="str">
        <f>IF(原始数据!AC211="","",IF(COUNTIF(原始数据!211:211,原始数据!AC211)&gt;1,"×",""))</f>
        <v/>
      </c>
      <c r="AA210" t="str">
        <f>IF(原始数据!AE211="","",IF(COUNTIF(原始数据!211:211,原始数据!AE211)&gt;1,"×",""))</f>
        <v/>
      </c>
      <c r="AB210" t="str">
        <f>IF(原始数据!AF211="","",IF(COUNTIF(原始数据!211:211,原始数据!AF211)&gt;1,"×",""))</f>
        <v/>
      </c>
      <c r="AC210" t="str">
        <f>IF(原始数据!AK211="","",IF(COUNTIF(原始数据!211:211,原始数据!AK211)&gt;1,"×",""))</f>
        <v/>
      </c>
      <c r="AD210" t="str">
        <f>IF(原始数据!AL211="","",IF(COUNTIF(原始数据!211:211,原始数据!AL211)&gt;1,"×",""))</f>
        <v/>
      </c>
      <c r="AE210" t="str">
        <f>IF(原始数据!AM211="","",IF(COUNTIF(原始数据!211:211,原始数据!AM211)&gt;1,"×",""))</f>
        <v/>
      </c>
      <c r="AF210" t="str">
        <f>IF(原始数据!AN211="","",IF(COUNTIF(原始数据!211:211,原始数据!AN211)&gt;1,"×",""))</f>
        <v/>
      </c>
      <c r="AG210" t="str">
        <f>IF(原始数据!AO211="","",IF(COUNTIF(原始数据!211:211,原始数据!AO211)&gt;1,"×",""))</f>
        <v/>
      </c>
      <c r="AH210" t="str">
        <f>IF(原始数据!AP211="","",IF(COUNTIF(原始数据!211:211,原始数据!AP211)&gt;1,"×",""))</f>
        <v/>
      </c>
      <c r="AI210" t="str">
        <f>IF(原始数据!AQ211="","",IF(COUNTIF(原始数据!211:211,原始数据!AQ211)&gt;1,"×",""))</f>
        <v/>
      </c>
      <c r="AJ210" t="str">
        <f>IF(原始数据!AR211="","",IF(COUNTIF(原始数据!211:211,原始数据!AR211)&gt;1,"×",""))</f>
        <v/>
      </c>
      <c r="AK210" t="str">
        <f>IF(原始数据!AS211="","",IF(COUNTIF(原始数据!211:211,原始数据!AS211)&gt;1,"×",""))</f>
        <v/>
      </c>
      <c r="AL210" t="str">
        <f>IF(原始数据!AT211="","",IF(COUNTIF(原始数据!211:211,原始数据!AT211)&gt;1,"×",""))</f>
        <v/>
      </c>
      <c r="AM210" t="str">
        <f>IF(原始数据!AU211="","",IF(COUNTIF(原始数据!211:211,原始数据!AU211)&gt;1,"×",""))</f>
        <v/>
      </c>
      <c r="AN210" t="str">
        <f>IF(原始数据!AV211="","",IF(COUNTIF(原始数据!211:211,原始数据!AV211)&gt;1,"×",""))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IF(原始数据!X212="-","",IF(原始数据!X212="","",IF(COUNT(FIND(原始数据!X212,原始数据!212:212))=2,"×","")))</f>
        <v/>
      </c>
      <c r="W211" t="str">
        <f>IF(原始数据!Y212="","",IF(COUNTIF(原始数据!212:212,原始数据!Y212)&gt;1,"×",""))</f>
        <v/>
      </c>
      <c r="X211" t="str">
        <f>IF(原始数据!Z212="","",IF(COUNTIF(原始数据!212:212,原始数据!Z212)&gt;1,"×",""))</f>
        <v/>
      </c>
      <c r="Y211" t="str">
        <f>IF(原始数据!AB212="","",IF(COUNTIF(原始数据!212:212,原始数据!AB212)&gt;1,"×",""))</f>
        <v/>
      </c>
      <c r="Z211" t="str">
        <f>IF(原始数据!AC212="","",IF(COUNTIF(原始数据!212:212,原始数据!AC212)&gt;1,"×",""))</f>
        <v/>
      </c>
      <c r="AA211" t="str">
        <f>IF(原始数据!AE212="","",IF(COUNTIF(原始数据!212:212,原始数据!AE212)&gt;1,"×",""))</f>
        <v/>
      </c>
      <c r="AB211" t="str">
        <f>IF(原始数据!AF212="","",IF(COUNTIF(原始数据!212:212,原始数据!AF212)&gt;1,"×",""))</f>
        <v/>
      </c>
      <c r="AC211" t="str">
        <f>IF(原始数据!AK212="","",IF(COUNTIF(原始数据!212:212,原始数据!AK212)&gt;1,"×",""))</f>
        <v/>
      </c>
      <c r="AD211" t="str">
        <f>IF(原始数据!AL212="","",IF(COUNTIF(原始数据!212:212,原始数据!AL212)&gt;1,"×",""))</f>
        <v/>
      </c>
      <c r="AE211" t="str">
        <f>IF(原始数据!AM212="","",IF(COUNTIF(原始数据!212:212,原始数据!AM212)&gt;1,"×",""))</f>
        <v/>
      </c>
      <c r="AF211" t="str">
        <f>IF(原始数据!AN212="","",IF(COUNTIF(原始数据!212:212,原始数据!AN212)&gt;1,"×",""))</f>
        <v/>
      </c>
      <c r="AG211" t="str">
        <f>IF(原始数据!AO212="","",IF(COUNTIF(原始数据!212:212,原始数据!AO212)&gt;1,"×",""))</f>
        <v/>
      </c>
      <c r="AH211" t="str">
        <f>IF(原始数据!AP212="","",IF(COUNTIF(原始数据!212:212,原始数据!AP212)&gt;1,"×",""))</f>
        <v/>
      </c>
      <c r="AI211" t="str">
        <f>IF(原始数据!AQ212="","",IF(COUNTIF(原始数据!212:212,原始数据!AQ212)&gt;1,"×",""))</f>
        <v/>
      </c>
      <c r="AJ211" t="str">
        <f>IF(原始数据!AR212="","",IF(COUNTIF(原始数据!212:212,原始数据!AR212)&gt;1,"×",""))</f>
        <v/>
      </c>
      <c r="AK211" t="str">
        <f>IF(原始数据!AS212="","",IF(COUNTIF(原始数据!212:212,原始数据!AS212)&gt;1,"×",""))</f>
        <v/>
      </c>
      <c r="AL211" t="str">
        <f>IF(原始数据!AT212="","",IF(COUNTIF(原始数据!212:212,原始数据!AT212)&gt;1,"×",""))</f>
        <v/>
      </c>
      <c r="AM211" t="str">
        <f>IF(原始数据!AU212="","",IF(COUNTIF(原始数据!212:212,原始数据!AU212)&gt;1,"×",""))</f>
        <v/>
      </c>
      <c r="AN211" t="str">
        <f>IF(原始数据!AV212="","",IF(COUNTIF(原始数据!212:212,原始数据!AV212)&gt;1,"×",""))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IF(原始数据!X213="-","",IF(原始数据!X213="","",IF(COUNT(FIND(原始数据!X213,原始数据!213:213))=2,"×","")))</f>
        <v/>
      </c>
      <c r="W212" t="str">
        <f>IF(原始数据!Y213="","",IF(COUNTIF(原始数据!213:213,原始数据!Y213)&gt;1,"×",""))</f>
        <v/>
      </c>
      <c r="X212" t="str">
        <f>IF(原始数据!Z213="","",IF(COUNTIF(原始数据!213:213,原始数据!Z213)&gt;1,"×",""))</f>
        <v/>
      </c>
      <c r="Y212" t="str">
        <f>IF(原始数据!AB213="","",IF(COUNTIF(原始数据!213:213,原始数据!AB213)&gt;1,"×",""))</f>
        <v/>
      </c>
      <c r="Z212" t="str">
        <f>IF(原始数据!AC213="","",IF(COUNTIF(原始数据!213:213,原始数据!AC213)&gt;1,"×",""))</f>
        <v/>
      </c>
      <c r="AA212" t="str">
        <f>IF(原始数据!AE213="","",IF(COUNTIF(原始数据!213:213,原始数据!AE213)&gt;1,"×",""))</f>
        <v/>
      </c>
      <c r="AB212" t="str">
        <f>IF(原始数据!AF213="","",IF(COUNTIF(原始数据!213:213,原始数据!AF213)&gt;1,"×",""))</f>
        <v/>
      </c>
      <c r="AC212" t="str">
        <f>IF(原始数据!AK213="","",IF(COUNTIF(原始数据!213:213,原始数据!AK213)&gt;1,"×",""))</f>
        <v/>
      </c>
      <c r="AD212" t="str">
        <f>IF(原始数据!AL213="","",IF(COUNTIF(原始数据!213:213,原始数据!AL213)&gt;1,"×",""))</f>
        <v/>
      </c>
      <c r="AE212" t="str">
        <f>IF(原始数据!AM213="","",IF(COUNTIF(原始数据!213:213,原始数据!AM213)&gt;1,"×",""))</f>
        <v/>
      </c>
      <c r="AF212" t="str">
        <f>IF(原始数据!AN213="","",IF(COUNTIF(原始数据!213:213,原始数据!AN213)&gt;1,"×",""))</f>
        <v/>
      </c>
      <c r="AG212" t="str">
        <f>IF(原始数据!AO213="","",IF(COUNTIF(原始数据!213:213,原始数据!AO213)&gt;1,"×",""))</f>
        <v/>
      </c>
      <c r="AH212" t="str">
        <f>IF(原始数据!AP213="","",IF(COUNTIF(原始数据!213:213,原始数据!AP213)&gt;1,"×",""))</f>
        <v/>
      </c>
      <c r="AI212" t="str">
        <f>IF(原始数据!AQ213="","",IF(COUNTIF(原始数据!213:213,原始数据!AQ213)&gt;1,"×",""))</f>
        <v/>
      </c>
      <c r="AJ212" t="str">
        <f>IF(原始数据!AR213="","",IF(COUNTIF(原始数据!213:213,原始数据!AR213)&gt;1,"×",""))</f>
        <v/>
      </c>
      <c r="AK212" t="str">
        <f>IF(原始数据!AS213="","",IF(COUNTIF(原始数据!213:213,原始数据!AS213)&gt;1,"×",""))</f>
        <v/>
      </c>
      <c r="AL212" t="str">
        <f>IF(原始数据!AT213="","",IF(COUNTIF(原始数据!213:213,原始数据!AT213)&gt;1,"×",""))</f>
        <v/>
      </c>
      <c r="AM212" t="str">
        <f>IF(原始数据!AU213="","",IF(COUNTIF(原始数据!213:213,原始数据!AU213)&gt;1,"×",""))</f>
        <v/>
      </c>
      <c r="AN212" t="str">
        <f>IF(原始数据!AV213="","",IF(COUNTIF(原始数据!213:213,原始数据!AV213)&gt;1,"×",""))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IF(原始数据!X214="-","",IF(原始数据!X214="","",IF(COUNT(FIND(原始数据!X214,原始数据!214:214))=2,"×","")))</f>
        <v/>
      </c>
      <c r="W213" t="str">
        <f>IF(原始数据!Y214="","",IF(COUNTIF(原始数据!214:214,原始数据!Y214)&gt;1,"×",""))</f>
        <v/>
      </c>
      <c r="X213" t="str">
        <f>IF(原始数据!Z214="","",IF(COUNTIF(原始数据!214:214,原始数据!Z214)&gt;1,"×",""))</f>
        <v/>
      </c>
      <c r="Y213" t="str">
        <f>IF(原始数据!AB214="","",IF(COUNTIF(原始数据!214:214,原始数据!AB214)&gt;1,"×",""))</f>
        <v/>
      </c>
      <c r="Z213" t="str">
        <f>IF(原始数据!AC214="","",IF(COUNTIF(原始数据!214:214,原始数据!AC214)&gt;1,"×",""))</f>
        <v/>
      </c>
      <c r="AA213" t="str">
        <f>IF(原始数据!AE214="","",IF(COUNTIF(原始数据!214:214,原始数据!AE214)&gt;1,"×",""))</f>
        <v/>
      </c>
      <c r="AB213" t="str">
        <f>IF(原始数据!AF214="","",IF(COUNTIF(原始数据!214:214,原始数据!AF214)&gt;1,"×",""))</f>
        <v/>
      </c>
      <c r="AC213" t="str">
        <f>IF(原始数据!AK214="","",IF(COUNTIF(原始数据!214:214,原始数据!AK214)&gt;1,"×",""))</f>
        <v/>
      </c>
      <c r="AD213" t="str">
        <f>IF(原始数据!AL214="","",IF(COUNTIF(原始数据!214:214,原始数据!AL214)&gt;1,"×",""))</f>
        <v/>
      </c>
      <c r="AE213" t="str">
        <f>IF(原始数据!AM214="","",IF(COUNTIF(原始数据!214:214,原始数据!AM214)&gt;1,"×",""))</f>
        <v/>
      </c>
      <c r="AF213" t="str">
        <f>IF(原始数据!AN214="","",IF(COUNTIF(原始数据!214:214,原始数据!AN214)&gt;1,"×",""))</f>
        <v/>
      </c>
      <c r="AG213" t="str">
        <f>IF(原始数据!AO214="","",IF(COUNTIF(原始数据!214:214,原始数据!AO214)&gt;1,"×",""))</f>
        <v/>
      </c>
      <c r="AH213" t="str">
        <f>IF(原始数据!AP214="","",IF(COUNTIF(原始数据!214:214,原始数据!AP214)&gt;1,"×",""))</f>
        <v/>
      </c>
      <c r="AI213" t="str">
        <f>IF(原始数据!AQ214="","",IF(COUNTIF(原始数据!214:214,原始数据!AQ214)&gt;1,"×",""))</f>
        <v/>
      </c>
      <c r="AJ213" t="str">
        <f>IF(原始数据!AR214="","",IF(COUNTIF(原始数据!214:214,原始数据!AR214)&gt;1,"×",""))</f>
        <v/>
      </c>
      <c r="AK213" t="str">
        <f>IF(原始数据!AS214="","",IF(COUNTIF(原始数据!214:214,原始数据!AS214)&gt;1,"×",""))</f>
        <v/>
      </c>
      <c r="AL213" t="str">
        <f>IF(原始数据!AT214="","",IF(COUNTIF(原始数据!214:214,原始数据!AT214)&gt;1,"×",""))</f>
        <v/>
      </c>
      <c r="AM213" t="str">
        <f>IF(原始数据!AU214="","",IF(COUNTIF(原始数据!214:214,原始数据!AU214)&gt;1,"×",""))</f>
        <v/>
      </c>
      <c r="AN213" t="str">
        <f>IF(原始数据!AV214="","",IF(COUNTIF(原始数据!214:214,原始数据!AV214)&gt;1,"×",""))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IF(原始数据!X215="-","",IF(原始数据!X215="","",IF(COUNT(FIND(原始数据!X215,原始数据!215:215))=2,"×","")))</f>
        <v/>
      </c>
      <c r="W214" t="str">
        <f>IF(原始数据!Y215="","",IF(COUNTIF(原始数据!215:215,原始数据!Y215)&gt;1,"×",""))</f>
        <v/>
      </c>
      <c r="X214" t="str">
        <f>IF(原始数据!Z215="","",IF(COUNTIF(原始数据!215:215,原始数据!Z215)&gt;1,"×",""))</f>
        <v/>
      </c>
      <c r="Y214" t="str">
        <f>IF(原始数据!AB215="","",IF(COUNTIF(原始数据!215:215,原始数据!AB215)&gt;1,"×",""))</f>
        <v/>
      </c>
      <c r="Z214" t="str">
        <f>IF(原始数据!AC215="","",IF(COUNTIF(原始数据!215:215,原始数据!AC215)&gt;1,"×",""))</f>
        <v/>
      </c>
      <c r="AA214" t="str">
        <f>IF(原始数据!AE215="","",IF(COUNTIF(原始数据!215:215,原始数据!AE215)&gt;1,"×",""))</f>
        <v/>
      </c>
      <c r="AB214" t="str">
        <f>IF(原始数据!AF215="","",IF(COUNTIF(原始数据!215:215,原始数据!AF215)&gt;1,"×",""))</f>
        <v/>
      </c>
      <c r="AC214" t="str">
        <f>IF(原始数据!AK215="","",IF(COUNTIF(原始数据!215:215,原始数据!AK215)&gt;1,"×",""))</f>
        <v/>
      </c>
      <c r="AD214" t="str">
        <f>IF(原始数据!AL215="","",IF(COUNTIF(原始数据!215:215,原始数据!AL215)&gt;1,"×",""))</f>
        <v/>
      </c>
      <c r="AE214" t="str">
        <f>IF(原始数据!AM215="","",IF(COUNTIF(原始数据!215:215,原始数据!AM215)&gt;1,"×",""))</f>
        <v/>
      </c>
      <c r="AF214" t="str">
        <f>IF(原始数据!AN215="","",IF(COUNTIF(原始数据!215:215,原始数据!AN215)&gt;1,"×",""))</f>
        <v/>
      </c>
      <c r="AG214" t="str">
        <f>IF(原始数据!AO215="","",IF(COUNTIF(原始数据!215:215,原始数据!AO215)&gt;1,"×",""))</f>
        <v/>
      </c>
      <c r="AH214" t="str">
        <f>IF(原始数据!AP215="","",IF(COUNTIF(原始数据!215:215,原始数据!AP215)&gt;1,"×",""))</f>
        <v/>
      </c>
      <c r="AI214" t="str">
        <f>IF(原始数据!AQ215="","",IF(COUNTIF(原始数据!215:215,原始数据!AQ215)&gt;1,"×",""))</f>
        <v/>
      </c>
      <c r="AJ214" t="str">
        <f>IF(原始数据!AR215="","",IF(COUNTIF(原始数据!215:215,原始数据!AR215)&gt;1,"×",""))</f>
        <v/>
      </c>
      <c r="AK214" t="str">
        <f>IF(原始数据!AS215="","",IF(COUNTIF(原始数据!215:215,原始数据!AS215)&gt;1,"×",""))</f>
        <v/>
      </c>
      <c r="AL214" t="str">
        <f>IF(原始数据!AT215="","",IF(COUNTIF(原始数据!215:215,原始数据!AT215)&gt;1,"×",""))</f>
        <v/>
      </c>
      <c r="AM214" t="str">
        <f>IF(原始数据!AU215="","",IF(COUNTIF(原始数据!215:215,原始数据!AU215)&gt;1,"×",""))</f>
        <v/>
      </c>
      <c r="AN214" t="str">
        <f>IF(原始数据!AV215="","",IF(COUNTIF(原始数据!215:215,原始数据!AV215)&gt;1,"×",""))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IF(原始数据!X216="-","",IF(原始数据!X216="","",IF(COUNT(FIND(原始数据!X216,原始数据!216:216))=2,"×","")))</f>
        <v/>
      </c>
      <c r="W215" t="str">
        <f>IF(原始数据!Y216="","",IF(COUNTIF(原始数据!216:216,原始数据!Y216)&gt;1,"×",""))</f>
        <v/>
      </c>
      <c r="X215" t="str">
        <f>IF(原始数据!Z216="","",IF(COUNTIF(原始数据!216:216,原始数据!Z216)&gt;1,"×",""))</f>
        <v/>
      </c>
      <c r="Y215" t="str">
        <f>IF(原始数据!AB216="","",IF(COUNTIF(原始数据!216:216,原始数据!AB216)&gt;1,"×",""))</f>
        <v/>
      </c>
      <c r="Z215" t="str">
        <f>IF(原始数据!AC216="","",IF(COUNTIF(原始数据!216:216,原始数据!AC216)&gt;1,"×",""))</f>
        <v/>
      </c>
      <c r="AA215" t="str">
        <f>IF(原始数据!AE216="","",IF(COUNTIF(原始数据!216:216,原始数据!AE216)&gt;1,"×",""))</f>
        <v/>
      </c>
      <c r="AB215" t="str">
        <f>IF(原始数据!AF216="","",IF(COUNTIF(原始数据!216:216,原始数据!AF216)&gt;1,"×",""))</f>
        <v/>
      </c>
      <c r="AC215" t="str">
        <f>IF(原始数据!AK216="","",IF(COUNTIF(原始数据!216:216,原始数据!AK216)&gt;1,"×",""))</f>
        <v/>
      </c>
      <c r="AD215" t="str">
        <f>IF(原始数据!AL216="","",IF(COUNTIF(原始数据!216:216,原始数据!AL216)&gt;1,"×",""))</f>
        <v/>
      </c>
      <c r="AE215" t="str">
        <f>IF(原始数据!AM216="","",IF(COUNTIF(原始数据!216:216,原始数据!AM216)&gt;1,"×",""))</f>
        <v/>
      </c>
      <c r="AF215" t="str">
        <f>IF(原始数据!AN216="","",IF(COUNTIF(原始数据!216:216,原始数据!AN216)&gt;1,"×",""))</f>
        <v/>
      </c>
      <c r="AG215" t="str">
        <f>IF(原始数据!AO216="","",IF(COUNTIF(原始数据!216:216,原始数据!AO216)&gt;1,"×",""))</f>
        <v/>
      </c>
      <c r="AH215" t="str">
        <f>IF(原始数据!AP216="","",IF(COUNTIF(原始数据!216:216,原始数据!AP216)&gt;1,"×",""))</f>
        <v/>
      </c>
      <c r="AI215" t="str">
        <f>IF(原始数据!AQ216="","",IF(COUNTIF(原始数据!216:216,原始数据!AQ216)&gt;1,"×",""))</f>
        <v/>
      </c>
      <c r="AJ215" t="str">
        <f>IF(原始数据!AR216="","",IF(COUNTIF(原始数据!216:216,原始数据!AR216)&gt;1,"×",""))</f>
        <v/>
      </c>
      <c r="AK215" t="str">
        <f>IF(原始数据!AS216="","",IF(COUNTIF(原始数据!216:216,原始数据!AS216)&gt;1,"×",""))</f>
        <v/>
      </c>
      <c r="AL215" t="str">
        <f>IF(原始数据!AT216="","",IF(COUNTIF(原始数据!216:216,原始数据!AT216)&gt;1,"×",""))</f>
        <v/>
      </c>
      <c r="AM215" t="str">
        <f>IF(原始数据!AU216="","",IF(COUNTIF(原始数据!216:216,原始数据!AU216)&gt;1,"×",""))</f>
        <v/>
      </c>
      <c r="AN215" t="str">
        <f>IF(原始数据!AV216="","",IF(COUNTIF(原始数据!216:216,原始数据!AV216)&gt;1,"×",""))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IF(原始数据!X217="-","",IF(原始数据!X217="","",IF(COUNT(FIND(原始数据!X217,原始数据!217:217))=2,"×","")))</f>
        <v/>
      </c>
      <c r="W216" t="str">
        <f>IF(原始数据!Y217="","",IF(COUNTIF(原始数据!217:217,原始数据!Y217)&gt;1,"×",""))</f>
        <v/>
      </c>
      <c r="X216" t="str">
        <f>IF(原始数据!Z217="","",IF(COUNTIF(原始数据!217:217,原始数据!Z217)&gt;1,"×",""))</f>
        <v/>
      </c>
      <c r="Y216" t="str">
        <f>IF(原始数据!AB217="","",IF(COUNTIF(原始数据!217:217,原始数据!AB217)&gt;1,"×",""))</f>
        <v/>
      </c>
      <c r="Z216" t="str">
        <f>IF(原始数据!AC217="","",IF(COUNTIF(原始数据!217:217,原始数据!AC217)&gt;1,"×",""))</f>
        <v/>
      </c>
      <c r="AA216" t="str">
        <f>IF(原始数据!AE217="","",IF(COUNTIF(原始数据!217:217,原始数据!AE217)&gt;1,"×",""))</f>
        <v/>
      </c>
      <c r="AB216" t="str">
        <f>IF(原始数据!AF217="","",IF(COUNTIF(原始数据!217:217,原始数据!AF217)&gt;1,"×",""))</f>
        <v/>
      </c>
      <c r="AC216" t="str">
        <f>IF(原始数据!AK217="","",IF(COUNTIF(原始数据!217:217,原始数据!AK217)&gt;1,"×",""))</f>
        <v/>
      </c>
      <c r="AD216" t="str">
        <f>IF(原始数据!AL217="","",IF(COUNTIF(原始数据!217:217,原始数据!AL217)&gt;1,"×",""))</f>
        <v/>
      </c>
      <c r="AE216" t="str">
        <f>IF(原始数据!AM217="","",IF(COUNTIF(原始数据!217:217,原始数据!AM217)&gt;1,"×",""))</f>
        <v/>
      </c>
      <c r="AF216" t="str">
        <f>IF(原始数据!AN217="","",IF(COUNTIF(原始数据!217:217,原始数据!AN217)&gt;1,"×",""))</f>
        <v/>
      </c>
      <c r="AG216" t="str">
        <f>IF(原始数据!AO217="","",IF(COUNTIF(原始数据!217:217,原始数据!AO217)&gt;1,"×",""))</f>
        <v/>
      </c>
      <c r="AH216" t="str">
        <f>IF(原始数据!AP217="","",IF(COUNTIF(原始数据!217:217,原始数据!AP217)&gt;1,"×",""))</f>
        <v/>
      </c>
      <c r="AI216" t="str">
        <f>IF(原始数据!AQ217="","",IF(COUNTIF(原始数据!217:217,原始数据!AQ217)&gt;1,"×",""))</f>
        <v/>
      </c>
      <c r="AJ216" t="str">
        <f>IF(原始数据!AR217="","",IF(COUNTIF(原始数据!217:217,原始数据!AR217)&gt;1,"×",""))</f>
        <v/>
      </c>
      <c r="AK216" t="str">
        <f>IF(原始数据!AS217="","",IF(COUNTIF(原始数据!217:217,原始数据!AS217)&gt;1,"×",""))</f>
        <v/>
      </c>
      <c r="AL216" t="str">
        <f>IF(原始数据!AT217="","",IF(COUNTIF(原始数据!217:217,原始数据!AT217)&gt;1,"×",""))</f>
        <v/>
      </c>
      <c r="AM216" t="str">
        <f>IF(原始数据!AU217="","",IF(COUNTIF(原始数据!217:217,原始数据!AU217)&gt;1,"×",""))</f>
        <v/>
      </c>
      <c r="AN216" t="str">
        <f>IF(原始数据!AV217="","",IF(COUNTIF(原始数据!217:217,原始数据!AV217)&gt;1,"×",""))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IF(原始数据!X218="-","",IF(原始数据!X218="","",IF(COUNT(FIND(原始数据!X218,原始数据!218:218))=2,"×","")))</f>
        <v/>
      </c>
      <c r="W217" t="str">
        <f>IF(原始数据!Y218="","",IF(COUNTIF(原始数据!218:218,原始数据!Y218)&gt;1,"×",""))</f>
        <v/>
      </c>
      <c r="X217" t="str">
        <f>IF(原始数据!Z218="","",IF(COUNTIF(原始数据!218:218,原始数据!Z218)&gt;1,"×",""))</f>
        <v/>
      </c>
      <c r="Y217" t="str">
        <f>IF(原始数据!AB218="","",IF(COUNTIF(原始数据!218:218,原始数据!AB218)&gt;1,"×",""))</f>
        <v/>
      </c>
      <c r="Z217" t="str">
        <f>IF(原始数据!AC218="","",IF(COUNTIF(原始数据!218:218,原始数据!AC218)&gt;1,"×",""))</f>
        <v/>
      </c>
      <c r="AA217" t="str">
        <f>IF(原始数据!AE218="","",IF(COUNTIF(原始数据!218:218,原始数据!AE218)&gt;1,"×",""))</f>
        <v/>
      </c>
      <c r="AB217" t="str">
        <f>IF(原始数据!AF218="","",IF(COUNTIF(原始数据!218:218,原始数据!AF218)&gt;1,"×",""))</f>
        <v/>
      </c>
      <c r="AC217" t="str">
        <f>IF(原始数据!AK218="","",IF(COUNTIF(原始数据!218:218,原始数据!AK218)&gt;1,"×",""))</f>
        <v/>
      </c>
      <c r="AD217" t="str">
        <f>IF(原始数据!AL218="","",IF(COUNTIF(原始数据!218:218,原始数据!AL218)&gt;1,"×",""))</f>
        <v/>
      </c>
      <c r="AE217" t="str">
        <f>IF(原始数据!AM218="","",IF(COUNTIF(原始数据!218:218,原始数据!AM218)&gt;1,"×",""))</f>
        <v/>
      </c>
      <c r="AF217" t="str">
        <f>IF(原始数据!AN218="","",IF(COUNTIF(原始数据!218:218,原始数据!AN218)&gt;1,"×",""))</f>
        <v/>
      </c>
      <c r="AG217" t="str">
        <f>IF(原始数据!AO218="","",IF(COUNTIF(原始数据!218:218,原始数据!AO218)&gt;1,"×",""))</f>
        <v/>
      </c>
      <c r="AH217" t="str">
        <f>IF(原始数据!AP218="","",IF(COUNTIF(原始数据!218:218,原始数据!AP218)&gt;1,"×",""))</f>
        <v/>
      </c>
      <c r="AI217" t="str">
        <f>IF(原始数据!AQ218="","",IF(COUNTIF(原始数据!218:218,原始数据!AQ218)&gt;1,"×",""))</f>
        <v/>
      </c>
      <c r="AJ217" t="str">
        <f>IF(原始数据!AR218="","",IF(COUNTIF(原始数据!218:218,原始数据!AR218)&gt;1,"×",""))</f>
        <v/>
      </c>
      <c r="AK217" t="str">
        <f>IF(原始数据!AS218="","",IF(COUNTIF(原始数据!218:218,原始数据!AS218)&gt;1,"×",""))</f>
        <v/>
      </c>
      <c r="AL217" t="str">
        <f>IF(原始数据!AT218="","",IF(COUNTIF(原始数据!218:218,原始数据!AT218)&gt;1,"×",""))</f>
        <v/>
      </c>
      <c r="AM217" t="str">
        <f>IF(原始数据!AU218="","",IF(COUNTIF(原始数据!218:218,原始数据!AU218)&gt;1,"×",""))</f>
        <v/>
      </c>
      <c r="AN217" t="str">
        <f>IF(原始数据!AV218="","",IF(COUNTIF(原始数据!218:218,原始数据!AV218)&gt;1,"×",""))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IF(原始数据!X219="-","",IF(原始数据!X219="","",IF(COUNT(FIND(原始数据!X219,原始数据!219:219))=2,"×","")))</f>
        <v/>
      </c>
      <c r="W218" t="str">
        <f>IF(原始数据!Y219="","",IF(COUNTIF(原始数据!219:219,原始数据!Y219)&gt;1,"×",""))</f>
        <v/>
      </c>
      <c r="X218" t="str">
        <f>IF(原始数据!Z219="","",IF(COUNTIF(原始数据!219:219,原始数据!Z219)&gt;1,"×",""))</f>
        <v/>
      </c>
      <c r="Y218" t="str">
        <f>IF(原始数据!AB219="","",IF(COUNTIF(原始数据!219:219,原始数据!AB219)&gt;1,"×",""))</f>
        <v/>
      </c>
      <c r="Z218" t="str">
        <f>IF(原始数据!AC219="","",IF(COUNTIF(原始数据!219:219,原始数据!AC219)&gt;1,"×",""))</f>
        <v/>
      </c>
      <c r="AA218" t="str">
        <f>IF(原始数据!AE219="","",IF(COUNTIF(原始数据!219:219,原始数据!AE219)&gt;1,"×",""))</f>
        <v/>
      </c>
      <c r="AB218" t="str">
        <f>IF(原始数据!AF219="","",IF(COUNTIF(原始数据!219:219,原始数据!AF219)&gt;1,"×",""))</f>
        <v/>
      </c>
      <c r="AC218" t="str">
        <f>IF(原始数据!AK219="","",IF(COUNTIF(原始数据!219:219,原始数据!AK219)&gt;1,"×",""))</f>
        <v/>
      </c>
      <c r="AD218" t="str">
        <f>IF(原始数据!AL219="","",IF(COUNTIF(原始数据!219:219,原始数据!AL219)&gt;1,"×",""))</f>
        <v/>
      </c>
      <c r="AE218" t="str">
        <f>IF(原始数据!AM219="","",IF(COUNTIF(原始数据!219:219,原始数据!AM219)&gt;1,"×",""))</f>
        <v/>
      </c>
      <c r="AF218" t="str">
        <f>IF(原始数据!AN219="","",IF(COUNTIF(原始数据!219:219,原始数据!AN219)&gt;1,"×",""))</f>
        <v/>
      </c>
      <c r="AG218" t="str">
        <f>IF(原始数据!AO219="","",IF(COUNTIF(原始数据!219:219,原始数据!AO219)&gt;1,"×",""))</f>
        <v/>
      </c>
      <c r="AH218" t="str">
        <f>IF(原始数据!AP219="","",IF(COUNTIF(原始数据!219:219,原始数据!AP219)&gt;1,"×",""))</f>
        <v/>
      </c>
      <c r="AI218" t="str">
        <f>IF(原始数据!AQ219="","",IF(COUNTIF(原始数据!219:219,原始数据!AQ219)&gt;1,"×",""))</f>
        <v/>
      </c>
      <c r="AJ218" t="str">
        <f>IF(原始数据!AR219="","",IF(COUNTIF(原始数据!219:219,原始数据!AR219)&gt;1,"×",""))</f>
        <v/>
      </c>
      <c r="AK218" t="str">
        <f>IF(原始数据!AS219="","",IF(COUNTIF(原始数据!219:219,原始数据!AS219)&gt;1,"×",""))</f>
        <v/>
      </c>
      <c r="AL218" t="str">
        <f>IF(原始数据!AT219="","",IF(COUNTIF(原始数据!219:219,原始数据!AT219)&gt;1,"×",""))</f>
        <v/>
      </c>
      <c r="AM218" t="str">
        <f>IF(原始数据!AU219="","",IF(COUNTIF(原始数据!219:219,原始数据!AU219)&gt;1,"×",""))</f>
        <v/>
      </c>
      <c r="AN218" t="str">
        <f>IF(原始数据!AV219="","",IF(COUNTIF(原始数据!219:219,原始数据!AV219)&gt;1,"×",""))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IF(原始数据!X220="-","",IF(原始数据!X220="","",IF(COUNT(FIND(原始数据!X220,原始数据!220:220))=2,"×","")))</f>
        <v/>
      </c>
      <c r="W219" t="str">
        <f>IF(原始数据!Y220="","",IF(COUNTIF(原始数据!220:220,原始数据!Y220)&gt;1,"×",""))</f>
        <v/>
      </c>
      <c r="X219" t="str">
        <f>IF(原始数据!Z220="","",IF(COUNTIF(原始数据!220:220,原始数据!Z220)&gt;1,"×",""))</f>
        <v/>
      </c>
      <c r="Y219" t="str">
        <f>IF(原始数据!AB220="","",IF(COUNTIF(原始数据!220:220,原始数据!AB220)&gt;1,"×",""))</f>
        <v/>
      </c>
      <c r="Z219" t="str">
        <f>IF(原始数据!AC220="","",IF(COUNTIF(原始数据!220:220,原始数据!AC220)&gt;1,"×",""))</f>
        <v/>
      </c>
      <c r="AA219" t="str">
        <f>IF(原始数据!AE220="","",IF(COUNTIF(原始数据!220:220,原始数据!AE220)&gt;1,"×",""))</f>
        <v/>
      </c>
      <c r="AB219" t="str">
        <f>IF(原始数据!AF220="","",IF(COUNTIF(原始数据!220:220,原始数据!AF220)&gt;1,"×",""))</f>
        <v/>
      </c>
      <c r="AC219" t="str">
        <f>IF(原始数据!AK220="","",IF(COUNTIF(原始数据!220:220,原始数据!AK220)&gt;1,"×",""))</f>
        <v/>
      </c>
      <c r="AD219" t="str">
        <f>IF(原始数据!AL220="","",IF(COUNTIF(原始数据!220:220,原始数据!AL220)&gt;1,"×",""))</f>
        <v/>
      </c>
      <c r="AE219" t="str">
        <f>IF(原始数据!AM220="","",IF(COUNTIF(原始数据!220:220,原始数据!AM220)&gt;1,"×",""))</f>
        <v/>
      </c>
      <c r="AF219" t="str">
        <f>IF(原始数据!AN220="","",IF(COUNTIF(原始数据!220:220,原始数据!AN220)&gt;1,"×",""))</f>
        <v/>
      </c>
      <c r="AG219" t="str">
        <f>IF(原始数据!AO220="","",IF(COUNTIF(原始数据!220:220,原始数据!AO220)&gt;1,"×",""))</f>
        <v/>
      </c>
      <c r="AH219" t="str">
        <f>IF(原始数据!AP220="","",IF(COUNTIF(原始数据!220:220,原始数据!AP220)&gt;1,"×",""))</f>
        <v/>
      </c>
      <c r="AI219" t="str">
        <f>IF(原始数据!AQ220="","",IF(COUNTIF(原始数据!220:220,原始数据!AQ220)&gt;1,"×",""))</f>
        <v/>
      </c>
      <c r="AJ219" t="str">
        <f>IF(原始数据!AR220="","",IF(COUNTIF(原始数据!220:220,原始数据!AR220)&gt;1,"×",""))</f>
        <v/>
      </c>
      <c r="AK219" t="str">
        <f>IF(原始数据!AS220="","",IF(COUNTIF(原始数据!220:220,原始数据!AS220)&gt;1,"×",""))</f>
        <v/>
      </c>
      <c r="AL219" t="str">
        <f>IF(原始数据!AT220="","",IF(COUNTIF(原始数据!220:220,原始数据!AT220)&gt;1,"×",""))</f>
        <v/>
      </c>
      <c r="AM219" t="str">
        <f>IF(原始数据!AU220="","",IF(COUNTIF(原始数据!220:220,原始数据!AU220)&gt;1,"×",""))</f>
        <v/>
      </c>
      <c r="AN219" t="str">
        <f>IF(原始数据!AV220="","",IF(COUNTIF(原始数据!220:220,原始数据!AV220)&gt;1,"×",""))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IF(原始数据!X221="-","",IF(原始数据!X221="","",IF(COUNT(FIND(原始数据!X221,原始数据!221:221))=2,"×","")))</f>
        <v/>
      </c>
      <c r="W220" t="str">
        <f>IF(原始数据!Y221="","",IF(COUNTIF(原始数据!221:221,原始数据!Y221)&gt;1,"×",""))</f>
        <v/>
      </c>
      <c r="X220" t="str">
        <f>IF(原始数据!Z221="","",IF(COUNTIF(原始数据!221:221,原始数据!Z221)&gt;1,"×",""))</f>
        <v/>
      </c>
      <c r="Y220" t="str">
        <f>IF(原始数据!AB221="","",IF(COUNTIF(原始数据!221:221,原始数据!AB221)&gt;1,"×",""))</f>
        <v/>
      </c>
      <c r="Z220" t="str">
        <f>IF(原始数据!AC221="","",IF(COUNTIF(原始数据!221:221,原始数据!AC221)&gt;1,"×",""))</f>
        <v/>
      </c>
      <c r="AA220" t="str">
        <f>IF(原始数据!AE221="","",IF(COUNTIF(原始数据!221:221,原始数据!AE221)&gt;1,"×",""))</f>
        <v/>
      </c>
      <c r="AB220" t="str">
        <f>IF(原始数据!AF221="","",IF(COUNTIF(原始数据!221:221,原始数据!AF221)&gt;1,"×",""))</f>
        <v/>
      </c>
      <c r="AC220" t="str">
        <f>IF(原始数据!AK221="","",IF(COUNTIF(原始数据!221:221,原始数据!AK221)&gt;1,"×",""))</f>
        <v/>
      </c>
      <c r="AD220" t="str">
        <f>IF(原始数据!AL221="","",IF(COUNTIF(原始数据!221:221,原始数据!AL221)&gt;1,"×",""))</f>
        <v/>
      </c>
      <c r="AE220" t="str">
        <f>IF(原始数据!AM221="","",IF(COUNTIF(原始数据!221:221,原始数据!AM221)&gt;1,"×",""))</f>
        <v/>
      </c>
      <c r="AF220" t="str">
        <f>IF(原始数据!AN221="","",IF(COUNTIF(原始数据!221:221,原始数据!AN221)&gt;1,"×",""))</f>
        <v/>
      </c>
      <c r="AG220" t="str">
        <f>IF(原始数据!AO221="","",IF(COUNTIF(原始数据!221:221,原始数据!AO221)&gt;1,"×",""))</f>
        <v/>
      </c>
      <c r="AH220" t="str">
        <f>IF(原始数据!AP221="","",IF(COUNTIF(原始数据!221:221,原始数据!AP221)&gt;1,"×",""))</f>
        <v/>
      </c>
      <c r="AI220" t="str">
        <f>IF(原始数据!AQ221="","",IF(COUNTIF(原始数据!221:221,原始数据!AQ221)&gt;1,"×",""))</f>
        <v/>
      </c>
      <c r="AJ220" t="str">
        <f>IF(原始数据!AR221="","",IF(COUNTIF(原始数据!221:221,原始数据!AR221)&gt;1,"×",""))</f>
        <v/>
      </c>
      <c r="AK220" t="str">
        <f>IF(原始数据!AS221="","",IF(COUNTIF(原始数据!221:221,原始数据!AS221)&gt;1,"×",""))</f>
        <v/>
      </c>
      <c r="AL220" t="str">
        <f>IF(原始数据!AT221="","",IF(COUNTIF(原始数据!221:221,原始数据!AT221)&gt;1,"×",""))</f>
        <v/>
      </c>
      <c r="AM220" t="str">
        <f>IF(原始数据!AU221="","",IF(COUNTIF(原始数据!221:221,原始数据!AU221)&gt;1,"×",""))</f>
        <v/>
      </c>
      <c r="AN220" t="str">
        <f>IF(原始数据!AV221="","",IF(COUNTIF(原始数据!221:221,原始数据!AV221)&gt;1,"×",""))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IF(原始数据!X222="-","",IF(原始数据!X222="","",IF(COUNT(FIND(原始数据!X222,原始数据!222:222))=2,"×","")))</f>
        <v/>
      </c>
      <c r="W221" t="str">
        <f>IF(原始数据!Y222="","",IF(COUNTIF(原始数据!222:222,原始数据!Y222)&gt;1,"×",""))</f>
        <v/>
      </c>
      <c r="X221" t="str">
        <f>IF(原始数据!Z222="","",IF(COUNTIF(原始数据!222:222,原始数据!Z222)&gt;1,"×",""))</f>
        <v/>
      </c>
      <c r="Y221" t="str">
        <f>IF(原始数据!AB222="","",IF(COUNTIF(原始数据!222:222,原始数据!AB222)&gt;1,"×",""))</f>
        <v/>
      </c>
      <c r="Z221" t="str">
        <f>IF(原始数据!AC222="","",IF(COUNTIF(原始数据!222:222,原始数据!AC222)&gt;1,"×",""))</f>
        <v/>
      </c>
      <c r="AA221" t="str">
        <f>IF(原始数据!AE222="","",IF(COUNTIF(原始数据!222:222,原始数据!AE222)&gt;1,"×",""))</f>
        <v/>
      </c>
      <c r="AB221" t="str">
        <f>IF(原始数据!AF222="","",IF(COUNTIF(原始数据!222:222,原始数据!AF222)&gt;1,"×",""))</f>
        <v/>
      </c>
      <c r="AC221" t="str">
        <f>IF(原始数据!AK222="","",IF(COUNTIF(原始数据!222:222,原始数据!AK222)&gt;1,"×",""))</f>
        <v/>
      </c>
      <c r="AD221" t="str">
        <f>IF(原始数据!AL222="","",IF(COUNTIF(原始数据!222:222,原始数据!AL222)&gt;1,"×",""))</f>
        <v/>
      </c>
      <c r="AE221" t="str">
        <f>IF(原始数据!AM222="","",IF(COUNTIF(原始数据!222:222,原始数据!AM222)&gt;1,"×",""))</f>
        <v/>
      </c>
      <c r="AF221" t="str">
        <f>IF(原始数据!AN222="","",IF(COUNTIF(原始数据!222:222,原始数据!AN222)&gt;1,"×",""))</f>
        <v/>
      </c>
      <c r="AG221" t="str">
        <f>IF(原始数据!AO222="","",IF(COUNTIF(原始数据!222:222,原始数据!AO222)&gt;1,"×",""))</f>
        <v/>
      </c>
      <c r="AH221" t="str">
        <f>IF(原始数据!AP222="","",IF(COUNTIF(原始数据!222:222,原始数据!AP222)&gt;1,"×",""))</f>
        <v/>
      </c>
      <c r="AI221" t="str">
        <f>IF(原始数据!AQ222="","",IF(COUNTIF(原始数据!222:222,原始数据!AQ222)&gt;1,"×",""))</f>
        <v/>
      </c>
      <c r="AJ221" t="str">
        <f>IF(原始数据!AR222="","",IF(COUNTIF(原始数据!222:222,原始数据!AR222)&gt;1,"×",""))</f>
        <v/>
      </c>
      <c r="AK221" t="str">
        <f>IF(原始数据!AS222="","",IF(COUNTIF(原始数据!222:222,原始数据!AS222)&gt;1,"×",""))</f>
        <v/>
      </c>
      <c r="AL221" t="str">
        <f>IF(原始数据!AT222="","",IF(COUNTIF(原始数据!222:222,原始数据!AT222)&gt;1,"×",""))</f>
        <v/>
      </c>
      <c r="AM221" t="str">
        <f>IF(原始数据!AU222="","",IF(COUNTIF(原始数据!222:222,原始数据!AU222)&gt;1,"×",""))</f>
        <v/>
      </c>
      <c r="AN221" t="str">
        <f>IF(原始数据!AV222="","",IF(COUNTIF(原始数据!222:222,原始数据!AV222)&gt;1,"×",""))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IF(原始数据!X223="-","",IF(原始数据!X223="","",IF(COUNT(FIND(原始数据!X223,原始数据!223:223))=2,"×","")))</f>
        <v/>
      </c>
      <c r="W222" t="str">
        <f>IF(原始数据!Y223="","",IF(COUNTIF(原始数据!223:223,原始数据!Y223)&gt;1,"×",""))</f>
        <v/>
      </c>
      <c r="X222" t="str">
        <f>IF(原始数据!Z223="","",IF(COUNTIF(原始数据!223:223,原始数据!Z223)&gt;1,"×",""))</f>
        <v/>
      </c>
      <c r="Y222" t="str">
        <f>IF(原始数据!AB223="","",IF(COUNTIF(原始数据!223:223,原始数据!AB223)&gt;1,"×",""))</f>
        <v/>
      </c>
      <c r="Z222" t="str">
        <f>IF(原始数据!AC223="","",IF(COUNTIF(原始数据!223:223,原始数据!AC223)&gt;1,"×",""))</f>
        <v/>
      </c>
      <c r="AA222" t="str">
        <f>IF(原始数据!AE223="","",IF(COUNTIF(原始数据!223:223,原始数据!AE223)&gt;1,"×",""))</f>
        <v/>
      </c>
      <c r="AB222" t="str">
        <f>IF(原始数据!AF223="","",IF(COUNTIF(原始数据!223:223,原始数据!AF223)&gt;1,"×",""))</f>
        <v/>
      </c>
      <c r="AC222" t="str">
        <f>IF(原始数据!AK223="","",IF(COUNTIF(原始数据!223:223,原始数据!AK223)&gt;1,"×",""))</f>
        <v/>
      </c>
      <c r="AD222" t="str">
        <f>IF(原始数据!AL223="","",IF(COUNTIF(原始数据!223:223,原始数据!AL223)&gt;1,"×",""))</f>
        <v/>
      </c>
      <c r="AE222" t="str">
        <f>IF(原始数据!AM223="","",IF(COUNTIF(原始数据!223:223,原始数据!AM223)&gt;1,"×",""))</f>
        <v/>
      </c>
      <c r="AF222" t="str">
        <f>IF(原始数据!AN223="","",IF(COUNTIF(原始数据!223:223,原始数据!AN223)&gt;1,"×",""))</f>
        <v/>
      </c>
      <c r="AG222" t="str">
        <f>IF(原始数据!AO223="","",IF(COUNTIF(原始数据!223:223,原始数据!AO223)&gt;1,"×",""))</f>
        <v/>
      </c>
      <c r="AH222" t="str">
        <f>IF(原始数据!AP223="","",IF(COUNTIF(原始数据!223:223,原始数据!AP223)&gt;1,"×",""))</f>
        <v/>
      </c>
      <c r="AI222" t="str">
        <f>IF(原始数据!AQ223="","",IF(COUNTIF(原始数据!223:223,原始数据!AQ223)&gt;1,"×",""))</f>
        <v/>
      </c>
      <c r="AJ222" t="str">
        <f>IF(原始数据!AR223="","",IF(COUNTIF(原始数据!223:223,原始数据!AR223)&gt;1,"×",""))</f>
        <v/>
      </c>
      <c r="AK222" t="str">
        <f>IF(原始数据!AS223="","",IF(COUNTIF(原始数据!223:223,原始数据!AS223)&gt;1,"×",""))</f>
        <v/>
      </c>
      <c r="AL222" t="str">
        <f>IF(原始数据!AT223="","",IF(COUNTIF(原始数据!223:223,原始数据!AT223)&gt;1,"×",""))</f>
        <v/>
      </c>
      <c r="AM222" t="str">
        <f>IF(原始数据!AU223="","",IF(COUNTIF(原始数据!223:223,原始数据!AU223)&gt;1,"×",""))</f>
        <v/>
      </c>
      <c r="AN222" t="str">
        <f>IF(原始数据!AV223="","",IF(COUNTIF(原始数据!223:223,原始数据!AV223)&gt;1,"×",""))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IF(原始数据!X224="-","",IF(原始数据!X224="","",IF(COUNT(FIND(原始数据!X224,原始数据!224:224))=2,"×","")))</f>
        <v/>
      </c>
      <c r="W223" t="str">
        <f>IF(原始数据!Y224="","",IF(COUNTIF(原始数据!224:224,原始数据!Y224)&gt;1,"×",""))</f>
        <v/>
      </c>
      <c r="X223" t="str">
        <f>IF(原始数据!Z224="","",IF(COUNTIF(原始数据!224:224,原始数据!Z224)&gt;1,"×",""))</f>
        <v/>
      </c>
      <c r="Y223" t="str">
        <f>IF(原始数据!AB224="","",IF(COUNTIF(原始数据!224:224,原始数据!AB224)&gt;1,"×",""))</f>
        <v/>
      </c>
      <c r="Z223" t="str">
        <f>IF(原始数据!AC224="","",IF(COUNTIF(原始数据!224:224,原始数据!AC224)&gt;1,"×",""))</f>
        <v/>
      </c>
      <c r="AA223" t="str">
        <f>IF(原始数据!AE224="","",IF(COUNTIF(原始数据!224:224,原始数据!AE224)&gt;1,"×",""))</f>
        <v/>
      </c>
      <c r="AB223" t="str">
        <f>IF(原始数据!AF224="","",IF(COUNTIF(原始数据!224:224,原始数据!AF224)&gt;1,"×",""))</f>
        <v/>
      </c>
      <c r="AC223" t="str">
        <f>IF(原始数据!AK224="","",IF(COUNTIF(原始数据!224:224,原始数据!AK224)&gt;1,"×",""))</f>
        <v/>
      </c>
      <c r="AD223" t="str">
        <f>IF(原始数据!AL224="","",IF(COUNTIF(原始数据!224:224,原始数据!AL224)&gt;1,"×",""))</f>
        <v/>
      </c>
      <c r="AE223" t="str">
        <f>IF(原始数据!AM224="","",IF(COUNTIF(原始数据!224:224,原始数据!AM224)&gt;1,"×",""))</f>
        <v/>
      </c>
      <c r="AF223" t="str">
        <f>IF(原始数据!AN224="","",IF(COUNTIF(原始数据!224:224,原始数据!AN224)&gt;1,"×",""))</f>
        <v/>
      </c>
      <c r="AG223" t="str">
        <f>IF(原始数据!AO224="","",IF(COUNTIF(原始数据!224:224,原始数据!AO224)&gt;1,"×",""))</f>
        <v/>
      </c>
      <c r="AH223" t="str">
        <f>IF(原始数据!AP224="","",IF(COUNTIF(原始数据!224:224,原始数据!AP224)&gt;1,"×",""))</f>
        <v/>
      </c>
      <c r="AI223" t="str">
        <f>IF(原始数据!AQ224="","",IF(COUNTIF(原始数据!224:224,原始数据!AQ224)&gt;1,"×",""))</f>
        <v/>
      </c>
      <c r="AJ223" t="str">
        <f>IF(原始数据!AR224="","",IF(COUNTIF(原始数据!224:224,原始数据!AR224)&gt;1,"×",""))</f>
        <v/>
      </c>
      <c r="AK223" t="str">
        <f>IF(原始数据!AS224="","",IF(COUNTIF(原始数据!224:224,原始数据!AS224)&gt;1,"×",""))</f>
        <v/>
      </c>
      <c r="AL223" t="str">
        <f>IF(原始数据!AT224="","",IF(COUNTIF(原始数据!224:224,原始数据!AT224)&gt;1,"×",""))</f>
        <v/>
      </c>
      <c r="AM223" t="str">
        <f>IF(原始数据!AU224="","",IF(COUNTIF(原始数据!224:224,原始数据!AU224)&gt;1,"×",""))</f>
        <v/>
      </c>
      <c r="AN223" t="str">
        <f>IF(原始数据!AV224="","",IF(COUNTIF(原始数据!224:224,原始数据!AV224)&gt;1,"×",""))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IF(原始数据!X225="-","",IF(原始数据!X225="","",IF(COUNT(FIND(原始数据!X225,原始数据!225:225))=2,"×","")))</f>
        <v/>
      </c>
      <c r="W224" t="str">
        <f>IF(原始数据!Y225="","",IF(COUNTIF(原始数据!225:225,原始数据!Y225)&gt;1,"×",""))</f>
        <v/>
      </c>
      <c r="X224" t="str">
        <f>IF(原始数据!Z225="","",IF(COUNTIF(原始数据!225:225,原始数据!Z225)&gt;1,"×",""))</f>
        <v/>
      </c>
      <c r="Y224" t="str">
        <f>IF(原始数据!AB225="","",IF(COUNTIF(原始数据!225:225,原始数据!AB225)&gt;1,"×",""))</f>
        <v/>
      </c>
      <c r="Z224" t="str">
        <f>IF(原始数据!AC225="","",IF(COUNTIF(原始数据!225:225,原始数据!AC225)&gt;1,"×",""))</f>
        <v/>
      </c>
      <c r="AA224" t="str">
        <f>IF(原始数据!AE225="","",IF(COUNTIF(原始数据!225:225,原始数据!AE225)&gt;1,"×",""))</f>
        <v/>
      </c>
      <c r="AB224" t="str">
        <f>IF(原始数据!AF225="","",IF(COUNTIF(原始数据!225:225,原始数据!AF225)&gt;1,"×",""))</f>
        <v/>
      </c>
      <c r="AC224" t="str">
        <f>IF(原始数据!AK225="","",IF(COUNTIF(原始数据!225:225,原始数据!AK225)&gt;1,"×",""))</f>
        <v/>
      </c>
      <c r="AD224" t="str">
        <f>IF(原始数据!AL225="","",IF(COUNTIF(原始数据!225:225,原始数据!AL225)&gt;1,"×",""))</f>
        <v/>
      </c>
      <c r="AE224" t="str">
        <f>IF(原始数据!AM225="","",IF(COUNTIF(原始数据!225:225,原始数据!AM225)&gt;1,"×",""))</f>
        <v/>
      </c>
      <c r="AF224" t="str">
        <f>IF(原始数据!AN225="","",IF(COUNTIF(原始数据!225:225,原始数据!AN225)&gt;1,"×",""))</f>
        <v/>
      </c>
      <c r="AG224" t="str">
        <f>IF(原始数据!AO225="","",IF(COUNTIF(原始数据!225:225,原始数据!AO225)&gt;1,"×",""))</f>
        <v/>
      </c>
      <c r="AH224" t="str">
        <f>IF(原始数据!AP225="","",IF(COUNTIF(原始数据!225:225,原始数据!AP225)&gt;1,"×",""))</f>
        <v/>
      </c>
      <c r="AI224" t="str">
        <f>IF(原始数据!AQ225="","",IF(COUNTIF(原始数据!225:225,原始数据!AQ225)&gt;1,"×",""))</f>
        <v/>
      </c>
      <c r="AJ224" t="str">
        <f>IF(原始数据!AR225="","",IF(COUNTIF(原始数据!225:225,原始数据!AR225)&gt;1,"×",""))</f>
        <v/>
      </c>
      <c r="AK224" t="str">
        <f>IF(原始数据!AS225="","",IF(COUNTIF(原始数据!225:225,原始数据!AS225)&gt;1,"×",""))</f>
        <v/>
      </c>
      <c r="AL224" t="str">
        <f>IF(原始数据!AT225="","",IF(COUNTIF(原始数据!225:225,原始数据!AT225)&gt;1,"×",""))</f>
        <v/>
      </c>
      <c r="AM224" t="str">
        <f>IF(原始数据!AU225="","",IF(COUNTIF(原始数据!225:225,原始数据!AU225)&gt;1,"×",""))</f>
        <v/>
      </c>
      <c r="AN224" t="str">
        <f>IF(原始数据!AV225="","",IF(COUNTIF(原始数据!225:225,原始数据!AV225)&gt;1,"×",""))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IF(原始数据!X226="-","",IF(原始数据!X226="","",IF(COUNT(FIND(原始数据!X226,原始数据!226:226))=2,"×","")))</f>
        <v/>
      </c>
      <c r="W225" t="str">
        <f>IF(原始数据!Y226="","",IF(COUNTIF(原始数据!226:226,原始数据!Y226)&gt;1,"×",""))</f>
        <v/>
      </c>
      <c r="X225" t="str">
        <f>IF(原始数据!Z226="","",IF(COUNTIF(原始数据!226:226,原始数据!Z226)&gt;1,"×",""))</f>
        <v/>
      </c>
      <c r="Y225" t="str">
        <f>IF(原始数据!AB226="","",IF(COUNTIF(原始数据!226:226,原始数据!AB226)&gt;1,"×",""))</f>
        <v/>
      </c>
      <c r="Z225" t="str">
        <f>IF(原始数据!AC226="","",IF(COUNTIF(原始数据!226:226,原始数据!AC226)&gt;1,"×",""))</f>
        <v/>
      </c>
      <c r="AA225" t="str">
        <f>IF(原始数据!AE226="","",IF(COUNTIF(原始数据!226:226,原始数据!AE226)&gt;1,"×",""))</f>
        <v/>
      </c>
      <c r="AB225" t="str">
        <f>IF(原始数据!AF226="","",IF(COUNTIF(原始数据!226:226,原始数据!AF226)&gt;1,"×",""))</f>
        <v/>
      </c>
      <c r="AC225" t="str">
        <f>IF(原始数据!AK226="","",IF(COUNTIF(原始数据!226:226,原始数据!AK226)&gt;1,"×",""))</f>
        <v/>
      </c>
      <c r="AD225" t="str">
        <f>IF(原始数据!AL226="","",IF(COUNTIF(原始数据!226:226,原始数据!AL226)&gt;1,"×",""))</f>
        <v/>
      </c>
      <c r="AE225" t="str">
        <f>IF(原始数据!AM226="","",IF(COUNTIF(原始数据!226:226,原始数据!AM226)&gt;1,"×",""))</f>
        <v/>
      </c>
      <c r="AF225" t="str">
        <f>IF(原始数据!AN226="","",IF(COUNTIF(原始数据!226:226,原始数据!AN226)&gt;1,"×",""))</f>
        <v/>
      </c>
      <c r="AG225" t="str">
        <f>IF(原始数据!AO226="","",IF(COUNTIF(原始数据!226:226,原始数据!AO226)&gt;1,"×",""))</f>
        <v/>
      </c>
      <c r="AH225" t="str">
        <f>IF(原始数据!AP226="","",IF(COUNTIF(原始数据!226:226,原始数据!AP226)&gt;1,"×",""))</f>
        <v/>
      </c>
      <c r="AI225" t="str">
        <f>IF(原始数据!AQ226="","",IF(COUNTIF(原始数据!226:226,原始数据!AQ226)&gt;1,"×",""))</f>
        <v/>
      </c>
      <c r="AJ225" t="str">
        <f>IF(原始数据!AR226="","",IF(COUNTIF(原始数据!226:226,原始数据!AR226)&gt;1,"×",""))</f>
        <v/>
      </c>
      <c r="AK225" t="str">
        <f>IF(原始数据!AS226="","",IF(COUNTIF(原始数据!226:226,原始数据!AS226)&gt;1,"×",""))</f>
        <v/>
      </c>
      <c r="AL225" t="str">
        <f>IF(原始数据!AT226="","",IF(COUNTIF(原始数据!226:226,原始数据!AT226)&gt;1,"×",""))</f>
        <v/>
      </c>
      <c r="AM225" t="str">
        <f>IF(原始数据!AU226="","",IF(COUNTIF(原始数据!226:226,原始数据!AU226)&gt;1,"×",""))</f>
        <v/>
      </c>
      <c r="AN225" t="str">
        <f>IF(原始数据!AV226="","",IF(COUNTIF(原始数据!226:226,原始数据!AV226)&gt;1,"×",""))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IF(原始数据!X227="-","",IF(原始数据!X227="","",IF(COUNT(FIND(原始数据!X227,原始数据!227:227))=2,"×","")))</f>
        <v/>
      </c>
      <c r="W226" t="str">
        <f>IF(原始数据!Y227="","",IF(COUNTIF(原始数据!227:227,原始数据!Y227)&gt;1,"×",""))</f>
        <v/>
      </c>
      <c r="X226" t="str">
        <f>IF(原始数据!Z227="","",IF(COUNTIF(原始数据!227:227,原始数据!Z227)&gt;1,"×",""))</f>
        <v/>
      </c>
      <c r="Y226" t="str">
        <f>IF(原始数据!AB227="","",IF(COUNTIF(原始数据!227:227,原始数据!AB227)&gt;1,"×",""))</f>
        <v/>
      </c>
      <c r="Z226" t="str">
        <f>IF(原始数据!AC227="","",IF(COUNTIF(原始数据!227:227,原始数据!AC227)&gt;1,"×",""))</f>
        <v/>
      </c>
      <c r="AA226" t="str">
        <f>IF(原始数据!AE227="","",IF(COUNTIF(原始数据!227:227,原始数据!AE227)&gt;1,"×",""))</f>
        <v/>
      </c>
      <c r="AB226" t="str">
        <f>IF(原始数据!AF227="","",IF(COUNTIF(原始数据!227:227,原始数据!AF227)&gt;1,"×",""))</f>
        <v/>
      </c>
      <c r="AC226" t="str">
        <f>IF(原始数据!AK227="","",IF(COUNTIF(原始数据!227:227,原始数据!AK227)&gt;1,"×",""))</f>
        <v/>
      </c>
      <c r="AD226" t="str">
        <f>IF(原始数据!AL227="","",IF(COUNTIF(原始数据!227:227,原始数据!AL227)&gt;1,"×",""))</f>
        <v/>
      </c>
      <c r="AE226" t="str">
        <f>IF(原始数据!AM227="","",IF(COUNTIF(原始数据!227:227,原始数据!AM227)&gt;1,"×",""))</f>
        <v/>
      </c>
      <c r="AF226" t="str">
        <f>IF(原始数据!AN227="","",IF(COUNTIF(原始数据!227:227,原始数据!AN227)&gt;1,"×",""))</f>
        <v/>
      </c>
      <c r="AG226" t="str">
        <f>IF(原始数据!AO227="","",IF(COUNTIF(原始数据!227:227,原始数据!AO227)&gt;1,"×",""))</f>
        <v/>
      </c>
      <c r="AH226" t="str">
        <f>IF(原始数据!AP227="","",IF(COUNTIF(原始数据!227:227,原始数据!AP227)&gt;1,"×",""))</f>
        <v/>
      </c>
      <c r="AI226" t="str">
        <f>IF(原始数据!AQ227="","",IF(COUNTIF(原始数据!227:227,原始数据!AQ227)&gt;1,"×",""))</f>
        <v/>
      </c>
      <c r="AJ226" t="str">
        <f>IF(原始数据!AR227="","",IF(COUNTIF(原始数据!227:227,原始数据!AR227)&gt;1,"×",""))</f>
        <v/>
      </c>
      <c r="AK226" t="str">
        <f>IF(原始数据!AS227="","",IF(COUNTIF(原始数据!227:227,原始数据!AS227)&gt;1,"×",""))</f>
        <v/>
      </c>
      <c r="AL226" t="str">
        <f>IF(原始数据!AT227="","",IF(COUNTIF(原始数据!227:227,原始数据!AT227)&gt;1,"×",""))</f>
        <v/>
      </c>
      <c r="AM226" t="str">
        <f>IF(原始数据!AU227="","",IF(COUNTIF(原始数据!227:227,原始数据!AU227)&gt;1,"×",""))</f>
        <v/>
      </c>
      <c r="AN226" t="str">
        <f>IF(原始数据!AV227="","",IF(COUNTIF(原始数据!227:227,原始数据!AV227)&gt;1,"×",""))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IF(原始数据!X228="-","",IF(原始数据!X228="","",IF(COUNT(FIND(原始数据!X228,原始数据!228:228))=2,"×","")))</f>
        <v/>
      </c>
      <c r="W227" t="str">
        <f>IF(原始数据!Y228="","",IF(COUNTIF(原始数据!228:228,原始数据!Y228)&gt;1,"×",""))</f>
        <v/>
      </c>
      <c r="X227" t="str">
        <f>IF(原始数据!Z228="","",IF(COUNTIF(原始数据!228:228,原始数据!Z228)&gt;1,"×",""))</f>
        <v/>
      </c>
      <c r="Y227" t="str">
        <f>IF(原始数据!AB228="","",IF(COUNTIF(原始数据!228:228,原始数据!AB228)&gt;1,"×",""))</f>
        <v/>
      </c>
      <c r="Z227" t="str">
        <f>IF(原始数据!AC228="","",IF(COUNTIF(原始数据!228:228,原始数据!AC228)&gt;1,"×",""))</f>
        <v/>
      </c>
      <c r="AA227" t="str">
        <f>IF(原始数据!AE228="","",IF(COUNTIF(原始数据!228:228,原始数据!AE228)&gt;1,"×",""))</f>
        <v/>
      </c>
      <c r="AB227" t="str">
        <f>IF(原始数据!AF228="","",IF(COUNTIF(原始数据!228:228,原始数据!AF228)&gt;1,"×",""))</f>
        <v/>
      </c>
      <c r="AC227" t="str">
        <f>IF(原始数据!AK228="","",IF(COUNTIF(原始数据!228:228,原始数据!AK228)&gt;1,"×",""))</f>
        <v/>
      </c>
      <c r="AD227" t="str">
        <f>IF(原始数据!AL228="","",IF(COUNTIF(原始数据!228:228,原始数据!AL228)&gt;1,"×",""))</f>
        <v/>
      </c>
      <c r="AE227" t="str">
        <f>IF(原始数据!AM228="","",IF(COUNTIF(原始数据!228:228,原始数据!AM228)&gt;1,"×",""))</f>
        <v/>
      </c>
      <c r="AF227" t="str">
        <f>IF(原始数据!AN228="","",IF(COUNTIF(原始数据!228:228,原始数据!AN228)&gt;1,"×",""))</f>
        <v/>
      </c>
      <c r="AG227" t="str">
        <f>IF(原始数据!AO228="","",IF(COUNTIF(原始数据!228:228,原始数据!AO228)&gt;1,"×",""))</f>
        <v/>
      </c>
      <c r="AH227" t="str">
        <f>IF(原始数据!AP228="","",IF(COUNTIF(原始数据!228:228,原始数据!AP228)&gt;1,"×",""))</f>
        <v/>
      </c>
      <c r="AI227" t="str">
        <f>IF(原始数据!AQ228="","",IF(COUNTIF(原始数据!228:228,原始数据!AQ228)&gt;1,"×",""))</f>
        <v/>
      </c>
      <c r="AJ227" t="str">
        <f>IF(原始数据!AR228="","",IF(COUNTIF(原始数据!228:228,原始数据!AR228)&gt;1,"×",""))</f>
        <v/>
      </c>
      <c r="AK227" t="str">
        <f>IF(原始数据!AS228="","",IF(COUNTIF(原始数据!228:228,原始数据!AS228)&gt;1,"×",""))</f>
        <v/>
      </c>
      <c r="AL227" t="str">
        <f>IF(原始数据!AT228="","",IF(COUNTIF(原始数据!228:228,原始数据!AT228)&gt;1,"×",""))</f>
        <v/>
      </c>
      <c r="AM227" t="str">
        <f>IF(原始数据!AU228="","",IF(COUNTIF(原始数据!228:228,原始数据!AU228)&gt;1,"×",""))</f>
        <v/>
      </c>
      <c r="AN227" t="str">
        <f>IF(原始数据!AV228="","",IF(COUNTIF(原始数据!228:228,原始数据!AV228)&gt;1,"×",""))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IF(原始数据!X229="-","",IF(原始数据!X229="","",IF(COUNT(FIND(原始数据!X229,原始数据!229:229))=2,"×","")))</f>
        <v/>
      </c>
      <c r="W228" t="str">
        <f>IF(原始数据!Y229="","",IF(COUNTIF(原始数据!229:229,原始数据!Y229)&gt;1,"×",""))</f>
        <v/>
      </c>
      <c r="X228" t="str">
        <f>IF(原始数据!Z229="","",IF(COUNTIF(原始数据!229:229,原始数据!Z229)&gt;1,"×",""))</f>
        <v/>
      </c>
      <c r="Y228" t="str">
        <f>IF(原始数据!AB229="","",IF(COUNTIF(原始数据!229:229,原始数据!AB229)&gt;1,"×",""))</f>
        <v/>
      </c>
      <c r="Z228" t="str">
        <f>IF(原始数据!AC229="","",IF(COUNTIF(原始数据!229:229,原始数据!AC229)&gt;1,"×",""))</f>
        <v/>
      </c>
      <c r="AA228" t="str">
        <f>IF(原始数据!AE229="","",IF(COUNTIF(原始数据!229:229,原始数据!AE229)&gt;1,"×",""))</f>
        <v/>
      </c>
      <c r="AB228" t="str">
        <f>IF(原始数据!AF229="","",IF(COUNTIF(原始数据!229:229,原始数据!AF229)&gt;1,"×",""))</f>
        <v/>
      </c>
      <c r="AC228" t="str">
        <f>IF(原始数据!AK229="","",IF(COUNTIF(原始数据!229:229,原始数据!AK229)&gt;1,"×",""))</f>
        <v/>
      </c>
      <c r="AD228" t="str">
        <f>IF(原始数据!AL229="","",IF(COUNTIF(原始数据!229:229,原始数据!AL229)&gt;1,"×",""))</f>
        <v/>
      </c>
      <c r="AE228" t="str">
        <f>IF(原始数据!AM229="","",IF(COUNTIF(原始数据!229:229,原始数据!AM229)&gt;1,"×",""))</f>
        <v/>
      </c>
      <c r="AF228" t="str">
        <f>IF(原始数据!AN229="","",IF(COUNTIF(原始数据!229:229,原始数据!AN229)&gt;1,"×",""))</f>
        <v/>
      </c>
      <c r="AG228" t="str">
        <f>IF(原始数据!AO229="","",IF(COUNTIF(原始数据!229:229,原始数据!AO229)&gt;1,"×",""))</f>
        <v/>
      </c>
      <c r="AH228" t="str">
        <f>IF(原始数据!AP229="","",IF(COUNTIF(原始数据!229:229,原始数据!AP229)&gt;1,"×",""))</f>
        <v/>
      </c>
      <c r="AI228" t="str">
        <f>IF(原始数据!AQ229="","",IF(COUNTIF(原始数据!229:229,原始数据!AQ229)&gt;1,"×",""))</f>
        <v/>
      </c>
      <c r="AJ228" t="str">
        <f>IF(原始数据!AR229="","",IF(COUNTIF(原始数据!229:229,原始数据!AR229)&gt;1,"×",""))</f>
        <v/>
      </c>
      <c r="AK228" t="str">
        <f>IF(原始数据!AS229="","",IF(COUNTIF(原始数据!229:229,原始数据!AS229)&gt;1,"×",""))</f>
        <v/>
      </c>
      <c r="AL228" t="str">
        <f>IF(原始数据!AT229="","",IF(COUNTIF(原始数据!229:229,原始数据!AT229)&gt;1,"×",""))</f>
        <v/>
      </c>
      <c r="AM228" t="str">
        <f>IF(原始数据!AU229="","",IF(COUNTIF(原始数据!229:229,原始数据!AU229)&gt;1,"×",""))</f>
        <v/>
      </c>
      <c r="AN228" t="str">
        <f>IF(原始数据!AV229="","",IF(COUNTIF(原始数据!229:229,原始数据!AV229)&gt;1,"×",""))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e">
        <f t="array" ref="U229">IF(原始数据!#REF!="-","",IF(原始数据!#REF!="","",IF(COUNT(FIND(原始数据!#REF!,原始数据!230:230))=2,"×","")))</f>
        <v>#REF!</v>
      </c>
      <c r="V229" t="str">
        <f t="array" ref="V229">IF(原始数据!X230="-","",IF(原始数据!X230="","",IF(COUNT(FIND(原始数据!X230,原始数据!230:230))=2,"×","")))</f>
        <v/>
      </c>
      <c r="W229" t="str">
        <f>IF(原始数据!Y230="","",IF(COUNTIF(原始数据!230:230,原始数据!Y230)&gt;1,"×",""))</f>
        <v/>
      </c>
      <c r="X229" t="str">
        <f>IF(原始数据!Z230="","",IF(COUNTIF(原始数据!230:230,原始数据!Z230)&gt;1,"×",""))</f>
        <v/>
      </c>
      <c r="Y229" t="str">
        <f>IF(原始数据!AB230="","",IF(COUNTIF(原始数据!230:230,原始数据!AB230)&gt;1,"×",""))</f>
        <v/>
      </c>
      <c r="Z229" t="str">
        <f>IF(原始数据!AC230="","",IF(COUNTIF(原始数据!230:230,原始数据!AC230)&gt;1,"×",""))</f>
        <v/>
      </c>
      <c r="AA229" t="str">
        <f>IF(原始数据!AE230="","",IF(COUNTIF(原始数据!230:230,原始数据!AE230)&gt;1,"×",""))</f>
        <v/>
      </c>
      <c r="AB229" t="str">
        <f>IF(原始数据!AF230="","",IF(COUNTIF(原始数据!230:230,原始数据!AF230)&gt;1,"×",""))</f>
        <v/>
      </c>
      <c r="AC229" t="str">
        <f>IF(原始数据!AK230="","",IF(COUNTIF(原始数据!230:230,原始数据!AK230)&gt;1,"×",""))</f>
        <v/>
      </c>
      <c r="AD229" t="str">
        <f>IF(原始数据!AL230="","",IF(COUNTIF(原始数据!230:230,原始数据!AL230)&gt;1,"×",""))</f>
        <v/>
      </c>
      <c r="AE229" t="str">
        <f>IF(原始数据!AM230="","",IF(COUNTIF(原始数据!230:230,原始数据!AM230)&gt;1,"×",""))</f>
        <v/>
      </c>
      <c r="AF229" t="str">
        <f>IF(原始数据!AN230="","",IF(COUNTIF(原始数据!230:230,原始数据!AN230)&gt;1,"×",""))</f>
        <v/>
      </c>
      <c r="AG229" t="str">
        <f>IF(原始数据!AO230="","",IF(COUNTIF(原始数据!230:230,原始数据!AO230)&gt;1,"×",""))</f>
        <v/>
      </c>
      <c r="AH229" t="str">
        <f>IF(原始数据!AP230="","",IF(COUNTIF(原始数据!230:230,原始数据!AP230)&gt;1,"×",""))</f>
        <v/>
      </c>
      <c r="AI229" t="str">
        <f>IF(原始数据!AQ230="","",IF(COUNTIF(原始数据!230:230,原始数据!AQ230)&gt;1,"×",""))</f>
        <v/>
      </c>
      <c r="AJ229" t="str">
        <f>IF(原始数据!AR230="","",IF(COUNTIF(原始数据!230:230,原始数据!AR230)&gt;1,"×",""))</f>
        <v/>
      </c>
      <c r="AK229" t="str">
        <f>IF(原始数据!AS230="","",IF(COUNTIF(原始数据!230:230,原始数据!AS230)&gt;1,"×",""))</f>
        <v/>
      </c>
      <c r="AL229" t="str">
        <f>IF(原始数据!AT230="","",IF(COUNTIF(原始数据!230:230,原始数据!AT230)&gt;1,"×",""))</f>
        <v/>
      </c>
      <c r="AM229" t="str">
        <f>IF(原始数据!AU230="","",IF(COUNTIF(原始数据!230:230,原始数据!AU230)&gt;1,"×",""))</f>
        <v/>
      </c>
      <c r="AN229" t="str">
        <f>IF(原始数据!AV230="","",IF(COUNTIF(原始数据!230:230,原始数据!AV230)&gt;1,"×",""))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IF(原始数据!W230="-","",IF(原始数据!W230="","",IF(COUNT(FIND(原始数据!W230,原始数据!231:231))=2,"×","")))</f>
        <v/>
      </c>
      <c r="V230" t="str">
        <f t="array" ref="V230">IF(原始数据!X231="-","",IF(原始数据!X231="","",IF(COUNT(FIND(原始数据!X231,原始数据!231:231))=2,"×","")))</f>
        <v/>
      </c>
      <c r="W230" t="str">
        <f>IF(原始数据!Y231="","",IF(COUNTIF(原始数据!231:231,原始数据!Y231)&gt;1,"×",""))</f>
        <v/>
      </c>
      <c r="X230" t="str">
        <f>IF(原始数据!Z231="","",IF(COUNTIF(原始数据!231:231,原始数据!Z231)&gt;1,"×",""))</f>
        <v/>
      </c>
      <c r="Y230" t="str">
        <f>IF(原始数据!AB231="","",IF(COUNTIF(原始数据!231:231,原始数据!AB231)&gt;1,"×",""))</f>
        <v/>
      </c>
      <c r="Z230" t="str">
        <f>IF(原始数据!AC231="","",IF(COUNTIF(原始数据!231:231,原始数据!AC231)&gt;1,"×",""))</f>
        <v/>
      </c>
      <c r="AA230" t="str">
        <f>IF(原始数据!AE231="","",IF(COUNTIF(原始数据!231:231,原始数据!AE231)&gt;1,"×",""))</f>
        <v/>
      </c>
      <c r="AB230" t="str">
        <f>IF(原始数据!AF231="","",IF(COUNTIF(原始数据!231:231,原始数据!AF231)&gt;1,"×",""))</f>
        <v/>
      </c>
      <c r="AC230" t="str">
        <f>IF(原始数据!AK231="","",IF(COUNTIF(原始数据!231:231,原始数据!AK231)&gt;1,"×",""))</f>
        <v/>
      </c>
      <c r="AD230" t="str">
        <f>IF(原始数据!AL231="","",IF(COUNTIF(原始数据!231:231,原始数据!AL231)&gt;1,"×",""))</f>
        <v/>
      </c>
      <c r="AE230" t="str">
        <f>IF(原始数据!AM231="","",IF(COUNTIF(原始数据!231:231,原始数据!AM231)&gt;1,"×",""))</f>
        <v/>
      </c>
      <c r="AF230" t="str">
        <f>IF(原始数据!AN231="","",IF(COUNTIF(原始数据!231:231,原始数据!AN231)&gt;1,"×",""))</f>
        <v/>
      </c>
      <c r="AG230" t="str">
        <f>IF(原始数据!AO231="","",IF(COUNTIF(原始数据!231:231,原始数据!AO231)&gt;1,"×",""))</f>
        <v/>
      </c>
      <c r="AH230" t="str">
        <f>IF(原始数据!AP231="","",IF(COUNTIF(原始数据!231:231,原始数据!AP231)&gt;1,"×",""))</f>
        <v/>
      </c>
      <c r="AI230" t="str">
        <f>IF(原始数据!AQ231="","",IF(COUNTIF(原始数据!231:231,原始数据!AQ231)&gt;1,"×",""))</f>
        <v/>
      </c>
      <c r="AJ230" t="str">
        <f>IF(原始数据!AR231="","",IF(COUNTIF(原始数据!231:231,原始数据!AR231)&gt;1,"×",""))</f>
        <v/>
      </c>
      <c r="AK230" t="str">
        <f>IF(原始数据!AS231="","",IF(COUNTIF(原始数据!231:231,原始数据!AS231)&gt;1,"×",""))</f>
        <v/>
      </c>
      <c r="AL230" t="str">
        <f>IF(原始数据!AT231="","",IF(COUNTIF(原始数据!231:231,原始数据!AT231)&gt;1,"×",""))</f>
        <v/>
      </c>
      <c r="AM230" t="str">
        <f>IF(原始数据!AU231="","",IF(COUNTIF(原始数据!231:231,原始数据!AU231)&gt;1,"×",""))</f>
        <v/>
      </c>
      <c r="AN230" t="str">
        <f>IF(原始数据!AV231="","",IF(COUNTIF(原始数据!231:231,原始数据!AV231)&gt;1,"×",""))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IF(原始数据!X232="-","",IF(原始数据!X232="","",IF(COUNT(FIND(原始数据!X232,原始数据!232:232))=2,"×","")))</f>
        <v/>
      </c>
      <c r="W231" t="str">
        <f>IF(原始数据!Y232="","",IF(COUNTIF(原始数据!232:232,原始数据!Y232)&gt;1,"×",""))</f>
        <v/>
      </c>
      <c r="X231" t="str">
        <f>IF(原始数据!Z232="","",IF(COUNTIF(原始数据!232:232,原始数据!Z232)&gt;1,"×",""))</f>
        <v/>
      </c>
      <c r="Y231" t="str">
        <f>IF(原始数据!AB232="","",IF(COUNTIF(原始数据!232:232,原始数据!AB232)&gt;1,"×",""))</f>
        <v/>
      </c>
      <c r="Z231" t="str">
        <f>IF(原始数据!AC232="","",IF(COUNTIF(原始数据!232:232,原始数据!AC232)&gt;1,"×",""))</f>
        <v/>
      </c>
      <c r="AA231" t="str">
        <f>IF(原始数据!AE232="","",IF(COUNTIF(原始数据!232:232,原始数据!AE232)&gt;1,"×",""))</f>
        <v/>
      </c>
      <c r="AB231" t="str">
        <f>IF(原始数据!AF232="","",IF(COUNTIF(原始数据!232:232,原始数据!AF232)&gt;1,"×",""))</f>
        <v/>
      </c>
      <c r="AC231" t="str">
        <f>IF(原始数据!AK232="","",IF(COUNTIF(原始数据!232:232,原始数据!AK232)&gt;1,"×",""))</f>
        <v/>
      </c>
      <c r="AD231" t="str">
        <f>IF(原始数据!AL232="","",IF(COUNTIF(原始数据!232:232,原始数据!AL232)&gt;1,"×",""))</f>
        <v/>
      </c>
      <c r="AE231" t="str">
        <f>IF(原始数据!AM232="","",IF(COUNTIF(原始数据!232:232,原始数据!AM232)&gt;1,"×",""))</f>
        <v/>
      </c>
      <c r="AF231" t="str">
        <f>IF(原始数据!AN232="","",IF(COUNTIF(原始数据!232:232,原始数据!AN232)&gt;1,"×",""))</f>
        <v/>
      </c>
      <c r="AG231" t="str">
        <f>IF(原始数据!AO232="","",IF(COUNTIF(原始数据!232:232,原始数据!AO232)&gt;1,"×",""))</f>
        <v/>
      </c>
      <c r="AH231" t="str">
        <f>IF(原始数据!AP232="","",IF(COUNTIF(原始数据!232:232,原始数据!AP232)&gt;1,"×",""))</f>
        <v/>
      </c>
      <c r="AI231" t="str">
        <f>IF(原始数据!AQ232="","",IF(COUNTIF(原始数据!232:232,原始数据!AQ232)&gt;1,"×",""))</f>
        <v/>
      </c>
      <c r="AJ231" t="str">
        <f>IF(原始数据!AR232="","",IF(COUNTIF(原始数据!232:232,原始数据!AR232)&gt;1,"×",""))</f>
        <v/>
      </c>
      <c r="AK231" t="str">
        <f>IF(原始数据!AS232="","",IF(COUNTIF(原始数据!232:232,原始数据!AS232)&gt;1,"×",""))</f>
        <v/>
      </c>
      <c r="AL231" t="str">
        <f>IF(原始数据!AT232="","",IF(COUNTIF(原始数据!232:232,原始数据!AT232)&gt;1,"×",""))</f>
        <v/>
      </c>
      <c r="AM231" t="str">
        <f>IF(原始数据!AU232="","",IF(COUNTIF(原始数据!232:232,原始数据!AU232)&gt;1,"×",""))</f>
        <v/>
      </c>
      <c r="AN231" t="str">
        <f>IF(原始数据!AV232="","",IF(COUNTIF(原始数据!232:232,原始数据!AV232)&gt;1,"×",""))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IF(原始数据!X233="-","",IF(原始数据!X233="","",IF(COUNT(FIND(原始数据!X233,原始数据!233:233))=2,"×","")))</f>
        <v/>
      </c>
      <c r="W232" t="str">
        <f>IF(原始数据!Y233="","",IF(COUNTIF(原始数据!233:233,原始数据!Y233)&gt;1,"×",""))</f>
        <v/>
      </c>
      <c r="X232" t="str">
        <f>IF(原始数据!Z233="","",IF(COUNTIF(原始数据!233:233,原始数据!Z233)&gt;1,"×",""))</f>
        <v/>
      </c>
      <c r="Y232" t="str">
        <f>IF(原始数据!AB233="","",IF(COUNTIF(原始数据!233:233,原始数据!AB233)&gt;1,"×",""))</f>
        <v/>
      </c>
      <c r="Z232" t="str">
        <f>IF(原始数据!AC233="","",IF(COUNTIF(原始数据!233:233,原始数据!AC233)&gt;1,"×",""))</f>
        <v/>
      </c>
      <c r="AA232" t="str">
        <f>IF(原始数据!AE233="","",IF(COUNTIF(原始数据!233:233,原始数据!AE233)&gt;1,"×",""))</f>
        <v/>
      </c>
      <c r="AB232" t="str">
        <f>IF(原始数据!AF233="","",IF(COUNTIF(原始数据!233:233,原始数据!AF233)&gt;1,"×",""))</f>
        <v/>
      </c>
      <c r="AC232" t="str">
        <f>IF(原始数据!AK233="","",IF(COUNTIF(原始数据!233:233,原始数据!AK233)&gt;1,"×",""))</f>
        <v/>
      </c>
      <c r="AD232" t="str">
        <f>IF(原始数据!AL233="","",IF(COUNTIF(原始数据!233:233,原始数据!AL233)&gt;1,"×",""))</f>
        <v/>
      </c>
      <c r="AE232" t="str">
        <f>IF(原始数据!AM233="","",IF(COUNTIF(原始数据!233:233,原始数据!AM233)&gt;1,"×",""))</f>
        <v/>
      </c>
      <c r="AF232" t="str">
        <f>IF(原始数据!AN233="","",IF(COUNTIF(原始数据!233:233,原始数据!AN233)&gt;1,"×",""))</f>
        <v/>
      </c>
      <c r="AG232" t="str">
        <f>IF(原始数据!AO233="","",IF(COUNTIF(原始数据!233:233,原始数据!AO233)&gt;1,"×",""))</f>
        <v/>
      </c>
      <c r="AH232" t="str">
        <f>IF(原始数据!AP233="","",IF(COUNTIF(原始数据!233:233,原始数据!AP233)&gt;1,"×",""))</f>
        <v/>
      </c>
      <c r="AI232" t="str">
        <f>IF(原始数据!AQ233="","",IF(COUNTIF(原始数据!233:233,原始数据!AQ233)&gt;1,"×",""))</f>
        <v/>
      </c>
      <c r="AJ232" t="str">
        <f>IF(原始数据!AR233="","",IF(COUNTIF(原始数据!233:233,原始数据!AR233)&gt;1,"×",""))</f>
        <v/>
      </c>
      <c r="AK232" t="str">
        <f>IF(原始数据!AS233="","",IF(COUNTIF(原始数据!233:233,原始数据!AS233)&gt;1,"×",""))</f>
        <v/>
      </c>
      <c r="AL232" t="str">
        <f>IF(原始数据!AT233="","",IF(COUNTIF(原始数据!233:233,原始数据!AT233)&gt;1,"×",""))</f>
        <v/>
      </c>
      <c r="AM232" t="str">
        <f>IF(原始数据!AU233="","",IF(COUNTIF(原始数据!233:233,原始数据!AU233)&gt;1,"×",""))</f>
        <v/>
      </c>
      <c r="AN232" t="str">
        <f>IF(原始数据!AV233="","",IF(COUNTIF(原始数据!233:233,原始数据!AV233)&gt;1,"×",""))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IF(原始数据!X234="-","",IF(原始数据!X234="","",IF(COUNT(FIND(原始数据!X234,原始数据!234:234))=2,"×","")))</f>
        <v/>
      </c>
      <c r="W233" t="str">
        <f>IF(原始数据!Y234="","",IF(COUNTIF(原始数据!234:234,原始数据!Y234)&gt;1,"×",""))</f>
        <v/>
      </c>
      <c r="X233" t="str">
        <f>IF(原始数据!Z234="","",IF(COUNTIF(原始数据!234:234,原始数据!Z234)&gt;1,"×",""))</f>
        <v/>
      </c>
      <c r="Y233" t="str">
        <f>IF(原始数据!AB234="","",IF(COUNTIF(原始数据!234:234,原始数据!AB234)&gt;1,"×",""))</f>
        <v/>
      </c>
      <c r="Z233" t="str">
        <f>IF(原始数据!AC234="","",IF(COUNTIF(原始数据!234:234,原始数据!AC234)&gt;1,"×",""))</f>
        <v/>
      </c>
      <c r="AA233" t="str">
        <f>IF(原始数据!AE234="","",IF(COUNTIF(原始数据!234:234,原始数据!AE234)&gt;1,"×",""))</f>
        <v/>
      </c>
      <c r="AB233" t="str">
        <f>IF(原始数据!AF234="","",IF(COUNTIF(原始数据!234:234,原始数据!AF234)&gt;1,"×",""))</f>
        <v/>
      </c>
      <c r="AC233" t="str">
        <f>IF(原始数据!AK234="","",IF(COUNTIF(原始数据!234:234,原始数据!AK234)&gt;1,"×",""))</f>
        <v/>
      </c>
      <c r="AD233" t="str">
        <f>IF(原始数据!AL234="","",IF(COUNTIF(原始数据!234:234,原始数据!AL234)&gt;1,"×",""))</f>
        <v/>
      </c>
      <c r="AE233" t="str">
        <f>IF(原始数据!AM234="","",IF(COUNTIF(原始数据!234:234,原始数据!AM234)&gt;1,"×",""))</f>
        <v/>
      </c>
      <c r="AF233" t="str">
        <f>IF(原始数据!AN234="","",IF(COUNTIF(原始数据!234:234,原始数据!AN234)&gt;1,"×",""))</f>
        <v/>
      </c>
      <c r="AG233" t="str">
        <f>IF(原始数据!AO234="","",IF(COUNTIF(原始数据!234:234,原始数据!AO234)&gt;1,"×",""))</f>
        <v/>
      </c>
      <c r="AH233" t="str">
        <f>IF(原始数据!AP234="","",IF(COUNTIF(原始数据!234:234,原始数据!AP234)&gt;1,"×",""))</f>
        <v/>
      </c>
      <c r="AI233" t="str">
        <f>IF(原始数据!AQ234="","",IF(COUNTIF(原始数据!234:234,原始数据!AQ234)&gt;1,"×",""))</f>
        <v/>
      </c>
      <c r="AJ233" t="str">
        <f>IF(原始数据!AR234="","",IF(COUNTIF(原始数据!234:234,原始数据!AR234)&gt;1,"×",""))</f>
        <v/>
      </c>
      <c r="AK233" t="str">
        <f>IF(原始数据!AS234="","",IF(COUNTIF(原始数据!234:234,原始数据!AS234)&gt;1,"×",""))</f>
        <v/>
      </c>
      <c r="AL233" t="str">
        <f>IF(原始数据!AT234="","",IF(COUNTIF(原始数据!234:234,原始数据!AT234)&gt;1,"×",""))</f>
        <v/>
      </c>
      <c r="AM233" t="str">
        <f>IF(原始数据!AU234="","",IF(COUNTIF(原始数据!234:234,原始数据!AU234)&gt;1,"×",""))</f>
        <v/>
      </c>
      <c r="AN233" t="str">
        <f>IF(原始数据!AV234="","",IF(COUNTIF(原始数据!234:234,原始数据!AV234)&gt;1,"×",""))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IF(原始数据!X235="-","",IF(原始数据!X235="","",IF(COUNT(FIND(原始数据!X235,原始数据!235:235))=2,"×","")))</f>
        <v/>
      </c>
      <c r="W234" t="str">
        <f>IF(原始数据!Y235="","",IF(COUNTIF(原始数据!235:235,原始数据!Y235)&gt;1,"×",""))</f>
        <v/>
      </c>
      <c r="X234" t="str">
        <f>IF(原始数据!Z235="","",IF(COUNTIF(原始数据!235:235,原始数据!Z235)&gt;1,"×",""))</f>
        <v/>
      </c>
      <c r="Y234" t="str">
        <f>IF(原始数据!AB235="","",IF(COUNTIF(原始数据!235:235,原始数据!AB235)&gt;1,"×",""))</f>
        <v/>
      </c>
      <c r="Z234" t="str">
        <f>IF(原始数据!AC235="","",IF(COUNTIF(原始数据!235:235,原始数据!AC235)&gt;1,"×",""))</f>
        <v/>
      </c>
      <c r="AA234" t="str">
        <f>IF(原始数据!AE235="","",IF(COUNTIF(原始数据!235:235,原始数据!AE235)&gt;1,"×",""))</f>
        <v/>
      </c>
      <c r="AB234" t="str">
        <f>IF(原始数据!AF235="","",IF(COUNTIF(原始数据!235:235,原始数据!AF235)&gt;1,"×",""))</f>
        <v/>
      </c>
      <c r="AC234" t="str">
        <f>IF(原始数据!AK235="","",IF(COUNTIF(原始数据!235:235,原始数据!AK235)&gt;1,"×",""))</f>
        <v/>
      </c>
      <c r="AD234" t="str">
        <f>IF(原始数据!AL235="","",IF(COUNTIF(原始数据!235:235,原始数据!AL235)&gt;1,"×",""))</f>
        <v/>
      </c>
      <c r="AE234" t="str">
        <f>IF(原始数据!AM235="","",IF(COUNTIF(原始数据!235:235,原始数据!AM235)&gt;1,"×",""))</f>
        <v/>
      </c>
      <c r="AF234" t="str">
        <f>IF(原始数据!AN235="","",IF(COUNTIF(原始数据!235:235,原始数据!AN235)&gt;1,"×",""))</f>
        <v/>
      </c>
      <c r="AG234" t="str">
        <f>IF(原始数据!AO235="","",IF(COUNTIF(原始数据!235:235,原始数据!AO235)&gt;1,"×",""))</f>
        <v/>
      </c>
      <c r="AH234" t="str">
        <f>IF(原始数据!AP235="","",IF(COUNTIF(原始数据!235:235,原始数据!AP235)&gt;1,"×",""))</f>
        <v/>
      </c>
      <c r="AI234" t="str">
        <f>IF(原始数据!AQ235="","",IF(COUNTIF(原始数据!235:235,原始数据!AQ235)&gt;1,"×",""))</f>
        <v/>
      </c>
      <c r="AJ234" t="str">
        <f>IF(原始数据!AR235="","",IF(COUNTIF(原始数据!235:235,原始数据!AR235)&gt;1,"×",""))</f>
        <v/>
      </c>
      <c r="AK234" t="str">
        <f>IF(原始数据!AS235="","",IF(COUNTIF(原始数据!235:235,原始数据!AS235)&gt;1,"×",""))</f>
        <v/>
      </c>
      <c r="AL234" t="str">
        <f>IF(原始数据!AT235="","",IF(COUNTIF(原始数据!235:235,原始数据!AT235)&gt;1,"×",""))</f>
        <v/>
      </c>
      <c r="AM234" t="str">
        <f>IF(原始数据!AU235="","",IF(COUNTIF(原始数据!235:235,原始数据!AU235)&gt;1,"×",""))</f>
        <v/>
      </c>
      <c r="AN234" t="str">
        <f>IF(原始数据!AV235="","",IF(COUNTIF(原始数据!235:235,原始数据!AV235)&gt;1,"×",""))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IF(原始数据!X236="-","",IF(原始数据!X236="","",IF(COUNT(FIND(原始数据!X236,原始数据!236:236))=2,"×","")))</f>
        <v/>
      </c>
      <c r="W235" t="str">
        <f>IF(原始数据!Y236="","",IF(COUNTIF(原始数据!236:236,原始数据!Y236)&gt;1,"×",""))</f>
        <v/>
      </c>
      <c r="X235" t="str">
        <f>IF(原始数据!Z236="","",IF(COUNTIF(原始数据!236:236,原始数据!Z236)&gt;1,"×",""))</f>
        <v/>
      </c>
      <c r="Y235" t="str">
        <f>IF(原始数据!AB236="","",IF(COUNTIF(原始数据!236:236,原始数据!AB236)&gt;1,"×",""))</f>
        <v/>
      </c>
      <c r="Z235" t="str">
        <f>IF(原始数据!AC236="","",IF(COUNTIF(原始数据!236:236,原始数据!AC236)&gt;1,"×",""))</f>
        <v/>
      </c>
      <c r="AA235" t="str">
        <f>IF(原始数据!AE236="","",IF(COUNTIF(原始数据!236:236,原始数据!AE236)&gt;1,"×",""))</f>
        <v/>
      </c>
      <c r="AB235" t="str">
        <f>IF(原始数据!AF236="","",IF(COUNTIF(原始数据!236:236,原始数据!AF236)&gt;1,"×",""))</f>
        <v/>
      </c>
      <c r="AC235" t="str">
        <f>IF(原始数据!AK236="","",IF(COUNTIF(原始数据!236:236,原始数据!AK236)&gt;1,"×",""))</f>
        <v/>
      </c>
      <c r="AD235" t="str">
        <f>IF(原始数据!AL236="","",IF(COUNTIF(原始数据!236:236,原始数据!AL236)&gt;1,"×",""))</f>
        <v/>
      </c>
      <c r="AE235" t="str">
        <f>IF(原始数据!AM236="","",IF(COUNTIF(原始数据!236:236,原始数据!AM236)&gt;1,"×",""))</f>
        <v/>
      </c>
      <c r="AF235" t="str">
        <f>IF(原始数据!AN236="","",IF(COUNTIF(原始数据!236:236,原始数据!AN236)&gt;1,"×",""))</f>
        <v/>
      </c>
      <c r="AG235" t="str">
        <f>IF(原始数据!AO236="","",IF(COUNTIF(原始数据!236:236,原始数据!AO236)&gt;1,"×",""))</f>
        <v/>
      </c>
      <c r="AH235" t="str">
        <f>IF(原始数据!AP236="","",IF(COUNTIF(原始数据!236:236,原始数据!AP236)&gt;1,"×",""))</f>
        <v/>
      </c>
      <c r="AI235" t="str">
        <f>IF(原始数据!AQ236="","",IF(COUNTIF(原始数据!236:236,原始数据!AQ236)&gt;1,"×",""))</f>
        <v/>
      </c>
      <c r="AJ235" t="str">
        <f>IF(原始数据!AR236="","",IF(COUNTIF(原始数据!236:236,原始数据!AR236)&gt;1,"×",""))</f>
        <v/>
      </c>
      <c r="AK235" t="str">
        <f>IF(原始数据!AS236="","",IF(COUNTIF(原始数据!236:236,原始数据!AS236)&gt;1,"×",""))</f>
        <v/>
      </c>
      <c r="AL235" t="str">
        <f>IF(原始数据!AT236="","",IF(COUNTIF(原始数据!236:236,原始数据!AT236)&gt;1,"×",""))</f>
        <v/>
      </c>
      <c r="AM235" t="str">
        <f>IF(原始数据!AU236="","",IF(COUNTIF(原始数据!236:236,原始数据!AU236)&gt;1,"×",""))</f>
        <v/>
      </c>
      <c r="AN235" t="str">
        <f>IF(原始数据!AV236="","",IF(COUNTIF(原始数据!236:236,原始数据!AV236)&gt;1,"×",""))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IF(原始数据!X237="-","",IF(原始数据!X237="","",IF(COUNT(FIND(原始数据!X237,原始数据!237:237))=2,"×","")))</f>
        <v/>
      </c>
      <c r="W236" t="str">
        <f>IF(原始数据!Y237="","",IF(COUNTIF(原始数据!237:237,原始数据!Y237)&gt;1,"×",""))</f>
        <v/>
      </c>
      <c r="X236" t="str">
        <f>IF(原始数据!Z237="","",IF(COUNTIF(原始数据!237:237,原始数据!Z237)&gt;1,"×",""))</f>
        <v/>
      </c>
      <c r="Y236" t="str">
        <f>IF(原始数据!AB237="","",IF(COUNTIF(原始数据!237:237,原始数据!AB237)&gt;1,"×",""))</f>
        <v/>
      </c>
      <c r="Z236" t="str">
        <f>IF(原始数据!AC237="","",IF(COUNTIF(原始数据!237:237,原始数据!AC237)&gt;1,"×",""))</f>
        <v/>
      </c>
      <c r="AA236" t="str">
        <f>IF(原始数据!AE237="","",IF(COUNTIF(原始数据!237:237,原始数据!AE237)&gt;1,"×",""))</f>
        <v/>
      </c>
      <c r="AB236" t="str">
        <f>IF(原始数据!AF237="","",IF(COUNTIF(原始数据!237:237,原始数据!AF237)&gt;1,"×",""))</f>
        <v/>
      </c>
      <c r="AC236" t="str">
        <f>IF(原始数据!AK237="","",IF(COUNTIF(原始数据!237:237,原始数据!AK237)&gt;1,"×",""))</f>
        <v/>
      </c>
      <c r="AD236" t="str">
        <f>IF(原始数据!AL237="","",IF(COUNTIF(原始数据!237:237,原始数据!AL237)&gt;1,"×",""))</f>
        <v/>
      </c>
      <c r="AE236" t="str">
        <f>IF(原始数据!AM237="","",IF(COUNTIF(原始数据!237:237,原始数据!AM237)&gt;1,"×",""))</f>
        <v/>
      </c>
      <c r="AF236" t="str">
        <f>IF(原始数据!AN237="","",IF(COUNTIF(原始数据!237:237,原始数据!AN237)&gt;1,"×",""))</f>
        <v/>
      </c>
      <c r="AG236" t="str">
        <f>IF(原始数据!AO237="","",IF(COUNTIF(原始数据!237:237,原始数据!AO237)&gt;1,"×",""))</f>
        <v/>
      </c>
      <c r="AH236" t="str">
        <f>IF(原始数据!AP237="","",IF(COUNTIF(原始数据!237:237,原始数据!AP237)&gt;1,"×",""))</f>
        <v/>
      </c>
      <c r="AI236" t="str">
        <f>IF(原始数据!AQ237="","",IF(COUNTIF(原始数据!237:237,原始数据!AQ237)&gt;1,"×",""))</f>
        <v/>
      </c>
      <c r="AJ236" t="str">
        <f>IF(原始数据!AR237="","",IF(COUNTIF(原始数据!237:237,原始数据!AR237)&gt;1,"×",""))</f>
        <v/>
      </c>
      <c r="AK236" t="str">
        <f>IF(原始数据!AS237="","",IF(COUNTIF(原始数据!237:237,原始数据!AS237)&gt;1,"×",""))</f>
        <v/>
      </c>
      <c r="AL236" t="str">
        <f>IF(原始数据!AT237="","",IF(COUNTIF(原始数据!237:237,原始数据!AT237)&gt;1,"×",""))</f>
        <v/>
      </c>
      <c r="AM236" t="str">
        <f>IF(原始数据!AU237="","",IF(COUNTIF(原始数据!237:237,原始数据!AU237)&gt;1,"×",""))</f>
        <v/>
      </c>
      <c r="AN236" t="str">
        <f>IF(原始数据!AV237="","",IF(COUNTIF(原始数据!237:237,原始数据!AV237)&gt;1,"×",""))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IF(原始数据!X238="-","",IF(原始数据!X238="","",IF(COUNT(FIND(原始数据!X238,原始数据!238:238))=2,"×","")))</f>
        <v/>
      </c>
      <c r="W237" t="str">
        <f>IF(原始数据!Y238="","",IF(COUNTIF(原始数据!238:238,原始数据!Y238)&gt;1,"×",""))</f>
        <v/>
      </c>
      <c r="X237" t="str">
        <f>IF(原始数据!Z238="","",IF(COUNTIF(原始数据!238:238,原始数据!Z238)&gt;1,"×",""))</f>
        <v/>
      </c>
      <c r="Y237" t="str">
        <f>IF(原始数据!AB238="","",IF(COUNTIF(原始数据!238:238,原始数据!AB238)&gt;1,"×",""))</f>
        <v/>
      </c>
      <c r="Z237" t="str">
        <f>IF(原始数据!AC238="","",IF(COUNTIF(原始数据!238:238,原始数据!AC238)&gt;1,"×",""))</f>
        <v/>
      </c>
      <c r="AA237" t="str">
        <f>IF(原始数据!AE238="","",IF(COUNTIF(原始数据!238:238,原始数据!AE238)&gt;1,"×",""))</f>
        <v/>
      </c>
      <c r="AB237" t="str">
        <f>IF(原始数据!AF238="","",IF(COUNTIF(原始数据!238:238,原始数据!AF238)&gt;1,"×",""))</f>
        <v/>
      </c>
      <c r="AC237" t="str">
        <f>IF(原始数据!AK238="","",IF(COUNTIF(原始数据!238:238,原始数据!AK238)&gt;1,"×",""))</f>
        <v/>
      </c>
      <c r="AD237" t="str">
        <f>IF(原始数据!AL238="","",IF(COUNTIF(原始数据!238:238,原始数据!AL238)&gt;1,"×",""))</f>
        <v/>
      </c>
      <c r="AE237" t="str">
        <f>IF(原始数据!AM238="","",IF(COUNTIF(原始数据!238:238,原始数据!AM238)&gt;1,"×",""))</f>
        <v/>
      </c>
      <c r="AF237" t="str">
        <f>IF(原始数据!AN238="","",IF(COUNTIF(原始数据!238:238,原始数据!AN238)&gt;1,"×",""))</f>
        <v/>
      </c>
      <c r="AG237" t="str">
        <f>IF(原始数据!AO238="","",IF(COUNTIF(原始数据!238:238,原始数据!AO238)&gt;1,"×",""))</f>
        <v/>
      </c>
      <c r="AH237" t="str">
        <f>IF(原始数据!AP238="","",IF(COUNTIF(原始数据!238:238,原始数据!AP238)&gt;1,"×",""))</f>
        <v/>
      </c>
      <c r="AI237" t="str">
        <f>IF(原始数据!AQ238="","",IF(COUNTIF(原始数据!238:238,原始数据!AQ238)&gt;1,"×",""))</f>
        <v/>
      </c>
      <c r="AJ237" t="str">
        <f>IF(原始数据!AR238="","",IF(COUNTIF(原始数据!238:238,原始数据!AR238)&gt;1,"×",""))</f>
        <v/>
      </c>
      <c r="AK237" t="str">
        <f>IF(原始数据!AS238="","",IF(COUNTIF(原始数据!238:238,原始数据!AS238)&gt;1,"×",""))</f>
        <v/>
      </c>
      <c r="AL237" t="str">
        <f>IF(原始数据!AT238="","",IF(COUNTIF(原始数据!238:238,原始数据!AT238)&gt;1,"×",""))</f>
        <v/>
      </c>
      <c r="AM237" t="str">
        <f>IF(原始数据!AU238="","",IF(COUNTIF(原始数据!238:238,原始数据!AU238)&gt;1,"×",""))</f>
        <v/>
      </c>
      <c r="AN237" t="str">
        <f>IF(原始数据!AV238="","",IF(COUNTIF(原始数据!238:238,原始数据!AV238)&gt;1,"×",""))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IF(原始数据!X239="-","",IF(原始数据!X239="","",IF(COUNT(FIND(原始数据!X239,原始数据!239:239))=2,"×","")))</f>
        <v/>
      </c>
      <c r="W238" t="str">
        <f>IF(原始数据!Y239="","",IF(COUNTIF(原始数据!239:239,原始数据!Y239)&gt;1,"×",""))</f>
        <v/>
      </c>
      <c r="X238" t="str">
        <f>IF(原始数据!Z239="","",IF(COUNTIF(原始数据!239:239,原始数据!Z239)&gt;1,"×",""))</f>
        <v/>
      </c>
      <c r="Y238" t="str">
        <f>IF(原始数据!AB239="","",IF(COUNTIF(原始数据!239:239,原始数据!AB239)&gt;1,"×",""))</f>
        <v/>
      </c>
      <c r="Z238" t="str">
        <f>IF(原始数据!AC239="","",IF(COUNTIF(原始数据!239:239,原始数据!AC239)&gt;1,"×",""))</f>
        <v/>
      </c>
      <c r="AA238" t="str">
        <f>IF(原始数据!AE239="","",IF(COUNTIF(原始数据!239:239,原始数据!AE239)&gt;1,"×",""))</f>
        <v/>
      </c>
      <c r="AB238" t="str">
        <f>IF(原始数据!AF239="","",IF(COUNTIF(原始数据!239:239,原始数据!AF239)&gt;1,"×",""))</f>
        <v/>
      </c>
      <c r="AC238" t="str">
        <f>IF(原始数据!AK239="","",IF(COUNTIF(原始数据!239:239,原始数据!AK239)&gt;1,"×",""))</f>
        <v/>
      </c>
      <c r="AD238" t="str">
        <f>IF(原始数据!AL239="","",IF(COUNTIF(原始数据!239:239,原始数据!AL239)&gt;1,"×",""))</f>
        <v/>
      </c>
      <c r="AE238" t="str">
        <f>IF(原始数据!AM239="","",IF(COUNTIF(原始数据!239:239,原始数据!AM239)&gt;1,"×",""))</f>
        <v/>
      </c>
      <c r="AF238" t="str">
        <f>IF(原始数据!AN239="","",IF(COUNTIF(原始数据!239:239,原始数据!AN239)&gt;1,"×",""))</f>
        <v/>
      </c>
      <c r="AG238" t="str">
        <f>IF(原始数据!AO239="","",IF(COUNTIF(原始数据!239:239,原始数据!AO239)&gt;1,"×",""))</f>
        <v/>
      </c>
      <c r="AH238" t="str">
        <f>IF(原始数据!AP239="","",IF(COUNTIF(原始数据!239:239,原始数据!AP239)&gt;1,"×",""))</f>
        <v/>
      </c>
      <c r="AI238" t="str">
        <f>IF(原始数据!AQ239="","",IF(COUNTIF(原始数据!239:239,原始数据!AQ239)&gt;1,"×",""))</f>
        <v/>
      </c>
      <c r="AJ238" t="str">
        <f>IF(原始数据!AR239="","",IF(COUNTIF(原始数据!239:239,原始数据!AR239)&gt;1,"×",""))</f>
        <v/>
      </c>
      <c r="AK238" t="str">
        <f>IF(原始数据!AS239="","",IF(COUNTIF(原始数据!239:239,原始数据!AS239)&gt;1,"×",""))</f>
        <v/>
      </c>
      <c r="AL238" t="str">
        <f>IF(原始数据!AT239="","",IF(COUNTIF(原始数据!239:239,原始数据!AT239)&gt;1,"×",""))</f>
        <v/>
      </c>
      <c r="AM238" t="str">
        <f>IF(原始数据!AU239="","",IF(COUNTIF(原始数据!239:239,原始数据!AU239)&gt;1,"×",""))</f>
        <v/>
      </c>
      <c r="AN238" t="str">
        <f>IF(原始数据!AV239="","",IF(COUNTIF(原始数据!239:239,原始数据!AV239)&gt;1,"×",""))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IF(原始数据!X240="-","",IF(原始数据!X240="","",IF(COUNT(FIND(原始数据!X240,原始数据!240:240))=2,"×","")))</f>
        <v/>
      </c>
      <c r="W239" t="str">
        <f>IF(原始数据!Y240="","",IF(COUNTIF(原始数据!240:240,原始数据!Y240)&gt;1,"×",""))</f>
        <v/>
      </c>
      <c r="X239" t="str">
        <f>IF(原始数据!Z240="","",IF(COUNTIF(原始数据!240:240,原始数据!Z240)&gt;1,"×",""))</f>
        <v/>
      </c>
      <c r="Y239" t="str">
        <f>IF(原始数据!AB240="","",IF(COUNTIF(原始数据!240:240,原始数据!AB240)&gt;1,"×",""))</f>
        <v/>
      </c>
      <c r="Z239" t="str">
        <f>IF(原始数据!AC240="","",IF(COUNTIF(原始数据!240:240,原始数据!AC240)&gt;1,"×",""))</f>
        <v/>
      </c>
      <c r="AA239" t="str">
        <f>IF(原始数据!AE240="","",IF(COUNTIF(原始数据!240:240,原始数据!AE240)&gt;1,"×",""))</f>
        <v/>
      </c>
      <c r="AB239" t="str">
        <f>IF(原始数据!AF240="","",IF(COUNTIF(原始数据!240:240,原始数据!AF240)&gt;1,"×",""))</f>
        <v/>
      </c>
      <c r="AC239" t="str">
        <f>IF(原始数据!AK240="","",IF(COUNTIF(原始数据!240:240,原始数据!AK240)&gt;1,"×",""))</f>
        <v/>
      </c>
      <c r="AD239" t="str">
        <f>IF(原始数据!AL240="","",IF(COUNTIF(原始数据!240:240,原始数据!AL240)&gt;1,"×",""))</f>
        <v/>
      </c>
      <c r="AE239" t="str">
        <f>IF(原始数据!AM240="","",IF(COUNTIF(原始数据!240:240,原始数据!AM240)&gt;1,"×",""))</f>
        <v/>
      </c>
      <c r="AF239" t="str">
        <f>IF(原始数据!AN240="","",IF(COUNTIF(原始数据!240:240,原始数据!AN240)&gt;1,"×",""))</f>
        <v/>
      </c>
      <c r="AG239" t="str">
        <f>IF(原始数据!AO240="","",IF(COUNTIF(原始数据!240:240,原始数据!AO240)&gt;1,"×",""))</f>
        <v/>
      </c>
      <c r="AH239" t="str">
        <f>IF(原始数据!AP240="","",IF(COUNTIF(原始数据!240:240,原始数据!AP240)&gt;1,"×",""))</f>
        <v/>
      </c>
      <c r="AI239" t="str">
        <f>IF(原始数据!AQ240="","",IF(COUNTIF(原始数据!240:240,原始数据!AQ240)&gt;1,"×",""))</f>
        <v/>
      </c>
      <c r="AJ239" t="str">
        <f>IF(原始数据!AR240="","",IF(COUNTIF(原始数据!240:240,原始数据!AR240)&gt;1,"×",""))</f>
        <v/>
      </c>
      <c r="AK239" t="str">
        <f>IF(原始数据!AS240="","",IF(COUNTIF(原始数据!240:240,原始数据!AS240)&gt;1,"×",""))</f>
        <v/>
      </c>
      <c r="AL239" t="str">
        <f>IF(原始数据!AT240="","",IF(COUNTIF(原始数据!240:240,原始数据!AT240)&gt;1,"×",""))</f>
        <v/>
      </c>
      <c r="AM239" t="str">
        <f>IF(原始数据!AU240="","",IF(COUNTIF(原始数据!240:240,原始数据!AU240)&gt;1,"×",""))</f>
        <v/>
      </c>
      <c r="AN239" t="str">
        <f>IF(原始数据!AV240="","",IF(COUNTIF(原始数据!240:240,原始数据!AV240)&gt;1,"×",""))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IF(原始数据!X241="-","",IF(原始数据!X241="","",IF(COUNT(FIND(原始数据!X241,原始数据!241:241))=2,"×","")))</f>
        <v/>
      </c>
      <c r="W240" t="str">
        <f>IF(原始数据!Y241="","",IF(COUNTIF(原始数据!241:241,原始数据!Y241)&gt;1,"×",""))</f>
        <v/>
      </c>
      <c r="X240" t="str">
        <f>IF(原始数据!Z241="","",IF(COUNTIF(原始数据!241:241,原始数据!Z241)&gt;1,"×",""))</f>
        <v/>
      </c>
      <c r="Y240" t="str">
        <f>IF(原始数据!AB241="","",IF(COUNTIF(原始数据!241:241,原始数据!AB241)&gt;1,"×",""))</f>
        <v/>
      </c>
      <c r="Z240" t="str">
        <f>IF(原始数据!AC241="","",IF(COUNTIF(原始数据!241:241,原始数据!AC241)&gt;1,"×",""))</f>
        <v/>
      </c>
      <c r="AA240" t="str">
        <f>IF(原始数据!AE241="","",IF(COUNTIF(原始数据!241:241,原始数据!AE241)&gt;1,"×",""))</f>
        <v/>
      </c>
      <c r="AB240" t="str">
        <f>IF(原始数据!AF241="","",IF(COUNTIF(原始数据!241:241,原始数据!AF241)&gt;1,"×",""))</f>
        <v/>
      </c>
      <c r="AC240" t="str">
        <f>IF(原始数据!AK241="","",IF(COUNTIF(原始数据!241:241,原始数据!AK241)&gt;1,"×",""))</f>
        <v/>
      </c>
      <c r="AD240" t="str">
        <f>IF(原始数据!AL241="","",IF(COUNTIF(原始数据!241:241,原始数据!AL241)&gt;1,"×",""))</f>
        <v/>
      </c>
      <c r="AE240" t="str">
        <f>IF(原始数据!AM241="","",IF(COUNTIF(原始数据!241:241,原始数据!AM241)&gt;1,"×",""))</f>
        <v/>
      </c>
      <c r="AF240" t="str">
        <f>IF(原始数据!AN241="","",IF(COUNTIF(原始数据!241:241,原始数据!AN241)&gt;1,"×",""))</f>
        <v/>
      </c>
      <c r="AG240" t="str">
        <f>IF(原始数据!AO241="","",IF(COUNTIF(原始数据!241:241,原始数据!AO241)&gt;1,"×",""))</f>
        <v/>
      </c>
      <c r="AH240" t="str">
        <f>IF(原始数据!AP241="","",IF(COUNTIF(原始数据!241:241,原始数据!AP241)&gt;1,"×",""))</f>
        <v/>
      </c>
      <c r="AI240" t="str">
        <f>IF(原始数据!AQ241="","",IF(COUNTIF(原始数据!241:241,原始数据!AQ241)&gt;1,"×",""))</f>
        <v/>
      </c>
      <c r="AJ240" t="str">
        <f>IF(原始数据!AR241="","",IF(COUNTIF(原始数据!241:241,原始数据!AR241)&gt;1,"×",""))</f>
        <v/>
      </c>
      <c r="AK240" t="str">
        <f>IF(原始数据!AS241="","",IF(COUNTIF(原始数据!241:241,原始数据!AS241)&gt;1,"×",""))</f>
        <v/>
      </c>
      <c r="AL240" t="str">
        <f>IF(原始数据!AT241="","",IF(COUNTIF(原始数据!241:241,原始数据!AT241)&gt;1,"×",""))</f>
        <v/>
      </c>
      <c r="AM240" t="str">
        <f>IF(原始数据!AU241="","",IF(COUNTIF(原始数据!241:241,原始数据!AU241)&gt;1,"×",""))</f>
        <v/>
      </c>
      <c r="AN240" t="str">
        <f>IF(原始数据!AV241="","",IF(COUNTIF(原始数据!241:241,原始数据!AV241)&gt;1,"×",""))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IF(原始数据!X242="-","",IF(原始数据!X242="","",IF(COUNT(FIND(原始数据!X242,原始数据!242:242))=2,"×","")))</f>
        <v/>
      </c>
      <c r="W241" t="str">
        <f>IF(原始数据!Y242="","",IF(COUNTIF(原始数据!242:242,原始数据!Y242)&gt;1,"×",""))</f>
        <v/>
      </c>
      <c r="X241" t="str">
        <f>IF(原始数据!Z242="","",IF(COUNTIF(原始数据!242:242,原始数据!Z242)&gt;1,"×",""))</f>
        <v/>
      </c>
      <c r="Y241" t="str">
        <f>IF(原始数据!AB242="","",IF(COUNTIF(原始数据!242:242,原始数据!AB242)&gt;1,"×",""))</f>
        <v/>
      </c>
      <c r="Z241" t="str">
        <f>IF(原始数据!AC242="","",IF(COUNTIF(原始数据!242:242,原始数据!AC242)&gt;1,"×",""))</f>
        <v/>
      </c>
      <c r="AA241" t="str">
        <f>IF(原始数据!AE242="","",IF(COUNTIF(原始数据!242:242,原始数据!AE242)&gt;1,"×",""))</f>
        <v/>
      </c>
      <c r="AB241" t="str">
        <f>IF(原始数据!AF242="","",IF(COUNTIF(原始数据!242:242,原始数据!AF242)&gt;1,"×",""))</f>
        <v/>
      </c>
      <c r="AC241" t="str">
        <f>IF(原始数据!AK242="","",IF(COUNTIF(原始数据!242:242,原始数据!AK242)&gt;1,"×",""))</f>
        <v/>
      </c>
      <c r="AD241" t="str">
        <f>IF(原始数据!AL242="","",IF(COUNTIF(原始数据!242:242,原始数据!AL242)&gt;1,"×",""))</f>
        <v/>
      </c>
      <c r="AE241" t="str">
        <f>IF(原始数据!AM242="","",IF(COUNTIF(原始数据!242:242,原始数据!AM242)&gt;1,"×",""))</f>
        <v/>
      </c>
      <c r="AF241" t="str">
        <f>IF(原始数据!AN242="","",IF(COUNTIF(原始数据!242:242,原始数据!AN242)&gt;1,"×",""))</f>
        <v/>
      </c>
      <c r="AG241" t="str">
        <f>IF(原始数据!AO242="","",IF(COUNTIF(原始数据!242:242,原始数据!AO242)&gt;1,"×",""))</f>
        <v/>
      </c>
      <c r="AH241" t="str">
        <f>IF(原始数据!AP242="","",IF(COUNTIF(原始数据!242:242,原始数据!AP242)&gt;1,"×",""))</f>
        <v/>
      </c>
      <c r="AI241" t="str">
        <f>IF(原始数据!AQ242="","",IF(COUNTIF(原始数据!242:242,原始数据!AQ242)&gt;1,"×",""))</f>
        <v/>
      </c>
      <c r="AJ241" t="str">
        <f>IF(原始数据!AR242="","",IF(COUNTIF(原始数据!242:242,原始数据!AR242)&gt;1,"×",""))</f>
        <v/>
      </c>
      <c r="AK241" t="str">
        <f>IF(原始数据!AS242="","",IF(COUNTIF(原始数据!242:242,原始数据!AS242)&gt;1,"×",""))</f>
        <v/>
      </c>
      <c r="AL241" t="str">
        <f>IF(原始数据!AT242="","",IF(COUNTIF(原始数据!242:242,原始数据!AT242)&gt;1,"×",""))</f>
        <v/>
      </c>
      <c r="AM241" t="str">
        <f>IF(原始数据!AU242="","",IF(COUNTIF(原始数据!242:242,原始数据!AU242)&gt;1,"×",""))</f>
        <v/>
      </c>
      <c r="AN241" t="str">
        <f>IF(原始数据!AV242="","",IF(COUNTIF(原始数据!242:242,原始数据!AV242)&gt;1,"×",""))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IF(原始数据!X243="-","",IF(原始数据!X243="","",IF(COUNT(FIND(原始数据!X243,原始数据!243:243))=2,"×","")))</f>
        <v/>
      </c>
      <c r="W242" t="str">
        <f>IF(原始数据!Y243="","",IF(COUNTIF(原始数据!243:243,原始数据!Y243)&gt;1,"×",""))</f>
        <v/>
      </c>
      <c r="X242" t="str">
        <f>IF(原始数据!Z243="","",IF(COUNTIF(原始数据!243:243,原始数据!Z243)&gt;1,"×",""))</f>
        <v/>
      </c>
      <c r="Y242" t="str">
        <f>IF(原始数据!AB243="","",IF(COUNTIF(原始数据!243:243,原始数据!AB243)&gt;1,"×",""))</f>
        <v/>
      </c>
      <c r="Z242" t="str">
        <f>IF(原始数据!AC243="","",IF(COUNTIF(原始数据!243:243,原始数据!AC243)&gt;1,"×",""))</f>
        <v/>
      </c>
      <c r="AA242" t="str">
        <f>IF(原始数据!AE243="","",IF(COUNTIF(原始数据!243:243,原始数据!AE243)&gt;1,"×",""))</f>
        <v/>
      </c>
      <c r="AB242" t="str">
        <f>IF(原始数据!AF243="","",IF(COUNTIF(原始数据!243:243,原始数据!AF243)&gt;1,"×",""))</f>
        <v/>
      </c>
      <c r="AC242" t="str">
        <f>IF(原始数据!AK243="","",IF(COUNTIF(原始数据!243:243,原始数据!AK243)&gt;1,"×",""))</f>
        <v/>
      </c>
      <c r="AD242" t="str">
        <f>IF(原始数据!AL243="","",IF(COUNTIF(原始数据!243:243,原始数据!AL243)&gt;1,"×",""))</f>
        <v/>
      </c>
      <c r="AE242" t="str">
        <f>IF(原始数据!AM243="","",IF(COUNTIF(原始数据!243:243,原始数据!AM243)&gt;1,"×",""))</f>
        <v/>
      </c>
      <c r="AF242" t="str">
        <f>IF(原始数据!AN243="","",IF(COUNTIF(原始数据!243:243,原始数据!AN243)&gt;1,"×",""))</f>
        <v/>
      </c>
      <c r="AG242" t="str">
        <f>IF(原始数据!AO243="","",IF(COUNTIF(原始数据!243:243,原始数据!AO243)&gt;1,"×",""))</f>
        <v/>
      </c>
      <c r="AH242" t="str">
        <f>IF(原始数据!AP243="","",IF(COUNTIF(原始数据!243:243,原始数据!AP243)&gt;1,"×",""))</f>
        <v/>
      </c>
      <c r="AI242" t="str">
        <f>IF(原始数据!AQ243="","",IF(COUNTIF(原始数据!243:243,原始数据!AQ243)&gt;1,"×",""))</f>
        <v/>
      </c>
      <c r="AJ242" t="str">
        <f>IF(原始数据!AR243="","",IF(COUNTIF(原始数据!243:243,原始数据!AR243)&gt;1,"×",""))</f>
        <v/>
      </c>
      <c r="AK242" t="str">
        <f>IF(原始数据!AS243="","",IF(COUNTIF(原始数据!243:243,原始数据!AS243)&gt;1,"×",""))</f>
        <v/>
      </c>
      <c r="AL242" t="str">
        <f>IF(原始数据!AT243="","",IF(COUNTIF(原始数据!243:243,原始数据!AT243)&gt;1,"×",""))</f>
        <v/>
      </c>
      <c r="AM242" t="str">
        <f>IF(原始数据!AU243="","",IF(COUNTIF(原始数据!243:243,原始数据!AU243)&gt;1,"×",""))</f>
        <v/>
      </c>
      <c r="AN242" t="str">
        <f>IF(原始数据!AV243="","",IF(COUNTIF(原始数据!243:243,原始数据!AV243)&gt;1,"×",""))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IF(原始数据!X244="-","",IF(原始数据!X244="","",IF(COUNT(FIND(原始数据!X244,原始数据!244:244))=2,"×","")))</f>
        <v/>
      </c>
      <c r="W243" t="str">
        <f>IF(原始数据!Y244="","",IF(COUNTIF(原始数据!244:244,原始数据!Y244)&gt;1,"×",""))</f>
        <v/>
      </c>
      <c r="X243" t="str">
        <f>IF(原始数据!Z244="","",IF(COUNTIF(原始数据!244:244,原始数据!Z244)&gt;1,"×",""))</f>
        <v/>
      </c>
      <c r="Y243" t="str">
        <f>IF(原始数据!AB244="","",IF(COUNTIF(原始数据!244:244,原始数据!AB244)&gt;1,"×",""))</f>
        <v/>
      </c>
      <c r="Z243" t="str">
        <f>IF(原始数据!AC244="","",IF(COUNTIF(原始数据!244:244,原始数据!AC244)&gt;1,"×",""))</f>
        <v/>
      </c>
      <c r="AA243" t="str">
        <f>IF(原始数据!AE244="","",IF(COUNTIF(原始数据!244:244,原始数据!AE244)&gt;1,"×",""))</f>
        <v/>
      </c>
      <c r="AB243" t="str">
        <f>IF(原始数据!AF244="","",IF(COUNTIF(原始数据!244:244,原始数据!AF244)&gt;1,"×",""))</f>
        <v/>
      </c>
      <c r="AC243" t="str">
        <f>IF(原始数据!AK244="","",IF(COUNTIF(原始数据!244:244,原始数据!AK244)&gt;1,"×",""))</f>
        <v/>
      </c>
      <c r="AD243" t="str">
        <f>IF(原始数据!AL244="","",IF(COUNTIF(原始数据!244:244,原始数据!AL244)&gt;1,"×",""))</f>
        <v/>
      </c>
      <c r="AE243" t="str">
        <f>IF(原始数据!AM244="","",IF(COUNTIF(原始数据!244:244,原始数据!AM244)&gt;1,"×",""))</f>
        <v/>
      </c>
      <c r="AF243" t="str">
        <f>IF(原始数据!AN244="","",IF(COUNTIF(原始数据!244:244,原始数据!AN244)&gt;1,"×",""))</f>
        <v/>
      </c>
      <c r="AG243" t="str">
        <f>IF(原始数据!AO244="","",IF(COUNTIF(原始数据!244:244,原始数据!AO244)&gt;1,"×",""))</f>
        <v/>
      </c>
      <c r="AH243" t="str">
        <f>IF(原始数据!AP244="","",IF(COUNTIF(原始数据!244:244,原始数据!AP244)&gt;1,"×",""))</f>
        <v/>
      </c>
      <c r="AI243" t="str">
        <f>IF(原始数据!AQ244="","",IF(COUNTIF(原始数据!244:244,原始数据!AQ244)&gt;1,"×",""))</f>
        <v/>
      </c>
      <c r="AJ243" t="str">
        <f>IF(原始数据!AR244="","",IF(COUNTIF(原始数据!244:244,原始数据!AR244)&gt;1,"×",""))</f>
        <v/>
      </c>
      <c r="AK243" t="str">
        <f>IF(原始数据!AS244="","",IF(COUNTIF(原始数据!244:244,原始数据!AS244)&gt;1,"×",""))</f>
        <v/>
      </c>
      <c r="AL243" t="str">
        <f>IF(原始数据!AT244="","",IF(COUNTIF(原始数据!244:244,原始数据!AT244)&gt;1,"×",""))</f>
        <v/>
      </c>
      <c r="AM243" t="str">
        <f>IF(原始数据!AU244="","",IF(COUNTIF(原始数据!244:244,原始数据!AU244)&gt;1,"×",""))</f>
        <v/>
      </c>
      <c r="AN243" t="str">
        <f>IF(原始数据!AV244="","",IF(COUNTIF(原始数据!244:244,原始数据!AV244)&gt;1,"×",""))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IF(原始数据!X245="-","",IF(原始数据!X245="","",IF(COUNT(FIND(原始数据!X245,原始数据!245:245))=2,"×","")))</f>
        <v/>
      </c>
      <c r="W244" t="str">
        <f>IF(原始数据!Y245="","",IF(COUNTIF(原始数据!245:245,原始数据!Y245)&gt;1,"×",""))</f>
        <v/>
      </c>
      <c r="X244" t="str">
        <f>IF(原始数据!Z245="","",IF(COUNTIF(原始数据!245:245,原始数据!Z245)&gt;1,"×",""))</f>
        <v/>
      </c>
      <c r="Y244" t="str">
        <f>IF(原始数据!AB245="","",IF(COUNTIF(原始数据!245:245,原始数据!AB245)&gt;1,"×",""))</f>
        <v/>
      </c>
      <c r="Z244" t="str">
        <f>IF(原始数据!AC245="","",IF(COUNTIF(原始数据!245:245,原始数据!AC245)&gt;1,"×",""))</f>
        <v/>
      </c>
      <c r="AA244" t="str">
        <f>IF(原始数据!AE245="","",IF(COUNTIF(原始数据!245:245,原始数据!AE245)&gt;1,"×",""))</f>
        <v/>
      </c>
      <c r="AB244" t="str">
        <f>IF(原始数据!AF245="","",IF(COUNTIF(原始数据!245:245,原始数据!AF245)&gt;1,"×",""))</f>
        <v/>
      </c>
      <c r="AC244" t="str">
        <f>IF(原始数据!AK245="","",IF(COUNTIF(原始数据!245:245,原始数据!AK245)&gt;1,"×",""))</f>
        <v/>
      </c>
      <c r="AD244" t="str">
        <f>IF(原始数据!AL245="","",IF(COUNTIF(原始数据!245:245,原始数据!AL245)&gt;1,"×",""))</f>
        <v/>
      </c>
      <c r="AE244" t="str">
        <f>IF(原始数据!AM245="","",IF(COUNTIF(原始数据!245:245,原始数据!AM245)&gt;1,"×",""))</f>
        <v/>
      </c>
      <c r="AF244" t="str">
        <f>IF(原始数据!AN245="","",IF(COUNTIF(原始数据!245:245,原始数据!AN245)&gt;1,"×",""))</f>
        <v/>
      </c>
      <c r="AG244" t="str">
        <f>IF(原始数据!AO245="","",IF(COUNTIF(原始数据!245:245,原始数据!AO245)&gt;1,"×",""))</f>
        <v/>
      </c>
      <c r="AH244" t="str">
        <f>IF(原始数据!AP245="","",IF(COUNTIF(原始数据!245:245,原始数据!AP245)&gt;1,"×",""))</f>
        <v/>
      </c>
      <c r="AI244" t="str">
        <f>IF(原始数据!AQ245="","",IF(COUNTIF(原始数据!245:245,原始数据!AQ245)&gt;1,"×",""))</f>
        <v/>
      </c>
      <c r="AJ244" t="str">
        <f>IF(原始数据!AR245="","",IF(COUNTIF(原始数据!245:245,原始数据!AR245)&gt;1,"×",""))</f>
        <v/>
      </c>
      <c r="AK244" t="str">
        <f>IF(原始数据!AS245="","",IF(COUNTIF(原始数据!245:245,原始数据!AS245)&gt;1,"×",""))</f>
        <v/>
      </c>
      <c r="AL244" t="str">
        <f>IF(原始数据!AT245="","",IF(COUNTIF(原始数据!245:245,原始数据!AT245)&gt;1,"×",""))</f>
        <v/>
      </c>
      <c r="AM244" t="str">
        <f>IF(原始数据!AU245="","",IF(COUNTIF(原始数据!245:245,原始数据!AU245)&gt;1,"×",""))</f>
        <v/>
      </c>
      <c r="AN244" t="str">
        <f>IF(原始数据!AV245="","",IF(COUNTIF(原始数据!245:245,原始数据!AV245)&gt;1,"×",""))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IF(原始数据!X246="-","",IF(原始数据!X246="","",IF(COUNT(FIND(原始数据!X246,原始数据!246:246))=2,"×","")))</f>
        <v/>
      </c>
      <c r="W245" t="str">
        <f>IF(原始数据!Y246="","",IF(COUNTIF(原始数据!246:246,原始数据!Y246)&gt;1,"×",""))</f>
        <v/>
      </c>
      <c r="X245" t="str">
        <f>IF(原始数据!Z246="","",IF(COUNTIF(原始数据!246:246,原始数据!Z246)&gt;1,"×",""))</f>
        <v/>
      </c>
      <c r="Y245" t="str">
        <f>IF(原始数据!AB246="","",IF(COUNTIF(原始数据!246:246,原始数据!AB246)&gt;1,"×",""))</f>
        <v/>
      </c>
      <c r="Z245" t="str">
        <f>IF(原始数据!AC246="","",IF(COUNTIF(原始数据!246:246,原始数据!AC246)&gt;1,"×",""))</f>
        <v/>
      </c>
      <c r="AA245" t="str">
        <f>IF(原始数据!AE246="","",IF(COUNTIF(原始数据!246:246,原始数据!AE246)&gt;1,"×",""))</f>
        <v/>
      </c>
      <c r="AB245" t="str">
        <f>IF(原始数据!AF246="","",IF(COUNTIF(原始数据!246:246,原始数据!AF246)&gt;1,"×",""))</f>
        <v/>
      </c>
      <c r="AC245" t="str">
        <f>IF(原始数据!AK246="","",IF(COUNTIF(原始数据!246:246,原始数据!AK246)&gt;1,"×",""))</f>
        <v/>
      </c>
      <c r="AD245" t="str">
        <f>IF(原始数据!AL246="","",IF(COUNTIF(原始数据!246:246,原始数据!AL246)&gt;1,"×",""))</f>
        <v/>
      </c>
      <c r="AE245" t="str">
        <f>IF(原始数据!AM246="","",IF(COUNTIF(原始数据!246:246,原始数据!AM246)&gt;1,"×",""))</f>
        <v/>
      </c>
      <c r="AF245" t="str">
        <f>IF(原始数据!AN246="","",IF(COUNTIF(原始数据!246:246,原始数据!AN246)&gt;1,"×",""))</f>
        <v/>
      </c>
      <c r="AG245" t="str">
        <f>IF(原始数据!AO246="","",IF(COUNTIF(原始数据!246:246,原始数据!AO246)&gt;1,"×",""))</f>
        <v/>
      </c>
      <c r="AH245" t="str">
        <f>IF(原始数据!AP246="","",IF(COUNTIF(原始数据!246:246,原始数据!AP246)&gt;1,"×",""))</f>
        <v/>
      </c>
      <c r="AI245" t="str">
        <f>IF(原始数据!AQ246="","",IF(COUNTIF(原始数据!246:246,原始数据!AQ246)&gt;1,"×",""))</f>
        <v/>
      </c>
      <c r="AJ245" t="str">
        <f>IF(原始数据!AR246="","",IF(COUNTIF(原始数据!246:246,原始数据!AR246)&gt;1,"×",""))</f>
        <v/>
      </c>
      <c r="AK245" t="str">
        <f>IF(原始数据!AS246="","",IF(COUNTIF(原始数据!246:246,原始数据!AS246)&gt;1,"×",""))</f>
        <v/>
      </c>
      <c r="AL245" t="str">
        <f>IF(原始数据!AT246="","",IF(COUNTIF(原始数据!246:246,原始数据!AT246)&gt;1,"×",""))</f>
        <v/>
      </c>
      <c r="AM245" t="str">
        <f>IF(原始数据!AU246="","",IF(COUNTIF(原始数据!246:246,原始数据!AU246)&gt;1,"×",""))</f>
        <v/>
      </c>
      <c r="AN245" t="str">
        <f>IF(原始数据!AV246="","",IF(COUNTIF(原始数据!246:246,原始数据!AV246)&gt;1,"×",""))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IF(原始数据!X247="-","",IF(原始数据!X247="","",IF(COUNT(FIND(原始数据!X247,原始数据!247:247))=2,"×","")))</f>
        <v/>
      </c>
      <c r="W246" t="str">
        <f>IF(原始数据!Y247="","",IF(COUNTIF(原始数据!247:247,原始数据!Y247)&gt;1,"×",""))</f>
        <v/>
      </c>
      <c r="X246" t="str">
        <f>IF(原始数据!Z247="","",IF(COUNTIF(原始数据!247:247,原始数据!Z247)&gt;1,"×",""))</f>
        <v/>
      </c>
      <c r="Y246" t="str">
        <f>IF(原始数据!AB247="","",IF(COUNTIF(原始数据!247:247,原始数据!AB247)&gt;1,"×",""))</f>
        <v/>
      </c>
      <c r="Z246" t="str">
        <f>IF(原始数据!AC247="","",IF(COUNTIF(原始数据!247:247,原始数据!AC247)&gt;1,"×",""))</f>
        <v/>
      </c>
      <c r="AA246" t="str">
        <f>IF(原始数据!AE247="","",IF(COUNTIF(原始数据!247:247,原始数据!AE247)&gt;1,"×",""))</f>
        <v/>
      </c>
      <c r="AB246" t="str">
        <f>IF(原始数据!AF247="","",IF(COUNTIF(原始数据!247:247,原始数据!AF247)&gt;1,"×",""))</f>
        <v/>
      </c>
      <c r="AC246" t="str">
        <f>IF(原始数据!AK247="","",IF(COUNTIF(原始数据!247:247,原始数据!AK247)&gt;1,"×",""))</f>
        <v/>
      </c>
      <c r="AD246" t="str">
        <f>IF(原始数据!AL247="","",IF(COUNTIF(原始数据!247:247,原始数据!AL247)&gt;1,"×",""))</f>
        <v/>
      </c>
      <c r="AE246" t="str">
        <f>IF(原始数据!AM247="","",IF(COUNTIF(原始数据!247:247,原始数据!AM247)&gt;1,"×",""))</f>
        <v/>
      </c>
      <c r="AF246" t="str">
        <f>IF(原始数据!AN247="","",IF(COUNTIF(原始数据!247:247,原始数据!AN247)&gt;1,"×",""))</f>
        <v/>
      </c>
      <c r="AG246" t="str">
        <f>IF(原始数据!AO247="","",IF(COUNTIF(原始数据!247:247,原始数据!AO247)&gt;1,"×",""))</f>
        <v/>
      </c>
      <c r="AH246" t="str">
        <f>IF(原始数据!AP247="","",IF(COUNTIF(原始数据!247:247,原始数据!AP247)&gt;1,"×",""))</f>
        <v/>
      </c>
      <c r="AI246" t="str">
        <f>IF(原始数据!AQ247="","",IF(COUNTIF(原始数据!247:247,原始数据!AQ247)&gt;1,"×",""))</f>
        <v/>
      </c>
      <c r="AJ246" t="str">
        <f>IF(原始数据!AR247="","",IF(COUNTIF(原始数据!247:247,原始数据!AR247)&gt;1,"×",""))</f>
        <v/>
      </c>
      <c r="AK246" t="str">
        <f>IF(原始数据!AS247="","",IF(COUNTIF(原始数据!247:247,原始数据!AS247)&gt;1,"×",""))</f>
        <v/>
      </c>
      <c r="AL246" t="str">
        <f>IF(原始数据!AT247="","",IF(COUNTIF(原始数据!247:247,原始数据!AT247)&gt;1,"×",""))</f>
        <v/>
      </c>
      <c r="AM246" t="str">
        <f>IF(原始数据!AU247="","",IF(COUNTIF(原始数据!247:247,原始数据!AU247)&gt;1,"×",""))</f>
        <v/>
      </c>
      <c r="AN246" t="str">
        <f>IF(原始数据!AV247="","",IF(COUNTIF(原始数据!247:247,原始数据!AV247)&gt;1,"×",""))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IF(原始数据!X248="-","",IF(原始数据!X248="","",IF(COUNT(FIND(原始数据!X248,原始数据!248:248))=2,"×","")))</f>
        <v/>
      </c>
      <c r="W247" t="str">
        <f>IF(原始数据!Y248="","",IF(COUNTIF(原始数据!248:248,原始数据!Y248)&gt;1,"×",""))</f>
        <v/>
      </c>
      <c r="X247" t="str">
        <f>IF(原始数据!Z248="","",IF(COUNTIF(原始数据!248:248,原始数据!Z248)&gt;1,"×",""))</f>
        <v/>
      </c>
      <c r="Y247" t="str">
        <f>IF(原始数据!AB248="","",IF(COUNTIF(原始数据!248:248,原始数据!AB248)&gt;1,"×",""))</f>
        <v/>
      </c>
      <c r="Z247" t="str">
        <f>IF(原始数据!AC248="","",IF(COUNTIF(原始数据!248:248,原始数据!AC248)&gt;1,"×",""))</f>
        <v/>
      </c>
      <c r="AA247" t="str">
        <f>IF(原始数据!AE248="","",IF(COUNTIF(原始数据!248:248,原始数据!AE248)&gt;1,"×",""))</f>
        <v/>
      </c>
      <c r="AB247" t="str">
        <f>IF(原始数据!AF248="","",IF(COUNTIF(原始数据!248:248,原始数据!AF248)&gt;1,"×",""))</f>
        <v/>
      </c>
      <c r="AC247" t="str">
        <f>IF(原始数据!AK248="","",IF(COUNTIF(原始数据!248:248,原始数据!AK248)&gt;1,"×",""))</f>
        <v/>
      </c>
      <c r="AD247" t="str">
        <f>IF(原始数据!AL248="","",IF(COUNTIF(原始数据!248:248,原始数据!AL248)&gt;1,"×",""))</f>
        <v/>
      </c>
      <c r="AE247" t="str">
        <f>IF(原始数据!AM248="","",IF(COUNTIF(原始数据!248:248,原始数据!AM248)&gt;1,"×",""))</f>
        <v/>
      </c>
      <c r="AF247" t="str">
        <f>IF(原始数据!AN248="","",IF(COUNTIF(原始数据!248:248,原始数据!AN248)&gt;1,"×",""))</f>
        <v/>
      </c>
      <c r="AG247" t="str">
        <f>IF(原始数据!AO248="","",IF(COUNTIF(原始数据!248:248,原始数据!AO248)&gt;1,"×",""))</f>
        <v/>
      </c>
      <c r="AH247" t="str">
        <f>IF(原始数据!AP248="","",IF(COUNTIF(原始数据!248:248,原始数据!AP248)&gt;1,"×",""))</f>
        <v/>
      </c>
      <c r="AI247" t="str">
        <f>IF(原始数据!AQ248="","",IF(COUNTIF(原始数据!248:248,原始数据!AQ248)&gt;1,"×",""))</f>
        <v/>
      </c>
      <c r="AJ247" t="str">
        <f>IF(原始数据!AR248="","",IF(COUNTIF(原始数据!248:248,原始数据!AR248)&gt;1,"×",""))</f>
        <v/>
      </c>
      <c r="AK247" t="str">
        <f>IF(原始数据!AS248="","",IF(COUNTIF(原始数据!248:248,原始数据!AS248)&gt;1,"×",""))</f>
        <v/>
      </c>
      <c r="AL247" t="str">
        <f>IF(原始数据!AT248="","",IF(COUNTIF(原始数据!248:248,原始数据!AT248)&gt;1,"×",""))</f>
        <v/>
      </c>
      <c r="AM247" t="str">
        <f>IF(原始数据!AU248="","",IF(COUNTIF(原始数据!248:248,原始数据!AU248)&gt;1,"×",""))</f>
        <v/>
      </c>
      <c r="AN247" t="str">
        <f>IF(原始数据!AV248="","",IF(COUNTIF(原始数据!248:248,原始数据!AV248)&gt;1,"×",""))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IF(原始数据!X249="-","",IF(原始数据!X249="","",IF(COUNT(FIND(原始数据!X249,原始数据!249:249))=2,"×","")))</f>
        <v/>
      </c>
      <c r="W248" t="str">
        <f>IF(原始数据!Y249="","",IF(COUNTIF(原始数据!249:249,原始数据!Y249)&gt;1,"×",""))</f>
        <v/>
      </c>
      <c r="X248" t="str">
        <f>IF(原始数据!Z249="","",IF(COUNTIF(原始数据!249:249,原始数据!Z249)&gt;1,"×",""))</f>
        <v/>
      </c>
      <c r="Y248" t="str">
        <f>IF(原始数据!AB249="","",IF(COUNTIF(原始数据!249:249,原始数据!AB249)&gt;1,"×",""))</f>
        <v/>
      </c>
      <c r="Z248" t="str">
        <f>IF(原始数据!AC249="","",IF(COUNTIF(原始数据!249:249,原始数据!AC249)&gt;1,"×",""))</f>
        <v/>
      </c>
      <c r="AA248" t="str">
        <f>IF(原始数据!AE249="","",IF(COUNTIF(原始数据!249:249,原始数据!AE249)&gt;1,"×",""))</f>
        <v/>
      </c>
      <c r="AB248" t="str">
        <f>IF(原始数据!AF249="","",IF(COUNTIF(原始数据!249:249,原始数据!AF249)&gt;1,"×",""))</f>
        <v/>
      </c>
      <c r="AC248" t="str">
        <f>IF(原始数据!AK249="","",IF(COUNTIF(原始数据!249:249,原始数据!AK249)&gt;1,"×",""))</f>
        <v/>
      </c>
      <c r="AD248" t="str">
        <f>IF(原始数据!AL249="","",IF(COUNTIF(原始数据!249:249,原始数据!AL249)&gt;1,"×",""))</f>
        <v/>
      </c>
      <c r="AE248" t="str">
        <f>IF(原始数据!AM249="","",IF(COUNTIF(原始数据!249:249,原始数据!AM249)&gt;1,"×",""))</f>
        <v/>
      </c>
      <c r="AF248" t="str">
        <f>IF(原始数据!AN249="","",IF(COUNTIF(原始数据!249:249,原始数据!AN249)&gt;1,"×",""))</f>
        <v/>
      </c>
      <c r="AG248" t="str">
        <f>IF(原始数据!AO249="","",IF(COUNTIF(原始数据!249:249,原始数据!AO249)&gt;1,"×",""))</f>
        <v/>
      </c>
      <c r="AH248" t="str">
        <f>IF(原始数据!AP249="","",IF(COUNTIF(原始数据!249:249,原始数据!AP249)&gt;1,"×",""))</f>
        <v/>
      </c>
      <c r="AI248" t="str">
        <f>IF(原始数据!AQ249="","",IF(COUNTIF(原始数据!249:249,原始数据!AQ249)&gt;1,"×",""))</f>
        <v/>
      </c>
      <c r="AJ248" t="str">
        <f>IF(原始数据!AR249="","",IF(COUNTIF(原始数据!249:249,原始数据!AR249)&gt;1,"×",""))</f>
        <v/>
      </c>
      <c r="AK248" t="str">
        <f>IF(原始数据!AS249="","",IF(COUNTIF(原始数据!249:249,原始数据!AS249)&gt;1,"×",""))</f>
        <v/>
      </c>
      <c r="AL248" t="str">
        <f>IF(原始数据!AT249="","",IF(COUNTIF(原始数据!249:249,原始数据!AT249)&gt;1,"×",""))</f>
        <v/>
      </c>
      <c r="AM248" t="str">
        <f>IF(原始数据!AU249="","",IF(COUNTIF(原始数据!249:249,原始数据!AU249)&gt;1,"×",""))</f>
        <v/>
      </c>
      <c r="AN248" t="str">
        <f>IF(原始数据!AV249="","",IF(COUNTIF(原始数据!249:249,原始数据!AV249)&gt;1,"×",""))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IF(原始数据!X250="-","",IF(原始数据!X250="","",IF(COUNT(FIND(原始数据!X250,原始数据!250:250))=2,"×","")))</f>
        <v/>
      </c>
      <c r="W249" t="str">
        <f>IF(原始数据!Y250="","",IF(COUNTIF(原始数据!250:250,原始数据!Y250)&gt;1,"×",""))</f>
        <v/>
      </c>
      <c r="X249" t="str">
        <f>IF(原始数据!Z250="","",IF(COUNTIF(原始数据!250:250,原始数据!Z250)&gt;1,"×",""))</f>
        <v/>
      </c>
      <c r="Y249" t="str">
        <f>IF(原始数据!AB250="","",IF(COUNTIF(原始数据!250:250,原始数据!AB250)&gt;1,"×",""))</f>
        <v/>
      </c>
      <c r="Z249" t="str">
        <f>IF(原始数据!AC250="","",IF(COUNTIF(原始数据!250:250,原始数据!AC250)&gt;1,"×",""))</f>
        <v/>
      </c>
      <c r="AA249" t="str">
        <f>IF(原始数据!AE250="","",IF(COUNTIF(原始数据!250:250,原始数据!AE250)&gt;1,"×",""))</f>
        <v/>
      </c>
      <c r="AB249" t="str">
        <f>IF(原始数据!AF250="","",IF(COUNTIF(原始数据!250:250,原始数据!AF250)&gt;1,"×",""))</f>
        <v/>
      </c>
      <c r="AC249" t="str">
        <f>IF(原始数据!AK250="","",IF(COUNTIF(原始数据!250:250,原始数据!AK250)&gt;1,"×",""))</f>
        <v/>
      </c>
      <c r="AD249" t="str">
        <f>IF(原始数据!AL250="","",IF(COUNTIF(原始数据!250:250,原始数据!AL250)&gt;1,"×",""))</f>
        <v/>
      </c>
      <c r="AE249" t="str">
        <f>IF(原始数据!AM250="","",IF(COUNTIF(原始数据!250:250,原始数据!AM250)&gt;1,"×",""))</f>
        <v/>
      </c>
      <c r="AF249" t="str">
        <f>IF(原始数据!AN250="","",IF(COUNTIF(原始数据!250:250,原始数据!AN250)&gt;1,"×",""))</f>
        <v/>
      </c>
      <c r="AG249" t="str">
        <f>IF(原始数据!AO250="","",IF(COUNTIF(原始数据!250:250,原始数据!AO250)&gt;1,"×",""))</f>
        <v/>
      </c>
      <c r="AH249" t="str">
        <f>IF(原始数据!AP250="","",IF(COUNTIF(原始数据!250:250,原始数据!AP250)&gt;1,"×",""))</f>
        <v/>
      </c>
      <c r="AI249" t="str">
        <f>IF(原始数据!AQ250="","",IF(COUNTIF(原始数据!250:250,原始数据!AQ250)&gt;1,"×",""))</f>
        <v/>
      </c>
      <c r="AJ249" t="str">
        <f>IF(原始数据!AR250="","",IF(COUNTIF(原始数据!250:250,原始数据!AR250)&gt;1,"×",""))</f>
        <v/>
      </c>
      <c r="AK249" t="str">
        <f>IF(原始数据!AS250="","",IF(COUNTIF(原始数据!250:250,原始数据!AS250)&gt;1,"×",""))</f>
        <v/>
      </c>
      <c r="AL249" t="str">
        <f>IF(原始数据!AT250="","",IF(COUNTIF(原始数据!250:250,原始数据!AT250)&gt;1,"×",""))</f>
        <v/>
      </c>
      <c r="AM249" t="str">
        <f>IF(原始数据!AU250="","",IF(COUNTIF(原始数据!250:250,原始数据!AU250)&gt;1,"×",""))</f>
        <v/>
      </c>
      <c r="AN249" t="str">
        <f>IF(原始数据!AV250="","",IF(COUNTIF(原始数据!250:250,原始数据!AV250)&gt;1,"×",""))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IF(原始数据!X251="-","",IF(原始数据!X251="","",IF(COUNT(FIND(原始数据!X251,原始数据!251:251))=2,"×","")))</f>
        <v/>
      </c>
      <c r="W250" t="str">
        <f>IF(原始数据!Y251="","",IF(COUNTIF(原始数据!251:251,原始数据!Y251)&gt;1,"×",""))</f>
        <v/>
      </c>
      <c r="X250" t="str">
        <f>IF(原始数据!Z251="","",IF(COUNTIF(原始数据!251:251,原始数据!Z251)&gt;1,"×",""))</f>
        <v/>
      </c>
      <c r="Y250" t="str">
        <f>IF(原始数据!AB251="","",IF(COUNTIF(原始数据!251:251,原始数据!AB251)&gt;1,"×",""))</f>
        <v/>
      </c>
      <c r="Z250" t="str">
        <f>IF(原始数据!AC251="","",IF(COUNTIF(原始数据!251:251,原始数据!AC251)&gt;1,"×",""))</f>
        <v/>
      </c>
      <c r="AA250" t="str">
        <f>IF(原始数据!AE251="","",IF(COUNTIF(原始数据!251:251,原始数据!AE251)&gt;1,"×",""))</f>
        <v/>
      </c>
      <c r="AB250" t="str">
        <f>IF(原始数据!AF251="","",IF(COUNTIF(原始数据!251:251,原始数据!AF251)&gt;1,"×",""))</f>
        <v/>
      </c>
      <c r="AC250" t="str">
        <f>IF(原始数据!AK251="","",IF(COUNTIF(原始数据!251:251,原始数据!AK251)&gt;1,"×",""))</f>
        <v/>
      </c>
      <c r="AD250" t="str">
        <f>IF(原始数据!AL251="","",IF(COUNTIF(原始数据!251:251,原始数据!AL251)&gt;1,"×",""))</f>
        <v/>
      </c>
      <c r="AE250" t="str">
        <f>IF(原始数据!AM251="","",IF(COUNTIF(原始数据!251:251,原始数据!AM251)&gt;1,"×",""))</f>
        <v/>
      </c>
      <c r="AF250" t="str">
        <f>IF(原始数据!AN251="","",IF(COUNTIF(原始数据!251:251,原始数据!AN251)&gt;1,"×",""))</f>
        <v/>
      </c>
      <c r="AG250" t="str">
        <f>IF(原始数据!AO251="","",IF(COUNTIF(原始数据!251:251,原始数据!AO251)&gt;1,"×",""))</f>
        <v/>
      </c>
      <c r="AH250" t="str">
        <f>IF(原始数据!AP251="","",IF(COUNTIF(原始数据!251:251,原始数据!AP251)&gt;1,"×",""))</f>
        <v/>
      </c>
      <c r="AI250" t="str">
        <f>IF(原始数据!AQ251="","",IF(COUNTIF(原始数据!251:251,原始数据!AQ251)&gt;1,"×",""))</f>
        <v/>
      </c>
      <c r="AJ250" t="str">
        <f>IF(原始数据!AR251="","",IF(COUNTIF(原始数据!251:251,原始数据!AR251)&gt;1,"×",""))</f>
        <v/>
      </c>
      <c r="AK250" t="str">
        <f>IF(原始数据!AS251="","",IF(COUNTIF(原始数据!251:251,原始数据!AS251)&gt;1,"×",""))</f>
        <v/>
      </c>
      <c r="AL250" t="str">
        <f>IF(原始数据!AT251="","",IF(COUNTIF(原始数据!251:251,原始数据!AT251)&gt;1,"×",""))</f>
        <v/>
      </c>
      <c r="AM250" t="str">
        <f>IF(原始数据!AU251="","",IF(COUNTIF(原始数据!251:251,原始数据!AU251)&gt;1,"×",""))</f>
        <v/>
      </c>
      <c r="AN250" t="str">
        <f>IF(原始数据!AV251="","",IF(COUNTIF(原始数据!251:251,原始数据!AV251)&gt;1,"×",""))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IF(原始数据!X252="-","",IF(原始数据!X252="","",IF(COUNT(FIND(原始数据!X252,原始数据!252:252))=2,"×","")))</f>
        <v/>
      </c>
      <c r="W251" t="str">
        <f>IF(原始数据!Y252="","",IF(COUNTIF(原始数据!252:252,原始数据!Y252)&gt;1,"×",""))</f>
        <v/>
      </c>
      <c r="X251" t="str">
        <f>IF(原始数据!Z252="","",IF(COUNTIF(原始数据!252:252,原始数据!Z252)&gt;1,"×",""))</f>
        <v/>
      </c>
      <c r="Y251" t="str">
        <f>IF(原始数据!AB252="","",IF(COUNTIF(原始数据!252:252,原始数据!AB252)&gt;1,"×",""))</f>
        <v/>
      </c>
      <c r="Z251" t="str">
        <f>IF(原始数据!AC252="","",IF(COUNTIF(原始数据!252:252,原始数据!AC252)&gt;1,"×",""))</f>
        <v/>
      </c>
      <c r="AA251" t="str">
        <f>IF(原始数据!AE252="","",IF(COUNTIF(原始数据!252:252,原始数据!AE252)&gt;1,"×",""))</f>
        <v/>
      </c>
      <c r="AB251" t="str">
        <f>IF(原始数据!AF252="","",IF(COUNTIF(原始数据!252:252,原始数据!AF252)&gt;1,"×",""))</f>
        <v/>
      </c>
      <c r="AC251" t="str">
        <f>IF(原始数据!AK252="","",IF(COUNTIF(原始数据!252:252,原始数据!AK252)&gt;1,"×",""))</f>
        <v/>
      </c>
      <c r="AD251" t="str">
        <f>IF(原始数据!AL252="","",IF(COUNTIF(原始数据!252:252,原始数据!AL252)&gt;1,"×",""))</f>
        <v/>
      </c>
      <c r="AE251" t="str">
        <f>IF(原始数据!AM252="","",IF(COUNTIF(原始数据!252:252,原始数据!AM252)&gt;1,"×",""))</f>
        <v/>
      </c>
      <c r="AF251" t="str">
        <f>IF(原始数据!AN252="","",IF(COUNTIF(原始数据!252:252,原始数据!AN252)&gt;1,"×",""))</f>
        <v/>
      </c>
      <c r="AG251" t="str">
        <f>IF(原始数据!AO252="","",IF(COUNTIF(原始数据!252:252,原始数据!AO252)&gt;1,"×",""))</f>
        <v/>
      </c>
      <c r="AH251" t="str">
        <f>IF(原始数据!AP252="","",IF(COUNTIF(原始数据!252:252,原始数据!AP252)&gt;1,"×",""))</f>
        <v/>
      </c>
      <c r="AI251" t="str">
        <f>IF(原始数据!AQ252="","",IF(COUNTIF(原始数据!252:252,原始数据!AQ252)&gt;1,"×",""))</f>
        <v/>
      </c>
      <c r="AJ251" t="str">
        <f>IF(原始数据!AR252="","",IF(COUNTIF(原始数据!252:252,原始数据!AR252)&gt;1,"×",""))</f>
        <v/>
      </c>
      <c r="AK251" t="str">
        <f>IF(原始数据!AS252="","",IF(COUNTIF(原始数据!252:252,原始数据!AS252)&gt;1,"×",""))</f>
        <v/>
      </c>
      <c r="AL251" t="str">
        <f>IF(原始数据!AT252="","",IF(COUNTIF(原始数据!252:252,原始数据!AT252)&gt;1,"×",""))</f>
        <v/>
      </c>
      <c r="AM251" t="str">
        <f>IF(原始数据!AU252="","",IF(COUNTIF(原始数据!252:252,原始数据!AU252)&gt;1,"×",""))</f>
        <v/>
      </c>
      <c r="AN251" t="str">
        <f>IF(原始数据!AV252="","",IF(COUNTIF(原始数据!252:252,原始数据!AV252)&gt;1,"×",""))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IF(原始数据!X253="-","",IF(原始数据!X253="","",IF(COUNT(FIND(原始数据!X253,原始数据!253:253))=2,"×","")))</f>
        <v/>
      </c>
      <c r="W252" t="str">
        <f>IF(原始数据!Y253="","",IF(COUNTIF(原始数据!253:253,原始数据!Y253)&gt;1,"×",""))</f>
        <v/>
      </c>
      <c r="X252" t="str">
        <f>IF(原始数据!Z253="","",IF(COUNTIF(原始数据!253:253,原始数据!Z253)&gt;1,"×",""))</f>
        <v/>
      </c>
      <c r="Y252" t="str">
        <f>IF(原始数据!AB253="","",IF(COUNTIF(原始数据!253:253,原始数据!AB253)&gt;1,"×",""))</f>
        <v/>
      </c>
      <c r="Z252" t="str">
        <f>IF(原始数据!AC253="","",IF(COUNTIF(原始数据!253:253,原始数据!AC253)&gt;1,"×",""))</f>
        <v/>
      </c>
      <c r="AA252" t="str">
        <f>IF(原始数据!AE253="","",IF(COUNTIF(原始数据!253:253,原始数据!AE253)&gt;1,"×",""))</f>
        <v/>
      </c>
      <c r="AB252" t="str">
        <f>IF(原始数据!AF253="","",IF(COUNTIF(原始数据!253:253,原始数据!AF253)&gt;1,"×",""))</f>
        <v/>
      </c>
      <c r="AC252" t="str">
        <f>IF(原始数据!AK253="","",IF(COUNTIF(原始数据!253:253,原始数据!AK253)&gt;1,"×",""))</f>
        <v/>
      </c>
      <c r="AD252" t="str">
        <f>IF(原始数据!AL253="","",IF(COUNTIF(原始数据!253:253,原始数据!AL253)&gt;1,"×",""))</f>
        <v/>
      </c>
      <c r="AE252" t="str">
        <f>IF(原始数据!AM253="","",IF(COUNTIF(原始数据!253:253,原始数据!AM253)&gt;1,"×",""))</f>
        <v/>
      </c>
      <c r="AF252" t="str">
        <f>IF(原始数据!AN253="","",IF(COUNTIF(原始数据!253:253,原始数据!AN253)&gt;1,"×",""))</f>
        <v/>
      </c>
      <c r="AG252" t="str">
        <f>IF(原始数据!AO253="","",IF(COUNTIF(原始数据!253:253,原始数据!AO253)&gt;1,"×",""))</f>
        <v/>
      </c>
      <c r="AH252" t="str">
        <f>IF(原始数据!AP253="","",IF(COUNTIF(原始数据!253:253,原始数据!AP253)&gt;1,"×",""))</f>
        <v/>
      </c>
      <c r="AI252" t="str">
        <f>IF(原始数据!AQ253="","",IF(COUNTIF(原始数据!253:253,原始数据!AQ253)&gt;1,"×",""))</f>
        <v/>
      </c>
      <c r="AJ252" t="str">
        <f>IF(原始数据!AR253="","",IF(COUNTIF(原始数据!253:253,原始数据!AR253)&gt;1,"×",""))</f>
        <v/>
      </c>
      <c r="AK252" t="str">
        <f>IF(原始数据!AS253="","",IF(COUNTIF(原始数据!253:253,原始数据!AS253)&gt;1,"×",""))</f>
        <v/>
      </c>
      <c r="AL252" t="str">
        <f>IF(原始数据!AT253="","",IF(COUNTIF(原始数据!253:253,原始数据!AT253)&gt;1,"×",""))</f>
        <v/>
      </c>
      <c r="AM252" t="str">
        <f>IF(原始数据!AU253="","",IF(COUNTIF(原始数据!253:253,原始数据!AU253)&gt;1,"×",""))</f>
        <v/>
      </c>
      <c r="AN252" t="str">
        <f>IF(原始数据!AV253="","",IF(COUNTIF(原始数据!253:253,原始数据!AV253)&gt;1,"×",""))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IF(原始数据!X254="-","",IF(原始数据!X254="","",IF(COUNT(FIND(原始数据!X254,原始数据!254:254))=2,"×","")))</f>
        <v/>
      </c>
      <c r="W253" t="str">
        <f>IF(原始数据!Y254="","",IF(COUNTIF(原始数据!254:254,原始数据!Y254)&gt;1,"×",""))</f>
        <v/>
      </c>
      <c r="X253" t="str">
        <f>IF(原始数据!Z254="","",IF(COUNTIF(原始数据!254:254,原始数据!Z254)&gt;1,"×",""))</f>
        <v/>
      </c>
      <c r="Y253" t="str">
        <f>IF(原始数据!AB254="","",IF(COUNTIF(原始数据!254:254,原始数据!AB254)&gt;1,"×",""))</f>
        <v/>
      </c>
      <c r="Z253" t="str">
        <f>IF(原始数据!AC254="","",IF(COUNTIF(原始数据!254:254,原始数据!AC254)&gt;1,"×",""))</f>
        <v/>
      </c>
      <c r="AA253" t="str">
        <f>IF(原始数据!AE254="","",IF(COUNTIF(原始数据!254:254,原始数据!AE254)&gt;1,"×",""))</f>
        <v/>
      </c>
      <c r="AB253" t="str">
        <f>IF(原始数据!AF254="","",IF(COUNTIF(原始数据!254:254,原始数据!AF254)&gt;1,"×",""))</f>
        <v/>
      </c>
      <c r="AC253" t="str">
        <f>IF(原始数据!AK254="","",IF(COUNTIF(原始数据!254:254,原始数据!AK254)&gt;1,"×",""))</f>
        <v/>
      </c>
      <c r="AD253" t="str">
        <f>IF(原始数据!AL254="","",IF(COUNTIF(原始数据!254:254,原始数据!AL254)&gt;1,"×",""))</f>
        <v/>
      </c>
      <c r="AE253" t="str">
        <f>IF(原始数据!AM254="","",IF(COUNTIF(原始数据!254:254,原始数据!AM254)&gt;1,"×",""))</f>
        <v>×</v>
      </c>
      <c r="AF253" t="str">
        <f>IF(原始数据!AN254="","",IF(COUNTIF(原始数据!254:254,原始数据!AN254)&gt;1,"×",""))</f>
        <v/>
      </c>
      <c r="AG253" t="str">
        <f>IF(原始数据!AO254="","",IF(COUNTIF(原始数据!254:254,原始数据!AO254)&gt;1,"×",""))</f>
        <v/>
      </c>
      <c r="AH253" t="str">
        <f>IF(原始数据!AP254="","",IF(COUNTIF(原始数据!254:254,原始数据!AP254)&gt;1,"×",""))</f>
        <v/>
      </c>
      <c r="AI253" t="str">
        <f>IF(原始数据!AQ254="","",IF(COUNTIF(原始数据!254:254,原始数据!AQ254)&gt;1,"×",""))</f>
        <v/>
      </c>
      <c r="AJ253" t="str">
        <f>IF(原始数据!AR254="","",IF(COUNTIF(原始数据!254:254,原始数据!AR254)&gt;1,"×",""))</f>
        <v/>
      </c>
      <c r="AK253" t="str">
        <f>IF(原始数据!AS254="","",IF(COUNTIF(原始数据!254:254,原始数据!AS254)&gt;1,"×",""))</f>
        <v/>
      </c>
      <c r="AL253" t="str">
        <f>IF(原始数据!AT254="","",IF(COUNTIF(原始数据!254:254,原始数据!AT254)&gt;1,"×",""))</f>
        <v/>
      </c>
      <c r="AM253" t="str">
        <f>IF(原始数据!AU254="","",IF(COUNTIF(原始数据!254:254,原始数据!AU254)&gt;1,"×",""))</f>
        <v/>
      </c>
      <c r="AN253" t="str">
        <f>IF(原始数据!AV254="","",IF(COUNTIF(原始数据!254:254,原始数据!AV254)&gt;1,"×",""))</f>
        <v>×</v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IF(原始数据!X255="-","",IF(原始数据!X255="","",IF(COUNT(FIND(原始数据!X255,原始数据!255:255))=2,"×","")))</f>
        <v/>
      </c>
      <c r="W254" t="str">
        <f>IF(原始数据!Y255="","",IF(COUNTIF(原始数据!255:255,原始数据!Y255)&gt;1,"×",""))</f>
        <v/>
      </c>
      <c r="X254" t="str">
        <f>IF(原始数据!Z255="","",IF(COUNTIF(原始数据!255:255,原始数据!Z255)&gt;1,"×",""))</f>
        <v/>
      </c>
      <c r="Y254" t="str">
        <f>IF(原始数据!AB255="","",IF(COUNTIF(原始数据!255:255,原始数据!AB255)&gt;1,"×",""))</f>
        <v/>
      </c>
      <c r="Z254" t="str">
        <f>IF(原始数据!AC255="","",IF(COUNTIF(原始数据!255:255,原始数据!AC255)&gt;1,"×",""))</f>
        <v/>
      </c>
      <c r="AA254" t="str">
        <f>IF(原始数据!AE255="","",IF(COUNTIF(原始数据!255:255,原始数据!AE255)&gt;1,"×",""))</f>
        <v/>
      </c>
      <c r="AB254" t="str">
        <f>IF(原始数据!AF255="","",IF(COUNTIF(原始数据!255:255,原始数据!AF255)&gt;1,"×",""))</f>
        <v/>
      </c>
      <c r="AC254" t="str">
        <f>IF(原始数据!AK255="","",IF(COUNTIF(原始数据!255:255,原始数据!AK255)&gt;1,"×",""))</f>
        <v/>
      </c>
      <c r="AD254" t="str">
        <f>IF(原始数据!AL255="","",IF(COUNTIF(原始数据!255:255,原始数据!AL255)&gt;1,"×",""))</f>
        <v/>
      </c>
      <c r="AE254" t="str">
        <f>IF(原始数据!AM255="","",IF(COUNTIF(原始数据!255:255,原始数据!AM255)&gt;1,"×",""))</f>
        <v/>
      </c>
      <c r="AF254" t="str">
        <f>IF(原始数据!AN255="","",IF(COUNTIF(原始数据!255:255,原始数据!AN255)&gt;1,"×",""))</f>
        <v/>
      </c>
      <c r="AG254" t="str">
        <f>IF(原始数据!AO255="","",IF(COUNTIF(原始数据!255:255,原始数据!AO255)&gt;1,"×",""))</f>
        <v/>
      </c>
      <c r="AH254" t="str">
        <f>IF(原始数据!AP255="","",IF(COUNTIF(原始数据!255:255,原始数据!AP255)&gt;1,"×",""))</f>
        <v/>
      </c>
      <c r="AI254" t="str">
        <f>IF(原始数据!AQ255="","",IF(COUNTIF(原始数据!255:255,原始数据!AQ255)&gt;1,"×",""))</f>
        <v/>
      </c>
      <c r="AJ254" t="str">
        <f>IF(原始数据!AR255="","",IF(COUNTIF(原始数据!255:255,原始数据!AR255)&gt;1,"×",""))</f>
        <v/>
      </c>
      <c r="AK254" t="str">
        <f>IF(原始数据!AS255="","",IF(COUNTIF(原始数据!255:255,原始数据!AS255)&gt;1,"×",""))</f>
        <v/>
      </c>
      <c r="AL254" t="str">
        <f>IF(原始数据!AT255="","",IF(COUNTIF(原始数据!255:255,原始数据!AT255)&gt;1,"×",""))</f>
        <v/>
      </c>
      <c r="AM254" t="str">
        <f>IF(原始数据!AU255="","",IF(COUNTIF(原始数据!255:255,原始数据!AU255)&gt;1,"×",""))</f>
        <v/>
      </c>
      <c r="AN254" t="str">
        <f>IF(原始数据!AV255="","",IF(COUNTIF(原始数据!255:255,原始数据!AV255)&gt;1,"×",""))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IF(原始数据!X256="-","",IF(原始数据!X256="","",IF(COUNT(FIND(原始数据!X256,原始数据!256:256))=2,"×","")))</f>
        <v/>
      </c>
      <c r="W255" t="str">
        <f>IF(原始数据!Y256="","",IF(COUNTIF(原始数据!256:256,原始数据!Y256)&gt;1,"×",""))</f>
        <v/>
      </c>
      <c r="X255" t="str">
        <f>IF(原始数据!Z256="","",IF(COUNTIF(原始数据!256:256,原始数据!Z256)&gt;1,"×",""))</f>
        <v/>
      </c>
      <c r="Y255" t="str">
        <f>IF(原始数据!AB256="","",IF(COUNTIF(原始数据!256:256,原始数据!AB256)&gt;1,"×",""))</f>
        <v/>
      </c>
      <c r="Z255" t="str">
        <f>IF(原始数据!AC256="","",IF(COUNTIF(原始数据!256:256,原始数据!AC256)&gt;1,"×",""))</f>
        <v/>
      </c>
      <c r="AA255" t="str">
        <f>IF(原始数据!AE256="","",IF(COUNTIF(原始数据!256:256,原始数据!AE256)&gt;1,"×",""))</f>
        <v/>
      </c>
      <c r="AB255" t="str">
        <f>IF(原始数据!AF256="","",IF(COUNTIF(原始数据!256:256,原始数据!AF256)&gt;1,"×",""))</f>
        <v/>
      </c>
      <c r="AC255" t="str">
        <f>IF(原始数据!AK256="","",IF(COUNTIF(原始数据!256:256,原始数据!AK256)&gt;1,"×",""))</f>
        <v/>
      </c>
      <c r="AD255" t="str">
        <f>IF(原始数据!AL256="","",IF(COUNTIF(原始数据!256:256,原始数据!AL256)&gt;1,"×",""))</f>
        <v/>
      </c>
      <c r="AE255" t="str">
        <f>IF(原始数据!AM256="","",IF(COUNTIF(原始数据!256:256,原始数据!AM256)&gt;1,"×",""))</f>
        <v/>
      </c>
      <c r="AF255" t="str">
        <f>IF(原始数据!AN256="","",IF(COUNTIF(原始数据!256:256,原始数据!AN256)&gt;1,"×",""))</f>
        <v/>
      </c>
      <c r="AG255" t="str">
        <f>IF(原始数据!AO256="","",IF(COUNTIF(原始数据!256:256,原始数据!AO256)&gt;1,"×",""))</f>
        <v/>
      </c>
      <c r="AH255" t="str">
        <f>IF(原始数据!AP256="","",IF(COUNTIF(原始数据!256:256,原始数据!AP256)&gt;1,"×",""))</f>
        <v/>
      </c>
      <c r="AI255" t="str">
        <f>IF(原始数据!AQ256="","",IF(COUNTIF(原始数据!256:256,原始数据!AQ256)&gt;1,"×",""))</f>
        <v/>
      </c>
      <c r="AJ255" t="str">
        <f>IF(原始数据!AR256="","",IF(COUNTIF(原始数据!256:256,原始数据!AR256)&gt;1,"×",""))</f>
        <v/>
      </c>
      <c r="AK255" t="str">
        <f>IF(原始数据!AS256="","",IF(COUNTIF(原始数据!256:256,原始数据!AS256)&gt;1,"×",""))</f>
        <v/>
      </c>
      <c r="AL255" t="str">
        <f>IF(原始数据!AT256="","",IF(COUNTIF(原始数据!256:256,原始数据!AT256)&gt;1,"×",""))</f>
        <v/>
      </c>
      <c r="AM255" t="str">
        <f>IF(原始数据!AU256="","",IF(COUNTIF(原始数据!256:256,原始数据!AU256)&gt;1,"×",""))</f>
        <v/>
      </c>
      <c r="AN255" t="str">
        <f>IF(原始数据!AV256="","",IF(COUNTIF(原始数据!256:256,原始数据!AV256)&gt;1,"×",""))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IF(原始数据!X257="-","",IF(原始数据!X257="","",IF(COUNT(FIND(原始数据!X257,原始数据!257:257))=2,"×","")))</f>
        <v/>
      </c>
      <c r="W256" t="str">
        <f>IF(原始数据!Y257="","",IF(COUNTIF(原始数据!257:257,原始数据!Y257)&gt;1,"×",""))</f>
        <v/>
      </c>
      <c r="X256" t="str">
        <f>IF(原始数据!Z257="","",IF(COUNTIF(原始数据!257:257,原始数据!Z257)&gt;1,"×",""))</f>
        <v/>
      </c>
      <c r="Y256" t="str">
        <f>IF(原始数据!AB257="","",IF(COUNTIF(原始数据!257:257,原始数据!AB257)&gt;1,"×",""))</f>
        <v/>
      </c>
      <c r="Z256" t="str">
        <f>IF(原始数据!AC257="","",IF(COUNTIF(原始数据!257:257,原始数据!AC257)&gt;1,"×",""))</f>
        <v/>
      </c>
      <c r="AA256" t="str">
        <f>IF(原始数据!AE257="","",IF(COUNTIF(原始数据!257:257,原始数据!AE257)&gt;1,"×",""))</f>
        <v/>
      </c>
      <c r="AB256" t="str">
        <f>IF(原始数据!AF257="","",IF(COUNTIF(原始数据!257:257,原始数据!AF257)&gt;1,"×",""))</f>
        <v/>
      </c>
      <c r="AC256" t="str">
        <f>IF(原始数据!AK257="","",IF(COUNTIF(原始数据!257:257,原始数据!AK257)&gt;1,"×",""))</f>
        <v/>
      </c>
      <c r="AD256" t="str">
        <f>IF(原始数据!AL257="","",IF(COUNTIF(原始数据!257:257,原始数据!AL257)&gt;1,"×",""))</f>
        <v/>
      </c>
      <c r="AE256" t="str">
        <f>IF(原始数据!AM257="","",IF(COUNTIF(原始数据!257:257,原始数据!AM257)&gt;1,"×",""))</f>
        <v/>
      </c>
      <c r="AF256" t="str">
        <f>IF(原始数据!AN257="","",IF(COUNTIF(原始数据!257:257,原始数据!AN257)&gt;1,"×",""))</f>
        <v/>
      </c>
      <c r="AG256" t="str">
        <f>IF(原始数据!AO257="","",IF(COUNTIF(原始数据!257:257,原始数据!AO257)&gt;1,"×",""))</f>
        <v/>
      </c>
      <c r="AH256" t="str">
        <f>IF(原始数据!AP257="","",IF(COUNTIF(原始数据!257:257,原始数据!AP257)&gt;1,"×",""))</f>
        <v/>
      </c>
      <c r="AI256" t="str">
        <f>IF(原始数据!AQ257="","",IF(COUNTIF(原始数据!257:257,原始数据!AQ257)&gt;1,"×",""))</f>
        <v/>
      </c>
      <c r="AJ256" t="str">
        <f>IF(原始数据!AR257="","",IF(COUNTIF(原始数据!257:257,原始数据!AR257)&gt;1,"×",""))</f>
        <v/>
      </c>
      <c r="AK256" t="str">
        <f>IF(原始数据!AS257="","",IF(COUNTIF(原始数据!257:257,原始数据!AS257)&gt;1,"×",""))</f>
        <v/>
      </c>
      <c r="AL256" t="str">
        <f>IF(原始数据!AT257="","",IF(COUNTIF(原始数据!257:257,原始数据!AT257)&gt;1,"×",""))</f>
        <v/>
      </c>
      <c r="AM256" t="str">
        <f>IF(原始数据!AU257="","",IF(COUNTIF(原始数据!257:257,原始数据!AU257)&gt;1,"×",""))</f>
        <v/>
      </c>
      <c r="AN256" t="str">
        <f>IF(原始数据!AV257="","",IF(COUNTIF(原始数据!257:257,原始数据!AV257)&gt;1,"×",""))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IF(原始数据!X258="-","",IF(原始数据!X258="","",IF(COUNT(FIND(原始数据!X258,原始数据!258:258))=2,"×","")))</f>
        <v/>
      </c>
      <c r="W257" t="str">
        <f>IF(原始数据!Y258="","",IF(COUNTIF(原始数据!258:258,原始数据!Y258)&gt;1,"×",""))</f>
        <v/>
      </c>
      <c r="X257" t="str">
        <f>IF(原始数据!Z258="","",IF(COUNTIF(原始数据!258:258,原始数据!Z258)&gt;1,"×",""))</f>
        <v/>
      </c>
      <c r="Y257" t="str">
        <f>IF(原始数据!AB258="","",IF(COUNTIF(原始数据!258:258,原始数据!AB258)&gt;1,"×",""))</f>
        <v/>
      </c>
      <c r="Z257" t="str">
        <f>IF(原始数据!AC258="","",IF(COUNTIF(原始数据!258:258,原始数据!AC258)&gt;1,"×",""))</f>
        <v/>
      </c>
      <c r="AA257" t="str">
        <f>IF(原始数据!AE258="","",IF(COUNTIF(原始数据!258:258,原始数据!AE258)&gt;1,"×",""))</f>
        <v/>
      </c>
      <c r="AB257" t="str">
        <f>IF(原始数据!AF258="","",IF(COUNTIF(原始数据!258:258,原始数据!AF258)&gt;1,"×",""))</f>
        <v/>
      </c>
      <c r="AC257" t="str">
        <f>IF(原始数据!AK258="","",IF(COUNTIF(原始数据!258:258,原始数据!AK258)&gt;1,"×",""))</f>
        <v/>
      </c>
      <c r="AD257" t="str">
        <f>IF(原始数据!AL258="","",IF(COUNTIF(原始数据!258:258,原始数据!AL258)&gt;1,"×",""))</f>
        <v/>
      </c>
      <c r="AE257" t="str">
        <f>IF(原始数据!AM258="","",IF(COUNTIF(原始数据!258:258,原始数据!AM258)&gt;1,"×",""))</f>
        <v/>
      </c>
      <c r="AF257" t="str">
        <f>IF(原始数据!AN258="","",IF(COUNTIF(原始数据!258:258,原始数据!AN258)&gt;1,"×",""))</f>
        <v/>
      </c>
      <c r="AG257" t="str">
        <f>IF(原始数据!AO258="","",IF(COUNTIF(原始数据!258:258,原始数据!AO258)&gt;1,"×",""))</f>
        <v/>
      </c>
      <c r="AH257" t="str">
        <f>IF(原始数据!AP258="","",IF(COUNTIF(原始数据!258:258,原始数据!AP258)&gt;1,"×",""))</f>
        <v/>
      </c>
      <c r="AI257" t="str">
        <f>IF(原始数据!AQ258="","",IF(COUNTIF(原始数据!258:258,原始数据!AQ258)&gt;1,"×",""))</f>
        <v/>
      </c>
      <c r="AJ257" t="str">
        <f>IF(原始数据!AR258="","",IF(COUNTIF(原始数据!258:258,原始数据!AR258)&gt;1,"×",""))</f>
        <v/>
      </c>
      <c r="AK257" t="str">
        <f>IF(原始数据!AS258="","",IF(COUNTIF(原始数据!258:258,原始数据!AS258)&gt;1,"×",""))</f>
        <v/>
      </c>
      <c r="AL257" t="str">
        <f>IF(原始数据!AT258="","",IF(COUNTIF(原始数据!258:258,原始数据!AT258)&gt;1,"×",""))</f>
        <v/>
      </c>
      <c r="AM257" t="str">
        <f>IF(原始数据!AU258="","",IF(COUNTIF(原始数据!258:258,原始数据!AU258)&gt;1,"×",""))</f>
        <v/>
      </c>
      <c r="AN257" t="str">
        <f>IF(原始数据!AV258="","",IF(COUNTIF(原始数据!258:258,原始数据!AV258)&gt;1,"×",""))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IF(原始数据!X259="-","",IF(原始数据!X259="","",IF(COUNT(FIND(原始数据!X259,原始数据!259:259))=2,"×","")))</f>
        <v/>
      </c>
      <c r="W258" t="str">
        <f>IF(原始数据!Y259="","",IF(COUNTIF(原始数据!259:259,原始数据!Y259)&gt;1,"×",""))</f>
        <v/>
      </c>
      <c r="X258" t="str">
        <f>IF(原始数据!Z259="","",IF(COUNTIF(原始数据!259:259,原始数据!Z259)&gt;1,"×",""))</f>
        <v/>
      </c>
      <c r="Y258" t="str">
        <f>IF(原始数据!AB259="","",IF(COUNTIF(原始数据!259:259,原始数据!AB259)&gt;1,"×",""))</f>
        <v/>
      </c>
      <c r="Z258" t="str">
        <f>IF(原始数据!AC259="","",IF(COUNTIF(原始数据!259:259,原始数据!AC259)&gt;1,"×",""))</f>
        <v/>
      </c>
      <c r="AA258" t="str">
        <f>IF(原始数据!AE259="","",IF(COUNTIF(原始数据!259:259,原始数据!AE259)&gt;1,"×",""))</f>
        <v/>
      </c>
      <c r="AB258" t="str">
        <f>IF(原始数据!AF259="","",IF(COUNTIF(原始数据!259:259,原始数据!AF259)&gt;1,"×",""))</f>
        <v/>
      </c>
      <c r="AC258" t="str">
        <f>IF(原始数据!AK259="","",IF(COUNTIF(原始数据!259:259,原始数据!AK259)&gt;1,"×",""))</f>
        <v/>
      </c>
      <c r="AD258" t="str">
        <f>IF(原始数据!AL259="","",IF(COUNTIF(原始数据!259:259,原始数据!AL259)&gt;1,"×",""))</f>
        <v/>
      </c>
      <c r="AE258" t="str">
        <f>IF(原始数据!AM259="","",IF(COUNTIF(原始数据!259:259,原始数据!AM259)&gt;1,"×",""))</f>
        <v/>
      </c>
      <c r="AF258" t="str">
        <f>IF(原始数据!AN259="","",IF(COUNTIF(原始数据!259:259,原始数据!AN259)&gt;1,"×",""))</f>
        <v/>
      </c>
      <c r="AG258" t="str">
        <f>IF(原始数据!AO259="","",IF(COUNTIF(原始数据!259:259,原始数据!AO259)&gt;1,"×",""))</f>
        <v/>
      </c>
      <c r="AH258" t="str">
        <f>IF(原始数据!AP259="","",IF(COUNTIF(原始数据!259:259,原始数据!AP259)&gt;1,"×",""))</f>
        <v/>
      </c>
      <c r="AI258" t="str">
        <f>IF(原始数据!AQ259="","",IF(COUNTIF(原始数据!259:259,原始数据!AQ259)&gt;1,"×",""))</f>
        <v/>
      </c>
      <c r="AJ258" t="str">
        <f>IF(原始数据!AR259="","",IF(COUNTIF(原始数据!259:259,原始数据!AR259)&gt;1,"×",""))</f>
        <v/>
      </c>
      <c r="AK258" t="str">
        <f>IF(原始数据!AS259="","",IF(COUNTIF(原始数据!259:259,原始数据!AS259)&gt;1,"×",""))</f>
        <v/>
      </c>
      <c r="AL258" t="str">
        <f>IF(原始数据!AT259="","",IF(COUNTIF(原始数据!259:259,原始数据!AT259)&gt;1,"×",""))</f>
        <v/>
      </c>
      <c r="AM258" t="str">
        <f>IF(原始数据!AU259="","",IF(COUNTIF(原始数据!259:259,原始数据!AU259)&gt;1,"×",""))</f>
        <v/>
      </c>
      <c r="AN258" t="str">
        <f>IF(原始数据!AV259="","",IF(COUNTIF(原始数据!259:259,原始数据!AV259)&gt;1,"×",""))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IF(原始数据!X260="-","",IF(原始数据!X260="","",IF(COUNT(FIND(原始数据!X260,原始数据!260:260))=2,"×","")))</f>
        <v/>
      </c>
      <c r="W259" t="str">
        <f>IF(原始数据!Y260="","",IF(COUNTIF(原始数据!260:260,原始数据!Y260)&gt;1,"×",""))</f>
        <v/>
      </c>
      <c r="X259" t="str">
        <f>IF(原始数据!Z260="","",IF(COUNTIF(原始数据!260:260,原始数据!Z260)&gt;1,"×",""))</f>
        <v/>
      </c>
      <c r="Y259" t="str">
        <f>IF(原始数据!AB260="","",IF(COUNTIF(原始数据!260:260,原始数据!AB260)&gt;1,"×",""))</f>
        <v/>
      </c>
      <c r="Z259" t="str">
        <f>IF(原始数据!AC260="","",IF(COUNTIF(原始数据!260:260,原始数据!AC260)&gt;1,"×",""))</f>
        <v/>
      </c>
      <c r="AA259" t="str">
        <f>IF(原始数据!AE260="","",IF(COUNTIF(原始数据!260:260,原始数据!AE260)&gt;1,"×",""))</f>
        <v/>
      </c>
      <c r="AB259" t="str">
        <f>IF(原始数据!AF260="","",IF(COUNTIF(原始数据!260:260,原始数据!AF260)&gt;1,"×",""))</f>
        <v/>
      </c>
      <c r="AC259" t="str">
        <f>IF(原始数据!AK260="","",IF(COUNTIF(原始数据!260:260,原始数据!AK260)&gt;1,"×",""))</f>
        <v/>
      </c>
      <c r="AD259" t="str">
        <f>IF(原始数据!AL260="","",IF(COUNTIF(原始数据!260:260,原始数据!AL260)&gt;1,"×",""))</f>
        <v/>
      </c>
      <c r="AE259" t="str">
        <f>IF(原始数据!AM260="","",IF(COUNTIF(原始数据!260:260,原始数据!AM260)&gt;1,"×",""))</f>
        <v/>
      </c>
      <c r="AF259" t="str">
        <f>IF(原始数据!AN260="","",IF(COUNTIF(原始数据!260:260,原始数据!AN260)&gt;1,"×",""))</f>
        <v/>
      </c>
      <c r="AG259" t="str">
        <f>IF(原始数据!AO260="","",IF(COUNTIF(原始数据!260:260,原始数据!AO260)&gt;1,"×",""))</f>
        <v/>
      </c>
      <c r="AH259" t="str">
        <f>IF(原始数据!AP260="","",IF(COUNTIF(原始数据!260:260,原始数据!AP260)&gt;1,"×",""))</f>
        <v/>
      </c>
      <c r="AI259" t="str">
        <f>IF(原始数据!AQ260="","",IF(COUNTIF(原始数据!260:260,原始数据!AQ260)&gt;1,"×",""))</f>
        <v/>
      </c>
      <c r="AJ259" t="str">
        <f>IF(原始数据!AR260="","",IF(COUNTIF(原始数据!260:260,原始数据!AR260)&gt;1,"×",""))</f>
        <v/>
      </c>
      <c r="AK259" t="str">
        <f>IF(原始数据!AS260="","",IF(COUNTIF(原始数据!260:260,原始数据!AS260)&gt;1,"×",""))</f>
        <v/>
      </c>
      <c r="AL259" t="str">
        <f>IF(原始数据!AT260="","",IF(COUNTIF(原始数据!260:260,原始数据!AT260)&gt;1,"×",""))</f>
        <v/>
      </c>
      <c r="AM259" t="str">
        <f>IF(原始数据!AU260="","",IF(COUNTIF(原始数据!260:260,原始数据!AU260)&gt;1,"×",""))</f>
        <v/>
      </c>
      <c r="AN259" t="str">
        <f>IF(原始数据!AV260="","",IF(COUNTIF(原始数据!260:260,原始数据!AV260)&gt;1,"×",""))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IF(原始数据!X261="-","",IF(原始数据!X261="","",IF(COUNT(FIND(原始数据!X261,原始数据!261:261))=2,"×","")))</f>
        <v/>
      </c>
      <c r="W260" t="str">
        <f>IF(原始数据!Y261="","",IF(COUNTIF(原始数据!261:261,原始数据!Y261)&gt;1,"×",""))</f>
        <v/>
      </c>
      <c r="X260" t="str">
        <f>IF(原始数据!Z261="","",IF(COUNTIF(原始数据!261:261,原始数据!Z261)&gt;1,"×",""))</f>
        <v/>
      </c>
      <c r="Y260" t="str">
        <f>IF(原始数据!AB261="","",IF(COUNTIF(原始数据!261:261,原始数据!AB261)&gt;1,"×",""))</f>
        <v/>
      </c>
      <c r="Z260" t="str">
        <f>IF(原始数据!AC261="","",IF(COUNTIF(原始数据!261:261,原始数据!AC261)&gt;1,"×",""))</f>
        <v/>
      </c>
      <c r="AA260" t="str">
        <f>IF(原始数据!AE261="","",IF(COUNTIF(原始数据!261:261,原始数据!AE261)&gt;1,"×",""))</f>
        <v/>
      </c>
      <c r="AB260" t="str">
        <f>IF(原始数据!AF261="","",IF(COUNTIF(原始数据!261:261,原始数据!AF261)&gt;1,"×",""))</f>
        <v/>
      </c>
      <c r="AC260" t="str">
        <f>IF(原始数据!AK261="","",IF(COUNTIF(原始数据!261:261,原始数据!AK261)&gt;1,"×",""))</f>
        <v/>
      </c>
      <c r="AD260" t="str">
        <f>IF(原始数据!AL261="","",IF(COUNTIF(原始数据!261:261,原始数据!AL261)&gt;1,"×",""))</f>
        <v/>
      </c>
      <c r="AE260" t="str">
        <f>IF(原始数据!AM261="","",IF(COUNTIF(原始数据!261:261,原始数据!AM261)&gt;1,"×",""))</f>
        <v/>
      </c>
      <c r="AF260" t="str">
        <f>IF(原始数据!AN261="","",IF(COUNTIF(原始数据!261:261,原始数据!AN261)&gt;1,"×",""))</f>
        <v/>
      </c>
      <c r="AG260" t="str">
        <f>IF(原始数据!AO261="","",IF(COUNTIF(原始数据!261:261,原始数据!AO261)&gt;1,"×",""))</f>
        <v/>
      </c>
      <c r="AH260" t="str">
        <f>IF(原始数据!AP261="","",IF(COUNTIF(原始数据!261:261,原始数据!AP261)&gt;1,"×",""))</f>
        <v/>
      </c>
      <c r="AI260" t="str">
        <f>IF(原始数据!AQ261="","",IF(COUNTIF(原始数据!261:261,原始数据!AQ261)&gt;1,"×",""))</f>
        <v/>
      </c>
      <c r="AJ260" t="str">
        <f>IF(原始数据!AR261="","",IF(COUNTIF(原始数据!261:261,原始数据!AR261)&gt;1,"×",""))</f>
        <v/>
      </c>
      <c r="AK260" t="str">
        <f>IF(原始数据!AS261="","",IF(COUNTIF(原始数据!261:261,原始数据!AS261)&gt;1,"×",""))</f>
        <v/>
      </c>
      <c r="AL260" t="str">
        <f>IF(原始数据!AT261="","",IF(COUNTIF(原始数据!261:261,原始数据!AT261)&gt;1,"×",""))</f>
        <v/>
      </c>
      <c r="AM260" t="str">
        <f>IF(原始数据!AU261="","",IF(COUNTIF(原始数据!261:261,原始数据!AU261)&gt;1,"×",""))</f>
        <v/>
      </c>
      <c r="AN260" t="str">
        <f>IF(原始数据!AV261="","",IF(COUNTIF(原始数据!261:261,原始数据!AV261)&gt;1,"×",""))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IF(原始数据!X262="-","",IF(原始数据!X262="","",IF(COUNT(FIND(原始数据!X262,原始数据!262:262))=2,"×","")))</f>
        <v/>
      </c>
      <c r="W261" t="str">
        <f>IF(原始数据!Y262="","",IF(COUNTIF(原始数据!262:262,原始数据!Y262)&gt;1,"×",""))</f>
        <v/>
      </c>
      <c r="X261" t="str">
        <f>IF(原始数据!Z262="","",IF(COUNTIF(原始数据!262:262,原始数据!Z262)&gt;1,"×",""))</f>
        <v/>
      </c>
      <c r="Y261" t="str">
        <f>IF(原始数据!AB262="","",IF(COUNTIF(原始数据!262:262,原始数据!AB262)&gt;1,"×",""))</f>
        <v/>
      </c>
      <c r="Z261" t="str">
        <f>IF(原始数据!AC262="","",IF(COUNTIF(原始数据!262:262,原始数据!AC262)&gt;1,"×",""))</f>
        <v/>
      </c>
      <c r="AA261" t="str">
        <f>IF(原始数据!AE262="","",IF(COUNTIF(原始数据!262:262,原始数据!AE262)&gt;1,"×",""))</f>
        <v/>
      </c>
      <c r="AB261" t="str">
        <f>IF(原始数据!AF262="","",IF(COUNTIF(原始数据!262:262,原始数据!AF262)&gt;1,"×",""))</f>
        <v/>
      </c>
      <c r="AC261" t="str">
        <f>IF(原始数据!AK262="","",IF(COUNTIF(原始数据!262:262,原始数据!AK262)&gt;1,"×",""))</f>
        <v/>
      </c>
      <c r="AD261" t="str">
        <f>IF(原始数据!AL262="","",IF(COUNTIF(原始数据!262:262,原始数据!AL262)&gt;1,"×",""))</f>
        <v/>
      </c>
      <c r="AE261" t="str">
        <f>IF(原始数据!AM262="","",IF(COUNTIF(原始数据!262:262,原始数据!AM262)&gt;1,"×",""))</f>
        <v/>
      </c>
      <c r="AF261" t="str">
        <f>IF(原始数据!AN262="","",IF(COUNTIF(原始数据!262:262,原始数据!AN262)&gt;1,"×",""))</f>
        <v/>
      </c>
      <c r="AG261" t="str">
        <f>IF(原始数据!AO262="","",IF(COUNTIF(原始数据!262:262,原始数据!AO262)&gt;1,"×",""))</f>
        <v/>
      </c>
      <c r="AH261" t="str">
        <f>IF(原始数据!AP262="","",IF(COUNTIF(原始数据!262:262,原始数据!AP262)&gt;1,"×",""))</f>
        <v/>
      </c>
      <c r="AI261" t="str">
        <f>IF(原始数据!AQ262="","",IF(COUNTIF(原始数据!262:262,原始数据!AQ262)&gt;1,"×",""))</f>
        <v/>
      </c>
      <c r="AJ261" t="str">
        <f>IF(原始数据!AR262="","",IF(COUNTIF(原始数据!262:262,原始数据!AR262)&gt;1,"×",""))</f>
        <v/>
      </c>
      <c r="AK261" t="str">
        <f>IF(原始数据!AS262="","",IF(COUNTIF(原始数据!262:262,原始数据!AS262)&gt;1,"×",""))</f>
        <v/>
      </c>
      <c r="AL261" t="str">
        <f>IF(原始数据!AT262="","",IF(COUNTIF(原始数据!262:262,原始数据!AT262)&gt;1,"×",""))</f>
        <v/>
      </c>
      <c r="AM261" t="str">
        <f>IF(原始数据!AU262="","",IF(COUNTIF(原始数据!262:262,原始数据!AU262)&gt;1,"×",""))</f>
        <v/>
      </c>
      <c r="AN261" t="str">
        <f>IF(原始数据!AV262="","",IF(COUNTIF(原始数据!262:262,原始数据!AV262)&gt;1,"×",""))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IF(原始数据!X263="-","",IF(原始数据!X263="","",IF(COUNT(FIND(原始数据!X263,原始数据!263:263))=2,"×","")))</f>
        <v/>
      </c>
      <c r="W262" t="str">
        <f>IF(原始数据!Y263="","",IF(COUNTIF(原始数据!263:263,原始数据!Y263)&gt;1,"×",""))</f>
        <v/>
      </c>
      <c r="X262" t="str">
        <f>IF(原始数据!Z263="","",IF(COUNTIF(原始数据!263:263,原始数据!Z263)&gt;1,"×",""))</f>
        <v/>
      </c>
      <c r="Y262" t="str">
        <f>IF(原始数据!AB263="","",IF(COUNTIF(原始数据!263:263,原始数据!AB263)&gt;1,"×",""))</f>
        <v/>
      </c>
      <c r="Z262" t="str">
        <f>IF(原始数据!AC263="","",IF(COUNTIF(原始数据!263:263,原始数据!AC263)&gt;1,"×",""))</f>
        <v/>
      </c>
      <c r="AA262" t="str">
        <f>IF(原始数据!AE263="","",IF(COUNTIF(原始数据!263:263,原始数据!AE263)&gt;1,"×",""))</f>
        <v/>
      </c>
      <c r="AB262" t="str">
        <f>IF(原始数据!AF263="","",IF(COUNTIF(原始数据!263:263,原始数据!AF263)&gt;1,"×",""))</f>
        <v/>
      </c>
      <c r="AC262" t="str">
        <f>IF(原始数据!AK263="","",IF(COUNTIF(原始数据!263:263,原始数据!AK263)&gt;1,"×",""))</f>
        <v/>
      </c>
      <c r="AD262" t="str">
        <f>IF(原始数据!AL263="","",IF(COUNTIF(原始数据!263:263,原始数据!AL263)&gt;1,"×",""))</f>
        <v/>
      </c>
      <c r="AE262" t="str">
        <f>IF(原始数据!AM263="","",IF(COUNTIF(原始数据!263:263,原始数据!AM263)&gt;1,"×",""))</f>
        <v/>
      </c>
      <c r="AF262" t="str">
        <f>IF(原始数据!AN263="","",IF(COUNTIF(原始数据!263:263,原始数据!AN263)&gt;1,"×",""))</f>
        <v/>
      </c>
      <c r="AG262" t="str">
        <f>IF(原始数据!AO263="","",IF(COUNTIF(原始数据!263:263,原始数据!AO263)&gt;1,"×",""))</f>
        <v/>
      </c>
      <c r="AH262" t="str">
        <f>IF(原始数据!AP263="","",IF(COUNTIF(原始数据!263:263,原始数据!AP263)&gt;1,"×",""))</f>
        <v/>
      </c>
      <c r="AI262" t="str">
        <f>IF(原始数据!AQ263="","",IF(COUNTIF(原始数据!263:263,原始数据!AQ263)&gt;1,"×",""))</f>
        <v/>
      </c>
      <c r="AJ262" t="str">
        <f>IF(原始数据!AR263="","",IF(COUNTIF(原始数据!263:263,原始数据!AR263)&gt;1,"×",""))</f>
        <v/>
      </c>
      <c r="AK262" t="str">
        <f>IF(原始数据!AS263="","",IF(COUNTIF(原始数据!263:263,原始数据!AS263)&gt;1,"×",""))</f>
        <v/>
      </c>
      <c r="AL262" t="str">
        <f>IF(原始数据!AT263="","",IF(COUNTIF(原始数据!263:263,原始数据!AT263)&gt;1,"×",""))</f>
        <v/>
      </c>
      <c r="AM262" t="str">
        <f>IF(原始数据!AU263="","",IF(COUNTIF(原始数据!263:263,原始数据!AU263)&gt;1,"×",""))</f>
        <v/>
      </c>
      <c r="AN262" t="str">
        <f>IF(原始数据!AV263="","",IF(COUNTIF(原始数据!263:263,原始数据!AV263)&gt;1,"×",""))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IF(原始数据!X264="-","",IF(原始数据!X264="","",IF(COUNT(FIND(原始数据!X264,原始数据!264:264))=2,"×","")))</f>
        <v/>
      </c>
      <c r="W263" t="str">
        <f>IF(原始数据!Y264="","",IF(COUNTIF(原始数据!264:264,原始数据!Y264)&gt;1,"×",""))</f>
        <v/>
      </c>
      <c r="X263" t="str">
        <f>IF(原始数据!Z264="","",IF(COUNTIF(原始数据!264:264,原始数据!Z264)&gt;1,"×",""))</f>
        <v/>
      </c>
      <c r="Y263" t="str">
        <f>IF(原始数据!AB264="","",IF(COUNTIF(原始数据!264:264,原始数据!AB264)&gt;1,"×",""))</f>
        <v/>
      </c>
      <c r="Z263" t="str">
        <f>IF(原始数据!AC264="","",IF(COUNTIF(原始数据!264:264,原始数据!AC264)&gt;1,"×",""))</f>
        <v/>
      </c>
      <c r="AA263" t="str">
        <f>IF(原始数据!AE264="","",IF(COUNTIF(原始数据!264:264,原始数据!AE264)&gt;1,"×",""))</f>
        <v/>
      </c>
      <c r="AB263" t="str">
        <f>IF(原始数据!AF264="","",IF(COUNTIF(原始数据!264:264,原始数据!AF264)&gt;1,"×",""))</f>
        <v/>
      </c>
      <c r="AC263" t="str">
        <f>IF(原始数据!AK264="","",IF(COUNTIF(原始数据!264:264,原始数据!AK264)&gt;1,"×",""))</f>
        <v/>
      </c>
      <c r="AD263" t="str">
        <f>IF(原始数据!AL264="","",IF(COUNTIF(原始数据!264:264,原始数据!AL264)&gt;1,"×",""))</f>
        <v/>
      </c>
      <c r="AE263" t="str">
        <f>IF(原始数据!AM264="","",IF(COUNTIF(原始数据!264:264,原始数据!AM264)&gt;1,"×",""))</f>
        <v/>
      </c>
      <c r="AF263" t="str">
        <f>IF(原始数据!AN264="","",IF(COUNTIF(原始数据!264:264,原始数据!AN264)&gt;1,"×",""))</f>
        <v/>
      </c>
      <c r="AG263" t="str">
        <f>IF(原始数据!AO264="","",IF(COUNTIF(原始数据!264:264,原始数据!AO264)&gt;1,"×",""))</f>
        <v/>
      </c>
      <c r="AH263" t="str">
        <f>IF(原始数据!AP264="","",IF(COUNTIF(原始数据!264:264,原始数据!AP264)&gt;1,"×",""))</f>
        <v/>
      </c>
      <c r="AI263" t="str">
        <f>IF(原始数据!AQ264="","",IF(COUNTIF(原始数据!264:264,原始数据!AQ264)&gt;1,"×",""))</f>
        <v/>
      </c>
      <c r="AJ263" t="str">
        <f>IF(原始数据!AR264="","",IF(COUNTIF(原始数据!264:264,原始数据!AR264)&gt;1,"×",""))</f>
        <v/>
      </c>
      <c r="AK263" t="str">
        <f>IF(原始数据!AS264="","",IF(COUNTIF(原始数据!264:264,原始数据!AS264)&gt;1,"×",""))</f>
        <v/>
      </c>
      <c r="AL263" t="str">
        <f>IF(原始数据!AT264="","",IF(COUNTIF(原始数据!264:264,原始数据!AT264)&gt;1,"×",""))</f>
        <v/>
      </c>
      <c r="AM263" t="str">
        <f>IF(原始数据!AU264="","",IF(COUNTIF(原始数据!264:264,原始数据!AU264)&gt;1,"×",""))</f>
        <v/>
      </c>
      <c r="AN263" t="str">
        <f>IF(原始数据!AV264="","",IF(COUNTIF(原始数据!264:264,原始数据!AV264)&gt;1,"×",""))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IF(原始数据!X265="-","",IF(原始数据!X265="","",IF(COUNT(FIND(原始数据!X265,原始数据!265:265))=2,"×","")))</f>
        <v/>
      </c>
      <c r="W264" t="str">
        <f>IF(原始数据!Y265="","",IF(COUNTIF(原始数据!265:265,原始数据!Y265)&gt;1,"×",""))</f>
        <v/>
      </c>
      <c r="X264" t="str">
        <f>IF(原始数据!Z265="","",IF(COUNTIF(原始数据!265:265,原始数据!Z265)&gt;1,"×",""))</f>
        <v/>
      </c>
      <c r="Y264" t="str">
        <f>IF(原始数据!AB265="","",IF(COUNTIF(原始数据!265:265,原始数据!AB265)&gt;1,"×",""))</f>
        <v/>
      </c>
      <c r="Z264" t="str">
        <f>IF(原始数据!AC265="","",IF(COUNTIF(原始数据!265:265,原始数据!AC265)&gt;1,"×",""))</f>
        <v/>
      </c>
      <c r="AA264" t="str">
        <f>IF(原始数据!AE265="","",IF(COUNTIF(原始数据!265:265,原始数据!AE265)&gt;1,"×",""))</f>
        <v/>
      </c>
      <c r="AB264" t="str">
        <f>IF(原始数据!AF265="","",IF(COUNTIF(原始数据!265:265,原始数据!AF265)&gt;1,"×",""))</f>
        <v/>
      </c>
      <c r="AC264" t="str">
        <f>IF(原始数据!AK265="","",IF(COUNTIF(原始数据!265:265,原始数据!AK265)&gt;1,"×",""))</f>
        <v/>
      </c>
      <c r="AD264" t="str">
        <f>IF(原始数据!AL265="","",IF(COUNTIF(原始数据!265:265,原始数据!AL265)&gt;1,"×",""))</f>
        <v/>
      </c>
      <c r="AE264" t="str">
        <f>IF(原始数据!AM265="","",IF(COUNTIF(原始数据!265:265,原始数据!AM265)&gt;1,"×",""))</f>
        <v/>
      </c>
      <c r="AF264" t="str">
        <f>IF(原始数据!AN265="","",IF(COUNTIF(原始数据!265:265,原始数据!AN265)&gt;1,"×",""))</f>
        <v/>
      </c>
      <c r="AG264" t="str">
        <f>IF(原始数据!AO265="","",IF(COUNTIF(原始数据!265:265,原始数据!AO265)&gt;1,"×",""))</f>
        <v/>
      </c>
      <c r="AH264" t="str">
        <f>IF(原始数据!AP265="","",IF(COUNTIF(原始数据!265:265,原始数据!AP265)&gt;1,"×",""))</f>
        <v/>
      </c>
      <c r="AI264" t="str">
        <f>IF(原始数据!AQ265="","",IF(COUNTIF(原始数据!265:265,原始数据!AQ265)&gt;1,"×",""))</f>
        <v/>
      </c>
      <c r="AJ264" t="str">
        <f>IF(原始数据!AR265="","",IF(COUNTIF(原始数据!265:265,原始数据!AR265)&gt;1,"×",""))</f>
        <v/>
      </c>
      <c r="AK264" t="str">
        <f>IF(原始数据!AS265="","",IF(COUNTIF(原始数据!265:265,原始数据!AS265)&gt;1,"×",""))</f>
        <v/>
      </c>
      <c r="AL264" t="str">
        <f>IF(原始数据!AT265="","",IF(COUNTIF(原始数据!265:265,原始数据!AT265)&gt;1,"×",""))</f>
        <v/>
      </c>
      <c r="AM264" t="str">
        <f>IF(原始数据!AU265="","",IF(COUNTIF(原始数据!265:265,原始数据!AU265)&gt;1,"×",""))</f>
        <v/>
      </c>
      <c r="AN264" t="str">
        <f>IF(原始数据!AV265="","",IF(COUNTIF(原始数据!265:265,原始数据!AV265)&gt;1,"×",""))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IF(原始数据!X266="-","",IF(原始数据!X266="","",IF(COUNT(FIND(原始数据!X266,原始数据!266:266))=2,"×","")))</f>
        <v/>
      </c>
      <c r="W265" t="str">
        <f>IF(原始数据!Y266="","",IF(COUNTIF(原始数据!266:266,原始数据!Y266)&gt;1,"×",""))</f>
        <v/>
      </c>
      <c r="X265" t="str">
        <f>IF(原始数据!Z266="","",IF(COUNTIF(原始数据!266:266,原始数据!Z266)&gt;1,"×",""))</f>
        <v/>
      </c>
      <c r="Y265" t="str">
        <f>IF(原始数据!AB266="","",IF(COUNTIF(原始数据!266:266,原始数据!AB266)&gt;1,"×",""))</f>
        <v/>
      </c>
      <c r="Z265" t="str">
        <f>IF(原始数据!AC266="","",IF(COUNTIF(原始数据!266:266,原始数据!AC266)&gt;1,"×",""))</f>
        <v/>
      </c>
      <c r="AA265" t="str">
        <f>IF(原始数据!AE266="","",IF(COUNTIF(原始数据!266:266,原始数据!AE266)&gt;1,"×",""))</f>
        <v/>
      </c>
      <c r="AB265" t="str">
        <f>IF(原始数据!AF266="","",IF(COUNTIF(原始数据!266:266,原始数据!AF266)&gt;1,"×",""))</f>
        <v/>
      </c>
      <c r="AC265" t="str">
        <f>IF(原始数据!AK266="","",IF(COUNTIF(原始数据!266:266,原始数据!AK266)&gt;1,"×",""))</f>
        <v/>
      </c>
      <c r="AD265" t="str">
        <f>IF(原始数据!AL266="","",IF(COUNTIF(原始数据!266:266,原始数据!AL266)&gt;1,"×",""))</f>
        <v/>
      </c>
      <c r="AE265" t="str">
        <f>IF(原始数据!AM266="","",IF(COUNTIF(原始数据!266:266,原始数据!AM266)&gt;1,"×",""))</f>
        <v/>
      </c>
      <c r="AF265" t="str">
        <f>IF(原始数据!AN266="","",IF(COUNTIF(原始数据!266:266,原始数据!AN266)&gt;1,"×",""))</f>
        <v/>
      </c>
      <c r="AG265" t="str">
        <f>IF(原始数据!AO266="","",IF(COUNTIF(原始数据!266:266,原始数据!AO266)&gt;1,"×",""))</f>
        <v/>
      </c>
      <c r="AH265" t="str">
        <f>IF(原始数据!AP266="","",IF(COUNTIF(原始数据!266:266,原始数据!AP266)&gt;1,"×",""))</f>
        <v/>
      </c>
      <c r="AI265" t="str">
        <f>IF(原始数据!AQ266="","",IF(COUNTIF(原始数据!266:266,原始数据!AQ266)&gt;1,"×",""))</f>
        <v/>
      </c>
      <c r="AJ265" t="str">
        <f>IF(原始数据!AR266="","",IF(COUNTIF(原始数据!266:266,原始数据!AR266)&gt;1,"×",""))</f>
        <v/>
      </c>
      <c r="AK265" t="str">
        <f>IF(原始数据!AS266="","",IF(COUNTIF(原始数据!266:266,原始数据!AS266)&gt;1,"×",""))</f>
        <v/>
      </c>
      <c r="AL265" t="str">
        <f>IF(原始数据!AT266="","",IF(COUNTIF(原始数据!266:266,原始数据!AT266)&gt;1,"×",""))</f>
        <v/>
      </c>
      <c r="AM265" t="str">
        <f>IF(原始数据!AU266="","",IF(COUNTIF(原始数据!266:266,原始数据!AU266)&gt;1,"×",""))</f>
        <v/>
      </c>
      <c r="AN265" t="str">
        <f>IF(原始数据!AV266="","",IF(COUNTIF(原始数据!266:266,原始数据!AV266)&gt;1,"×",""))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IF(原始数据!X267="-","",IF(原始数据!X267="","",IF(COUNT(FIND(原始数据!X267,原始数据!267:267))=2,"×","")))</f>
        <v/>
      </c>
      <c r="W266" t="str">
        <f>IF(原始数据!Y267="","",IF(COUNTIF(原始数据!267:267,原始数据!Y267)&gt;1,"×",""))</f>
        <v/>
      </c>
      <c r="X266" t="str">
        <f>IF(原始数据!Z267="","",IF(COUNTIF(原始数据!267:267,原始数据!Z267)&gt;1,"×",""))</f>
        <v/>
      </c>
      <c r="Y266" t="str">
        <f>IF(原始数据!AB267="","",IF(COUNTIF(原始数据!267:267,原始数据!AB267)&gt;1,"×",""))</f>
        <v/>
      </c>
      <c r="Z266" t="str">
        <f>IF(原始数据!AC267="","",IF(COUNTIF(原始数据!267:267,原始数据!AC267)&gt;1,"×",""))</f>
        <v/>
      </c>
      <c r="AA266" t="str">
        <f>IF(原始数据!AE267="","",IF(COUNTIF(原始数据!267:267,原始数据!AE267)&gt;1,"×",""))</f>
        <v/>
      </c>
      <c r="AB266" t="str">
        <f>IF(原始数据!AF267="","",IF(COUNTIF(原始数据!267:267,原始数据!AF267)&gt;1,"×",""))</f>
        <v/>
      </c>
      <c r="AC266" t="str">
        <f>IF(原始数据!AK267="","",IF(COUNTIF(原始数据!267:267,原始数据!AK267)&gt;1,"×",""))</f>
        <v/>
      </c>
      <c r="AD266" t="str">
        <f>IF(原始数据!AL267="","",IF(COUNTIF(原始数据!267:267,原始数据!AL267)&gt;1,"×",""))</f>
        <v/>
      </c>
      <c r="AE266" t="str">
        <f>IF(原始数据!AM267="","",IF(COUNTIF(原始数据!267:267,原始数据!AM267)&gt;1,"×",""))</f>
        <v/>
      </c>
      <c r="AF266" t="str">
        <f>IF(原始数据!AN267="","",IF(COUNTIF(原始数据!267:267,原始数据!AN267)&gt;1,"×",""))</f>
        <v/>
      </c>
      <c r="AG266" t="str">
        <f>IF(原始数据!AO267="","",IF(COUNTIF(原始数据!267:267,原始数据!AO267)&gt;1,"×",""))</f>
        <v/>
      </c>
      <c r="AH266" t="str">
        <f>IF(原始数据!AP267="","",IF(COUNTIF(原始数据!267:267,原始数据!AP267)&gt;1,"×",""))</f>
        <v/>
      </c>
      <c r="AI266" t="str">
        <f>IF(原始数据!AQ267="","",IF(COUNTIF(原始数据!267:267,原始数据!AQ267)&gt;1,"×",""))</f>
        <v/>
      </c>
      <c r="AJ266" t="str">
        <f>IF(原始数据!AR267="","",IF(COUNTIF(原始数据!267:267,原始数据!AR267)&gt;1,"×",""))</f>
        <v/>
      </c>
      <c r="AK266" t="str">
        <f>IF(原始数据!AS267="","",IF(COUNTIF(原始数据!267:267,原始数据!AS267)&gt;1,"×",""))</f>
        <v/>
      </c>
      <c r="AL266" t="str">
        <f>IF(原始数据!AT267="","",IF(COUNTIF(原始数据!267:267,原始数据!AT267)&gt;1,"×",""))</f>
        <v/>
      </c>
      <c r="AM266" t="str">
        <f>IF(原始数据!AU267="","",IF(COUNTIF(原始数据!267:267,原始数据!AU267)&gt;1,"×",""))</f>
        <v/>
      </c>
      <c r="AN266" t="str">
        <f>IF(原始数据!AV267="","",IF(COUNTIF(原始数据!267:267,原始数据!AV267)&gt;1,"×",""))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IF(原始数据!X268="-","",IF(原始数据!X268="","",IF(COUNT(FIND(原始数据!X268,原始数据!268:268))=2,"×","")))</f>
        <v/>
      </c>
      <c r="W267" t="str">
        <f>IF(原始数据!Y268="","",IF(COUNTIF(原始数据!268:268,原始数据!Y268)&gt;1,"×",""))</f>
        <v/>
      </c>
      <c r="X267" t="str">
        <f>IF(原始数据!Z268="","",IF(COUNTIF(原始数据!268:268,原始数据!Z268)&gt;1,"×",""))</f>
        <v/>
      </c>
      <c r="Y267" t="str">
        <f>IF(原始数据!AB268="","",IF(COUNTIF(原始数据!268:268,原始数据!AB268)&gt;1,"×",""))</f>
        <v/>
      </c>
      <c r="Z267" t="str">
        <f>IF(原始数据!AC268="","",IF(COUNTIF(原始数据!268:268,原始数据!AC268)&gt;1,"×",""))</f>
        <v/>
      </c>
      <c r="AA267" t="str">
        <f>IF(原始数据!AE268="","",IF(COUNTIF(原始数据!268:268,原始数据!AE268)&gt;1,"×",""))</f>
        <v/>
      </c>
      <c r="AB267" t="str">
        <f>IF(原始数据!AF268="","",IF(COUNTIF(原始数据!268:268,原始数据!AF268)&gt;1,"×",""))</f>
        <v/>
      </c>
      <c r="AC267" t="str">
        <f>IF(原始数据!AK268="","",IF(COUNTIF(原始数据!268:268,原始数据!AK268)&gt;1,"×",""))</f>
        <v/>
      </c>
      <c r="AD267" t="str">
        <f>IF(原始数据!AL268="","",IF(COUNTIF(原始数据!268:268,原始数据!AL268)&gt;1,"×",""))</f>
        <v/>
      </c>
      <c r="AE267" t="str">
        <f>IF(原始数据!AM268="","",IF(COUNTIF(原始数据!268:268,原始数据!AM268)&gt;1,"×",""))</f>
        <v/>
      </c>
      <c r="AF267" t="str">
        <f>IF(原始数据!AN268="","",IF(COUNTIF(原始数据!268:268,原始数据!AN268)&gt;1,"×",""))</f>
        <v/>
      </c>
      <c r="AG267" t="str">
        <f>IF(原始数据!AO268="","",IF(COUNTIF(原始数据!268:268,原始数据!AO268)&gt;1,"×",""))</f>
        <v/>
      </c>
      <c r="AH267" t="str">
        <f>IF(原始数据!AP268="","",IF(COUNTIF(原始数据!268:268,原始数据!AP268)&gt;1,"×",""))</f>
        <v/>
      </c>
      <c r="AI267" t="str">
        <f>IF(原始数据!AQ268="","",IF(COUNTIF(原始数据!268:268,原始数据!AQ268)&gt;1,"×",""))</f>
        <v/>
      </c>
      <c r="AJ267" t="str">
        <f>IF(原始数据!AR268="","",IF(COUNTIF(原始数据!268:268,原始数据!AR268)&gt;1,"×",""))</f>
        <v/>
      </c>
      <c r="AK267" t="str">
        <f>IF(原始数据!AS268="","",IF(COUNTIF(原始数据!268:268,原始数据!AS268)&gt;1,"×",""))</f>
        <v/>
      </c>
      <c r="AL267" t="str">
        <f>IF(原始数据!AT268="","",IF(COUNTIF(原始数据!268:268,原始数据!AT268)&gt;1,"×",""))</f>
        <v/>
      </c>
      <c r="AM267" t="str">
        <f>IF(原始数据!AU268="","",IF(COUNTIF(原始数据!268:268,原始数据!AU268)&gt;1,"×",""))</f>
        <v/>
      </c>
      <c r="AN267" t="str">
        <f>IF(原始数据!AV268="","",IF(COUNTIF(原始数据!268:268,原始数据!AV268)&gt;1,"×",""))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IF(原始数据!X269="-","",IF(原始数据!X269="","",IF(COUNT(FIND(原始数据!X269,原始数据!269:269))=2,"×","")))</f>
        <v/>
      </c>
      <c r="W268" t="str">
        <f>IF(原始数据!Y269="","",IF(COUNTIF(原始数据!269:269,原始数据!Y269)&gt;1,"×",""))</f>
        <v/>
      </c>
      <c r="X268" t="str">
        <f>IF(原始数据!Z269="","",IF(COUNTIF(原始数据!269:269,原始数据!Z269)&gt;1,"×",""))</f>
        <v/>
      </c>
      <c r="Y268" t="str">
        <f>IF(原始数据!AB269="","",IF(COUNTIF(原始数据!269:269,原始数据!AB269)&gt;1,"×",""))</f>
        <v/>
      </c>
      <c r="Z268" t="str">
        <f>IF(原始数据!AC269="","",IF(COUNTIF(原始数据!269:269,原始数据!AC269)&gt;1,"×",""))</f>
        <v/>
      </c>
      <c r="AA268" t="str">
        <f>IF(原始数据!AE269="","",IF(COUNTIF(原始数据!269:269,原始数据!AE269)&gt;1,"×",""))</f>
        <v/>
      </c>
      <c r="AB268" t="str">
        <f>IF(原始数据!AF269="","",IF(COUNTIF(原始数据!269:269,原始数据!AF269)&gt;1,"×",""))</f>
        <v/>
      </c>
      <c r="AC268" t="str">
        <f>IF(原始数据!AK269="","",IF(COUNTIF(原始数据!269:269,原始数据!AK269)&gt;1,"×",""))</f>
        <v/>
      </c>
      <c r="AD268" t="str">
        <f>IF(原始数据!AL269="","",IF(COUNTIF(原始数据!269:269,原始数据!AL269)&gt;1,"×",""))</f>
        <v/>
      </c>
      <c r="AE268" t="str">
        <f>IF(原始数据!AM269="","",IF(COUNTIF(原始数据!269:269,原始数据!AM269)&gt;1,"×",""))</f>
        <v/>
      </c>
      <c r="AF268" t="str">
        <f>IF(原始数据!AN269="","",IF(COUNTIF(原始数据!269:269,原始数据!AN269)&gt;1,"×",""))</f>
        <v/>
      </c>
      <c r="AG268" t="str">
        <f>IF(原始数据!AO269="","",IF(COUNTIF(原始数据!269:269,原始数据!AO269)&gt;1,"×",""))</f>
        <v/>
      </c>
      <c r="AH268" t="str">
        <f>IF(原始数据!AP269="","",IF(COUNTIF(原始数据!269:269,原始数据!AP269)&gt;1,"×",""))</f>
        <v/>
      </c>
      <c r="AI268" t="str">
        <f>IF(原始数据!AQ269="","",IF(COUNTIF(原始数据!269:269,原始数据!AQ269)&gt;1,"×",""))</f>
        <v/>
      </c>
      <c r="AJ268" t="str">
        <f>IF(原始数据!AR269="","",IF(COUNTIF(原始数据!269:269,原始数据!AR269)&gt;1,"×",""))</f>
        <v/>
      </c>
      <c r="AK268" t="str">
        <f>IF(原始数据!AS269="","",IF(COUNTIF(原始数据!269:269,原始数据!AS269)&gt;1,"×",""))</f>
        <v/>
      </c>
      <c r="AL268" t="str">
        <f>IF(原始数据!AT269="","",IF(COUNTIF(原始数据!269:269,原始数据!AT269)&gt;1,"×",""))</f>
        <v/>
      </c>
      <c r="AM268" t="str">
        <f>IF(原始数据!AU269="","",IF(COUNTIF(原始数据!269:269,原始数据!AU269)&gt;1,"×",""))</f>
        <v/>
      </c>
      <c r="AN268" t="str">
        <f>IF(原始数据!AV269="","",IF(COUNTIF(原始数据!269:269,原始数据!AV269)&gt;1,"×",""))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IF(原始数据!X270="-","",IF(原始数据!X270="","",IF(COUNT(FIND(原始数据!X270,原始数据!270:270))=2,"×","")))</f>
        <v/>
      </c>
      <c r="W269" t="str">
        <f>IF(原始数据!Y270="","",IF(COUNTIF(原始数据!270:270,原始数据!Y270)&gt;1,"×",""))</f>
        <v/>
      </c>
      <c r="X269" t="str">
        <f>IF(原始数据!Z270="","",IF(COUNTIF(原始数据!270:270,原始数据!Z270)&gt;1,"×",""))</f>
        <v/>
      </c>
      <c r="Y269" t="str">
        <f>IF(原始数据!AB270="","",IF(COUNTIF(原始数据!270:270,原始数据!AB270)&gt;1,"×",""))</f>
        <v/>
      </c>
      <c r="Z269" t="str">
        <f>IF(原始数据!AC270="","",IF(COUNTIF(原始数据!270:270,原始数据!AC270)&gt;1,"×",""))</f>
        <v/>
      </c>
      <c r="AA269" t="str">
        <f>IF(原始数据!AE270="","",IF(COUNTIF(原始数据!270:270,原始数据!AE270)&gt;1,"×",""))</f>
        <v/>
      </c>
      <c r="AB269" t="str">
        <f>IF(原始数据!AF270="","",IF(COUNTIF(原始数据!270:270,原始数据!AF270)&gt;1,"×",""))</f>
        <v/>
      </c>
      <c r="AC269" t="str">
        <f>IF(原始数据!AK270="","",IF(COUNTIF(原始数据!270:270,原始数据!AK270)&gt;1,"×",""))</f>
        <v/>
      </c>
      <c r="AD269" t="str">
        <f>IF(原始数据!AL270="","",IF(COUNTIF(原始数据!270:270,原始数据!AL270)&gt;1,"×",""))</f>
        <v/>
      </c>
      <c r="AE269" t="str">
        <f>IF(原始数据!AM270="","",IF(COUNTIF(原始数据!270:270,原始数据!AM270)&gt;1,"×",""))</f>
        <v/>
      </c>
      <c r="AF269" t="str">
        <f>IF(原始数据!AN270="","",IF(COUNTIF(原始数据!270:270,原始数据!AN270)&gt;1,"×",""))</f>
        <v/>
      </c>
      <c r="AG269" t="str">
        <f>IF(原始数据!AO270="","",IF(COUNTIF(原始数据!270:270,原始数据!AO270)&gt;1,"×",""))</f>
        <v/>
      </c>
      <c r="AH269" t="str">
        <f>IF(原始数据!AP270="","",IF(COUNTIF(原始数据!270:270,原始数据!AP270)&gt;1,"×",""))</f>
        <v/>
      </c>
      <c r="AI269" t="str">
        <f>IF(原始数据!AQ270="","",IF(COUNTIF(原始数据!270:270,原始数据!AQ270)&gt;1,"×",""))</f>
        <v/>
      </c>
      <c r="AJ269" t="str">
        <f>IF(原始数据!AR270="","",IF(COUNTIF(原始数据!270:270,原始数据!AR270)&gt;1,"×",""))</f>
        <v/>
      </c>
      <c r="AK269" t="str">
        <f>IF(原始数据!AS270="","",IF(COUNTIF(原始数据!270:270,原始数据!AS270)&gt;1,"×",""))</f>
        <v/>
      </c>
      <c r="AL269" t="str">
        <f>IF(原始数据!AT270="","",IF(COUNTIF(原始数据!270:270,原始数据!AT270)&gt;1,"×",""))</f>
        <v/>
      </c>
      <c r="AM269" t="str">
        <f>IF(原始数据!AU270="","",IF(COUNTIF(原始数据!270:270,原始数据!AU270)&gt;1,"×",""))</f>
        <v/>
      </c>
      <c r="AN269" t="str">
        <f>IF(原始数据!AV270="","",IF(COUNTIF(原始数据!270:270,原始数据!AV270)&gt;1,"×",""))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IF(原始数据!X271="-","",IF(原始数据!X271="","",IF(COUNT(FIND(原始数据!X271,原始数据!271:271))=2,"×","")))</f>
        <v/>
      </c>
      <c r="W270" t="str">
        <f>IF(原始数据!Y271="","",IF(COUNTIF(原始数据!271:271,原始数据!Y271)&gt;1,"×",""))</f>
        <v/>
      </c>
      <c r="X270" t="str">
        <f>IF(原始数据!Z271="","",IF(COUNTIF(原始数据!271:271,原始数据!Z271)&gt;1,"×",""))</f>
        <v/>
      </c>
      <c r="Y270" t="str">
        <f>IF(原始数据!AB271="","",IF(COUNTIF(原始数据!271:271,原始数据!AB271)&gt;1,"×",""))</f>
        <v/>
      </c>
      <c r="Z270" t="str">
        <f>IF(原始数据!AC271="","",IF(COUNTIF(原始数据!271:271,原始数据!AC271)&gt;1,"×",""))</f>
        <v/>
      </c>
      <c r="AA270" t="str">
        <f>IF(原始数据!AE271="","",IF(COUNTIF(原始数据!271:271,原始数据!AE271)&gt;1,"×",""))</f>
        <v/>
      </c>
      <c r="AB270" t="str">
        <f>IF(原始数据!AF271="","",IF(COUNTIF(原始数据!271:271,原始数据!AF271)&gt;1,"×",""))</f>
        <v/>
      </c>
      <c r="AC270" t="str">
        <f>IF(原始数据!AK271="","",IF(COUNTIF(原始数据!271:271,原始数据!AK271)&gt;1,"×",""))</f>
        <v/>
      </c>
      <c r="AD270" t="str">
        <f>IF(原始数据!AL271="","",IF(COUNTIF(原始数据!271:271,原始数据!AL271)&gt;1,"×",""))</f>
        <v/>
      </c>
      <c r="AE270" t="str">
        <f>IF(原始数据!AM271="","",IF(COUNTIF(原始数据!271:271,原始数据!AM271)&gt;1,"×",""))</f>
        <v/>
      </c>
      <c r="AF270" t="str">
        <f>IF(原始数据!AN271="","",IF(COUNTIF(原始数据!271:271,原始数据!AN271)&gt;1,"×",""))</f>
        <v/>
      </c>
      <c r="AG270" t="str">
        <f>IF(原始数据!AO271="","",IF(COUNTIF(原始数据!271:271,原始数据!AO271)&gt;1,"×",""))</f>
        <v/>
      </c>
      <c r="AH270" t="str">
        <f>IF(原始数据!AP271="","",IF(COUNTIF(原始数据!271:271,原始数据!AP271)&gt;1,"×",""))</f>
        <v/>
      </c>
      <c r="AI270" t="str">
        <f>IF(原始数据!AQ271="","",IF(COUNTIF(原始数据!271:271,原始数据!AQ271)&gt;1,"×",""))</f>
        <v/>
      </c>
      <c r="AJ270" t="str">
        <f>IF(原始数据!AR271="","",IF(COUNTIF(原始数据!271:271,原始数据!AR271)&gt;1,"×",""))</f>
        <v/>
      </c>
      <c r="AK270" t="str">
        <f>IF(原始数据!AS271="","",IF(COUNTIF(原始数据!271:271,原始数据!AS271)&gt;1,"×",""))</f>
        <v/>
      </c>
      <c r="AL270" t="str">
        <f>IF(原始数据!AT271="","",IF(COUNTIF(原始数据!271:271,原始数据!AT271)&gt;1,"×",""))</f>
        <v/>
      </c>
      <c r="AM270" t="str">
        <f>IF(原始数据!AU271="","",IF(COUNTIF(原始数据!271:271,原始数据!AU271)&gt;1,"×",""))</f>
        <v/>
      </c>
      <c r="AN270" t="str">
        <f>IF(原始数据!AV271="","",IF(COUNTIF(原始数据!271:271,原始数据!AV271)&gt;1,"×",""))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IF(原始数据!X272="-","",IF(原始数据!X272="","",IF(COUNT(FIND(原始数据!X272,原始数据!272:272))=2,"×","")))</f>
        <v/>
      </c>
      <c r="W271" t="str">
        <f>IF(原始数据!Y272="","",IF(COUNTIF(原始数据!272:272,原始数据!Y272)&gt;1,"×",""))</f>
        <v/>
      </c>
      <c r="X271" t="str">
        <f>IF(原始数据!Z272="","",IF(COUNTIF(原始数据!272:272,原始数据!Z272)&gt;1,"×",""))</f>
        <v/>
      </c>
      <c r="Y271" t="str">
        <f>IF(原始数据!AB272="","",IF(COUNTIF(原始数据!272:272,原始数据!AB272)&gt;1,"×",""))</f>
        <v/>
      </c>
      <c r="Z271" t="str">
        <f>IF(原始数据!AC272="","",IF(COUNTIF(原始数据!272:272,原始数据!AC272)&gt;1,"×",""))</f>
        <v/>
      </c>
      <c r="AA271" t="str">
        <f>IF(原始数据!AE272="","",IF(COUNTIF(原始数据!272:272,原始数据!AE272)&gt;1,"×",""))</f>
        <v/>
      </c>
      <c r="AB271" t="str">
        <f>IF(原始数据!AF272="","",IF(COUNTIF(原始数据!272:272,原始数据!AF272)&gt;1,"×",""))</f>
        <v/>
      </c>
      <c r="AC271" t="str">
        <f>IF(原始数据!AK272="","",IF(COUNTIF(原始数据!272:272,原始数据!AK272)&gt;1,"×",""))</f>
        <v/>
      </c>
      <c r="AD271" t="str">
        <f>IF(原始数据!AL272="","",IF(COUNTIF(原始数据!272:272,原始数据!AL272)&gt;1,"×",""))</f>
        <v/>
      </c>
      <c r="AE271" t="str">
        <f>IF(原始数据!AM272="","",IF(COUNTIF(原始数据!272:272,原始数据!AM272)&gt;1,"×",""))</f>
        <v/>
      </c>
      <c r="AF271" t="str">
        <f>IF(原始数据!AN272="","",IF(COUNTIF(原始数据!272:272,原始数据!AN272)&gt;1,"×",""))</f>
        <v/>
      </c>
      <c r="AG271" t="str">
        <f>IF(原始数据!AO272="","",IF(COUNTIF(原始数据!272:272,原始数据!AO272)&gt;1,"×",""))</f>
        <v/>
      </c>
      <c r="AH271" t="str">
        <f>IF(原始数据!AP272="","",IF(COUNTIF(原始数据!272:272,原始数据!AP272)&gt;1,"×",""))</f>
        <v/>
      </c>
      <c r="AI271" t="str">
        <f>IF(原始数据!AQ272="","",IF(COUNTIF(原始数据!272:272,原始数据!AQ272)&gt;1,"×",""))</f>
        <v/>
      </c>
      <c r="AJ271" t="str">
        <f>IF(原始数据!AR272="","",IF(COUNTIF(原始数据!272:272,原始数据!AR272)&gt;1,"×",""))</f>
        <v/>
      </c>
      <c r="AK271" t="str">
        <f>IF(原始数据!AS272="","",IF(COUNTIF(原始数据!272:272,原始数据!AS272)&gt;1,"×",""))</f>
        <v/>
      </c>
      <c r="AL271" t="str">
        <f>IF(原始数据!AT272="","",IF(COUNTIF(原始数据!272:272,原始数据!AT272)&gt;1,"×",""))</f>
        <v/>
      </c>
      <c r="AM271" t="str">
        <f>IF(原始数据!AU272="","",IF(COUNTIF(原始数据!272:272,原始数据!AU272)&gt;1,"×",""))</f>
        <v/>
      </c>
      <c r="AN271" t="str">
        <f>IF(原始数据!AV272="","",IF(COUNTIF(原始数据!272:272,原始数据!AV272)&gt;1,"×",""))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IF(原始数据!X273="-","",IF(原始数据!X273="","",IF(COUNT(FIND(原始数据!X273,原始数据!273:273))=2,"×","")))</f>
        <v/>
      </c>
      <c r="W272" t="str">
        <f>IF(原始数据!Y273="","",IF(COUNTIF(原始数据!273:273,原始数据!Y273)&gt;1,"×",""))</f>
        <v/>
      </c>
      <c r="X272" t="str">
        <f>IF(原始数据!Z273="","",IF(COUNTIF(原始数据!273:273,原始数据!Z273)&gt;1,"×",""))</f>
        <v/>
      </c>
      <c r="Y272" t="str">
        <f>IF(原始数据!AB273="","",IF(COUNTIF(原始数据!273:273,原始数据!AB273)&gt;1,"×",""))</f>
        <v/>
      </c>
      <c r="Z272" t="str">
        <f>IF(原始数据!AC273="","",IF(COUNTIF(原始数据!273:273,原始数据!AC273)&gt;1,"×",""))</f>
        <v/>
      </c>
      <c r="AA272" t="str">
        <f>IF(原始数据!AE273="","",IF(COUNTIF(原始数据!273:273,原始数据!AE273)&gt;1,"×",""))</f>
        <v/>
      </c>
      <c r="AB272" t="str">
        <f>IF(原始数据!AF273="","",IF(COUNTIF(原始数据!273:273,原始数据!AF273)&gt;1,"×",""))</f>
        <v/>
      </c>
      <c r="AC272" t="str">
        <f>IF(原始数据!AK273="","",IF(COUNTIF(原始数据!273:273,原始数据!AK273)&gt;1,"×",""))</f>
        <v/>
      </c>
      <c r="AD272" t="str">
        <f>IF(原始数据!AL273="","",IF(COUNTIF(原始数据!273:273,原始数据!AL273)&gt;1,"×",""))</f>
        <v/>
      </c>
      <c r="AE272" t="str">
        <f>IF(原始数据!AM273="","",IF(COUNTIF(原始数据!273:273,原始数据!AM273)&gt;1,"×",""))</f>
        <v/>
      </c>
      <c r="AF272" t="str">
        <f>IF(原始数据!AN273="","",IF(COUNTIF(原始数据!273:273,原始数据!AN273)&gt;1,"×",""))</f>
        <v/>
      </c>
      <c r="AG272" t="str">
        <f>IF(原始数据!AO273="","",IF(COUNTIF(原始数据!273:273,原始数据!AO273)&gt;1,"×",""))</f>
        <v/>
      </c>
      <c r="AH272" t="str">
        <f>IF(原始数据!AP273="","",IF(COUNTIF(原始数据!273:273,原始数据!AP273)&gt;1,"×",""))</f>
        <v/>
      </c>
      <c r="AI272" t="str">
        <f>IF(原始数据!AQ273="","",IF(COUNTIF(原始数据!273:273,原始数据!AQ273)&gt;1,"×",""))</f>
        <v/>
      </c>
      <c r="AJ272" t="str">
        <f>IF(原始数据!AR273="","",IF(COUNTIF(原始数据!273:273,原始数据!AR273)&gt;1,"×",""))</f>
        <v/>
      </c>
      <c r="AK272" t="str">
        <f>IF(原始数据!AS273="","",IF(COUNTIF(原始数据!273:273,原始数据!AS273)&gt;1,"×",""))</f>
        <v/>
      </c>
      <c r="AL272" t="str">
        <f>IF(原始数据!AT273="","",IF(COUNTIF(原始数据!273:273,原始数据!AT273)&gt;1,"×",""))</f>
        <v/>
      </c>
      <c r="AM272" t="str">
        <f>IF(原始数据!AU273="","",IF(COUNTIF(原始数据!273:273,原始数据!AU273)&gt;1,"×",""))</f>
        <v/>
      </c>
      <c r="AN272" t="str">
        <f>IF(原始数据!AV273="","",IF(COUNTIF(原始数据!273:273,原始数据!AV273)&gt;1,"×",""))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IF(原始数据!X274="-","",IF(原始数据!X274="","",IF(COUNT(FIND(原始数据!X274,原始数据!274:274))=2,"×","")))</f>
        <v/>
      </c>
      <c r="W273" t="str">
        <f>IF(原始数据!Y274="","",IF(COUNTIF(原始数据!274:274,原始数据!Y274)&gt;1,"×",""))</f>
        <v/>
      </c>
      <c r="X273" t="str">
        <f>IF(原始数据!Z274="","",IF(COUNTIF(原始数据!274:274,原始数据!Z274)&gt;1,"×",""))</f>
        <v/>
      </c>
      <c r="Y273" t="str">
        <f>IF(原始数据!AB274="","",IF(COUNTIF(原始数据!274:274,原始数据!AB274)&gt;1,"×",""))</f>
        <v/>
      </c>
      <c r="Z273" t="str">
        <f>IF(原始数据!AC274="","",IF(COUNTIF(原始数据!274:274,原始数据!AC274)&gt;1,"×",""))</f>
        <v/>
      </c>
      <c r="AA273" t="str">
        <f>IF(原始数据!AE274="","",IF(COUNTIF(原始数据!274:274,原始数据!AE274)&gt;1,"×",""))</f>
        <v/>
      </c>
      <c r="AB273" t="str">
        <f>IF(原始数据!AF274="","",IF(COUNTIF(原始数据!274:274,原始数据!AF274)&gt;1,"×",""))</f>
        <v/>
      </c>
      <c r="AC273" t="str">
        <f>IF(原始数据!AK274="","",IF(COUNTIF(原始数据!274:274,原始数据!AK274)&gt;1,"×",""))</f>
        <v/>
      </c>
      <c r="AD273" t="str">
        <f>IF(原始数据!AL274="","",IF(COUNTIF(原始数据!274:274,原始数据!AL274)&gt;1,"×",""))</f>
        <v/>
      </c>
      <c r="AE273" t="str">
        <f>IF(原始数据!AM274="","",IF(COUNTIF(原始数据!274:274,原始数据!AM274)&gt;1,"×",""))</f>
        <v/>
      </c>
      <c r="AF273" t="str">
        <f>IF(原始数据!AN274="","",IF(COUNTIF(原始数据!274:274,原始数据!AN274)&gt;1,"×",""))</f>
        <v/>
      </c>
      <c r="AG273" t="str">
        <f>IF(原始数据!AO274="","",IF(COUNTIF(原始数据!274:274,原始数据!AO274)&gt;1,"×",""))</f>
        <v/>
      </c>
      <c r="AH273" t="str">
        <f>IF(原始数据!AP274="","",IF(COUNTIF(原始数据!274:274,原始数据!AP274)&gt;1,"×",""))</f>
        <v/>
      </c>
      <c r="AI273" t="str">
        <f>IF(原始数据!AQ274="","",IF(COUNTIF(原始数据!274:274,原始数据!AQ274)&gt;1,"×",""))</f>
        <v/>
      </c>
      <c r="AJ273" t="str">
        <f>IF(原始数据!AR274="","",IF(COUNTIF(原始数据!274:274,原始数据!AR274)&gt;1,"×",""))</f>
        <v/>
      </c>
      <c r="AK273" t="str">
        <f>IF(原始数据!AS274="","",IF(COUNTIF(原始数据!274:274,原始数据!AS274)&gt;1,"×",""))</f>
        <v/>
      </c>
      <c r="AL273" t="str">
        <f>IF(原始数据!AT274="","",IF(COUNTIF(原始数据!274:274,原始数据!AT274)&gt;1,"×",""))</f>
        <v/>
      </c>
      <c r="AM273" t="str">
        <f>IF(原始数据!AU274="","",IF(COUNTIF(原始数据!274:274,原始数据!AU274)&gt;1,"×",""))</f>
        <v/>
      </c>
      <c r="AN273" t="str">
        <f>IF(原始数据!AV274="","",IF(COUNTIF(原始数据!274:274,原始数据!AV274)&gt;1,"×",""))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IF(原始数据!X275="-","",IF(原始数据!X275="","",IF(COUNT(FIND(原始数据!X275,原始数据!275:275))=2,"×","")))</f>
        <v/>
      </c>
      <c r="W274" t="str">
        <f>IF(原始数据!Y275="","",IF(COUNTIF(原始数据!275:275,原始数据!Y275)&gt;1,"×",""))</f>
        <v/>
      </c>
      <c r="X274" t="str">
        <f>IF(原始数据!Z275="","",IF(COUNTIF(原始数据!275:275,原始数据!Z275)&gt;1,"×",""))</f>
        <v/>
      </c>
      <c r="Y274" t="str">
        <f>IF(原始数据!AB275="","",IF(COUNTIF(原始数据!275:275,原始数据!AB275)&gt;1,"×",""))</f>
        <v/>
      </c>
      <c r="Z274" t="str">
        <f>IF(原始数据!AC275="","",IF(COUNTIF(原始数据!275:275,原始数据!AC275)&gt;1,"×",""))</f>
        <v/>
      </c>
      <c r="AA274" t="str">
        <f>IF(原始数据!AE275="","",IF(COUNTIF(原始数据!275:275,原始数据!AE275)&gt;1,"×",""))</f>
        <v/>
      </c>
      <c r="AB274" t="str">
        <f>IF(原始数据!AF275="","",IF(COUNTIF(原始数据!275:275,原始数据!AF275)&gt;1,"×",""))</f>
        <v/>
      </c>
      <c r="AC274" t="str">
        <f>IF(原始数据!AK275="","",IF(COUNTIF(原始数据!275:275,原始数据!AK275)&gt;1,"×",""))</f>
        <v/>
      </c>
      <c r="AD274" t="str">
        <f>IF(原始数据!AL275="","",IF(COUNTIF(原始数据!275:275,原始数据!AL275)&gt;1,"×",""))</f>
        <v/>
      </c>
      <c r="AE274" t="str">
        <f>IF(原始数据!AM275="","",IF(COUNTIF(原始数据!275:275,原始数据!AM275)&gt;1,"×",""))</f>
        <v/>
      </c>
      <c r="AF274" t="str">
        <f>IF(原始数据!AN275="","",IF(COUNTIF(原始数据!275:275,原始数据!AN275)&gt;1,"×",""))</f>
        <v/>
      </c>
      <c r="AG274" t="str">
        <f>IF(原始数据!AO275="","",IF(COUNTIF(原始数据!275:275,原始数据!AO275)&gt;1,"×",""))</f>
        <v/>
      </c>
      <c r="AH274" t="str">
        <f>IF(原始数据!AP275="","",IF(COUNTIF(原始数据!275:275,原始数据!AP275)&gt;1,"×",""))</f>
        <v/>
      </c>
      <c r="AI274" t="str">
        <f>IF(原始数据!AQ275="","",IF(COUNTIF(原始数据!275:275,原始数据!AQ275)&gt;1,"×",""))</f>
        <v/>
      </c>
      <c r="AJ274" t="str">
        <f>IF(原始数据!AR275="","",IF(COUNTIF(原始数据!275:275,原始数据!AR275)&gt;1,"×",""))</f>
        <v/>
      </c>
      <c r="AK274" t="str">
        <f>IF(原始数据!AS275="","",IF(COUNTIF(原始数据!275:275,原始数据!AS275)&gt;1,"×",""))</f>
        <v/>
      </c>
      <c r="AL274" t="str">
        <f>IF(原始数据!AT275="","",IF(COUNTIF(原始数据!275:275,原始数据!AT275)&gt;1,"×",""))</f>
        <v/>
      </c>
      <c r="AM274" t="str">
        <f>IF(原始数据!AU275="","",IF(COUNTIF(原始数据!275:275,原始数据!AU275)&gt;1,"×",""))</f>
        <v/>
      </c>
      <c r="AN274" t="str">
        <f>IF(原始数据!AV275="","",IF(COUNTIF(原始数据!275:275,原始数据!AV275)&gt;1,"×",""))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IF(原始数据!X276="-","",IF(原始数据!X276="","",IF(COUNT(FIND(原始数据!X276,原始数据!276:276))=2,"×","")))</f>
        <v/>
      </c>
      <c r="W275" t="str">
        <f>IF(原始数据!Y276="","",IF(COUNTIF(原始数据!276:276,原始数据!Y276)&gt;1,"×",""))</f>
        <v/>
      </c>
      <c r="X275" t="str">
        <f>IF(原始数据!Z276="","",IF(COUNTIF(原始数据!276:276,原始数据!Z276)&gt;1,"×",""))</f>
        <v/>
      </c>
      <c r="Y275" t="str">
        <f>IF(原始数据!AB276="","",IF(COUNTIF(原始数据!276:276,原始数据!AB276)&gt;1,"×",""))</f>
        <v/>
      </c>
      <c r="Z275" t="str">
        <f>IF(原始数据!AC276="","",IF(COUNTIF(原始数据!276:276,原始数据!AC276)&gt;1,"×",""))</f>
        <v/>
      </c>
      <c r="AA275" t="str">
        <f>IF(原始数据!AE276="","",IF(COUNTIF(原始数据!276:276,原始数据!AE276)&gt;1,"×",""))</f>
        <v/>
      </c>
      <c r="AB275" t="str">
        <f>IF(原始数据!AF276="","",IF(COUNTIF(原始数据!276:276,原始数据!AF276)&gt;1,"×",""))</f>
        <v/>
      </c>
      <c r="AC275" t="str">
        <f>IF(原始数据!AK276="","",IF(COUNTIF(原始数据!276:276,原始数据!AK276)&gt;1,"×",""))</f>
        <v/>
      </c>
      <c r="AD275" t="str">
        <f>IF(原始数据!AL276="","",IF(COUNTIF(原始数据!276:276,原始数据!AL276)&gt;1,"×",""))</f>
        <v/>
      </c>
      <c r="AE275" t="str">
        <f>IF(原始数据!AM276="","",IF(COUNTIF(原始数据!276:276,原始数据!AM276)&gt;1,"×",""))</f>
        <v/>
      </c>
      <c r="AF275" t="str">
        <f>IF(原始数据!AN276="","",IF(COUNTIF(原始数据!276:276,原始数据!AN276)&gt;1,"×",""))</f>
        <v/>
      </c>
      <c r="AG275" t="str">
        <f>IF(原始数据!AO276="","",IF(COUNTIF(原始数据!276:276,原始数据!AO276)&gt;1,"×",""))</f>
        <v/>
      </c>
      <c r="AH275" t="str">
        <f>IF(原始数据!AP276="","",IF(COUNTIF(原始数据!276:276,原始数据!AP276)&gt;1,"×",""))</f>
        <v/>
      </c>
      <c r="AI275" t="str">
        <f>IF(原始数据!AQ276="","",IF(COUNTIF(原始数据!276:276,原始数据!AQ276)&gt;1,"×",""))</f>
        <v/>
      </c>
      <c r="AJ275" t="str">
        <f>IF(原始数据!AR276="","",IF(COUNTIF(原始数据!276:276,原始数据!AR276)&gt;1,"×",""))</f>
        <v/>
      </c>
      <c r="AK275" t="str">
        <f>IF(原始数据!AS276="","",IF(COUNTIF(原始数据!276:276,原始数据!AS276)&gt;1,"×",""))</f>
        <v/>
      </c>
      <c r="AL275" t="str">
        <f>IF(原始数据!AT276="","",IF(COUNTIF(原始数据!276:276,原始数据!AT276)&gt;1,"×",""))</f>
        <v/>
      </c>
      <c r="AM275" t="str">
        <f>IF(原始数据!AU276="","",IF(COUNTIF(原始数据!276:276,原始数据!AU276)&gt;1,"×",""))</f>
        <v/>
      </c>
      <c r="AN275" t="str">
        <f>IF(原始数据!AV276="","",IF(COUNTIF(原始数据!276:276,原始数据!AV276)&gt;1,"×",""))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IF(原始数据!X277="-","",IF(原始数据!X277="","",IF(COUNT(FIND(原始数据!X277,原始数据!277:277))=2,"×","")))</f>
        <v/>
      </c>
      <c r="W276" t="str">
        <f>IF(原始数据!Y277="","",IF(COUNTIF(原始数据!277:277,原始数据!Y277)&gt;1,"×",""))</f>
        <v/>
      </c>
      <c r="X276" t="str">
        <f>IF(原始数据!Z277="","",IF(COUNTIF(原始数据!277:277,原始数据!Z277)&gt;1,"×",""))</f>
        <v/>
      </c>
      <c r="Y276" t="str">
        <f>IF(原始数据!AB277="","",IF(COUNTIF(原始数据!277:277,原始数据!AB277)&gt;1,"×",""))</f>
        <v/>
      </c>
      <c r="Z276" t="str">
        <f>IF(原始数据!AC277="","",IF(COUNTIF(原始数据!277:277,原始数据!AC277)&gt;1,"×",""))</f>
        <v/>
      </c>
      <c r="AA276" t="str">
        <f>IF(原始数据!AE277="","",IF(COUNTIF(原始数据!277:277,原始数据!AE277)&gt;1,"×",""))</f>
        <v/>
      </c>
      <c r="AB276" t="str">
        <f>IF(原始数据!AF277="","",IF(COUNTIF(原始数据!277:277,原始数据!AF277)&gt;1,"×",""))</f>
        <v/>
      </c>
      <c r="AC276" t="str">
        <f>IF(原始数据!AK277="","",IF(COUNTIF(原始数据!277:277,原始数据!AK277)&gt;1,"×",""))</f>
        <v/>
      </c>
      <c r="AD276" t="str">
        <f>IF(原始数据!AL277="","",IF(COUNTIF(原始数据!277:277,原始数据!AL277)&gt;1,"×",""))</f>
        <v/>
      </c>
      <c r="AE276" t="str">
        <f>IF(原始数据!AM277="","",IF(COUNTIF(原始数据!277:277,原始数据!AM277)&gt;1,"×",""))</f>
        <v/>
      </c>
      <c r="AF276" t="str">
        <f>IF(原始数据!AN277="","",IF(COUNTIF(原始数据!277:277,原始数据!AN277)&gt;1,"×",""))</f>
        <v/>
      </c>
      <c r="AG276" t="str">
        <f>IF(原始数据!AO277="","",IF(COUNTIF(原始数据!277:277,原始数据!AO277)&gt;1,"×",""))</f>
        <v/>
      </c>
      <c r="AH276" t="str">
        <f>IF(原始数据!AP277="","",IF(COUNTIF(原始数据!277:277,原始数据!AP277)&gt;1,"×",""))</f>
        <v/>
      </c>
      <c r="AI276" t="str">
        <f>IF(原始数据!AQ277="","",IF(COUNTIF(原始数据!277:277,原始数据!AQ277)&gt;1,"×",""))</f>
        <v/>
      </c>
      <c r="AJ276" t="str">
        <f>IF(原始数据!AR277="","",IF(COUNTIF(原始数据!277:277,原始数据!AR277)&gt;1,"×",""))</f>
        <v/>
      </c>
      <c r="AK276" t="str">
        <f>IF(原始数据!AS277="","",IF(COUNTIF(原始数据!277:277,原始数据!AS277)&gt;1,"×",""))</f>
        <v/>
      </c>
      <c r="AL276" t="str">
        <f>IF(原始数据!AT277="","",IF(COUNTIF(原始数据!277:277,原始数据!AT277)&gt;1,"×",""))</f>
        <v/>
      </c>
      <c r="AM276" t="str">
        <f>IF(原始数据!AU277="","",IF(COUNTIF(原始数据!277:277,原始数据!AU277)&gt;1,"×",""))</f>
        <v/>
      </c>
      <c r="AN276" t="str">
        <f>IF(原始数据!AV277="","",IF(COUNTIF(原始数据!277:277,原始数据!AV277)&gt;1,"×",""))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IF(原始数据!X278="-","",IF(原始数据!X278="","",IF(COUNT(FIND(原始数据!X278,原始数据!278:278))=2,"×","")))</f>
        <v/>
      </c>
      <c r="W277" t="str">
        <f>IF(原始数据!Y278="","",IF(COUNTIF(原始数据!278:278,原始数据!Y278)&gt;1,"×",""))</f>
        <v/>
      </c>
      <c r="X277" t="str">
        <f>IF(原始数据!Z278="","",IF(COUNTIF(原始数据!278:278,原始数据!Z278)&gt;1,"×",""))</f>
        <v/>
      </c>
      <c r="Y277" t="str">
        <f>IF(原始数据!AB278="","",IF(COUNTIF(原始数据!278:278,原始数据!AB278)&gt;1,"×",""))</f>
        <v/>
      </c>
      <c r="Z277" t="str">
        <f>IF(原始数据!AC278="","",IF(COUNTIF(原始数据!278:278,原始数据!AC278)&gt;1,"×",""))</f>
        <v/>
      </c>
      <c r="AA277" t="str">
        <f>IF(原始数据!AE278="","",IF(COUNTIF(原始数据!278:278,原始数据!AE278)&gt;1,"×",""))</f>
        <v/>
      </c>
      <c r="AB277" t="str">
        <f>IF(原始数据!AF278="","",IF(COUNTIF(原始数据!278:278,原始数据!AF278)&gt;1,"×",""))</f>
        <v/>
      </c>
      <c r="AC277" t="str">
        <f>IF(原始数据!AK278="","",IF(COUNTIF(原始数据!278:278,原始数据!AK278)&gt;1,"×",""))</f>
        <v/>
      </c>
      <c r="AD277" t="str">
        <f>IF(原始数据!AL278="","",IF(COUNTIF(原始数据!278:278,原始数据!AL278)&gt;1,"×",""))</f>
        <v/>
      </c>
      <c r="AE277" t="str">
        <f>IF(原始数据!AM278="","",IF(COUNTIF(原始数据!278:278,原始数据!AM278)&gt;1,"×",""))</f>
        <v/>
      </c>
      <c r="AF277" t="str">
        <f>IF(原始数据!AN278="","",IF(COUNTIF(原始数据!278:278,原始数据!AN278)&gt;1,"×",""))</f>
        <v/>
      </c>
      <c r="AG277" t="str">
        <f>IF(原始数据!AO278="","",IF(COUNTIF(原始数据!278:278,原始数据!AO278)&gt;1,"×",""))</f>
        <v/>
      </c>
      <c r="AH277" t="str">
        <f>IF(原始数据!AP278="","",IF(COUNTIF(原始数据!278:278,原始数据!AP278)&gt;1,"×",""))</f>
        <v/>
      </c>
      <c r="AI277" t="str">
        <f>IF(原始数据!AQ278="","",IF(COUNTIF(原始数据!278:278,原始数据!AQ278)&gt;1,"×",""))</f>
        <v/>
      </c>
      <c r="AJ277" t="str">
        <f>IF(原始数据!AR278="","",IF(COUNTIF(原始数据!278:278,原始数据!AR278)&gt;1,"×",""))</f>
        <v/>
      </c>
      <c r="AK277" t="str">
        <f>IF(原始数据!AS278="","",IF(COUNTIF(原始数据!278:278,原始数据!AS278)&gt;1,"×",""))</f>
        <v/>
      </c>
      <c r="AL277" t="str">
        <f>IF(原始数据!AT278="","",IF(COUNTIF(原始数据!278:278,原始数据!AT278)&gt;1,"×",""))</f>
        <v/>
      </c>
      <c r="AM277" t="str">
        <f>IF(原始数据!AU278="","",IF(COUNTIF(原始数据!278:278,原始数据!AU278)&gt;1,"×",""))</f>
        <v/>
      </c>
      <c r="AN277" t="str">
        <f>IF(原始数据!AV278="","",IF(COUNTIF(原始数据!278:278,原始数据!AV278)&gt;1,"×",""))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IF(原始数据!X279="-","",IF(原始数据!X279="","",IF(COUNT(FIND(原始数据!X279,原始数据!279:279))=2,"×","")))</f>
        <v/>
      </c>
      <c r="W278" t="str">
        <f>IF(原始数据!Y279="","",IF(COUNTIF(原始数据!279:279,原始数据!Y279)&gt;1,"×",""))</f>
        <v/>
      </c>
      <c r="X278" t="str">
        <f>IF(原始数据!Z279="","",IF(COUNTIF(原始数据!279:279,原始数据!Z279)&gt;1,"×",""))</f>
        <v/>
      </c>
      <c r="Y278" t="str">
        <f>IF(原始数据!AB279="","",IF(COUNTIF(原始数据!279:279,原始数据!AB279)&gt;1,"×",""))</f>
        <v/>
      </c>
      <c r="Z278" t="str">
        <f>IF(原始数据!AC279="","",IF(COUNTIF(原始数据!279:279,原始数据!AC279)&gt;1,"×",""))</f>
        <v/>
      </c>
      <c r="AA278" t="str">
        <f>IF(原始数据!AE279="","",IF(COUNTIF(原始数据!279:279,原始数据!AE279)&gt;1,"×",""))</f>
        <v/>
      </c>
      <c r="AB278" t="str">
        <f>IF(原始数据!AF279="","",IF(COUNTIF(原始数据!279:279,原始数据!AF279)&gt;1,"×",""))</f>
        <v/>
      </c>
      <c r="AC278" t="str">
        <f>IF(原始数据!AK279="","",IF(COUNTIF(原始数据!279:279,原始数据!AK279)&gt;1,"×",""))</f>
        <v/>
      </c>
      <c r="AD278" t="str">
        <f>IF(原始数据!AL279="","",IF(COUNTIF(原始数据!279:279,原始数据!AL279)&gt;1,"×",""))</f>
        <v/>
      </c>
      <c r="AE278" t="str">
        <f>IF(原始数据!AM279="","",IF(COUNTIF(原始数据!279:279,原始数据!AM279)&gt;1,"×",""))</f>
        <v/>
      </c>
      <c r="AF278" t="str">
        <f>IF(原始数据!AN279="","",IF(COUNTIF(原始数据!279:279,原始数据!AN279)&gt;1,"×",""))</f>
        <v/>
      </c>
      <c r="AG278" t="str">
        <f>IF(原始数据!AO279="","",IF(COUNTIF(原始数据!279:279,原始数据!AO279)&gt;1,"×",""))</f>
        <v/>
      </c>
      <c r="AH278" t="str">
        <f>IF(原始数据!AP279="","",IF(COUNTIF(原始数据!279:279,原始数据!AP279)&gt;1,"×",""))</f>
        <v/>
      </c>
      <c r="AI278" t="str">
        <f>IF(原始数据!AQ279="","",IF(COUNTIF(原始数据!279:279,原始数据!AQ279)&gt;1,"×",""))</f>
        <v/>
      </c>
      <c r="AJ278" t="str">
        <f>IF(原始数据!AR279="","",IF(COUNTIF(原始数据!279:279,原始数据!AR279)&gt;1,"×",""))</f>
        <v/>
      </c>
      <c r="AK278" t="str">
        <f>IF(原始数据!AS279="","",IF(COUNTIF(原始数据!279:279,原始数据!AS279)&gt;1,"×",""))</f>
        <v/>
      </c>
      <c r="AL278" t="str">
        <f>IF(原始数据!AT279="","",IF(COUNTIF(原始数据!279:279,原始数据!AT279)&gt;1,"×",""))</f>
        <v/>
      </c>
      <c r="AM278" t="str">
        <f>IF(原始数据!AU279="","",IF(COUNTIF(原始数据!279:279,原始数据!AU279)&gt;1,"×",""))</f>
        <v/>
      </c>
      <c r="AN278" t="str">
        <f>IF(原始数据!AV279="","",IF(COUNTIF(原始数据!279:279,原始数据!AV279)&gt;1,"×",""))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IF(原始数据!X280="-","",IF(原始数据!X280="","",IF(COUNT(FIND(原始数据!X280,原始数据!280:280))=2,"×","")))</f>
        <v/>
      </c>
      <c r="W279" t="str">
        <f>IF(原始数据!Y280="","",IF(COUNTIF(原始数据!280:280,原始数据!Y280)&gt;1,"×",""))</f>
        <v/>
      </c>
      <c r="X279" t="str">
        <f>IF(原始数据!Z280="","",IF(COUNTIF(原始数据!280:280,原始数据!Z280)&gt;1,"×",""))</f>
        <v/>
      </c>
      <c r="Y279" t="str">
        <f>IF(原始数据!AB280="","",IF(COUNTIF(原始数据!280:280,原始数据!AB280)&gt;1,"×",""))</f>
        <v/>
      </c>
      <c r="Z279" t="str">
        <f>IF(原始数据!AC280="","",IF(COUNTIF(原始数据!280:280,原始数据!AC280)&gt;1,"×",""))</f>
        <v/>
      </c>
      <c r="AA279" t="str">
        <f>IF(原始数据!AE280="","",IF(COUNTIF(原始数据!280:280,原始数据!AE280)&gt;1,"×",""))</f>
        <v/>
      </c>
      <c r="AB279" t="str">
        <f>IF(原始数据!AF280="","",IF(COUNTIF(原始数据!280:280,原始数据!AF280)&gt;1,"×",""))</f>
        <v/>
      </c>
      <c r="AC279" t="str">
        <f>IF(原始数据!AK280="","",IF(COUNTIF(原始数据!280:280,原始数据!AK280)&gt;1,"×",""))</f>
        <v/>
      </c>
      <c r="AD279" t="str">
        <f>IF(原始数据!AL280="","",IF(COUNTIF(原始数据!280:280,原始数据!AL280)&gt;1,"×",""))</f>
        <v>×</v>
      </c>
      <c r="AE279" t="str">
        <f>IF(原始数据!AM280="","",IF(COUNTIF(原始数据!280:280,原始数据!AM280)&gt;1,"×",""))</f>
        <v/>
      </c>
      <c r="AF279" t="str">
        <f>IF(原始数据!AN280="","",IF(COUNTIF(原始数据!280:280,原始数据!AN280)&gt;1,"×",""))</f>
        <v/>
      </c>
      <c r="AG279" t="str">
        <f>IF(原始数据!AO280="","",IF(COUNTIF(原始数据!280:280,原始数据!AO280)&gt;1,"×",""))</f>
        <v/>
      </c>
      <c r="AH279" t="str">
        <f>IF(原始数据!AP280="","",IF(COUNTIF(原始数据!280:280,原始数据!AP280)&gt;1,"×",""))</f>
        <v/>
      </c>
      <c r="AI279" t="str">
        <f>IF(原始数据!AQ280="","",IF(COUNTIF(原始数据!280:280,原始数据!AQ280)&gt;1,"×",""))</f>
        <v/>
      </c>
      <c r="AJ279" t="str">
        <f>IF(原始数据!AR280="","",IF(COUNTIF(原始数据!280:280,原始数据!AR280)&gt;1,"×",""))</f>
        <v/>
      </c>
      <c r="AK279" t="str">
        <f>IF(原始数据!AS280="","",IF(COUNTIF(原始数据!280:280,原始数据!AS280)&gt;1,"×",""))</f>
        <v/>
      </c>
      <c r="AL279" t="str">
        <f>IF(原始数据!AT280="","",IF(COUNTIF(原始数据!280:280,原始数据!AT280)&gt;1,"×",""))</f>
        <v/>
      </c>
      <c r="AM279" t="str">
        <f>IF(原始数据!AU280="","",IF(COUNTIF(原始数据!280:280,原始数据!AU280)&gt;1,"×",""))</f>
        <v/>
      </c>
      <c r="AN279" t="str">
        <f>IF(原始数据!AV280="","",IF(COUNTIF(原始数据!280:280,原始数据!AV280)&gt;1,"×",""))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IF(原始数据!X281="-","",IF(原始数据!X281="","",IF(COUNT(FIND(原始数据!X281,原始数据!281:281))=2,"×","")))</f>
        <v/>
      </c>
      <c r="W280" t="str">
        <f>IF(原始数据!Y281="","",IF(COUNTIF(原始数据!281:281,原始数据!Y281)&gt;1,"×",""))</f>
        <v/>
      </c>
      <c r="X280" t="str">
        <f>IF(原始数据!Z281="","",IF(COUNTIF(原始数据!281:281,原始数据!Z281)&gt;1,"×",""))</f>
        <v/>
      </c>
      <c r="Y280" t="str">
        <f>IF(原始数据!AB281="","",IF(COUNTIF(原始数据!281:281,原始数据!AB281)&gt;1,"×",""))</f>
        <v/>
      </c>
      <c r="Z280" t="str">
        <f>IF(原始数据!AC281="","",IF(COUNTIF(原始数据!281:281,原始数据!AC281)&gt;1,"×",""))</f>
        <v/>
      </c>
      <c r="AA280" t="str">
        <f>IF(原始数据!AE281="","",IF(COUNTIF(原始数据!281:281,原始数据!AE281)&gt;1,"×",""))</f>
        <v/>
      </c>
      <c r="AB280" t="str">
        <f>IF(原始数据!AF281="","",IF(COUNTIF(原始数据!281:281,原始数据!AF281)&gt;1,"×",""))</f>
        <v/>
      </c>
      <c r="AC280" t="str">
        <f>IF(原始数据!AK281="","",IF(COUNTIF(原始数据!281:281,原始数据!AK281)&gt;1,"×",""))</f>
        <v/>
      </c>
      <c r="AD280" t="str">
        <f>IF(原始数据!AL281="","",IF(COUNTIF(原始数据!281:281,原始数据!AL281)&gt;1,"×",""))</f>
        <v/>
      </c>
      <c r="AE280" t="str">
        <f>IF(原始数据!AM281="","",IF(COUNTIF(原始数据!281:281,原始数据!AM281)&gt;1,"×",""))</f>
        <v/>
      </c>
      <c r="AF280" t="str">
        <f>IF(原始数据!AN281="","",IF(COUNTIF(原始数据!281:281,原始数据!AN281)&gt;1,"×",""))</f>
        <v/>
      </c>
      <c r="AG280" t="str">
        <f>IF(原始数据!AO281="","",IF(COUNTIF(原始数据!281:281,原始数据!AO281)&gt;1,"×",""))</f>
        <v/>
      </c>
      <c r="AH280" t="str">
        <f>IF(原始数据!AP281="","",IF(COUNTIF(原始数据!281:281,原始数据!AP281)&gt;1,"×",""))</f>
        <v/>
      </c>
      <c r="AI280" t="str">
        <f>IF(原始数据!AQ281="","",IF(COUNTIF(原始数据!281:281,原始数据!AQ281)&gt;1,"×",""))</f>
        <v/>
      </c>
      <c r="AJ280" t="str">
        <f>IF(原始数据!AR281="","",IF(COUNTIF(原始数据!281:281,原始数据!AR281)&gt;1,"×",""))</f>
        <v/>
      </c>
      <c r="AK280" t="str">
        <f>IF(原始数据!AS281="","",IF(COUNTIF(原始数据!281:281,原始数据!AS281)&gt;1,"×",""))</f>
        <v/>
      </c>
      <c r="AL280" t="str">
        <f>IF(原始数据!AT281="","",IF(COUNTIF(原始数据!281:281,原始数据!AT281)&gt;1,"×",""))</f>
        <v/>
      </c>
      <c r="AM280" t="str">
        <f>IF(原始数据!AU281="","",IF(COUNTIF(原始数据!281:281,原始数据!AU281)&gt;1,"×",""))</f>
        <v/>
      </c>
      <c r="AN280" t="str">
        <f>IF(原始数据!AV281="","",IF(COUNTIF(原始数据!281:281,原始数据!AV281)&gt;1,"×",""))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IF(原始数据!X282="-","",IF(原始数据!X282="","",IF(COUNT(FIND(原始数据!X282,原始数据!282:282))=2,"×","")))</f>
        <v/>
      </c>
      <c r="W281" t="str">
        <f>IF(原始数据!Y282="","",IF(COUNTIF(原始数据!282:282,原始数据!Y282)&gt;1,"×",""))</f>
        <v/>
      </c>
      <c r="X281" t="str">
        <f>IF(原始数据!Z282="","",IF(COUNTIF(原始数据!282:282,原始数据!Z282)&gt;1,"×",""))</f>
        <v/>
      </c>
      <c r="Y281" t="str">
        <f>IF(原始数据!AB282="","",IF(COUNTIF(原始数据!282:282,原始数据!AB282)&gt;1,"×",""))</f>
        <v/>
      </c>
      <c r="Z281" t="str">
        <f>IF(原始数据!AC282="","",IF(COUNTIF(原始数据!282:282,原始数据!AC282)&gt;1,"×",""))</f>
        <v/>
      </c>
      <c r="AA281" t="str">
        <f>IF(原始数据!AE282="","",IF(COUNTIF(原始数据!282:282,原始数据!AE282)&gt;1,"×",""))</f>
        <v/>
      </c>
      <c r="AB281" t="str">
        <f>IF(原始数据!AF282="","",IF(COUNTIF(原始数据!282:282,原始数据!AF282)&gt;1,"×",""))</f>
        <v/>
      </c>
      <c r="AC281" t="str">
        <f>IF(原始数据!AK282="","",IF(COUNTIF(原始数据!282:282,原始数据!AK282)&gt;1,"×",""))</f>
        <v/>
      </c>
      <c r="AD281" t="str">
        <f>IF(原始数据!AL282="","",IF(COUNTIF(原始数据!282:282,原始数据!AL282)&gt;1,"×",""))</f>
        <v/>
      </c>
      <c r="AE281" t="str">
        <f>IF(原始数据!AM282="","",IF(COUNTIF(原始数据!282:282,原始数据!AM282)&gt;1,"×",""))</f>
        <v/>
      </c>
      <c r="AF281" t="str">
        <f>IF(原始数据!AN282="","",IF(COUNTIF(原始数据!282:282,原始数据!AN282)&gt;1,"×",""))</f>
        <v/>
      </c>
      <c r="AG281" t="str">
        <f>IF(原始数据!AO282="","",IF(COUNTIF(原始数据!282:282,原始数据!AO282)&gt;1,"×",""))</f>
        <v/>
      </c>
      <c r="AH281" t="str">
        <f>IF(原始数据!AP282="","",IF(COUNTIF(原始数据!282:282,原始数据!AP282)&gt;1,"×",""))</f>
        <v/>
      </c>
      <c r="AI281" t="str">
        <f>IF(原始数据!AQ282="","",IF(COUNTIF(原始数据!282:282,原始数据!AQ282)&gt;1,"×",""))</f>
        <v/>
      </c>
      <c r="AJ281" t="str">
        <f>IF(原始数据!AR282="","",IF(COUNTIF(原始数据!282:282,原始数据!AR282)&gt;1,"×",""))</f>
        <v/>
      </c>
      <c r="AK281" t="str">
        <f>IF(原始数据!AS282="","",IF(COUNTIF(原始数据!282:282,原始数据!AS282)&gt;1,"×",""))</f>
        <v/>
      </c>
      <c r="AL281" t="str">
        <f>IF(原始数据!AT282="","",IF(COUNTIF(原始数据!282:282,原始数据!AT282)&gt;1,"×",""))</f>
        <v/>
      </c>
      <c r="AM281" t="str">
        <f>IF(原始数据!AU282="","",IF(COUNTIF(原始数据!282:282,原始数据!AU282)&gt;1,"×",""))</f>
        <v/>
      </c>
      <c r="AN281" t="str">
        <f>IF(原始数据!AV282="","",IF(COUNTIF(原始数据!282:282,原始数据!AV282)&gt;1,"×",""))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IF(原始数据!X283="-","",IF(原始数据!X283="","",IF(COUNT(FIND(原始数据!X283,原始数据!283:283))=2,"×","")))</f>
        <v/>
      </c>
      <c r="W282" t="str">
        <f>IF(原始数据!Y283="","",IF(COUNTIF(原始数据!283:283,原始数据!Y283)&gt;1,"×",""))</f>
        <v/>
      </c>
      <c r="X282" t="str">
        <f>IF(原始数据!Z283="","",IF(COUNTIF(原始数据!283:283,原始数据!Z283)&gt;1,"×",""))</f>
        <v/>
      </c>
      <c r="Y282" t="str">
        <f>IF(原始数据!AB283="","",IF(COUNTIF(原始数据!283:283,原始数据!AB283)&gt;1,"×",""))</f>
        <v/>
      </c>
      <c r="Z282" t="str">
        <f>IF(原始数据!AC283="","",IF(COUNTIF(原始数据!283:283,原始数据!AC283)&gt;1,"×",""))</f>
        <v/>
      </c>
      <c r="AA282" t="str">
        <f>IF(原始数据!AE283="","",IF(COUNTIF(原始数据!283:283,原始数据!AE283)&gt;1,"×",""))</f>
        <v/>
      </c>
      <c r="AB282" t="str">
        <f>IF(原始数据!AF283="","",IF(COUNTIF(原始数据!283:283,原始数据!AF283)&gt;1,"×",""))</f>
        <v/>
      </c>
      <c r="AC282" t="str">
        <f>IF(原始数据!AK283="","",IF(COUNTIF(原始数据!283:283,原始数据!AK283)&gt;1,"×",""))</f>
        <v/>
      </c>
      <c r="AD282" t="str">
        <f>IF(原始数据!AL283="","",IF(COUNTIF(原始数据!283:283,原始数据!AL283)&gt;1,"×",""))</f>
        <v/>
      </c>
      <c r="AE282" t="str">
        <f>IF(原始数据!AM283="","",IF(COUNTIF(原始数据!283:283,原始数据!AM283)&gt;1,"×",""))</f>
        <v/>
      </c>
      <c r="AF282" t="str">
        <f>IF(原始数据!AN283="","",IF(COUNTIF(原始数据!283:283,原始数据!AN283)&gt;1,"×",""))</f>
        <v/>
      </c>
      <c r="AG282" t="str">
        <f>IF(原始数据!AO283="","",IF(COUNTIF(原始数据!283:283,原始数据!AO283)&gt;1,"×",""))</f>
        <v/>
      </c>
      <c r="AH282" t="str">
        <f>IF(原始数据!AP283="","",IF(COUNTIF(原始数据!283:283,原始数据!AP283)&gt;1,"×",""))</f>
        <v/>
      </c>
      <c r="AI282" t="str">
        <f>IF(原始数据!AQ283="","",IF(COUNTIF(原始数据!283:283,原始数据!AQ283)&gt;1,"×",""))</f>
        <v/>
      </c>
      <c r="AJ282" t="str">
        <f>IF(原始数据!AR283="","",IF(COUNTIF(原始数据!283:283,原始数据!AR283)&gt;1,"×",""))</f>
        <v/>
      </c>
      <c r="AK282" t="str">
        <f>IF(原始数据!AS283="","",IF(COUNTIF(原始数据!283:283,原始数据!AS283)&gt;1,"×",""))</f>
        <v/>
      </c>
      <c r="AL282" t="str">
        <f>IF(原始数据!AT283="","",IF(COUNTIF(原始数据!283:283,原始数据!AT283)&gt;1,"×",""))</f>
        <v/>
      </c>
      <c r="AM282" t="str">
        <f>IF(原始数据!AU283="","",IF(COUNTIF(原始数据!283:283,原始数据!AU283)&gt;1,"×",""))</f>
        <v/>
      </c>
      <c r="AN282" t="str">
        <f>IF(原始数据!AV283="","",IF(COUNTIF(原始数据!283:283,原始数据!AV283)&gt;1,"×",""))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IF(原始数据!X284="-","",IF(原始数据!X284="","",IF(COUNT(FIND(原始数据!X284,原始数据!284:284))=2,"×","")))</f>
        <v/>
      </c>
      <c r="W283" t="str">
        <f>IF(原始数据!Y284="","",IF(COUNTIF(原始数据!284:284,原始数据!Y284)&gt;1,"×",""))</f>
        <v/>
      </c>
      <c r="X283" t="str">
        <f>IF(原始数据!Z284="","",IF(COUNTIF(原始数据!284:284,原始数据!Z284)&gt;1,"×",""))</f>
        <v/>
      </c>
      <c r="Y283" t="str">
        <f>IF(原始数据!AB284="","",IF(COUNTIF(原始数据!284:284,原始数据!AB284)&gt;1,"×",""))</f>
        <v/>
      </c>
      <c r="Z283" t="str">
        <f>IF(原始数据!AC284="","",IF(COUNTIF(原始数据!284:284,原始数据!AC284)&gt;1,"×",""))</f>
        <v/>
      </c>
      <c r="AA283" t="str">
        <f>IF(原始数据!AE284="","",IF(COUNTIF(原始数据!284:284,原始数据!AE284)&gt;1,"×",""))</f>
        <v/>
      </c>
      <c r="AB283" t="str">
        <f>IF(原始数据!AF284="","",IF(COUNTIF(原始数据!284:284,原始数据!AF284)&gt;1,"×",""))</f>
        <v/>
      </c>
      <c r="AC283" t="str">
        <f>IF(原始数据!AK284="","",IF(COUNTIF(原始数据!284:284,原始数据!AK284)&gt;1,"×",""))</f>
        <v/>
      </c>
      <c r="AD283" t="str">
        <f>IF(原始数据!AL284="","",IF(COUNTIF(原始数据!284:284,原始数据!AL284)&gt;1,"×",""))</f>
        <v/>
      </c>
      <c r="AE283" t="str">
        <f>IF(原始数据!AM284="","",IF(COUNTIF(原始数据!284:284,原始数据!AM284)&gt;1,"×",""))</f>
        <v/>
      </c>
      <c r="AF283" t="str">
        <f>IF(原始数据!AN284="","",IF(COUNTIF(原始数据!284:284,原始数据!AN284)&gt;1,"×",""))</f>
        <v/>
      </c>
      <c r="AG283" t="str">
        <f>IF(原始数据!AO284="","",IF(COUNTIF(原始数据!284:284,原始数据!AO284)&gt;1,"×",""))</f>
        <v/>
      </c>
      <c r="AH283" t="str">
        <f>IF(原始数据!AP284="","",IF(COUNTIF(原始数据!284:284,原始数据!AP284)&gt;1,"×",""))</f>
        <v/>
      </c>
      <c r="AI283" t="str">
        <f>IF(原始数据!AQ284="","",IF(COUNTIF(原始数据!284:284,原始数据!AQ284)&gt;1,"×",""))</f>
        <v/>
      </c>
      <c r="AJ283" t="str">
        <f>IF(原始数据!AR284="","",IF(COUNTIF(原始数据!284:284,原始数据!AR284)&gt;1,"×",""))</f>
        <v/>
      </c>
      <c r="AK283" t="str">
        <f>IF(原始数据!AS284="","",IF(COUNTIF(原始数据!284:284,原始数据!AS284)&gt;1,"×",""))</f>
        <v/>
      </c>
      <c r="AL283" t="str">
        <f>IF(原始数据!AT284="","",IF(COUNTIF(原始数据!284:284,原始数据!AT284)&gt;1,"×",""))</f>
        <v/>
      </c>
      <c r="AM283" t="str">
        <f>IF(原始数据!AU284="","",IF(COUNTIF(原始数据!284:284,原始数据!AU284)&gt;1,"×",""))</f>
        <v/>
      </c>
      <c r="AN283" t="str">
        <f>IF(原始数据!AV284="","",IF(COUNTIF(原始数据!284:284,原始数据!AV284)&gt;1,"×",""))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IF(原始数据!X285="-","",IF(原始数据!X285="","",IF(COUNT(FIND(原始数据!X285,原始数据!285:285))=2,"×","")))</f>
        <v/>
      </c>
      <c r="W284" t="str">
        <f>IF(原始数据!Y285="","",IF(COUNTIF(原始数据!285:285,原始数据!Y285)&gt;1,"×",""))</f>
        <v/>
      </c>
      <c r="X284" t="str">
        <f>IF(原始数据!Z285="","",IF(COUNTIF(原始数据!285:285,原始数据!Z285)&gt;1,"×",""))</f>
        <v/>
      </c>
      <c r="Y284" t="str">
        <f>IF(原始数据!AB285="","",IF(COUNTIF(原始数据!285:285,原始数据!AB285)&gt;1,"×",""))</f>
        <v/>
      </c>
      <c r="Z284" t="str">
        <f>IF(原始数据!AC285="","",IF(COUNTIF(原始数据!285:285,原始数据!AC285)&gt;1,"×",""))</f>
        <v/>
      </c>
      <c r="AA284" t="str">
        <f>IF(原始数据!AE285="","",IF(COUNTIF(原始数据!285:285,原始数据!AE285)&gt;1,"×",""))</f>
        <v/>
      </c>
      <c r="AB284" t="str">
        <f>IF(原始数据!AF285="","",IF(COUNTIF(原始数据!285:285,原始数据!AF285)&gt;1,"×",""))</f>
        <v/>
      </c>
      <c r="AC284" t="str">
        <f>IF(原始数据!AK285="","",IF(COUNTIF(原始数据!285:285,原始数据!AK285)&gt;1,"×",""))</f>
        <v/>
      </c>
      <c r="AD284" t="str">
        <f>IF(原始数据!AL285="","",IF(COUNTIF(原始数据!285:285,原始数据!AL285)&gt;1,"×",""))</f>
        <v/>
      </c>
      <c r="AE284" t="str">
        <f>IF(原始数据!AM285="","",IF(COUNTIF(原始数据!285:285,原始数据!AM285)&gt;1,"×",""))</f>
        <v/>
      </c>
      <c r="AF284" t="str">
        <f>IF(原始数据!AN285="","",IF(COUNTIF(原始数据!285:285,原始数据!AN285)&gt;1,"×",""))</f>
        <v/>
      </c>
      <c r="AG284" t="str">
        <f>IF(原始数据!AO285="","",IF(COUNTIF(原始数据!285:285,原始数据!AO285)&gt;1,"×",""))</f>
        <v/>
      </c>
      <c r="AH284" t="str">
        <f>IF(原始数据!AP285="","",IF(COUNTIF(原始数据!285:285,原始数据!AP285)&gt;1,"×",""))</f>
        <v/>
      </c>
      <c r="AI284" t="str">
        <f>IF(原始数据!AQ285="","",IF(COUNTIF(原始数据!285:285,原始数据!AQ285)&gt;1,"×",""))</f>
        <v/>
      </c>
      <c r="AJ284" t="str">
        <f>IF(原始数据!AR285="","",IF(COUNTIF(原始数据!285:285,原始数据!AR285)&gt;1,"×",""))</f>
        <v/>
      </c>
      <c r="AK284" t="str">
        <f>IF(原始数据!AS285="","",IF(COUNTIF(原始数据!285:285,原始数据!AS285)&gt;1,"×",""))</f>
        <v/>
      </c>
      <c r="AL284" t="str">
        <f>IF(原始数据!AT285="","",IF(COUNTIF(原始数据!285:285,原始数据!AT285)&gt;1,"×",""))</f>
        <v/>
      </c>
      <c r="AM284" t="str">
        <f>IF(原始数据!AU285="","",IF(COUNTIF(原始数据!285:285,原始数据!AU285)&gt;1,"×",""))</f>
        <v/>
      </c>
      <c r="AN284" t="str">
        <f>IF(原始数据!AV285="","",IF(COUNTIF(原始数据!285:285,原始数据!AV285)&gt;1,"×",""))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IF(原始数据!X286="-","",IF(原始数据!X286="","",IF(COUNT(FIND(原始数据!X286,原始数据!286:286))=2,"×","")))</f>
        <v/>
      </c>
      <c r="W285" t="str">
        <f>IF(原始数据!Y286="","",IF(COUNTIF(原始数据!286:286,原始数据!Y286)&gt;1,"×",""))</f>
        <v/>
      </c>
      <c r="X285" t="str">
        <f>IF(原始数据!Z286="","",IF(COUNTIF(原始数据!286:286,原始数据!Z286)&gt;1,"×",""))</f>
        <v/>
      </c>
      <c r="Y285" t="str">
        <f>IF(原始数据!AB286="","",IF(COUNTIF(原始数据!286:286,原始数据!AB286)&gt;1,"×",""))</f>
        <v/>
      </c>
      <c r="Z285" t="str">
        <f>IF(原始数据!AC286="","",IF(COUNTIF(原始数据!286:286,原始数据!AC286)&gt;1,"×",""))</f>
        <v/>
      </c>
      <c r="AA285" t="str">
        <f>IF(原始数据!AE286="","",IF(COUNTIF(原始数据!286:286,原始数据!AE286)&gt;1,"×",""))</f>
        <v/>
      </c>
      <c r="AB285" t="str">
        <f>IF(原始数据!AF286="","",IF(COUNTIF(原始数据!286:286,原始数据!AF286)&gt;1,"×",""))</f>
        <v/>
      </c>
      <c r="AC285" t="str">
        <f>IF(原始数据!AK286="","",IF(COUNTIF(原始数据!286:286,原始数据!AK286)&gt;1,"×",""))</f>
        <v/>
      </c>
      <c r="AD285" t="str">
        <f>IF(原始数据!AL286="","",IF(COUNTIF(原始数据!286:286,原始数据!AL286)&gt;1,"×",""))</f>
        <v/>
      </c>
      <c r="AE285" t="str">
        <f>IF(原始数据!AM286="","",IF(COUNTIF(原始数据!286:286,原始数据!AM286)&gt;1,"×",""))</f>
        <v/>
      </c>
      <c r="AF285" t="str">
        <f>IF(原始数据!AN286="","",IF(COUNTIF(原始数据!286:286,原始数据!AN286)&gt;1,"×",""))</f>
        <v/>
      </c>
      <c r="AG285" t="str">
        <f>IF(原始数据!AO286="","",IF(COUNTIF(原始数据!286:286,原始数据!AO286)&gt;1,"×",""))</f>
        <v/>
      </c>
      <c r="AH285" t="str">
        <f>IF(原始数据!AP286="","",IF(COUNTIF(原始数据!286:286,原始数据!AP286)&gt;1,"×",""))</f>
        <v/>
      </c>
      <c r="AI285" t="str">
        <f>IF(原始数据!AQ286="","",IF(COUNTIF(原始数据!286:286,原始数据!AQ286)&gt;1,"×",""))</f>
        <v/>
      </c>
      <c r="AJ285" t="str">
        <f>IF(原始数据!AR286="","",IF(COUNTIF(原始数据!286:286,原始数据!AR286)&gt;1,"×",""))</f>
        <v/>
      </c>
      <c r="AK285" t="str">
        <f>IF(原始数据!AS286="","",IF(COUNTIF(原始数据!286:286,原始数据!AS286)&gt;1,"×",""))</f>
        <v/>
      </c>
      <c r="AL285" t="str">
        <f>IF(原始数据!AT286="","",IF(COUNTIF(原始数据!286:286,原始数据!AT286)&gt;1,"×",""))</f>
        <v/>
      </c>
      <c r="AM285" t="str">
        <f>IF(原始数据!AU286="","",IF(COUNTIF(原始数据!286:286,原始数据!AU286)&gt;1,"×",""))</f>
        <v/>
      </c>
      <c r="AN285" t="str">
        <f>IF(原始数据!AV286="","",IF(COUNTIF(原始数据!286:286,原始数据!AV286)&gt;1,"×",""))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IF(原始数据!X287="-","",IF(原始数据!X287="","",IF(COUNT(FIND(原始数据!X287,原始数据!287:287))=2,"×","")))</f>
        <v/>
      </c>
      <c r="W286" t="str">
        <f>IF(原始数据!Y287="","",IF(COUNTIF(原始数据!287:287,原始数据!Y287)&gt;1,"×",""))</f>
        <v/>
      </c>
      <c r="X286" t="str">
        <f>IF(原始数据!Z287="","",IF(COUNTIF(原始数据!287:287,原始数据!Z287)&gt;1,"×",""))</f>
        <v/>
      </c>
      <c r="Y286" t="str">
        <f>IF(原始数据!AB287="","",IF(COUNTIF(原始数据!287:287,原始数据!AB287)&gt;1,"×",""))</f>
        <v/>
      </c>
      <c r="Z286" t="str">
        <f>IF(原始数据!AC287="","",IF(COUNTIF(原始数据!287:287,原始数据!AC287)&gt;1,"×",""))</f>
        <v/>
      </c>
      <c r="AA286" t="str">
        <f>IF(原始数据!AE287="","",IF(COUNTIF(原始数据!287:287,原始数据!AE287)&gt;1,"×",""))</f>
        <v/>
      </c>
      <c r="AB286" t="str">
        <f>IF(原始数据!AF287="","",IF(COUNTIF(原始数据!287:287,原始数据!AF287)&gt;1,"×",""))</f>
        <v/>
      </c>
      <c r="AC286" t="str">
        <f>IF(原始数据!AK287="","",IF(COUNTIF(原始数据!287:287,原始数据!AK287)&gt;1,"×",""))</f>
        <v/>
      </c>
      <c r="AD286" t="str">
        <f>IF(原始数据!AL287="","",IF(COUNTIF(原始数据!287:287,原始数据!AL287)&gt;1,"×",""))</f>
        <v/>
      </c>
      <c r="AE286" t="str">
        <f>IF(原始数据!AM287="","",IF(COUNTIF(原始数据!287:287,原始数据!AM287)&gt;1,"×",""))</f>
        <v/>
      </c>
      <c r="AF286" t="str">
        <f>IF(原始数据!AN287="","",IF(COUNTIF(原始数据!287:287,原始数据!AN287)&gt;1,"×",""))</f>
        <v/>
      </c>
      <c r="AG286" t="str">
        <f>IF(原始数据!AO287="","",IF(COUNTIF(原始数据!287:287,原始数据!AO287)&gt;1,"×",""))</f>
        <v/>
      </c>
      <c r="AH286" t="str">
        <f>IF(原始数据!AP287="","",IF(COUNTIF(原始数据!287:287,原始数据!AP287)&gt;1,"×",""))</f>
        <v/>
      </c>
      <c r="AI286" t="str">
        <f>IF(原始数据!AQ287="","",IF(COUNTIF(原始数据!287:287,原始数据!AQ287)&gt;1,"×",""))</f>
        <v/>
      </c>
      <c r="AJ286" t="str">
        <f>IF(原始数据!AR287="","",IF(COUNTIF(原始数据!287:287,原始数据!AR287)&gt;1,"×",""))</f>
        <v/>
      </c>
      <c r="AK286" t="str">
        <f>IF(原始数据!AS287="","",IF(COUNTIF(原始数据!287:287,原始数据!AS287)&gt;1,"×",""))</f>
        <v/>
      </c>
      <c r="AL286" t="str">
        <f>IF(原始数据!AT287="","",IF(COUNTIF(原始数据!287:287,原始数据!AT287)&gt;1,"×",""))</f>
        <v/>
      </c>
      <c r="AM286" t="str">
        <f>IF(原始数据!AU287="","",IF(COUNTIF(原始数据!287:287,原始数据!AU287)&gt;1,"×",""))</f>
        <v/>
      </c>
      <c r="AN286" t="str">
        <f>IF(原始数据!AV287="","",IF(COUNTIF(原始数据!287:287,原始数据!AV287)&gt;1,"×",""))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IF(原始数据!X288="-","",IF(原始数据!X288="","",IF(COUNT(FIND(原始数据!X288,原始数据!288:288))=2,"×","")))</f>
        <v/>
      </c>
      <c r="W287" t="str">
        <f>IF(原始数据!Y288="","",IF(COUNTIF(原始数据!288:288,原始数据!Y288)&gt;1,"×",""))</f>
        <v/>
      </c>
      <c r="X287" t="str">
        <f>IF(原始数据!Z288="","",IF(COUNTIF(原始数据!288:288,原始数据!Z288)&gt;1,"×",""))</f>
        <v/>
      </c>
      <c r="Y287" t="str">
        <f>IF(原始数据!AB288="","",IF(COUNTIF(原始数据!288:288,原始数据!AB288)&gt;1,"×",""))</f>
        <v/>
      </c>
      <c r="Z287" t="str">
        <f>IF(原始数据!AC288="","",IF(COUNTIF(原始数据!288:288,原始数据!AC288)&gt;1,"×",""))</f>
        <v/>
      </c>
      <c r="AA287" t="str">
        <f>IF(原始数据!AE288="","",IF(COUNTIF(原始数据!288:288,原始数据!AE288)&gt;1,"×",""))</f>
        <v/>
      </c>
      <c r="AB287" t="str">
        <f>IF(原始数据!AF288="","",IF(COUNTIF(原始数据!288:288,原始数据!AF288)&gt;1,"×",""))</f>
        <v/>
      </c>
      <c r="AC287" t="str">
        <f>IF(原始数据!AK288="","",IF(COUNTIF(原始数据!288:288,原始数据!AK288)&gt;1,"×",""))</f>
        <v/>
      </c>
      <c r="AD287" t="str">
        <f>IF(原始数据!AL288="","",IF(COUNTIF(原始数据!288:288,原始数据!AL288)&gt;1,"×",""))</f>
        <v/>
      </c>
      <c r="AE287" t="str">
        <f>IF(原始数据!AM288="","",IF(COUNTIF(原始数据!288:288,原始数据!AM288)&gt;1,"×",""))</f>
        <v/>
      </c>
      <c r="AF287" t="str">
        <f>IF(原始数据!AN288="","",IF(COUNTIF(原始数据!288:288,原始数据!AN288)&gt;1,"×",""))</f>
        <v/>
      </c>
      <c r="AG287" t="str">
        <f>IF(原始数据!AO288="","",IF(COUNTIF(原始数据!288:288,原始数据!AO288)&gt;1,"×",""))</f>
        <v/>
      </c>
      <c r="AH287" t="str">
        <f>IF(原始数据!AP288="","",IF(COUNTIF(原始数据!288:288,原始数据!AP288)&gt;1,"×",""))</f>
        <v/>
      </c>
      <c r="AI287" t="str">
        <f>IF(原始数据!AQ288="","",IF(COUNTIF(原始数据!288:288,原始数据!AQ288)&gt;1,"×",""))</f>
        <v/>
      </c>
      <c r="AJ287" t="str">
        <f>IF(原始数据!AR288="","",IF(COUNTIF(原始数据!288:288,原始数据!AR288)&gt;1,"×",""))</f>
        <v/>
      </c>
      <c r="AK287" t="str">
        <f>IF(原始数据!AS288="","",IF(COUNTIF(原始数据!288:288,原始数据!AS288)&gt;1,"×",""))</f>
        <v/>
      </c>
      <c r="AL287" t="str">
        <f>IF(原始数据!AT288="","",IF(COUNTIF(原始数据!288:288,原始数据!AT288)&gt;1,"×",""))</f>
        <v/>
      </c>
      <c r="AM287" t="str">
        <f>IF(原始数据!AU288="","",IF(COUNTIF(原始数据!288:288,原始数据!AU288)&gt;1,"×",""))</f>
        <v/>
      </c>
      <c r="AN287" t="str">
        <f>IF(原始数据!AV288="","",IF(COUNTIF(原始数据!288:288,原始数据!AV288)&gt;1,"×",""))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IF(原始数据!X289="-","",IF(原始数据!X289="","",IF(COUNT(FIND(原始数据!X289,原始数据!289:289))=2,"×","")))</f>
        <v/>
      </c>
      <c r="W288" t="str">
        <f>IF(原始数据!Y289="","",IF(COUNTIF(原始数据!289:289,原始数据!Y289)&gt;1,"×",""))</f>
        <v/>
      </c>
      <c r="X288" t="str">
        <f>IF(原始数据!Z289="","",IF(COUNTIF(原始数据!289:289,原始数据!Z289)&gt;1,"×",""))</f>
        <v/>
      </c>
      <c r="Y288" t="str">
        <f>IF(原始数据!AB289="","",IF(COUNTIF(原始数据!289:289,原始数据!AB289)&gt;1,"×",""))</f>
        <v/>
      </c>
      <c r="Z288" t="str">
        <f>IF(原始数据!AC289="","",IF(COUNTIF(原始数据!289:289,原始数据!AC289)&gt;1,"×",""))</f>
        <v/>
      </c>
      <c r="AA288" t="str">
        <f>IF(原始数据!AE289="","",IF(COUNTIF(原始数据!289:289,原始数据!AE289)&gt;1,"×",""))</f>
        <v/>
      </c>
      <c r="AB288" t="str">
        <f>IF(原始数据!AF289="","",IF(COUNTIF(原始数据!289:289,原始数据!AF289)&gt;1,"×",""))</f>
        <v/>
      </c>
      <c r="AC288" t="str">
        <f>IF(原始数据!AK289="","",IF(COUNTIF(原始数据!289:289,原始数据!AK289)&gt;1,"×",""))</f>
        <v/>
      </c>
      <c r="AD288" t="str">
        <f>IF(原始数据!AL289="","",IF(COUNTIF(原始数据!289:289,原始数据!AL289)&gt;1,"×",""))</f>
        <v/>
      </c>
      <c r="AE288" t="str">
        <f>IF(原始数据!AM289="","",IF(COUNTIF(原始数据!289:289,原始数据!AM289)&gt;1,"×",""))</f>
        <v/>
      </c>
      <c r="AF288" t="str">
        <f>IF(原始数据!AN289="","",IF(COUNTIF(原始数据!289:289,原始数据!AN289)&gt;1,"×",""))</f>
        <v/>
      </c>
      <c r="AG288" t="str">
        <f>IF(原始数据!AO289="","",IF(COUNTIF(原始数据!289:289,原始数据!AO289)&gt;1,"×",""))</f>
        <v/>
      </c>
      <c r="AH288" t="str">
        <f>IF(原始数据!AP289="","",IF(COUNTIF(原始数据!289:289,原始数据!AP289)&gt;1,"×",""))</f>
        <v/>
      </c>
      <c r="AI288" t="str">
        <f>IF(原始数据!AQ289="","",IF(COUNTIF(原始数据!289:289,原始数据!AQ289)&gt;1,"×",""))</f>
        <v/>
      </c>
      <c r="AJ288" t="str">
        <f>IF(原始数据!AR289="","",IF(COUNTIF(原始数据!289:289,原始数据!AR289)&gt;1,"×",""))</f>
        <v/>
      </c>
      <c r="AK288" t="str">
        <f>IF(原始数据!AS289="","",IF(COUNTIF(原始数据!289:289,原始数据!AS289)&gt;1,"×",""))</f>
        <v/>
      </c>
      <c r="AL288" t="str">
        <f>IF(原始数据!AT289="","",IF(COUNTIF(原始数据!289:289,原始数据!AT289)&gt;1,"×",""))</f>
        <v/>
      </c>
      <c r="AM288" t="str">
        <f>IF(原始数据!AU289="","",IF(COUNTIF(原始数据!289:289,原始数据!AU289)&gt;1,"×",""))</f>
        <v/>
      </c>
      <c r="AN288" t="str">
        <f>IF(原始数据!AV289="","",IF(COUNTIF(原始数据!289:289,原始数据!AV289)&gt;1,"×",""))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IF(原始数据!X290="-","",IF(原始数据!X290="","",IF(COUNT(FIND(原始数据!X290,原始数据!290:290))=2,"×","")))</f>
        <v/>
      </c>
      <c r="W289" t="str">
        <f>IF(原始数据!Y290="","",IF(COUNTIF(原始数据!290:290,原始数据!Y290)&gt;1,"×",""))</f>
        <v/>
      </c>
      <c r="X289" t="str">
        <f>IF(原始数据!Z290="","",IF(COUNTIF(原始数据!290:290,原始数据!Z290)&gt;1,"×",""))</f>
        <v/>
      </c>
      <c r="Y289" t="str">
        <f>IF(原始数据!AB290="","",IF(COUNTIF(原始数据!290:290,原始数据!AB290)&gt;1,"×",""))</f>
        <v/>
      </c>
      <c r="Z289" t="str">
        <f>IF(原始数据!AC290="","",IF(COUNTIF(原始数据!290:290,原始数据!AC290)&gt;1,"×",""))</f>
        <v/>
      </c>
      <c r="AA289" t="str">
        <f>IF(原始数据!AE290="","",IF(COUNTIF(原始数据!290:290,原始数据!AE290)&gt;1,"×",""))</f>
        <v/>
      </c>
      <c r="AB289" t="str">
        <f>IF(原始数据!AF290="","",IF(COUNTIF(原始数据!290:290,原始数据!AF290)&gt;1,"×",""))</f>
        <v/>
      </c>
      <c r="AC289" t="str">
        <f>IF(原始数据!AK290="","",IF(COUNTIF(原始数据!290:290,原始数据!AK290)&gt;1,"×",""))</f>
        <v/>
      </c>
      <c r="AD289" t="str">
        <f>IF(原始数据!AL290="","",IF(COUNTIF(原始数据!290:290,原始数据!AL290)&gt;1,"×",""))</f>
        <v/>
      </c>
      <c r="AE289" t="str">
        <f>IF(原始数据!AM290="","",IF(COUNTIF(原始数据!290:290,原始数据!AM290)&gt;1,"×",""))</f>
        <v/>
      </c>
      <c r="AF289" t="str">
        <f>IF(原始数据!AN290="","",IF(COUNTIF(原始数据!290:290,原始数据!AN290)&gt;1,"×",""))</f>
        <v/>
      </c>
      <c r="AG289" t="str">
        <f>IF(原始数据!AO290="","",IF(COUNTIF(原始数据!290:290,原始数据!AO290)&gt;1,"×",""))</f>
        <v/>
      </c>
      <c r="AH289" t="str">
        <f>IF(原始数据!AP290="","",IF(COUNTIF(原始数据!290:290,原始数据!AP290)&gt;1,"×",""))</f>
        <v/>
      </c>
      <c r="AI289" t="str">
        <f>IF(原始数据!AQ290="","",IF(COUNTIF(原始数据!290:290,原始数据!AQ290)&gt;1,"×",""))</f>
        <v/>
      </c>
      <c r="AJ289" t="str">
        <f>IF(原始数据!AR290="","",IF(COUNTIF(原始数据!290:290,原始数据!AR290)&gt;1,"×",""))</f>
        <v/>
      </c>
      <c r="AK289" t="str">
        <f>IF(原始数据!AS290="","",IF(COUNTIF(原始数据!290:290,原始数据!AS290)&gt;1,"×",""))</f>
        <v/>
      </c>
      <c r="AL289" t="str">
        <f>IF(原始数据!AT290="","",IF(COUNTIF(原始数据!290:290,原始数据!AT290)&gt;1,"×",""))</f>
        <v/>
      </c>
      <c r="AM289" t="str">
        <f>IF(原始数据!AU290="","",IF(COUNTIF(原始数据!290:290,原始数据!AU290)&gt;1,"×",""))</f>
        <v/>
      </c>
      <c r="AN289" t="str">
        <f>IF(原始数据!AV290="","",IF(COUNTIF(原始数据!290:290,原始数据!AV290)&gt;1,"×",""))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IF(原始数据!X291="-","",IF(原始数据!X291="","",IF(COUNT(FIND(原始数据!X291,原始数据!291:291))=2,"×","")))</f>
        <v/>
      </c>
      <c r="W290" t="str">
        <f>IF(原始数据!Y291="","",IF(COUNTIF(原始数据!291:291,原始数据!Y291)&gt;1,"×",""))</f>
        <v/>
      </c>
      <c r="X290" t="str">
        <f>IF(原始数据!Z291="","",IF(COUNTIF(原始数据!291:291,原始数据!Z291)&gt;1,"×",""))</f>
        <v/>
      </c>
      <c r="Y290" t="str">
        <f>IF(原始数据!AB291="","",IF(COUNTIF(原始数据!291:291,原始数据!AB291)&gt;1,"×",""))</f>
        <v/>
      </c>
      <c r="Z290" t="str">
        <f>IF(原始数据!AC291="","",IF(COUNTIF(原始数据!291:291,原始数据!AC291)&gt;1,"×",""))</f>
        <v/>
      </c>
      <c r="AA290" t="str">
        <f>IF(原始数据!AE291="","",IF(COUNTIF(原始数据!291:291,原始数据!AE291)&gt;1,"×",""))</f>
        <v/>
      </c>
      <c r="AB290" t="str">
        <f>IF(原始数据!AF291="","",IF(COUNTIF(原始数据!291:291,原始数据!AF291)&gt;1,"×",""))</f>
        <v/>
      </c>
      <c r="AC290" t="str">
        <f>IF(原始数据!AK291="","",IF(COUNTIF(原始数据!291:291,原始数据!AK291)&gt;1,"×",""))</f>
        <v/>
      </c>
      <c r="AD290" t="str">
        <f>IF(原始数据!AL291="","",IF(COUNTIF(原始数据!291:291,原始数据!AL291)&gt;1,"×",""))</f>
        <v/>
      </c>
      <c r="AE290" t="str">
        <f>IF(原始数据!AM291="","",IF(COUNTIF(原始数据!291:291,原始数据!AM291)&gt;1,"×",""))</f>
        <v/>
      </c>
      <c r="AF290" t="str">
        <f>IF(原始数据!AN291="","",IF(COUNTIF(原始数据!291:291,原始数据!AN291)&gt;1,"×",""))</f>
        <v/>
      </c>
      <c r="AG290" t="str">
        <f>IF(原始数据!AO291="","",IF(COUNTIF(原始数据!291:291,原始数据!AO291)&gt;1,"×",""))</f>
        <v/>
      </c>
      <c r="AH290" t="str">
        <f>IF(原始数据!AP291="","",IF(COUNTIF(原始数据!291:291,原始数据!AP291)&gt;1,"×",""))</f>
        <v/>
      </c>
      <c r="AI290" t="str">
        <f>IF(原始数据!AQ291="","",IF(COUNTIF(原始数据!291:291,原始数据!AQ291)&gt;1,"×",""))</f>
        <v/>
      </c>
      <c r="AJ290" t="str">
        <f>IF(原始数据!AR291="","",IF(COUNTIF(原始数据!291:291,原始数据!AR291)&gt;1,"×",""))</f>
        <v/>
      </c>
      <c r="AK290" t="str">
        <f>IF(原始数据!AS291="","",IF(COUNTIF(原始数据!291:291,原始数据!AS291)&gt;1,"×",""))</f>
        <v/>
      </c>
      <c r="AL290" t="str">
        <f>IF(原始数据!AT291="","",IF(COUNTIF(原始数据!291:291,原始数据!AT291)&gt;1,"×",""))</f>
        <v/>
      </c>
      <c r="AM290" t="str">
        <f>IF(原始数据!AU291="","",IF(COUNTIF(原始数据!291:291,原始数据!AU291)&gt;1,"×",""))</f>
        <v/>
      </c>
      <c r="AN290" t="str">
        <f>IF(原始数据!AV291="","",IF(COUNTIF(原始数据!291:291,原始数据!AV291)&gt;1,"×",""))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IF(原始数据!X292="-","",IF(原始数据!X292="","",IF(COUNT(FIND(原始数据!X292,原始数据!292:292))=2,"×","")))</f>
        <v/>
      </c>
      <c r="W291" t="str">
        <f>IF(原始数据!Y292="","",IF(COUNTIF(原始数据!292:292,原始数据!Y292)&gt;1,"×",""))</f>
        <v/>
      </c>
      <c r="X291" t="str">
        <f>IF(原始数据!Z292="","",IF(COUNTIF(原始数据!292:292,原始数据!Z292)&gt;1,"×",""))</f>
        <v/>
      </c>
      <c r="Y291" t="str">
        <f>IF(原始数据!AB292="","",IF(COUNTIF(原始数据!292:292,原始数据!AB292)&gt;1,"×",""))</f>
        <v/>
      </c>
      <c r="Z291" t="str">
        <f>IF(原始数据!AC292="","",IF(COUNTIF(原始数据!292:292,原始数据!AC292)&gt;1,"×",""))</f>
        <v/>
      </c>
      <c r="AA291" t="str">
        <f>IF(原始数据!AE292="","",IF(COUNTIF(原始数据!292:292,原始数据!AE292)&gt;1,"×",""))</f>
        <v/>
      </c>
      <c r="AB291" t="str">
        <f>IF(原始数据!AF292="","",IF(COUNTIF(原始数据!292:292,原始数据!AF292)&gt;1,"×",""))</f>
        <v/>
      </c>
      <c r="AC291" t="str">
        <f>IF(原始数据!AK292="","",IF(COUNTIF(原始数据!292:292,原始数据!AK292)&gt;1,"×",""))</f>
        <v/>
      </c>
      <c r="AD291" t="str">
        <f>IF(原始数据!AL292="","",IF(COUNTIF(原始数据!292:292,原始数据!AL292)&gt;1,"×",""))</f>
        <v/>
      </c>
      <c r="AE291" t="str">
        <f>IF(原始数据!AM292="","",IF(COUNTIF(原始数据!292:292,原始数据!AM292)&gt;1,"×",""))</f>
        <v/>
      </c>
      <c r="AF291" t="str">
        <f>IF(原始数据!AN292="","",IF(COUNTIF(原始数据!292:292,原始数据!AN292)&gt;1,"×",""))</f>
        <v/>
      </c>
      <c r="AG291" t="str">
        <f>IF(原始数据!AO292="","",IF(COUNTIF(原始数据!292:292,原始数据!AO292)&gt;1,"×",""))</f>
        <v/>
      </c>
      <c r="AH291" t="str">
        <f>IF(原始数据!AP292="","",IF(COUNTIF(原始数据!292:292,原始数据!AP292)&gt;1,"×",""))</f>
        <v/>
      </c>
      <c r="AI291" t="str">
        <f>IF(原始数据!AQ292="","",IF(COUNTIF(原始数据!292:292,原始数据!AQ292)&gt;1,"×",""))</f>
        <v/>
      </c>
      <c r="AJ291" t="str">
        <f>IF(原始数据!AR292="","",IF(COUNTIF(原始数据!292:292,原始数据!AR292)&gt;1,"×",""))</f>
        <v/>
      </c>
      <c r="AK291" t="str">
        <f>IF(原始数据!AS292="","",IF(COUNTIF(原始数据!292:292,原始数据!AS292)&gt;1,"×",""))</f>
        <v/>
      </c>
      <c r="AL291" t="str">
        <f>IF(原始数据!AT292="","",IF(COUNTIF(原始数据!292:292,原始数据!AT292)&gt;1,"×",""))</f>
        <v/>
      </c>
      <c r="AM291" t="str">
        <f>IF(原始数据!AU292="","",IF(COUNTIF(原始数据!292:292,原始数据!AU292)&gt;1,"×",""))</f>
        <v/>
      </c>
      <c r="AN291" t="str">
        <f>IF(原始数据!AV292="","",IF(COUNTIF(原始数据!292:292,原始数据!AV292)&gt;1,"×",""))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IF(原始数据!X293="-","",IF(原始数据!X293="","",IF(COUNT(FIND(原始数据!X293,原始数据!293:293))=2,"×","")))</f>
        <v/>
      </c>
      <c r="W292" t="str">
        <f>IF(原始数据!Y293="","",IF(COUNTIF(原始数据!293:293,原始数据!Y293)&gt;1,"×",""))</f>
        <v/>
      </c>
      <c r="X292" t="str">
        <f>IF(原始数据!Z293="","",IF(COUNTIF(原始数据!293:293,原始数据!Z293)&gt;1,"×",""))</f>
        <v/>
      </c>
      <c r="Y292" t="str">
        <f>IF(原始数据!AB293="","",IF(COUNTIF(原始数据!293:293,原始数据!AB293)&gt;1,"×",""))</f>
        <v/>
      </c>
      <c r="Z292" t="str">
        <f>IF(原始数据!AC293="","",IF(COUNTIF(原始数据!293:293,原始数据!AC293)&gt;1,"×",""))</f>
        <v/>
      </c>
      <c r="AA292" t="str">
        <f>IF(原始数据!AE293="","",IF(COUNTIF(原始数据!293:293,原始数据!AE293)&gt;1,"×",""))</f>
        <v/>
      </c>
      <c r="AB292" t="str">
        <f>IF(原始数据!AF293="","",IF(COUNTIF(原始数据!293:293,原始数据!AF293)&gt;1,"×",""))</f>
        <v/>
      </c>
      <c r="AC292" t="str">
        <f>IF(原始数据!AK293="","",IF(COUNTIF(原始数据!293:293,原始数据!AK293)&gt;1,"×",""))</f>
        <v/>
      </c>
      <c r="AD292" t="str">
        <f>IF(原始数据!AL293="","",IF(COUNTIF(原始数据!293:293,原始数据!AL293)&gt;1,"×",""))</f>
        <v/>
      </c>
      <c r="AE292" t="str">
        <f>IF(原始数据!AM293="","",IF(COUNTIF(原始数据!293:293,原始数据!AM293)&gt;1,"×",""))</f>
        <v/>
      </c>
      <c r="AF292" t="str">
        <f>IF(原始数据!AN293="","",IF(COUNTIF(原始数据!293:293,原始数据!AN293)&gt;1,"×",""))</f>
        <v/>
      </c>
      <c r="AG292" t="str">
        <f>IF(原始数据!AO293="","",IF(COUNTIF(原始数据!293:293,原始数据!AO293)&gt;1,"×",""))</f>
        <v/>
      </c>
      <c r="AH292" t="str">
        <f>IF(原始数据!AP293="","",IF(COUNTIF(原始数据!293:293,原始数据!AP293)&gt;1,"×",""))</f>
        <v/>
      </c>
      <c r="AI292" t="str">
        <f>IF(原始数据!AQ293="","",IF(COUNTIF(原始数据!293:293,原始数据!AQ293)&gt;1,"×",""))</f>
        <v/>
      </c>
      <c r="AJ292" t="str">
        <f>IF(原始数据!AR293="","",IF(COUNTIF(原始数据!293:293,原始数据!AR293)&gt;1,"×",""))</f>
        <v/>
      </c>
      <c r="AK292" t="str">
        <f>IF(原始数据!AS293="","",IF(COUNTIF(原始数据!293:293,原始数据!AS293)&gt;1,"×",""))</f>
        <v/>
      </c>
      <c r="AL292" t="str">
        <f>IF(原始数据!AT293="","",IF(COUNTIF(原始数据!293:293,原始数据!AT293)&gt;1,"×",""))</f>
        <v/>
      </c>
      <c r="AM292" t="str">
        <f>IF(原始数据!AU293="","",IF(COUNTIF(原始数据!293:293,原始数据!AU293)&gt;1,"×",""))</f>
        <v/>
      </c>
      <c r="AN292" t="str">
        <f>IF(原始数据!AV293="","",IF(COUNTIF(原始数据!293:293,原始数据!AV293)&gt;1,"×",""))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IF(原始数据!X294="-","",IF(原始数据!X294="","",IF(COUNT(FIND(原始数据!X294,原始数据!294:294))=2,"×","")))</f>
        <v/>
      </c>
      <c r="W293" t="str">
        <f>IF(原始数据!Y294="","",IF(COUNTIF(原始数据!294:294,原始数据!Y294)&gt;1,"×",""))</f>
        <v/>
      </c>
      <c r="X293" t="str">
        <f>IF(原始数据!Z294="","",IF(COUNTIF(原始数据!294:294,原始数据!Z294)&gt;1,"×",""))</f>
        <v/>
      </c>
      <c r="Y293" t="str">
        <f>IF(原始数据!AB294="","",IF(COUNTIF(原始数据!294:294,原始数据!AB294)&gt;1,"×",""))</f>
        <v/>
      </c>
      <c r="Z293" t="str">
        <f>IF(原始数据!AC294="","",IF(COUNTIF(原始数据!294:294,原始数据!AC294)&gt;1,"×",""))</f>
        <v/>
      </c>
      <c r="AA293" t="str">
        <f>IF(原始数据!AE294="","",IF(COUNTIF(原始数据!294:294,原始数据!AE294)&gt;1,"×",""))</f>
        <v/>
      </c>
      <c r="AB293" t="str">
        <f>IF(原始数据!AF294="","",IF(COUNTIF(原始数据!294:294,原始数据!AF294)&gt;1,"×",""))</f>
        <v/>
      </c>
      <c r="AC293" t="str">
        <f>IF(原始数据!AK294="","",IF(COUNTIF(原始数据!294:294,原始数据!AK294)&gt;1,"×",""))</f>
        <v/>
      </c>
      <c r="AD293" t="str">
        <f>IF(原始数据!AL294="","",IF(COUNTIF(原始数据!294:294,原始数据!AL294)&gt;1,"×",""))</f>
        <v/>
      </c>
      <c r="AE293" t="str">
        <f>IF(原始数据!AM294="","",IF(COUNTIF(原始数据!294:294,原始数据!AM294)&gt;1,"×",""))</f>
        <v/>
      </c>
      <c r="AF293" t="str">
        <f>IF(原始数据!AN294="","",IF(COUNTIF(原始数据!294:294,原始数据!AN294)&gt;1,"×",""))</f>
        <v/>
      </c>
      <c r="AG293" t="str">
        <f>IF(原始数据!AO294="","",IF(COUNTIF(原始数据!294:294,原始数据!AO294)&gt;1,"×",""))</f>
        <v/>
      </c>
      <c r="AH293" t="str">
        <f>IF(原始数据!AP294="","",IF(COUNTIF(原始数据!294:294,原始数据!AP294)&gt;1,"×",""))</f>
        <v/>
      </c>
      <c r="AI293" t="str">
        <f>IF(原始数据!AQ294="","",IF(COUNTIF(原始数据!294:294,原始数据!AQ294)&gt;1,"×",""))</f>
        <v/>
      </c>
      <c r="AJ293" t="str">
        <f>IF(原始数据!AR294="","",IF(COUNTIF(原始数据!294:294,原始数据!AR294)&gt;1,"×",""))</f>
        <v/>
      </c>
      <c r="AK293" t="str">
        <f>IF(原始数据!AS294="","",IF(COUNTIF(原始数据!294:294,原始数据!AS294)&gt;1,"×",""))</f>
        <v/>
      </c>
      <c r="AL293" t="str">
        <f>IF(原始数据!AT294="","",IF(COUNTIF(原始数据!294:294,原始数据!AT294)&gt;1,"×",""))</f>
        <v/>
      </c>
      <c r="AM293" t="str">
        <f>IF(原始数据!AU294="","",IF(COUNTIF(原始数据!294:294,原始数据!AU294)&gt;1,"×",""))</f>
        <v/>
      </c>
      <c r="AN293" t="str">
        <f>IF(原始数据!AV294="","",IF(COUNTIF(原始数据!294:294,原始数据!AV294)&gt;1,"×",""))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IF(原始数据!X295="-","",IF(原始数据!X295="","",IF(COUNT(FIND(原始数据!X295,原始数据!295:295))=2,"×","")))</f>
        <v/>
      </c>
      <c r="W294" t="str">
        <f>IF(原始数据!Y295="","",IF(COUNTIF(原始数据!295:295,原始数据!Y295)&gt;1,"×",""))</f>
        <v/>
      </c>
      <c r="X294" t="str">
        <f>IF(原始数据!Z295="","",IF(COUNTIF(原始数据!295:295,原始数据!Z295)&gt;1,"×",""))</f>
        <v/>
      </c>
      <c r="Y294" t="str">
        <f>IF(原始数据!AB295="","",IF(COUNTIF(原始数据!295:295,原始数据!AB295)&gt;1,"×",""))</f>
        <v/>
      </c>
      <c r="Z294" t="str">
        <f>IF(原始数据!AC295="","",IF(COUNTIF(原始数据!295:295,原始数据!AC295)&gt;1,"×",""))</f>
        <v/>
      </c>
      <c r="AA294" t="str">
        <f>IF(原始数据!AE295="","",IF(COUNTIF(原始数据!295:295,原始数据!AE295)&gt;1,"×",""))</f>
        <v/>
      </c>
      <c r="AB294" t="str">
        <f>IF(原始数据!AF295="","",IF(COUNTIF(原始数据!295:295,原始数据!AF295)&gt;1,"×",""))</f>
        <v/>
      </c>
      <c r="AC294" t="str">
        <f>IF(原始数据!AK295="","",IF(COUNTIF(原始数据!295:295,原始数据!AK295)&gt;1,"×",""))</f>
        <v/>
      </c>
      <c r="AD294" t="str">
        <f>IF(原始数据!AL295="","",IF(COUNTIF(原始数据!295:295,原始数据!AL295)&gt;1,"×",""))</f>
        <v/>
      </c>
      <c r="AE294" t="str">
        <f>IF(原始数据!AM295="","",IF(COUNTIF(原始数据!295:295,原始数据!AM295)&gt;1,"×",""))</f>
        <v/>
      </c>
      <c r="AF294" t="str">
        <f>IF(原始数据!AN295="","",IF(COUNTIF(原始数据!295:295,原始数据!AN295)&gt;1,"×",""))</f>
        <v/>
      </c>
      <c r="AG294" t="str">
        <f>IF(原始数据!AO295="","",IF(COUNTIF(原始数据!295:295,原始数据!AO295)&gt;1,"×",""))</f>
        <v/>
      </c>
      <c r="AH294" t="str">
        <f>IF(原始数据!AP295="","",IF(COUNTIF(原始数据!295:295,原始数据!AP295)&gt;1,"×",""))</f>
        <v/>
      </c>
      <c r="AI294" t="str">
        <f>IF(原始数据!AQ295="","",IF(COUNTIF(原始数据!295:295,原始数据!AQ295)&gt;1,"×",""))</f>
        <v/>
      </c>
      <c r="AJ294" t="str">
        <f>IF(原始数据!AR295="","",IF(COUNTIF(原始数据!295:295,原始数据!AR295)&gt;1,"×",""))</f>
        <v/>
      </c>
      <c r="AK294" t="str">
        <f>IF(原始数据!AS295="","",IF(COUNTIF(原始数据!295:295,原始数据!AS295)&gt;1,"×",""))</f>
        <v/>
      </c>
      <c r="AL294" t="str">
        <f>IF(原始数据!AT295="","",IF(COUNTIF(原始数据!295:295,原始数据!AT295)&gt;1,"×",""))</f>
        <v/>
      </c>
      <c r="AM294" t="str">
        <f>IF(原始数据!AU295="","",IF(COUNTIF(原始数据!295:295,原始数据!AU295)&gt;1,"×",""))</f>
        <v/>
      </c>
      <c r="AN294" t="str">
        <f>IF(原始数据!AV295="","",IF(COUNTIF(原始数据!295:295,原始数据!AV295)&gt;1,"×",""))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IF(原始数据!X296="-","",IF(原始数据!X296="","",IF(COUNT(FIND(原始数据!X296,原始数据!296:296))=2,"×","")))</f>
        <v/>
      </c>
      <c r="W295" t="str">
        <f>IF(原始数据!Y296="","",IF(COUNTIF(原始数据!296:296,原始数据!Y296)&gt;1,"×",""))</f>
        <v/>
      </c>
      <c r="X295" t="str">
        <f>IF(原始数据!Z296="","",IF(COUNTIF(原始数据!296:296,原始数据!Z296)&gt;1,"×",""))</f>
        <v/>
      </c>
      <c r="Y295" t="str">
        <f>IF(原始数据!AB296="","",IF(COUNTIF(原始数据!296:296,原始数据!AB296)&gt;1,"×",""))</f>
        <v/>
      </c>
      <c r="Z295" t="str">
        <f>IF(原始数据!AC296="","",IF(COUNTIF(原始数据!296:296,原始数据!AC296)&gt;1,"×",""))</f>
        <v/>
      </c>
      <c r="AA295" t="str">
        <f>IF(原始数据!AE296="","",IF(COUNTIF(原始数据!296:296,原始数据!AE296)&gt;1,"×",""))</f>
        <v/>
      </c>
      <c r="AB295" t="str">
        <f>IF(原始数据!AF296="","",IF(COUNTIF(原始数据!296:296,原始数据!AF296)&gt;1,"×",""))</f>
        <v/>
      </c>
      <c r="AC295" t="str">
        <f>IF(原始数据!AK296="","",IF(COUNTIF(原始数据!296:296,原始数据!AK296)&gt;1,"×",""))</f>
        <v/>
      </c>
      <c r="AD295" t="str">
        <f>IF(原始数据!AL296="","",IF(COUNTIF(原始数据!296:296,原始数据!AL296)&gt;1,"×",""))</f>
        <v/>
      </c>
      <c r="AE295" t="str">
        <f>IF(原始数据!AM296="","",IF(COUNTIF(原始数据!296:296,原始数据!AM296)&gt;1,"×",""))</f>
        <v/>
      </c>
      <c r="AF295" t="str">
        <f>IF(原始数据!AN296="","",IF(COUNTIF(原始数据!296:296,原始数据!AN296)&gt;1,"×",""))</f>
        <v/>
      </c>
      <c r="AG295" t="str">
        <f>IF(原始数据!AO296="","",IF(COUNTIF(原始数据!296:296,原始数据!AO296)&gt;1,"×",""))</f>
        <v/>
      </c>
      <c r="AH295" t="str">
        <f>IF(原始数据!AP296="","",IF(COUNTIF(原始数据!296:296,原始数据!AP296)&gt;1,"×",""))</f>
        <v/>
      </c>
      <c r="AI295" t="str">
        <f>IF(原始数据!AQ296="","",IF(COUNTIF(原始数据!296:296,原始数据!AQ296)&gt;1,"×",""))</f>
        <v/>
      </c>
      <c r="AJ295" t="str">
        <f>IF(原始数据!AR296="","",IF(COUNTIF(原始数据!296:296,原始数据!AR296)&gt;1,"×",""))</f>
        <v/>
      </c>
      <c r="AK295" t="str">
        <f>IF(原始数据!AS296="","",IF(COUNTIF(原始数据!296:296,原始数据!AS296)&gt;1,"×",""))</f>
        <v/>
      </c>
      <c r="AL295" t="str">
        <f>IF(原始数据!AT296="","",IF(COUNTIF(原始数据!296:296,原始数据!AT296)&gt;1,"×",""))</f>
        <v/>
      </c>
      <c r="AM295" t="str">
        <f>IF(原始数据!AU296="","",IF(COUNTIF(原始数据!296:296,原始数据!AU296)&gt;1,"×",""))</f>
        <v/>
      </c>
      <c r="AN295" t="str">
        <f>IF(原始数据!AV296="","",IF(COUNTIF(原始数据!296:296,原始数据!AV296)&gt;1,"×",""))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IF(原始数据!X297="-","",IF(原始数据!X297="","",IF(COUNT(FIND(原始数据!X297,原始数据!297:297))=2,"×","")))</f>
        <v/>
      </c>
      <c r="W296" t="str">
        <f>IF(原始数据!Y297="","",IF(COUNTIF(原始数据!297:297,原始数据!Y297)&gt;1,"×",""))</f>
        <v/>
      </c>
      <c r="X296" t="str">
        <f>IF(原始数据!Z297="","",IF(COUNTIF(原始数据!297:297,原始数据!Z297)&gt;1,"×",""))</f>
        <v/>
      </c>
      <c r="Y296" t="str">
        <f>IF(原始数据!AB297="","",IF(COUNTIF(原始数据!297:297,原始数据!AB297)&gt;1,"×",""))</f>
        <v/>
      </c>
      <c r="Z296" t="str">
        <f>IF(原始数据!AC297="","",IF(COUNTIF(原始数据!297:297,原始数据!AC297)&gt;1,"×",""))</f>
        <v/>
      </c>
      <c r="AA296" t="str">
        <f>IF(原始数据!AE297="","",IF(COUNTIF(原始数据!297:297,原始数据!AE297)&gt;1,"×",""))</f>
        <v/>
      </c>
      <c r="AB296" t="str">
        <f>IF(原始数据!AF297="","",IF(COUNTIF(原始数据!297:297,原始数据!AF297)&gt;1,"×",""))</f>
        <v/>
      </c>
      <c r="AC296" t="str">
        <f>IF(原始数据!AK297="","",IF(COUNTIF(原始数据!297:297,原始数据!AK297)&gt;1,"×",""))</f>
        <v/>
      </c>
      <c r="AD296" t="str">
        <f>IF(原始数据!AL297="","",IF(COUNTIF(原始数据!297:297,原始数据!AL297)&gt;1,"×",""))</f>
        <v/>
      </c>
      <c r="AE296" t="str">
        <f>IF(原始数据!AM297="","",IF(COUNTIF(原始数据!297:297,原始数据!AM297)&gt;1,"×",""))</f>
        <v/>
      </c>
      <c r="AF296" t="str">
        <f>IF(原始数据!AN297="","",IF(COUNTIF(原始数据!297:297,原始数据!AN297)&gt;1,"×",""))</f>
        <v/>
      </c>
      <c r="AG296" t="str">
        <f>IF(原始数据!AO297="","",IF(COUNTIF(原始数据!297:297,原始数据!AO297)&gt;1,"×",""))</f>
        <v/>
      </c>
      <c r="AH296" t="str">
        <f>IF(原始数据!AP297="","",IF(COUNTIF(原始数据!297:297,原始数据!AP297)&gt;1,"×",""))</f>
        <v/>
      </c>
      <c r="AI296" t="str">
        <f>IF(原始数据!AQ297="","",IF(COUNTIF(原始数据!297:297,原始数据!AQ297)&gt;1,"×",""))</f>
        <v/>
      </c>
      <c r="AJ296" t="str">
        <f>IF(原始数据!AR297="","",IF(COUNTIF(原始数据!297:297,原始数据!AR297)&gt;1,"×",""))</f>
        <v/>
      </c>
      <c r="AK296" t="str">
        <f>IF(原始数据!AS297="","",IF(COUNTIF(原始数据!297:297,原始数据!AS297)&gt;1,"×",""))</f>
        <v/>
      </c>
      <c r="AL296" t="str">
        <f>IF(原始数据!AT297="","",IF(COUNTIF(原始数据!297:297,原始数据!AT297)&gt;1,"×",""))</f>
        <v/>
      </c>
      <c r="AM296" t="str">
        <f>IF(原始数据!AU297="","",IF(COUNTIF(原始数据!297:297,原始数据!AU297)&gt;1,"×",""))</f>
        <v/>
      </c>
      <c r="AN296" t="str">
        <f>IF(原始数据!AV297="","",IF(COUNTIF(原始数据!297:297,原始数据!AV297)&gt;1,"×",""))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IF(原始数据!X298="-","",IF(原始数据!X298="","",IF(COUNT(FIND(原始数据!X298,原始数据!298:298))=2,"×","")))</f>
        <v/>
      </c>
      <c r="W297" t="str">
        <f>IF(原始数据!Y298="","",IF(COUNTIF(原始数据!298:298,原始数据!Y298)&gt;1,"×",""))</f>
        <v/>
      </c>
      <c r="X297" t="str">
        <f>IF(原始数据!Z298="","",IF(COUNTIF(原始数据!298:298,原始数据!Z298)&gt;1,"×",""))</f>
        <v/>
      </c>
      <c r="Y297" t="str">
        <f>IF(原始数据!AB298="","",IF(COUNTIF(原始数据!298:298,原始数据!AB298)&gt;1,"×",""))</f>
        <v/>
      </c>
      <c r="Z297" t="str">
        <f>IF(原始数据!AC298="","",IF(COUNTIF(原始数据!298:298,原始数据!AC298)&gt;1,"×",""))</f>
        <v/>
      </c>
      <c r="AA297" t="str">
        <f>IF(原始数据!AE298="","",IF(COUNTIF(原始数据!298:298,原始数据!AE298)&gt;1,"×",""))</f>
        <v/>
      </c>
      <c r="AB297" t="str">
        <f>IF(原始数据!AF298="","",IF(COUNTIF(原始数据!298:298,原始数据!AF298)&gt;1,"×",""))</f>
        <v/>
      </c>
      <c r="AC297" t="str">
        <f>IF(原始数据!AK298="","",IF(COUNTIF(原始数据!298:298,原始数据!AK298)&gt;1,"×",""))</f>
        <v/>
      </c>
      <c r="AD297" t="str">
        <f>IF(原始数据!AL298="","",IF(COUNTIF(原始数据!298:298,原始数据!AL298)&gt;1,"×",""))</f>
        <v/>
      </c>
      <c r="AE297" t="str">
        <f>IF(原始数据!AM298="","",IF(COUNTIF(原始数据!298:298,原始数据!AM298)&gt;1,"×",""))</f>
        <v/>
      </c>
      <c r="AF297" t="str">
        <f>IF(原始数据!AN298="","",IF(COUNTIF(原始数据!298:298,原始数据!AN298)&gt;1,"×",""))</f>
        <v/>
      </c>
      <c r="AG297" t="str">
        <f>IF(原始数据!AO298="","",IF(COUNTIF(原始数据!298:298,原始数据!AO298)&gt;1,"×",""))</f>
        <v/>
      </c>
      <c r="AH297" t="str">
        <f>IF(原始数据!AP298="","",IF(COUNTIF(原始数据!298:298,原始数据!AP298)&gt;1,"×",""))</f>
        <v/>
      </c>
      <c r="AI297" t="str">
        <f>IF(原始数据!AQ298="","",IF(COUNTIF(原始数据!298:298,原始数据!AQ298)&gt;1,"×",""))</f>
        <v/>
      </c>
      <c r="AJ297" t="str">
        <f>IF(原始数据!AR298="","",IF(COUNTIF(原始数据!298:298,原始数据!AR298)&gt;1,"×",""))</f>
        <v/>
      </c>
      <c r="AK297" t="str">
        <f>IF(原始数据!AS298="","",IF(COUNTIF(原始数据!298:298,原始数据!AS298)&gt;1,"×",""))</f>
        <v/>
      </c>
      <c r="AL297" t="str">
        <f>IF(原始数据!AT298="","",IF(COUNTIF(原始数据!298:298,原始数据!AT298)&gt;1,"×",""))</f>
        <v/>
      </c>
      <c r="AM297" t="str">
        <f>IF(原始数据!AU298="","",IF(COUNTIF(原始数据!298:298,原始数据!AU298)&gt;1,"×",""))</f>
        <v/>
      </c>
      <c r="AN297" t="str">
        <f>IF(原始数据!AV298="","",IF(COUNTIF(原始数据!298:298,原始数据!AV298)&gt;1,"×",""))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IF(原始数据!X299="-","",IF(原始数据!X299="","",IF(COUNT(FIND(原始数据!X299,原始数据!299:299))=2,"×","")))</f>
        <v/>
      </c>
      <c r="W298" t="str">
        <f>IF(原始数据!Y299="","",IF(COUNTIF(原始数据!299:299,原始数据!Y299)&gt;1,"×",""))</f>
        <v/>
      </c>
      <c r="X298" t="str">
        <f>IF(原始数据!Z299="","",IF(COUNTIF(原始数据!299:299,原始数据!Z299)&gt;1,"×",""))</f>
        <v/>
      </c>
      <c r="Y298" t="str">
        <f>IF(原始数据!AB299="","",IF(COUNTIF(原始数据!299:299,原始数据!AB299)&gt;1,"×",""))</f>
        <v/>
      </c>
      <c r="Z298" t="str">
        <f>IF(原始数据!AC299="","",IF(COUNTIF(原始数据!299:299,原始数据!AC299)&gt;1,"×",""))</f>
        <v/>
      </c>
      <c r="AA298" t="str">
        <f>IF(原始数据!AE299="","",IF(COUNTIF(原始数据!299:299,原始数据!AE299)&gt;1,"×",""))</f>
        <v/>
      </c>
      <c r="AB298" t="str">
        <f>IF(原始数据!AF299="","",IF(COUNTIF(原始数据!299:299,原始数据!AF299)&gt;1,"×",""))</f>
        <v/>
      </c>
      <c r="AC298" t="str">
        <f>IF(原始数据!AK299="","",IF(COUNTIF(原始数据!299:299,原始数据!AK299)&gt;1,"×",""))</f>
        <v/>
      </c>
      <c r="AD298" t="str">
        <f>IF(原始数据!AL299="","",IF(COUNTIF(原始数据!299:299,原始数据!AL299)&gt;1,"×",""))</f>
        <v/>
      </c>
      <c r="AE298" t="str">
        <f>IF(原始数据!AM299="","",IF(COUNTIF(原始数据!299:299,原始数据!AM299)&gt;1,"×",""))</f>
        <v/>
      </c>
      <c r="AF298" t="str">
        <f>IF(原始数据!AN299="","",IF(COUNTIF(原始数据!299:299,原始数据!AN299)&gt;1,"×",""))</f>
        <v/>
      </c>
      <c r="AG298" t="str">
        <f>IF(原始数据!AO299="","",IF(COUNTIF(原始数据!299:299,原始数据!AO299)&gt;1,"×",""))</f>
        <v/>
      </c>
      <c r="AH298" t="str">
        <f>IF(原始数据!AP299="","",IF(COUNTIF(原始数据!299:299,原始数据!AP299)&gt;1,"×",""))</f>
        <v/>
      </c>
      <c r="AI298" t="str">
        <f>IF(原始数据!AQ299="","",IF(COUNTIF(原始数据!299:299,原始数据!AQ299)&gt;1,"×",""))</f>
        <v/>
      </c>
      <c r="AJ298" t="str">
        <f>IF(原始数据!AR299="","",IF(COUNTIF(原始数据!299:299,原始数据!AR299)&gt;1,"×",""))</f>
        <v/>
      </c>
      <c r="AK298" t="str">
        <f>IF(原始数据!AS299="","",IF(COUNTIF(原始数据!299:299,原始数据!AS299)&gt;1,"×",""))</f>
        <v/>
      </c>
      <c r="AL298" t="str">
        <f>IF(原始数据!AT299="","",IF(COUNTIF(原始数据!299:299,原始数据!AT299)&gt;1,"×",""))</f>
        <v/>
      </c>
      <c r="AM298" t="str">
        <f>IF(原始数据!AU299="","",IF(COUNTIF(原始数据!299:299,原始数据!AU299)&gt;1,"×",""))</f>
        <v/>
      </c>
      <c r="AN298" t="str">
        <f>IF(原始数据!AV299="","",IF(COUNTIF(原始数据!299:299,原始数据!AV299)&gt;1,"×",""))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IF(原始数据!X300="-","",IF(原始数据!X300="","",IF(COUNT(FIND(原始数据!X300,原始数据!300:300))=2,"×","")))</f>
        <v/>
      </c>
      <c r="W299" t="str">
        <f>IF(原始数据!Y300="","",IF(COUNTIF(原始数据!300:300,原始数据!Y300)&gt;1,"×",""))</f>
        <v/>
      </c>
      <c r="X299" t="str">
        <f>IF(原始数据!Z300="","",IF(COUNTIF(原始数据!300:300,原始数据!Z300)&gt;1,"×",""))</f>
        <v/>
      </c>
      <c r="Y299" t="str">
        <f>IF(原始数据!AB300="","",IF(COUNTIF(原始数据!300:300,原始数据!AB300)&gt;1,"×",""))</f>
        <v/>
      </c>
      <c r="Z299" t="str">
        <f>IF(原始数据!AC300="","",IF(COUNTIF(原始数据!300:300,原始数据!AC300)&gt;1,"×",""))</f>
        <v/>
      </c>
      <c r="AA299" t="str">
        <f>IF(原始数据!AE300="","",IF(COUNTIF(原始数据!300:300,原始数据!AE300)&gt;1,"×",""))</f>
        <v/>
      </c>
      <c r="AB299" t="str">
        <f>IF(原始数据!AF300="","",IF(COUNTIF(原始数据!300:300,原始数据!AF300)&gt;1,"×",""))</f>
        <v/>
      </c>
      <c r="AC299" t="str">
        <f>IF(原始数据!AK300="","",IF(COUNTIF(原始数据!300:300,原始数据!AK300)&gt;1,"×",""))</f>
        <v/>
      </c>
      <c r="AD299" t="str">
        <f>IF(原始数据!AL300="","",IF(COUNTIF(原始数据!300:300,原始数据!AL300)&gt;1,"×",""))</f>
        <v/>
      </c>
      <c r="AE299" t="str">
        <f>IF(原始数据!AM300="","",IF(COUNTIF(原始数据!300:300,原始数据!AM300)&gt;1,"×",""))</f>
        <v/>
      </c>
      <c r="AF299" t="str">
        <f>IF(原始数据!AN300="","",IF(COUNTIF(原始数据!300:300,原始数据!AN300)&gt;1,"×",""))</f>
        <v/>
      </c>
      <c r="AG299" t="str">
        <f>IF(原始数据!AO300="","",IF(COUNTIF(原始数据!300:300,原始数据!AO300)&gt;1,"×",""))</f>
        <v/>
      </c>
      <c r="AH299" t="str">
        <f>IF(原始数据!AP300="","",IF(COUNTIF(原始数据!300:300,原始数据!AP300)&gt;1,"×",""))</f>
        <v/>
      </c>
      <c r="AI299" t="str">
        <f>IF(原始数据!AQ300="","",IF(COUNTIF(原始数据!300:300,原始数据!AQ300)&gt;1,"×",""))</f>
        <v/>
      </c>
      <c r="AJ299" t="str">
        <f>IF(原始数据!AR300="","",IF(COUNTIF(原始数据!300:300,原始数据!AR300)&gt;1,"×",""))</f>
        <v/>
      </c>
      <c r="AK299" t="str">
        <f>IF(原始数据!AS300="","",IF(COUNTIF(原始数据!300:300,原始数据!AS300)&gt;1,"×",""))</f>
        <v/>
      </c>
      <c r="AL299" t="str">
        <f>IF(原始数据!AT300="","",IF(COUNTIF(原始数据!300:300,原始数据!AT300)&gt;1,"×",""))</f>
        <v/>
      </c>
      <c r="AM299" t="str">
        <f>IF(原始数据!AU300="","",IF(COUNTIF(原始数据!300:300,原始数据!AU300)&gt;1,"×",""))</f>
        <v/>
      </c>
      <c r="AN299" t="str">
        <f>IF(原始数据!AV300="","",IF(COUNTIF(原始数据!300:300,原始数据!AV300)&gt;1,"×",""))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IF(原始数据!X301="-","",IF(原始数据!X301="","",IF(COUNT(FIND(原始数据!X301,原始数据!301:301))=2,"×","")))</f>
        <v/>
      </c>
      <c r="W300" t="str">
        <f>IF(原始数据!Y301="","",IF(COUNTIF(原始数据!301:301,原始数据!Y301)&gt;1,"×",""))</f>
        <v/>
      </c>
      <c r="X300" t="str">
        <f>IF(原始数据!Z301="","",IF(COUNTIF(原始数据!301:301,原始数据!Z301)&gt;1,"×",""))</f>
        <v/>
      </c>
      <c r="Y300" t="str">
        <f>IF(原始数据!AB301="","",IF(COUNTIF(原始数据!301:301,原始数据!AB301)&gt;1,"×",""))</f>
        <v/>
      </c>
      <c r="Z300" t="str">
        <f>IF(原始数据!AC301="","",IF(COUNTIF(原始数据!301:301,原始数据!AC301)&gt;1,"×",""))</f>
        <v/>
      </c>
      <c r="AA300" t="str">
        <f>IF(原始数据!AE301="","",IF(COUNTIF(原始数据!301:301,原始数据!AE301)&gt;1,"×",""))</f>
        <v/>
      </c>
      <c r="AB300" t="str">
        <f>IF(原始数据!AF301="","",IF(COUNTIF(原始数据!301:301,原始数据!AF301)&gt;1,"×",""))</f>
        <v/>
      </c>
      <c r="AC300" t="str">
        <f>IF(原始数据!AK301="","",IF(COUNTIF(原始数据!301:301,原始数据!AK301)&gt;1,"×",""))</f>
        <v/>
      </c>
      <c r="AD300" t="str">
        <f>IF(原始数据!AL301="","",IF(COUNTIF(原始数据!301:301,原始数据!AL301)&gt;1,"×",""))</f>
        <v/>
      </c>
      <c r="AE300" t="str">
        <f>IF(原始数据!AM301="","",IF(COUNTIF(原始数据!301:301,原始数据!AM301)&gt;1,"×",""))</f>
        <v/>
      </c>
      <c r="AF300" t="str">
        <f>IF(原始数据!AN301="","",IF(COUNTIF(原始数据!301:301,原始数据!AN301)&gt;1,"×",""))</f>
        <v/>
      </c>
      <c r="AG300" t="str">
        <f>IF(原始数据!AO301="","",IF(COUNTIF(原始数据!301:301,原始数据!AO301)&gt;1,"×",""))</f>
        <v/>
      </c>
      <c r="AH300" t="str">
        <f>IF(原始数据!AP301="","",IF(COUNTIF(原始数据!301:301,原始数据!AP301)&gt;1,"×",""))</f>
        <v/>
      </c>
      <c r="AI300" t="str">
        <f>IF(原始数据!AQ301="","",IF(COUNTIF(原始数据!301:301,原始数据!AQ301)&gt;1,"×",""))</f>
        <v/>
      </c>
      <c r="AJ300" t="str">
        <f>IF(原始数据!AR301="","",IF(COUNTIF(原始数据!301:301,原始数据!AR301)&gt;1,"×",""))</f>
        <v/>
      </c>
      <c r="AK300" t="str">
        <f>IF(原始数据!AS301="","",IF(COUNTIF(原始数据!301:301,原始数据!AS301)&gt;1,"×",""))</f>
        <v/>
      </c>
      <c r="AL300" t="str">
        <f>IF(原始数据!AT301="","",IF(COUNTIF(原始数据!301:301,原始数据!AT301)&gt;1,"×",""))</f>
        <v/>
      </c>
      <c r="AM300" t="str">
        <f>IF(原始数据!AU301="","",IF(COUNTIF(原始数据!301:301,原始数据!AU301)&gt;1,"×",""))</f>
        <v/>
      </c>
      <c r="AN300" t="str">
        <f>IF(原始数据!AV301="","",IF(COUNTIF(原始数据!301:301,原始数据!AV301)&gt;1,"×",""))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IF(原始数据!X302="-","",IF(原始数据!X302="","",IF(COUNT(FIND(原始数据!X302,原始数据!302:302))=2,"×","")))</f>
        <v/>
      </c>
      <c r="W301" t="str">
        <f>IF(原始数据!Y302="","",IF(COUNTIF(原始数据!302:302,原始数据!Y302)&gt;1,"×",""))</f>
        <v/>
      </c>
      <c r="X301" t="str">
        <f>IF(原始数据!Z302="","",IF(COUNTIF(原始数据!302:302,原始数据!Z302)&gt;1,"×",""))</f>
        <v/>
      </c>
      <c r="Y301" t="str">
        <f>IF(原始数据!AB302="","",IF(COUNTIF(原始数据!302:302,原始数据!AB302)&gt;1,"×",""))</f>
        <v/>
      </c>
      <c r="Z301" t="str">
        <f>IF(原始数据!AC302="","",IF(COUNTIF(原始数据!302:302,原始数据!AC302)&gt;1,"×",""))</f>
        <v/>
      </c>
      <c r="AA301" t="str">
        <f>IF(原始数据!AE302="","",IF(COUNTIF(原始数据!302:302,原始数据!AE302)&gt;1,"×",""))</f>
        <v/>
      </c>
      <c r="AB301" t="str">
        <f>IF(原始数据!AF302="","",IF(COUNTIF(原始数据!302:302,原始数据!AF302)&gt;1,"×",""))</f>
        <v/>
      </c>
      <c r="AC301" t="str">
        <f>IF(原始数据!AK302="","",IF(COUNTIF(原始数据!302:302,原始数据!AK302)&gt;1,"×",""))</f>
        <v/>
      </c>
      <c r="AD301" t="str">
        <f>IF(原始数据!AL302="","",IF(COUNTIF(原始数据!302:302,原始数据!AL302)&gt;1,"×",""))</f>
        <v/>
      </c>
      <c r="AE301" t="str">
        <f>IF(原始数据!AM302="","",IF(COUNTIF(原始数据!302:302,原始数据!AM302)&gt;1,"×",""))</f>
        <v/>
      </c>
      <c r="AF301" t="str">
        <f>IF(原始数据!AN302="","",IF(COUNTIF(原始数据!302:302,原始数据!AN302)&gt;1,"×",""))</f>
        <v/>
      </c>
      <c r="AG301" t="str">
        <f>IF(原始数据!AO302="","",IF(COUNTIF(原始数据!302:302,原始数据!AO302)&gt;1,"×",""))</f>
        <v/>
      </c>
      <c r="AH301" t="str">
        <f>IF(原始数据!AP302="","",IF(COUNTIF(原始数据!302:302,原始数据!AP302)&gt;1,"×",""))</f>
        <v/>
      </c>
      <c r="AI301" t="str">
        <f>IF(原始数据!AQ302="","",IF(COUNTIF(原始数据!302:302,原始数据!AQ302)&gt;1,"×",""))</f>
        <v/>
      </c>
      <c r="AJ301" t="str">
        <f>IF(原始数据!AR302="","",IF(COUNTIF(原始数据!302:302,原始数据!AR302)&gt;1,"×",""))</f>
        <v/>
      </c>
      <c r="AK301" t="str">
        <f>IF(原始数据!AS302="","",IF(COUNTIF(原始数据!302:302,原始数据!AS302)&gt;1,"×",""))</f>
        <v/>
      </c>
      <c r="AL301" t="str">
        <f>IF(原始数据!AT302="","",IF(COUNTIF(原始数据!302:302,原始数据!AT302)&gt;1,"×",""))</f>
        <v/>
      </c>
      <c r="AM301" t="str">
        <f>IF(原始数据!AU302="","",IF(COUNTIF(原始数据!302:302,原始数据!AU302)&gt;1,"×",""))</f>
        <v/>
      </c>
      <c r="AN301" t="str">
        <f>IF(原始数据!AV302="","",IF(COUNTIF(原始数据!302:302,原始数据!AV302)&gt;1,"×",""))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IF(原始数据!X303="-","",IF(原始数据!X303="","",IF(COUNT(FIND(原始数据!X303,原始数据!303:303))=2,"×","")))</f>
        <v/>
      </c>
      <c r="W302" t="str">
        <f>IF(原始数据!Y303="","",IF(COUNTIF(原始数据!303:303,原始数据!Y303)&gt;1,"×",""))</f>
        <v/>
      </c>
      <c r="X302" t="str">
        <f>IF(原始数据!Z303="","",IF(COUNTIF(原始数据!303:303,原始数据!Z303)&gt;1,"×",""))</f>
        <v/>
      </c>
      <c r="Y302" t="str">
        <f>IF(原始数据!AB303="","",IF(COUNTIF(原始数据!303:303,原始数据!AB303)&gt;1,"×",""))</f>
        <v/>
      </c>
      <c r="Z302" t="str">
        <f>IF(原始数据!AC303="","",IF(COUNTIF(原始数据!303:303,原始数据!AC303)&gt;1,"×",""))</f>
        <v/>
      </c>
      <c r="AA302" t="str">
        <f>IF(原始数据!AE303="","",IF(COUNTIF(原始数据!303:303,原始数据!AE303)&gt;1,"×",""))</f>
        <v/>
      </c>
      <c r="AB302" t="str">
        <f>IF(原始数据!AF303="","",IF(COUNTIF(原始数据!303:303,原始数据!AF303)&gt;1,"×",""))</f>
        <v/>
      </c>
      <c r="AC302" t="str">
        <f>IF(原始数据!AK303="","",IF(COUNTIF(原始数据!303:303,原始数据!AK303)&gt;1,"×",""))</f>
        <v/>
      </c>
      <c r="AD302" t="str">
        <f>IF(原始数据!AL303="","",IF(COUNTIF(原始数据!303:303,原始数据!AL303)&gt;1,"×",""))</f>
        <v/>
      </c>
      <c r="AE302" t="str">
        <f>IF(原始数据!AM303="","",IF(COUNTIF(原始数据!303:303,原始数据!AM303)&gt;1,"×",""))</f>
        <v/>
      </c>
      <c r="AF302" t="str">
        <f>IF(原始数据!AN303="","",IF(COUNTIF(原始数据!303:303,原始数据!AN303)&gt;1,"×",""))</f>
        <v/>
      </c>
      <c r="AG302" t="str">
        <f>IF(原始数据!AO303="","",IF(COUNTIF(原始数据!303:303,原始数据!AO303)&gt;1,"×",""))</f>
        <v/>
      </c>
      <c r="AH302" t="str">
        <f>IF(原始数据!AP303="","",IF(COUNTIF(原始数据!303:303,原始数据!AP303)&gt;1,"×",""))</f>
        <v/>
      </c>
      <c r="AI302" t="str">
        <f>IF(原始数据!AQ303="","",IF(COUNTIF(原始数据!303:303,原始数据!AQ303)&gt;1,"×",""))</f>
        <v/>
      </c>
      <c r="AJ302" t="str">
        <f>IF(原始数据!AR303="","",IF(COUNTIF(原始数据!303:303,原始数据!AR303)&gt;1,"×",""))</f>
        <v/>
      </c>
      <c r="AK302" t="str">
        <f>IF(原始数据!AS303="","",IF(COUNTIF(原始数据!303:303,原始数据!AS303)&gt;1,"×",""))</f>
        <v/>
      </c>
      <c r="AL302" t="str">
        <f>IF(原始数据!AT303="","",IF(COUNTIF(原始数据!303:303,原始数据!AT303)&gt;1,"×",""))</f>
        <v/>
      </c>
      <c r="AM302" t="str">
        <f>IF(原始数据!AU303="","",IF(COUNTIF(原始数据!303:303,原始数据!AU303)&gt;1,"×",""))</f>
        <v/>
      </c>
      <c r="AN302" t="str">
        <f>IF(原始数据!AV303="","",IF(COUNTIF(原始数据!303:303,原始数据!AV303)&gt;1,"×",""))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IF(原始数据!X304="-","",IF(原始数据!X304="","",IF(COUNT(FIND(原始数据!X304,原始数据!304:304))=2,"×","")))</f>
        <v/>
      </c>
      <c r="W303" t="str">
        <f>IF(原始数据!Y304="","",IF(COUNTIF(原始数据!304:304,原始数据!Y304)&gt;1,"×",""))</f>
        <v/>
      </c>
      <c r="X303" t="str">
        <f>IF(原始数据!Z304="","",IF(COUNTIF(原始数据!304:304,原始数据!Z304)&gt;1,"×",""))</f>
        <v/>
      </c>
      <c r="Y303" t="str">
        <f>IF(原始数据!AB304="","",IF(COUNTIF(原始数据!304:304,原始数据!AB304)&gt;1,"×",""))</f>
        <v/>
      </c>
      <c r="Z303" t="str">
        <f>IF(原始数据!AC304="","",IF(COUNTIF(原始数据!304:304,原始数据!AC304)&gt;1,"×",""))</f>
        <v/>
      </c>
      <c r="AA303" t="str">
        <f>IF(原始数据!AE304="","",IF(COUNTIF(原始数据!304:304,原始数据!AE304)&gt;1,"×",""))</f>
        <v/>
      </c>
      <c r="AB303" t="str">
        <f>IF(原始数据!AF304="","",IF(COUNTIF(原始数据!304:304,原始数据!AF304)&gt;1,"×",""))</f>
        <v/>
      </c>
      <c r="AC303" t="str">
        <f>IF(原始数据!AK304="","",IF(COUNTIF(原始数据!304:304,原始数据!AK304)&gt;1,"×",""))</f>
        <v/>
      </c>
      <c r="AD303" t="str">
        <f>IF(原始数据!AL304="","",IF(COUNTIF(原始数据!304:304,原始数据!AL304)&gt;1,"×",""))</f>
        <v/>
      </c>
      <c r="AE303" t="str">
        <f>IF(原始数据!AM304="","",IF(COUNTIF(原始数据!304:304,原始数据!AM304)&gt;1,"×",""))</f>
        <v/>
      </c>
      <c r="AF303" t="str">
        <f>IF(原始数据!AN304="","",IF(COUNTIF(原始数据!304:304,原始数据!AN304)&gt;1,"×",""))</f>
        <v/>
      </c>
      <c r="AG303" t="str">
        <f>IF(原始数据!AO304="","",IF(COUNTIF(原始数据!304:304,原始数据!AO304)&gt;1,"×",""))</f>
        <v/>
      </c>
      <c r="AH303" t="str">
        <f>IF(原始数据!AP304="","",IF(COUNTIF(原始数据!304:304,原始数据!AP304)&gt;1,"×",""))</f>
        <v/>
      </c>
      <c r="AI303" t="str">
        <f>IF(原始数据!AQ304="","",IF(COUNTIF(原始数据!304:304,原始数据!AQ304)&gt;1,"×",""))</f>
        <v/>
      </c>
      <c r="AJ303" t="str">
        <f>IF(原始数据!AR304="","",IF(COUNTIF(原始数据!304:304,原始数据!AR304)&gt;1,"×",""))</f>
        <v/>
      </c>
      <c r="AK303" t="str">
        <f>IF(原始数据!AS304="","",IF(COUNTIF(原始数据!304:304,原始数据!AS304)&gt;1,"×",""))</f>
        <v/>
      </c>
      <c r="AL303" t="str">
        <f>IF(原始数据!AT304="","",IF(COUNTIF(原始数据!304:304,原始数据!AT304)&gt;1,"×",""))</f>
        <v/>
      </c>
      <c r="AM303" t="str">
        <f>IF(原始数据!AU304="","",IF(COUNTIF(原始数据!304:304,原始数据!AU304)&gt;1,"×",""))</f>
        <v/>
      </c>
      <c r="AN303" t="str">
        <f>IF(原始数据!AV304="","",IF(COUNTIF(原始数据!304:304,原始数据!AV304)&gt;1,"×",""))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IF(原始数据!X305="-","",IF(原始数据!X305="","",IF(COUNT(FIND(原始数据!X305,原始数据!305:305))=2,"×","")))</f>
        <v/>
      </c>
      <c r="W304" t="str">
        <f>IF(原始数据!Y305="","",IF(COUNTIF(原始数据!305:305,原始数据!Y305)&gt;1,"×",""))</f>
        <v/>
      </c>
      <c r="X304" t="str">
        <f>IF(原始数据!Z305="","",IF(COUNTIF(原始数据!305:305,原始数据!Z305)&gt;1,"×",""))</f>
        <v/>
      </c>
      <c r="Y304" t="str">
        <f>IF(原始数据!AB305="","",IF(COUNTIF(原始数据!305:305,原始数据!AB305)&gt;1,"×",""))</f>
        <v/>
      </c>
      <c r="Z304" t="str">
        <f>IF(原始数据!AC305="","",IF(COUNTIF(原始数据!305:305,原始数据!AC305)&gt;1,"×",""))</f>
        <v/>
      </c>
      <c r="AA304" t="str">
        <f>IF(原始数据!AE305="","",IF(COUNTIF(原始数据!305:305,原始数据!AE305)&gt;1,"×",""))</f>
        <v/>
      </c>
      <c r="AB304" t="str">
        <f>IF(原始数据!AF305="","",IF(COUNTIF(原始数据!305:305,原始数据!AF305)&gt;1,"×",""))</f>
        <v/>
      </c>
      <c r="AC304" t="str">
        <f>IF(原始数据!AK305="","",IF(COUNTIF(原始数据!305:305,原始数据!AK305)&gt;1,"×",""))</f>
        <v/>
      </c>
      <c r="AD304" t="str">
        <f>IF(原始数据!AL305="","",IF(COUNTIF(原始数据!305:305,原始数据!AL305)&gt;1,"×",""))</f>
        <v/>
      </c>
      <c r="AE304" t="str">
        <f>IF(原始数据!AM305="","",IF(COUNTIF(原始数据!305:305,原始数据!AM305)&gt;1,"×",""))</f>
        <v/>
      </c>
      <c r="AF304" t="str">
        <f>IF(原始数据!AN305="","",IF(COUNTIF(原始数据!305:305,原始数据!AN305)&gt;1,"×",""))</f>
        <v/>
      </c>
      <c r="AG304" t="str">
        <f>IF(原始数据!AO305="","",IF(COUNTIF(原始数据!305:305,原始数据!AO305)&gt;1,"×",""))</f>
        <v/>
      </c>
      <c r="AH304" t="str">
        <f>IF(原始数据!AP305="","",IF(COUNTIF(原始数据!305:305,原始数据!AP305)&gt;1,"×",""))</f>
        <v/>
      </c>
      <c r="AI304" t="str">
        <f>IF(原始数据!AQ305="","",IF(COUNTIF(原始数据!305:305,原始数据!AQ305)&gt;1,"×",""))</f>
        <v/>
      </c>
      <c r="AJ304" t="str">
        <f>IF(原始数据!AR305="","",IF(COUNTIF(原始数据!305:305,原始数据!AR305)&gt;1,"×",""))</f>
        <v/>
      </c>
      <c r="AK304" t="str">
        <f>IF(原始数据!AS305="","",IF(COUNTIF(原始数据!305:305,原始数据!AS305)&gt;1,"×",""))</f>
        <v/>
      </c>
      <c r="AL304" t="str">
        <f>IF(原始数据!AT305="","",IF(COUNTIF(原始数据!305:305,原始数据!AT305)&gt;1,"×",""))</f>
        <v/>
      </c>
      <c r="AM304" t="str">
        <f>IF(原始数据!AU305="","",IF(COUNTIF(原始数据!305:305,原始数据!AU305)&gt;1,"×",""))</f>
        <v/>
      </c>
      <c r="AN304" t="str">
        <f>IF(原始数据!AV305="","",IF(COUNTIF(原始数据!305:305,原始数据!AV305)&gt;1,"×",""))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IF(原始数据!X306="-","",IF(原始数据!X306="","",IF(COUNT(FIND(原始数据!X306,原始数据!306:306))=2,"×","")))</f>
        <v/>
      </c>
      <c r="W305" t="str">
        <f>IF(原始数据!Y306="","",IF(COUNTIF(原始数据!306:306,原始数据!Y306)&gt;1,"×",""))</f>
        <v/>
      </c>
      <c r="X305" t="str">
        <f>IF(原始数据!Z306="","",IF(COUNTIF(原始数据!306:306,原始数据!Z306)&gt;1,"×",""))</f>
        <v/>
      </c>
      <c r="Y305" t="str">
        <f>IF(原始数据!AB306="","",IF(COUNTIF(原始数据!306:306,原始数据!AB306)&gt;1,"×",""))</f>
        <v/>
      </c>
      <c r="Z305" t="str">
        <f>IF(原始数据!AC306="","",IF(COUNTIF(原始数据!306:306,原始数据!AC306)&gt;1,"×",""))</f>
        <v/>
      </c>
      <c r="AA305" t="str">
        <f>IF(原始数据!AE306="","",IF(COUNTIF(原始数据!306:306,原始数据!AE306)&gt;1,"×",""))</f>
        <v/>
      </c>
      <c r="AB305" t="str">
        <f>IF(原始数据!AF306="","",IF(COUNTIF(原始数据!306:306,原始数据!AF306)&gt;1,"×",""))</f>
        <v/>
      </c>
      <c r="AC305" t="str">
        <f>IF(原始数据!AK306="","",IF(COUNTIF(原始数据!306:306,原始数据!AK306)&gt;1,"×",""))</f>
        <v/>
      </c>
      <c r="AD305" t="str">
        <f>IF(原始数据!AL306="","",IF(COUNTIF(原始数据!306:306,原始数据!AL306)&gt;1,"×",""))</f>
        <v/>
      </c>
      <c r="AE305" t="str">
        <f>IF(原始数据!AM306="","",IF(COUNTIF(原始数据!306:306,原始数据!AM306)&gt;1,"×",""))</f>
        <v/>
      </c>
      <c r="AF305" t="str">
        <f>IF(原始数据!AN306="","",IF(COUNTIF(原始数据!306:306,原始数据!AN306)&gt;1,"×",""))</f>
        <v/>
      </c>
      <c r="AG305" t="str">
        <f>IF(原始数据!AO306="","",IF(COUNTIF(原始数据!306:306,原始数据!AO306)&gt;1,"×",""))</f>
        <v/>
      </c>
      <c r="AH305" t="str">
        <f>IF(原始数据!AP306="","",IF(COUNTIF(原始数据!306:306,原始数据!AP306)&gt;1,"×",""))</f>
        <v/>
      </c>
      <c r="AI305" t="str">
        <f>IF(原始数据!AQ306="","",IF(COUNTIF(原始数据!306:306,原始数据!AQ306)&gt;1,"×",""))</f>
        <v/>
      </c>
      <c r="AJ305" t="str">
        <f>IF(原始数据!AR306="","",IF(COUNTIF(原始数据!306:306,原始数据!AR306)&gt;1,"×",""))</f>
        <v/>
      </c>
      <c r="AK305" t="str">
        <f>IF(原始数据!AS306="","",IF(COUNTIF(原始数据!306:306,原始数据!AS306)&gt;1,"×",""))</f>
        <v/>
      </c>
      <c r="AL305" t="str">
        <f>IF(原始数据!AT306="","",IF(COUNTIF(原始数据!306:306,原始数据!AT306)&gt;1,"×",""))</f>
        <v/>
      </c>
      <c r="AM305" t="str">
        <f>IF(原始数据!AU306="","",IF(COUNTIF(原始数据!306:306,原始数据!AU306)&gt;1,"×",""))</f>
        <v/>
      </c>
      <c r="AN305" t="str">
        <f>IF(原始数据!AV306="","",IF(COUNTIF(原始数据!306:306,原始数据!AV306)&gt;1,"×",""))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IF(原始数据!X307="-","",IF(原始数据!X307="","",IF(COUNT(FIND(原始数据!X307,原始数据!307:307))=2,"×","")))</f>
        <v/>
      </c>
      <c r="W306" t="str">
        <f>IF(原始数据!Y307="","",IF(COUNTIF(原始数据!307:307,原始数据!Y307)&gt;1,"×",""))</f>
        <v/>
      </c>
      <c r="X306" t="str">
        <f>IF(原始数据!Z307="","",IF(COUNTIF(原始数据!307:307,原始数据!Z307)&gt;1,"×",""))</f>
        <v/>
      </c>
      <c r="Y306" t="str">
        <f>IF(原始数据!AB307="","",IF(COUNTIF(原始数据!307:307,原始数据!AB307)&gt;1,"×",""))</f>
        <v/>
      </c>
      <c r="Z306" t="str">
        <f>IF(原始数据!AC307="","",IF(COUNTIF(原始数据!307:307,原始数据!AC307)&gt;1,"×",""))</f>
        <v/>
      </c>
      <c r="AA306" t="str">
        <f>IF(原始数据!AE307="","",IF(COUNTIF(原始数据!307:307,原始数据!AE307)&gt;1,"×",""))</f>
        <v/>
      </c>
      <c r="AB306" t="str">
        <f>IF(原始数据!AF307="","",IF(COUNTIF(原始数据!307:307,原始数据!AF307)&gt;1,"×",""))</f>
        <v/>
      </c>
      <c r="AC306" t="str">
        <f>IF(原始数据!AK307="","",IF(COUNTIF(原始数据!307:307,原始数据!AK307)&gt;1,"×",""))</f>
        <v/>
      </c>
      <c r="AD306" t="str">
        <f>IF(原始数据!AL307="","",IF(COUNTIF(原始数据!307:307,原始数据!AL307)&gt;1,"×",""))</f>
        <v/>
      </c>
      <c r="AE306" t="str">
        <f>IF(原始数据!AM307="","",IF(COUNTIF(原始数据!307:307,原始数据!AM307)&gt;1,"×",""))</f>
        <v/>
      </c>
      <c r="AF306" t="str">
        <f>IF(原始数据!AN307="","",IF(COUNTIF(原始数据!307:307,原始数据!AN307)&gt;1,"×",""))</f>
        <v/>
      </c>
      <c r="AG306" t="str">
        <f>IF(原始数据!AO307="","",IF(COUNTIF(原始数据!307:307,原始数据!AO307)&gt;1,"×",""))</f>
        <v/>
      </c>
      <c r="AH306" t="str">
        <f>IF(原始数据!AP307="","",IF(COUNTIF(原始数据!307:307,原始数据!AP307)&gt;1,"×",""))</f>
        <v/>
      </c>
      <c r="AI306" t="str">
        <f>IF(原始数据!AQ307="","",IF(COUNTIF(原始数据!307:307,原始数据!AQ307)&gt;1,"×",""))</f>
        <v/>
      </c>
      <c r="AJ306" t="str">
        <f>IF(原始数据!AR307="","",IF(COUNTIF(原始数据!307:307,原始数据!AR307)&gt;1,"×",""))</f>
        <v/>
      </c>
      <c r="AK306" t="str">
        <f>IF(原始数据!AS307="","",IF(COUNTIF(原始数据!307:307,原始数据!AS307)&gt;1,"×",""))</f>
        <v/>
      </c>
      <c r="AL306" t="str">
        <f>IF(原始数据!AT307="","",IF(COUNTIF(原始数据!307:307,原始数据!AT307)&gt;1,"×",""))</f>
        <v/>
      </c>
      <c r="AM306" t="str">
        <f>IF(原始数据!AU307="","",IF(COUNTIF(原始数据!307:307,原始数据!AU307)&gt;1,"×",""))</f>
        <v/>
      </c>
      <c r="AN306" t="str">
        <f>IF(原始数据!AV307="","",IF(COUNTIF(原始数据!307:307,原始数据!AV307)&gt;1,"×",""))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IF(原始数据!X308="-","",IF(原始数据!X308="","",IF(COUNT(FIND(原始数据!X308,原始数据!308:308))=2,"×","")))</f>
        <v/>
      </c>
      <c r="W307" t="str">
        <f>IF(原始数据!Y308="","",IF(COUNTIF(原始数据!308:308,原始数据!Y308)&gt;1,"×",""))</f>
        <v/>
      </c>
      <c r="X307" t="str">
        <f>IF(原始数据!Z308="","",IF(COUNTIF(原始数据!308:308,原始数据!Z308)&gt;1,"×",""))</f>
        <v/>
      </c>
      <c r="Y307" t="str">
        <f>IF(原始数据!AB308="","",IF(COUNTIF(原始数据!308:308,原始数据!AB308)&gt;1,"×",""))</f>
        <v/>
      </c>
      <c r="Z307" t="str">
        <f>IF(原始数据!AC308="","",IF(COUNTIF(原始数据!308:308,原始数据!AC308)&gt;1,"×",""))</f>
        <v/>
      </c>
      <c r="AA307" t="str">
        <f>IF(原始数据!AE308="","",IF(COUNTIF(原始数据!308:308,原始数据!AE308)&gt;1,"×",""))</f>
        <v/>
      </c>
      <c r="AB307" t="str">
        <f>IF(原始数据!AF308="","",IF(COUNTIF(原始数据!308:308,原始数据!AF308)&gt;1,"×",""))</f>
        <v/>
      </c>
      <c r="AC307" t="str">
        <f>IF(原始数据!AK308="","",IF(COUNTIF(原始数据!308:308,原始数据!AK308)&gt;1,"×",""))</f>
        <v/>
      </c>
      <c r="AD307" t="str">
        <f>IF(原始数据!AL308="","",IF(COUNTIF(原始数据!308:308,原始数据!AL308)&gt;1,"×",""))</f>
        <v/>
      </c>
      <c r="AE307" t="str">
        <f>IF(原始数据!AM308="","",IF(COUNTIF(原始数据!308:308,原始数据!AM308)&gt;1,"×",""))</f>
        <v/>
      </c>
      <c r="AF307" t="str">
        <f>IF(原始数据!AN308="","",IF(COUNTIF(原始数据!308:308,原始数据!AN308)&gt;1,"×",""))</f>
        <v/>
      </c>
      <c r="AG307" t="str">
        <f>IF(原始数据!AO308="","",IF(COUNTIF(原始数据!308:308,原始数据!AO308)&gt;1,"×",""))</f>
        <v/>
      </c>
      <c r="AH307" t="str">
        <f>IF(原始数据!AP308="","",IF(COUNTIF(原始数据!308:308,原始数据!AP308)&gt;1,"×",""))</f>
        <v/>
      </c>
      <c r="AI307" t="str">
        <f>IF(原始数据!AQ308="","",IF(COUNTIF(原始数据!308:308,原始数据!AQ308)&gt;1,"×",""))</f>
        <v/>
      </c>
      <c r="AJ307" t="str">
        <f>IF(原始数据!AR308="","",IF(COUNTIF(原始数据!308:308,原始数据!AR308)&gt;1,"×",""))</f>
        <v/>
      </c>
      <c r="AK307" t="str">
        <f>IF(原始数据!AS308="","",IF(COUNTIF(原始数据!308:308,原始数据!AS308)&gt;1,"×",""))</f>
        <v/>
      </c>
      <c r="AL307" t="str">
        <f>IF(原始数据!AT308="","",IF(COUNTIF(原始数据!308:308,原始数据!AT308)&gt;1,"×",""))</f>
        <v/>
      </c>
      <c r="AM307" t="str">
        <f>IF(原始数据!AU308="","",IF(COUNTIF(原始数据!308:308,原始数据!AU308)&gt;1,"×",""))</f>
        <v/>
      </c>
      <c r="AN307" t="str">
        <f>IF(原始数据!AV308="","",IF(COUNTIF(原始数据!308:308,原始数据!AV308)&gt;1,"×",""))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IF(原始数据!X309="-","",IF(原始数据!X309="","",IF(COUNT(FIND(原始数据!X309,原始数据!309:309))=2,"×","")))</f>
        <v/>
      </c>
      <c r="W308" t="str">
        <f>IF(原始数据!Y309="","",IF(COUNTIF(原始数据!309:309,原始数据!Y309)&gt;1,"×",""))</f>
        <v/>
      </c>
      <c r="X308" t="str">
        <f>IF(原始数据!Z309="","",IF(COUNTIF(原始数据!309:309,原始数据!Z309)&gt;1,"×",""))</f>
        <v/>
      </c>
      <c r="Y308" t="str">
        <f>IF(原始数据!AB309="","",IF(COUNTIF(原始数据!309:309,原始数据!AB309)&gt;1,"×",""))</f>
        <v/>
      </c>
      <c r="Z308" t="str">
        <f>IF(原始数据!AC309="","",IF(COUNTIF(原始数据!309:309,原始数据!AC309)&gt;1,"×",""))</f>
        <v/>
      </c>
      <c r="AA308" t="str">
        <f>IF(原始数据!AE309="","",IF(COUNTIF(原始数据!309:309,原始数据!AE309)&gt;1,"×",""))</f>
        <v/>
      </c>
      <c r="AB308" t="str">
        <f>IF(原始数据!AF309="","",IF(COUNTIF(原始数据!309:309,原始数据!AF309)&gt;1,"×",""))</f>
        <v/>
      </c>
      <c r="AC308" t="str">
        <f>IF(原始数据!AK309="","",IF(COUNTIF(原始数据!309:309,原始数据!AK309)&gt;1,"×",""))</f>
        <v/>
      </c>
      <c r="AD308" t="str">
        <f>IF(原始数据!AL309="","",IF(COUNTIF(原始数据!309:309,原始数据!AL309)&gt;1,"×",""))</f>
        <v/>
      </c>
      <c r="AE308" t="str">
        <f>IF(原始数据!AM309="","",IF(COUNTIF(原始数据!309:309,原始数据!AM309)&gt;1,"×",""))</f>
        <v/>
      </c>
      <c r="AF308" t="str">
        <f>IF(原始数据!AN309="","",IF(COUNTIF(原始数据!309:309,原始数据!AN309)&gt;1,"×",""))</f>
        <v/>
      </c>
      <c r="AG308" t="str">
        <f>IF(原始数据!AO309="","",IF(COUNTIF(原始数据!309:309,原始数据!AO309)&gt;1,"×",""))</f>
        <v/>
      </c>
      <c r="AH308" t="str">
        <f>IF(原始数据!AP309="","",IF(COUNTIF(原始数据!309:309,原始数据!AP309)&gt;1,"×",""))</f>
        <v/>
      </c>
      <c r="AI308" t="str">
        <f>IF(原始数据!AQ309="","",IF(COUNTIF(原始数据!309:309,原始数据!AQ309)&gt;1,"×",""))</f>
        <v/>
      </c>
      <c r="AJ308" t="str">
        <f>IF(原始数据!AR309="","",IF(COUNTIF(原始数据!309:309,原始数据!AR309)&gt;1,"×",""))</f>
        <v/>
      </c>
      <c r="AK308" t="str">
        <f>IF(原始数据!AS309="","",IF(COUNTIF(原始数据!309:309,原始数据!AS309)&gt;1,"×",""))</f>
        <v/>
      </c>
      <c r="AL308" t="str">
        <f>IF(原始数据!AT309="","",IF(COUNTIF(原始数据!309:309,原始数据!AT309)&gt;1,"×",""))</f>
        <v/>
      </c>
      <c r="AM308" t="str">
        <f>IF(原始数据!AU309="","",IF(COUNTIF(原始数据!309:309,原始数据!AU309)&gt;1,"×",""))</f>
        <v/>
      </c>
      <c r="AN308" t="str">
        <f>IF(原始数据!AV309="","",IF(COUNTIF(原始数据!309:309,原始数据!AV309)&gt;1,"×",""))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IF(原始数据!X310="-","",IF(原始数据!X310="","",IF(COUNT(FIND(原始数据!X310,原始数据!310:310))=2,"×","")))</f>
        <v/>
      </c>
      <c r="W309" t="str">
        <f>IF(原始数据!Y310="","",IF(COUNTIF(原始数据!310:310,原始数据!Y310)&gt;1,"×",""))</f>
        <v/>
      </c>
      <c r="X309" t="str">
        <f>IF(原始数据!Z310="","",IF(COUNTIF(原始数据!310:310,原始数据!Z310)&gt;1,"×",""))</f>
        <v/>
      </c>
      <c r="Y309" t="str">
        <f>IF(原始数据!AB310="","",IF(COUNTIF(原始数据!310:310,原始数据!AB310)&gt;1,"×",""))</f>
        <v/>
      </c>
      <c r="Z309" t="str">
        <f>IF(原始数据!AC310="","",IF(COUNTIF(原始数据!310:310,原始数据!AC310)&gt;1,"×",""))</f>
        <v/>
      </c>
      <c r="AA309" t="str">
        <f>IF(原始数据!AE310="","",IF(COUNTIF(原始数据!310:310,原始数据!AE310)&gt;1,"×",""))</f>
        <v/>
      </c>
      <c r="AB309" t="str">
        <f>IF(原始数据!AF310="","",IF(COUNTIF(原始数据!310:310,原始数据!AF310)&gt;1,"×",""))</f>
        <v/>
      </c>
      <c r="AC309" t="str">
        <f>IF(原始数据!AK310="","",IF(COUNTIF(原始数据!310:310,原始数据!AK310)&gt;1,"×",""))</f>
        <v/>
      </c>
      <c r="AD309" t="str">
        <f>IF(原始数据!AL310="","",IF(COUNTIF(原始数据!310:310,原始数据!AL310)&gt;1,"×",""))</f>
        <v/>
      </c>
      <c r="AE309" t="str">
        <f>IF(原始数据!AM310="","",IF(COUNTIF(原始数据!310:310,原始数据!AM310)&gt;1,"×",""))</f>
        <v/>
      </c>
      <c r="AF309" t="str">
        <f>IF(原始数据!AN310="","",IF(COUNTIF(原始数据!310:310,原始数据!AN310)&gt;1,"×",""))</f>
        <v/>
      </c>
      <c r="AG309" t="str">
        <f>IF(原始数据!AO310="","",IF(COUNTIF(原始数据!310:310,原始数据!AO310)&gt;1,"×",""))</f>
        <v/>
      </c>
      <c r="AH309" t="str">
        <f>IF(原始数据!AP310="","",IF(COUNTIF(原始数据!310:310,原始数据!AP310)&gt;1,"×",""))</f>
        <v/>
      </c>
      <c r="AI309" t="str">
        <f>IF(原始数据!AQ310="","",IF(COUNTIF(原始数据!310:310,原始数据!AQ310)&gt;1,"×",""))</f>
        <v/>
      </c>
      <c r="AJ309" t="str">
        <f>IF(原始数据!AR310="","",IF(COUNTIF(原始数据!310:310,原始数据!AR310)&gt;1,"×",""))</f>
        <v/>
      </c>
      <c r="AK309" t="str">
        <f>IF(原始数据!AS310="","",IF(COUNTIF(原始数据!310:310,原始数据!AS310)&gt;1,"×",""))</f>
        <v/>
      </c>
      <c r="AL309" t="str">
        <f>IF(原始数据!AT310="","",IF(COUNTIF(原始数据!310:310,原始数据!AT310)&gt;1,"×",""))</f>
        <v/>
      </c>
      <c r="AM309" t="str">
        <f>IF(原始数据!AU310="","",IF(COUNTIF(原始数据!310:310,原始数据!AU310)&gt;1,"×",""))</f>
        <v/>
      </c>
      <c r="AN309" t="str">
        <f>IF(原始数据!AV310="","",IF(COUNTIF(原始数据!310:310,原始数据!AV310)&gt;1,"×",""))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IF(原始数据!X311="-","",IF(原始数据!X311="","",IF(COUNT(FIND(原始数据!X311,原始数据!311:311))=2,"×","")))</f>
        <v/>
      </c>
      <c r="W310" t="str">
        <f>IF(原始数据!Y311="","",IF(COUNTIF(原始数据!311:311,原始数据!Y311)&gt;1,"×",""))</f>
        <v/>
      </c>
      <c r="X310" t="str">
        <f>IF(原始数据!Z311="","",IF(COUNTIF(原始数据!311:311,原始数据!Z311)&gt;1,"×",""))</f>
        <v/>
      </c>
      <c r="Y310" t="str">
        <f>IF(原始数据!AB311="","",IF(COUNTIF(原始数据!311:311,原始数据!AB311)&gt;1,"×",""))</f>
        <v/>
      </c>
      <c r="Z310" t="str">
        <f>IF(原始数据!AC311="","",IF(COUNTIF(原始数据!311:311,原始数据!AC311)&gt;1,"×",""))</f>
        <v/>
      </c>
      <c r="AA310" t="str">
        <f>IF(原始数据!AE311="","",IF(COUNTIF(原始数据!311:311,原始数据!AE311)&gt;1,"×",""))</f>
        <v/>
      </c>
      <c r="AB310" t="str">
        <f>IF(原始数据!AF311="","",IF(COUNTIF(原始数据!311:311,原始数据!AF311)&gt;1,"×",""))</f>
        <v/>
      </c>
      <c r="AC310" t="str">
        <f>IF(原始数据!AK311="","",IF(COUNTIF(原始数据!311:311,原始数据!AK311)&gt;1,"×",""))</f>
        <v/>
      </c>
      <c r="AD310" t="str">
        <f>IF(原始数据!AL311="","",IF(COUNTIF(原始数据!311:311,原始数据!AL311)&gt;1,"×",""))</f>
        <v/>
      </c>
      <c r="AE310" t="str">
        <f>IF(原始数据!AM311="","",IF(COUNTIF(原始数据!311:311,原始数据!AM311)&gt;1,"×",""))</f>
        <v/>
      </c>
      <c r="AF310" t="str">
        <f>IF(原始数据!AN311="","",IF(COUNTIF(原始数据!311:311,原始数据!AN311)&gt;1,"×",""))</f>
        <v/>
      </c>
      <c r="AG310" t="str">
        <f>IF(原始数据!AO311="","",IF(COUNTIF(原始数据!311:311,原始数据!AO311)&gt;1,"×",""))</f>
        <v/>
      </c>
      <c r="AH310" t="str">
        <f>IF(原始数据!AP311="","",IF(COUNTIF(原始数据!311:311,原始数据!AP311)&gt;1,"×",""))</f>
        <v/>
      </c>
      <c r="AI310" t="str">
        <f>IF(原始数据!AQ311="","",IF(COUNTIF(原始数据!311:311,原始数据!AQ311)&gt;1,"×",""))</f>
        <v/>
      </c>
      <c r="AJ310" t="str">
        <f>IF(原始数据!AR311="","",IF(COUNTIF(原始数据!311:311,原始数据!AR311)&gt;1,"×",""))</f>
        <v/>
      </c>
      <c r="AK310" t="str">
        <f>IF(原始数据!AS311="","",IF(COUNTIF(原始数据!311:311,原始数据!AS311)&gt;1,"×",""))</f>
        <v/>
      </c>
      <c r="AL310" t="str">
        <f>IF(原始数据!AT311="","",IF(COUNTIF(原始数据!311:311,原始数据!AT311)&gt;1,"×",""))</f>
        <v/>
      </c>
      <c r="AM310" t="str">
        <f>IF(原始数据!AU311="","",IF(COUNTIF(原始数据!311:311,原始数据!AU311)&gt;1,"×",""))</f>
        <v/>
      </c>
      <c r="AN310" t="str">
        <f>IF(原始数据!AV311="","",IF(COUNTIF(原始数据!311:311,原始数据!AV311)&gt;1,"×",""))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IF(原始数据!X312="-","",IF(原始数据!X312="","",IF(COUNT(FIND(原始数据!X312,原始数据!312:312))=2,"×","")))</f>
        <v/>
      </c>
      <c r="W311" t="str">
        <f>IF(原始数据!Y312="","",IF(COUNTIF(原始数据!312:312,原始数据!Y312)&gt;1,"×",""))</f>
        <v/>
      </c>
      <c r="X311" t="str">
        <f>IF(原始数据!Z312="","",IF(COUNTIF(原始数据!312:312,原始数据!Z312)&gt;1,"×",""))</f>
        <v/>
      </c>
      <c r="Y311" t="str">
        <f>IF(原始数据!AB312="","",IF(COUNTIF(原始数据!312:312,原始数据!AB312)&gt;1,"×",""))</f>
        <v/>
      </c>
      <c r="Z311" t="str">
        <f>IF(原始数据!AC312="","",IF(COUNTIF(原始数据!312:312,原始数据!AC312)&gt;1,"×",""))</f>
        <v/>
      </c>
      <c r="AA311" t="str">
        <f>IF(原始数据!AE312="","",IF(COUNTIF(原始数据!312:312,原始数据!AE312)&gt;1,"×",""))</f>
        <v/>
      </c>
      <c r="AB311" t="str">
        <f>IF(原始数据!AF312="","",IF(COUNTIF(原始数据!312:312,原始数据!AF312)&gt;1,"×",""))</f>
        <v/>
      </c>
      <c r="AC311" t="str">
        <f>IF(原始数据!AK312="","",IF(COUNTIF(原始数据!312:312,原始数据!AK312)&gt;1,"×",""))</f>
        <v/>
      </c>
      <c r="AD311" t="str">
        <f>IF(原始数据!AL312="","",IF(COUNTIF(原始数据!312:312,原始数据!AL312)&gt;1,"×",""))</f>
        <v/>
      </c>
      <c r="AE311" t="str">
        <f>IF(原始数据!AM312="","",IF(COUNTIF(原始数据!312:312,原始数据!AM312)&gt;1,"×",""))</f>
        <v/>
      </c>
      <c r="AF311" t="str">
        <f>IF(原始数据!AN312="","",IF(COUNTIF(原始数据!312:312,原始数据!AN312)&gt;1,"×",""))</f>
        <v/>
      </c>
      <c r="AG311" t="str">
        <f>IF(原始数据!AO312="","",IF(COUNTIF(原始数据!312:312,原始数据!AO312)&gt;1,"×",""))</f>
        <v/>
      </c>
      <c r="AH311" t="str">
        <f>IF(原始数据!AP312="","",IF(COUNTIF(原始数据!312:312,原始数据!AP312)&gt;1,"×",""))</f>
        <v/>
      </c>
      <c r="AI311" t="str">
        <f>IF(原始数据!AQ312="","",IF(COUNTIF(原始数据!312:312,原始数据!AQ312)&gt;1,"×",""))</f>
        <v/>
      </c>
      <c r="AJ311" t="str">
        <f>IF(原始数据!AR312="","",IF(COUNTIF(原始数据!312:312,原始数据!AR312)&gt;1,"×",""))</f>
        <v/>
      </c>
      <c r="AK311" t="str">
        <f>IF(原始数据!AS312="","",IF(COUNTIF(原始数据!312:312,原始数据!AS312)&gt;1,"×",""))</f>
        <v/>
      </c>
      <c r="AL311" t="str">
        <f>IF(原始数据!AT312="","",IF(COUNTIF(原始数据!312:312,原始数据!AT312)&gt;1,"×",""))</f>
        <v/>
      </c>
      <c r="AM311" t="str">
        <f>IF(原始数据!AU312="","",IF(COUNTIF(原始数据!312:312,原始数据!AU312)&gt;1,"×",""))</f>
        <v/>
      </c>
      <c r="AN311" t="str">
        <f>IF(原始数据!AV312="","",IF(COUNTIF(原始数据!312:312,原始数据!AV312)&gt;1,"×",""))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IF(原始数据!X313="-","",IF(原始数据!X313="","",IF(COUNT(FIND(原始数据!X313,原始数据!313:313))=2,"×","")))</f>
        <v/>
      </c>
      <c r="W312" t="str">
        <f>IF(原始数据!Y313="","",IF(COUNTIF(原始数据!313:313,原始数据!Y313)&gt;1,"×",""))</f>
        <v/>
      </c>
      <c r="X312" t="str">
        <f>IF(原始数据!Z313="","",IF(COUNTIF(原始数据!313:313,原始数据!Z313)&gt;1,"×",""))</f>
        <v/>
      </c>
      <c r="Y312" t="str">
        <f>IF(原始数据!AB313="","",IF(COUNTIF(原始数据!313:313,原始数据!AB313)&gt;1,"×",""))</f>
        <v/>
      </c>
      <c r="Z312" t="str">
        <f>IF(原始数据!AC313="","",IF(COUNTIF(原始数据!313:313,原始数据!AC313)&gt;1,"×",""))</f>
        <v/>
      </c>
      <c r="AA312" t="str">
        <f>IF(原始数据!AE313="","",IF(COUNTIF(原始数据!313:313,原始数据!AE313)&gt;1,"×",""))</f>
        <v/>
      </c>
      <c r="AB312" t="str">
        <f>IF(原始数据!AF313="","",IF(COUNTIF(原始数据!313:313,原始数据!AF313)&gt;1,"×",""))</f>
        <v/>
      </c>
      <c r="AC312" t="str">
        <f>IF(原始数据!AK313="","",IF(COUNTIF(原始数据!313:313,原始数据!AK313)&gt;1,"×",""))</f>
        <v/>
      </c>
      <c r="AD312" t="str">
        <f>IF(原始数据!AL313="","",IF(COUNTIF(原始数据!313:313,原始数据!AL313)&gt;1,"×",""))</f>
        <v/>
      </c>
      <c r="AE312" t="str">
        <f>IF(原始数据!AM313="","",IF(COUNTIF(原始数据!313:313,原始数据!AM313)&gt;1,"×",""))</f>
        <v/>
      </c>
      <c r="AF312" t="str">
        <f>IF(原始数据!AN313="","",IF(COUNTIF(原始数据!313:313,原始数据!AN313)&gt;1,"×",""))</f>
        <v/>
      </c>
      <c r="AG312" t="str">
        <f>IF(原始数据!AO313="","",IF(COUNTIF(原始数据!313:313,原始数据!AO313)&gt;1,"×",""))</f>
        <v/>
      </c>
      <c r="AH312" t="str">
        <f>IF(原始数据!AP313="","",IF(COUNTIF(原始数据!313:313,原始数据!AP313)&gt;1,"×",""))</f>
        <v/>
      </c>
      <c r="AI312" t="str">
        <f>IF(原始数据!AQ313="","",IF(COUNTIF(原始数据!313:313,原始数据!AQ313)&gt;1,"×",""))</f>
        <v/>
      </c>
      <c r="AJ312" t="str">
        <f>IF(原始数据!AR313="","",IF(COUNTIF(原始数据!313:313,原始数据!AR313)&gt;1,"×",""))</f>
        <v/>
      </c>
      <c r="AK312" t="str">
        <f>IF(原始数据!AS313="","",IF(COUNTIF(原始数据!313:313,原始数据!AS313)&gt;1,"×",""))</f>
        <v/>
      </c>
      <c r="AL312" t="str">
        <f>IF(原始数据!AT313="","",IF(COUNTIF(原始数据!313:313,原始数据!AT313)&gt;1,"×",""))</f>
        <v/>
      </c>
      <c r="AM312" t="str">
        <f>IF(原始数据!AU313="","",IF(COUNTIF(原始数据!313:313,原始数据!AU313)&gt;1,"×",""))</f>
        <v/>
      </c>
      <c r="AN312" t="str">
        <f>IF(原始数据!AV313="","",IF(COUNTIF(原始数据!313:313,原始数据!AV313)&gt;1,"×",""))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IF(原始数据!X314="-","",IF(原始数据!X314="","",IF(COUNT(FIND(原始数据!X314,原始数据!314:314))=2,"×","")))</f>
        <v/>
      </c>
      <c r="W313" t="str">
        <f>IF(原始数据!Y314="","",IF(COUNTIF(原始数据!314:314,原始数据!Y314)&gt;1,"×",""))</f>
        <v/>
      </c>
      <c r="X313" t="str">
        <f>IF(原始数据!Z314="","",IF(COUNTIF(原始数据!314:314,原始数据!Z314)&gt;1,"×",""))</f>
        <v/>
      </c>
      <c r="Y313" t="str">
        <f>IF(原始数据!AB314="","",IF(COUNTIF(原始数据!314:314,原始数据!AB314)&gt;1,"×",""))</f>
        <v/>
      </c>
      <c r="Z313" t="str">
        <f>IF(原始数据!AC314="","",IF(COUNTIF(原始数据!314:314,原始数据!AC314)&gt;1,"×",""))</f>
        <v/>
      </c>
      <c r="AA313" t="str">
        <f>IF(原始数据!AE314="","",IF(COUNTIF(原始数据!314:314,原始数据!AE314)&gt;1,"×",""))</f>
        <v/>
      </c>
      <c r="AB313" t="str">
        <f>IF(原始数据!AF314="","",IF(COUNTIF(原始数据!314:314,原始数据!AF314)&gt;1,"×",""))</f>
        <v/>
      </c>
      <c r="AC313" t="str">
        <f>IF(原始数据!AK314="","",IF(COUNTIF(原始数据!314:314,原始数据!AK314)&gt;1,"×",""))</f>
        <v/>
      </c>
      <c r="AD313" t="str">
        <f>IF(原始数据!AL314="","",IF(COUNTIF(原始数据!314:314,原始数据!AL314)&gt;1,"×",""))</f>
        <v/>
      </c>
      <c r="AE313" t="str">
        <f>IF(原始数据!AM314="","",IF(COUNTIF(原始数据!314:314,原始数据!AM314)&gt;1,"×",""))</f>
        <v/>
      </c>
      <c r="AF313" t="str">
        <f>IF(原始数据!AN314="","",IF(COUNTIF(原始数据!314:314,原始数据!AN314)&gt;1,"×",""))</f>
        <v/>
      </c>
      <c r="AG313" t="str">
        <f>IF(原始数据!AO314="","",IF(COUNTIF(原始数据!314:314,原始数据!AO314)&gt;1,"×",""))</f>
        <v/>
      </c>
      <c r="AH313" t="str">
        <f>IF(原始数据!AP314="","",IF(COUNTIF(原始数据!314:314,原始数据!AP314)&gt;1,"×",""))</f>
        <v/>
      </c>
      <c r="AI313" t="str">
        <f>IF(原始数据!AQ314="","",IF(COUNTIF(原始数据!314:314,原始数据!AQ314)&gt;1,"×",""))</f>
        <v/>
      </c>
      <c r="AJ313" t="str">
        <f>IF(原始数据!AR314="","",IF(COUNTIF(原始数据!314:314,原始数据!AR314)&gt;1,"×",""))</f>
        <v/>
      </c>
      <c r="AK313" t="str">
        <f>IF(原始数据!AS314="","",IF(COUNTIF(原始数据!314:314,原始数据!AS314)&gt;1,"×",""))</f>
        <v/>
      </c>
      <c r="AL313" t="str">
        <f>IF(原始数据!AT314="","",IF(COUNTIF(原始数据!314:314,原始数据!AT314)&gt;1,"×",""))</f>
        <v/>
      </c>
      <c r="AM313" t="str">
        <f>IF(原始数据!AU314="","",IF(COUNTIF(原始数据!314:314,原始数据!AU314)&gt;1,"×",""))</f>
        <v/>
      </c>
      <c r="AN313" t="str">
        <f>IF(原始数据!AV314="","",IF(COUNTIF(原始数据!314:314,原始数据!AV314)&gt;1,"×",""))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IF(原始数据!X315="-","",IF(原始数据!X315="","",IF(COUNT(FIND(原始数据!X315,原始数据!315:315))=2,"×","")))</f>
        <v/>
      </c>
      <c r="W314" t="str">
        <f>IF(原始数据!Y315="","",IF(COUNTIF(原始数据!315:315,原始数据!Y315)&gt;1,"×",""))</f>
        <v/>
      </c>
      <c r="X314" t="str">
        <f>IF(原始数据!Z315="","",IF(COUNTIF(原始数据!315:315,原始数据!Z315)&gt;1,"×",""))</f>
        <v/>
      </c>
      <c r="Y314" t="str">
        <f>IF(原始数据!AB315="","",IF(COUNTIF(原始数据!315:315,原始数据!AB315)&gt;1,"×",""))</f>
        <v/>
      </c>
      <c r="Z314" t="str">
        <f>IF(原始数据!AC315="","",IF(COUNTIF(原始数据!315:315,原始数据!AC315)&gt;1,"×",""))</f>
        <v/>
      </c>
      <c r="AA314" t="str">
        <f>IF(原始数据!AE315="","",IF(COUNTIF(原始数据!315:315,原始数据!AE315)&gt;1,"×",""))</f>
        <v/>
      </c>
      <c r="AB314" t="str">
        <f>IF(原始数据!AF315="","",IF(COUNTIF(原始数据!315:315,原始数据!AF315)&gt;1,"×",""))</f>
        <v/>
      </c>
      <c r="AC314" t="str">
        <f>IF(原始数据!AK315="","",IF(COUNTIF(原始数据!315:315,原始数据!AK315)&gt;1,"×",""))</f>
        <v/>
      </c>
      <c r="AD314" t="str">
        <f>IF(原始数据!AL315="","",IF(COUNTIF(原始数据!315:315,原始数据!AL315)&gt;1,"×",""))</f>
        <v/>
      </c>
      <c r="AE314" t="str">
        <f>IF(原始数据!AM315="","",IF(COUNTIF(原始数据!315:315,原始数据!AM315)&gt;1,"×",""))</f>
        <v/>
      </c>
      <c r="AF314" t="str">
        <f>IF(原始数据!AN315="","",IF(COUNTIF(原始数据!315:315,原始数据!AN315)&gt;1,"×",""))</f>
        <v/>
      </c>
      <c r="AG314" t="str">
        <f>IF(原始数据!AO315="","",IF(COUNTIF(原始数据!315:315,原始数据!AO315)&gt;1,"×",""))</f>
        <v/>
      </c>
      <c r="AH314" t="str">
        <f>IF(原始数据!AP315="","",IF(COUNTIF(原始数据!315:315,原始数据!AP315)&gt;1,"×",""))</f>
        <v/>
      </c>
      <c r="AI314" t="str">
        <f>IF(原始数据!AQ315="","",IF(COUNTIF(原始数据!315:315,原始数据!AQ315)&gt;1,"×",""))</f>
        <v/>
      </c>
      <c r="AJ314" t="str">
        <f>IF(原始数据!AR315="","",IF(COUNTIF(原始数据!315:315,原始数据!AR315)&gt;1,"×",""))</f>
        <v/>
      </c>
      <c r="AK314" t="str">
        <f>IF(原始数据!AS315="","",IF(COUNTIF(原始数据!315:315,原始数据!AS315)&gt;1,"×",""))</f>
        <v/>
      </c>
      <c r="AL314" t="str">
        <f>IF(原始数据!AT315="","",IF(COUNTIF(原始数据!315:315,原始数据!AT315)&gt;1,"×",""))</f>
        <v/>
      </c>
      <c r="AM314" t="str">
        <f>IF(原始数据!AU315="","",IF(COUNTIF(原始数据!315:315,原始数据!AU315)&gt;1,"×",""))</f>
        <v/>
      </c>
      <c r="AN314" t="str">
        <f>IF(原始数据!AV315="","",IF(COUNTIF(原始数据!315:315,原始数据!AV315)&gt;1,"×",""))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IF(原始数据!X316="-","",IF(原始数据!X316="","",IF(COUNT(FIND(原始数据!X316,原始数据!316:316))=2,"×","")))</f>
        <v/>
      </c>
      <c r="W315" t="str">
        <f>IF(原始数据!Y316="","",IF(COUNTIF(原始数据!316:316,原始数据!Y316)&gt;1,"×",""))</f>
        <v/>
      </c>
      <c r="X315" t="str">
        <f>IF(原始数据!Z316="","",IF(COUNTIF(原始数据!316:316,原始数据!Z316)&gt;1,"×",""))</f>
        <v/>
      </c>
      <c r="Y315" t="str">
        <f>IF(原始数据!AB316="","",IF(COUNTIF(原始数据!316:316,原始数据!AB316)&gt;1,"×",""))</f>
        <v/>
      </c>
      <c r="Z315" t="str">
        <f>IF(原始数据!AC316="","",IF(COUNTIF(原始数据!316:316,原始数据!AC316)&gt;1,"×",""))</f>
        <v/>
      </c>
      <c r="AA315" t="str">
        <f>IF(原始数据!AE316="","",IF(COUNTIF(原始数据!316:316,原始数据!AE316)&gt;1,"×",""))</f>
        <v/>
      </c>
      <c r="AB315" t="str">
        <f>IF(原始数据!AF316="","",IF(COUNTIF(原始数据!316:316,原始数据!AF316)&gt;1,"×",""))</f>
        <v/>
      </c>
      <c r="AC315" t="str">
        <f>IF(原始数据!AK316="","",IF(COUNTIF(原始数据!316:316,原始数据!AK316)&gt;1,"×",""))</f>
        <v/>
      </c>
      <c r="AD315" t="str">
        <f>IF(原始数据!AL316="","",IF(COUNTIF(原始数据!316:316,原始数据!AL316)&gt;1,"×",""))</f>
        <v/>
      </c>
      <c r="AE315" t="str">
        <f>IF(原始数据!AM316="","",IF(COUNTIF(原始数据!316:316,原始数据!AM316)&gt;1,"×",""))</f>
        <v/>
      </c>
      <c r="AF315" t="str">
        <f>IF(原始数据!AN316="","",IF(COUNTIF(原始数据!316:316,原始数据!AN316)&gt;1,"×",""))</f>
        <v/>
      </c>
      <c r="AG315" t="str">
        <f>IF(原始数据!AO316="","",IF(COUNTIF(原始数据!316:316,原始数据!AO316)&gt;1,"×",""))</f>
        <v/>
      </c>
      <c r="AH315" t="str">
        <f>IF(原始数据!AP316="","",IF(COUNTIF(原始数据!316:316,原始数据!AP316)&gt;1,"×",""))</f>
        <v/>
      </c>
      <c r="AI315" t="str">
        <f>IF(原始数据!AQ316="","",IF(COUNTIF(原始数据!316:316,原始数据!AQ316)&gt;1,"×",""))</f>
        <v/>
      </c>
      <c r="AJ315" t="str">
        <f>IF(原始数据!AR316="","",IF(COUNTIF(原始数据!316:316,原始数据!AR316)&gt;1,"×",""))</f>
        <v/>
      </c>
      <c r="AK315" t="str">
        <f>IF(原始数据!AS316="","",IF(COUNTIF(原始数据!316:316,原始数据!AS316)&gt;1,"×",""))</f>
        <v/>
      </c>
      <c r="AL315" t="str">
        <f>IF(原始数据!AT316="","",IF(COUNTIF(原始数据!316:316,原始数据!AT316)&gt;1,"×",""))</f>
        <v/>
      </c>
      <c r="AM315" t="str">
        <f>IF(原始数据!AU316="","",IF(COUNTIF(原始数据!316:316,原始数据!AU316)&gt;1,"×",""))</f>
        <v/>
      </c>
      <c r="AN315" t="str">
        <f>IF(原始数据!AV316="","",IF(COUNTIF(原始数据!316:316,原始数据!AV316)&gt;1,"×",""))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IF(原始数据!X317="-","",IF(原始数据!X317="","",IF(COUNT(FIND(原始数据!X317,原始数据!317:317))=2,"×","")))</f>
        <v/>
      </c>
      <c r="W316" t="str">
        <f>IF(原始数据!Y317="","",IF(COUNTIF(原始数据!317:317,原始数据!Y317)&gt;1,"×",""))</f>
        <v/>
      </c>
      <c r="X316" t="str">
        <f>IF(原始数据!Z317="","",IF(COUNTIF(原始数据!317:317,原始数据!Z317)&gt;1,"×",""))</f>
        <v/>
      </c>
      <c r="Y316" t="str">
        <f>IF(原始数据!AB317="","",IF(COUNTIF(原始数据!317:317,原始数据!AB317)&gt;1,"×",""))</f>
        <v/>
      </c>
      <c r="Z316" t="str">
        <f>IF(原始数据!AC317="","",IF(COUNTIF(原始数据!317:317,原始数据!AC317)&gt;1,"×",""))</f>
        <v/>
      </c>
      <c r="AA316" t="str">
        <f>IF(原始数据!AE317="","",IF(COUNTIF(原始数据!317:317,原始数据!AE317)&gt;1,"×",""))</f>
        <v/>
      </c>
      <c r="AB316" t="str">
        <f>IF(原始数据!AF317="","",IF(COUNTIF(原始数据!317:317,原始数据!AF317)&gt;1,"×",""))</f>
        <v/>
      </c>
      <c r="AC316" t="str">
        <f>IF(原始数据!AK317="","",IF(COUNTIF(原始数据!317:317,原始数据!AK317)&gt;1,"×",""))</f>
        <v/>
      </c>
      <c r="AD316" t="str">
        <f>IF(原始数据!AL317="","",IF(COUNTIF(原始数据!317:317,原始数据!AL317)&gt;1,"×",""))</f>
        <v/>
      </c>
      <c r="AE316" t="str">
        <f>IF(原始数据!AM317="","",IF(COUNTIF(原始数据!317:317,原始数据!AM317)&gt;1,"×",""))</f>
        <v/>
      </c>
      <c r="AF316" t="str">
        <f>IF(原始数据!AN317="","",IF(COUNTIF(原始数据!317:317,原始数据!AN317)&gt;1,"×",""))</f>
        <v/>
      </c>
      <c r="AG316" t="str">
        <f>IF(原始数据!AO317="","",IF(COUNTIF(原始数据!317:317,原始数据!AO317)&gt;1,"×",""))</f>
        <v/>
      </c>
      <c r="AH316" t="str">
        <f>IF(原始数据!AP317="","",IF(COUNTIF(原始数据!317:317,原始数据!AP317)&gt;1,"×",""))</f>
        <v/>
      </c>
      <c r="AI316" t="str">
        <f>IF(原始数据!AQ317="","",IF(COUNTIF(原始数据!317:317,原始数据!AQ317)&gt;1,"×",""))</f>
        <v/>
      </c>
      <c r="AJ316" t="str">
        <f>IF(原始数据!AR317="","",IF(COUNTIF(原始数据!317:317,原始数据!AR317)&gt;1,"×",""))</f>
        <v/>
      </c>
      <c r="AK316" t="str">
        <f>IF(原始数据!AS317="","",IF(COUNTIF(原始数据!317:317,原始数据!AS317)&gt;1,"×",""))</f>
        <v/>
      </c>
      <c r="AL316" t="str">
        <f>IF(原始数据!AT317="","",IF(COUNTIF(原始数据!317:317,原始数据!AT317)&gt;1,"×",""))</f>
        <v/>
      </c>
      <c r="AM316" t="str">
        <f>IF(原始数据!AU317="","",IF(COUNTIF(原始数据!317:317,原始数据!AU317)&gt;1,"×",""))</f>
        <v/>
      </c>
      <c r="AN316" t="str">
        <f>IF(原始数据!AV317="","",IF(COUNTIF(原始数据!317:317,原始数据!AV317)&gt;1,"×",""))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IF(原始数据!X318="-","",IF(原始数据!X318="","",IF(COUNT(FIND(原始数据!X318,原始数据!318:318))=2,"×","")))</f>
        <v/>
      </c>
      <c r="W317" t="str">
        <f>IF(原始数据!Y318="","",IF(COUNTIF(原始数据!318:318,原始数据!Y318)&gt;1,"×",""))</f>
        <v/>
      </c>
      <c r="X317" t="str">
        <f>IF(原始数据!Z318="","",IF(COUNTIF(原始数据!318:318,原始数据!Z318)&gt;1,"×",""))</f>
        <v/>
      </c>
      <c r="Y317" t="str">
        <f>IF(原始数据!AB318="","",IF(COUNTIF(原始数据!318:318,原始数据!AB318)&gt;1,"×",""))</f>
        <v/>
      </c>
      <c r="Z317" t="str">
        <f>IF(原始数据!AC318="","",IF(COUNTIF(原始数据!318:318,原始数据!AC318)&gt;1,"×",""))</f>
        <v/>
      </c>
      <c r="AA317" t="str">
        <f>IF(原始数据!AE318="","",IF(COUNTIF(原始数据!318:318,原始数据!AE318)&gt;1,"×",""))</f>
        <v/>
      </c>
      <c r="AB317" t="str">
        <f>IF(原始数据!AF318="","",IF(COUNTIF(原始数据!318:318,原始数据!AF318)&gt;1,"×",""))</f>
        <v/>
      </c>
      <c r="AC317" t="str">
        <f>IF(原始数据!AK318="","",IF(COUNTIF(原始数据!318:318,原始数据!AK318)&gt;1,"×",""))</f>
        <v/>
      </c>
      <c r="AD317" t="str">
        <f>IF(原始数据!AL318="","",IF(COUNTIF(原始数据!318:318,原始数据!AL318)&gt;1,"×",""))</f>
        <v/>
      </c>
      <c r="AE317" t="str">
        <f>IF(原始数据!AM318="","",IF(COUNTIF(原始数据!318:318,原始数据!AM318)&gt;1,"×",""))</f>
        <v/>
      </c>
      <c r="AF317" t="str">
        <f>IF(原始数据!AN318="","",IF(COUNTIF(原始数据!318:318,原始数据!AN318)&gt;1,"×",""))</f>
        <v/>
      </c>
      <c r="AG317" t="str">
        <f>IF(原始数据!AO318="","",IF(COUNTIF(原始数据!318:318,原始数据!AO318)&gt;1,"×",""))</f>
        <v/>
      </c>
      <c r="AH317" t="str">
        <f>IF(原始数据!AP318="","",IF(COUNTIF(原始数据!318:318,原始数据!AP318)&gt;1,"×",""))</f>
        <v/>
      </c>
      <c r="AI317" t="str">
        <f>IF(原始数据!AQ318="","",IF(COUNTIF(原始数据!318:318,原始数据!AQ318)&gt;1,"×",""))</f>
        <v/>
      </c>
      <c r="AJ317" t="str">
        <f>IF(原始数据!AR318="","",IF(COUNTIF(原始数据!318:318,原始数据!AR318)&gt;1,"×",""))</f>
        <v/>
      </c>
      <c r="AK317" t="str">
        <f>IF(原始数据!AS318="","",IF(COUNTIF(原始数据!318:318,原始数据!AS318)&gt;1,"×",""))</f>
        <v/>
      </c>
      <c r="AL317" t="str">
        <f>IF(原始数据!AT318="","",IF(COUNTIF(原始数据!318:318,原始数据!AT318)&gt;1,"×",""))</f>
        <v/>
      </c>
      <c r="AM317" t="str">
        <f>IF(原始数据!AU318="","",IF(COUNTIF(原始数据!318:318,原始数据!AU318)&gt;1,"×",""))</f>
        <v/>
      </c>
      <c r="AN317" t="str">
        <f>IF(原始数据!AV318="","",IF(COUNTIF(原始数据!318:318,原始数据!AV318)&gt;1,"×",""))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IF(原始数据!X319="-","",IF(原始数据!X319="","",IF(COUNT(FIND(原始数据!X319,原始数据!319:319))=2,"×","")))</f>
        <v/>
      </c>
      <c r="W318" t="str">
        <f>IF(原始数据!Y319="","",IF(COUNTIF(原始数据!319:319,原始数据!Y319)&gt;1,"×",""))</f>
        <v/>
      </c>
      <c r="X318" t="str">
        <f>IF(原始数据!Z319="","",IF(COUNTIF(原始数据!319:319,原始数据!Z319)&gt;1,"×",""))</f>
        <v/>
      </c>
      <c r="Y318" t="str">
        <f>IF(原始数据!AB319="","",IF(COUNTIF(原始数据!319:319,原始数据!AB319)&gt;1,"×",""))</f>
        <v/>
      </c>
      <c r="Z318" t="str">
        <f>IF(原始数据!AC319="","",IF(COUNTIF(原始数据!319:319,原始数据!AC319)&gt;1,"×",""))</f>
        <v/>
      </c>
      <c r="AA318" t="str">
        <f>IF(原始数据!AE319="","",IF(COUNTIF(原始数据!319:319,原始数据!AE319)&gt;1,"×",""))</f>
        <v/>
      </c>
      <c r="AB318" t="str">
        <f>IF(原始数据!AF319="","",IF(COUNTIF(原始数据!319:319,原始数据!AF319)&gt;1,"×",""))</f>
        <v/>
      </c>
      <c r="AC318" t="str">
        <f>IF(原始数据!AK319="","",IF(COUNTIF(原始数据!319:319,原始数据!AK319)&gt;1,"×",""))</f>
        <v/>
      </c>
      <c r="AD318" t="str">
        <f>IF(原始数据!AL319="","",IF(COUNTIF(原始数据!319:319,原始数据!AL319)&gt;1,"×",""))</f>
        <v/>
      </c>
      <c r="AE318" t="str">
        <f>IF(原始数据!AM319="","",IF(COUNTIF(原始数据!319:319,原始数据!AM319)&gt;1,"×",""))</f>
        <v/>
      </c>
      <c r="AF318" t="str">
        <f>IF(原始数据!AN319="","",IF(COUNTIF(原始数据!319:319,原始数据!AN319)&gt;1,"×",""))</f>
        <v/>
      </c>
      <c r="AG318" t="str">
        <f>IF(原始数据!AO319="","",IF(COUNTIF(原始数据!319:319,原始数据!AO319)&gt;1,"×",""))</f>
        <v/>
      </c>
      <c r="AH318" t="str">
        <f>IF(原始数据!AP319="","",IF(COUNTIF(原始数据!319:319,原始数据!AP319)&gt;1,"×",""))</f>
        <v/>
      </c>
      <c r="AI318" t="str">
        <f>IF(原始数据!AQ319="","",IF(COUNTIF(原始数据!319:319,原始数据!AQ319)&gt;1,"×",""))</f>
        <v/>
      </c>
      <c r="AJ318" t="str">
        <f>IF(原始数据!AR319="","",IF(COUNTIF(原始数据!319:319,原始数据!AR319)&gt;1,"×",""))</f>
        <v/>
      </c>
      <c r="AK318" t="str">
        <f>IF(原始数据!AS319="","",IF(COUNTIF(原始数据!319:319,原始数据!AS319)&gt;1,"×",""))</f>
        <v/>
      </c>
      <c r="AL318" t="str">
        <f>IF(原始数据!AT319="","",IF(COUNTIF(原始数据!319:319,原始数据!AT319)&gt;1,"×",""))</f>
        <v/>
      </c>
      <c r="AM318" t="str">
        <f>IF(原始数据!AU319="","",IF(COUNTIF(原始数据!319:319,原始数据!AU319)&gt;1,"×",""))</f>
        <v/>
      </c>
      <c r="AN318" t="str">
        <f>IF(原始数据!AV319="","",IF(COUNTIF(原始数据!319:319,原始数据!AV319)&gt;1,"×",""))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IF(原始数据!X320="-","",IF(原始数据!X320="","",IF(COUNT(FIND(原始数据!X320,原始数据!320:320))=2,"×","")))</f>
        <v/>
      </c>
      <c r="W319" t="str">
        <f>IF(原始数据!Y320="","",IF(COUNTIF(原始数据!320:320,原始数据!Y320)&gt;1,"×",""))</f>
        <v/>
      </c>
      <c r="X319" t="str">
        <f>IF(原始数据!Z320="","",IF(COUNTIF(原始数据!320:320,原始数据!Z320)&gt;1,"×",""))</f>
        <v/>
      </c>
      <c r="Y319" t="str">
        <f>IF(原始数据!AB320="","",IF(COUNTIF(原始数据!320:320,原始数据!AB320)&gt;1,"×",""))</f>
        <v/>
      </c>
      <c r="Z319" t="str">
        <f>IF(原始数据!AC320="","",IF(COUNTIF(原始数据!320:320,原始数据!AC320)&gt;1,"×",""))</f>
        <v/>
      </c>
      <c r="AA319" t="str">
        <f>IF(原始数据!AE320="","",IF(COUNTIF(原始数据!320:320,原始数据!AE320)&gt;1,"×",""))</f>
        <v/>
      </c>
      <c r="AB319" t="str">
        <f>IF(原始数据!AF320="","",IF(COUNTIF(原始数据!320:320,原始数据!AF320)&gt;1,"×",""))</f>
        <v/>
      </c>
      <c r="AC319" t="str">
        <f>IF(原始数据!AK320="","",IF(COUNTIF(原始数据!320:320,原始数据!AK320)&gt;1,"×",""))</f>
        <v/>
      </c>
      <c r="AD319" t="str">
        <f>IF(原始数据!AL320="","",IF(COUNTIF(原始数据!320:320,原始数据!AL320)&gt;1,"×",""))</f>
        <v/>
      </c>
      <c r="AE319" t="str">
        <f>IF(原始数据!AM320="","",IF(COUNTIF(原始数据!320:320,原始数据!AM320)&gt;1,"×",""))</f>
        <v/>
      </c>
      <c r="AF319" t="str">
        <f>IF(原始数据!AN320="","",IF(COUNTIF(原始数据!320:320,原始数据!AN320)&gt;1,"×",""))</f>
        <v/>
      </c>
      <c r="AG319" t="str">
        <f>IF(原始数据!AO320="","",IF(COUNTIF(原始数据!320:320,原始数据!AO320)&gt;1,"×",""))</f>
        <v/>
      </c>
      <c r="AH319" t="str">
        <f>IF(原始数据!AP320="","",IF(COUNTIF(原始数据!320:320,原始数据!AP320)&gt;1,"×",""))</f>
        <v/>
      </c>
      <c r="AI319" t="str">
        <f>IF(原始数据!AQ320="","",IF(COUNTIF(原始数据!320:320,原始数据!AQ320)&gt;1,"×",""))</f>
        <v/>
      </c>
      <c r="AJ319" t="str">
        <f>IF(原始数据!AR320="","",IF(COUNTIF(原始数据!320:320,原始数据!AR320)&gt;1,"×",""))</f>
        <v/>
      </c>
      <c r="AK319" t="str">
        <f>IF(原始数据!AS320="","",IF(COUNTIF(原始数据!320:320,原始数据!AS320)&gt;1,"×",""))</f>
        <v/>
      </c>
      <c r="AL319" t="str">
        <f>IF(原始数据!AT320="","",IF(COUNTIF(原始数据!320:320,原始数据!AT320)&gt;1,"×",""))</f>
        <v/>
      </c>
      <c r="AM319" t="str">
        <f>IF(原始数据!AU320="","",IF(COUNTIF(原始数据!320:320,原始数据!AU320)&gt;1,"×",""))</f>
        <v/>
      </c>
      <c r="AN319" t="str">
        <f>IF(原始数据!AV320="","",IF(COUNTIF(原始数据!320:320,原始数据!AV320)&gt;1,"×",""))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IF(原始数据!X321="-","",IF(原始数据!X321="","",IF(COUNT(FIND(原始数据!X321,原始数据!321:321))=2,"×","")))</f>
        <v/>
      </c>
      <c r="W320" t="str">
        <f>IF(原始数据!Y321="","",IF(COUNTIF(原始数据!321:321,原始数据!Y321)&gt;1,"×",""))</f>
        <v/>
      </c>
      <c r="X320" t="str">
        <f>IF(原始数据!Z321="","",IF(COUNTIF(原始数据!321:321,原始数据!Z321)&gt;1,"×",""))</f>
        <v/>
      </c>
      <c r="Y320" t="str">
        <f>IF(原始数据!AB321="","",IF(COUNTIF(原始数据!321:321,原始数据!AB321)&gt;1,"×",""))</f>
        <v/>
      </c>
      <c r="Z320" t="str">
        <f>IF(原始数据!AC321="","",IF(COUNTIF(原始数据!321:321,原始数据!AC321)&gt;1,"×",""))</f>
        <v/>
      </c>
      <c r="AA320" t="str">
        <f>IF(原始数据!AE321="","",IF(COUNTIF(原始数据!321:321,原始数据!AE321)&gt;1,"×",""))</f>
        <v/>
      </c>
      <c r="AB320" t="str">
        <f>IF(原始数据!AF321="","",IF(COUNTIF(原始数据!321:321,原始数据!AF321)&gt;1,"×",""))</f>
        <v/>
      </c>
      <c r="AC320" t="str">
        <f>IF(原始数据!AK321="","",IF(COUNTIF(原始数据!321:321,原始数据!AK321)&gt;1,"×",""))</f>
        <v/>
      </c>
      <c r="AD320" t="str">
        <f>IF(原始数据!AL321="","",IF(COUNTIF(原始数据!321:321,原始数据!AL321)&gt;1,"×",""))</f>
        <v/>
      </c>
      <c r="AE320" t="str">
        <f>IF(原始数据!AM321="","",IF(COUNTIF(原始数据!321:321,原始数据!AM321)&gt;1,"×",""))</f>
        <v/>
      </c>
      <c r="AF320" t="str">
        <f>IF(原始数据!AN321="","",IF(COUNTIF(原始数据!321:321,原始数据!AN321)&gt;1,"×",""))</f>
        <v/>
      </c>
      <c r="AG320" t="str">
        <f>IF(原始数据!AO321="","",IF(COUNTIF(原始数据!321:321,原始数据!AO321)&gt;1,"×",""))</f>
        <v/>
      </c>
      <c r="AH320" t="str">
        <f>IF(原始数据!AP321="","",IF(COUNTIF(原始数据!321:321,原始数据!AP321)&gt;1,"×",""))</f>
        <v/>
      </c>
      <c r="AI320" t="str">
        <f>IF(原始数据!AQ321="","",IF(COUNTIF(原始数据!321:321,原始数据!AQ321)&gt;1,"×",""))</f>
        <v/>
      </c>
      <c r="AJ320" t="str">
        <f>IF(原始数据!AR321="","",IF(COUNTIF(原始数据!321:321,原始数据!AR321)&gt;1,"×",""))</f>
        <v/>
      </c>
      <c r="AK320" t="str">
        <f>IF(原始数据!AS321="","",IF(COUNTIF(原始数据!321:321,原始数据!AS321)&gt;1,"×",""))</f>
        <v/>
      </c>
      <c r="AL320" t="str">
        <f>IF(原始数据!AT321="","",IF(COUNTIF(原始数据!321:321,原始数据!AT321)&gt;1,"×",""))</f>
        <v/>
      </c>
      <c r="AM320" t="str">
        <f>IF(原始数据!AU321="","",IF(COUNTIF(原始数据!321:321,原始数据!AU321)&gt;1,"×",""))</f>
        <v/>
      </c>
      <c r="AN320" t="str">
        <f>IF(原始数据!AV321="","",IF(COUNTIF(原始数据!321:321,原始数据!AV321)&gt;1,"×",""))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IF(原始数据!X322="-","",IF(原始数据!X322="","",IF(COUNT(FIND(原始数据!X322,原始数据!322:322))=2,"×","")))</f>
        <v/>
      </c>
      <c r="W321" t="str">
        <f>IF(原始数据!Y322="","",IF(COUNTIF(原始数据!322:322,原始数据!Y322)&gt;1,"×",""))</f>
        <v/>
      </c>
      <c r="X321" t="str">
        <f>IF(原始数据!Z322="","",IF(COUNTIF(原始数据!322:322,原始数据!Z322)&gt;1,"×",""))</f>
        <v/>
      </c>
      <c r="Y321" t="str">
        <f>IF(原始数据!AB322="","",IF(COUNTIF(原始数据!322:322,原始数据!AB322)&gt;1,"×",""))</f>
        <v/>
      </c>
      <c r="Z321" t="str">
        <f>IF(原始数据!AC322="","",IF(COUNTIF(原始数据!322:322,原始数据!AC322)&gt;1,"×",""))</f>
        <v/>
      </c>
      <c r="AA321" t="str">
        <f>IF(原始数据!AE322="","",IF(COUNTIF(原始数据!322:322,原始数据!AE322)&gt;1,"×",""))</f>
        <v/>
      </c>
      <c r="AB321" t="str">
        <f>IF(原始数据!AF322="","",IF(COUNTIF(原始数据!322:322,原始数据!AF322)&gt;1,"×",""))</f>
        <v/>
      </c>
      <c r="AC321" t="str">
        <f>IF(原始数据!AK322="","",IF(COUNTIF(原始数据!322:322,原始数据!AK322)&gt;1,"×",""))</f>
        <v/>
      </c>
      <c r="AD321" t="str">
        <f>IF(原始数据!AL322="","",IF(COUNTIF(原始数据!322:322,原始数据!AL322)&gt;1,"×",""))</f>
        <v/>
      </c>
      <c r="AE321" t="str">
        <f>IF(原始数据!AM322="","",IF(COUNTIF(原始数据!322:322,原始数据!AM322)&gt;1,"×",""))</f>
        <v/>
      </c>
      <c r="AF321" t="str">
        <f>IF(原始数据!AN322="","",IF(COUNTIF(原始数据!322:322,原始数据!AN322)&gt;1,"×",""))</f>
        <v/>
      </c>
      <c r="AG321" t="str">
        <f>IF(原始数据!AO322="","",IF(COUNTIF(原始数据!322:322,原始数据!AO322)&gt;1,"×",""))</f>
        <v/>
      </c>
      <c r="AH321" t="str">
        <f>IF(原始数据!AP322="","",IF(COUNTIF(原始数据!322:322,原始数据!AP322)&gt;1,"×",""))</f>
        <v/>
      </c>
      <c r="AI321" t="str">
        <f>IF(原始数据!AQ322="","",IF(COUNTIF(原始数据!322:322,原始数据!AQ322)&gt;1,"×",""))</f>
        <v/>
      </c>
      <c r="AJ321" t="str">
        <f>IF(原始数据!AR322="","",IF(COUNTIF(原始数据!322:322,原始数据!AR322)&gt;1,"×",""))</f>
        <v/>
      </c>
      <c r="AK321" t="str">
        <f>IF(原始数据!AS322="","",IF(COUNTIF(原始数据!322:322,原始数据!AS322)&gt;1,"×",""))</f>
        <v/>
      </c>
      <c r="AL321" t="str">
        <f>IF(原始数据!AT322="","",IF(COUNTIF(原始数据!322:322,原始数据!AT322)&gt;1,"×",""))</f>
        <v/>
      </c>
      <c r="AM321" t="str">
        <f>IF(原始数据!AU322="","",IF(COUNTIF(原始数据!322:322,原始数据!AU322)&gt;1,"×",""))</f>
        <v/>
      </c>
      <c r="AN321" t="str">
        <f>IF(原始数据!AV322="","",IF(COUNTIF(原始数据!322:322,原始数据!AV322)&gt;1,"×",""))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IF(原始数据!X323="-","",IF(原始数据!X323="","",IF(COUNT(FIND(原始数据!X323,原始数据!323:323))=2,"×","")))</f>
        <v/>
      </c>
      <c r="W322" t="str">
        <f>IF(原始数据!Y323="","",IF(COUNTIF(原始数据!323:323,原始数据!Y323)&gt;1,"×",""))</f>
        <v/>
      </c>
      <c r="X322" t="str">
        <f>IF(原始数据!Z323="","",IF(COUNTIF(原始数据!323:323,原始数据!Z323)&gt;1,"×",""))</f>
        <v/>
      </c>
      <c r="Y322" t="str">
        <f>IF(原始数据!AB323="","",IF(COUNTIF(原始数据!323:323,原始数据!AB323)&gt;1,"×",""))</f>
        <v/>
      </c>
      <c r="Z322" t="str">
        <f>IF(原始数据!AC323="","",IF(COUNTIF(原始数据!323:323,原始数据!AC323)&gt;1,"×",""))</f>
        <v/>
      </c>
      <c r="AA322" t="str">
        <f>IF(原始数据!AE323="","",IF(COUNTIF(原始数据!323:323,原始数据!AE323)&gt;1,"×",""))</f>
        <v/>
      </c>
      <c r="AB322" t="str">
        <f>IF(原始数据!AF323="","",IF(COUNTIF(原始数据!323:323,原始数据!AF323)&gt;1,"×",""))</f>
        <v/>
      </c>
      <c r="AC322" t="str">
        <f>IF(原始数据!AK323="","",IF(COUNTIF(原始数据!323:323,原始数据!AK323)&gt;1,"×",""))</f>
        <v/>
      </c>
      <c r="AD322" t="str">
        <f>IF(原始数据!AL323="","",IF(COUNTIF(原始数据!323:323,原始数据!AL323)&gt;1,"×",""))</f>
        <v/>
      </c>
      <c r="AE322" t="str">
        <f>IF(原始数据!AM323="","",IF(COUNTIF(原始数据!323:323,原始数据!AM323)&gt;1,"×",""))</f>
        <v/>
      </c>
      <c r="AF322" t="str">
        <f>IF(原始数据!AN323="","",IF(COUNTIF(原始数据!323:323,原始数据!AN323)&gt;1,"×",""))</f>
        <v/>
      </c>
      <c r="AG322" t="str">
        <f>IF(原始数据!AO323="","",IF(COUNTIF(原始数据!323:323,原始数据!AO323)&gt;1,"×",""))</f>
        <v/>
      </c>
      <c r="AH322" t="str">
        <f>IF(原始数据!AP323="","",IF(COUNTIF(原始数据!323:323,原始数据!AP323)&gt;1,"×",""))</f>
        <v/>
      </c>
      <c r="AI322" t="str">
        <f>IF(原始数据!AQ323="","",IF(COUNTIF(原始数据!323:323,原始数据!AQ323)&gt;1,"×",""))</f>
        <v/>
      </c>
      <c r="AJ322" t="str">
        <f>IF(原始数据!AR323="","",IF(COUNTIF(原始数据!323:323,原始数据!AR323)&gt;1,"×",""))</f>
        <v/>
      </c>
      <c r="AK322" t="str">
        <f>IF(原始数据!AS323="","",IF(COUNTIF(原始数据!323:323,原始数据!AS323)&gt;1,"×",""))</f>
        <v/>
      </c>
      <c r="AL322" t="str">
        <f>IF(原始数据!AT323="","",IF(COUNTIF(原始数据!323:323,原始数据!AT323)&gt;1,"×",""))</f>
        <v/>
      </c>
      <c r="AM322" t="str">
        <f>IF(原始数据!AU323="","",IF(COUNTIF(原始数据!323:323,原始数据!AU323)&gt;1,"×",""))</f>
        <v/>
      </c>
      <c r="AN322" t="str">
        <f>IF(原始数据!AV323="","",IF(COUNTIF(原始数据!323:323,原始数据!AV323)&gt;1,"×",""))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IF(原始数据!X324="-","",IF(原始数据!X324="","",IF(COUNT(FIND(原始数据!X324,原始数据!324:324))=2,"×","")))</f>
        <v/>
      </c>
      <c r="W323" t="str">
        <f>IF(原始数据!Y324="","",IF(COUNTIF(原始数据!324:324,原始数据!Y324)&gt;1,"×",""))</f>
        <v/>
      </c>
      <c r="X323" t="str">
        <f>IF(原始数据!Z324="","",IF(COUNTIF(原始数据!324:324,原始数据!Z324)&gt;1,"×",""))</f>
        <v/>
      </c>
      <c r="Y323" t="str">
        <f>IF(原始数据!AB324="","",IF(COUNTIF(原始数据!324:324,原始数据!AB324)&gt;1,"×",""))</f>
        <v/>
      </c>
      <c r="Z323" t="str">
        <f>IF(原始数据!AC324="","",IF(COUNTIF(原始数据!324:324,原始数据!AC324)&gt;1,"×",""))</f>
        <v/>
      </c>
      <c r="AA323" t="str">
        <f>IF(原始数据!AE324="","",IF(COUNTIF(原始数据!324:324,原始数据!AE324)&gt;1,"×",""))</f>
        <v/>
      </c>
      <c r="AB323" t="str">
        <f>IF(原始数据!AF324="","",IF(COUNTIF(原始数据!324:324,原始数据!AF324)&gt;1,"×",""))</f>
        <v/>
      </c>
      <c r="AC323" t="str">
        <f>IF(原始数据!AK324="","",IF(COUNTIF(原始数据!324:324,原始数据!AK324)&gt;1,"×",""))</f>
        <v/>
      </c>
      <c r="AD323" t="str">
        <f>IF(原始数据!AL324="","",IF(COUNTIF(原始数据!324:324,原始数据!AL324)&gt;1,"×",""))</f>
        <v/>
      </c>
      <c r="AE323" t="str">
        <f>IF(原始数据!AM324="","",IF(COUNTIF(原始数据!324:324,原始数据!AM324)&gt;1,"×",""))</f>
        <v/>
      </c>
      <c r="AF323" t="str">
        <f>IF(原始数据!AN324="","",IF(COUNTIF(原始数据!324:324,原始数据!AN324)&gt;1,"×",""))</f>
        <v/>
      </c>
      <c r="AG323" t="str">
        <f>IF(原始数据!AO324="","",IF(COUNTIF(原始数据!324:324,原始数据!AO324)&gt;1,"×",""))</f>
        <v/>
      </c>
      <c r="AH323" t="str">
        <f>IF(原始数据!AP324="","",IF(COUNTIF(原始数据!324:324,原始数据!AP324)&gt;1,"×",""))</f>
        <v/>
      </c>
      <c r="AI323" t="str">
        <f>IF(原始数据!AQ324="","",IF(COUNTIF(原始数据!324:324,原始数据!AQ324)&gt;1,"×",""))</f>
        <v/>
      </c>
      <c r="AJ323" t="str">
        <f>IF(原始数据!AR324="","",IF(COUNTIF(原始数据!324:324,原始数据!AR324)&gt;1,"×",""))</f>
        <v/>
      </c>
      <c r="AK323" t="str">
        <f>IF(原始数据!AS324="","",IF(COUNTIF(原始数据!324:324,原始数据!AS324)&gt;1,"×",""))</f>
        <v/>
      </c>
      <c r="AL323" t="str">
        <f>IF(原始数据!AT324="","",IF(COUNTIF(原始数据!324:324,原始数据!AT324)&gt;1,"×",""))</f>
        <v/>
      </c>
      <c r="AM323" t="str">
        <f>IF(原始数据!AU324="","",IF(COUNTIF(原始数据!324:324,原始数据!AU324)&gt;1,"×",""))</f>
        <v/>
      </c>
      <c r="AN323" t="str">
        <f>IF(原始数据!AV324="","",IF(COUNTIF(原始数据!324:324,原始数据!AV324)&gt;1,"×",""))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IF(原始数据!X325="-","",IF(原始数据!X325="","",IF(COUNT(FIND(原始数据!X325,原始数据!325:325))=2,"×","")))</f>
        <v/>
      </c>
      <c r="W324" t="str">
        <f>IF(原始数据!Y325="","",IF(COUNTIF(原始数据!325:325,原始数据!Y325)&gt;1,"×",""))</f>
        <v/>
      </c>
      <c r="X324" t="str">
        <f>IF(原始数据!Z325="","",IF(COUNTIF(原始数据!325:325,原始数据!Z325)&gt;1,"×",""))</f>
        <v/>
      </c>
      <c r="Y324" t="str">
        <f>IF(原始数据!AB325="","",IF(COUNTIF(原始数据!325:325,原始数据!AB325)&gt;1,"×",""))</f>
        <v/>
      </c>
      <c r="Z324" t="str">
        <f>IF(原始数据!AC325="","",IF(COUNTIF(原始数据!325:325,原始数据!AC325)&gt;1,"×",""))</f>
        <v/>
      </c>
      <c r="AA324" t="str">
        <f>IF(原始数据!AE325="","",IF(COUNTIF(原始数据!325:325,原始数据!AE325)&gt;1,"×",""))</f>
        <v/>
      </c>
      <c r="AB324" t="str">
        <f>IF(原始数据!AF325="","",IF(COUNTIF(原始数据!325:325,原始数据!AF325)&gt;1,"×",""))</f>
        <v/>
      </c>
      <c r="AC324" t="str">
        <f>IF(原始数据!AK325="","",IF(COUNTIF(原始数据!325:325,原始数据!AK325)&gt;1,"×",""))</f>
        <v/>
      </c>
      <c r="AD324" t="str">
        <f>IF(原始数据!AL325="","",IF(COUNTIF(原始数据!325:325,原始数据!AL325)&gt;1,"×",""))</f>
        <v/>
      </c>
      <c r="AE324" t="str">
        <f>IF(原始数据!AM325="","",IF(COUNTIF(原始数据!325:325,原始数据!AM325)&gt;1,"×",""))</f>
        <v/>
      </c>
      <c r="AF324" t="str">
        <f>IF(原始数据!AN325="","",IF(COUNTIF(原始数据!325:325,原始数据!AN325)&gt;1,"×",""))</f>
        <v/>
      </c>
      <c r="AG324" t="str">
        <f>IF(原始数据!AO325="","",IF(COUNTIF(原始数据!325:325,原始数据!AO325)&gt;1,"×",""))</f>
        <v/>
      </c>
      <c r="AH324" t="str">
        <f>IF(原始数据!AP325="","",IF(COUNTIF(原始数据!325:325,原始数据!AP325)&gt;1,"×",""))</f>
        <v/>
      </c>
      <c r="AI324" t="str">
        <f>IF(原始数据!AQ325="","",IF(COUNTIF(原始数据!325:325,原始数据!AQ325)&gt;1,"×",""))</f>
        <v/>
      </c>
      <c r="AJ324" t="str">
        <f>IF(原始数据!AR325="","",IF(COUNTIF(原始数据!325:325,原始数据!AR325)&gt;1,"×",""))</f>
        <v/>
      </c>
      <c r="AK324" t="str">
        <f>IF(原始数据!AS325="","",IF(COUNTIF(原始数据!325:325,原始数据!AS325)&gt;1,"×",""))</f>
        <v/>
      </c>
      <c r="AL324" t="str">
        <f>IF(原始数据!AT325="","",IF(COUNTIF(原始数据!325:325,原始数据!AT325)&gt;1,"×",""))</f>
        <v/>
      </c>
      <c r="AM324" t="str">
        <f>IF(原始数据!AU325="","",IF(COUNTIF(原始数据!325:325,原始数据!AU325)&gt;1,"×",""))</f>
        <v/>
      </c>
      <c r="AN324" t="str">
        <f>IF(原始数据!AV325="","",IF(COUNTIF(原始数据!325:325,原始数据!AV325)&gt;1,"×",""))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IF(原始数据!X326="-","",IF(原始数据!X326="","",IF(COUNT(FIND(原始数据!X326,原始数据!326:326))=2,"×","")))</f>
        <v/>
      </c>
      <c r="W325" t="str">
        <f>IF(原始数据!Y326="","",IF(COUNTIF(原始数据!326:326,原始数据!Y326)&gt;1,"×",""))</f>
        <v/>
      </c>
      <c r="X325" t="str">
        <f>IF(原始数据!Z326="","",IF(COUNTIF(原始数据!326:326,原始数据!Z326)&gt;1,"×",""))</f>
        <v/>
      </c>
      <c r="Y325" t="str">
        <f>IF(原始数据!AB326="","",IF(COUNTIF(原始数据!326:326,原始数据!AB326)&gt;1,"×",""))</f>
        <v/>
      </c>
      <c r="Z325" t="str">
        <f>IF(原始数据!AC326="","",IF(COUNTIF(原始数据!326:326,原始数据!AC326)&gt;1,"×",""))</f>
        <v/>
      </c>
      <c r="AA325" t="str">
        <f>IF(原始数据!AE326="","",IF(COUNTIF(原始数据!326:326,原始数据!AE326)&gt;1,"×",""))</f>
        <v/>
      </c>
      <c r="AB325" t="str">
        <f>IF(原始数据!AF326="","",IF(COUNTIF(原始数据!326:326,原始数据!AF326)&gt;1,"×",""))</f>
        <v/>
      </c>
      <c r="AC325" t="str">
        <f>IF(原始数据!AK326="","",IF(COUNTIF(原始数据!326:326,原始数据!AK326)&gt;1,"×",""))</f>
        <v/>
      </c>
      <c r="AD325" t="str">
        <f>IF(原始数据!AL326="","",IF(COUNTIF(原始数据!326:326,原始数据!AL326)&gt;1,"×",""))</f>
        <v/>
      </c>
      <c r="AE325" t="str">
        <f>IF(原始数据!AM326="","",IF(COUNTIF(原始数据!326:326,原始数据!AM326)&gt;1,"×",""))</f>
        <v/>
      </c>
      <c r="AF325" t="str">
        <f>IF(原始数据!AN326="","",IF(COUNTIF(原始数据!326:326,原始数据!AN326)&gt;1,"×",""))</f>
        <v/>
      </c>
      <c r="AG325" t="str">
        <f>IF(原始数据!AO326="","",IF(COUNTIF(原始数据!326:326,原始数据!AO326)&gt;1,"×",""))</f>
        <v/>
      </c>
      <c r="AH325" t="str">
        <f>IF(原始数据!AP326="","",IF(COUNTIF(原始数据!326:326,原始数据!AP326)&gt;1,"×",""))</f>
        <v/>
      </c>
      <c r="AI325" t="str">
        <f>IF(原始数据!AQ326="","",IF(COUNTIF(原始数据!326:326,原始数据!AQ326)&gt;1,"×",""))</f>
        <v/>
      </c>
      <c r="AJ325" t="str">
        <f>IF(原始数据!AR326="","",IF(COUNTIF(原始数据!326:326,原始数据!AR326)&gt;1,"×",""))</f>
        <v/>
      </c>
      <c r="AK325" t="str">
        <f>IF(原始数据!AS326="","",IF(COUNTIF(原始数据!326:326,原始数据!AS326)&gt;1,"×",""))</f>
        <v/>
      </c>
      <c r="AL325" t="str">
        <f>IF(原始数据!AT326="","",IF(COUNTIF(原始数据!326:326,原始数据!AT326)&gt;1,"×",""))</f>
        <v/>
      </c>
      <c r="AM325" t="str">
        <f>IF(原始数据!AU326="","",IF(COUNTIF(原始数据!326:326,原始数据!AU326)&gt;1,"×",""))</f>
        <v/>
      </c>
      <c r="AN325" t="str">
        <f>IF(原始数据!AV326="","",IF(COUNTIF(原始数据!326:326,原始数据!AV326)&gt;1,"×",""))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IF(原始数据!X327="-","",IF(原始数据!X327="","",IF(COUNT(FIND(原始数据!X327,原始数据!327:327))=2,"×","")))</f>
        <v/>
      </c>
      <c r="W326" t="str">
        <f>IF(原始数据!Y327="","",IF(COUNTIF(原始数据!327:327,原始数据!Y327)&gt;1,"×",""))</f>
        <v/>
      </c>
      <c r="X326" t="str">
        <f>IF(原始数据!Z327="","",IF(COUNTIF(原始数据!327:327,原始数据!Z327)&gt;1,"×",""))</f>
        <v/>
      </c>
      <c r="Y326" t="str">
        <f>IF(原始数据!AB327="","",IF(COUNTIF(原始数据!327:327,原始数据!AB327)&gt;1,"×",""))</f>
        <v/>
      </c>
      <c r="Z326" t="str">
        <f>IF(原始数据!AC327="","",IF(COUNTIF(原始数据!327:327,原始数据!AC327)&gt;1,"×",""))</f>
        <v/>
      </c>
      <c r="AA326" t="str">
        <f>IF(原始数据!AE327="","",IF(COUNTIF(原始数据!327:327,原始数据!AE327)&gt;1,"×",""))</f>
        <v/>
      </c>
      <c r="AB326" t="str">
        <f>IF(原始数据!AF327="","",IF(COUNTIF(原始数据!327:327,原始数据!AF327)&gt;1,"×",""))</f>
        <v/>
      </c>
      <c r="AC326" t="str">
        <f>IF(原始数据!AK327="","",IF(COUNTIF(原始数据!327:327,原始数据!AK327)&gt;1,"×",""))</f>
        <v/>
      </c>
      <c r="AD326" t="str">
        <f>IF(原始数据!AL327="","",IF(COUNTIF(原始数据!327:327,原始数据!AL327)&gt;1,"×",""))</f>
        <v/>
      </c>
      <c r="AE326" t="str">
        <f>IF(原始数据!AM327="","",IF(COUNTIF(原始数据!327:327,原始数据!AM327)&gt;1,"×",""))</f>
        <v/>
      </c>
      <c r="AF326" t="str">
        <f>IF(原始数据!AN327="","",IF(COUNTIF(原始数据!327:327,原始数据!AN327)&gt;1,"×",""))</f>
        <v/>
      </c>
      <c r="AG326" t="str">
        <f>IF(原始数据!AO327="","",IF(COUNTIF(原始数据!327:327,原始数据!AO327)&gt;1,"×",""))</f>
        <v/>
      </c>
      <c r="AH326" t="str">
        <f>IF(原始数据!AP327="","",IF(COUNTIF(原始数据!327:327,原始数据!AP327)&gt;1,"×",""))</f>
        <v/>
      </c>
      <c r="AI326" t="str">
        <f>IF(原始数据!AQ327="","",IF(COUNTIF(原始数据!327:327,原始数据!AQ327)&gt;1,"×",""))</f>
        <v/>
      </c>
      <c r="AJ326" t="str">
        <f>IF(原始数据!AR327="","",IF(COUNTIF(原始数据!327:327,原始数据!AR327)&gt;1,"×",""))</f>
        <v/>
      </c>
      <c r="AK326" t="str">
        <f>IF(原始数据!AS327="","",IF(COUNTIF(原始数据!327:327,原始数据!AS327)&gt;1,"×",""))</f>
        <v/>
      </c>
      <c r="AL326" t="str">
        <f>IF(原始数据!AT327="","",IF(COUNTIF(原始数据!327:327,原始数据!AT327)&gt;1,"×",""))</f>
        <v/>
      </c>
      <c r="AM326" t="str">
        <f>IF(原始数据!AU327="","",IF(COUNTIF(原始数据!327:327,原始数据!AU327)&gt;1,"×",""))</f>
        <v/>
      </c>
      <c r="AN326" t="str">
        <f>IF(原始数据!AV327="","",IF(COUNTIF(原始数据!327:327,原始数据!AV327)&gt;1,"×",""))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IF(原始数据!X328="-","",IF(原始数据!X328="","",IF(COUNT(FIND(原始数据!X328,原始数据!328:328))=2,"×","")))</f>
        <v/>
      </c>
      <c r="W327" t="str">
        <f>IF(原始数据!Y328="","",IF(COUNTIF(原始数据!328:328,原始数据!Y328)&gt;1,"×",""))</f>
        <v/>
      </c>
      <c r="X327" t="str">
        <f>IF(原始数据!Z328="","",IF(COUNTIF(原始数据!328:328,原始数据!Z328)&gt;1,"×",""))</f>
        <v/>
      </c>
      <c r="Y327" t="str">
        <f>IF(原始数据!AB328="","",IF(COUNTIF(原始数据!328:328,原始数据!AB328)&gt;1,"×",""))</f>
        <v/>
      </c>
      <c r="Z327" t="str">
        <f>IF(原始数据!AC328="","",IF(COUNTIF(原始数据!328:328,原始数据!AC328)&gt;1,"×",""))</f>
        <v/>
      </c>
      <c r="AA327" t="str">
        <f>IF(原始数据!AE328="","",IF(COUNTIF(原始数据!328:328,原始数据!AE328)&gt;1,"×",""))</f>
        <v/>
      </c>
      <c r="AB327" t="str">
        <f>IF(原始数据!AF328="","",IF(COUNTIF(原始数据!328:328,原始数据!AF328)&gt;1,"×",""))</f>
        <v/>
      </c>
      <c r="AC327" t="str">
        <f>IF(原始数据!AK328="","",IF(COUNTIF(原始数据!328:328,原始数据!AK328)&gt;1,"×",""))</f>
        <v/>
      </c>
      <c r="AD327" t="str">
        <f>IF(原始数据!AL328="","",IF(COUNTIF(原始数据!328:328,原始数据!AL328)&gt;1,"×",""))</f>
        <v/>
      </c>
      <c r="AE327" t="str">
        <f>IF(原始数据!AM328="","",IF(COUNTIF(原始数据!328:328,原始数据!AM328)&gt;1,"×",""))</f>
        <v/>
      </c>
      <c r="AF327" t="str">
        <f>IF(原始数据!AN328="","",IF(COUNTIF(原始数据!328:328,原始数据!AN328)&gt;1,"×",""))</f>
        <v/>
      </c>
      <c r="AG327" t="str">
        <f>IF(原始数据!AO328="","",IF(COUNTIF(原始数据!328:328,原始数据!AO328)&gt;1,"×",""))</f>
        <v/>
      </c>
      <c r="AH327" t="str">
        <f>IF(原始数据!AP328="","",IF(COUNTIF(原始数据!328:328,原始数据!AP328)&gt;1,"×",""))</f>
        <v/>
      </c>
      <c r="AI327" t="str">
        <f>IF(原始数据!AQ328="","",IF(COUNTIF(原始数据!328:328,原始数据!AQ328)&gt;1,"×",""))</f>
        <v/>
      </c>
      <c r="AJ327" t="str">
        <f>IF(原始数据!AR328="","",IF(COUNTIF(原始数据!328:328,原始数据!AR328)&gt;1,"×",""))</f>
        <v/>
      </c>
      <c r="AK327" t="str">
        <f>IF(原始数据!AS328="","",IF(COUNTIF(原始数据!328:328,原始数据!AS328)&gt;1,"×",""))</f>
        <v/>
      </c>
      <c r="AL327" t="str">
        <f>IF(原始数据!AT328="","",IF(COUNTIF(原始数据!328:328,原始数据!AT328)&gt;1,"×",""))</f>
        <v/>
      </c>
      <c r="AM327" t="str">
        <f>IF(原始数据!AU328="","",IF(COUNTIF(原始数据!328:328,原始数据!AU328)&gt;1,"×",""))</f>
        <v/>
      </c>
      <c r="AN327" t="str">
        <f>IF(原始数据!AV328="","",IF(COUNTIF(原始数据!328:328,原始数据!AV328)&gt;1,"×",""))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IF(原始数据!X329="-","",IF(原始数据!X329="","",IF(COUNT(FIND(原始数据!X329,原始数据!329:329))=2,"×","")))</f>
        <v/>
      </c>
      <c r="W328" t="str">
        <f>IF(原始数据!Y329="","",IF(COUNTIF(原始数据!329:329,原始数据!Y329)&gt;1,"×",""))</f>
        <v/>
      </c>
      <c r="X328" t="str">
        <f>IF(原始数据!Z329="","",IF(COUNTIF(原始数据!329:329,原始数据!Z329)&gt;1,"×",""))</f>
        <v/>
      </c>
      <c r="Y328" t="str">
        <f>IF(原始数据!AB329="","",IF(COUNTIF(原始数据!329:329,原始数据!AB329)&gt;1,"×",""))</f>
        <v/>
      </c>
      <c r="Z328" t="str">
        <f>IF(原始数据!AC329="","",IF(COUNTIF(原始数据!329:329,原始数据!AC329)&gt;1,"×",""))</f>
        <v/>
      </c>
      <c r="AA328" t="str">
        <f>IF(原始数据!AE329="","",IF(COUNTIF(原始数据!329:329,原始数据!AE329)&gt;1,"×",""))</f>
        <v/>
      </c>
      <c r="AB328" t="str">
        <f>IF(原始数据!AF329="","",IF(COUNTIF(原始数据!329:329,原始数据!AF329)&gt;1,"×",""))</f>
        <v/>
      </c>
      <c r="AC328" t="str">
        <f>IF(原始数据!AK329="","",IF(COUNTIF(原始数据!329:329,原始数据!AK329)&gt;1,"×",""))</f>
        <v/>
      </c>
      <c r="AD328" t="str">
        <f>IF(原始数据!AL329="","",IF(COUNTIF(原始数据!329:329,原始数据!AL329)&gt;1,"×",""))</f>
        <v/>
      </c>
      <c r="AE328" t="str">
        <f>IF(原始数据!AM329="","",IF(COUNTIF(原始数据!329:329,原始数据!AM329)&gt;1,"×",""))</f>
        <v/>
      </c>
      <c r="AF328" t="str">
        <f>IF(原始数据!AN329="","",IF(COUNTIF(原始数据!329:329,原始数据!AN329)&gt;1,"×",""))</f>
        <v/>
      </c>
      <c r="AG328" t="str">
        <f>IF(原始数据!AO329="","",IF(COUNTIF(原始数据!329:329,原始数据!AO329)&gt;1,"×",""))</f>
        <v/>
      </c>
      <c r="AH328" t="str">
        <f>IF(原始数据!AP329="","",IF(COUNTIF(原始数据!329:329,原始数据!AP329)&gt;1,"×",""))</f>
        <v/>
      </c>
      <c r="AI328" t="str">
        <f>IF(原始数据!AQ329="","",IF(COUNTIF(原始数据!329:329,原始数据!AQ329)&gt;1,"×",""))</f>
        <v/>
      </c>
      <c r="AJ328" t="str">
        <f>IF(原始数据!AR329="","",IF(COUNTIF(原始数据!329:329,原始数据!AR329)&gt;1,"×",""))</f>
        <v/>
      </c>
      <c r="AK328" t="str">
        <f>IF(原始数据!AS329="","",IF(COUNTIF(原始数据!329:329,原始数据!AS329)&gt;1,"×",""))</f>
        <v/>
      </c>
      <c r="AL328" t="str">
        <f>IF(原始数据!AT329="","",IF(COUNTIF(原始数据!329:329,原始数据!AT329)&gt;1,"×",""))</f>
        <v/>
      </c>
      <c r="AM328" t="str">
        <f>IF(原始数据!AU329="","",IF(COUNTIF(原始数据!329:329,原始数据!AU329)&gt;1,"×",""))</f>
        <v/>
      </c>
      <c r="AN328" t="str">
        <f>IF(原始数据!AV329="","",IF(COUNTIF(原始数据!329:329,原始数据!AV329)&gt;1,"×",""))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IF(原始数据!X330="-","",IF(原始数据!X330="","",IF(COUNT(FIND(原始数据!X330,原始数据!330:330))=2,"×","")))</f>
        <v/>
      </c>
      <c r="W329" t="str">
        <f>IF(原始数据!Y330="","",IF(COUNTIF(原始数据!330:330,原始数据!Y330)&gt;1,"×",""))</f>
        <v/>
      </c>
      <c r="X329" t="str">
        <f>IF(原始数据!Z330="","",IF(COUNTIF(原始数据!330:330,原始数据!Z330)&gt;1,"×",""))</f>
        <v/>
      </c>
      <c r="Y329" t="str">
        <f>IF(原始数据!AB330="","",IF(COUNTIF(原始数据!330:330,原始数据!AB330)&gt;1,"×",""))</f>
        <v/>
      </c>
      <c r="Z329" t="str">
        <f>IF(原始数据!AC330="","",IF(COUNTIF(原始数据!330:330,原始数据!AC330)&gt;1,"×",""))</f>
        <v/>
      </c>
      <c r="AA329" t="str">
        <f>IF(原始数据!AE330="","",IF(COUNTIF(原始数据!330:330,原始数据!AE330)&gt;1,"×",""))</f>
        <v/>
      </c>
      <c r="AB329" t="str">
        <f>IF(原始数据!AF330="","",IF(COUNTIF(原始数据!330:330,原始数据!AF330)&gt;1,"×",""))</f>
        <v/>
      </c>
      <c r="AC329" t="str">
        <f>IF(原始数据!AK330="","",IF(COUNTIF(原始数据!330:330,原始数据!AK330)&gt;1,"×",""))</f>
        <v/>
      </c>
      <c r="AD329" t="str">
        <f>IF(原始数据!AL330="","",IF(COUNTIF(原始数据!330:330,原始数据!AL330)&gt;1,"×",""))</f>
        <v/>
      </c>
      <c r="AE329" t="str">
        <f>IF(原始数据!AM330="","",IF(COUNTIF(原始数据!330:330,原始数据!AM330)&gt;1,"×",""))</f>
        <v/>
      </c>
      <c r="AF329" t="str">
        <f>IF(原始数据!AN330="","",IF(COUNTIF(原始数据!330:330,原始数据!AN330)&gt;1,"×",""))</f>
        <v/>
      </c>
      <c r="AG329" t="str">
        <f>IF(原始数据!AO330="","",IF(COUNTIF(原始数据!330:330,原始数据!AO330)&gt;1,"×",""))</f>
        <v/>
      </c>
      <c r="AH329" t="str">
        <f>IF(原始数据!AP330="","",IF(COUNTIF(原始数据!330:330,原始数据!AP330)&gt;1,"×",""))</f>
        <v/>
      </c>
      <c r="AI329" t="str">
        <f>IF(原始数据!AQ330="","",IF(COUNTIF(原始数据!330:330,原始数据!AQ330)&gt;1,"×",""))</f>
        <v/>
      </c>
      <c r="AJ329" t="str">
        <f>IF(原始数据!AR330="","",IF(COUNTIF(原始数据!330:330,原始数据!AR330)&gt;1,"×",""))</f>
        <v/>
      </c>
      <c r="AK329" t="str">
        <f>IF(原始数据!AS330="","",IF(COUNTIF(原始数据!330:330,原始数据!AS330)&gt;1,"×",""))</f>
        <v/>
      </c>
      <c r="AL329" t="str">
        <f>IF(原始数据!AT330="","",IF(COUNTIF(原始数据!330:330,原始数据!AT330)&gt;1,"×",""))</f>
        <v/>
      </c>
      <c r="AM329" t="str">
        <f>IF(原始数据!AU330="","",IF(COUNTIF(原始数据!330:330,原始数据!AU330)&gt;1,"×",""))</f>
        <v/>
      </c>
      <c r="AN329" t="str">
        <f>IF(原始数据!AV330="","",IF(COUNTIF(原始数据!330:330,原始数据!AV330)&gt;1,"×",""))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IF(原始数据!X331="-","",IF(原始数据!X331="","",IF(COUNT(FIND(原始数据!X331,原始数据!331:331))=2,"×","")))</f>
        <v/>
      </c>
      <c r="W330" t="str">
        <f>IF(原始数据!Y331="","",IF(COUNTIF(原始数据!331:331,原始数据!Y331)&gt;1,"×",""))</f>
        <v/>
      </c>
      <c r="X330" t="str">
        <f>IF(原始数据!Z331="","",IF(COUNTIF(原始数据!331:331,原始数据!Z331)&gt;1,"×",""))</f>
        <v/>
      </c>
      <c r="Y330" t="str">
        <f>IF(原始数据!AB331="","",IF(COUNTIF(原始数据!331:331,原始数据!AB331)&gt;1,"×",""))</f>
        <v/>
      </c>
      <c r="Z330" t="str">
        <f>IF(原始数据!AC331="","",IF(COUNTIF(原始数据!331:331,原始数据!AC331)&gt;1,"×",""))</f>
        <v/>
      </c>
      <c r="AA330" t="str">
        <f>IF(原始数据!AE331="","",IF(COUNTIF(原始数据!331:331,原始数据!AE331)&gt;1,"×",""))</f>
        <v/>
      </c>
      <c r="AB330" t="str">
        <f>IF(原始数据!AF331="","",IF(COUNTIF(原始数据!331:331,原始数据!AF331)&gt;1,"×",""))</f>
        <v/>
      </c>
      <c r="AC330" t="str">
        <f>IF(原始数据!AK331="","",IF(COUNTIF(原始数据!331:331,原始数据!AK331)&gt;1,"×",""))</f>
        <v/>
      </c>
      <c r="AD330" t="str">
        <f>IF(原始数据!AL331="","",IF(COUNTIF(原始数据!331:331,原始数据!AL331)&gt;1,"×",""))</f>
        <v/>
      </c>
      <c r="AE330" t="str">
        <f>IF(原始数据!AM331="","",IF(COUNTIF(原始数据!331:331,原始数据!AM331)&gt;1,"×",""))</f>
        <v/>
      </c>
      <c r="AF330" t="str">
        <f>IF(原始数据!AN331="","",IF(COUNTIF(原始数据!331:331,原始数据!AN331)&gt;1,"×",""))</f>
        <v/>
      </c>
      <c r="AG330" t="str">
        <f>IF(原始数据!AO331="","",IF(COUNTIF(原始数据!331:331,原始数据!AO331)&gt;1,"×",""))</f>
        <v/>
      </c>
      <c r="AH330" t="str">
        <f>IF(原始数据!AP331="","",IF(COUNTIF(原始数据!331:331,原始数据!AP331)&gt;1,"×",""))</f>
        <v/>
      </c>
      <c r="AI330" t="str">
        <f>IF(原始数据!AQ331="","",IF(COUNTIF(原始数据!331:331,原始数据!AQ331)&gt;1,"×",""))</f>
        <v/>
      </c>
      <c r="AJ330" t="str">
        <f>IF(原始数据!AR331="","",IF(COUNTIF(原始数据!331:331,原始数据!AR331)&gt;1,"×",""))</f>
        <v/>
      </c>
      <c r="AK330" t="str">
        <f>IF(原始数据!AS331="","",IF(COUNTIF(原始数据!331:331,原始数据!AS331)&gt;1,"×",""))</f>
        <v/>
      </c>
      <c r="AL330" t="str">
        <f>IF(原始数据!AT331="","",IF(COUNTIF(原始数据!331:331,原始数据!AT331)&gt;1,"×",""))</f>
        <v/>
      </c>
      <c r="AM330" t="str">
        <f>IF(原始数据!AU331="","",IF(COUNTIF(原始数据!331:331,原始数据!AU331)&gt;1,"×",""))</f>
        <v/>
      </c>
      <c r="AN330" t="str">
        <f>IF(原始数据!AV331="","",IF(COUNTIF(原始数据!331:331,原始数据!AV331)&gt;1,"×",""))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IF(原始数据!X332="-","",IF(原始数据!X332="","",IF(COUNT(FIND(原始数据!X332,原始数据!332:332))=2,"×","")))</f>
        <v/>
      </c>
      <c r="W331" t="str">
        <f>IF(原始数据!Y332="","",IF(COUNTIF(原始数据!332:332,原始数据!Y332)&gt;1,"×",""))</f>
        <v/>
      </c>
      <c r="X331" t="str">
        <f>IF(原始数据!Z332="","",IF(COUNTIF(原始数据!332:332,原始数据!Z332)&gt;1,"×",""))</f>
        <v/>
      </c>
      <c r="Y331" t="str">
        <f>IF(原始数据!AB332="","",IF(COUNTIF(原始数据!332:332,原始数据!AB332)&gt;1,"×",""))</f>
        <v/>
      </c>
      <c r="Z331" t="str">
        <f>IF(原始数据!AC332="","",IF(COUNTIF(原始数据!332:332,原始数据!AC332)&gt;1,"×",""))</f>
        <v/>
      </c>
      <c r="AA331" t="str">
        <f>IF(原始数据!AE332="","",IF(COUNTIF(原始数据!332:332,原始数据!AE332)&gt;1,"×",""))</f>
        <v/>
      </c>
      <c r="AB331" t="str">
        <f>IF(原始数据!AF332="","",IF(COUNTIF(原始数据!332:332,原始数据!AF332)&gt;1,"×",""))</f>
        <v/>
      </c>
      <c r="AC331" t="str">
        <f>IF(原始数据!AK332="","",IF(COUNTIF(原始数据!332:332,原始数据!AK332)&gt;1,"×",""))</f>
        <v/>
      </c>
      <c r="AD331" t="str">
        <f>IF(原始数据!AL332="","",IF(COUNTIF(原始数据!332:332,原始数据!AL332)&gt;1,"×",""))</f>
        <v/>
      </c>
      <c r="AE331" t="str">
        <f>IF(原始数据!AM332="","",IF(COUNTIF(原始数据!332:332,原始数据!AM332)&gt;1,"×",""))</f>
        <v/>
      </c>
      <c r="AF331" t="str">
        <f>IF(原始数据!AN332="","",IF(COUNTIF(原始数据!332:332,原始数据!AN332)&gt;1,"×",""))</f>
        <v/>
      </c>
      <c r="AG331" t="str">
        <f>IF(原始数据!AO332="","",IF(COUNTIF(原始数据!332:332,原始数据!AO332)&gt;1,"×",""))</f>
        <v/>
      </c>
      <c r="AH331" t="str">
        <f>IF(原始数据!AP332="","",IF(COUNTIF(原始数据!332:332,原始数据!AP332)&gt;1,"×",""))</f>
        <v/>
      </c>
      <c r="AI331" t="str">
        <f>IF(原始数据!AQ332="","",IF(COUNTIF(原始数据!332:332,原始数据!AQ332)&gt;1,"×",""))</f>
        <v/>
      </c>
      <c r="AJ331" t="str">
        <f>IF(原始数据!AR332="","",IF(COUNTIF(原始数据!332:332,原始数据!AR332)&gt;1,"×",""))</f>
        <v/>
      </c>
      <c r="AK331" t="str">
        <f>IF(原始数据!AS332="","",IF(COUNTIF(原始数据!332:332,原始数据!AS332)&gt;1,"×",""))</f>
        <v/>
      </c>
      <c r="AL331" t="str">
        <f>IF(原始数据!AT332="","",IF(COUNTIF(原始数据!332:332,原始数据!AT332)&gt;1,"×",""))</f>
        <v/>
      </c>
      <c r="AM331" t="str">
        <f>IF(原始数据!AU332="","",IF(COUNTIF(原始数据!332:332,原始数据!AU332)&gt;1,"×",""))</f>
        <v/>
      </c>
      <c r="AN331" t="str">
        <f>IF(原始数据!AV332="","",IF(COUNTIF(原始数据!332:332,原始数据!AV332)&gt;1,"×",""))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IF(原始数据!X333="-","",IF(原始数据!X333="","",IF(COUNT(FIND(原始数据!X333,原始数据!333:333))=2,"×","")))</f>
        <v/>
      </c>
      <c r="W332" t="str">
        <f>IF(原始数据!Y333="","",IF(COUNTIF(原始数据!333:333,原始数据!Y333)&gt;1,"×",""))</f>
        <v/>
      </c>
      <c r="X332" t="str">
        <f>IF(原始数据!Z333="","",IF(COUNTIF(原始数据!333:333,原始数据!Z333)&gt;1,"×",""))</f>
        <v/>
      </c>
      <c r="Y332" t="str">
        <f>IF(原始数据!AB333="","",IF(COUNTIF(原始数据!333:333,原始数据!AB333)&gt;1,"×",""))</f>
        <v/>
      </c>
      <c r="Z332" t="str">
        <f>IF(原始数据!AC333="","",IF(COUNTIF(原始数据!333:333,原始数据!AC333)&gt;1,"×",""))</f>
        <v/>
      </c>
      <c r="AA332" t="str">
        <f>IF(原始数据!AE333="","",IF(COUNTIF(原始数据!333:333,原始数据!AE333)&gt;1,"×",""))</f>
        <v/>
      </c>
      <c r="AB332" t="str">
        <f>IF(原始数据!AF333="","",IF(COUNTIF(原始数据!333:333,原始数据!AF333)&gt;1,"×",""))</f>
        <v/>
      </c>
      <c r="AC332" t="str">
        <f>IF(原始数据!AK333="","",IF(COUNTIF(原始数据!333:333,原始数据!AK333)&gt;1,"×",""))</f>
        <v/>
      </c>
      <c r="AD332" t="str">
        <f>IF(原始数据!AL333="","",IF(COUNTIF(原始数据!333:333,原始数据!AL333)&gt;1,"×",""))</f>
        <v/>
      </c>
      <c r="AE332" t="str">
        <f>IF(原始数据!AM333="","",IF(COUNTIF(原始数据!333:333,原始数据!AM333)&gt;1,"×",""))</f>
        <v/>
      </c>
      <c r="AF332" t="str">
        <f>IF(原始数据!AN333="","",IF(COUNTIF(原始数据!333:333,原始数据!AN333)&gt;1,"×",""))</f>
        <v/>
      </c>
      <c r="AG332" t="str">
        <f>IF(原始数据!AO333="","",IF(COUNTIF(原始数据!333:333,原始数据!AO333)&gt;1,"×",""))</f>
        <v/>
      </c>
      <c r="AH332" t="str">
        <f>IF(原始数据!AP333="","",IF(COUNTIF(原始数据!333:333,原始数据!AP333)&gt;1,"×",""))</f>
        <v/>
      </c>
      <c r="AI332" t="str">
        <f>IF(原始数据!AQ333="","",IF(COUNTIF(原始数据!333:333,原始数据!AQ333)&gt;1,"×",""))</f>
        <v/>
      </c>
      <c r="AJ332" t="str">
        <f>IF(原始数据!AR333="","",IF(COUNTIF(原始数据!333:333,原始数据!AR333)&gt;1,"×",""))</f>
        <v/>
      </c>
      <c r="AK332" t="str">
        <f>IF(原始数据!AS333="","",IF(COUNTIF(原始数据!333:333,原始数据!AS333)&gt;1,"×",""))</f>
        <v/>
      </c>
      <c r="AL332" t="str">
        <f>IF(原始数据!AT333="","",IF(COUNTIF(原始数据!333:333,原始数据!AT333)&gt;1,"×",""))</f>
        <v/>
      </c>
      <c r="AM332" t="str">
        <f>IF(原始数据!AU333="","",IF(COUNTIF(原始数据!333:333,原始数据!AU333)&gt;1,"×",""))</f>
        <v/>
      </c>
      <c r="AN332" t="str">
        <f>IF(原始数据!AV333="","",IF(COUNTIF(原始数据!333:333,原始数据!AV333)&gt;1,"×",""))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IF(原始数据!X334="-","",IF(原始数据!X334="","",IF(COUNT(FIND(原始数据!X334,原始数据!334:334))=2,"×","")))</f>
        <v/>
      </c>
      <c r="W333" t="str">
        <f>IF(原始数据!Y334="","",IF(COUNTIF(原始数据!334:334,原始数据!Y334)&gt;1,"×",""))</f>
        <v/>
      </c>
      <c r="X333" t="str">
        <f>IF(原始数据!Z334="","",IF(COUNTIF(原始数据!334:334,原始数据!Z334)&gt;1,"×",""))</f>
        <v/>
      </c>
      <c r="Y333" t="str">
        <f>IF(原始数据!AB334="","",IF(COUNTIF(原始数据!334:334,原始数据!AB334)&gt;1,"×",""))</f>
        <v/>
      </c>
      <c r="Z333" t="str">
        <f>IF(原始数据!AC334="","",IF(COUNTIF(原始数据!334:334,原始数据!AC334)&gt;1,"×",""))</f>
        <v/>
      </c>
      <c r="AA333" t="str">
        <f>IF(原始数据!AE334="","",IF(COUNTIF(原始数据!334:334,原始数据!AE334)&gt;1,"×",""))</f>
        <v/>
      </c>
      <c r="AB333" t="str">
        <f>IF(原始数据!AF334="","",IF(COUNTIF(原始数据!334:334,原始数据!AF334)&gt;1,"×",""))</f>
        <v/>
      </c>
      <c r="AC333" t="str">
        <f>IF(原始数据!AK334="","",IF(COUNTIF(原始数据!334:334,原始数据!AK334)&gt;1,"×",""))</f>
        <v/>
      </c>
      <c r="AD333" t="str">
        <f>IF(原始数据!AL334="","",IF(COUNTIF(原始数据!334:334,原始数据!AL334)&gt;1,"×",""))</f>
        <v/>
      </c>
      <c r="AE333" t="str">
        <f>IF(原始数据!AM334="","",IF(COUNTIF(原始数据!334:334,原始数据!AM334)&gt;1,"×",""))</f>
        <v/>
      </c>
      <c r="AF333" t="str">
        <f>IF(原始数据!AN334="","",IF(COUNTIF(原始数据!334:334,原始数据!AN334)&gt;1,"×",""))</f>
        <v/>
      </c>
      <c r="AG333" t="str">
        <f>IF(原始数据!AO334="","",IF(COUNTIF(原始数据!334:334,原始数据!AO334)&gt;1,"×",""))</f>
        <v/>
      </c>
      <c r="AH333" t="str">
        <f>IF(原始数据!AP334="","",IF(COUNTIF(原始数据!334:334,原始数据!AP334)&gt;1,"×",""))</f>
        <v/>
      </c>
      <c r="AI333" t="str">
        <f>IF(原始数据!AQ334="","",IF(COUNTIF(原始数据!334:334,原始数据!AQ334)&gt;1,"×",""))</f>
        <v/>
      </c>
      <c r="AJ333" t="str">
        <f>IF(原始数据!AR334="","",IF(COUNTIF(原始数据!334:334,原始数据!AR334)&gt;1,"×",""))</f>
        <v/>
      </c>
      <c r="AK333" t="str">
        <f>IF(原始数据!AS334="","",IF(COUNTIF(原始数据!334:334,原始数据!AS334)&gt;1,"×",""))</f>
        <v/>
      </c>
      <c r="AL333" t="str">
        <f>IF(原始数据!AT334="","",IF(COUNTIF(原始数据!334:334,原始数据!AT334)&gt;1,"×",""))</f>
        <v/>
      </c>
      <c r="AM333" t="str">
        <f>IF(原始数据!AU334="","",IF(COUNTIF(原始数据!334:334,原始数据!AU334)&gt;1,"×",""))</f>
        <v/>
      </c>
      <c r="AN333" t="str">
        <f>IF(原始数据!AV334="","",IF(COUNTIF(原始数据!334:334,原始数据!AV334)&gt;1,"×",""))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IF(原始数据!X335="-","",IF(原始数据!X335="","",IF(COUNT(FIND(原始数据!X335,原始数据!335:335))=2,"×","")))</f>
        <v/>
      </c>
      <c r="W334" t="str">
        <f>IF(原始数据!Y335="","",IF(COUNTIF(原始数据!335:335,原始数据!Y335)&gt;1,"×",""))</f>
        <v/>
      </c>
      <c r="X334" t="str">
        <f>IF(原始数据!Z335="","",IF(COUNTIF(原始数据!335:335,原始数据!Z335)&gt;1,"×",""))</f>
        <v/>
      </c>
      <c r="Y334" t="str">
        <f>IF(原始数据!AB335="","",IF(COUNTIF(原始数据!335:335,原始数据!AB335)&gt;1,"×",""))</f>
        <v/>
      </c>
      <c r="Z334" t="str">
        <f>IF(原始数据!AC335="","",IF(COUNTIF(原始数据!335:335,原始数据!AC335)&gt;1,"×",""))</f>
        <v/>
      </c>
      <c r="AA334" t="str">
        <f>IF(原始数据!AE335="","",IF(COUNTIF(原始数据!335:335,原始数据!AE335)&gt;1,"×",""))</f>
        <v/>
      </c>
      <c r="AB334" t="str">
        <f>IF(原始数据!AF335="","",IF(COUNTIF(原始数据!335:335,原始数据!AF335)&gt;1,"×",""))</f>
        <v/>
      </c>
      <c r="AC334" t="str">
        <f>IF(原始数据!AK335="","",IF(COUNTIF(原始数据!335:335,原始数据!AK335)&gt;1,"×",""))</f>
        <v/>
      </c>
      <c r="AD334" t="str">
        <f>IF(原始数据!AL335="","",IF(COUNTIF(原始数据!335:335,原始数据!AL335)&gt;1,"×",""))</f>
        <v/>
      </c>
      <c r="AE334" t="str">
        <f>IF(原始数据!AM335="","",IF(COUNTIF(原始数据!335:335,原始数据!AM335)&gt;1,"×",""))</f>
        <v/>
      </c>
      <c r="AF334" t="str">
        <f>IF(原始数据!AN335="","",IF(COUNTIF(原始数据!335:335,原始数据!AN335)&gt;1,"×",""))</f>
        <v/>
      </c>
      <c r="AG334" t="str">
        <f>IF(原始数据!AO335="","",IF(COUNTIF(原始数据!335:335,原始数据!AO335)&gt;1,"×",""))</f>
        <v/>
      </c>
      <c r="AH334" t="str">
        <f>IF(原始数据!AP335="","",IF(COUNTIF(原始数据!335:335,原始数据!AP335)&gt;1,"×",""))</f>
        <v/>
      </c>
      <c r="AI334" t="str">
        <f>IF(原始数据!AQ335="","",IF(COUNTIF(原始数据!335:335,原始数据!AQ335)&gt;1,"×",""))</f>
        <v/>
      </c>
      <c r="AJ334" t="str">
        <f>IF(原始数据!AR335="","",IF(COUNTIF(原始数据!335:335,原始数据!AR335)&gt;1,"×",""))</f>
        <v/>
      </c>
      <c r="AK334" t="str">
        <f>IF(原始数据!AS335="","",IF(COUNTIF(原始数据!335:335,原始数据!AS335)&gt;1,"×",""))</f>
        <v/>
      </c>
      <c r="AL334" t="str">
        <f>IF(原始数据!AT335="","",IF(COUNTIF(原始数据!335:335,原始数据!AT335)&gt;1,"×",""))</f>
        <v/>
      </c>
      <c r="AM334" t="str">
        <f>IF(原始数据!AU335="","",IF(COUNTIF(原始数据!335:335,原始数据!AU335)&gt;1,"×",""))</f>
        <v/>
      </c>
      <c r="AN334" t="str">
        <f>IF(原始数据!AV335="","",IF(COUNTIF(原始数据!335:335,原始数据!AV335)&gt;1,"×",""))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IF(原始数据!X336="-","",IF(原始数据!X336="","",IF(COUNT(FIND(原始数据!X336,原始数据!336:336))=2,"×","")))</f>
        <v/>
      </c>
      <c r="W335" t="str">
        <f>IF(原始数据!Y336="","",IF(COUNTIF(原始数据!336:336,原始数据!Y336)&gt;1,"×",""))</f>
        <v/>
      </c>
      <c r="X335" t="str">
        <f>IF(原始数据!Z336="","",IF(COUNTIF(原始数据!336:336,原始数据!Z336)&gt;1,"×",""))</f>
        <v/>
      </c>
      <c r="Y335" t="str">
        <f>IF(原始数据!AB336="","",IF(COUNTIF(原始数据!336:336,原始数据!AB336)&gt;1,"×",""))</f>
        <v/>
      </c>
      <c r="Z335" t="str">
        <f>IF(原始数据!AC336="","",IF(COUNTIF(原始数据!336:336,原始数据!AC336)&gt;1,"×",""))</f>
        <v/>
      </c>
      <c r="AA335" t="str">
        <f>IF(原始数据!AE336="","",IF(COUNTIF(原始数据!336:336,原始数据!AE336)&gt;1,"×",""))</f>
        <v/>
      </c>
      <c r="AB335" t="str">
        <f>IF(原始数据!AF336="","",IF(COUNTIF(原始数据!336:336,原始数据!AF336)&gt;1,"×",""))</f>
        <v/>
      </c>
      <c r="AC335" t="str">
        <f>IF(原始数据!AK336="","",IF(COUNTIF(原始数据!336:336,原始数据!AK336)&gt;1,"×",""))</f>
        <v/>
      </c>
      <c r="AD335" t="str">
        <f>IF(原始数据!AL336="","",IF(COUNTIF(原始数据!336:336,原始数据!AL336)&gt;1,"×",""))</f>
        <v/>
      </c>
      <c r="AE335" t="str">
        <f>IF(原始数据!AM336="","",IF(COUNTIF(原始数据!336:336,原始数据!AM336)&gt;1,"×",""))</f>
        <v/>
      </c>
      <c r="AF335" t="str">
        <f>IF(原始数据!AN336="","",IF(COUNTIF(原始数据!336:336,原始数据!AN336)&gt;1,"×",""))</f>
        <v/>
      </c>
      <c r="AG335" t="str">
        <f>IF(原始数据!AO336="","",IF(COUNTIF(原始数据!336:336,原始数据!AO336)&gt;1,"×",""))</f>
        <v/>
      </c>
      <c r="AH335" t="str">
        <f>IF(原始数据!AP336="","",IF(COUNTIF(原始数据!336:336,原始数据!AP336)&gt;1,"×",""))</f>
        <v/>
      </c>
      <c r="AI335" t="str">
        <f>IF(原始数据!AQ336="","",IF(COUNTIF(原始数据!336:336,原始数据!AQ336)&gt;1,"×",""))</f>
        <v/>
      </c>
      <c r="AJ335" t="str">
        <f>IF(原始数据!AR336="","",IF(COUNTIF(原始数据!336:336,原始数据!AR336)&gt;1,"×",""))</f>
        <v/>
      </c>
      <c r="AK335" t="str">
        <f>IF(原始数据!AS336="","",IF(COUNTIF(原始数据!336:336,原始数据!AS336)&gt;1,"×",""))</f>
        <v/>
      </c>
      <c r="AL335" t="str">
        <f>IF(原始数据!AT336="","",IF(COUNTIF(原始数据!336:336,原始数据!AT336)&gt;1,"×",""))</f>
        <v/>
      </c>
      <c r="AM335" t="str">
        <f>IF(原始数据!AU336="","",IF(COUNTIF(原始数据!336:336,原始数据!AU336)&gt;1,"×",""))</f>
        <v/>
      </c>
      <c r="AN335" t="str">
        <f>IF(原始数据!AV336="","",IF(COUNTIF(原始数据!336:336,原始数据!AV336)&gt;1,"×",""))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IF(原始数据!X337="-","",IF(原始数据!X337="","",IF(COUNT(FIND(原始数据!X337,原始数据!337:337))=2,"×","")))</f>
        <v/>
      </c>
      <c r="W336" t="str">
        <f>IF(原始数据!Y337="","",IF(COUNTIF(原始数据!337:337,原始数据!Y337)&gt;1,"×",""))</f>
        <v/>
      </c>
      <c r="X336" t="str">
        <f>IF(原始数据!Z337="","",IF(COUNTIF(原始数据!337:337,原始数据!Z337)&gt;1,"×",""))</f>
        <v/>
      </c>
      <c r="Y336" t="str">
        <f>IF(原始数据!AB337="","",IF(COUNTIF(原始数据!337:337,原始数据!AB337)&gt;1,"×",""))</f>
        <v/>
      </c>
      <c r="Z336" t="str">
        <f>IF(原始数据!AC337="","",IF(COUNTIF(原始数据!337:337,原始数据!AC337)&gt;1,"×",""))</f>
        <v/>
      </c>
      <c r="AA336" t="str">
        <f>IF(原始数据!AE337="","",IF(COUNTIF(原始数据!337:337,原始数据!AE337)&gt;1,"×",""))</f>
        <v/>
      </c>
      <c r="AB336" t="str">
        <f>IF(原始数据!AF337="","",IF(COUNTIF(原始数据!337:337,原始数据!AF337)&gt;1,"×",""))</f>
        <v/>
      </c>
      <c r="AC336" t="str">
        <f>IF(原始数据!AK337="","",IF(COUNTIF(原始数据!337:337,原始数据!AK337)&gt;1,"×",""))</f>
        <v/>
      </c>
      <c r="AD336" t="str">
        <f>IF(原始数据!AL337="","",IF(COUNTIF(原始数据!337:337,原始数据!AL337)&gt;1,"×",""))</f>
        <v/>
      </c>
      <c r="AE336" t="str">
        <f>IF(原始数据!AM337="","",IF(COUNTIF(原始数据!337:337,原始数据!AM337)&gt;1,"×",""))</f>
        <v/>
      </c>
      <c r="AF336" t="str">
        <f>IF(原始数据!AN337="","",IF(COUNTIF(原始数据!337:337,原始数据!AN337)&gt;1,"×",""))</f>
        <v/>
      </c>
      <c r="AG336" t="str">
        <f>IF(原始数据!AO337="","",IF(COUNTIF(原始数据!337:337,原始数据!AO337)&gt;1,"×",""))</f>
        <v/>
      </c>
      <c r="AH336" t="str">
        <f>IF(原始数据!AP337="","",IF(COUNTIF(原始数据!337:337,原始数据!AP337)&gt;1,"×",""))</f>
        <v/>
      </c>
      <c r="AI336" t="str">
        <f>IF(原始数据!AQ337="","",IF(COUNTIF(原始数据!337:337,原始数据!AQ337)&gt;1,"×",""))</f>
        <v/>
      </c>
      <c r="AJ336" t="str">
        <f>IF(原始数据!AR337="","",IF(COUNTIF(原始数据!337:337,原始数据!AR337)&gt;1,"×",""))</f>
        <v/>
      </c>
      <c r="AK336" t="str">
        <f>IF(原始数据!AS337="","",IF(COUNTIF(原始数据!337:337,原始数据!AS337)&gt;1,"×",""))</f>
        <v/>
      </c>
      <c r="AL336" t="str">
        <f>IF(原始数据!AT337="","",IF(COUNTIF(原始数据!337:337,原始数据!AT337)&gt;1,"×",""))</f>
        <v/>
      </c>
      <c r="AM336" t="str">
        <f>IF(原始数据!AU337="","",IF(COUNTIF(原始数据!337:337,原始数据!AU337)&gt;1,"×",""))</f>
        <v/>
      </c>
      <c r="AN336" t="str">
        <f>IF(原始数据!AV337="","",IF(COUNTIF(原始数据!337:337,原始数据!AV337)&gt;1,"×",""))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IF(原始数据!X338="-","",IF(原始数据!X338="","",IF(COUNT(FIND(原始数据!X338,原始数据!338:338))=2,"×","")))</f>
        <v/>
      </c>
      <c r="W337" t="str">
        <f>IF(原始数据!Y338="","",IF(COUNTIF(原始数据!338:338,原始数据!Y338)&gt;1,"×",""))</f>
        <v/>
      </c>
      <c r="X337" t="str">
        <f>IF(原始数据!Z338="","",IF(COUNTIF(原始数据!338:338,原始数据!Z338)&gt;1,"×",""))</f>
        <v/>
      </c>
      <c r="Y337" t="str">
        <f>IF(原始数据!AB338="","",IF(COUNTIF(原始数据!338:338,原始数据!AB338)&gt;1,"×",""))</f>
        <v/>
      </c>
      <c r="Z337" t="str">
        <f>IF(原始数据!AC338="","",IF(COUNTIF(原始数据!338:338,原始数据!AC338)&gt;1,"×",""))</f>
        <v/>
      </c>
      <c r="AA337" t="str">
        <f>IF(原始数据!AE338="","",IF(COUNTIF(原始数据!338:338,原始数据!AE338)&gt;1,"×",""))</f>
        <v/>
      </c>
      <c r="AB337" t="str">
        <f>IF(原始数据!AF338="","",IF(COUNTIF(原始数据!338:338,原始数据!AF338)&gt;1,"×",""))</f>
        <v/>
      </c>
      <c r="AC337" t="str">
        <f>IF(原始数据!AK338="","",IF(COUNTIF(原始数据!338:338,原始数据!AK338)&gt;1,"×",""))</f>
        <v/>
      </c>
      <c r="AD337" t="str">
        <f>IF(原始数据!AL338="","",IF(COUNTIF(原始数据!338:338,原始数据!AL338)&gt;1,"×",""))</f>
        <v/>
      </c>
      <c r="AE337" t="str">
        <f>IF(原始数据!AM338="","",IF(COUNTIF(原始数据!338:338,原始数据!AM338)&gt;1,"×",""))</f>
        <v/>
      </c>
      <c r="AF337" t="str">
        <f>IF(原始数据!AN338="","",IF(COUNTIF(原始数据!338:338,原始数据!AN338)&gt;1,"×",""))</f>
        <v/>
      </c>
      <c r="AG337" t="str">
        <f>IF(原始数据!AO338="","",IF(COUNTIF(原始数据!338:338,原始数据!AO338)&gt;1,"×",""))</f>
        <v/>
      </c>
      <c r="AH337" t="str">
        <f>IF(原始数据!AP338="","",IF(COUNTIF(原始数据!338:338,原始数据!AP338)&gt;1,"×",""))</f>
        <v/>
      </c>
      <c r="AI337" t="str">
        <f>IF(原始数据!AQ338="","",IF(COUNTIF(原始数据!338:338,原始数据!AQ338)&gt;1,"×",""))</f>
        <v/>
      </c>
      <c r="AJ337" t="str">
        <f>IF(原始数据!AR338="","",IF(COUNTIF(原始数据!338:338,原始数据!AR338)&gt;1,"×",""))</f>
        <v/>
      </c>
      <c r="AK337" t="str">
        <f>IF(原始数据!AS338="","",IF(COUNTIF(原始数据!338:338,原始数据!AS338)&gt;1,"×",""))</f>
        <v/>
      </c>
      <c r="AL337" t="str">
        <f>IF(原始数据!AT338="","",IF(COUNTIF(原始数据!338:338,原始数据!AT338)&gt;1,"×",""))</f>
        <v/>
      </c>
      <c r="AM337" t="str">
        <f>IF(原始数据!AU338="","",IF(COUNTIF(原始数据!338:338,原始数据!AU338)&gt;1,"×",""))</f>
        <v/>
      </c>
      <c r="AN337" t="str">
        <f>IF(原始数据!AV338="","",IF(COUNTIF(原始数据!338:338,原始数据!AV338)&gt;1,"×",""))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IF(原始数据!X339="-","",IF(原始数据!X339="","",IF(COUNT(FIND(原始数据!X339,原始数据!339:339))=2,"×","")))</f>
        <v/>
      </c>
      <c r="W338" t="str">
        <f>IF(原始数据!Y339="","",IF(COUNTIF(原始数据!339:339,原始数据!Y339)&gt;1,"×",""))</f>
        <v/>
      </c>
      <c r="X338" t="str">
        <f>IF(原始数据!Z339="","",IF(COUNTIF(原始数据!339:339,原始数据!Z339)&gt;1,"×",""))</f>
        <v/>
      </c>
      <c r="Y338" t="str">
        <f>IF(原始数据!AB339="","",IF(COUNTIF(原始数据!339:339,原始数据!AB339)&gt;1,"×",""))</f>
        <v/>
      </c>
      <c r="Z338" t="str">
        <f>IF(原始数据!AC339="","",IF(COUNTIF(原始数据!339:339,原始数据!AC339)&gt;1,"×",""))</f>
        <v/>
      </c>
      <c r="AA338" t="str">
        <f>IF(原始数据!AE339="","",IF(COUNTIF(原始数据!339:339,原始数据!AE339)&gt;1,"×",""))</f>
        <v/>
      </c>
      <c r="AB338" t="str">
        <f>IF(原始数据!AF339="","",IF(COUNTIF(原始数据!339:339,原始数据!AF339)&gt;1,"×",""))</f>
        <v/>
      </c>
      <c r="AC338" t="str">
        <f>IF(原始数据!AK339="","",IF(COUNTIF(原始数据!339:339,原始数据!AK339)&gt;1,"×",""))</f>
        <v/>
      </c>
      <c r="AD338" t="str">
        <f>IF(原始数据!AL339="","",IF(COUNTIF(原始数据!339:339,原始数据!AL339)&gt;1,"×",""))</f>
        <v/>
      </c>
      <c r="AE338" t="str">
        <f>IF(原始数据!AM339="","",IF(COUNTIF(原始数据!339:339,原始数据!AM339)&gt;1,"×",""))</f>
        <v/>
      </c>
      <c r="AF338" t="str">
        <f>IF(原始数据!AN339="","",IF(COUNTIF(原始数据!339:339,原始数据!AN339)&gt;1,"×",""))</f>
        <v/>
      </c>
      <c r="AG338" t="str">
        <f>IF(原始数据!AO339="","",IF(COUNTIF(原始数据!339:339,原始数据!AO339)&gt;1,"×",""))</f>
        <v/>
      </c>
      <c r="AH338" t="str">
        <f>IF(原始数据!AP339="","",IF(COUNTIF(原始数据!339:339,原始数据!AP339)&gt;1,"×",""))</f>
        <v/>
      </c>
      <c r="AI338" t="str">
        <f>IF(原始数据!AQ339="","",IF(COUNTIF(原始数据!339:339,原始数据!AQ339)&gt;1,"×",""))</f>
        <v/>
      </c>
      <c r="AJ338" t="str">
        <f>IF(原始数据!AR339="","",IF(COUNTIF(原始数据!339:339,原始数据!AR339)&gt;1,"×",""))</f>
        <v/>
      </c>
      <c r="AK338" t="str">
        <f>IF(原始数据!AS339="","",IF(COUNTIF(原始数据!339:339,原始数据!AS339)&gt;1,"×",""))</f>
        <v/>
      </c>
      <c r="AL338" t="str">
        <f>IF(原始数据!AT339="","",IF(COUNTIF(原始数据!339:339,原始数据!AT339)&gt;1,"×",""))</f>
        <v/>
      </c>
      <c r="AM338" t="str">
        <f>IF(原始数据!AU339="","",IF(COUNTIF(原始数据!339:339,原始数据!AU339)&gt;1,"×",""))</f>
        <v/>
      </c>
      <c r="AN338" t="str">
        <f>IF(原始数据!AV339="","",IF(COUNTIF(原始数据!339:339,原始数据!AV339)&gt;1,"×",""))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IF(原始数据!X340="-","",IF(原始数据!X340="","",IF(COUNT(FIND(原始数据!X340,原始数据!340:340))=2,"×","")))</f>
        <v/>
      </c>
      <c r="W339" t="str">
        <f>IF(原始数据!Y340="","",IF(COUNTIF(原始数据!340:340,原始数据!Y340)&gt;1,"×",""))</f>
        <v/>
      </c>
      <c r="X339" t="str">
        <f>IF(原始数据!Z340="","",IF(COUNTIF(原始数据!340:340,原始数据!Z340)&gt;1,"×",""))</f>
        <v/>
      </c>
      <c r="Y339" t="str">
        <f>IF(原始数据!AB340="","",IF(COUNTIF(原始数据!340:340,原始数据!AB340)&gt;1,"×",""))</f>
        <v/>
      </c>
      <c r="Z339" t="str">
        <f>IF(原始数据!AC340="","",IF(COUNTIF(原始数据!340:340,原始数据!AC340)&gt;1,"×",""))</f>
        <v/>
      </c>
      <c r="AA339" t="str">
        <f>IF(原始数据!AE340="","",IF(COUNTIF(原始数据!340:340,原始数据!AE340)&gt;1,"×",""))</f>
        <v/>
      </c>
      <c r="AB339" t="str">
        <f>IF(原始数据!AF340="","",IF(COUNTIF(原始数据!340:340,原始数据!AF340)&gt;1,"×",""))</f>
        <v/>
      </c>
      <c r="AC339" t="str">
        <f>IF(原始数据!AK340="","",IF(COUNTIF(原始数据!340:340,原始数据!AK340)&gt;1,"×",""))</f>
        <v/>
      </c>
      <c r="AD339" t="str">
        <f>IF(原始数据!AL340="","",IF(COUNTIF(原始数据!340:340,原始数据!AL340)&gt;1,"×",""))</f>
        <v/>
      </c>
      <c r="AE339" t="str">
        <f>IF(原始数据!AM340="","",IF(COUNTIF(原始数据!340:340,原始数据!AM340)&gt;1,"×",""))</f>
        <v/>
      </c>
      <c r="AF339" t="str">
        <f>IF(原始数据!AN340="","",IF(COUNTIF(原始数据!340:340,原始数据!AN340)&gt;1,"×",""))</f>
        <v/>
      </c>
      <c r="AG339" t="str">
        <f>IF(原始数据!AO340="","",IF(COUNTIF(原始数据!340:340,原始数据!AO340)&gt;1,"×",""))</f>
        <v/>
      </c>
      <c r="AH339" t="str">
        <f>IF(原始数据!AP340="","",IF(COUNTIF(原始数据!340:340,原始数据!AP340)&gt;1,"×",""))</f>
        <v/>
      </c>
      <c r="AI339" t="str">
        <f>IF(原始数据!AQ340="","",IF(COUNTIF(原始数据!340:340,原始数据!AQ340)&gt;1,"×",""))</f>
        <v/>
      </c>
      <c r="AJ339" t="str">
        <f>IF(原始数据!AR340="","",IF(COUNTIF(原始数据!340:340,原始数据!AR340)&gt;1,"×",""))</f>
        <v/>
      </c>
      <c r="AK339" t="str">
        <f>IF(原始数据!AS340="","",IF(COUNTIF(原始数据!340:340,原始数据!AS340)&gt;1,"×",""))</f>
        <v/>
      </c>
      <c r="AL339" t="str">
        <f>IF(原始数据!AT340="","",IF(COUNTIF(原始数据!340:340,原始数据!AT340)&gt;1,"×",""))</f>
        <v/>
      </c>
      <c r="AM339" t="str">
        <f>IF(原始数据!AU340="","",IF(COUNTIF(原始数据!340:340,原始数据!AU340)&gt;1,"×",""))</f>
        <v/>
      </c>
      <c r="AN339" t="str">
        <f>IF(原始数据!AV340="","",IF(COUNTIF(原始数据!340:340,原始数据!AV340)&gt;1,"×",""))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IF(原始数据!X341="-","",IF(原始数据!X341="","",IF(COUNT(FIND(原始数据!X341,原始数据!341:341))=2,"×","")))</f>
        <v/>
      </c>
      <c r="W340" t="str">
        <f>IF(原始数据!Y341="","",IF(COUNTIF(原始数据!341:341,原始数据!Y341)&gt;1,"×",""))</f>
        <v/>
      </c>
      <c r="X340" t="str">
        <f>IF(原始数据!Z341="","",IF(COUNTIF(原始数据!341:341,原始数据!Z341)&gt;1,"×",""))</f>
        <v/>
      </c>
      <c r="Y340" t="str">
        <f>IF(原始数据!AB341="","",IF(COUNTIF(原始数据!341:341,原始数据!AB341)&gt;1,"×",""))</f>
        <v/>
      </c>
      <c r="Z340" t="str">
        <f>IF(原始数据!AC341="","",IF(COUNTIF(原始数据!341:341,原始数据!AC341)&gt;1,"×",""))</f>
        <v/>
      </c>
      <c r="AA340" t="str">
        <f>IF(原始数据!AE341="","",IF(COUNTIF(原始数据!341:341,原始数据!AE341)&gt;1,"×",""))</f>
        <v/>
      </c>
      <c r="AB340" t="str">
        <f>IF(原始数据!AF341="","",IF(COUNTIF(原始数据!341:341,原始数据!AF341)&gt;1,"×",""))</f>
        <v/>
      </c>
      <c r="AC340" t="str">
        <f>IF(原始数据!AK341="","",IF(COUNTIF(原始数据!341:341,原始数据!AK341)&gt;1,"×",""))</f>
        <v/>
      </c>
      <c r="AD340" t="str">
        <f>IF(原始数据!AL341="","",IF(COUNTIF(原始数据!341:341,原始数据!AL341)&gt;1,"×",""))</f>
        <v/>
      </c>
      <c r="AE340" t="str">
        <f>IF(原始数据!AM341="","",IF(COUNTIF(原始数据!341:341,原始数据!AM341)&gt;1,"×",""))</f>
        <v/>
      </c>
      <c r="AF340" t="str">
        <f>IF(原始数据!AN341="","",IF(COUNTIF(原始数据!341:341,原始数据!AN341)&gt;1,"×",""))</f>
        <v/>
      </c>
      <c r="AG340" t="str">
        <f>IF(原始数据!AO341="","",IF(COUNTIF(原始数据!341:341,原始数据!AO341)&gt;1,"×",""))</f>
        <v/>
      </c>
      <c r="AH340" t="str">
        <f>IF(原始数据!AP341="","",IF(COUNTIF(原始数据!341:341,原始数据!AP341)&gt;1,"×",""))</f>
        <v/>
      </c>
      <c r="AI340" t="str">
        <f>IF(原始数据!AQ341="","",IF(COUNTIF(原始数据!341:341,原始数据!AQ341)&gt;1,"×",""))</f>
        <v/>
      </c>
      <c r="AJ340" t="str">
        <f>IF(原始数据!AR341="","",IF(COUNTIF(原始数据!341:341,原始数据!AR341)&gt;1,"×",""))</f>
        <v/>
      </c>
      <c r="AK340" t="str">
        <f>IF(原始数据!AS341="","",IF(COUNTIF(原始数据!341:341,原始数据!AS341)&gt;1,"×",""))</f>
        <v/>
      </c>
      <c r="AL340" t="str">
        <f>IF(原始数据!AT341="","",IF(COUNTIF(原始数据!341:341,原始数据!AT341)&gt;1,"×",""))</f>
        <v/>
      </c>
      <c r="AM340" t="str">
        <f>IF(原始数据!AU341="","",IF(COUNTIF(原始数据!341:341,原始数据!AU341)&gt;1,"×",""))</f>
        <v/>
      </c>
      <c r="AN340" t="str">
        <f>IF(原始数据!AV341="","",IF(COUNTIF(原始数据!341:341,原始数据!AV341)&gt;1,"×",""))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IF(原始数据!X342="-","",IF(原始数据!X342="","",IF(COUNT(FIND(原始数据!X342,原始数据!342:342))=2,"×","")))</f>
        <v/>
      </c>
      <c r="W341" t="str">
        <f>IF(原始数据!Y342="","",IF(COUNTIF(原始数据!342:342,原始数据!Y342)&gt;1,"×",""))</f>
        <v/>
      </c>
      <c r="X341" t="str">
        <f>IF(原始数据!Z342="","",IF(COUNTIF(原始数据!342:342,原始数据!Z342)&gt;1,"×",""))</f>
        <v/>
      </c>
      <c r="Y341" t="str">
        <f>IF(原始数据!AB342="","",IF(COUNTIF(原始数据!342:342,原始数据!AB342)&gt;1,"×",""))</f>
        <v/>
      </c>
      <c r="Z341" t="str">
        <f>IF(原始数据!AC342="","",IF(COUNTIF(原始数据!342:342,原始数据!AC342)&gt;1,"×",""))</f>
        <v/>
      </c>
      <c r="AA341" t="str">
        <f>IF(原始数据!AE342="","",IF(COUNTIF(原始数据!342:342,原始数据!AE342)&gt;1,"×",""))</f>
        <v/>
      </c>
      <c r="AB341" t="str">
        <f>IF(原始数据!AF342="","",IF(COUNTIF(原始数据!342:342,原始数据!AF342)&gt;1,"×",""))</f>
        <v/>
      </c>
      <c r="AC341" t="str">
        <f>IF(原始数据!AK342="","",IF(COUNTIF(原始数据!342:342,原始数据!AK342)&gt;1,"×",""))</f>
        <v/>
      </c>
      <c r="AD341" t="str">
        <f>IF(原始数据!AL342="","",IF(COUNTIF(原始数据!342:342,原始数据!AL342)&gt;1,"×",""))</f>
        <v/>
      </c>
      <c r="AE341" t="str">
        <f>IF(原始数据!AM342="","",IF(COUNTIF(原始数据!342:342,原始数据!AM342)&gt;1,"×",""))</f>
        <v/>
      </c>
      <c r="AF341" t="str">
        <f>IF(原始数据!AN342="","",IF(COUNTIF(原始数据!342:342,原始数据!AN342)&gt;1,"×",""))</f>
        <v/>
      </c>
      <c r="AG341" t="str">
        <f>IF(原始数据!AO342="","",IF(COUNTIF(原始数据!342:342,原始数据!AO342)&gt;1,"×",""))</f>
        <v/>
      </c>
      <c r="AH341" t="str">
        <f>IF(原始数据!AP342="","",IF(COUNTIF(原始数据!342:342,原始数据!AP342)&gt;1,"×",""))</f>
        <v/>
      </c>
      <c r="AI341" t="str">
        <f>IF(原始数据!AQ342="","",IF(COUNTIF(原始数据!342:342,原始数据!AQ342)&gt;1,"×",""))</f>
        <v/>
      </c>
      <c r="AJ341" t="str">
        <f>IF(原始数据!AR342="","",IF(COUNTIF(原始数据!342:342,原始数据!AR342)&gt;1,"×",""))</f>
        <v/>
      </c>
      <c r="AK341" t="str">
        <f>IF(原始数据!AS342="","",IF(COUNTIF(原始数据!342:342,原始数据!AS342)&gt;1,"×",""))</f>
        <v/>
      </c>
      <c r="AL341" t="str">
        <f>IF(原始数据!AT342="","",IF(COUNTIF(原始数据!342:342,原始数据!AT342)&gt;1,"×",""))</f>
        <v/>
      </c>
      <c r="AM341" t="str">
        <f>IF(原始数据!AU342="","",IF(COUNTIF(原始数据!342:342,原始数据!AU342)&gt;1,"×",""))</f>
        <v/>
      </c>
      <c r="AN341" t="str">
        <f>IF(原始数据!AV342="","",IF(COUNTIF(原始数据!342:342,原始数据!AV342)&gt;1,"×",""))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IF(原始数据!X343="-","",IF(原始数据!X343="","",IF(COUNT(FIND(原始数据!X343,原始数据!343:343))=2,"×","")))</f>
        <v/>
      </c>
      <c r="W342" t="str">
        <f>IF(原始数据!Y343="","",IF(COUNTIF(原始数据!343:343,原始数据!Y343)&gt;1,"×",""))</f>
        <v/>
      </c>
      <c r="X342" t="str">
        <f>IF(原始数据!Z343="","",IF(COUNTIF(原始数据!343:343,原始数据!Z343)&gt;1,"×",""))</f>
        <v/>
      </c>
      <c r="Y342" t="str">
        <f>IF(原始数据!AB343="","",IF(COUNTIF(原始数据!343:343,原始数据!AB343)&gt;1,"×",""))</f>
        <v/>
      </c>
      <c r="Z342" t="str">
        <f>IF(原始数据!AC343="","",IF(COUNTIF(原始数据!343:343,原始数据!AC343)&gt;1,"×",""))</f>
        <v/>
      </c>
      <c r="AA342" t="str">
        <f>IF(原始数据!AE343="","",IF(COUNTIF(原始数据!343:343,原始数据!AE343)&gt;1,"×",""))</f>
        <v/>
      </c>
      <c r="AB342" t="str">
        <f>IF(原始数据!AF343="","",IF(COUNTIF(原始数据!343:343,原始数据!AF343)&gt;1,"×",""))</f>
        <v/>
      </c>
      <c r="AC342" t="str">
        <f>IF(原始数据!AK343="","",IF(COUNTIF(原始数据!343:343,原始数据!AK343)&gt;1,"×",""))</f>
        <v/>
      </c>
      <c r="AD342" t="str">
        <f>IF(原始数据!AL343="","",IF(COUNTIF(原始数据!343:343,原始数据!AL343)&gt;1,"×",""))</f>
        <v/>
      </c>
      <c r="AE342" t="str">
        <f>IF(原始数据!AM343="","",IF(COUNTIF(原始数据!343:343,原始数据!AM343)&gt;1,"×",""))</f>
        <v/>
      </c>
      <c r="AF342" t="str">
        <f>IF(原始数据!AN343="","",IF(COUNTIF(原始数据!343:343,原始数据!AN343)&gt;1,"×",""))</f>
        <v/>
      </c>
      <c r="AG342" t="str">
        <f>IF(原始数据!AO343="","",IF(COUNTIF(原始数据!343:343,原始数据!AO343)&gt;1,"×",""))</f>
        <v/>
      </c>
      <c r="AH342" t="str">
        <f>IF(原始数据!AP343="","",IF(COUNTIF(原始数据!343:343,原始数据!AP343)&gt;1,"×",""))</f>
        <v/>
      </c>
      <c r="AI342" t="str">
        <f>IF(原始数据!AQ343="","",IF(COUNTIF(原始数据!343:343,原始数据!AQ343)&gt;1,"×",""))</f>
        <v/>
      </c>
      <c r="AJ342" t="str">
        <f>IF(原始数据!AR343="","",IF(COUNTIF(原始数据!343:343,原始数据!AR343)&gt;1,"×",""))</f>
        <v/>
      </c>
      <c r="AK342" t="str">
        <f>IF(原始数据!AS343="","",IF(COUNTIF(原始数据!343:343,原始数据!AS343)&gt;1,"×",""))</f>
        <v/>
      </c>
      <c r="AL342" t="str">
        <f>IF(原始数据!AT343="","",IF(COUNTIF(原始数据!343:343,原始数据!AT343)&gt;1,"×",""))</f>
        <v/>
      </c>
      <c r="AM342" t="str">
        <f>IF(原始数据!AU343="","",IF(COUNTIF(原始数据!343:343,原始数据!AU343)&gt;1,"×",""))</f>
        <v/>
      </c>
      <c r="AN342" t="str">
        <f>IF(原始数据!AV343="","",IF(COUNTIF(原始数据!343:343,原始数据!AV343)&gt;1,"×",""))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IF(原始数据!X344="-","",IF(原始数据!X344="","",IF(COUNT(FIND(原始数据!X344,原始数据!344:344))=2,"×","")))</f>
        <v/>
      </c>
      <c r="W343" t="str">
        <f>IF(原始数据!Y344="","",IF(COUNTIF(原始数据!344:344,原始数据!Y344)&gt;1,"×",""))</f>
        <v/>
      </c>
      <c r="X343" t="str">
        <f>IF(原始数据!Z344="","",IF(COUNTIF(原始数据!344:344,原始数据!Z344)&gt;1,"×",""))</f>
        <v/>
      </c>
      <c r="Y343" t="str">
        <f>IF(原始数据!AB344="","",IF(COUNTIF(原始数据!344:344,原始数据!AB344)&gt;1,"×",""))</f>
        <v/>
      </c>
      <c r="Z343" t="str">
        <f>IF(原始数据!AC344="","",IF(COUNTIF(原始数据!344:344,原始数据!AC344)&gt;1,"×",""))</f>
        <v/>
      </c>
      <c r="AA343" t="str">
        <f>IF(原始数据!AE344="","",IF(COUNTIF(原始数据!344:344,原始数据!AE344)&gt;1,"×",""))</f>
        <v/>
      </c>
      <c r="AB343" t="str">
        <f>IF(原始数据!AF344="","",IF(COUNTIF(原始数据!344:344,原始数据!AF344)&gt;1,"×",""))</f>
        <v/>
      </c>
      <c r="AC343" t="str">
        <f>IF(原始数据!AK344="","",IF(COUNTIF(原始数据!344:344,原始数据!AK344)&gt;1,"×",""))</f>
        <v/>
      </c>
      <c r="AD343" t="str">
        <f>IF(原始数据!AL344="","",IF(COUNTIF(原始数据!344:344,原始数据!AL344)&gt;1,"×",""))</f>
        <v/>
      </c>
      <c r="AE343" t="str">
        <f>IF(原始数据!AM344="","",IF(COUNTIF(原始数据!344:344,原始数据!AM344)&gt;1,"×",""))</f>
        <v/>
      </c>
      <c r="AF343" t="str">
        <f>IF(原始数据!AN344="","",IF(COUNTIF(原始数据!344:344,原始数据!AN344)&gt;1,"×",""))</f>
        <v/>
      </c>
      <c r="AG343" t="str">
        <f>IF(原始数据!AO344="","",IF(COUNTIF(原始数据!344:344,原始数据!AO344)&gt;1,"×",""))</f>
        <v/>
      </c>
      <c r="AH343" t="str">
        <f>IF(原始数据!AP344="","",IF(COUNTIF(原始数据!344:344,原始数据!AP344)&gt;1,"×",""))</f>
        <v/>
      </c>
      <c r="AI343" t="str">
        <f>IF(原始数据!AQ344="","",IF(COUNTIF(原始数据!344:344,原始数据!AQ344)&gt;1,"×",""))</f>
        <v/>
      </c>
      <c r="AJ343" t="str">
        <f>IF(原始数据!AR344="","",IF(COUNTIF(原始数据!344:344,原始数据!AR344)&gt;1,"×",""))</f>
        <v/>
      </c>
      <c r="AK343" t="str">
        <f>IF(原始数据!AS344="","",IF(COUNTIF(原始数据!344:344,原始数据!AS344)&gt;1,"×",""))</f>
        <v/>
      </c>
      <c r="AL343" t="str">
        <f>IF(原始数据!AT344="","",IF(COUNTIF(原始数据!344:344,原始数据!AT344)&gt;1,"×",""))</f>
        <v/>
      </c>
      <c r="AM343" t="str">
        <f>IF(原始数据!AU344="","",IF(COUNTIF(原始数据!344:344,原始数据!AU344)&gt;1,"×",""))</f>
        <v/>
      </c>
      <c r="AN343" t="str">
        <f>IF(原始数据!AV344="","",IF(COUNTIF(原始数据!344:344,原始数据!AV344)&gt;1,"×",""))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IF(原始数据!X345="-","",IF(原始数据!X345="","",IF(COUNT(FIND(原始数据!X345,原始数据!345:345))=2,"×","")))</f>
        <v/>
      </c>
      <c r="W344" t="str">
        <f>IF(原始数据!Y345="","",IF(COUNTIF(原始数据!345:345,原始数据!Y345)&gt;1,"×",""))</f>
        <v/>
      </c>
      <c r="X344" t="str">
        <f>IF(原始数据!Z345="","",IF(COUNTIF(原始数据!345:345,原始数据!Z345)&gt;1,"×",""))</f>
        <v/>
      </c>
      <c r="Y344" t="str">
        <f>IF(原始数据!AB345="","",IF(COUNTIF(原始数据!345:345,原始数据!AB345)&gt;1,"×",""))</f>
        <v/>
      </c>
      <c r="Z344" t="str">
        <f>IF(原始数据!AC345="","",IF(COUNTIF(原始数据!345:345,原始数据!AC345)&gt;1,"×",""))</f>
        <v/>
      </c>
      <c r="AA344" t="str">
        <f>IF(原始数据!AE345="","",IF(COUNTIF(原始数据!345:345,原始数据!AE345)&gt;1,"×",""))</f>
        <v/>
      </c>
      <c r="AB344" t="str">
        <f>IF(原始数据!AF345="","",IF(COUNTIF(原始数据!345:345,原始数据!AF345)&gt;1,"×",""))</f>
        <v/>
      </c>
      <c r="AC344" t="str">
        <f>IF(原始数据!AK345="","",IF(COUNTIF(原始数据!345:345,原始数据!AK345)&gt;1,"×",""))</f>
        <v/>
      </c>
      <c r="AD344" t="str">
        <f>IF(原始数据!AL345="","",IF(COUNTIF(原始数据!345:345,原始数据!AL345)&gt;1,"×",""))</f>
        <v/>
      </c>
      <c r="AE344" t="str">
        <f>IF(原始数据!AM345="","",IF(COUNTIF(原始数据!345:345,原始数据!AM345)&gt;1,"×",""))</f>
        <v/>
      </c>
      <c r="AF344" t="str">
        <f>IF(原始数据!AN345="","",IF(COUNTIF(原始数据!345:345,原始数据!AN345)&gt;1,"×",""))</f>
        <v/>
      </c>
      <c r="AG344" t="str">
        <f>IF(原始数据!AO345="","",IF(COUNTIF(原始数据!345:345,原始数据!AO345)&gt;1,"×",""))</f>
        <v/>
      </c>
      <c r="AH344" t="str">
        <f>IF(原始数据!AP345="","",IF(COUNTIF(原始数据!345:345,原始数据!AP345)&gt;1,"×",""))</f>
        <v/>
      </c>
      <c r="AI344" t="str">
        <f>IF(原始数据!AQ345="","",IF(COUNTIF(原始数据!345:345,原始数据!AQ345)&gt;1,"×",""))</f>
        <v/>
      </c>
      <c r="AJ344" t="str">
        <f>IF(原始数据!AR345="","",IF(COUNTIF(原始数据!345:345,原始数据!AR345)&gt;1,"×",""))</f>
        <v/>
      </c>
      <c r="AK344" t="str">
        <f>IF(原始数据!AS345="","",IF(COUNTIF(原始数据!345:345,原始数据!AS345)&gt;1,"×",""))</f>
        <v/>
      </c>
      <c r="AL344" t="str">
        <f>IF(原始数据!AT345="","",IF(COUNTIF(原始数据!345:345,原始数据!AT345)&gt;1,"×",""))</f>
        <v/>
      </c>
      <c r="AM344" t="str">
        <f>IF(原始数据!AU345="","",IF(COUNTIF(原始数据!345:345,原始数据!AU345)&gt;1,"×",""))</f>
        <v/>
      </c>
      <c r="AN344" t="str">
        <f>IF(原始数据!AV345="","",IF(COUNTIF(原始数据!345:345,原始数据!AV345)&gt;1,"×",""))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IF(原始数据!X346="-","",IF(原始数据!X346="","",IF(COUNT(FIND(原始数据!X346,原始数据!346:346))=2,"×","")))</f>
        <v/>
      </c>
      <c r="W345" t="str">
        <f>IF(原始数据!Y346="","",IF(COUNTIF(原始数据!346:346,原始数据!Y346)&gt;1,"×",""))</f>
        <v/>
      </c>
      <c r="X345" t="str">
        <f>IF(原始数据!Z346="","",IF(COUNTIF(原始数据!346:346,原始数据!Z346)&gt;1,"×",""))</f>
        <v/>
      </c>
      <c r="Y345" t="str">
        <f>IF(原始数据!AB346="","",IF(COUNTIF(原始数据!346:346,原始数据!AB346)&gt;1,"×",""))</f>
        <v/>
      </c>
      <c r="Z345" t="str">
        <f>IF(原始数据!AC346="","",IF(COUNTIF(原始数据!346:346,原始数据!AC346)&gt;1,"×",""))</f>
        <v/>
      </c>
      <c r="AA345" t="str">
        <f>IF(原始数据!AE346="","",IF(COUNTIF(原始数据!346:346,原始数据!AE346)&gt;1,"×",""))</f>
        <v/>
      </c>
      <c r="AB345" t="str">
        <f>IF(原始数据!AF346="","",IF(COUNTIF(原始数据!346:346,原始数据!AF346)&gt;1,"×",""))</f>
        <v/>
      </c>
      <c r="AC345" t="str">
        <f>IF(原始数据!AK346="","",IF(COUNTIF(原始数据!346:346,原始数据!AK346)&gt;1,"×",""))</f>
        <v/>
      </c>
      <c r="AD345" t="str">
        <f>IF(原始数据!AL346="","",IF(COUNTIF(原始数据!346:346,原始数据!AL346)&gt;1,"×",""))</f>
        <v/>
      </c>
      <c r="AE345" t="str">
        <f>IF(原始数据!AM346="","",IF(COUNTIF(原始数据!346:346,原始数据!AM346)&gt;1,"×",""))</f>
        <v/>
      </c>
      <c r="AF345" t="str">
        <f>IF(原始数据!AN346="","",IF(COUNTIF(原始数据!346:346,原始数据!AN346)&gt;1,"×",""))</f>
        <v/>
      </c>
      <c r="AG345" t="str">
        <f>IF(原始数据!AO346="","",IF(COUNTIF(原始数据!346:346,原始数据!AO346)&gt;1,"×",""))</f>
        <v/>
      </c>
      <c r="AH345" t="str">
        <f>IF(原始数据!AP346="","",IF(COUNTIF(原始数据!346:346,原始数据!AP346)&gt;1,"×",""))</f>
        <v/>
      </c>
      <c r="AI345" t="str">
        <f>IF(原始数据!AQ346="","",IF(COUNTIF(原始数据!346:346,原始数据!AQ346)&gt;1,"×",""))</f>
        <v/>
      </c>
      <c r="AJ345" t="str">
        <f>IF(原始数据!AR346="","",IF(COUNTIF(原始数据!346:346,原始数据!AR346)&gt;1,"×",""))</f>
        <v/>
      </c>
      <c r="AK345" t="str">
        <f>IF(原始数据!AS346="","",IF(COUNTIF(原始数据!346:346,原始数据!AS346)&gt;1,"×",""))</f>
        <v/>
      </c>
      <c r="AL345" t="str">
        <f>IF(原始数据!AT346="","",IF(COUNTIF(原始数据!346:346,原始数据!AT346)&gt;1,"×",""))</f>
        <v/>
      </c>
      <c r="AM345" t="str">
        <f>IF(原始数据!AU346="","",IF(COUNTIF(原始数据!346:346,原始数据!AU346)&gt;1,"×",""))</f>
        <v/>
      </c>
      <c r="AN345" t="str">
        <f>IF(原始数据!AV346="","",IF(COUNTIF(原始数据!346:346,原始数据!AV346)&gt;1,"×",""))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IF(原始数据!X347="-","",IF(原始数据!X347="","",IF(COUNT(FIND(原始数据!X347,原始数据!347:347))=2,"×","")))</f>
        <v/>
      </c>
      <c r="W346" t="str">
        <f>IF(原始数据!Y347="","",IF(COUNTIF(原始数据!347:347,原始数据!Y347)&gt;1,"×",""))</f>
        <v/>
      </c>
      <c r="X346" t="str">
        <f>IF(原始数据!Z347="","",IF(COUNTIF(原始数据!347:347,原始数据!Z347)&gt;1,"×",""))</f>
        <v/>
      </c>
      <c r="Y346" t="str">
        <f>IF(原始数据!AB347="","",IF(COUNTIF(原始数据!347:347,原始数据!AB347)&gt;1,"×",""))</f>
        <v/>
      </c>
      <c r="Z346" t="str">
        <f>IF(原始数据!AC347="","",IF(COUNTIF(原始数据!347:347,原始数据!AC347)&gt;1,"×",""))</f>
        <v/>
      </c>
      <c r="AA346" t="str">
        <f>IF(原始数据!AE347="","",IF(COUNTIF(原始数据!347:347,原始数据!AE347)&gt;1,"×",""))</f>
        <v/>
      </c>
      <c r="AB346" t="str">
        <f>IF(原始数据!AF347="","",IF(COUNTIF(原始数据!347:347,原始数据!AF347)&gt;1,"×",""))</f>
        <v/>
      </c>
      <c r="AC346" t="str">
        <f>IF(原始数据!AK347="","",IF(COUNTIF(原始数据!347:347,原始数据!AK347)&gt;1,"×",""))</f>
        <v/>
      </c>
      <c r="AD346" t="str">
        <f>IF(原始数据!AL347="","",IF(COUNTIF(原始数据!347:347,原始数据!AL347)&gt;1,"×",""))</f>
        <v/>
      </c>
      <c r="AE346" t="str">
        <f>IF(原始数据!AM347="","",IF(COUNTIF(原始数据!347:347,原始数据!AM347)&gt;1,"×",""))</f>
        <v/>
      </c>
      <c r="AF346" t="str">
        <f>IF(原始数据!AN347="","",IF(COUNTIF(原始数据!347:347,原始数据!AN347)&gt;1,"×",""))</f>
        <v/>
      </c>
      <c r="AG346" t="str">
        <f>IF(原始数据!AO347="","",IF(COUNTIF(原始数据!347:347,原始数据!AO347)&gt;1,"×",""))</f>
        <v/>
      </c>
      <c r="AH346" t="str">
        <f>IF(原始数据!AP347="","",IF(COUNTIF(原始数据!347:347,原始数据!AP347)&gt;1,"×",""))</f>
        <v/>
      </c>
      <c r="AI346" t="str">
        <f>IF(原始数据!AQ347="","",IF(COUNTIF(原始数据!347:347,原始数据!AQ347)&gt;1,"×",""))</f>
        <v/>
      </c>
      <c r="AJ346" t="str">
        <f>IF(原始数据!AR347="","",IF(COUNTIF(原始数据!347:347,原始数据!AR347)&gt;1,"×",""))</f>
        <v/>
      </c>
      <c r="AK346" t="str">
        <f>IF(原始数据!AS347="","",IF(COUNTIF(原始数据!347:347,原始数据!AS347)&gt;1,"×",""))</f>
        <v/>
      </c>
      <c r="AL346" t="str">
        <f>IF(原始数据!AT347="","",IF(COUNTIF(原始数据!347:347,原始数据!AT347)&gt;1,"×",""))</f>
        <v/>
      </c>
      <c r="AM346" t="str">
        <f>IF(原始数据!AU347="","",IF(COUNTIF(原始数据!347:347,原始数据!AU347)&gt;1,"×",""))</f>
        <v/>
      </c>
      <c r="AN346" t="str">
        <f>IF(原始数据!AV347="","",IF(COUNTIF(原始数据!347:347,原始数据!AV347)&gt;1,"×",""))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IF(原始数据!X348="-","",IF(原始数据!X348="","",IF(COUNT(FIND(原始数据!X348,原始数据!348:348))=2,"×","")))</f>
        <v/>
      </c>
      <c r="W347" t="str">
        <f>IF(原始数据!Y348="","",IF(COUNTIF(原始数据!348:348,原始数据!Y348)&gt;1,"×",""))</f>
        <v/>
      </c>
      <c r="X347" t="str">
        <f>IF(原始数据!Z348="","",IF(COUNTIF(原始数据!348:348,原始数据!Z348)&gt;1,"×",""))</f>
        <v/>
      </c>
      <c r="Y347" t="str">
        <f>IF(原始数据!AB348="","",IF(COUNTIF(原始数据!348:348,原始数据!AB348)&gt;1,"×",""))</f>
        <v/>
      </c>
      <c r="Z347" t="str">
        <f>IF(原始数据!AC348="","",IF(COUNTIF(原始数据!348:348,原始数据!AC348)&gt;1,"×",""))</f>
        <v/>
      </c>
      <c r="AA347" t="str">
        <f>IF(原始数据!AE348="","",IF(COUNTIF(原始数据!348:348,原始数据!AE348)&gt;1,"×",""))</f>
        <v/>
      </c>
      <c r="AB347" t="str">
        <f>IF(原始数据!AF348="","",IF(COUNTIF(原始数据!348:348,原始数据!AF348)&gt;1,"×",""))</f>
        <v/>
      </c>
      <c r="AC347" t="str">
        <f>IF(原始数据!AK348="","",IF(COUNTIF(原始数据!348:348,原始数据!AK348)&gt;1,"×",""))</f>
        <v/>
      </c>
      <c r="AD347" t="str">
        <f>IF(原始数据!AL348="","",IF(COUNTIF(原始数据!348:348,原始数据!AL348)&gt;1,"×",""))</f>
        <v/>
      </c>
      <c r="AE347" t="str">
        <f>IF(原始数据!AM348="","",IF(COUNTIF(原始数据!348:348,原始数据!AM348)&gt;1,"×",""))</f>
        <v/>
      </c>
      <c r="AF347" t="str">
        <f>IF(原始数据!AN348="","",IF(COUNTIF(原始数据!348:348,原始数据!AN348)&gt;1,"×",""))</f>
        <v/>
      </c>
      <c r="AG347" t="str">
        <f>IF(原始数据!AO348="","",IF(COUNTIF(原始数据!348:348,原始数据!AO348)&gt;1,"×",""))</f>
        <v/>
      </c>
      <c r="AH347" t="str">
        <f>IF(原始数据!AP348="","",IF(COUNTIF(原始数据!348:348,原始数据!AP348)&gt;1,"×",""))</f>
        <v/>
      </c>
      <c r="AI347" t="str">
        <f>IF(原始数据!AQ348="","",IF(COUNTIF(原始数据!348:348,原始数据!AQ348)&gt;1,"×",""))</f>
        <v/>
      </c>
      <c r="AJ347" t="str">
        <f>IF(原始数据!AR348="","",IF(COUNTIF(原始数据!348:348,原始数据!AR348)&gt;1,"×",""))</f>
        <v/>
      </c>
      <c r="AK347" t="str">
        <f>IF(原始数据!AS348="","",IF(COUNTIF(原始数据!348:348,原始数据!AS348)&gt;1,"×",""))</f>
        <v/>
      </c>
      <c r="AL347" t="str">
        <f>IF(原始数据!AT348="","",IF(COUNTIF(原始数据!348:348,原始数据!AT348)&gt;1,"×",""))</f>
        <v/>
      </c>
      <c r="AM347" t="str">
        <f>IF(原始数据!AU348="","",IF(COUNTIF(原始数据!348:348,原始数据!AU348)&gt;1,"×",""))</f>
        <v/>
      </c>
      <c r="AN347" t="str">
        <f>IF(原始数据!AV348="","",IF(COUNTIF(原始数据!348:348,原始数据!AV348)&gt;1,"×",""))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IF(原始数据!X349="-","",IF(原始数据!X349="","",IF(COUNT(FIND(原始数据!X349,原始数据!349:349))=2,"×","")))</f>
        <v/>
      </c>
      <c r="W348" t="str">
        <f>IF(原始数据!Y349="","",IF(COUNTIF(原始数据!349:349,原始数据!Y349)&gt;1,"×",""))</f>
        <v/>
      </c>
      <c r="X348" t="str">
        <f>IF(原始数据!Z349="","",IF(COUNTIF(原始数据!349:349,原始数据!Z349)&gt;1,"×",""))</f>
        <v/>
      </c>
      <c r="Y348" t="str">
        <f>IF(原始数据!AB349="","",IF(COUNTIF(原始数据!349:349,原始数据!AB349)&gt;1,"×",""))</f>
        <v/>
      </c>
      <c r="Z348" t="str">
        <f>IF(原始数据!AC349="","",IF(COUNTIF(原始数据!349:349,原始数据!AC349)&gt;1,"×",""))</f>
        <v/>
      </c>
      <c r="AA348" t="str">
        <f>IF(原始数据!AE349="","",IF(COUNTIF(原始数据!349:349,原始数据!AE349)&gt;1,"×",""))</f>
        <v/>
      </c>
      <c r="AB348" t="str">
        <f>IF(原始数据!AF349="","",IF(COUNTIF(原始数据!349:349,原始数据!AF349)&gt;1,"×",""))</f>
        <v/>
      </c>
      <c r="AC348" t="str">
        <f>IF(原始数据!AK349="","",IF(COUNTIF(原始数据!349:349,原始数据!AK349)&gt;1,"×",""))</f>
        <v/>
      </c>
      <c r="AD348" t="str">
        <f>IF(原始数据!AL349="","",IF(COUNTIF(原始数据!349:349,原始数据!AL349)&gt;1,"×",""))</f>
        <v/>
      </c>
      <c r="AE348" t="str">
        <f>IF(原始数据!AM349="","",IF(COUNTIF(原始数据!349:349,原始数据!AM349)&gt;1,"×",""))</f>
        <v/>
      </c>
      <c r="AF348" t="str">
        <f>IF(原始数据!AN349="","",IF(COUNTIF(原始数据!349:349,原始数据!AN349)&gt;1,"×",""))</f>
        <v/>
      </c>
      <c r="AG348" t="str">
        <f>IF(原始数据!AO349="","",IF(COUNTIF(原始数据!349:349,原始数据!AO349)&gt;1,"×",""))</f>
        <v/>
      </c>
      <c r="AH348" t="str">
        <f>IF(原始数据!AP349="","",IF(COUNTIF(原始数据!349:349,原始数据!AP349)&gt;1,"×",""))</f>
        <v/>
      </c>
      <c r="AI348" t="str">
        <f>IF(原始数据!AQ349="","",IF(COUNTIF(原始数据!349:349,原始数据!AQ349)&gt;1,"×",""))</f>
        <v/>
      </c>
      <c r="AJ348" t="str">
        <f>IF(原始数据!AR349="","",IF(COUNTIF(原始数据!349:349,原始数据!AR349)&gt;1,"×",""))</f>
        <v/>
      </c>
      <c r="AK348" t="str">
        <f>IF(原始数据!AS349="","",IF(COUNTIF(原始数据!349:349,原始数据!AS349)&gt;1,"×",""))</f>
        <v/>
      </c>
      <c r="AL348" t="str">
        <f>IF(原始数据!AT349="","",IF(COUNTIF(原始数据!349:349,原始数据!AT349)&gt;1,"×",""))</f>
        <v/>
      </c>
      <c r="AM348" t="str">
        <f>IF(原始数据!AU349="","",IF(COUNTIF(原始数据!349:349,原始数据!AU349)&gt;1,"×",""))</f>
        <v/>
      </c>
      <c r="AN348" t="str">
        <f>IF(原始数据!AV349="","",IF(COUNTIF(原始数据!349:349,原始数据!AV349)&gt;1,"×",""))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IF(原始数据!X350="-","",IF(原始数据!X350="","",IF(COUNT(FIND(原始数据!X350,原始数据!350:350))=2,"×","")))</f>
        <v/>
      </c>
      <c r="W349" t="str">
        <f>IF(原始数据!Y350="","",IF(COUNTIF(原始数据!350:350,原始数据!Y350)&gt;1,"×",""))</f>
        <v/>
      </c>
      <c r="X349" t="str">
        <f>IF(原始数据!Z350="","",IF(COUNTIF(原始数据!350:350,原始数据!Z350)&gt;1,"×",""))</f>
        <v/>
      </c>
      <c r="Y349" t="str">
        <f>IF(原始数据!AB350="","",IF(COUNTIF(原始数据!350:350,原始数据!AB350)&gt;1,"×",""))</f>
        <v/>
      </c>
      <c r="Z349" t="str">
        <f>IF(原始数据!AC350="","",IF(COUNTIF(原始数据!350:350,原始数据!AC350)&gt;1,"×",""))</f>
        <v/>
      </c>
      <c r="AA349" t="str">
        <f>IF(原始数据!AE350="","",IF(COUNTIF(原始数据!350:350,原始数据!AE350)&gt;1,"×",""))</f>
        <v/>
      </c>
      <c r="AB349" t="str">
        <f>IF(原始数据!AF350="","",IF(COUNTIF(原始数据!350:350,原始数据!AF350)&gt;1,"×",""))</f>
        <v/>
      </c>
      <c r="AC349" t="str">
        <f>IF(原始数据!AK350="","",IF(COUNTIF(原始数据!350:350,原始数据!AK350)&gt;1,"×",""))</f>
        <v/>
      </c>
      <c r="AD349" t="str">
        <f>IF(原始数据!AL350="","",IF(COUNTIF(原始数据!350:350,原始数据!AL350)&gt;1,"×",""))</f>
        <v/>
      </c>
      <c r="AE349" t="str">
        <f>IF(原始数据!AM350="","",IF(COUNTIF(原始数据!350:350,原始数据!AM350)&gt;1,"×",""))</f>
        <v/>
      </c>
      <c r="AF349" t="str">
        <f>IF(原始数据!AN350="","",IF(COUNTIF(原始数据!350:350,原始数据!AN350)&gt;1,"×",""))</f>
        <v/>
      </c>
      <c r="AG349" t="str">
        <f>IF(原始数据!AO350="","",IF(COUNTIF(原始数据!350:350,原始数据!AO350)&gt;1,"×",""))</f>
        <v/>
      </c>
      <c r="AH349" t="str">
        <f>IF(原始数据!AP350="","",IF(COUNTIF(原始数据!350:350,原始数据!AP350)&gt;1,"×",""))</f>
        <v/>
      </c>
      <c r="AI349" t="str">
        <f>IF(原始数据!AQ350="","",IF(COUNTIF(原始数据!350:350,原始数据!AQ350)&gt;1,"×",""))</f>
        <v/>
      </c>
      <c r="AJ349" t="str">
        <f>IF(原始数据!AR350="","",IF(COUNTIF(原始数据!350:350,原始数据!AR350)&gt;1,"×",""))</f>
        <v/>
      </c>
      <c r="AK349" t="str">
        <f>IF(原始数据!AS350="","",IF(COUNTIF(原始数据!350:350,原始数据!AS350)&gt;1,"×",""))</f>
        <v/>
      </c>
      <c r="AL349" t="str">
        <f>IF(原始数据!AT350="","",IF(COUNTIF(原始数据!350:350,原始数据!AT350)&gt;1,"×",""))</f>
        <v/>
      </c>
      <c r="AM349" t="str">
        <f>IF(原始数据!AU350="","",IF(COUNTIF(原始数据!350:350,原始数据!AU350)&gt;1,"×",""))</f>
        <v/>
      </c>
      <c r="AN349" t="str">
        <f>IF(原始数据!AV350="","",IF(COUNTIF(原始数据!350:350,原始数据!AV350)&gt;1,"×",""))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IF(原始数据!X351="-","",IF(原始数据!X351="","",IF(COUNT(FIND(原始数据!X351,原始数据!351:351))=2,"×","")))</f>
        <v/>
      </c>
      <c r="W350" t="str">
        <f>IF(原始数据!Y351="","",IF(COUNTIF(原始数据!351:351,原始数据!Y351)&gt;1,"×",""))</f>
        <v/>
      </c>
      <c r="X350" t="str">
        <f>IF(原始数据!Z351="","",IF(COUNTIF(原始数据!351:351,原始数据!Z351)&gt;1,"×",""))</f>
        <v/>
      </c>
      <c r="Y350" t="str">
        <f>IF(原始数据!AB351="","",IF(COUNTIF(原始数据!351:351,原始数据!AB351)&gt;1,"×",""))</f>
        <v/>
      </c>
      <c r="Z350" t="str">
        <f>IF(原始数据!AC351="","",IF(COUNTIF(原始数据!351:351,原始数据!AC351)&gt;1,"×",""))</f>
        <v/>
      </c>
      <c r="AA350" t="str">
        <f>IF(原始数据!AE351="","",IF(COUNTIF(原始数据!351:351,原始数据!AE351)&gt;1,"×",""))</f>
        <v/>
      </c>
      <c r="AB350" t="str">
        <f>IF(原始数据!AF351="","",IF(COUNTIF(原始数据!351:351,原始数据!AF351)&gt;1,"×",""))</f>
        <v/>
      </c>
      <c r="AC350" t="str">
        <f>IF(原始数据!AK351="","",IF(COUNTIF(原始数据!351:351,原始数据!AK351)&gt;1,"×",""))</f>
        <v/>
      </c>
      <c r="AD350" t="str">
        <f>IF(原始数据!AL351="","",IF(COUNTIF(原始数据!351:351,原始数据!AL351)&gt;1,"×",""))</f>
        <v/>
      </c>
      <c r="AE350" t="str">
        <f>IF(原始数据!AM351="","",IF(COUNTIF(原始数据!351:351,原始数据!AM351)&gt;1,"×",""))</f>
        <v/>
      </c>
      <c r="AF350" t="str">
        <f>IF(原始数据!AN351="","",IF(COUNTIF(原始数据!351:351,原始数据!AN351)&gt;1,"×",""))</f>
        <v/>
      </c>
      <c r="AG350" t="str">
        <f>IF(原始数据!AO351="","",IF(COUNTIF(原始数据!351:351,原始数据!AO351)&gt;1,"×",""))</f>
        <v/>
      </c>
      <c r="AH350" t="str">
        <f>IF(原始数据!AP351="","",IF(COUNTIF(原始数据!351:351,原始数据!AP351)&gt;1,"×",""))</f>
        <v/>
      </c>
      <c r="AI350" t="str">
        <f>IF(原始数据!AQ351="","",IF(COUNTIF(原始数据!351:351,原始数据!AQ351)&gt;1,"×",""))</f>
        <v/>
      </c>
      <c r="AJ350" t="str">
        <f>IF(原始数据!AR351="","",IF(COUNTIF(原始数据!351:351,原始数据!AR351)&gt;1,"×",""))</f>
        <v/>
      </c>
      <c r="AK350" t="str">
        <f>IF(原始数据!AS351="","",IF(COUNTIF(原始数据!351:351,原始数据!AS351)&gt;1,"×",""))</f>
        <v/>
      </c>
      <c r="AL350" t="str">
        <f>IF(原始数据!AT351="","",IF(COUNTIF(原始数据!351:351,原始数据!AT351)&gt;1,"×",""))</f>
        <v/>
      </c>
      <c r="AM350" t="str">
        <f>IF(原始数据!AU351="","",IF(COUNTIF(原始数据!351:351,原始数据!AU351)&gt;1,"×",""))</f>
        <v/>
      </c>
      <c r="AN350" t="str">
        <f>IF(原始数据!AV351="","",IF(COUNTIF(原始数据!351:351,原始数据!AV351)&gt;1,"×",""))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IF(原始数据!X352="-","",IF(原始数据!X352="","",IF(COUNT(FIND(原始数据!X352,原始数据!352:352))=2,"×","")))</f>
        <v/>
      </c>
      <c r="W351" t="str">
        <f>IF(原始数据!Y352="","",IF(COUNTIF(原始数据!352:352,原始数据!Y352)&gt;1,"×",""))</f>
        <v/>
      </c>
      <c r="X351" t="str">
        <f>IF(原始数据!Z352="","",IF(COUNTIF(原始数据!352:352,原始数据!Z352)&gt;1,"×",""))</f>
        <v/>
      </c>
      <c r="Y351" t="str">
        <f>IF(原始数据!AB352="","",IF(COUNTIF(原始数据!352:352,原始数据!AB352)&gt;1,"×",""))</f>
        <v/>
      </c>
      <c r="Z351" t="str">
        <f>IF(原始数据!AC352="","",IF(COUNTIF(原始数据!352:352,原始数据!AC352)&gt;1,"×",""))</f>
        <v/>
      </c>
      <c r="AA351" t="str">
        <f>IF(原始数据!AE352="","",IF(COUNTIF(原始数据!352:352,原始数据!AE352)&gt;1,"×",""))</f>
        <v/>
      </c>
      <c r="AB351" t="str">
        <f>IF(原始数据!AF352="","",IF(COUNTIF(原始数据!352:352,原始数据!AF352)&gt;1,"×",""))</f>
        <v/>
      </c>
      <c r="AC351" t="str">
        <f>IF(原始数据!AK352="","",IF(COUNTIF(原始数据!352:352,原始数据!AK352)&gt;1,"×",""))</f>
        <v/>
      </c>
      <c r="AD351" t="str">
        <f>IF(原始数据!AL352="","",IF(COUNTIF(原始数据!352:352,原始数据!AL352)&gt;1,"×",""))</f>
        <v/>
      </c>
      <c r="AE351" t="str">
        <f>IF(原始数据!AM352="","",IF(COUNTIF(原始数据!352:352,原始数据!AM352)&gt;1,"×",""))</f>
        <v/>
      </c>
      <c r="AF351" t="str">
        <f>IF(原始数据!AN352="","",IF(COUNTIF(原始数据!352:352,原始数据!AN352)&gt;1,"×",""))</f>
        <v/>
      </c>
      <c r="AG351" t="str">
        <f>IF(原始数据!AO352="","",IF(COUNTIF(原始数据!352:352,原始数据!AO352)&gt;1,"×",""))</f>
        <v/>
      </c>
      <c r="AH351" t="str">
        <f>IF(原始数据!AP352="","",IF(COUNTIF(原始数据!352:352,原始数据!AP352)&gt;1,"×",""))</f>
        <v/>
      </c>
      <c r="AI351" t="str">
        <f>IF(原始数据!AQ352="","",IF(COUNTIF(原始数据!352:352,原始数据!AQ352)&gt;1,"×",""))</f>
        <v/>
      </c>
      <c r="AJ351" t="str">
        <f>IF(原始数据!AR352="","",IF(COUNTIF(原始数据!352:352,原始数据!AR352)&gt;1,"×",""))</f>
        <v/>
      </c>
      <c r="AK351" t="str">
        <f>IF(原始数据!AS352="","",IF(COUNTIF(原始数据!352:352,原始数据!AS352)&gt;1,"×",""))</f>
        <v/>
      </c>
      <c r="AL351" t="str">
        <f>IF(原始数据!AT352="","",IF(COUNTIF(原始数据!352:352,原始数据!AT352)&gt;1,"×",""))</f>
        <v/>
      </c>
      <c r="AM351" t="str">
        <f>IF(原始数据!AU352="","",IF(COUNTIF(原始数据!352:352,原始数据!AU352)&gt;1,"×",""))</f>
        <v/>
      </c>
      <c r="AN351" t="str">
        <f>IF(原始数据!AV352="","",IF(COUNTIF(原始数据!352:352,原始数据!AV352)&gt;1,"×",""))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IF(原始数据!X353="-","",IF(原始数据!X353="","",IF(COUNT(FIND(原始数据!X353,原始数据!353:353))=2,"×","")))</f>
        <v/>
      </c>
      <c r="W352" t="str">
        <f>IF(原始数据!Y353="","",IF(COUNTIF(原始数据!353:353,原始数据!Y353)&gt;1,"×",""))</f>
        <v/>
      </c>
      <c r="X352" t="str">
        <f>IF(原始数据!Z353="","",IF(COUNTIF(原始数据!353:353,原始数据!Z353)&gt;1,"×",""))</f>
        <v/>
      </c>
      <c r="Y352" t="str">
        <f>IF(原始数据!AB353="","",IF(COUNTIF(原始数据!353:353,原始数据!AB353)&gt;1,"×",""))</f>
        <v/>
      </c>
      <c r="Z352" t="str">
        <f>IF(原始数据!AC353="","",IF(COUNTIF(原始数据!353:353,原始数据!AC353)&gt;1,"×",""))</f>
        <v/>
      </c>
      <c r="AA352" t="str">
        <f>IF(原始数据!AE353="","",IF(COUNTIF(原始数据!353:353,原始数据!AE353)&gt;1,"×",""))</f>
        <v/>
      </c>
      <c r="AB352" t="str">
        <f>IF(原始数据!AF353="","",IF(COUNTIF(原始数据!353:353,原始数据!AF353)&gt;1,"×",""))</f>
        <v/>
      </c>
      <c r="AC352" t="str">
        <f>IF(原始数据!AK353="","",IF(COUNTIF(原始数据!353:353,原始数据!AK353)&gt;1,"×",""))</f>
        <v/>
      </c>
      <c r="AD352" t="str">
        <f>IF(原始数据!AL353="","",IF(COUNTIF(原始数据!353:353,原始数据!AL353)&gt;1,"×",""))</f>
        <v/>
      </c>
      <c r="AE352" t="str">
        <f>IF(原始数据!AM353="","",IF(COUNTIF(原始数据!353:353,原始数据!AM353)&gt;1,"×",""))</f>
        <v/>
      </c>
      <c r="AF352" t="str">
        <f>IF(原始数据!AN353="","",IF(COUNTIF(原始数据!353:353,原始数据!AN353)&gt;1,"×",""))</f>
        <v/>
      </c>
      <c r="AG352" t="str">
        <f>IF(原始数据!AO353="","",IF(COUNTIF(原始数据!353:353,原始数据!AO353)&gt;1,"×",""))</f>
        <v/>
      </c>
      <c r="AH352" t="str">
        <f>IF(原始数据!AP353="","",IF(COUNTIF(原始数据!353:353,原始数据!AP353)&gt;1,"×",""))</f>
        <v/>
      </c>
      <c r="AI352" t="str">
        <f>IF(原始数据!AQ353="","",IF(COUNTIF(原始数据!353:353,原始数据!AQ353)&gt;1,"×",""))</f>
        <v/>
      </c>
      <c r="AJ352" t="str">
        <f>IF(原始数据!AR353="","",IF(COUNTIF(原始数据!353:353,原始数据!AR353)&gt;1,"×",""))</f>
        <v/>
      </c>
      <c r="AK352" t="str">
        <f>IF(原始数据!AS353="","",IF(COUNTIF(原始数据!353:353,原始数据!AS353)&gt;1,"×",""))</f>
        <v/>
      </c>
      <c r="AL352" t="str">
        <f>IF(原始数据!AT353="","",IF(COUNTIF(原始数据!353:353,原始数据!AT353)&gt;1,"×",""))</f>
        <v/>
      </c>
      <c r="AM352" t="str">
        <f>IF(原始数据!AU353="","",IF(COUNTIF(原始数据!353:353,原始数据!AU353)&gt;1,"×",""))</f>
        <v/>
      </c>
      <c r="AN352" t="str">
        <f>IF(原始数据!AV353="","",IF(COUNTIF(原始数据!353:353,原始数据!AV353)&gt;1,"×",""))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IF(原始数据!X354="-","",IF(原始数据!X354="","",IF(COUNT(FIND(原始数据!X354,原始数据!354:354))=2,"×","")))</f>
        <v/>
      </c>
      <c r="W353" t="str">
        <f>IF(原始数据!Y354="","",IF(COUNTIF(原始数据!354:354,原始数据!Y354)&gt;1,"×",""))</f>
        <v/>
      </c>
      <c r="X353" t="str">
        <f>IF(原始数据!Z354="","",IF(COUNTIF(原始数据!354:354,原始数据!Z354)&gt;1,"×",""))</f>
        <v/>
      </c>
      <c r="Y353" t="str">
        <f>IF(原始数据!AB354="","",IF(COUNTIF(原始数据!354:354,原始数据!AB354)&gt;1,"×",""))</f>
        <v/>
      </c>
      <c r="Z353" t="str">
        <f>IF(原始数据!AC354="","",IF(COUNTIF(原始数据!354:354,原始数据!AC354)&gt;1,"×",""))</f>
        <v/>
      </c>
      <c r="AA353" t="str">
        <f>IF(原始数据!AE354="","",IF(COUNTIF(原始数据!354:354,原始数据!AE354)&gt;1,"×",""))</f>
        <v/>
      </c>
      <c r="AB353" t="str">
        <f>IF(原始数据!AF354="","",IF(COUNTIF(原始数据!354:354,原始数据!AF354)&gt;1,"×",""))</f>
        <v/>
      </c>
      <c r="AC353" t="str">
        <f>IF(原始数据!AK354="","",IF(COUNTIF(原始数据!354:354,原始数据!AK354)&gt;1,"×",""))</f>
        <v/>
      </c>
      <c r="AD353" t="str">
        <f>IF(原始数据!AL354="","",IF(COUNTIF(原始数据!354:354,原始数据!AL354)&gt;1,"×",""))</f>
        <v/>
      </c>
      <c r="AE353" t="str">
        <f>IF(原始数据!AM354="","",IF(COUNTIF(原始数据!354:354,原始数据!AM354)&gt;1,"×",""))</f>
        <v/>
      </c>
      <c r="AF353" t="str">
        <f>IF(原始数据!AN354="","",IF(COUNTIF(原始数据!354:354,原始数据!AN354)&gt;1,"×",""))</f>
        <v/>
      </c>
      <c r="AG353" t="str">
        <f>IF(原始数据!AO354="","",IF(COUNTIF(原始数据!354:354,原始数据!AO354)&gt;1,"×",""))</f>
        <v/>
      </c>
      <c r="AH353" t="str">
        <f>IF(原始数据!AP354="","",IF(COUNTIF(原始数据!354:354,原始数据!AP354)&gt;1,"×",""))</f>
        <v/>
      </c>
      <c r="AI353" t="str">
        <f>IF(原始数据!AQ354="","",IF(COUNTIF(原始数据!354:354,原始数据!AQ354)&gt;1,"×",""))</f>
        <v/>
      </c>
      <c r="AJ353" t="str">
        <f>IF(原始数据!AR354="","",IF(COUNTIF(原始数据!354:354,原始数据!AR354)&gt;1,"×",""))</f>
        <v/>
      </c>
      <c r="AK353" t="str">
        <f>IF(原始数据!AS354="","",IF(COUNTIF(原始数据!354:354,原始数据!AS354)&gt;1,"×",""))</f>
        <v/>
      </c>
      <c r="AL353" t="str">
        <f>IF(原始数据!AT354="","",IF(COUNTIF(原始数据!354:354,原始数据!AT354)&gt;1,"×",""))</f>
        <v/>
      </c>
      <c r="AM353" t="str">
        <f>IF(原始数据!AU354="","",IF(COUNTIF(原始数据!354:354,原始数据!AU354)&gt;1,"×",""))</f>
        <v/>
      </c>
      <c r="AN353" t="str">
        <f>IF(原始数据!AV354="","",IF(COUNTIF(原始数据!354:354,原始数据!AV354)&gt;1,"×",""))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IF(原始数据!X355="-","",IF(原始数据!X355="","",IF(COUNT(FIND(原始数据!X355,原始数据!355:355))=2,"×","")))</f>
        <v/>
      </c>
      <c r="W354" t="str">
        <f>IF(原始数据!Y355="","",IF(COUNTIF(原始数据!355:355,原始数据!Y355)&gt;1,"×",""))</f>
        <v/>
      </c>
      <c r="X354" t="str">
        <f>IF(原始数据!Z355="","",IF(COUNTIF(原始数据!355:355,原始数据!Z355)&gt;1,"×",""))</f>
        <v/>
      </c>
      <c r="Y354" t="str">
        <f>IF(原始数据!AB355="","",IF(COUNTIF(原始数据!355:355,原始数据!AB355)&gt;1,"×",""))</f>
        <v/>
      </c>
      <c r="Z354" t="str">
        <f>IF(原始数据!AC355="","",IF(COUNTIF(原始数据!355:355,原始数据!AC355)&gt;1,"×",""))</f>
        <v/>
      </c>
      <c r="AA354" t="str">
        <f>IF(原始数据!AE355="","",IF(COUNTIF(原始数据!355:355,原始数据!AE355)&gt;1,"×",""))</f>
        <v/>
      </c>
      <c r="AB354" t="str">
        <f>IF(原始数据!AF355="","",IF(COUNTIF(原始数据!355:355,原始数据!AF355)&gt;1,"×",""))</f>
        <v/>
      </c>
      <c r="AC354" t="str">
        <f>IF(原始数据!AK355="","",IF(COUNTIF(原始数据!355:355,原始数据!AK355)&gt;1,"×",""))</f>
        <v/>
      </c>
      <c r="AD354" t="str">
        <f>IF(原始数据!AL355="","",IF(COUNTIF(原始数据!355:355,原始数据!AL355)&gt;1,"×",""))</f>
        <v/>
      </c>
      <c r="AE354" t="str">
        <f>IF(原始数据!AM355="","",IF(COUNTIF(原始数据!355:355,原始数据!AM355)&gt;1,"×",""))</f>
        <v/>
      </c>
      <c r="AF354" t="str">
        <f>IF(原始数据!AN355="","",IF(COUNTIF(原始数据!355:355,原始数据!AN355)&gt;1,"×",""))</f>
        <v/>
      </c>
      <c r="AG354" t="str">
        <f>IF(原始数据!AO355="","",IF(COUNTIF(原始数据!355:355,原始数据!AO355)&gt;1,"×",""))</f>
        <v/>
      </c>
      <c r="AH354" t="str">
        <f>IF(原始数据!AP355="","",IF(COUNTIF(原始数据!355:355,原始数据!AP355)&gt;1,"×",""))</f>
        <v/>
      </c>
      <c r="AI354" t="str">
        <f>IF(原始数据!AQ355="","",IF(COUNTIF(原始数据!355:355,原始数据!AQ355)&gt;1,"×",""))</f>
        <v/>
      </c>
      <c r="AJ354" t="str">
        <f>IF(原始数据!AR355="","",IF(COUNTIF(原始数据!355:355,原始数据!AR355)&gt;1,"×",""))</f>
        <v/>
      </c>
      <c r="AK354" t="str">
        <f>IF(原始数据!AS355="","",IF(COUNTIF(原始数据!355:355,原始数据!AS355)&gt;1,"×",""))</f>
        <v/>
      </c>
      <c r="AL354" t="str">
        <f>IF(原始数据!AT355="","",IF(COUNTIF(原始数据!355:355,原始数据!AT355)&gt;1,"×",""))</f>
        <v/>
      </c>
      <c r="AM354" t="str">
        <f>IF(原始数据!AU355="","",IF(COUNTIF(原始数据!355:355,原始数据!AU355)&gt;1,"×",""))</f>
        <v/>
      </c>
      <c r="AN354" t="str">
        <f>IF(原始数据!AV355="","",IF(COUNTIF(原始数据!355:355,原始数据!AV355)&gt;1,"×",""))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IF(原始数据!X356="-","",IF(原始数据!X356="","",IF(COUNT(FIND(原始数据!X356,原始数据!356:356))=2,"×","")))</f>
        <v/>
      </c>
      <c r="W355" t="str">
        <f>IF(原始数据!Y356="","",IF(COUNTIF(原始数据!356:356,原始数据!Y356)&gt;1,"×",""))</f>
        <v/>
      </c>
      <c r="X355" t="str">
        <f>IF(原始数据!Z356="","",IF(COUNTIF(原始数据!356:356,原始数据!Z356)&gt;1,"×",""))</f>
        <v/>
      </c>
      <c r="Y355" t="str">
        <f>IF(原始数据!AB356="","",IF(COUNTIF(原始数据!356:356,原始数据!AB356)&gt;1,"×",""))</f>
        <v/>
      </c>
      <c r="Z355" t="str">
        <f>IF(原始数据!AC356="","",IF(COUNTIF(原始数据!356:356,原始数据!AC356)&gt;1,"×",""))</f>
        <v/>
      </c>
      <c r="AA355" t="str">
        <f>IF(原始数据!AE356="","",IF(COUNTIF(原始数据!356:356,原始数据!AE356)&gt;1,"×",""))</f>
        <v/>
      </c>
      <c r="AB355" t="str">
        <f>IF(原始数据!AF356="","",IF(COUNTIF(原始数据!356:356,原始数据!AF356)&gt;1,"×",""))</f>
        <v/>
      </c>
      <c r="AC355" t="str">
        <f>IF(原始数据!AK356="","",IF(COUNTIF(原始数据!356:356,原始数据!AK356)&gt;1,"×",""))</f>
        <v/>
      </c>
      <c r="AD355" t="str">
        <f>IF(原始数据!AL356="","",IF(COUNTIF(原始数据!356:356,原始数据!AL356)&gt;1,"×",""))</f>
        <v/>
      </c>
      <c r="AE355" t="str">
        <f>IF(原始数据!AM356="","",IF(COUNTIF(原始数据!356:356,原始数据!AM356)&gt;1,"×",""))</f>
        <v/>
      </c>
      <c r="AF355" t="str">
        <f>IF(原始数据!AN356="","",IF(COUNTIF(原始数据!356:356,原始数据!AN356)&gt;1,"×",""))</f>
        <v/>
      </c>
      <c r="AG355" t="str">
        <f>IF(原始数据!AO356="","",IF(COUNTIF(原始数据!356:356,原始数据!AO356)&gt;1,"×",""))</f>
        <v/>
      </c>
      <c r="AH355" t="str">
        <f>IF(原始数据!AP356="","",IF(COUNTIF(原始数据!356:356,原始数据!AP356)&gt;1,"×",""))</f>
        <v/>
      </c>
      <c r="AI355" t="str">
        <f>IF(原始数据!AQ356="","",IF(COUNTIF(原始数据!356:356,原始数据!AQ356)&gt;1,"×",""))</f>
        <v/>
      </c>
      <c r="AJ355" t="str">
        <f>IF(原始数据!AR356="","",IF(COUNTIF(原始数据!356:356,原始数据!AR356)&gt;1,"×",""))</f>
        <v/>
      </c>
      <c r="AK355" t="str">
        <f>IF(原始数据!AS356="","",IF(COUNTIF(原始数据!356:356,原始数据!AS356)&gt;1,"×",""))</f>
        <v/>
      </c>
      <c r="AL355" t="str">
        <f>IF(原始数据!AT356="","",IF(COUNTIF(原始数据!356:356,原始数据!AT356)&gt;1,"×",""))</f>
        <v/>
      </c>
      <c r="AM355" t="str">
        <f>IF(原始数据!AU356="","",IF(COUNTIF(原始数据!356:356,原始数据!AU356)&gt;1,"×",""))</f>
        <v/>
      </c>
      <c r="AN355" t="str">
        <f>IF(原始数据!AV356="","",IF(COUNTIF(原始数据!356:356,原始数据!AV356)&gt;1,"×",""))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IF(原始数据!X357="-","",IF(原始数据!X357="","",IF(COUNT(FIND(原始数据!X357,原始数据!357:357))=2,"×","")))</f>
        <v/>
      </c>
      <c r="W356" t="str">
        <f>IF(原始数据!Y357="","",IF(COUNTIF(原始数据!357:357,原始数据!Y357)&gt;1,"×",""))</f>
        <v/>
      </c>
      <c r="X356" t="str">
        <f>IF(原始数据!Z357="","",IF(COUNTIF(原始数据!357:357,原始数据!Z357)&gt;1,"×",""))</f>
        <v/>
      </c>
      <c r="Y356" t="str">
        <f>IF(原始数据!AB357="","",IF(COUNTIF(原始数据!357:357,原始数据!AB357)&gt;1,"×",""))</f>
        <v/>
      </c>
      <c r="Z356" t="str">
        <f>IF(原始数据!AC357="","",IF(COUNTIF(原始数据!357:357,原始数据!AC357)&gt;1,"×",""))</f>
        <v/>
      </c>
      <c r="AA356" t="str">
        <f>IF(原始数据!AE357="","",IF(COUNTIF(原始数据!357:357,原始数据!AE357)&gt;1,"×",""))</f>
        <v/>
      </c>
      <c r="AB356" t="str">
        <f>IF(原始数据!AF357="","",IF(COUNTIF(原始数据!357:357,原始数据!AF357)&gt;1,"×",""))</f>
        <v/>
      </c>
      <c r="AC356" t="str">
        <f>IF(原始数据!AK357="","",IF(COUNTIF(原始数据!357:357,原始数据!AK357)&gt;1,"×",""))</f>
        <v/>
      </c>
      <c r="AD356" t="str">
        <f>IF(原始数据!AL357="","",IF(COUNTIF(原始数据!357:357,原始数据!AL357)&gt;1,"×",""))</f>
        <v/>
      </c>
      <c r="AE356" t="str">
        <f>IF(原始数据!AM357="","",IF(COUNTIF(原始数据!357:357,原始数据!AM357)&gt;1,"×",""))</f>
        <v/>
      </c>
      <c r="AF356" t="str">
        <f>IF(原始数据!AN357="","",IF(COUNTIF(原始数据!357:357,原始数据!AN357)&gt;1,"×",""))</f>
        <v/>
      </c>
      <c r="AG356" t="str">
        <f>IF(原始数据!AO357="","",IF(COUNTIF(原始数据!357:357,原始数据!AO357)&gt;1,"×",""))</f>
        <v/>
      </c>
      <c r="AH356" t="str">
        <f>IF(原始数据!AP357="","",IF(COUNTIF(原始数据!357:357,原始数据!AP357)&gt;1,"×",""))</f>
        <v/>
      </c>
      <c r="AI356" t="str">
        <f>IF(原始数据!AQ357="","",IF(COUNTIF(原始数据!357:357,原始数据!AQ357)&gt;1,"×",""))</f>
        <v/>
      </c>
      <c r="AJ356" t="str">
        <f>IF(原始数据!AR357="","",IF(COUNTIF(原始数据!357:357,原始数据!AR357)&gt;1,"×",""))</f>
        <v/>
      </c>
      <c r="AK356" t="str">
        <f>IF(原始数据!AS357="","",IF(COUNTIF(原始数据!357:357,原始数据!AS357)&gt;1,"×",""))</f>
        <v/>
      </c>
      <c r="AL356" t="str">
        <f>IF(原始数据!AT357="","",IF(COUNTIF(原始数据!357:357,原始数据!AT357)&gt;1,"×",""))</f>
        <v/>
      </c>
      <c r="AM356" t="str">
        <f>IF(原始数据!AU357="","",IF(COUNTIF(原始数据!357:357,原始数据!AU357)&gt;1,"×",""))</f>
        <v/>
      </c>
      <c r="AN356" t="str">
        <f>IF(原始数据!AV357="","",IF(COUNTIF(原始数据!357:357,原始数据!AV357)&gt;1,"×",""))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IF(原始数据!X358="-","",IF(原始数据!X358="","",IF(COUNT(FIND(原始数据!X358,原始数据!358:358))=2,"×","")))</f>
        <v/>
      </c>
      <c r="W357" t="str">
        <f>IF(原始数据!Y358="","",IF(COUNTIF(原始数据!358:358,原始数据!Y358)&gt;1,"×",""))</f>
        <v/>
      </c>
      <c r="X357" t="str">
        <f>IF(原始数据!Z358="","",IF(COUNTIF(原始数据!358:358,原始数据!Z358)&gt;1,"×",""))</f>
        <v/>
      </c>
      <c r="Y357" t="str">
        <f>IF(原始数据!AB358="","",IF(COUNTIF(原始数据!358:358,原始数据!AB358)&gt;1,"×",""))</f>
        <v/>
      </c>
      <c r="Z357" t="str">
        <f>IF(原始数据!AC358="","",IF(COUNTIF(原始数据!358:358,原始数据!AC358)&gt;1,"×",""))</f>
        <v/>
      </c>
      <c r="AA357" t="str">
        <f>IF(原始数据!AE358="","",IF(COUNTIF(原始数据!358:358,原始数据!AE358)&gt;1,"×",""))</f>
        <v/>
      </c>
      <c r="AB357" t="str">
        <f>IF(原始数据!AF358="","",IF(COUNTIF(原始数据!358:358,原始数据!AF358)&gt;1,"×",""))</f>
        <v/>
      </c>
      <c r="AC357" t="str">
        <f>IF(原始数据!AK358="","",IF(COUNTIF(原始数据!358:358,原始数据!AK358)&gt;1,"×",""))</f>
        <v/>
      </c>
      <c r="AD357" t="str">
        <f>IF(原始数据!AL358="","",IF(COUNTIF(原始数据!358:358,原始数据!AL358)&gt;1,"×",""))</f>
        <v/>
      </c>
      <c r="AE357" t="str">
        <f>IF(原始数据!AM358="","",IF(COUNTIF(原始数据!358:358,原始数据!AM358)&gt;1,"×",""))</f>
        <v/>
      </c>
      <c r="AF357" t="str">
        <f>IF(原始数据!AN358="","",IF(COUNTIF(原始数据!358:358,原始数据!AN358)&gt;1,"×",""))</f>
        <v/>
      </c>
      <c r="AG357" t="str">
        <f>IF(原始数据!AO358="","",IF(COUNTIF(原始数据!358:358,原始数据!AO358)&gt;1,"×",""))</f>
        <v/>
      </c>
      <c r="AH357" t="str">
        <f>IF(原始数据!AP358="","",IF(COUNTIF(原始数据!358:358,原始数据!AP358)&gt;1,"×",""))</f>
        <v/>
      </c>
      <c r="AI357" t="str">
        <f>IF(原始数据!AQ358="","",IF(COUNTIF(原始数据!358:358,原始数据!AQ358)&gt;1,"×",""))</f>
        <v/>
      </c>
      <c r="AJ357" t="str">
        <f>IF(原始数据!AR358="","",IF(COUNTIF(原始数据!358:358,原始数据!AR358)&gt;1,"×",""))</f>
        <v/>
      </c>
      <c r="AK357" t="str">
        <f>IF(原始数据!AS358="","",IF(COUNTIF(原始数据!358:358,原始数据!AS358)&gt;1,"×",""))</f>
        <v/>
      </c>
      <c r="AL357" t="str">
        <f>IF(原始数据!AT358="","",IF(COUNTIF(原始数据!358:358,原始数据!AT358)&gt;1,"×",""))</f>
        <v/>
      </c>
      <c r="AM357" t="str">
        <f>IF(原始数据!AU358="","",IF(COUNTIF(原始数据!358:358,原始数据!AU358)&gt;1,"×",""))</f>
        <v/>
      </c>
      <c r="AN357" t="str">
        <f>IF(原始数据!AV358="","",IF(COUNTIF(原始数据!358:358,原始数据!AV358)&gt;1,"×",""))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IF(原始数据!X359="-","",IF(原始数据!X359="","",IF(COUNT(FIND(原始数据!X359,原始数据!359:359))=2,"×","")))</f>
        <v/>
      </c>
      <c r="W358" t="str">
        <f>IF(原始数据!Y359="","",IF(COUNTIF(原始数据!359:359,原始数据!Y359)&gt;1,"×",""))</f>
        <v/>
      </c>
      <c r="X358" t="str">
        <f>IF(原始数据!Z359="","",IF(COUNTIF(原始数据!359:359,原始数据!Z359)&gt;1,"×",""))</f>
        <v/>
      </c>
      <c r="Y358" t="str">
        <f>IF(原始数据!AB359="","",IF(COUNTIF(原始数据!359:359,原始数据!AB359)&gt;1,"×",""))</f>
        <v/>
      </c>
      <c r="Z358" t="str">
        <f>IF(原始数据!AC359="","",IF(COUNTIF(原始数据!359:359,原始数据!AC359)&gt;1,"×",""))</f>
        <v/>
      </c>
      <c r="AA358" t="str">
        <f>IF(原始数据!AE359="","",IF(COUNTIF(原始数据!359:359,原始数据!AE359)&gt;1,"×",""))</f>
        <v/>
      </c>
      <c r="AB358" t="str">
        <f>IF(原始数据!AF359="","",IF(COUNTIF(原始数据!359:359,原始数据!AF359)&gt;1,"×",""))</f>
        <v/>
      </c>
      <c r="AC358" t="str">
        <f>IF(原始数据!AK359="","",IF(COUNTIF(原始数据!359:359,原始数据!AK359)&gt;1,"×",""))</f>
        <v/>
      </c>
      <c r="AD358" t="str">
        <f>IF(原始数据!AL359="","",IF(COUNTIF(原始数据!359:359,原始数据!AL359)&gt;1,"×",""))</f>
        <v/>
      </c>
      <c r="AE358" t="str">
        <f>IF(原始数据!AM359="","",IF(COUNTIF(原始数据!359:359,原始数据!AM359)&gt;1,"×",""))</f>
        <v/>
      </c>
      <c r="AF358" t="str">
        <f>IF(原始数据!AN359="","",IF(COUNTIF(原始数据!359:359,原始数据!AN359)&gt;1,"×",""))</f>
        <v/>
      </c>
      <c r="AG358" t="str">
        <f>IF(原始数据!AO359="","",IF(COUNTIF(原始数据!359:359,原始数据!AO359)&gt;1,"×",""))</f>
        <v/>
      </c>
      <c r="AH358" t="str">
        <f>IF(原始数据!AP359="","",IF(COUNTIF(原始数据!359:359,原始数据!AP359)&gt;1,"×",""))</f>
        <v/>
      </c>
      <c r="AI358" t="str">
        <f>IF(原始数据!AQ359="","",IF(COUNTIF(原始数据!359:359,原始数据!AQ359)&gt;1,"×",""))</f>
        <v/>
      </c>
      <c r="AJ358" t="str">
        <f>IF(原始数据!AR359="","",IF(COUNTIF(原始数据!359:359,原始数据!AR359)&gt;1,"×",""))</f>
        <v/>
      </c>
      <c r="AK358" t="str">
        <f>IF(原始数据!AS359="","",IF(COUNTIF(原始数据!359:359,原始数据!AS359)&gt;1,"×",""))</f>
        <v/>
      </c>
      <c r="AL358" t="str">
        <f>IF(原始数据!AT359="","",IF(COUNTIF(原始数据!359:359,原始数据!AT359)&gt;1,"×",""))</f>
        <v/>
      </c>
      <c r="AM358" t="str">
        <f>IF(原始数据!AU359="","",IF(COUNTIF(原始数据!359:359,原始数据!AU359)&gt;1,"×",""))</f>
        <v/>
      </c>
      <c r="AN358" t="str">
        <f>IF(原始数据!AV359="","",IF(COUNTIF(原始数据!359:359,原始数据!AV359)&gt;1,"×",""))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IF(原始数据!X360="-","",IF(原始数据!X360="","",IF(COUNT(FIND(原始数据!X360,原始数据!360:360))=2,"×","")))</f>
        <v/>
      </c>
      <c r="W359" t="str">
        <f>IF(原始数据!Y360="","",IF(COUNTIF(原始数据!360:360,原始数据!Y360)&gt;1,"×",""))</f>
        <v/>
      </c>
      <c r="X359" t="str">
        <f>IF(原始数据!Z360="","",IF(COUNTIF(原始数据!360:360,原始数据!Z360)&gt;1,"×",""))</f>
        <v/>
      </c>
      <c r="Y359" t="str">
        <f>IF(原始数据!AB360="","",IF(COUNTIF(原始数据!360:360,原始数据!AB360)&gt;1,"×",""))</f>
        <v/>
      </c>
      <c r="Z359" t="str">
        <f>IF(原始数据!AC360="","",IF(COUNTIF(原始数据!360:360,原始数据!AC360)&gt;1,"×",""))</f>
        <v/>
      </c>
      <c r="AA359" t="str">
        <f>IF(原始数据!AE360="","",IF(COUNTIF(原始数据!360:360,原始数据!AE360)&gt;1,"×",""))</f>
        <v/>
      </c>
      <c r="AB359" t="str">
        <f>IF(原始数据!AF360="","",IF(COUNTIF(原始数据!360:360,原始数据!AF360)&gt;1,"×",""))</f>
        <v/>
      </c>
      <c r="AC359" t="str">
        <f>IF(原始数据!AK360="","",IF(COUNTIF(原始数据!360:360,原始数据!AK360)&gt;1,"×",""))</f>
        <v/>
      </c>
      <c r="AD359" t="str">
        <f>IF(原始数据!AL360="","",IF(COUNTIF(原始数据!360:360,原始数据!AL360)&gt;1,"×",""))</f>
        <v/>
      </c>
      <c r="AE359" t="str">
        <f>IF(原始数据!AM360="","",IF(COUNTIF(原始数据!360:360,原始数据!AM360)&gt;1,"×",""))</f>
        <v/>
      </c>
      <c r="AF359" t="str">
        <f>IF(原始数据!AN360="","",IF(COUNTIF(原始数据!360:360,原始数据!AN360)&gt;1,"×",""))</f>
        <v/>
      </c>
      <c r="AG359" t="str">
        <f>IF(原始数据!AO360="","",IF(COUNTIF(原始数据!360:360,原始数据!AO360)&gt;1,"×",""))</f>
        <v/>
      </c>
      <c r="AH359" t="str">
        <f>IF(原始数据!AP360="","",IF(COUNTIF(原始数据!360:360,原始数据!AP360)&gt;1,"×",""))</f>
        <v/>
      </c>
      <c r="AI359" t="str">
        <f>IF(原始数据!AQ360="","",IF(COUNTIF(原始数据!360:360,原始数据!AQ360)&gt;1,"×",""))</f>
        <v/>
      </c>
      <c r="AJ359" t="str">
        <f>IF(原始数据!AR360="","",IF(COUNTIF(原始数据!360:360,原始数据!AR360)&gt;1,"×",""))</f>
        <v/>
      </c>
      <c r="AK359" t="str">
        <f>IF(原始数据!AS360="","",IF(COUNTIF(原始数据!360:360,原始数据!AS360)&gt;1,"×",""))</f>
        <v/>
      </c>
      <c r="AL359" t="str">
        <f>IF(原始数据!AT360="","",IF(COUNTIF(原始数据!360:360,原始数据!AT360)&gt;1,"×",""))</f>
        <v/>
      </c>
      <c r="AM359" t="str">
        <f>IF(原始数据!AU360="","",IF(COUNTIF(原始数据!360:360,原始数据!AU360)&gt;1,"×",""))</f>
        <v/>
      </c>
      <c r="AN359" t="str">
        <f>IF(原始数据!AV360="","",IF(COUNTIF(原始数据!360:360,原始数据!AV360)&gt;1,"×",""))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IF(原始数据!X361="-","",IF(原始数据!X361="","",IF(COUNT(FIND(原始数据!X361,原始数据!361:361))=2,"×","")))</f>
        <v/>
      </c>
      <c r="W360" t="str">
        <f>IF(原始数据!Y361="","",IF(COUNTIF(原始数据!361:361,原始数据!Y361)&gt;1,"×",""))</f>
        <v/>
      </c>
      <c r="X360" t="str">
        <f>IF(原始数据!Z361="","",IF(COUNTIF(原始数据!361:361,原始数据!Z361)&gt;1,"×",""))</f>
        <v/>
      </c>
      <c r="Y360" t="str">
        <f>IF(原始数据!AB361="","",IF(COUNTIF(原始数据!361:361,原始数据!AB361)&gt;1,"×",""))</f>
        <v/>
      </c>
      <c r="Z360" t="str">
        <f>IF(原始数据!AC361="","",IF(COUNTIF(原始数据!361:361,原始数据!AC361)&gt;1,"×",""))</f>
        <v/>
      </c>
      <c r="AA360" t="str">
        <f>IF(原始数据!AE361="","",IF(COUNTIF(原始数据!361:361,原始数据!AE361)&gt;1,"×",""))</f>
        <v/>
      </c>
      <c r="AB360" t="str">
        <f>IF(原始数据!AF361="","",IF(COUNTIF(原始数据!361:361,原始数据!AF361)&gt;1,"×",""))</f>
        <v/>
      </c>
      <c r="AC360" t="str">
        <f>IF(原始数据!AK361="","",IF(COUNTIF(原始数据!361:361,原始数据!AK361)&gt;1,"×",""))</f>
        <v/>
      </c>
      <c r="AD360" t="str">
        <f>IF(原始数据!AL361="","",IF(COUNTIF(原始数据!361:361,原始数据!AL361)&gt;1,"×",""))</f>
        <v/>
      </c>
      <c r="AE360" t="str">
        <f>IF(原始数据!AM361="","",IF(COUNTIF(原始数据!361:361,原始数据!AM361)&gt;1,"×",""))</f>
        <v/>
      </c>
      <c r="AF360" t="str">
        <f>IF(原始数据!AN361="","",IF(COUNTIF(原始数据!361:361,原始数据!AN361)&gt;1,"×",""))</f>
        <v/>
      </c>
      <c r="AG360" t="str">
        <f>IF(原始数据!AO361="","",IF(COUNTIF(原始数据!361:361,原始数据!AO361)&gt;1,"×",""))</f>
        <v/>
      </c>
      <c r="AH360" t="str">
        <f>IF(原始数据!AP361="","",IF(COUNTIF(原始数据!361:361,原始数据!AP361)&gt;1,"×",""))</f>
        <v/>
      </c>
      <c r="AI360" t="str">
        <f>IF(原始数据!AQ361="","",IF(COUNTIF(原始数据!361:361,原始数据!AQ361)&gt;1,"×",""))</f>
        <v/>
      </c>
      <c r="AJ360" t="str">
        <f>IF(原始数据!AR361="","",IF(COUNTIF(原始数据!361:361,原始数据!AR361)&gt;1,"×",""))</f>
        <v/>
      </c>
      <c r="AK360" t="str">
        <f>IF(原始数据!AS361="","",IF(COUNTIF(原始数据!361:361,原始数据!AS361)&gt;1,"×",""))</f>
        <v/>
      </c>
      <c r="AL360" t="str">
        <f>IF(原始数据!AT361="","",IF(COUNTIF(原始数据!361:361,原始数据!AT361)&gt;1,"×",""))</f>
        <v/>
      </c>
      <c r="AM360" t="str">
        <f>IF(原始数据!AU361="","",IF(COUNTIF(原始数据!361:361,原始数据!AU361)&gt;1,"×",""))</f>
        <v/>
      </c>
      <c r="AN360" t="str">
        <f>IF(原始数据!AV361="","",IF(COUNTIF(原始数据!361:361,原始数据!AV361)&gt;1,"×",""))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IF(原始数据!X362="-","",IF(原始数据!X362="","",IF(COUNT(FIND(原始数据!X362,原始数据!362:362))=2,"×","")))</f>
        <v/>
      </c>
      <c r="W361" t="str">
        <f>IF(原始数据!Y362="","",IF(COUNTIF(原始数据!362:362,原始数据!Y362)&gt;1,"×",""))</f>
        <v/>
      </c>
      <c r="X361" t="str">
        <f>IF(原始数据!Z362="","",IF(COUNTIF(原始数据!362:362,原始数据!Z362)&gt;1,"×",""))</f>
        <v/>
      </c>
      <c r="Y361" t="str">
        <f>IF(原始数据!AB362="","",IF(COUNTIF(原始数据!362:362,原始数据!AB362)&gt;1,"×",""))</f>
        <v/>
      </c>
      <c r="Z361" t="str">
        <f>IF(原始数据!AC362="","",IF(COUNTIF(原始数据!362:362,原始数据!AC362)&gt;1,"×",""))</f>
        <v/>
      </c>
      <c r="AA361" t="str">
        <f>IF(原始数据!AE362="","",IF(COUNTIF(原始数据!362:362,原始数据!AE362)&gt;1,"×",""))</f>
        <v/>
      </c>
      <c r="AB361" t="str">
        <f>IF(原始数据!AF362="","",IF(COUNTIF(原始数据!362:362,原始数据!AF362)&gt;1,"×",""))</f>
        <v/>
      </c>
      <c r="AC361" t="str">
        <f>IF(原始数据!AK362="","",IF(COUNTIF(原始数据!362:362,原始数据!AK362)&gt;1,"×",""))</f>
        <v/>
      </c>
      <c r="AD361" t="str">
        <f>IF(原始数据!AL362="","",IF(COUNTIF(原始数据!362:362,原始数据!AL362)&gt;1,"×",""))</f>
        <v/>
      </c>
      <c r="AE361" t="str">
        <f>IF(原始数据!AM362="","",IF(COUNTIF(原始数据!362:362,原始数据!AM362)&gt;1,"×",""))</f>
        <v/>
      </c>
      <c r="AF361" t="str">
        <f>IF(原始数据!AN362="","",IF(COUNTIF(原始数据!362:362,原始数据!AN362)&gt;1,"×",""))</f>
        <v/>
      </c>
      <c r="AG361" t="str">
        <f>IF(原始数据!AO362="","",IF(COUNTIF(原始数据!362:362,原始数据!AO362)&gt;1,"×",""))</f>
        <v/>
      </c>
      <c r="AH361" t="str">
        <f>IF(原始数据!AP362="","",IF(COUNTIF(原始数据!362:362,原始数据!AP362)&gt;1,"×",""))</f>
        <v/>
      </c>
      <c r="AI361" t="str">
        <f>IF(原始数据!AQ362="","",IF(COUNTIF(原始数据!362:362,原始数据!AQ362)&gt;1,"×",""))</f>
        <v/>
      </c>
      <c r="AJ361" t="str">
        <f>IF(原始数据!AR362="","",IF(COUNTIF(原始数据!362:362,原始数据!AR362)&gt;1,"×",""))</f>
        <v/>
      </c>
      <c r="AK361" t="str">
        <f>IF(原始数据!AS362="","",IF(COUNTIF(原始数据!362:362,原始数据!AS362)&gt;1,"×",""))</f>
        <v/>
      </c>
      <c r="AL361" t="str">
        <f>IF(原始数据!AT362="","",IF(COUNTIF(原始数据!362:362,原始数据!AT362)&gt;1,"×",""))</f>
        <v/>
      </c>
      <c r="AM361" t="str">
        <f>IF(原始数据!AU362="","",IF(COUNTIF(原始数据!362:362,原始数据!AU362)&gt;1,"×",""))</f>
        <v/>
      </c>
      <c r="AN361" t="str">
        <f>IF(原始数据!AV362="","",IF(COUNTIF(原始数据!362:362,原始数据!AV362)&gt;1,"×",""))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IF(原始数据!X363="-","",IF(原始数据!X363="","",IF(COUNT(FIND(原始数据!X363,原始数据!363:363))=2,"×","")))</f>
        <v/>
      </c>
      <c r="W362" t="str">
        <f>IF(原始数据!Y363="","",IF(COUNTIF(原始数据!363:363,原始数据!Y363)&gt;1,"×",""))</f>
        <v/>
      </c>
      <c r="X362" t="str">
        <f>IF(原始数据!Z363="","",IF(COUNTIF(原始数据!363:363,原始数据!Z363)&gt;1,"×",""))</f>
        <v/>
      </c>
      <c r="Y362" t="str">
        <f>IF(原始数据!AB363="","",IF(COUNTIF(原始数据!363:363,原始数据!AB363)&gt;1,"×",""))</f>
        <v/>
      </c>
      <c r="Z362" t="str">
        <f>IF(原始数据!AC363="","",IF(COUNTIF(原始数据!363:363,原始数据!AC363)&gt;1,"×",""))</f>
        <v/>
      </c>
      <c r="AA362" t="str">
        <f>IF(原始数据!AE363="","",IF(COUNTIF(原始数据!363:363,原始数据!AE363)&gt;1,"×",""))</f>
        <v/>
      </c>
      <c r="AB362" t="str">
        <f>IF(原始数据!AF363="","",IF(COUNTIF(原始数据!363:363,原始数据!AF363)&gt;1,"×",""))</f>
        <v/>
      </c>
      <c r="AC362" t="str">
        <f>IF(原始数据!AK363="","",IF(COUNTIF(原始数据!363:363,原始数据!AK363)&gt;1,"×",""))</f>
        <v/>
      </c>
      <c r="AD362" t="str">
        <f>IF(原始数据!AL363="","",IF(COUNTIF(原始数据!363:363,原始数据!AL363)&gt;1,"×",""))</f>
        <v/>
      </c>
      <c r="AE362" t="str">
        <f>IF(原始数据!AM363="","",IF(COUNTIF(原始数据!363:363,原始数据!AM363)&gt;1,"×",""))</f>
        <v/>
      </c>
      <c r="AF362" t="str">
        <f>IF(原始数据!AN363="","",IF(COUNTIF(原始数据!363:363,原始数据!AN363)&gt;1,"×",""))</f>
        <v/>
      </c>
      <c r="AG362" t="str">
        <f>IF(原始数据!AO363="","",IF(COUNTIF(原始数据!363:363,原始数据!AO363)&gt;1,"×",""))</f>
        <v/>
      </c>
      <c r="AH362" t="str">
        <f>IF(原始数据!AP363="","",IF(COUNTIF(原始数据!363:363,原始数据!AP363)&gt;1,"×",""))</f>
        <v/>
      </c>
      <c r="AI362" t="str">
        <f>IF(原始数据!AQ363="","",IF(COUNTIF(原始数据!363:363,原始数据!AQ363)&gt;1,"×",""))</f>
        <v/>
      </c>
      <c r="AJ362" t="str">
        <f>IF(原始数据!AR363="","",IF(COUNTIF(原始数据!363:363,原始数据!AR363)&gt;1,"×",""))</f>
        <v/>
      </c>
      <c r="AK362" t="str">
        <f>IF(原始数据!AS363="","",IF(COUNTIF(原始数据!363:363,原始数据!AS363)&gt;1,"×",""))</f>
        <v/>
      </c>
      <c r="AL362" t="str">
        <f>IF(原始数据!AT363="","",IF(COUNTIF(原始数据!363:363,原始数据!AT363)&gt;1,"×",""))</f>
        <v/>
      </c>
      <c r="AM362" t="str">
        <f>IF(原始数据!AU363="","",IF(COUNTIF(原始数据!363:363,原始数据!AU363)&gt;1,"×",""))</f>
        <v/>
      </c>
      <c r="AN362" t="str">
        <f>IF(原始数据!AV363="","",IF(COUNTIF(原始数据!363:363,原始数据!AV363)&gt;1,"×",""))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IF(原始数据!X364="-","",IF(原始数据!X364="","",IF(COUNT(FIND(原始数据!X364,原始数据!364:364))=2,"×","")))</f>
        <v/>
      </c>
      <c r="W363" t="str">
        <f>IF(原始数据!Y364="","",IF(COUNTIF(原始数据!364:364,原始数据!Y364)&gt;1,"×",""))</f>
        <v/>
      </c>
      <c r="X363" t="str">
        <f>IF(原始数据!Z364="","",IF(COUNTIF(原始数据!364:364,原始数据!Z364)&gt;1,"×",""))</f>
        <v/>
      </c>
      <c r="Y363" t="str">
        <f>IF(原始数据!AB364="","",IF(COUNTIF(原始数据!364:364,原始数据!AB364)&gt;1,"×",""))</f>
        <v/>
      </c>
      <c r="Z363" t="str">
        <f>IF(原始数据!AC364="","",IF(COUNTIF(原始数据!364:364,原始数据!AC364)&gt;1,"×",""))</f>
        <v/>
      </c>
      <c r="AA363" t="str">
        <f>IF(原始数据!AE364="","",IF(COUNTIF(原始数据!364:364,原始数据!AE364)&gt;1,"×",""))</f>
        <v/>
      </c>
      <c r="AB363" t="str">
        <f>IF(原始数据!AF364="","",IF(COUNTIF(原始数据!364:364,原始数据!AF364)&gt;1,"×",""))</f>
        <v/>
      </c>
      <c r="AC363" t="str">
        <f>IF(原始数据!AK364="","",IF(COUNTIF(原始数据!364:364,原始数据!AK364)&gt;1,"×",""))</f>
        <v/>
      </c>
      <c r="AD363" t="str">
        <f>IF(原始数据!AL364="","",IF(COUNTIF(原始数据!364:364,原始数据!AL364)&gt;1,"×",""))</f>
        <v/>
      </c>
      <c r="AE363" t="str">
        <f>IF(原始数据!AM364="","",IF(COUNTIF(原始数据!364:364,原始数据!AM364)&gt;1,"×",""))</f>
        <v/>
      </c>
      <c r="AF363" t="str">
        <f>IF(原始数据!AN364="","",IF(COUNTIF(原始数据!364:364,原始数据!AN364)&gt;1,"×",""))</f>
        <v/>
      </c>
      <c r="AG363" t="str">
        <f>IF(原始数据!AO364="","",IF(COUNTIF(原始数据!364:364,原始数据!AO364)&gt;1,"×",""))</f>
        <v/>
      </c>
      <c r="AH363" t="str">
        <f>IF(原始数据!AP364="","",IF(COUNTIF(原始数据!364:364,原始数据!AP364)&gt;1,"×",""))</f>
        <v/>
      </c>
      <c r="AI363" t="str">
        <f>IF(原始数据!AQ364="","",IF(COUNTIF(原始数据!364:364,原始数据!AQ364)&gt;1,"×",""))</f>
        <v/>
      </c>
      <c r="AJ363" t="str">
        <f>IF(原始数据!AR364="","",IF(COUNTIF(原始数据!364:364,原始数据!AR364)&gt;1,"×",""))</f>
        <v/>
      </c>
      <c r="AK363" t="str">
        <f>IF(原始数据!AS364="","",IF(COUNTIF(原始数据!364:364,原始数据!AS364)&gt;1,"×",""))</f>
        <v/>
      </c>
      <c r="AL363" t="str">
        <f>IF(原始数据!AT364="","",IF(COUNTIF(原始数据!364:364,原始数据!AT364)&gt;1,"×",""))</f>
        <v/>
      </c>
      <c r="AM363" t="str">
        <f>IF(原始数据!AU364="","",IF(COUNTIF(原始数据!364:364,原始数据!AU364)&gt;1,"×",""))</f>
        <v/>
      </c>
      <c r="AN363" t="str">
        <f>IF(原始数据!AV364="","",IF(COUNTIF(原始数据!364:364,原始数据!AV364)&gt;1,"×",""))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IF(原始数据!X365="-","",IF(原始数据!X365="","",IF(COUNT(FIND(原始数据!X365,原始数据!365:365))=2,"×","")))</f>
        <v/>
      </c>
      <c r="W364" t="str">
        <f>IF(原始数据!Y365="","",IF(COUNTIF(原始数据!365:365,原始数据!Y365)&gt;1,"×",""))</f>
        <v/>
      </c>
      <c r="X364" t="str">
        <f>IF(原始数据!Z365="","",IF(COUNTIF(原始数据!365:365,原始数据!Z365)&gt;1,"×",""))</f>
        <v/>
      </c>
      <c r="Y364" t="str">
        <f>IF(原始数据!AB365="","",IF(COUNTIF(原始数据!365:365,原始数据!AB365)&gt;1,"×",""))</f>
        <v/>
      </c>
      <c r="Z364" t="str">
        <f>IF(原始数据!AC365="","",IF(COUNTIF(原始数据!365:365,原始数据!AC365)&gt;1,"×",""))</f>
        <v/>
      </c>
      <c r="AA364" t="str">
        <f>IF(原始数据!AE365="","",IF(COUNTIF(原始数据!365:365,原始数据!AE365)&gt;1,"×",""))</f>
        <v/>
      </c>
      <c r="AB364" t="str">
        <f>IF(原始数据!AF365="","",IF(COUNTIF(原始数据!365:365,原始数据!AF365)&gt;1,"×",""))</f>
        <v/>
      </c>
      <c r="AC364" t="str">
        <f>IF(原始数据!AK365="","",IF(COUNTIF(原始数据!365:365,原始数据!AK365)&gt;1,"×",""))</f>
        <v/>
      </c>
      <c r="AD364" t="str">
        <f>IF(原始数据!AL365="","",IF(COUNTIF(原始数据!365:365,原始数据!AL365)&gt;1,"×",""))</f>
        <v/>
      </c>
      <c r="AE364" t="str">
        <f>IF(原始数据!AM365="","",IF(COUNTIF(原始数据!365:365,原始数据!AM365)&gt;1,"×",""))</f>
        <v/>
      </c>
      <c r="AF364" t="str">
        <f>IF(原始数据!AN365="","",IF(COUNTIF(原始数据!365:365,原始数据!AN365)&gt;1,"×",""))</f>
        <v/>
      </c>
      <c r="AG364" t="str">
        <f>IF(原始数据!AO365="","",IF(COUNTIF(原始数据!365:365,原始数据!AO365)&gt;1,"×",""))</f>
        <v/>
      </c>
      <c r="AH364" t="str">
        <f>IF(原始数据!AP365="","",IF(COUNTIF(原始数据!365:365,原始数据!AP365)&gt;1,"×",""))</f>
        <v/>
      </c>
      <c r="AI364" t="str">
        <f>IF(原始数据!AQ365="","",IF(COUNTIF(原始数据!365:365,原始数据!AQ365)&gt;1,"×",""))</f>
        <v/>
      </c>
      <c r="AJ364" t="str">
        <f>IF(原始数据!AR365="","",IF(COUNTIF(原始数据!365:365,原始数据!AR365)&gt;1,"×",""))</f>
        <v/>
      </c>
      <c r="AK364" t="str">
        <f>IF(原始数据!AS365="","",IF(COUNTIF(原始数据!365:365,原始数据!AS365)&gt;1,"×",""))</f>
        <v/>
      </c>
      <c r="AL364" t="str">
        <f>IF(原始数据!AT365="","",IF(COUNTIF(原始数据!365:365,原始数据!AT365)&gt;1,"×",""))</f>
        <v/>
      </c>
      <c r="AM364" t="str">
        <f>IF(原始数据!AU365="","",IF(COUNTIF(原始数据!365:365,原始数据!AU365)&gt;1,"×",""))</f>
        <v/>
      </c>
      <c r="AN364" t="str">
        <f>IF(原始数据!AV365="","",IF(COUNTIF(原始数据!365:365,原始数据!AV365)&gt;1,"×",""))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IF(原始数据!X366="-","",IF(原始数据!X366="","",IF(COUNT(FIND(原始数据!X366,原始数据!366:366))=2,"×","")))</f>
        <v/>
      </c>
      <c r="W365" t="str">
        <f>IF(原始数据!Y366="","",IF(COUNTIF(原始数据!366:366,原始数据!Y366)&gt;1,"×",""))</f>
        <v/>
      </c>
      <c r="X365" t="str">
        <f>IF(原始数据!Z366="","",IF(COUNTIF(原始数据!366:366,原始数据!Z366)&gt;1,"×",""))</f>
        <v/>
      </c>
      <c r="Y365" t="str">
        <f>IF(原始数据!AB366="","",IF(COUNTIF(原始数据!366:366,原始数据!AB366)&gt;1,"×",""))</f>
        <v/>
      </c>
      <c r="Z365" t="str">
        <f>IF(原始数据!AC366="","",IF(COUNTIF(原始数据!366:366,原始数据!AC366)&gt;1,"×",""))</f>
        <v/>
      </c>
      <c r="AA365" t="str">
        <f>IF(原始数据!AE366="","",IF(COUNTIF(原始数据!366:366,原始数据!AE366)&gt;1,"×",""))</f>
        <v/>
      </c>
      <c r="AB365" t="str">
        <f>IF(原始数据!AF366="","",IF(COUNTIF(原始数据!366:366,原始数据!AF366)&gt;1,"×",""))</f>
        <v/>
      </c>
      <c r="AC365" t="str">
        <f>IF(原始数据!AK366="","",IF(COUNTIF(原始数据!366:366,原始数据!AK366)&gt;1,"×",""))</f>
        <v/>
      </c>
      <c r="AD365" t="str">
        <f>IF(原始数据!AL366="","",IF(COUNTIF(原始数据!366:366,原始数据!AL366)&gt;1,"×",""))</f>
        <v/>
      </c>
      <c r="AE365" t="str">
        <f>IF(原始数据!AM366="","",IF(COUNTIF(原始数据!366:366,原始数据!AM366)&gt;1,"×",""))</f>
        <v/>
      </c>
      <c r="AF365" t="str">
        <f>IF(原始数据!AN366="","",IF(COUNTIF(原始数据!366:366,原始数据!AN366)&gt;1,"×",""))</f>
        <v/>
      </c>
      <c r="AG365" t="str">
        <f>IF(原始数据!AO366="","",IF(COUNTIF(原始数据!366:366,原始数据!AO366)&gt;1,"×",""))</f>
        <v/>
      </c>
      <c r="AH365" t="str">
        <f>IF(原始数据!AP366="","",IF(COUNTIF(原始数据!366:366,原始数据!AP366)&gt;1,"×",""))</f>
        <v/>
      </c>
      <c r="AI365" t="str">
        <f>IF(原始数据!AQ366="","",IF(COUNTIF(原始数据!366:366,原始数据!AQ366)&gt;1,"×",""))</f>
        <v/>
      </c>
      <c r="AJ365" t="str">
        <f>IF(原始数据!AR366="","",IF(COUNTIF(原始数据!366:366,原始数据!AR366)&gt;1,"×",""))</f>
        <v/>
      </c>
      <c r="AK365" t="str">
        <f>IF(原始数据!AS366="","",IF(COUNTIF(原始数据!366:366,原始数据!AS366)&gt;1,"×",""))</f>
        <v/>
      </c>
      <c r="AL365" t="str">
        <f>IF(原始数据!AT366="","",IF(COUNTIF(原始数据!366:366,原始数据!AT366)&gt;1,"×",""))</f>
        <v/>
      </c>
      <c r="AM365" t="str">
        <f>IF(原始数据!AU366="","",IF(COUNTIF(原始数据!366:366,原始数据!AU366)&gt;1,"×",""))</f>
        <v/>
      </c>
      <c r="AN365" t="str">
        <f>IF(原始数据!AV366="","",IF(COUNTIF(原始数据!366:366,原始数据!AV366)&gt;1,"×",""))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IF(原始数据!X367="-","",IF(原始数据!X367="","",IF(COUNT(FIND(原始数据!X367,原始数据!367:367))=2,"×","")))</f>
        <v/>
      </c>
      <c r="W366" t="str">
        <f>IF(原始数据!Y367="","",IF(COUNTIF(原始数据!367:367,原始数据!Y367)&gt;1,"×",""))</f>
        <v/>
      </c>
      <c r="X366" t="str">
        <f>IF(原始数据!Z367="","",IF(COUNTIF(原始数据!367:367,原始数据!Z367)&gt;1,"×",""))</f>
        <v/>
      </c>
      <c r="Y366" t="str">
        <f>IF(原始数据!AB367="","",IF(COUNTIF(原始数据!367:367,原始数据!AB367)&gt;1,"×",""))</f>
        <v/>
      </c>
      <c r="Z366" t="str">
        <f>IF(原始数据!AC367="","",IF(COUNTIF(原始数据!367:367,原始数据!AC367)&gt;1,"×",""))</f>
        <v/>
      </c>
      <c r="AA366" t="str">
        <f>IF(原始数据!AE367="","",IF(COUNTIF(原始数据!367:367,原始数据!AE367)&gt;1,"×",""))</f>
        <v/>
      </c>
      <c r="AB366" t="str">
        <f>IF(原始数据!AF367="","",IF(COUNTIF(原始数据!367:367,原始数据!AF367)&gt;1,"×",""))</f>
        <v/>
      </c>
      <c r="AC366" t="str">
        <f>IF(原始数据!AK367="","",IF(COUNTIF(原始数据!367:367,原始数据!AK367)&gt;1,"×",""))</f>
        <v/>
      </c>
      <c r="AD366" t="str">
        <f>IF(原始数据!AL367="","",IF(COUNTIF(原始数据!367:367,原始数据!AL367)&gt;1,"×",""))</f>
        <v/>
      </c>
      <c r="AE366" t="str">
        <f>IF(原始数据!AM367="","",IF(COUNTIF(原始数据!367:367,原始数据!AM367)&gt;1,"×",""))</f>
        <v/>
      </c>
      <c r="AF366" t="str">
        <f>IF(原始数据!AN367="","",IF(COUNTIF(原始数据!367:367,原始数据!AN367)&gt;1,"×",""))</f>
        <v/>
      </c>
      <c r="AG366" t="str">
        <f>IF(原始数据!AO367="","",IF(COUNTIF(原始数据!367:367,原始数据!AO367)&gt;1,"×",""))</f>
        <v/>
      </c>
      <c r="AH366" t="str">
        <f>IF(原始数据!AP367="","",IF(COUNTIF(原始数据!367:367,原始数据!AP367)&gt;1,"×",""))</f>
        <v/>
      </c>
      <c r="AI366" t="str">
        <f>IF(原始数据!AQ367="","",IF(COUNTIF(原始数据!367:367,原始数据!AQ367)&gt;1,"×",""))</f>
        <v/>
      </c>
      <c r="AJ366" t="str">
        <f>IF(原始数据!AR367="","",IF(COUNTIF(原始数据!367:367,原始数据!AR367)&gt;1,"×",""))</f>
        <v/>
      </c>
      <c r="AK366" t="str">
        <f>IF(原始数据!AS367="","",IF(COUNTIF(原始数据!367:367,原始数据!AS367)&gt;1,"×",""))</f>
        <v/>
      </c>
      <c r="AL366" t="str">
        <f>IF(原始数据!AT367="","",IF(COUNTIF(原始数据!367:367,原始数据!AT367)&gt;1,"×",""))</f>
        <v/>
      </c>
      <c r="AM366" t="str">
        <f>IF(原始数据!AU367="","",IF(COUNTIF(原始数据!367:367,原始数据!AU367)&gt;1,"×",""))</f>
        <v/>
      </c>
      <c r="AN366" t="str">
        <f>IF(原始数据!AV367="","",IF(COUNTIF(原始数据!367:367,原始数据!AV367)&gt;1,"×",""))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IF(原始数据!X368="-","",IF(原始数据!X368="","",IF(COUNT(FIND(原始数据!X368,原始数据!368:368))=2,"×","")))</f>
        <v/>
      </c>
      <c r="W367" t="str">
        <f>IF(原始数据!Y368="","",IF(COUNTIF(原始数据!368:368,原始数据!Y368)&gt;1,"×",""))</f>
        <v/>
      </c>
      <c r="X367" t="str">
        <f>IF(原始数据!Z368="","",IF(COUNTIF(原始数据!368:368,原始数据!Z368)&gt;1,"×",""))</f>
        <v/>
      </c>
      <c r="Y367" t="str">
        <f>IF(原始数据!AB368="","",IF(COUNTIF(原始数据!368:368,原始数据!AB368)&gt;1,"×",""))</f>
        <v/>
      </c>
      <c r="Z367" t="str">
        <f>IF(原始数据!AC368="","",IF(COUNTIF(原始数据!368:368,原始数据!AC368)&gt;1,"×",""))</f>
        <v/>
      </c>
      <c r="AA367" t="str">
        <f>IF(原始数据!AE368="","",IF(COUNTIF(原始数据!368:368,原始数据!AE368)&gt;1,"×",""))</f>
        <v/>
      </c>
      <c r="AB367" t="str">
        <f>IF(原始数据!AF368="","",IF(COUNTIF(原始数据!368:368,原始数据!AF368)&gt;1,"×",""))</f>
        <v/>
      </c>
      <c r="AC367" t="str">
        <f>IF(原始数据!AK368="","",IF(COUNTIF(原始数据!368:368,原始数据!AK368)&gt;1,"×",""))</f>
        <v/>
      </c>
      <c r="AD367" t="str">
        <f>IF(原始数据!AL368="","",IF(COUNTIF(原始数据!368:368,原始数据!AL368)&gt;1,"×",""))</f>
        <v/>
      </c>
      <c r="AE367" t="str">
        <f>IF(原始数据!AM368="","",IF(COUNTIF(原始数据!368:368,原始数据!AM368)&gt;1,"×",""))</f>
        <v/>
      </c>
      <c r="AF367" t="str">
        <f>IF(原始数据!AN368="","",IF(COUNTIF(原始数据!368:368,原始数据!AN368)&gt;1,"×",""))</f>
        <v/>
      </c>
      <c r="AG367" t="str">
        <f>IF(原始数据!AO368="","",IF(COUNTIF(原始数据!368:368,原始数据!AO368)&gt;1,"×",""))</f>
        <v/>
      </c>
      <c r="AH367" t="str">
        <f>IF(原始数据!AP368="","",IF(COUNTIF(原始数据!368:368,原始数据!AP368)&gt;1,"×",""))</f>
        <v/>
      </c>
      <c r="AI367" t="str">
        <f>IF(原始数据!AQ368="","",IF(COUNTIF(原始数据!368:368,原始数据!AQ368)&gt;1,"×",""))</f>
        <v/>
      </c>
      <c r="AJ367" t="str">
        <f>IF(原始数据!AR368="","",IF(COUNTIF(原始数据!368:368,原始数据!AR368)&gt;1,"×",""))</f>
        <v/>
      </c>
      <c r="AK367" t="str">
        <f>IF(原始数据!AS368="","",IF(COUNTIF(原始数据!368:368,原始数据!AS368)&gt;1,"×",""))</f>
        <v/>
      </c>
      <c r="AL367" t="str">
        <f>IF(原始数据!AT368="","",IF(COUNTIF(原始数据!368:368,原始数据!AT368)&gt;1,"×",""))</f>
        <v/>
      </c>
      <c r="AM367" t="str">
        <f>IF(原始数据!AU368="","",IF(COUNTIF(原始数据!368:368,原始数据!AU368)&gt;1,"×",""))</f>
        <v/>
      </c>
      <c r="AN367" t="str">
        <f>IF(原始数据!AV368="","",IF(COUNTIF(原始数据!368:368,原始数据!AV368)&gt;1,"×",""))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IF(原始数据!X369="-","",IF(原始数据!X369="","",IF(COUNT(FIND(原始数据!X369,原始数据!369:369))=2,"×","")))</f>
        <v/>
      </c>
      <c r="W368" t="str">
        <f>IF(原始数据!Y369="","",IF(COUNTIF(原始数据!369:369,原始数据!Y369)&gt;1,"×",""))</f>
        <v/>
      </c>
      <c r="X368" t="str">
        <f>IF(原始数据!Z369="","",IF(COUNTIF(原始数据!369:369,原始数据!Z369)&gt;1,"×",""))</f>
        <v/>
      </c>
      <c r="Y368" t="str">
        <f>IF(原始数据!AB369="","",IF(COUNTIF(原始数据!369:369,原始数据!AB369)&gt;1,"×",""))</f>
        <v/>
      </c>
      <c r="Z368" t="str">
        <f>IF(原始数据!AC369="","",IF(COUNTIF(原始数据!369:369,原始数据!AC369)&gt;1,"×",""))</f>
        <v/>
      </c>
      <c r="AA368" t="str">
        <f>IF(原始数据!AE369="","",IF(COUNTIF(原始数据!369:369,原始数据!AE369)&gt;1,"×",""))</f>
        <v/>
      </c>
      <c r="AB368" t="str">
        <f>IF(原始数据!AF369="","",IF(COUNTIF(原始数据!369:369,原始数据!AF369)&gt;1,"×",""))</f>
        <v/>
      </c>
      <c r="AC368" t="str">
        <f>IF(原始数据!AK369="","",IF(COUNTIF(原始数据!369:369,原始数据!AK369)&gt;1,"×",""))</f>
        <v/>
      </c>
      <c r="AD368" t="str">
        <f>IF(原始数据!AL369="","",IF(COUNTIF(原始数据!369:369,原始数据!AL369)&gt;1,"×",""))</f>
        <v/>
      </c>
      <c r="AE368" t="str">
        <f>IF(原始数据!AM369="","",IF(COUNTIF(原始数据!369:369,原始数据!AM369)&gt;1,"×",""))</f>
        <v/>
      </c>
      <c r="AF368" t="str">
        <f>IF(原始数据!AN369="","",IF(COUNTIF(原始数据!369:369,原始数据!AN369)&gt;1,"×",""))</f>
        <v/>
      </c>
      <c r="AG368" t="str">
        <f>IF(原始数据!AO369="","",IF(COUNTIF(原始数据!369:369,原始数据!AO369)&gt;1,"×",""))</f>
        <v/>
      </c>
      <c r="AH368" t="str">
        <f>IF(原始数据!AP369="","",IF(COUNTIF(原始数据!369:369,原始数据!AP369)&gt;1,"×",""))</f>
        <v/>
      </c>
      <c r="AI368" t="str">
        <f>IF(原始数据!AQ369="","",IF(COUNTIF(原始数据!369:369,原始数据!AQ369)&gt;1,"×",""))</f>
        <v/>
      </c>
      <c r="AJ368" t="str">
        <f>IF(原始数据!AR369="","",IF(COUNTIF(原始数据!369:369,原始数据!AR369)&gt;1,"×",""))</f>
        <v/>
      </c>
      <c r="AK368" t="str">
        <f>IF(原始数据!AS369="","",IF(COUNTIF(原始数据!369:369,原始数据!AS369)&gt;1,"×",""))</f>
        <v/>
      </c>
      <c r="AL368" t="str">
        <f>IF(原始数据!AT369="","",IF(COUNTIF(原始数据!369:369,原始数据!AT369)&gt;1,"×",""))</f>
        <v/>
      </c>
      <c r="AM368" t="str">
        <f>IF(原始数据!AU369="","",IF(COUNTIF(原始数据!369:369,原始数据!AU369)&gt;1,"×",""))</f>
        <v/>
      </c>
      <c r="AN368" t="str">
        <f>IF(原始数据!AV369="","",IF(COUNTIF(原始数据!369:369,原始数据!AV369)&gt;1,"×",""))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IF(原始数据!X370="-","",IF(原始数据!X370="","",IF(COUNT(FIND(原始数据!X370,原始数据!370:370))=2,"×","")))</f>
        <v/>
      </c>
      <c r="W369" t="str">
        <f>IF(原始数据!Y370="","",IF(COUNTIF(原始数据!370:370,原始数据!Y370)&gt;1,"×",""))</f>
        <v/>
      </c>
      <c r="X369" t="str">
        <f>IF(原始数据!Z370="","",IF(COUNTIF(原始数据!370:370,原始数据!Z370)&gt;1,"×",""))</f>
        <v/>
      </c>
      <c r="Y369" t="str">
        <f>IF(原始数据!AB370="","",IF(COUNTIF(原始数据!370:370,原始数据!AB370)&gt;1,"×",""))</f>
        <v/>
      </c>
      <c r="Z369" t="str">
        <f>IF(原始数据!AC370="","",IF(COUNTIF(原始数据!370:370,原始数据!AC370)&gt;1,"×",""))</f>
        <v/>
      </c>
      <c r="AA369" t="str">
        <f>IF(原始数据!AE370="","",IF(COUNTIF(原始数据!370:370,原始数据!AE370)&gt;1,"×",""))</f>
        <v/>
      </c>
      <c r="AB369" t="str">
        <f>IF(原始数据!AF370="","",IF(COUNTIF(原始数据!370:370,原始数据!AF370)&gt;1,"×",""))</f>
        <v/>
      </c>
      <c r="AC369" t="str">
        <f>IF(原始数据!AK370="","",IF(COUNTIF(原始数据!370:370,原始数据!AK370)&gt;1,"×",""))</f>
        <v/>
      </c>
      <c r="AD369" t="str">
        <f>IF(原始数据!AL370="","",IF(COUNTIF(原始数据!370:370,原始数据!AL370)&gt;1,"×",""))</f>
        <v/>
      </c>
      <c r="AE369" t="str">
        <f>IF(原始数据!AM370="","",IF(COUNTIF(原始数据!370:370,原始数据!AM370)&gt;1,"×",""))</f>
        <v/>
      </c>
      <c r="AF369" t="str">
        <f>IF(原始数据!AN370="","",IF(COUNTIF(原始数据!370:370,原始数据!AN370)&gt;1,"×",""))</f>
        <v/>
      </c>
      <c r="AG369" t="str">
        <f>IF(原始数据!AO370="","",IF(COUNTIF(原始数据!370:370,原始数据!AO370)&gt;1,"×",""))</f>
        <v/>
      </c>
      <c r="AH369" t="str">
        <f>IF(原始数据!AP370="","",IF(COUNTIF(原始数据!370:370,原始数据!AP370)&gt;1,"×",""))</f>
        <v/>
      </c>
      <c r="AI369" t="str">
        <f>IF(原始数据!AQ370="","",IF(COUNTIF(原始数据!370:370,原始数据!AQ370)&gt;1,"×",""))</f>
        <v/>
      </c>
      <c r="AJ369" t="str">
        <f>IF(原始数据!AR370="","",IF(COUNTIF(原始数据!370:370,原始数据!AR370)&gt;1,"×",""))</f>
        <v/>
      </c>
      <c r="AK369" t="str">
        <f>IF(原始数据!AS370="","",IF(COUNTIF(原始数据!370:370,原始数据!AS370)&gt;1,"×",""))</f>
        <v/>
      </c>
      <c r="AL369" t="str">
        <f>IF(原始数据!AT370="","",IF(COUNTIF(原始数据!370:370,原始数据!AT370)&gt;1,"×",""))</f>
        <v/>
      </c>
      <c r="AM369" t="str">
        <f>IF(原始数据!AU370="","",IF(COUNTIF(原始数据!370:370,原始数据!AU370)&gt;1,"×",""))</f>
        <v/>
      </c>
      <c r="AN369" t="str">
        <f>IF(原始数据!AV370="","",IF(COUNTIF(原始数据!370:370,原始数据!AV370)&gt;1,"×",""))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IF(原始数据!X371="-","",IF(原始数据!X371="","",IF(COUNT(FIND(原始数据!X371,原始数据!371:371))=2,"×","")))</f>
        <v/>
      </c>
      <c r="W370" t="str">
        <f>IF(原始数据!Y371="","",IF(COUNTIF(原始数据!371:371,原始数据!Y371)&gt;1,"×",""))</f>
        <v/>
      </c>
      <c r="X370" t="str">
        <f>IF(原始数据!Z371="","",IF(COUNTIF(原始数据!371:371,原始数据!Z371)&gt;1,"×",""))</f>
        <v/>
      </c>
      <c r="Y370" t="str">
        <f>IF(原始数据!AB371="","",IF(COUNTIF(原始数据!371:371,原始数据!AB371)&gt;1,"×",""))</f>
        <v/>
      </c>
      <c r="Z370" t="str">
        <f>IF(原始数据!AC371="","",IF(COUNTIF(原始数据!371:371,原始数据!AC371)&gt;1,"×",""))</f>
        <v/>
      </c>
      <c r="AA370" t="str">
        <f>IF(原始数据!AE371="","",IF(COUNTIF(原始数据!371:371,原始数据!AE371)&gt;1,"×",""))</f>
        <v/>
      </c>
      <c r="AB370" t="str">
        <f>IF(原始数据!AF371="","",IF(COUNTIF(原始数据!371:371,原始数据!AF371)&gt;1,"×",""))</f>
        <v/>
      </c>
      <c r="AC370" t="str">
        <f>IF(原始数据!AK371="","",IF(COUNTIF(原始数据!371:371,原始数据!AK371)&gt;1,"×",""))</f>
        <v/>
      </c>
      <c r="AD370" t="str">
        <f>IF(原始数据!AL371="","",IF(COUNTIF(原始数据!371:371,原始数据!AL371)&gt;1,"×",""))</f>
        <v/>
      </c>
      <c r="AE370" t="str">
        <f>IF(原始数据!AM371="","",IF(COUNTIF(原始数据!371:371,原始数据!AM371)&gt;1,"×",""))</f>
        <v/>
      </c>
      <c r="AF370" t="str">
        <f>IF(原始数据!AN371="","",IF(COUNTIF(原始数据!371:371,原始数据!AN371)&gt;1,"×",""))</f>
        <v/>
      </c>
      <c r="AG370" t="str">
        <f>IF(原始数据!AO371="","",IF(COUNTIF(原始数据!371:371,原始数据!AO371)&gt;1,"×",""))</f>
        <v/>
      </c>
      <c r="AH370" t="str">
        <f>IF(原始数据!AP371="","",IF(COUNTIF(原始数据!371:371,原始数据!AP371)&gt;1,"×",""))</f>
        <v/>
      </c>
      <c r="AI370" t="str">
        <f>IF(原始数据!AQ371="","",IF(COUNTIF(原始数据!371:371,原始数据!AQ371)&gt;1,"×",""))</f>
        <v/>
      </c>
      <c r="AJ370" t="str">
        <f>IF(原始数据!AR371="","",IF(COUNTIF(原始数据!371:371,原始数据!AR371)&gt;1,"×",""))</f>
        <v/>
      </c>
      <c r="AK370" t="str">
        <f>IF(原始数据!AS371="","",IF(COUNTIF(原始数据!371:371,原始数据!AS371)&gt;1,"×",""))</f>
        <v/>
      </c>
      <c r="AL370" t="str">
        <f>IF(原始数据!AT371="","",IF(COUNTIF(原始数据!371:371,原始数据!AT371)&gt;1,"×",""))</f>
        <v/>
      </c>
      <c r="AM370" t="str">
        <f>IF(原始数据!AU371="","",IF(COUNTIF(原始数据!371:371,原始数据!AU371)&gt;1,"×",""))</f>
        <v/>
      </c>
      <c r="AN370" t="str">
        <f>IF(原始数据!AV371="","",IF(COUNTIF(原始数据!371:371,原始数据!AV371)&gt;1,"×",""))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IF(原始数据!X372="-","",IF(原始数据!X372="","",IF(COUNT(FIND(原始数据!X372,原始数据!372:372))=2,"×","")))</f>
        <v/>
      </c>
      <c r="W371" t="str">
        <f>IF(原始数据!Y372="","",IF(COUNTIF(原始数据!372:372,原始数据!Y372)&gt;1,"×",""))</f>
        <v/>
      </c>
      <c r="X371" t="str">
        <f>IF(原始数据!Z372="","",IF(COUNTIF(原始数据!372:372,原始数据!Z372)&gt;1,"×",""))</f>
        <v/>
      </c>
      <c r="Y371" t="str">
        <f>IF(原始数据!AB372="","",IF(COUNTIF(原始数据!372:372,原始数据!AB372)&gt;1,"×",""))</f>
        <v/>
      </c>
      <c r="Z371" t="str">
        <f>IF(原始数据!AC372="","",IF(COUNTIF(原始数据!372:372,原始数据!AC372)&gt;1,"×",""))</f>
        <v/>
      </c>
      <c r="AA371" t="str">
        <f>IF(原始数据!AE372="","",IF(COUNTIF(原始数据!372:372,原始数据!AE372)&gt;1,"×",""))</f>
        <v/>
      </c>
      <c r="AB371" t="str">
        <f>IF(原始数据!AF372="","",IF(COUNTIF(原始数据!372:372,原始数据!AF372)&gt;1,"×",""))</f>
        <v/>
      </c>
      <c r="AC371" t="str">
        <f>IF(原始数据!AK372="","",IF(COUNTIF(原始数据!372:372,原始数据!AK372)&gt;1,"×",""))</f>
        <v/>
      </c>
      <c r="AD371" t="str">
        <f>IF(原始数据!AL372="","",IF(COUNTIF(原始数据!372:372,原始数据!AL372)&gt;1,"×",""))</f>
        <v/>
      </c>
      <c r="AE371" t="str">
        <f>IF(原始数据!AM372="","",IF(COUNTIF(原始数据!372:372,原始数据!AM372)&gt;1,"×",""))</f>
        <v/>
      </c>
      <c r="AF371" t="str">
        <f>IF(原始数据!AN372="","",IF(COUNTIF(原始数据!372:372,原始数据!AN372)&gt;1,"×",""))</f>
        <v/>
      </c>
      <c r="AG371" t="str">
        <f>IF(原始数据!AO372="","",IF(COUNTIF(原始数据!372:372,原始数据!AO372)&gt;1,"×",""))</f>
        <v/>
      </c>
      <c r="AH371" t="str">
        <f>IF(原始数据!AP372="","",IF(COUNTIF(原始数据!372:372,原始数据!AP372)&gt;1,"×",""))</f>
        <v/>
      </c>
      <c r="AI371" t="str">
        <f>IF(原始数据!AQ372="","",IF(COUNTIF(原始数据!372:372,原始数据!AQ372)&gt;1,"×",""))</f>
        <v/>
      </c>
      <c r="AJ371" t="str">
        <f>IF(原始数据!AR372="","",IF(COUNTIF(原始数据!372:372,原始数据!AR372)&gt;1,"×",""))</f>
        <v/>
      </c>
      <c r="AK371" t="str">
        <f>IF(原始数据!AS372="","",IF(COUNTIF(原始数据!372:372,原始数据!AS372)&gt;1,"×",""))</f>
        <v/>
      </c>
      <c r="AL371" t="str">
        <f>IF(原始数据!AT372="","",IF(COUNTIF(原始数据!372:372,原始数据!AT372)&gt;1,"×",""))</f>
        <v/>
      </c>
      <c r="AM371" t="str">
        <f>IF(原始数据!AU372="","",IF(COUNTIF(原始数据!372:372,原始数据!AU372)&gt;1,"×",""))</f>
        <v/>
      </c>
      <c r="AN371" t="str">
        <f>IF(原始数据!AV372="","",IF(COUNTIF(原始数据!372:372,原始数据!AV372)&gt;1,"×",""))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IF(原始数据!X373="-","",IF(原始数据!X373="","",IF(COUNT(FIND(原始数据!X373,原始数据!373:373))=2,"×","")))</f>
        <v/>
      </c>
      <c r="W372" t="str">
        <f>IF(原始数据!Y373="","",IF(COUNTIF(原始数据!373:373,原始数据!Y373)&gt;1,"×",""))</f>
        <v/>
      </c>
      <c r="X372" t="str">
        <f>IF(原始数据!Z373="","",IF(COUNTIF(原始数据!373:373,原始数据!Z373)&gt;1,"×",""))</f>
        <v/>
      </c>
      <c r="Y372" t="str">
        <f>IF(原始数据!AB373="","",IF(COUNTIF(原始数据!373:373,原始数据!AB373)&gt;1,"×",""))</f>
        <v/>
      </c>
      <c r="Z372" t="str">
        <f>IF(原始数据!AC373="","",IF(COUNTIF(原始数据!373:373,原始数据!AC373)&gt;1,"×",""))</f>
        <v/>
      </c>
      <c r="AA372" t="str">
        <f>IF(原始数据!AE373="","",IF(COUNTIF(原始数据!373:373,原始数据!AE373)&gt;1,"×",""))</f>
        <v/>
      </c>
      <c r="AB372" t="str">
        <f>IF(原始数据!AF373="","",IF(COUNTIF(原始数据!373:373,原始数据!AF373)&gt;1,"×",""))</f>
        <v/>
      </c>
      <c r="AC372" t="str">
        <f>IF(原始数据!AK373="","",IF(COUNTIF(原始数据!373:373,原始数据!AK373)&gt;1,"×",""))</f>
        <v/>
      </c>
      <c r="AD372" t="str">
        <f>IF(原始数据!AL373="","",IF(COUNTIF(原始数据!373:373,原始数据!AL373)&gt;1,"×",""))</f>
        <v/>
      </c>
      <c r="AE372" t="str">
        <f>IF(原始数据!AM373="","",IF(COUNTIF(原始数据!373:373,原始数据!AM373)&gt;1,"×",""))</f>
        <v/>
      </c>
      <c r="AF372" t="str">
        <f>IF(原始数据!AN373="","",IF(COUNTIF(原始数据!373:373,原始数据!AN373)&gt;1,"×",""))</f>
        <v/>
      </c>
      <c r="AG372" t="str">
        <f>IF(原始数据!AO373="","",IF(COUNTIF(原始数据!373:373,原始数据!AO373)&gt;1,"×",""))</f>
        <v/>
      </c>
      <c r="AH372" t="str">
        <f>IF(原始数据!AP373="","",IF(COUNTIF(原始数据!373:373,原始数据!AP373)&gt;1,"×",""))</f>
        <v/>
      </c>
      <c r="AI372" t="str">
        <f>IF(原始数据!AQ373="","",IF(COUNTIF(原始数据!373:373,原始数据!AQ373)&gt;1,"×",""))</f>
        <v/>
      </c>
      <c r="AJ372" t="str">
        <f>IF(原始数据!AR373="","",IF(COUNTIF(原始数据!373:373,原始数据!AR373)&gt;1,"×",""))</f>
        <v/>
      </c>
      <c r="AK372" t="str">
        <f>IF(原始数据!AS373="","",IF(COUNTIF(原始数据!373:373,原始数据!AS373)&gt;1,"×",""))</f>
        <v/>
      </c>
      <c r="AL372" t="str">
        <f>IF(原始数据!AT373="","",IF(COUNTIF(原始数据!373:373,原始数据!AT373)&gt;1,"×",""))</f>
        <v/>
      </c>
      <c r="AM372" t="str">
        <f>IF(原始数据!AU373="","",IF(COUNTIF(原始数据!373:373,原始数据!AU373)&gt;1,"×",""))</f>
        <v/>
      </c>
      <c r="AN372" t="str">
        <f>IF(原始数据!AV373="","",IF(COUNTIF(原始数据!373:373,原始数据!AV373)&gt;1,"×",""))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IF(原始数据!X374="-","",IF(原始数据!X374="","",IF(COUNT(FIND(原始数据!X374,原始数据!374:374))=2,"×","")))</f>
        <v/>
      </c>
      <c r="W373" t="str">
        <f>IF(原始数据!Y374="","",IF(COUNTIF(原始数据!374:374,原始数据!Y374)&gt;1,"×",""))</f>
        <v/>
      </c>
      <c r="X373" t="str">
        <f>IF(原始数据!Z374="","",IF(COUNTIF(原始数据!374:374,原始数据!Z374)&gt;1,"×",""))</f>
        <v/>
      </c>
      <c r="Y373" t="str">
        <f>IF(原始数据!AB374="","",IF(COUNTIF(原始数据!374:374,原始数据!AB374)&gt;1,"×",""))</f>
        <v/>
      </c>
      <c r="Z373" t="str">
        <f>IF(原始数据!AC374="","",IF(COUNTIF(原始数据!374:374,原始数据!AC374)&gt;1,"×",""))</f>
        <v/>
      </c>
      <c r="AA373" t="str">
        <f>IF(原始数据!AE374="","",IF(COUNTIF(原始数据!374:374,原始数据!AE374)&gt;1,"×",""))</f>
        <v/>
      </c>
      <c r="AB373" t="str">
        <f>IF(原始数据!AF374="","",IF(COUNTIF(原始数据!374:374,原始数据!AF374)&gt;1,"×",""))</f>
        <v/>
      </c>
      <c r="AC373" t="str">
        <f>IF(原始数据!AK374="","",IF(COUNTIF(原始数据!374:374,原始数据!AK374)&gt;1,"×",""))</f>
        <v/>
      </c>
      <c r="AD373" t="str">
        <f>IF(原始数据!AL374="","",IF(COUNTIF(原始数据!374:374,原始数据!AL374)&gt;1,"×",""))</f>
        <v/>
      </c>
      <c r="AE373" t="str">
        <f>IF(原始数据!AM374="","",IF(COUNTIF(原始数据!374:374,原始数据!AM374)&gt;1,"×",""))</f>
        <v/>
      </c>
      <c r="AF373" t="str">
        <f>IF(原始数据!AN374="","",IF(COUNTIF(原始数据!374:374,原始数据!AN374)&gt;1,"×",""))</f>
        <v/>
      </c>
      <c r="AG373" t="str">
        <f>IF(原始数据!AO374="","",IF(COUNTIF(原始数据!374:374,原始数据!AO374)&gt;1,"×",""))</f>
        <v/>
      </c>
      <c r="AH373" t="str">
        <f>IF(原始数据!AP374="","",IF(COUNTIF(原始数据!374:374,原始数据!AP374)&gt;1,"×",""))</f>
        <v/>
      </c>
      <c r="AI373" t="str">
        <f>IF(原始数据!AQ374="","",IF(COUNTIF(原始数据!374:374,原始数据!AQ374)&gt;1,"×",""))</f>
        <v/>
      </c>
      <c r="AJ373" t="str">
        <f>IF(原始数据!AR374="","",IF(COUNTIF(原始数据!374:374,原始数据!AR374)&gt;1,"×",""))</f>
        <v/>
      </c>
      <c r="AK373" t="str">
        <f>IF(原始数据!AS374="","",IF(COUNTIF(原始数据!374:374,原始数据!AS374)&gt;1,"×",""))</f>
        <v/>
      </c>
      <c r="AL373" t="str">
        <f>IF(原始数据!AT374="","",IF(COUNTIF(原始数据!374:374,原始数据!AT374)&gt;1,"×",""))</f>
        <v/>
      </c>
      <c r="AM373" t="str">
        <f>IF(原始数据!AU374="","",IF(COUNTIF(原始数据!374:374,原始数据!AU374)&gt;1,"×",""))</f>
        <v/>
      </c>
      <c r="AN373" t="str">
        <f>IF(原始数据!AV374="","",IF(COUNTIF(原始数据!374:374,原始数据!AV374)&gt;1,"×",""))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IF(原始数据!X375="-","",IF(原始数据!X375="","",IF(COUNT(FIND(原始数据!X375,原始数据!375:375))=2,"×","")))</f>
        <v/>
      </c>
      <c r="W374" t="str">
        <f>IF(原始数据!Y375="","",IF(COUNTIF(原始数据!375:375,原始数据!Y375)&gt;1,"×",""))</f>
        <v/>
      </c>
      <c r="X374" t="str">
        <f>IF(原始数据!Z375="","",IF(COUNTIF(原始数据!375:375,原始数据!Z375)&gt;1,"×",""))</f>
        <v/>
      </c>
      <c r="Y374" t="str">
        <f>IF(原始数据!AB375="","",IF(COUNTIF(原始数据!375:375,原始数据!AB375)&gt;1,"×",""))</f>
        <v/>
      </c>
      <c r="Z374" t="str">
        <f>IF(原始数据!AC375="","",IF(COUNTIF(原始数据!375:375,原始数据!AC375)&gt;1,"×",""))</f>
        <v/>
      </c>
      <c r="AA374" t="str">
        <f>IF(原始数据!AE375="","",IF(COUNTIF(原始数据!375:375,原始数据!AE375)&gt;1,"×",""))</f>
        <v/>
      </c>
      <c r="AB374" t="str">
        <f>IF(原始数据!AF375="","",IF(COUNTIF(原始数据!375:375,原始数据!AF375)&gt;1,"×",""))</f>
        <v/>
      </c>
      <c r="AC374" t="str">
        <f>IF(原始数据!AK375="","",IF(COUNTIF(原始数据!375:375,原始数据!AK375)&gt;1,"×",""))</f>
        <v/>
      </c>
      <c r="AD374" t="str">
        <f>IF(原始数据!AL375="","",IF(COUNTIF(原始数据!375:375,原始数据!AL375)&gt;1,"×",""))</f>
        <v/>
      </c>
      <c r="AE374" t="str">
        <f>IF(原始数据!AM375="","",IF(COUNTIF(原始数据!375:375,原始数据!AM375)&gt;1,"×",""))</f>
        <v/>
      </c>
      <c r="AF374" t="str">
        <f>IF(原始数据!AN375="","",IF(COUNTIF(原始数据!375:375,原始数据!AN375)&gt;1,"×",""))</f>
        <v/>
      </c>
      <c r="AG374" t="str">
        <f>IF(原始数据!AO375="","",IF(COUNTIF(原始数据!375:375,原始数据!AO375)&gt;1,"×",""))</f>
        <v/>
      </c>
      <c r="AH374" t="str">
        <f>IF(原始数据!AP375="","",IF(COUNTIF(原始数据!375:375,原始数据!AP375)&gt;1,"×",""))</f>
        <v/>
      </c>
      <c r="AI374" t="str">
        <f>IF(原始数据!AQ375="","",IF(COUNTIF(原始数据!375:375,原始数据!AQ375)&gt;1,"×",""))</f>
        <v/>
      </c>
      <c r="AJ374" t="str">
        <f>IF(原始数据!AR375="","",IF(COUNTIF(原始数据!375:375,原始数据!AR375)&gt;1,"×",""))</f>
        <v/>
      </c>
      <c r="AK374" t="str">
        <f>IF(原始数据!AS375="","",IF(COUNTIF(原始数据!375:375,原始数据!AS375)&gt;1,"×",""))</f>
        <v/>
      </c>
      <c r="AL374" t="str">
        <f>IF(原始数据!AT375="","",IF(COUNTIF(原始数据!375:375,原始数据!AT375)&gt;1,"×",""))</f>
        <v/>
      </c>
      <c r="AM374" t="str">
        <f>IF(原始数据!AU375="","",IF(COUNTIF(原始数据!375:375,原始数据!AU375)&gt;1,"×",""))</f>
        <v/>
      </c>
      <c r="AN374" t="str">
        <f>IF(原始数据!AV375="","",IF(COUNTIF(原始数据!375:375,原始数据!AV375)&gt;1,"×",""))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IF(原始数据!X376="-","",IF(原始数据!X376="","",IF(COUNT(FIND(原始数据!X376,原始数据!376:376))=2,"×","")))</f>
        <v/>
      </c>
      <c r="W375" t="str">
        <f>IF(原始数据!Y376="","",IF(COUNTIF(原始数据!376:376,原始数据!Y376)&gt;1,"×",""))</f>
        <v/>
      </c>
      <c r="X375" t="str">
        <f>IF(原始数据!Z376="","",IF(COUNTIF(原始数据!376:376,原始数据!Z376)&gt;1,"×",""))</f>
        <v/>
      </c>
      <c r="Y375" t="str">
        <f>IF(原始数据!AB376="","",IF(COUNTIF(原始数据!376:376,原始数据!AB376)&gt;1,"×",""))</f>
        <v/>
      </c>
      <c r="Z375" t="str">
        <f>IF(原始数据!AC376="","",IF(COUNTIF(原始数据!376:376,原始数据!AC376)&gt;1,"×",""))</f>
        <v/>
      </c>
      <c r="AA375" t="str">
        <f>IF(原始数据!AE376="","",IF(COUNTIF(原始数据!376:376,原始数据!AE376)&gt;1,"×",""))</f>
        <v/>
      </c>
      <c r="AB375" t="str">
        <f>IF(原始数据!AF376="","",IF(COUNTIF(原始数据!376:376,原始数据!AF376)&gt;1,"×",""))</f>
        <v/>
      </c>
      <c r="AC375" t="str">
        <f>IF(原始数据!AK376="","",IF(COUNTIF(原始数据!376:376,原始数据!AK376)&gt;1,"×",""))</f>
        <v/>
      </c>
      <c r="AD375" t="str">
        <f>IF(原始数据!AL376="","",IF(COUNTIF(原始数据!376:376,原始数据!AL376)&gt;1,"×",""))</f>
        <v/>
      </c>
      <c r="AE375" t="str">
        <f>IF(原始数据!AM376="","",IF(COUNTIF(原始数据!376:376,原始数据!AM376)&gt;1,"×",""))</f>
        <v/>
      </c>
      <c r="AF375" t="str">
        <f>IF(原始数据!AN376="","",IF(COUNTIF(原始数据!376:376,原始数据!AN376)&gt;1,"×",""))</f>
        <v/>
      </c>
      <c r="AG375" t="str">
        <f>IF(原始数据!AO376="","",IF(COUNTIF(原始数据!376:376,原始数据!AO376)&gt;1,"×",""))</f>
        <v/>
      </c>
      <c r="AH375" t="str">
        <f>IF(原始数据!AP376="","",IF(COUNTIF(原始数据!376:376,原始数据!AP376)&gt;1,"×",""))</f>
        <v/>
      </c>
      <c r="AI375" t="str">
        <f>IF(原始数据!AQ376="","",IF(COUNTIF(原始数据!376:376,原始数据!AQ376)&gt;1,"×",""))</f>
        <v/>
      </c>
      <c r="AJ375" t="str">
        <f>IF(原始数据!AR376="","",IF(COUNTIF(原始数据!376:376,原始数据!AR376)&gt;1,"×",""))</f>
        <v/>
      </c>
      <c r="AK375" t="str">
        <f>IF(原始数据!AS376="","",IF(COUNTIF(原始数据!376:376,原始数据!AS376)&gt;1,"×",""))</f>
        <v/>
      </c>
      <c r="AL375" t="str">
        <f>IF(原始数据!AT376="","",IF(COUNTIF(原始数据!376:376,原始数据!AT376)&gt;1,"×",""))</f>
        <v/>
      </c>
      <c r="AM375" t="str">
        <f>IF(原始数据!AU376="","",IF(COUNTIF(原始数据!376:376,原始数据!AU376)&gt;1,"×",""))</f>
        <v/>
      </c>
      <c r="AN375" t="str">
        <f>IF(原始数据!AV376="","",IF(COUNTIF(原始数据!376:376,原始数据!AV376)&gt;1,"×",""))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IF(原始数据!X377="-","",IF(原始数据!X377="","",IF(COUNT(FIND(原始数据!X377,原始数据!377:377))=2,"×","")))</f>
        <v/>
      </c>
      <c r="W376" t="str">
        <f>IF(原始数据!Y377="","",IF(COUNTIF(原始数据!377:377,原始数据!Y377)&gt;1,"×",""))</f>
        <v/>
      </c>
      <c r="X376" t="str">
        <f>IF(原始数据!Z377="","",IF(COUNTIF(原始数据!377:377,原始数据!Z377)&gt;1,"×",""))</f>
        <v/>
      </c>
      <c r="Y376" t="str">
        <f>IF(原始数据!AB377="","",IF(COUNTIF(原始数据!377:377,原始数据!AB377)&gt;1,"×",""))</f>
        <v/>
      </c>
      <c r="Z376" t="str">
        <f>IF(原始数据!AC377="","",IF(COUNTIF(原始数据!377:377,原始数据!AC377)&gt;1,"×",""))</f>
        <v/>
      </c>
      <c r="AA376" t="str">
        <f>IF(原始数据!AE377="","",IF(COUNTIF(原始数据!377:377,原始数据!AE377)&gt;1,"×",""))</f>
        <v/>
      </c>
      <c r="AB376" t="str">
        <f>IF(原始数据!AF377="","",IF(COUNTIF(原始数据!377:377,原始数据!AF377)&gt;1,"×",""))</f>
        <v/>
      </c>
      <c r="AC376" t="str">
        <f>IF(原始数据!AK377="","",IF(COUNTIF(原始数据!377:377,原始数据!AK377)&gt;1,"×",""))</f>
        <v/>
      </c>
      <c r="AD376" t="str">
        <f>IF(原始数据!AL377="","",IF(COUNTIF(原始数据!377:377,原始数据!AL377)&gt;1,"×",""))</f>
        <v/>
      </c>
      <c r="AE376" t="str">
        <f>IF(原始数据!AM377="","",IF(COUNTIF(原始数据!377:377,原始数据!AM377)&gt;1,"×",""))</f>
        <v/>
      </c>
      <c r="AF376" t="str">
        <f>IF(原始数据!AN377="","",IF(COUNTIF(原始数据!377:377,原始数据!AN377)&gt;1,"×",""))</f>
        <v/>
      </c>
      <c r="AG376" t="str">
        <f>IF(原始数据!AO377="","",IF(COUNTIF(原始数据!377:377,原始数据!AO377)&gt;1,"×",""))</f>
        <v/>
      </c>
      <c r="AH376" t="str">
        <f>IF(原始数据!AP377="","",IF(COUNTIF(原始数据!377:377,原始数据!AP377)&gt;1,"×",""))</f>
        <v/>
      </c>
      <c r="AI376" t="str">
        <f>IF(原始数据!AQ377="","",IF(COUNTIF(原始数据!377:377,原始数据!AQ377)&gt;1,"×",""))</f>
        <v/>
      </c>
      <c r="AJ376" t="str">
        <f>IF(原始数据!AR377="","",IF(COUNTIF(原始数据!377:377,原始数据!AR377)&gt;1,"×",""))</f>
        <v/>
      </c>
      <c r="AK376" t="str">
        <f>IF(原始数据!AS377="","",IF(COUNTIF(原始数据!377:377,原始数据!AS377)&gt;1,"×",""))</f>
        <v/>
      </c>
      <c r="AL376" t="str">
        <f>IF(原始数据!AT377="","",IF(COUNTIF(原始数据!377:377,原始数据!AT377)&gt;1,"×",""))</f>
        <v/>
      </c>
      <c r="AM376" t="str">
        <f>IF(原始数据!AU377="","",IF(COUNTIF(原始数据!377:377,原始数据!AU377)&gt;1,"×",""))</f>
        <v/>
      </c>
      <c r="AN376" t="str">
        <f>IF(原始数据!AV377="","",IF(COUNTIF(原始数据!377:377,原始数据!AV377)&gt;1,"×",""))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IF(原始数据!X378="-","",IF(原始数据!X378="","",IF(COUNT(FIND(原始数据!X378,原始数据!378:378))=2,"×","")))</f>
        <v/>
      </c>
      <c r="W377" t="str">
        <f>IF(原始数据!Y378="","",IF(COUNTIF(原始数据!378:378,原始数据!Y378)&gt;1,"×",""))</f>
        <v/>
      </c>
      <c r="X377" t="str">
        <f>IF(原始数据!Z378="","",IF(COUNTIF(原始数据!378:378,原始数据!Z378)&gt;1,"×",""))</f>
        <v/>
      </c>
      <c r="Y377" t="str">
        <f>IF(原始数据!AB378="","",IF(COUNTIF(原始数据!378:378,原始数据!AB378)&gt;1,"×",""))</f>
        <v/>
      </c>
      <c r="Z377" t="str">
        <f>IF(原始数据!AC378="","",IF(COUNTIF(原始数据!378:378,原始数据!AC378)&gt;1,"×",""))</f>
        <v/>
      </c>
      <c r="AA377" t="str">
        <f>IF(原始数据!AE378="","",IF(COUNTIF(原始数据!378:378,原始数据!AE378)&gt;1,"×",""))</f>
        <v/>
      </c>
      <c r="AB377" t="str">
        <f>IF(原始数据!AF378="","",IF(COUNTIF(原始数据!378:378,原始数据!AF378)&gt;1,"×",""))</f>
        <v/>
      </c>
      <c r="AC377" t="str">
        <f>IF(原始数据!AK378="","",IF(COUNTIF(原始数据!378:378,原始数据!AK378)&gt;1,"×",""))</f>
        <v/>
      </c>
      <c r="AD377" t="str">
        <f>IF(原始数据!AL378="","",IF(COUNTIF(原始数据!378:378,原始数据!AL378)&gt;1,"×",""))</f>
        <v/>
      </c>
      <c r="AE377" t="str">
        <f>IF(原始数据!AM378="","",IF(COUNTIF(原始数据!378:378,原始数据!AM378)&gt;1,"×",""))</f>
        <v/>
      </c>
      <c r="AF377" t="str">
        <f>IF(原始数据!AN378="","",IF(COUNTIF(原始数据!378:378,原始数据!AN378)&gt;1,"×",""))</f>
        <v/>
      </c>
      <c r="AG377" t="str">
        <f>IF(原始数据!AO378="","",IF(COUNTIF(原始数据!378:378,原始数据!AO378)&gt;1,"×",""))</f>
        <v/>
      </c>
      <c r="AH377" t="str">
        <f>IF(原始数据!AP378="","",IF(COUNTIF(原始数据!378:378,原始数据!AP378)&gt;1,"×",""))</f>
        <v/>
      </c>
      <c r="AI377" t="str">
        <f>IF(原始数据!AQ378="","",IF(COUNTIF(原始数据!378:378,原始数据!AQ378)&gt;1,"×",""))</f>
        <v/>
      </c>
      <c r="AJ377" t="str">
        <f>IF(原始数据!AR378="","",IF(COUNTIF(原始数据!378:378,原始数据!AR378)&gt;1,"×",""))</f>
        <v/>
      </c>
      <c r="AK377" t="str">
        <f>IF(原始数据!AS378="","",IF(COUNTIF(原始数据!378:378,原始数据!AS378)&gt;1,"×",""))</f>
        <v/>
      </c>
      <c r="AL377" t="str">
        <f>IF(原始数据!AT378="","",IF(COUNTIF(原始数据!378:378,原始数据!AT378)&gt;1,"×",""))</f>
        <v/>
      </c>
      <c r="AM377" t="str">
        <f>IF(原始数据!AU378="","",IF(COUNTIF(原始数据!378:378,原始数据!AU378)&gt;1,"×",""))</f>
        <v/>
      </c>
      <c r="AN377" t="str">
        <f>IF(原始数据!AV378="","",IF(COUNTIF(原始数据!378:378,原始数据!AV378)&gt;1,"×",""))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IF(原始数据!X379="-","",IF(原始数据!X379="","",IF(COUNT(FIND(原始数据!X379,原始数据!379:379))=2,"×","")))</f>
        <v/>
      </c>
      <c r="W378" t="str">
        <f>IF(原始数据!Y379="","",IF(COUNTIF(原始数据!379:379,原始数据!Y379)&gt;1,"×",""))</f>
        <v/>
      </c>
      <c r="X378" t="str">
        <f>IF(原始数据!Z379="","",IF(COUNTIF(原始数据!379:379,原始数据!Z379)&gt;1,"×",""))</f>
        <v/>
      </c>
      <c r="Y378" t="str">
        <f>IF(原始数据!AB379="","",IF(COUNTIF(原始数据!379:379,原始数据!AB379)&gt;1,"×",""))</f>
        <v/>
      </c>
      <c r="Z378" t="str">
        <f>IF(原始数据!AC379="","",IF(COUNTIF(原始数据!379:379,原始数据!AC379)&gt;1,"×",""))</f>
        <v/>
      </c>
      <c r="AA378" t="str">
        <f>IF(原始数据!AE379="","",IF(COUNTIF(原始数据!379:379,原始数据!AE379)&gt;1,"×",""))</f>
        <v/>
      </c>
      <c r="AB378" t="str">
        <f>IF(原始数据!AF379="","",IF(COUNTIF(原始数据!379:379,原始数据!AF379)&gt;1,"×",""))</f>
        <v/>
      </c>
      <c r="AC378" t="str">
        <f>IF(原始数据!AK379="","",IF(COUNTIF(原始数据!379:379,原始数据!AK379)&gt;1,"×",""))</f>
        <v/>
      </c>
      <c r="AD378" t="str">
        <f>IF(原始数据!AL379="","",IF(COUNTIF(原始数据!379:379,原始数据!AL379)&gt;1,"×",""))</f>
        <v/>
      </c>
      <c r="AE378" t="str">
        <f>IF(原始数据!AM379="","",IF(COUNTIF(原始数据!379:379,原始数据!AM379)&gt;1,"×",""))</f>
        <v/>
      </c>
      <c r="AF378" t="str">
        <f>IF(原始数据!AN379="","",IF(COUNTIF(原始数据!379:379,原始数据!AN379)&gt;1,"×",""))</f>
        <v/>
      </c>
      <c r="AG378" t="str">
        <f>IF(原始数据!AO379="","",IF(COUNTIF(原始数据!379:379,原始数据!AO379)&gt;1,"×",""))</f>
        <v/>
      </c>
      <c r="AH378" t="str">
        <f>IF(原始数据!AP379="","",IF(COUNTIF(原始数据!379:379,原始数据!AP379)&gt;1,"×",""))</f>
        <v/>
      </c>
      <c r="AI378" t="str">
        <f>IF(原始数据!AQ379="","",IF(COUNTIF(原始数据!379:379,原始数据!AQ379)&gt;1,"×",""))</f>
        <v/>
      </c>
      <c r="AJ378" t="str">
        <f>IF(原始数据!AR379="","",IF(COUNTIF(原始数据!379:379,原始数据!AR379)&gt;1,"×",""))</f>
        <v/>
      </c>
      <c r="AK378" t="str">
        <f>IF(原始数据!AS379="","",IF(COUNTIF(原始数据!379:379,原始数据!AS379)&gt;1,"×",""))</f>
        <v/>
      </c>
      <c r="AL378" t="str">
        <f>IF(原始数据!AT379="","",IF(COUNTIF(原始数据!379:379,原始数据!AT379)&gt;1,"×",""))</f>
        <v/>
      </c>
      <c r="AM378" t="str">
        <f>IF(原始数据!AU379="","",IF(COUNTIF(原始数据!379:379,原始数据!AU379)&gt;1,"×",""))</f>
        <v/>
      </c>
      <c r="AN378" t="str">
        <f>IF(原始数据!AV379="","",IF(COUNTIF(原始数据!379:379,原始数据!AV379)&gt;1,"×",""))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IF(原始数据!X380="-","",IF(原始数据!X380="","",IF(COUNT(FIND(原始数据!X380,原始数据!380:380))=2,"×","")))</f>
        <v/>
      </c>
      <c r="W379" t="str">
        <f>IF(原始数据!Y380="","",IF(COUNTIF(原始数据!380:380,原始数据!Y380)&gt;1,"×",""))</f>
        <v/>
      </c>
      <c r="X379" t="str">
        <f>IF(原始数据!Z380="","",IF(COUNTIF(原始数据!380:380,原始数据!Z380)&gt;1,"×",""))</f>
        <v/>
      </c>
      <c r="Y379" t="str">
        <f>IF(原始数据!AB380="","",IF(COUNTIF(原始数据!380:380,原始数据!AB380)&gt;1,"×",""))</f>
        <v/>
      </c>
      <c r="Z379" t="str">
        <f>IF(原始数据!AC380="","",IF(COUNTIF(原始数据!380:380,原始数据!AC380)&gt;1,"×",""))</f>
        <v/>
      </c>
      <c r="AA379" t="str">
        <f>IF(原始数据!AE380="","",IF(COUNTIF(原始数据!380:380,原始数据!AE380)&gt;1,"×",""))</f>
        <v/>
      </c>
      <c r="AB379" t="str">
        <f>IF(原始数据!AF380="","",IF(COUNTIF(原始数据!380:380,原始数据!AF380)&gt;1,"×",""))</f>
        <v/>
      </c>
      <c r="AC379" t="str">
        <f>IF(原始数据!AK380="","",IF(COUNTIF(原始数据!380:380,原始数据!AK380)&gt;1,"×",""))</f>
        <v/>
      </c>
      <c r="AD379" t="str">
        <f>IF(原始数据!AL380="","",IF(COUNTIF(原始数据!380:380,原始数据!AL380)&gt;1,"×",""))</f>
        <v/>
      </c>
      <c r="AE379" t="str">
        <f>IF(原始数据!AM380="","",IF(COUNTIF(原始数据!380:380,原始数据!AM380)&gt;1,"×",""))</f>
        <v/>
      </c>
      <c r="AF379" t="str">
        <f>IF(原始数据!AN380="","",IF(COUNTIF(原始数据!380:380,原始数据!AN380)&gt;1,"×",""))</f>
        <v/>
      </c>
      <c r="AG379" t="str">
        <f>IF(原始数据!AO380="","",IF(COUNTIF(原始数据!380:380,原始数据!AO380)&gt;1,"×",""))</f>
        <v/>
      </c>
      <c r="AH379" t="str">
        <f>IF(原始数据!AP380="","",IF(COUNTIF(原始数据!380:380,原始数据!AP380)&gt;1,"×",""))</f>
        <v/>
      </c>
      <c r="AI379" t="str">
        <f>IF(原始数据!AQ380="","",IF(COUNTIF(原始数据!380:380,原始数据!AQ380)&gt;1,"×",""))</f>
        <v/>
      </c>
      <c r="AJ379" t="str">
        <f>IF(原始数据!AR380="","",IF(COUNTIF(原始数据!380:380,原始数据!AR380)&gt;1,"×",""))</f>
        <v/>
      </c>
      <c r="AK379" t="str">
        <f>IF(原始数据!AS380="","",IF(COUNTIF(原始数据!380:380,原始数据!AS380)&gt;1,"×",""))</f>
        <v/>
      </c>
      <c r="AL379" t="str">
        <f>IF(原始数据!AT380="","",IF(COUNTIF(原始数据!380:380,原始数据!AT380)&gt;1,"×",""))</f>
        <v/>
      </c>
      <c r="AM379" t="str">
        <f>IF(原始数据!AU380="","",IF(COUNTIF(原始数据!380:380,原始数据!AU380)&gt;1,"×",""))</f>
        <v/>
      </c>
      <c r="AN379" t="str">
        <f>IF(原始数据!AV380="","",IF(COUNTIF(原始数据!380:380,原始数据!AV380)&gt;1,"×",""))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IF(原始数据!X381="-","",IF(原始数据!X381="","",IF(COUNT(FIND(原始数据!X381,原始数据!381:381))=2,"×","")))</f>
        <v/>
      </c>
      <c r="W380" t="str">
        <f>IF(原始数据!Y381="","",IF(COUNTIF(原始数据!381:381,原始数据!Y381)&gt;1,"×",""))</f>
        <v/>
      </c>
      <c r="X380" t="str">
        <f>IF(原始数据!Z381="","",IF(COUNTIF(原始数据!381:381,原始数据!Z381)&gt;1,"×",""))</f>
        <v/>
      </c>
      <c r="Y380" t="str">
        <f>IF(原始数据!AB381="","",IF(COUNTIF(原始数据!381:381,原始数据!AB381)&gt;1,"×",""))</f>
        <v/>
      </c>
      <c r="Z380" t="str">
        <f>IF(原始数据!AC381="","",IF(COUNTIF(原始数据!381:381,原始数据!AC381)&gt;1,"×",""))</f>
        <v/>
      </c>
      <c r="AA380" t="str">
        <f>IF(原始数据!AE381="","",IF(COUNTIF(原始数据!381:381,原始数据!AE381)&gt;1,"×",""))</f>
        <v/>
      </c>
      <c r="AB380" t="str">
        <f>IF(原始数据!AF381="","",IF(COUNTIF(原始数据!381:381,原始数据!AF381)&gt;1,"×",""))</f>
        <v/>
      </c>
      <c r="AC380" t="str">
        <f>IF(原始数据!AK381="","",IF(COUNTIF(原始数据!381:381,原始数据!AK381)&gt;1,"×",""))</f>
        <v/>
      </c>
      <c r="AD380" t="str">
        <f>IF(原始数据!AL381="","",IF(COUNTIF(原始数据!381:381,原始数据!AL381)&gt;1,"×",""))</f>
        <v/>
      </c>
      <c r="AE380" t="str">
        <f>IF(原始数据!AM381="","",IF(COUNTIF(原始数据!381:381,原始数据!AM381)&gt;1,"×",""))</f>
        <v/>
      </c>
      <c r="AF380" t="str">
        <f>IF(原始数据!AN381="","",IF(COUNTIF(原始数据!381:381,原始数据!AN381)&gt;1,"×",""))</f>
        <v/>
      </c>
      <c r="AG380" t="str">
        <f>IF(原始数据!AO381="","",IF(COUNTIF(原始数据!381:381,原始数据!AO381)&gt;1,"×",""))</f>
        <v/>
      </c>
      <c r="AH380" t="str">
        <f>IF(原始数据!AP381="","",IF(COUNTIF(原始数据!381:381,原始数据!AP381)&gt;1,"×",""))</f>
        <v/>
      </c>
      <c r="AI380" t="str">
        <f>IF(原始数据!AQ381="","",IF(COUNTIF(原始数据!381:381,原始数据!AQ381)&gt;1,"×",""))</f>
        <v/>
      </c>
      <c r="AJ380" t="str">
        <f>IF(原始数据!AR381="","",IF(COUNTIF(原始数据!381:381,原始数据!AR381)&gt;1,"×",""))</f>
        <v/>
      </c>
      <c r="AK380" t="str">
        <f>IF(原始数据!AS381="","",IF(COUNTIF(原始数据!381:381,原始数据!AS381)&gt;1,"×",""))</f>
        <v/>
      </c>
      <c r="AL380" t="str">
        <f>IF(原始数据!AT381="","",IF(COUNTIF(原始数据!381:381,原始数据!AT381)&gt;1,"×",""))</f>
        <v/>
      </c>
      <c r="AM380" t="str">
        <f>IF(原始数据!AU381="","",IF(COUNTIF(原始数据!381:381,原始数据!AU381)&gt;1,"×",""))</f>
        <v/>
      </c>
      <c r="AN380" t="str">
        <f>IF(原始数据!AV381="","",IF(COUNTIF(原始数据!381:381,原始数据!AV381)&gt;1,"×",""))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IF(原始数据!X382="-","",IF(原始数据!X382="","",IF(COUNT(FIND(原始数据!X382,原始数据!382:382))=2,"×","")))</f>
        <v/>
      </c>
      <c r="W381" t="str">
        <f>IF(原始数据!Y382="","",IF(COUNTIF(原始数据!382:382,原始数据!Y382)&gt;1,"×",""))</f>
        <v/>
      </c>
      <c r="X381" t="str">
        <f>IF(原始数据!Z382="","",IF(COUNTIF(原始数据!382:382,原始数据!Z382)&gt;1,"×",""))</f>
        <v/>
      </c>
      <c r="Y381" t="str">
        <f>IF(原始数据!AB382="","",IF(COUNTIF(原始数据!382:382,原始数据!AB382)&gt;1,"×",""))</f>
        <v/>
      </c>
      <c r="Z381" t="str">
        <f>IF(原始数据!AC382="","",IF(COUNTIF(原始数据!382:382,原始数据!AC382)&gt;1,"×",""))</f>
        <v/>
      </c>
      <c r="AA381" t="str">
        <f>IF(原始数据!AE382="","",IF(COUNTIF(原始数据!382:382,原始数据!AE382)&gt;1,"×",""))</f>
        <v/>
      </c>
      <c r="AB381" t="str">
        <f>IF(原始数据!AF382="","",IF(COUNTIF(原始数据!382:382,原始数据!AF382)&gt;1,"×",""))</f>
        <v/>
      </c>
      <c r="AC381" t="str">
        <f>IF(原始数据!AK382="","",IF(COUNTIF(原始数据!382:382,原始数据!AK382)&gt;1,"×",""))</f>
        <v/>
      </c>
      <c r="AD381" t="str">
        <f>IF(原始数据!AL382="","",IF(COUNTIF(原始数据!382:382,原始数据!AL382)&gt;1,"×",""))</f>
        <v/>
      </c>
      <c r="AE381" t="str">
        <f>IF(原始数据!AM382="","",IF(COUNTIF(原始数据!382:382,原始数据!AM382)&gt;1,"×",""))</f>
        <v/>
      </c>
      <c r="AF381" t="str">
        <f>IF(原始数据!AN382="","",IF(COUNTIF(原始数据!382:382,原始数据!AN382)&gt;1,"×",""))</f>
        <v/>
      </c>
      <c r="AG381" t="str">
        <f>IF(原始数据!AO382="","",IF(COUNTIF(原始数据!382:382,原始数据!AO382)&gt;1,"×",""))</f>
        <v/>
      </c>
      <c r="AH381" t="str">
        <f>IF(原始数据!AP382="","",IF(COUNTIF(原始数据!382:382,原始数据!AP382)&gt;1,"×",""))</f>
        <v/>
      </c>
      <c r="AI381" t="str">
        <f>IF(原始数据!AQ382="","",IF(COUNTIF(原始数据!382:382,原始数据!AQ382)&gt;1,"×",""))</f>
        <v/>
      </c>
      <c r="AJ381" t="str">
        <f>IF(原始数据!AR382="","",IF(COUNTIF(原始数据!382:382,原始数据!AR382)&gt;1,"×",""))</f>
        <v/>
      </c>
      <c r="AK381" t="str">
        <f>IF(原始数据!AS382="","",IF(COUNTIF(原始数据!382:382,原始数据!AS382)&gt;1,"×",""))</f>
        <v/>
      </c>
      <c r="AL381" t="str">
        <f>IF(原始数据!AT382="","",IF(COUNTIF(原始数据!382:382,原始数据!AT382)&gt;1,"×",""))</f>
        <v/>
      </c>
      <c r="AM381" t="str">
        <f>IF(原始数据!AU382="","",IF(COUNTIF(原始数据!382:382,原始数据!AU382)&gt;1,"×",""))</f>
        <v/>
      </c>
      <c r="AN381" t="str">
        <f>IF(原始数据!AV382="","",IF(COUNTIF(原始数据!382:382,原始数据!AV382)&gt;1,"×",""))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IF(原始数据!X383="-","",IF(原始数据!X383="","",IF(COUNT(FIND(原始数据!X383,原始数据!383:383))=2,"×","")))</f>
        <v/>
      </c>
      <c r="W382" t="str">
        <f>IF(原始数据!Y383="","",IF(COUNTIF(原始数据!383:383,原始数据!Y383)&gt;1,"×",""))</f>
        <v/>
      </c>
      <c r="X382" t="str">
        <f>IF(原始数据!Z383="","",IF(COUNTIF(原始数据!383:383,原始数据!Z383)&gt;1,"×",""))</f>
        <v/>
      </c>
      <c r="Y382" t="str">
        <f>IF(原始数据!AB383="","",IF(COUNTIF(原始数据!383:383,原始数据!AB383)&gt;1,"×",""))</f>
        <v/>
      </c>
      <c r="Z382" t="str">
        <f>IF(原始数据!AC383="","",IF(COUNTIF(原始数据!383:383,原始数据!AC383)&gt;1,"×",""))</f>
        <v/>
      </c>
      <c r="AA382" t="str">
        <f>IF(原始数据!AE383="","",IF(COUNTIF(原始数据!383:383,原始数据!AE383)&gt;1,"×",""))</f>
        <v/>
      </c>
      <c r="AB382" t="str">
        <f>IF(原始数据!AF383="","",IF(COUNTIF(原始数据!383:383,原始数据!AF383)&gt;1,"×",""))</f>
        <v/>
      </c>
      <c r="AC382" t="str">
        <f>IF(原始数据!AK383="","",IF(COUNTIF(原始数据!383:383,原始数据!AK383)&gt;1,"×",""))</f>
        <v/>
      </c>
      <c r="AD382" t="str">
        <f>IF(原始数据!AL383="","",IF(COUNTIF(原始数据!383:383,原始数据!AL383)&gt;1,"×",""))</f>
        <v/>
      </c>
      <c r="AE382" t="str">
        <f>IF(原始数据!AM383="","",IF(COUNTIF(原始数据!383:383,原始数据!AM383)&gt;1,"×",""))</f>
        <v/>
      </c>
      <c r="AF382" t="str">
        <f>IF(原始数据!AN383="","",IF(COUNTIF(原始数据!383:383,原始数据!AN383)&gt;1,"×",""))</f>
        <v/>
      </c>
      <c r="AG382" t="str">
        <f>IF(原始数据!AO383="","",IF(COUNTIF(原始数据!383:383,原始数据!AO383)&gt;1,"×",""))</f>
        <v/>
      </c>
      <c r="AH382" t="str">
        <f>IF(原始数据!AP383="","",IF(COUNTIF(原始数据!383:383,原始数据!AP383)&gt;1,"×",""))</f>
        <v/>
      </c>
      <c r="AI382" t="str">
        <f>IF(原始数据!AQ383="","",IF(COUNTIF(原始数据!383:383,原始数据!AQ383)&gt;1,"×",""))</f>
        <v/>
      </c>
      <c r="AJ382" t="str">
        <f>IF(原始数据!AR383="","",IF(COUNTIF(原始数据!383:383,原始数据!AR383)&gt;1,"×",""))</f>
        <v/>
      </c>
      <c r="AK382" t="str">
        <f>IF(原始数据!AS383="","",IF(COUNTIF(原始数据!383:383,原始数据!AS383)&gt;1,"×",""))</f>
        <v/>
      </c>
      <c r="AL382" t="str">
        <f>IF(原始数据!AT383="","",IF(COUNTIF(原始数据!383:383,原始数据!AT383)&gt;1,"×",""))</f>
        <v/>
      </c>
      <c r="AM382" t="str">
        <f>IF(原始数据!AU383="","",IF(COUNTIF(原始数据!383:383,原始数据!AU383)&gt;1,"×",""))</f>
        <v/>
      </c>
      <c r="AN382" t="str">
        <f>IF(原始数据!AV383="","",IF(COUNTIF(原始数据!383:383,原始数据!AV383)&gt;1,"×",""))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IF(原始数据!X384="-","",IF(原始数据!X384="","",IF(COUNT(FIND(原始数据!X384,原始数据!384:384))=2,"×","")))</f>
        <v/>
      </c>
      <c r="W383" t="str">
        <f>IF(原始数据!Y384="","",IF(COUNTIF(原始数据!384:384,原始数据!Y384)&gt;1,"×",""))</f>
        <v/>
      </c>
      <c r="X383" t="str">
        <f>IF(原始数据!Z384="","",IF(COUNTIF(原始数据!384:384,原始数据!Z384)&gt;1,"×",""))</f>
        <v/>
      </c>
      <c r="Y383" t="str">
        <f>IF(原始数据!AB384="","",IF(COUNTIF(原始数据!384:384,原始数据!AB384)&gt;1,"×",""))</f>
        <v/>
      </c>
      <c r="Z383" t="str">
        <f>IF(原始数据!AC384="","",IF(COUNTIF(原始数据!384:384,原始数据!AC384)&gt;1,"×",""))</f>
        <v/>
      </c>
      <c r="AA383" t="str">
        <f>IF(原始数据!AE384="","",IF(COUNTIF(原始数据!384:384,原始数据!AE384)&gt;1,"×",""))</f>
        <v/>
      </c>
      <c r="AB383" t="str">
        <f>IF(原始数据!AF384="","",IF(COUNTIF(原始数据!384:384,原始数据!AF384)&gt;1,"×",""))</f>
        <v/>
      </c>
      <c r="AC383" t="str">
        <f>IF(原始数据!AK384="","",IF(COUNTIF(原始数据!384:384,原始数据!AK384)&gt;1,"×",""))</f>
        <v/>
      </c>
      <c r="AD383" t="str">
        <f>IF(原始数据!AL384="","",IF(COUNTIF(原始数据!384:384,原始数据!AL384)&gt;1,"×",""))</f>
        <v/>
      </c>
      <c r="AE383" t="str">
        <f>IF(原始数据!AM384="","",IF(COUNTIF(原始数据!384:384,原始数据!AM384)&gt;1,"×",""))</f>
        <v/>
      </c>
      <c r="AF383" t="str">
        <f>IF(原始数据!AN384="","",IF(COUNTIF(原始数据!384:384,原始数据!AN384)&gt;1,"×",""))</f>
        <v/>
      </c>
      <c r="AG383" t="str">
        <f>IF(原始数据!AO384="","",IF(COUNTIF(原始数据!384:384,原始数据!AO384)&gt;1,"×",""))</f>
        <v/>
      </c>
      <c r="AH383" t="str">
        <f>IF(原始数据!AP384="","",IF(COUNTIF(原始数据!384:384,原始数据!AP384)&gt;1,"×",""))</f>
        <v/>
      </c>
      <c r="AI383" t="str">
        <f>IF(原始数据!AQ384="","",IF(COUNTIF(原始数据!384:384,原始数据!AQ384)&gt;1,"×",""))</f>
        <v/>
      </c>
      <c r="AJ383" t="str">
        <f>IF(原始数据!AR384="","",IF(COUNTIF(原始数据!384:384,原始数据!AR384)&gt;1,"×",""))</f>
        <v/>
      </c>
      <c r="AK383" t="str">
        <f>IF(原始数据!AS384="","",IF(COUNTIF(原始数据!384:384,原始数据!AS384)&gt;1,"×",""))</f>
        <v/>
      </c>
      <c r="AL383" t="str">
        <f>IF(原始数据!AT384="","",IF(COUNTIF(原始数据!384:384,原始数据!AT384)&gt;1,"×",""))</f>
        <v/>
      </c>
      <c r="AM383" t="str">
        <f>IF(原始数据!AU384="","",IF(COUNTIF(原始数据!384:384,原始数据!AU384)&gt;1,"×",""))</f>
        <v/>
      </c>
      <c r="AN383" t="str">
        <f>IF(原始数据!AV384="","",IF(COUNTIF(原始数据!384:384,原始数据!AV384)&gt;1,"×",""))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IF(原始数据!X385="-","",IF(原始数据!X385="","",IF(COUNT(FIND(原始数据!X385,原始数据!385:385))=2,"×","")))</f>
        <v/>
      </c>
      <c r="W384" t="str">
        <f>IF(原始数据!Y385="","",IF(COUNTIF(原始数据!385:385,原始数据!Y385)&gt;1,"×",""))</f>
        <v/>
      </c>
      <c r="X384" t="str">
        <f>IF(原始数据!Z385="","",IF(COUNTIF(原始数据!385:385,原始数据!Z385)&gt;1,"×",""))</f>
        <v/>
      </c>
      <c r="Y384" t="str">
        <f>IF(原始数据!AB385="","",IF(COUNTIF(原始数据!385:385,原始数据!AB385)&gt;1,"×",""))</f>
        <v/>
      </c>
      <c r="Z384" t="str">
        <f>IF(原始数据!AC385="","",IF(COUNTIF(原始数据!385:385,原始数据!AC385)&gt;1,"×",""))</f>
        <v/>
      </c>
      <c r="AA384" t="str">
        <f>IF(原始数据!AE385="","",IF(COUNTIF(原始数据!385:385,原始数据!AE385)&gt;1,"×",""))</f>
        <v/>
      </c>
      <c r="AB384" t="str">
        <f>IF(原始数据!AF385="","",IF(COUNTIF(原始数据!385:385,原始数据!AF385)&gt;1,"×",""))</f>
        <v/>
      </c>
      <c r="AC384" t="str">
        <f>IF(原始数据!AK385="","",IF(COUNTIF(原始数据!385:385,原始数据!AK385)&gt;1,"×",""))</f>
        <v/>
      </c>
      <c r="AD384" t="str">
        <f>IF(原始数据!AL385="","",IF(COUNTIF(原始数据!385:385,原始数据!AL385)&gt;1,"×",""))</f>
        <v/>
      </c>
      <c r="AE384" t="str">
        <f>IF(原始数据!AM385="","",IF(COUNTIF(原始数据!385:385,原始数据!AM385)&gt;1,"×",""))</f>
        <v/>
      </c>
      <c r="AF384" t="str">
        <f>IF(原始数据!AN385="","",IF(COUNTIF(原始数据!385:385,原始数据!AN385)&gt;1,"×",""))</f>
        <v/>
      </c>
      <c r="AG384" t="str">
        <f>IF(原始数据!AO385="","",IF(COUNTIF(原始数据!385:385,原始数据!AO385)&gt;1,"×",""))</f>
        <v/>
      </c>
      <c r="AH384" t="str">
        <f>IF(原始数据!AP385="","",IF(COUNTIF(原始数据!385:385,原始数据!AP385)&gt;1,"×",""))</f>
        <v/>
      </c>
      <c r="AI384" t="str">
        <f>IF(原始数据!AQ385="","",IF(COUNTIF(原始数据!385:385,原始数据!AQ385)&gt;1,"×",""))</f>
        <v/>
      </c>
      <c r="AJ384" t="str">
        <f>IF(原始数据!AR385="","",IF(COUNTIF(原始数据!385:385,原始数据!AR385)&gt;1,"×",""))</f>
        <v/>
      </c>
      <c r="AK384" t="str">
        <f>IF(原始数据!AS385="","",IF(COUNTIF(原始数据!385:385,原始数据!AS385)&gt;1,"×",""))</f>
        <v/>
      </c>
      <c r="AL384" t="str">
        <f>IF(原始数据!AT385="","",IF(COUNTIF(原始数据!385:385,原始数据!AT385)&gt;1,"×",""))</f>
        <v/>
      </c>
      <c r="AM384" t="str">
        <f>IF(原始数据!AU385="","",IF(COUNTIF(原始数据!385:385,原始数据!AU385)&gt;1,"×",""))</f>
        <v/>
      </c>
      <c r="AN384" t="str">
        <f>IF(原始数据!AV385="","",IF(COUNTIF(原始数据!385:385,原始数据!AV385)&gt;1,"×",""))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IF(原始数据!X386="-","",IF(原始数据!X386="","",IF(COUNT(FIND(原始数据!X386,原始数据!386:386))=2,"×","")))</f>
        <v/>
      </c>
      <c r="W385" t="str">
        <f>IF(原始数据!Y386="","",IF(COUNTIF(原始数据!386:386,原始数据!Y386)&gt;1,"×",""))</f>
        <v/>
      </c>
      <c r="X385" t="str">
        <f>IF(原始数据!Z386="","",IF(COUNTIF(原始数据!386:386,原始数据!Z386)&gt;1,"×",""))</f>
        <v/>
      </c>
      <c r="Y385" t="str">
        <f>IF(原始数据!AB386="","",IF(COUNTIF(原始数据!386:386,原始数据!AB386)&gt;1,"×",""))</f>
        <v/>
      </c>
      <c r="Z385" t="str">
        <f>IF(原始数据!AC386="","",IF(COUNTIF(原始数据!386:386,原始数据!AC386)&gt;1,"×",""))</f>
        <v/>
      </c>
      <c r="AA385" t="str">
        <f>IF(原始数据!AE386="","",IF(COUNTIF(原始数据!386:386,原始数据!AE386)&gt;1,"×",""))</f>
        <v/>
      </c>
      <c r="AB385" t="str">
        <f>IF(原始数据!AF386="","",IF(COUNTIF(原始数据!386:386,原始数据!AF386)&gt;1,"×",""))</f>
        <v/>
      </c>
      <c r="AC385" t="str">
        <f>IF(原始数据!AK386="","",IF(COUNTIF(原始数据!386:386,原始数据!AK386)&gt;1,"×",""))</f>
        <v/>
      </c>
      <c r="AD385" t="str">
        <f>IF(原始数据!AL386="","",IF(COUNTIF(原始数据!386:386,原始数据!AL386)&gt;1,"×",""))</f>
        <v/>
      </c>
      <c r="AE385" t="str">
        <f>IF(原始数据!AM386="","",IF(COUNTIF(原始数据!386:386,原始数据!AM386)&gt;1,"×",""))</f>
        <v/>
      </c>
      <c r="AF385" t="str">
        <f>IF(原始数据!AN386="","",IF(COUNTIF(原始数据!386:386,原始数据!AN386)&gt;1,"×",""))</f>
        <v/>
      </c>
      <c r="AG385" t="str">
        <f>IF(原始数据!AO386="","",IF(COUNTIF(原始数据!386:386,原始数据!AO386)&gt;1,"×",""))</f>
        <v/>
      </c>
      <c r="AH385" t="str">
        <f>IF(原始数据!AP386="","",IF(COUNTIF(原始数据!386:386,原始数据!AP386)&gt;1,"×",""))</f>
        <v/>
      </c>
      <c r="AI385" t="str">
        <f>IF(原始数据!AQ386="","",IF(COUNTIF(原始数据!386:386,原始数据!AQ386)&gt;1,"×",""))</f>
        <v/>
      </c>
      <c r="AJ385" t="str">
        <f>IF(原始数据!AR386="","",IF(COUNTIF(原始数据!386:386,原始数据!AR386)&gt;1,"×",""))</f>
        <v/>
      </c>
      <c r="AK385" t="str">
        <f>IF(原始数据!AS386="","",IF(COUNTIF(原始数据!386:386,原始数据!AS386)&gt;1,"×",""))</f>
        <v/>
      </c>
      <c r="AL385" t="str">
        <f>IF(原始数据!AT386="","",IF(COUNTIF(原始数据!386:386,原始数据!AT386)&gt;1,"×",""))</f>
        <v/>
      </c>
      <c r="AM385" t="str">
        <f>IF(原始数据!AU386="","",IF(COUNTIF(原始数据!386:386,原始数据!AU386)&gt;1,"×",""))</f>
        <v/>
      </c>
      <c r="AN385" t="str">
        <f>IF(原始数据!AV386="","",IF(COUNTIF(原始数据!386:386,原始数据!AV386)&gt;1,"×",""))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IF(原始数据!X387="-","",IF(原始数据!X387="","",IF(COUNT(FIND(原始数据!X387,原始数据!387:387))=2,"×","")))</f>
        <v/>
      </c>
      <c r="W386" t="str">
        <f>IF(原始数据!Y387="","",IF(COUNTIF(原始数据!387:387,原始数据!Y387)&gt;1,"×",""))</f>
        <v/>
      </c>
      <c r="X386" t="str">
        <f>IF(原始数据!Z387="","",IF(COUNTIF(原始数据!387:387,原始数据!Z387)&gt;1,"×",""))</f>
        <v/>
      </c>
      <c r="Y386" t="str">
        <f>IF(原始数据!AB387="","",IF(COUNTIF(原始数据!387:387,原始数据!AB387)&gt;1,"×",""))</f>
        <v/>
      </c>
      <c r="Z386" t="str">
        <f>IF(原始数据!AC387="","",IF(COUNTIF(原始数据!387:387,原始数据!AC387)&gt;1,"×",""))</f>
        <v/>
      </c>
      <c r="AA386" t="str">
        <f>IF(原始数据!AE387="","",IF(COUNTIF(原始数据!387:387,原始数据!AE387)&gt;1,"×",""))</f>
        <v/>
      </c>
      <c r="AB386" t="str">
        <f>IF(原始数据!AF387="","",IF(COUNTIF(原始数据!387:387,原始数据!AF387)&gt;1,"×",""))</f>
        <v/>
      </c>
      <c r="AC386" t="str">
        <f>IF(原始数据!AK387="","",IF(COUNTIF(原始数据!387:387,原始数据!AK387)&gt;1,"×",""))</f>
        <v/>
      </c>
      <c r="AD386" t="str">
        <f>IF(原始数据!AL387="","",IF(COUNTIF(原始数据!387:387,原始数据!AL387)&gt;1,"×",""))</f>
        <v/>
      </c>
      <c r="AE386" t="str">
        <f>IF(原始数据!AM387="","",IF(COUNTIF(原始数据!387:387,原始数据!AM387)&gt;1,"×",""))</f>
        <v/>
      </c>
      <c r="AF386" t="str">
        <f>IF(原始数据!AN387="","",IF(COUNTIF(原始数据!387:387,原始数据!AN387)&gt;1,"×",""))</f>
        <v/>
      </c>
      <c r="AG386" t="str">
        <f>IF(原始数据!AO387="","",IF(COUNTIF(原始数据!387:387,原始数据!AO387)&gt;1,"×",""))</f>
        <v/>
      </c>
      <c r="AH386" t="str">
        <f>IF(原始数据!AP387="","",IF(COUNTIF(原始数据!387:387,原始数据!AP387)&gt;1,"×",""))</f>
        <v/>
      </c>
      <c r="AI386" t="str">
        <f>IF(原始数据!AQ387="","",IF(COUNTIF(原始数据!387:387,原始数据!AQ387)&gt;1,"×",""))</f>
        <v/>
      </c>
      <c r="AJ386" t="str">
        <f>IF(原始数据!AR387="","",IF(COUNTIF(原始数据!387:387,原始数据!AR387)&gt;1,"×",""))</f>
        <v/>
      </c>
      <c r="AK386" t="str">
        <f>IF(原始数据!AS387="","",IF(COUNTIF(原始数据!387:387,原始数据!AS387)&gt;1,"×",""))</f>
        <v/>
      </c>
      <c r="AL386" t="str">
        <f>IF(原始数据!AT387="","",IF(COUNTIF(原始数据!387:387,原始数据!AT387)&gt;1,"×",""))</f>
        <v/>
      </c>
      <c r="AM386" t="str">
        <f>IF(原始数据!AU387="","",IF(COUNTIF(原始数据!387:387,原始数据!AU387)&gt;1,"×",""))</f>
        <v/>
      </c>
      <c r="AN386" t="str">
        <f>IF(原始数据!AV387="","",IF(COUNTIF(原始数据!387:387,原始数据!AV387)&gt;1,"×",""))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IF(原始数据!X388="-","",IF(原始数据!X388="","",IF(COUNT(FIND(原始数据!X388,原始数据!388:388))=2,"×","")))</f>
        <v/>
      </c>
      <c r="W387" t="str">
        <f>IF(原始数据!Y388="","",IF(COUNTIF(原始数据!388:388,原始数据!Y388)&gt;1,"×",""))</f>
        <v/>
      </c>
      <c r="X387" t="str">
        <f>IF(原始数据!Z388="","",IF(COUNTIF(原始数据!388:388,原始数据!Z388)&gt;1,"×",""))</f>
        <v/>
      </c>
      <c r="Y387" t="str">
        <f>IF(原始数据!AB388="","",IF(COUNTIF(原始数据!388:388,原始数据!AB388)&gt;1,"×",""))</f>
        <v/>
      </c>
      <c r="Z387" t="str">
        <f>IF(原始数据!AC388="","",IF(COUNTIF(原始数据!388:388,原始数据!AC388)&gt;1,"×",""))</f>
        <v/>
      </c>
      <c r="AA387" t="str">
        <f>IF(原始数据!AE388="","",IF(COUNTIF(原始数据!388:388,原始数据!AE388)&gt;1,"×",""))</f>
        <v/>
      </c>
      <c r="AB387" t="str">
        <f>IF(原始数据!AF388="","",IF(COUNTIF(原始数据!388:388,原始数据!AF388)&gt;1,"×",""))</f>
        <v/>
      </c>
      <c r="AC387" t="str">
        <f>IF(原始数据!AK388="","",IF(COUNTIF(原始数据!388:388,原始数据!AK388)&gt;1,"×",""))</f>
        <v/>
      </c>
      <c r="AD387" t="str">
        <f>IF(原始数据!AL388="","",IF(COUNTIF(原始数据!388:388,原始数据!AL388)&gt;1,"×",""))</f>
        <v/>
      </c>
      <c r="AE387" t="str">
        <f>IF(原始数据!AM388="","",IF(COUNTIF(原始数据!388:388,原始数据!AM388)&gt;1,"×",""))</f>
        <v/>
      </c>
      <c r="AF387" t="str">
        <f>IF(原始数据!AN388="","",IF(COUNTIF(原始数据!388:388,原始数据!AN388)&gt;1,"×",""))</f>
        <v/>
      </c>
      <c r="AG387" t="str">
        <f>IF(原始数据!AO388="","",IF(COUNTIF(原始数据!388:388,原始数据!AO388)&gt;1,"×",""))</f>
        <v/>
      </c>
      <c r="AH387" t="str">
        <f>IF(原始数据!AP388="","",IF(COUNTIF(原始数据!388:388,原始数据!AP388)&gt;1,"×",""))</f>
        <v/>
      </c>
      <c r="AI387" t="str">
        <f>IF(原始数据!AQ388="","",IF(COUNTIF(原始数据!388:388,原始数据!AQ388)&gt;1,"×",""))</f>
        <v/>
      </c>
      <c r="AJ387" t="str">
        <f>IF(原始数据!AR388="","",IF(COUNTIF(原始数据!388:388,原始数据!AR388)&gt;1,"×",""))</f>
        <v/>
      </c>
      <c r="AK387" t="str">
        <f>IF(原始数据!AS388="","",IF(COUNTIF(原始数据!388:388,原始数据!AS388)&gt;1,"×",""))</f>
        <v/>
      </c>
      <c r="AL387" t="str">
        <f>IF(原始数据!AT388="","",IF(COUNTIF(原始数据!388:388,原始数据!AT388)&gt;1,"×",""))</f>
        <v/>
      </c>
      <c r="AM387" t="str">
        <f>IF(原始数据!AU388="","",IF(COUNTIF(原始数据!388:388,原始数据!AU388)&gt;1,"×",""))</f>
        <v/>
      </c>
      <c r="AN387" t="str">
        <f>IF(原始数据!AV388="","",IF(COUNTIF(原始数据!388:388,原始数据!AV388)&gt;1,"×",""))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IF(原始数据!X389="-","",IF(原始数据!X389="","",IF(COUNT(FIND(原始数据!X389,原始数据!389:389))=2,"×","")))</f>
        <v/>
      </c>
      <c r="W388" t="str">
        <f>IF(原始数据!Y389="","",IF(COUNTIF(原始数据!389:389,原始数据!Y389)&gt;1,"×",""))</f>
        <v/>
      </c>
      <c r="X388" t="str">
        <f>IF(原始数据!Z389="","",IF(COUNTIF(原始数据!389:389,原始数据!Z389)&gt;1,"×",""))</f>
        <v/>
      </c>
      <c r="Y388" t="str">
        <f>IF(原始数据!AB389="","",IF(COUNTIF(原始数据!389:389,原始数据!AB389)&gt;1,"×",""))</f>
        <v/>
      </c>
      <c r="Z388" t="str">
        <f>IF(原始数据!AC389="","",IF(COUNTIF(原始数据!389:389,原始数据!AC389)&gt;1,"×",""))</f>
        <v/>
      </c>
      <c r="AA388" t="str">
        <f>IF(原始数据!AE389="","",IF(COUNTIF(原始数据!389:389,原始数据!AE389)&gt;1,"×",""))</f>
        <v/>
      </c>
      <c r="AB388" t="str">
        <f>IF(原始数据!AF389="","",IF(COUNTIF(原始数据!389:389,原始数据!AF389)&gt;1,"×",""))</f>
        <v/>
      </c>
      <c r="AC388" t="str">
        <f>IF(原始数据!AK389="","",IF(COUNTIF(原始数据!389:389,原始数据!AK389)&gt;1,"×",""))</f>
        <v/>
      </c>
      <c r="AD388" t="str">
        <f>IF(原始数据!AL389="","",IF(COUNTIF(原始数据!389:389,原始数据!AL389)&gt;1,"×",""))</f>
        <v/>
      </c>
      <c r="AE388" t="str">
        <f>IF(原始数据!AM389="","",IF(COUNTIF(原始数据!389:389,原始数据!AM389)&gt;1,"×",""))</f>
        <v/>
      </c>
      <c r="AF388" t="str">
        <f>IF(原始数据!AN389="","",IF(COUNTIF(原始数据!389:389,原始数据!AN389)&gt;1,"×",""))</f>
        <v/>
      </c>
      <c r="AG388" t="str">
        <f>IF(原始数据!AO389="","",IF(COUNTIF(原始数据!389:389,原始数据!AO389)&gt;1,"×",""))</f>
        <v/>
      </c>
      <c r="AH388" t="str">
        <f>IF(原始数据!AP389="","",IF(COUNTIF(原始数据!389:389,原始数据!AP389)&gt;1,"×",""))</f>
        <v/>
      </c>
      <c r="AI388" t="str">
        <f>IF(原始数据!AQ389="","",IF(COUNTIF(原始数据!389:389,原始数据!AQ389)&gt;1,"×",""))</f>
        <v/>
      </c>
      <c r="AJ388" t="str">
        <f>IF(原始数据!AR389="","",IF(COUNTIF(原始数据!389:389,原始数据!AR389)&gt;1,"×",""))</f>
        <v/>
      </c>
      <c r="AK388" t="str">
        <f>IF(原始数据!AS389="","",IF(COUNTIF(原始数据!389:389,原始数据!AS389)&gt;1,"×",""))</f>
        <v/>
      </c>
      <c r="AL388" t="str">
        <f>IF(原始数据!AT389="","",IF(COUNTIF(原始数据!389:389,原始数据!AT389)&gt;1,"×",""))</f>
        <v/>
      </c>
      <c r="AM388" t="str">
        <f>IF(原始数据!AU389="","",IF(COUNTIF(原始数据!389:389,原始数据!AU389)&gt;1,"×",""))</f>
        <v/>
      </c>
      <c r="AN388" t="str">
        <f>IF(原始数据!AV389="","",IF(COUNTIF(原始数据!389:389,原始数据!AV389)&gt;1,"×",""))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IF(原始数据!X390="-","",IF(原始数据!X390="","",IF(COUNT(FIND(原始数据!X390,原始数据!390:390))=2,"×","")))</f>
        <v/>
      </c>
      <c r="W389" t="str">
        <f>IF(原始数据!Y390="","",IF(COUNTIF(原始数据!390:390,原始数据!Y390)&gt;1,"×",""))</f>
        <v/>
      </c>
      <c r="X389" t="str">
        <f>IF(原始数据!Z390="","",IF(COUNTIF(原始数据!390:390,原始数据!Z390)&gt;1,"×",""))</f>
        <v/>
      </c>
      <c r="Y389" t="str">
        <f>IF(原始数据!AB390="","",IF(COUNTIF(原始数据!390:390,原始数据!AB390)&gt;1,"×",""))</f>
        <v/>
      </c>
      <c r="Z389" t="str">
        <f>IF(原始数据!AC390="","",IF(COUNTIF(原始数据!390:390,原始数据!AC390)&gt;1,"×",""))</f>
        <v/>
      </c>
      <c r="AA389" t="str">
        <f>IF(原始数据!AE390="","",IF(COUNTIF(原始数据!390:390,原始数据!AE390)&gt;1,"×",""))</f>
        <v/>
      </c>
      <c r="AB389" t="str">
        <f>IF(原始数据!AF390="","",IF(COUNTIF(原始数据!390:390,原始数据!AF390)&gt;1,"×",""))</f>
        <v/>
      </c>
      <c r="AC389" t="str">
        <f>IF(原始数据!AK390="","",IF(COUNTIF(原始数据!390:390,原始数据!AK390)&gt;1,"×",""))</f>
        <v/>
      </c>
      <c r="AD389" t="str">
        <f>IF(原始数据!AL390="","",IF(COUNTIF(原始数据!390:390,原始数据!AL390)&gt;1,"×",""))</f>
        <v/>
      </c>
      <c r="AE389" t="str">
        <f>IF(原始数据!AM390="","",IF(COUNTIF(原始数据!390:390,原始数据!AM390)&gt;1,"×",""))</f>
        <v/>
      </c>
      <c r="AF389" t="str">
        <f>IF(原始数据!AN390="","",IF(COUNTIF(原始数据!390:390,原始数据!AN390)&gt;1,"×",""))</f>
        <v/>
      </c>
      <c r="AG389" t="str">
        <f>IF(原始数据!AO390="","",IF(COUNTIF(原始数据!390:390,原始数据!AO390)&gt;1,"×",""))</f>
        <v/>
      </c>
      <c r="AH389" t="str">
        <f>IF(原始数据!AP390="","",IF(COUNTIF(原始数据!390:390,原始数据!AP390)&gt;1,"×",""))</f>
        <v/>
      </c>
      <c r="AI389" t="str">
        <f>IF(原始数据!AQ390="","",IF(COUNTIF(原始数据!390:390,原始数据!AQ390)&gt;1,"×",""))</f>
        <v/>
      </c>
      <c r="AJ389" t="str">
        <f>IF(原始数据!AR390="","",IF(COUNTIF(原始数据!390:390,原始数据!AR390)&gt;1,"×",""))</f>
        <v/>
      </c>
      <c r="AK389" t="str">
        <f>IF(原始数据!AS390="","",IF(COUNTIF(原始数据!390:390,原始数据!AS390)&gt;1,"×",""))</f>
        <v/>
      </c>
      <c r="AL389" t="str">
        <f>IF(原始数据!AT390="","",IF(COUNTIF(原始数据!390:390,原始数据!AT390)&gt;1,"×",""))</f>
        <v/>
      </c>
      <c r="AM389" t="str">
        <f>IF(原始数据!AU390="","",IF(COUNTIF(原始数据!390:390,原始数据!AU390)&gt;1,"×",""))</f>
        <v/>
      </c>
      <c r="AN389" t="str">
        <f>IF(原始数据!AV390="","",IF(COUNTIF(原始数据!390:390,原始数据!AV390)&gt;1,"×",""))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IF(原始数据!X391="-","",IF(原始数据!X391="","",IF(COUNT(FIND(原始数据!X391,原始数据!391:391))=2,"×","")))</f>
        <v/>
      </c>
      <c r="W390" t="str">
        <f>IF(原始数据!Y391="","",IF(COUNTIF(原始数据!391:391,原始数据!Y391)&gt;1,"×",""))</f>
        <v/>
      </c>
      <c r="X390" t="str">
        <f>IF(原始数据!Z391="","",IF(COUNTIF(原始数据!391:391,原始数据!Z391)&gt;1,"×",""))</f>
        <v/>
      </c>
      <c r="Y390" t="str">
        <f>IF(原始数据!AB391="","",IF(COUNTIF(原始数据!391:391,原始数据!AB391)&gt;1,"×",""))</f>
        <v/>
      </c>
      <c r="Z390" t="str">
        <f>IF(原始数据!AC391="","",IF(COUNTIF(原始数据!391:391,原始数据!AC391)&gt;1,"×",""))</f>
        <v/>
      </c>
      <c r="AA390" t="str">
        <f>IF(原始数据!AE391="","",IF(COUNTIF(原始数据!391:391,原始数据!AE391)&gt;1,"×",""))</f>
        <v/>
      </c>
      <c r="AB390" t="str">
        <f>IF(原始数据!AF391="","",IF(COUNTIF(原始数据!391:391,原始数据!AF391)&gt;1,"×",""))</f>
        <v/>
      </c>
      <c r="AC390" t="str">
        <f>IF(原始数据!AK391="","",IF(COUNTIF(原始数据!391:391,原始数据!AK391)&gt;1,"×",""))</f>
        <v/>
      </c>
      <c r="AD390" t="str">
        <f>IF(原始数据!AL391="","",IF(COUNTIF(原始数据!391:391,原始数据!AL391)&gt;1,"×",""))</f>
        <v/>
      </c>
      <c r="AE390" t="str">
        <f>IF(原始数据!AM391="","",IF(COUNTIF(原始数据!391:391,原始数据!AM391)&gt;1,"×",""))</f>
        <v/>
      </c>
      <c r="AF390" t="str">
        <f>IF(原始数据!AN391="","",IF(COUNTIF(原始数据!391:391,原始数据!AN391)&gt;1,"×",""))</f>
        <v/>
      </c>
      <c r="AG390" t="str">
        <f>IF(原始数据!AO391="","",IF(COUNTIF(原始数据!391:391,原始数据!AO391)&gt;1,"×",""))</f>
        <v/>
      </c>
      <c r="AH390" t="str">
        <f>IF(原始数据!AP391="","",IF(COUNTIF(原始数据!391:391,原始数据!AP391)&gt;1,"×",""))</f>
        <v/>
      </c>
      <c r="AI390" t="str">
        <f>IF(原始数据!AQ391="","",IF(COUNTIF(原始数据!391:391,原始数据!AQ391)&gt;1,"×",""))</f>
        <v/>
      </c>
      <c r="AJ390" t="str">
        <f>IF(原始数据!AR391="","",IF(COUNTIF(原始数据!391:391,原始数据!AR391)&gt;1,"×",""))</f>
        <v/>
      </c>
      <c r="AK390" t="str">
        <f>IF(原始数据!AS391="","",IF(COUNTIF(原始数据!391:391,原始数据!AS391)&gt;1,"×",""))</f>
        <v/>
      </c>
      <c r="AL390" t="str">
        <f>IF(原始数据!AT391="","",IF(COUNTIF(原始数据!391:391,原始数据!AT391)&gt;1,"×",""))</f>
        <v/>
      </c>
      <c r="AM390" t="str">
        <f>IF(原始数据!AU391="","",IF(COUNTIF(原始数据!391:391,原始数据!AU391)&gt;1,"×",""))</f>
        <v/>
      </c>
      <c r="AN390" t="str">
        <f>IF(原始数据!AV391="","",IF(COUNTIF(原始数据!391:391,原始数据!AV391)&gt;1,"×",""))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IF(原始数据!X392="-","",IF(原始数据!X392="","",IF(COUNT(FIND(原始数据!X392,原始数据!392:392))=2,"×","")))</f>
        <v/>
      </c>
      <c r="W391" t="str">
        <f>IF(原始数据!Y392="","",IF(COUNTIF(原始数据!392:392,原始数据!Y392)&gt;1,"×",""))</f>
        <v/>
      </c>
      <c r="X391" t="str">
        <f>IF(原始数据!Z392="","",IF(COUNTIF(原始数据!392:392,原始数据!Z392)&gt;1,"×",""))</f>
        <v/>
      </c>
      <c r="Y391" t="str">
        <f>IF(原始数据!AB392="","",IF(COUNTIF(原始数据!392:392,原始数据!AB392)&gt;1,"×",""))</f>
        <v/>
      </c>
      <c r="Z391" t="str">
        <f>IF(原始数据!AC392="","",IF(COUNTIF(原始数据!392:392,原始数据!AC392)&gt;1,"×",""))</f>
        <v/>
      </c>
      <c r="AA391" t="str">
        <f>IF(原始数据!AE392="","",IF(COUNTIF(原始数据!392:392,原始数据!AE392)&gt;1,"×",""))</f>
        <v/>
      </c>
      <c r="AB391" t="str">
        <f>IF(原始数据!AF392="","",IF(COUNTIF(原始数据!392:392,原始数据!AF392)&gt;1,"×",""))</f>
        <v/>
      </c>
      <c r="AC391" t="str">
        <f>IF(原始数据!AK392="","",IF(COUNTIF(原始数据!392:392,原始数据!AK392)&gt;1,"×",""))</f>
        <v/>
      </c>
      <c r="AD391" t="str">
        <f>IF(原始数据!AL392="","",IF(COUNTIF(原始数据!392:392,原始数据!AL392)&gt;1,"×",""))</f>
        <v/>
      </c>
      <c r="AE391" t="str">
        <f>IF(原始数据!AM392="","",IF(COUNTIF(原始数据!392:392,原始数据!AM392)&gt;1,"×",""))</f>
        <v/>
      </c>
      <c r="AF391" t="str">
        <f>IF(原始数据!AN392="","",IF(COUNTIF(原始数据!392:392,原始数据!AN392)&gt;1,"×",""))</f>
        <v/>
      </c>
      <c r="AG391" t="str">
        <f>IF(原始数据!AO392="","",IF(COUNTIF(原始数据!392:392,原始数据!AO392)&gt;1,"×",""))</f>
        <v/>
      </c>
      <c r="AH391" t="str">
        <f>IF(原始数据!AP392="","",IF(COUNTIF(原始数据!392:392,原始数据!AP392)&gt;1,"×",""))</f>
        <v/>
      </c>
      <c r="AI391" t="str">
        <f>IF(原始数据!AQ392="","",IF(COUNTIF(原始数据!392:392,原始数据!AQ392)&gt;1,"×",""))</f>
        <v/>
      </c>
      <c r="AJ391" t="str">
        <f>IF(原始数据!AR392="","",IF(COUNTIF(原始数据!392:392,原始数据!AR392)&gt;1,"×",""))</f>
        <v/>
      </c>
      <c r="AK391" t="str">
        <f>IF(原始数据!AS392="","",IF(COUNTIF(原始数据!392:392,原始数据!AS392)&gt;1,"×",""))</f>
        <v/>
      </c>
      <c r="AL391" t="str">
        <f>IF(原始数据!AT392="","",IF(COUNTIF(原始数据!392:392,原始数据!AT392)&gt;1,"×",""))</f>
        <v/>
      </c>
      <c r="AM391" t="str">
        <f>IF(原始数据!AU392="","",IF(COUNTIF(原始数据!392:392,原始数据!AU392)&gt;1,"×",""))</f>
        <v/>
      </c>
      <c r="AN391" t="str">
        <f>IF(原始数据!AV392="","",IF(COUNTIF(原始数据!392:392,原始数据!AV392)&gt;1,"×",""))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IF(原始数据!X393="-","",IF(原始数据!X393="","",IF(COUNT(FIND(原始数据!X393,原始数据!393:393))=2,"×","")))</f>
        <v/>
      </c>
      <c r="W392" t="str">
        <f>IF(原始数据!Y393="","",IF(COUNTIF(原始数据!393:393,原始数据!Y393)&gt;1,"×",""))</f>
        <v/>
      </c>
      <c r="X392" t="str">
        <f>IF(原始数据!Z393="","",IF(COUNTIF(原始数据!393:393,原始数据!Z393)&gt;1,"×",""))</f>
        <v/>
      </c>
      <c r="Y392" t="str">
        <f>IF(原始数据!AB393="","",IF(COUNTIF(原始数据!393:393,原始数据!AB393)&gt;1,"×",""))</f>
        <v/>
      </c>
      <c r="Z392" t="str">
        <f>IF(原始数据!AC393="","",IF(COUNTIF(原始数据!393:393,原始数据!AC393)&gt;1,"×",""))</f>
        <v/>
      </c>
      <c r="AA392" t="str">
        <f>IF(原始数据!AE393="","",IF(COUNTIF(原始数据!393:393,原始数据!AE393)&gt;1,"×",""))</f>
        <v/>
      </c>
      <c r="AB392" t="str">
        <f>IF(原始数据!AF393="","",IF(COUNTIF(原始数据!393:393,原始数据!AF393)&gt;1,"×",""))</f>
        <v/>
      </c>
      <c r="AC392" t="str">
        <f>IF(原始数据!AK393="","",IF(COUNTIF(原始数据!393:393,原始数据!AK393)&gt;1,"×",""))</f>
        <v/>
      </c>
      <c r="AD392" t="str">
        <f>IF(原始数据!AL393="","",IF(COUNTIF(原始数据!393:393,原始数据!AL393)&gt;1,"×",""))</f>
        <v/>
      </c>
      <c r="AE392" t="str">
        <f>IF(原始数据!AM393="","",IF(COUNTIF(原始数据!393:393,原始数据!AM393)&gt;1,"×",""))</f>
        <v/>
      </c>
      <c r="AF392" t="str">
        <f>IF(原始数据!AN393="","",IF(COUNTIF(原始数据!393:393,原始数据!AN393)&gt;1,"×",""))</f>
        <v/>
      </c>
      <c r="AG392" t="str">
        <f>IF(原始数据!AO393="","",IF(COUNTIF(原始数据!393:393,原始数据!AO393)&gt;1,"×",""))</f>
        <v/>
      </c>
      <c r="AH392" t="str">
        <f>IF(原始数据!AP393="","",IF(COUNTIF(原始数据!393:393,原始数据!AP393)&gt;1,"×",""))</f>
        <v/>
      </c>
      <c r="AI392" t="str">
        <f>IF(原始数据!AQ393="","",IF(COUNTIF(原始数据!393:393,原始数据!AQ393)&gt;1,"×",""))</f>
        <v/>
      </c>
      <c r="AJ392" t="str">
        <f>IF(原始数据!AR393="","",IF(COUNTIF(原始数据!393:393,原始数据!AR393)&gt;1,"×",""))</f>
        <v/>
      </c>
      <c r="AK392" t="str">
        <f>IF(原始数据!AS393="","",IF(COUNTIF(原始数据!393:393,原始数据!AS393)&gt;1,"×",""))</f>
        <v/>
      </c>
      <c r="AL392" t="str">
        <f>IF(原始数据!AT393="","",IF(COUNTIF(原始数据!393:393,原始数据!AT393)&gt;1,"×",""))</f>
        <v/>
      </c>
      <c r="AM392" t="str">
        <f>IF(原始数据!AU393="","",IF(COUNTIF(原始数据!393:393,原始数据!AU393)&gt;1,"×",""))</f>
        <v/>
      </c>
      <c r="AN392" t="str">
        <f>IF(原始数据!AV393="","",IF(COUNTIF(原始数据!393:393,原始数据!AV393)&gt;1,"×",""))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IF(原始数据!X394="-","",IF(原始数据!X394="","",IF(COUNT(FIND(原始数据!X394,原始数据!394:394))=2,"×","")))</f>
        <v/>
      </c>
      <c r="W393" t="str">
        <f>IF(原始数据!Y394="","",IF(COUNTIF(原始数据!394:394,原始数据!Y394)&gt;1,"×",""))</f>
        <v/>
      </c>
      <c r="X393" t="str">
        <f>IF(原始数据!Z394="","",IF(COUNTIF(原始数据!394:394,原始数据!Z394)&gt;1,"×",""))</f>
        <v/>
      </c>
      <c r="Y393" t="str">
        <f>IF(原始数据!AB394="","",IF(COUNTIF(原始数据!394:394,原始数据!AB394)&gt;1,"×",""))</f>
        <v/>
      </c>
      <c r="Z393" t="str">
        <f>IF(原始数据!AC394="","",IF(COUNTIF(原始数据!394:394,原始数据!AC394)&gt;1,"×",""))</f>
        <v/>
      </c>
      <c r="AA393" t="str">
        <f>IF(原始数据!AE394="","",IF(COUNTIF(原始数据!394:394,原始数据!AE394)&gt;1,"×",""))</f>
        <v/>
      </c>
      <c r="AB393" t="str">
        <f>IF(原始数据!AF394="","",IF(COUNTIF(原始数据!394:394,原始数据!AF394)&gt;1,"×",""))</f>
        <v/>
      </c>
      <c r="AC393" t="str">
        <f>IF(原始数据!AK394="","",IF(COUNTIF(原始数据!394:394,原始数据!AK394)&gt;1,"×",""))</f>
        <v/>
      </c>
      <c r="AD393" t="str">
        <f>IF(原始数据!AL394="","",IF(COUNTIF(原始数据!394:394,原始数据!AL394)&gt;1,"×",""))</f>
        <v/>
      </c>
      <c r="AE393" t="str">
        <f>IF(原始数据!AM394="","",IF(COUNTIF(原始数据!394:394,原始数据!AM394)&gt;1,"×",""))</f>
        <v/>
      </c>
      <c r="AF393" t="str">
        <f>IF(原始数据!AN394="","",IF(COUNTIF(原始数据!394:394,原始数据!AN394)&gt;1,"×",""))</f>
        <v/>
      </c>
      <c r="AG393" t="str">
        <f>IF(原始数据!AO394="","",IF(COUNTIF(原始数据!394:394,原始数据!AO394)&gt;1,"×",""))</f>
        <v/>
      </c>
      <c r="AH393" t="str">
        <f>IF(原始数据!AP394="","",IF(COUNTIF(原始数据!394:394,原始数据!AP394)&gt;1,"×",""))</f>
        <v/>
      </c>
      <c r="AI393" t="str">
        <f>IF(原始数据!AQ394="","",IF(COUNTIF(原始数据!394:394,原始数据!AQ394)&gt;1,"×",""))</f>
        <v/>
      </c>
      <c r="AJ393" t="str">
        <f>IF(原始数据!AR394="","",IF(COUNTIF(原始数据!394:394,原始数据!AR394)&gt;1,"×",""))</f>
        <v/>
      </c>
      <c r="AK393" t="str">
        <f>IF(原始数据!AS394="","",IF(COUNTIF(原始数据!394:394,原始数据!AS394)&gt;1,"×",""))</f>
        <v/>
      </c>
      <c r="AL393" t="str">
        <f>IF(原始数据!AT394="","",IF(COUNTIF(原始数据!394:394,原始数据!AT394)&gt;1,"×",""))</f>
        <v/>
      </c>
      <c r="AM393" t="str">
        <f>IF(原始数据!AU394="","",IF(COUNTIF(原始数据!394:394,原始数据!AU394)&gt;1,"×",""))</f>
        <v/>
      </c>
      <c r="AN393" t="str">
        <f>IF(原始数据!AV394="","",IF(COUNTIF(原始数据!394:394,原始数据!AV394)&gt;1,"×",""))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IF(原始数据!X395="-","",IF(原始数据!X395="","",IF(COUNT(FIND(原始数据!X395,原始数据!395:395))=2,"×","")))</f>
        <v/>
      </c>
      <c r="W394" t="str">
        <f>IF(原始数据!Y395="","",IF(COUNTIF(原始数据!395:395,原始数据!Y395)&gt;1,"×",""))</f>
        <v/>
      </c>
      <c r="X394" t="str">
        <f>IF(原始数据!Z395="","",IF(COUNTIF(原始数据!395:395,原始数据!Z395)&gt;1,"×",""))</f>
        <v/>
      </c>
      <c r="Y394" t="str">
        <f>IF(原始数据!AB395="","",IF(COUNTIF(原始数据!395:395,原始数据!AB395)&gt;1,"×",""))</f>
        <v/>
      </c>
      <c r="Z394" t="str">
        <f>IF(原始数据!AC395="","",IF(COUNTIF(原始数据!395:395,原始数据!AC395)&gt;1,"×",""))</f>
        <v/>
      </c>
      <c r="AA394" t="str">
        <f>IF(原始数据!AE395="","",IF(COUNTIF(原始数据!395:395,原始数据!AE395)&gt;1,"×",""))</f>
        <v/>
      </c>
      <c r="AB394" t="str">
        <f>IF(原始数据!AF395="","",IF(COUNTIF(原始数据!395:395,原始数据!AF395)&gt;1,"×",""))</f>
        <v/>
      </c>
      <c r="AC394" t="str">
        <f>IF(原始数据!AK395="","",IF(COUNTIF(原始数据!395:395,原始数据!AK395)&gt;1,"×",""))</f>
        <v/>
      </c>
      <c r="AD394" t="str">
        <f>IF(原始数据!AL395="","",IF(COUNTIF(原始数据!395:395,原始数据!AL395)&gt;1,"×",""))</f>
        <v/>
      </c>
      <c r="AE394" t="str">
        <f>IF(原始数据!AM395="","",IF(COUNTIF(原始数据!395:395,原始数据!AM395)&gt;1,"×",""))</f>
        <v/>
      </c>
      <c r="AF394" t="str">
        <f>IF(原始数据!AN395="","",IF(COUNTIF(原始数据!395:395,原始数据!AN395)&gt;1,"×",""))</f>
        <v/>
      </c>
      <c r="AG394" t="str">
        <f>IF(原始数据!AO395="","",IF(COUNTIF(原始数据!395:395,原始数据!AO395)&gt;1,"×",""))</f>
        <v/>
      </c>
      <c r="AH394" t="str">
        <f>IF(原始数据!AP395="","",IF(COUNTIF(原始数据!395:395,原始数据!AP395)&gt;1,"×",""))</f>
        <v/>
      </c>
      <c r="AI394" t="str">
        <f>IF(原始数据!AQ395="","",IF(COUNTIF(原始数据!395:395,原始数据!AQ395)&gt;1,"×",""))</f>
        <v/>
      </c>
      <c r="AJ394" t="str">
        <f>IF(原始数据!AR395="","",IF(COUNTIF(原始数据!395:395,原始数据!AR395)&gt;1,"×",""))</f>
        <v/>
      </c>
      <c r="AK394" t="str">
        <f>IF(原始数据!AS395="","",IF(COUNTIF(原始数据!395:395,原始数据!AS395)&gt;1,"×",""))</f>
        <v/>
      </c>
      <c r="AL394" t="str">
        <f>IF(原始数据!AT395="","",IF(COUNTIF(原始数据!395:395,原始数据!AT395)&gt;1,"×",""))</f>
        <v/>
      </c>
      <c r="AM394" t="str">
        <f>IF(原始数据!AU395="","",IF(COUNTIF(原始数据!395:395,原始数据!AU395)&gt;1,"×",""))</f>
        <v/>
      </c>
      <c r="AN394" t="str">
        <f>IF(原始数据!AV395="","",IF(COUNTIF(原始数据!395:395,原始数据!AV395)&gt;1,"×",""))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IF(原始数据!X396="-","",IF(原始数据!X396="","",IF(COUNT(FIND(原始数据!X396,原始数据!396:396))=2,"×","")))</f>
        <v/>
      </c>
      <c r="W395" t="str">
        <f>IF(原始数据!Y396="","",IF(COUNTIF(原始数据!396:396,原始数据!Y396)&gt;1,"×",""))</f>
        <v/>
      </c>
      <c r="X395" t="str">
        <f>IF(原始数据!Z396="","",IF(COUNTIF(原始数据!396:396,原始数据!Z396)&gt;1,"×",""))</f>
        <v/>
      </c>
      <c r="Y395" t="str">
        <f>IF(原始数据!AB396="","",IF(COUNTIF(原始数据!396:396,原始数据!AB396)&gt;1,"×",""))</f>
        <v/>
      </c>
      <c r="Z395" t="str">
        <f>IF(原始数据!AC396="","",IF(COUNTIF(原始数据!396:396,原始数据!AC396)&gt;1,"×",""))</f>
        <v/>
      </c>
      <c r="AA395" t="str">
        <f>IF(原始数据!AE396="","",IF(COUNTIF(原始数据!396:396,原始数据!AE396)&gt;1,"×",""))</f>
        <v/>
      </c>
      <c r="AB395" t="str">
        <f>IF(原始数据!AF396="","",IF(COUNTIF(原始数据!396:396,原始数据!AF396)&gt;1,"×",""))</f>
        <v/>
      </c>
      <c r="AC395" t="str">
        <f>IF(原始数据!AK396="","",IF(COUNTIF(原始数据!396:396,原始数据!AK396)&gt;1,"×",""))</f>
        <v/>
      </c>
      <c r="AD395" t="str">
        <f>IF(原始数据!AL396="","",IF(COUNTIF(原始数据!396:396,原始数据!AL396)&gt;1,"×",""))</f>
        <v/>
      </c>
      <c r="AE395" t="str">
        <f>IF(原始数据!AM396="","",IF(COUNTIF(原始数据!396:396,原始数据!AM396)&gt;1,"×",""))</f>
        <v/>
      </c>
      <c r="AF395" t="str">
        <f>IF(原始数据!AN396="","",IF(COUNTIF(原始数据!396:396,原始数据!AN396)&gt;1,"×",""))</f>
        <v/>
      </c>
      <c r="AG395" t="str">
        <f>IF(原始数据!AO396="","",IF(COUNTIF(原始数据!396:396,原始数据!AO396)&gt;1,"×",""))</f>
        <v/>
      </c>
      <c r="AH395" t="str">
        <f>IF(原始数据!AP396="","",IF(COUNTIF(原始数据!396:396,原始数据!AP396)&gt;1,"×",""))</f>
        <v/>
      </c>
      <c r="AI395" t="str">
        <f>IF(原始数据!AQ396="","",IF(COUNTIF(原始数据!396:396,原始数据!AQ396)&gt;1,"×",""))</f>
        <v/>
      </c>
      <c r="AJ395" t="str">
        <f>IF(原始数据!AR396="","",IF(COUNTIF(原始数据!396:396,原始数据!AR396)&gt;1,"×",""))</f>
        <v/>
      </c>
      <c r="AK395" t="str">
        <f>IF(原始数据!AS396="","",IF(COUNTIF(原始数据!396:396,原始数据!AS396)&gt;1,"×",""))</f>
        <v/>
      </c>
      <c r="AL395" t="str">
        <f>IF(原始数据!AT396="","",IF(COUNTIF(原始数据!396:396,原始数据!AT396)&gt;1,"×",""))</f>
        <v/>
      </c>
      <c r="AM395" t="str">
        <f>IF(原始数据!AU396="","",IF(COUNTIF(原始数据!396:396,原始数据!AU396)&gt;1,"×",""))</f>
        <v/>
      </c>
      <c r="AN395" t="str">
        <f>IF(原始数据!AV396="","",IF(COUNTIF(原始数据!396:396,原始数据!AV396)&gt;1,"×",""))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IF(原始数据!X397="-","",IF(原始数据!X397="","",IF(COUNT(FIND(原始数据!X397,原始数据!397:397))=2,"×","")))</f>
        <v/>
      </c>
      <c r="W396" t="str">
        <f>IF(原始数据!Y397="","",IF(COUNTIF(原始数据!397:397,原始数据!Y397)&gt;1,"×",""))</f>
        <v/>
      </c>
      <c r="X396" t="str">
        <f>IF(原始数据!Z397="","",IF(COUNTIF(原始数据!397:397,原始数据!Z397)&gt;1,"×",""))</f>
        <v/>
      </c>
      <c r="Y396" t="str">
        <f>IF(原始数据!AB397="","",IF(COUNTIF(原始数据!397:397,原始数据!AB397)&gt;1,"×",""))</f>
        <v/>
      </c>
      <c r="Z396" t="str">
        <f>IF(原始数据!AC397="","",IF(COUNTIF(原始数据!397:397,原始数据!AC397)&gt;1,"×",""))</f>
        <v/>
      </c>
      <c r="AA396" t="str">
        <f>IF(原始数据!AE397="","",IF(COUNTIF(原始数据!397:397,原始数据!AE397)&gt;1,"×",""))</f>
        <v/>
      </c>
      <c r="AB396" t="str">
        <f>IF(原始数据!AF397="","",IF(COUNTIF(原始数据!397:397,原始数据!AF397)&gt;1,"×",""))</f>
        <v/>
      </c>
      <c r="AC396" t="str">
        <f>IF(原始数据!AK397="","",IF(COUNTIF(原始数据!397:397,原始数据!AK397)&gt;1,"×",""))</f>
        <v/>
      </c>
      <c r="AD396" t="str">
        <f>IF(原始数据!AL397="","",IF(COUNTIF(原始数据!397:397,原始数据!AL397)&gt;1,"×",""))</f>
        <v/>
      </c>
      <c r="AE396" t="str">
        <f>IF(原始数据!AM397="","",IF(COUNTIF(原始数据!397:397,原始数据!AM397)&gt;1,"×",""))</f>
        <v/>
      </c>
      <c r="AF396" t="str">
        <f>IF(原始数据!AN397="","",IF(COUNTIF(原始数据!397:397,原始数据!AN397)&gt;1,"×",""))</f>
        <v/>
      </c>
      <c r="AG396" t="str">
        <f>IF(原始数据!AO397="","",IF(COUNTIF(原始数据!397:397,原始数据!AO397)&gt;1,"×",""))</f>
        <v/>
      </c>
      <c r="AH396" t="str">
        <f>IF(原始数据!AP397="","",IF(COUNTIF(原始数据!397:397,原始数据!AP397)&gt;1,"×",""))</f>
        <v/>
      </c>
      <c r="AI396" t="str">
        <f>IF(原始数据!AQ397="","",IF(COUNTIF(原始数据!397:397,原始数据!AQ397)&gt;1,"×",""))</f>
        <v/>
      </c>
      <c r="AJ396" t="str">
        <f>IF(原始数据!AR397="","",IF(COUNTIF(原始数据!397:397,原始数据!AR397)&gt;1,"×",""))</f>
        <v/>
      </c>
      <c r="AK396" t="str">
        <f>IF(原始数据!AS397="","",IF(COUNTIF(原始数据!397:397,原始数据!AS397)&gt;1,"×",""))</f>
        <v/>
      </c>
      <c r="AL396" t="str">
        <f>IF(原始数据!AT397="","",IF(COUNTIF(原始数据!397:397,原始数据!AT397)&gt;1,"×",""))</f>
        <v/>
      </c>
      <c r="AM396" t="str">
        <f>IF(原始数据!AU397="","",IF(COUNTIF(原始数据!397:397,原始数据!AU397)&gt;1,"×",""))</f>
        <v/>
      </c>
      <c r="AN396" t="str">
        <f>IF(原始数据!AV397="","",IF(COUNTIF(原始数据!397:397,原始数据!AV397)&gt;1,"×",""))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IF(原始数据!X398="-","",IF(原始数据!X398="","",IF(COUNT(FIND(原始数据!X398,原始数据!398:398))=2,"×","")))</f>
        <v/>
      </c>
      <c r="W397" t="str">
        <f>IF(原始数据!Y398="","",IF(COUNTIF(原始数据!398:398,原始数据!Y398)&gt;1,"×",""))</f>
        <v/>
      </c>
      <c r="X397" t="str">
        <f>IF(原始数据!Z398="","",IF(COUNTIF(原始数据!398:398,原始数据!Z398)&gt;1,"×",""))</f>
        <v/>
      </c>
      <c r="Y397" t="str">
        <f>IF(原始数据!AB398="","",IF(COUNTIF(原始数据!398:398,原始数据!AB398)&gt;1,"×",""))</f>
        <v/>
      </c>
      <c r="Z397" t="str">
        <f>IF(原始数据!AC398="","",IF(COUNTIF(原始数据!398:398,原始数据!AC398)&gt;1,"×",""))</f>
        <v/>
      </c>
      <c r="AA397" t="str">
        <f>IF(原始数据!AE398="","",IF(COUNTIF(原始数据!398:398,原始数据!AE398)&gt;1,"×",""))</f>
        <v/>
      </c>
      <c r="AB397" t="str">
        <f>IF(原始数据!AF398="","",IF(COUNTIF(原始数据!398:398,原始数据!AF398)&gt;1,"×",""))</f>
        <v/>
      </c>
      <c r="AC397" t="str">
        <f>IF(原始数据!AK398="","",IF(COUNTIF(原始数据!398:398,原始数据!AK398)&gt;1,"×",""))</f>
        <v/>
      </c>
      <c r="AD397" t="str">
        <f>IF(原始数据!AL398="","",IF(COUNTIF(原始数据!398:398,原始数据!AL398)&gt;1,"×",""))</f>
        <v/>
      </c>
      <c r="AE397" t="str">
        <f>IF(原始数据!AM398="","",IF(COUNTIF(原始数据!398:398,原始数据!AM398)&gt;1,"×",""))</f>
        <v/>
      </c>
      <c r="AF397" t="str">
        <f>IF(原始数据!AN398="","",IF(COUNTIF(原始数据!398:398,原始数据!AN398)&gt;1,"×",""))</f>
        <v/>
      </c>
      <c r="AG397" t="str">
        <f>IF(原始数据!AO398="","",IF(COUNTIF(原始数据!398:398,原始数据!AO398)&gt;1,"×",""))</f>
        <v/>
      </c>
      <c r="AH397" t="str">
        <f>IF(原始数据!AP398="","",IF(COUNTIF(原始数据!398:398,原始数据!AP398)&gt;1,"×",""))</f>
        <v/>
      </c>
      <c r="AI397" t="str">
        <f>IF(原始数据!AQ398="","",IF(COUNTIF(原始数据!398:398,原始数据!AQ398)&gt;1,"×",""))</f>
        <v/>
      </c>
      <c r="AJ397" t="str">
        <f>IF(原始数据!AR398="","",IF(COUNTIF(原始数据!398:398,原始数据!AR398)&gt;1,"×",""))</f>
        <v/>
      </c>
      <c r="AK397" t="str">
        <f>IF(原始数据!AS398="","",IF(COUNTIF(原始数据!398:398,原始数据!AS398)&gt;1,"×",""))</f>
        <v/>
      </c>
      <c r="AL397" t="str">
        <f>IF(原始数据!AT398="","",IF(COUNTIF(原始数据!398:398,原始数据!AT398)&gt;1,"×",""))</f>
        <v/>
      </c>
      <c r="AM397" t="str">
        <f>IF(原始数据!AU398="","",IF(COUNTIF(原始数据!398:398,原始数据!AU398)&gt;1,"×",""))</f>
        <v/>
      </c>
      <c r="AN397" t="str">
        <f>IF(原始数据!AV398="","",IF(COUNTIF(原始数据!398:398,原始数据!AV398)&gt;1,"×",""))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IF(原始数据!X399="-","",IF(原始数据!X399="","",IF(COUNT(FIND(原始数据!X399,原始数据!399:399))=2,"×","")))</f>
        <v/>
      </c>
      <c r="W398" t="str">
        <f>IF(原始数据!Y399="","",IF(COUNTIF(原始数据!399:399,原始数据!Y399)&gt;1,"×",""))</f>
        <v/>
      </c>
      <c r="X398" t="str">
        <f>IF(原始数据!Z399="","",IF(COUNTIF(原始数据!399:399,原始数据!Z399)&gt;1,"×",""))</f>
        <v/>
      </c>
      <c r="Y398" t="str">
        <f>IF(原始数据!AB399="","",IF(COUNTIF(原始数据!399:399,原始数据!AB399)&gt;1,"×",""))</f>
        <v/>
      </c>
      <c r="Z398" t="str">
        <f>IF(原始数据!AC399="","",IF(COUNTIF(原始数据!399:399,原始数据!AC399)&gt;1,"×",""))</f>
        <v/>
      </c>
      <c r="AA398" t="str">
        <f>IF(原始数据!AE399="","",IF(COUNTIF(原始数据!399:399,原始数据!AE399)&gt;1,"×",""))</f>
        <v/>
      </c>
      <c r="AB398" t="str">
        <f>IF(原始数据!AF399="","",IF(COUNTIF(原始数据!399:399,原始数据!AF399)&gt;1,"×",""))</f>
        <v/>
      </c>
      <c r="AC398" t="str">
        <f>IF(原始数据!AK399="","",IF(COUNTIF(原始数据!399:399,原始数据!AK399)&gt;1,"×",""))</f>
        <v/>
      </c>
      <c r="AD398" t="str">
        <f>IF(原始数据!AL399="","",IF(COUNTIF(原始数据!399:399,原始数据!AL399)&gt;1,"×",""))</f>
        <v/>
      </c>
      <c r="AE398" t="str">
        <f>IF(原始数据!AM399="","",IF(COUNTIF(原始数据!399:399,原始数据!AM399)&gt;1,"×",""))</f>
        <v/>
      </c>
      <c r="AF398" t="str">
        <f>IF(原始数据!AN399="","",IF(COUNTIF(原始数据!399:399,原始数据!AN399)&gt;1,"×",""))</f>
        <v/>
      </c>
      <c r="AG398" t="str">
        <f>IF(原始数据!AO399="","",IF(COUNTIF(原始数据!399:399,原始数据!AO399)&gt;1,"×",""))</f>
        <v/>
      </c>
      <c r="AH398" t="str">
        <f>IF(原始数据!AP399="","",IF(COUNTIF(原始数据!399:399,原始数据!AP399)&gt;1,"×",""))</f>
        <v/>
      </c>
      <c r="AI398" t="str">
        <f>IF(原始数据!AQ399="","",IF(COUNTIF(原始数据!399:399,原始数据!AQ399)&gt;1,"×",""))</f>
        <v/>
      </c>
      <c r="AJ398" t="str">
        <f>IF(原始数据!AR399="","",IF(COUNTIF(原始数据!399:399,原始数据!AR399)&gt;1,"×",""))</f>
        <v/>
      </c>
      <c r="AK398" t="str">
        <f>IF(原始数据!AS399="","",IF(COUNTIF(原始数据!399:399,原始数据!AS399)&gt;1,"×",""))</f>
        <v/>
      </c>
      <c r="AL398" t="str">
        <f>IF(原始数据!AT399="","",IF(COUNTIF(原始数据!399:399,原始数据!AT399)&gt;1,"×",""))</f>
        <v/>
      </c>
      <c r="AM398" t="str">
        <f>IF(原始数据!AU399="","",IF(COUNTIF(原始数据!399:399,原始数据!AU399)&gt;1,"×",""))</f>
        <v/>
      </c>
      <c r="AN398" t="str">
        <f>IF(原始数据!AV399="","",IF(COUNTIF(原始数据!399:399,原始数据!AV399)&gt;1,"×",""))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IF(原始数据!X400="-","",IF(原始数据!X400="","",IF(COUNT(FIND(原始数据!X400,原始数据!400:400))=2,"×","")))</f>
        <v/>
      </c>
      <c r="W399" t="str">
        <f>IF(原始数据!Y400="","",IF(COUNTIF(原始数据!400:400,原始数据!Y400)&gt;1,"×",""))</f>
        <v/>
      </c>
      <c r="X399" t="str">
        <f>IF(原始数据!Z400="","",IF(COUNTIF(原始数据!400:400,原始数据!Z400)&gt;1,"×",""))</f>
        <v/>
      </c>
      <c r="Y399" t="str">
        <f>IF(原始数据!AB400="","",IF(COUNTIF(原始数据!400:400,原始数据!AB400)&gt;1,"×",""))</f>
        <v/>
      </c>
      <c r="Z399" t="str">
        <f>IF(原始数据!AC400="","",IF(COUNTIF(原始数据!400:400,原始数据!AC400)&gt;1,"×",""))</f>
        <v/>
      </c>
      <c r="AA399" t="str">
        <f>IF(原始数据!AE400="","",IF(COUNTIF(原始数据!400:400,原始数据!AE400)&gt;1,"×",""))</f>
        <v/>
      </c>
      <c r="AB399" t="str">
        <f>IF(原始数据!AF400="","",IF(COUNTIF(原始数据!400:400,原始数据!AF400)&gt;1,"×",""))</f>
        <v/>
      </c>
      <c r="AC399" t="str">
        <f>IF(原始数据!AK400="","",IF(COUNTIF(原始数据!400:400,原始数据!AK400)&gt;1,"×",""))</f>
        <v/>
      </c>
      <c r="AD399" t="str">
        <f>IF(原始数据!AL400="","",IF(COUNTIF(原始数据!400:400,原始数据!AL400)&gt;1,"×",""))</f>
        <v/>
      </c>
      <c r="AE399" t="str">
        <f>IF(原始数据!AM400="","",IF(COUNTIF(原始数据!400:400,原始数据!AM400)&gt;1,"×",""))</f>
        <v/>
      </c>
      <c r="AF399" t="str">
        <f>IF(原始数据!AN400="","",IF(COUNTIF(原始数据!400:400,原始数据!AN400)&gt;1,"×",""))</f>
        <v/>
      </c>
      <c r="AG399" t="str">
        <f>IF(原始数据!AO400="","",IF(COUNTIF(原始数据!400:400,原始数据!AO400)&gt;1,"×",""))</f>
        <v/>
      </c>
      <c r="AH399" t="str">
        <f>IF(原始数据!AP400="","",IF(COUNTIF(原始数据!400:400,原始数据!AP400)&gt;1,"×",""))</f>
        <v/>
      </c>
      <c r="AI399" t="str">
        <f>IF(原始数据!AQ400="","",IF(COUNTIF(原始数据!400:400,原始数据!AQ400)&gt;1,"×",""))</f>
        <v/>
      </c>
      <c r="AJ399" t="str">
        <f>IF(原始数据!AR400="","",IF(COUNTIF(原始数据!400:400,原始数据!AR400)&gt;1,"×",""))</f>
        <v/>
      </c>
      <c r="AK399" t="str">
        <f>IF(原始数据!AS400="","",IF(COUNTIF(原始数据!400:400,原始数据!AS400)&gt;1,"×",""))</f>
        <v/>
      </c>
      <c r="AL399" t="str">
        <f>IF(原始数据!AT400="","",IF(COUNTIF(原始数据!400:400,原始数据!AT400)&gt;1,"×",""))</f>
        <v/>
      </c>
      <c r="AM399" t="str">
        <f>IF(原始数据!AU400="","",IF(COUNTIF(原始数据!400:400,原始数据!AU400)&gt;1,"×",""))</f>
        <v/>
      </c>
      <c r="AN399" t="str">
        <f>IF(原始数据!AV400="","",IF(COUNTIF(原始数据!400:400,原始数据!AV400)&gt;1,"×",""))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IF(原始数据!X401="-","",IF(原始数据!X401="","",IF(COUNT(FIND(原始数据!X401,原始数据!401:401))=2,"×","")))</f>
        <v/>
      </c>
      <c r="W400" t="str">
        <f>IF(原始数据!Y401="","",IF(COUNTIF(原始数据!401:401,原始数据!Y401)&gt;1,"×",""))</f>
        <v/>
      </c>
      <c r="X400" t="str">
        <f>IF(原始数据!Z401="","",IF(COUNTIF(原始数据!401:401,原始数据!Z401)&gt;1,"×",""))</f>
        <v/>
      </c>
      <c r="Y400" t="str">
        <f>IF(原始数据!AB401="","",IF(COUNTIF(原始数据!401:401,原始数据!AB401)&gt;1,"×",""))</f>
        <v/>
      </c>
      <c r="Z400" t="str">
        <f>IF(原始数据!AC401="","",IF(COUNTIF(原始数据!401:401,原始数据!AC401)&gt;1,"×",""))</f>
        <v/>
      </c>
      <c r="AA400" t="str">
        <f>IF(原始数据!AE401="","",IF(COUNTIF(原始数据!401:401,原始数据!AE401)&gt;1,"×",""))</f>
        <v/>
      </c>
      <c r="AB400" t="str">
        <f>IF(原始数据!AF401="","",IF(COUNTIF(原始数据!401:401,原始数据!AF401)&gt;1,"×",""))</f>
        <v/>
      </c>
      <c r="AC400" t="str">
        <f>IF(原始数据!AK401="","",IF(COUNTIF(原始数据!401:401,原始数据!AK401)&gt;1,"×",""))</f>
        <v/>
      </c>
      <c r="AD400" t="str">
        <f>IF(原始数据!AL401="","",IF(COUNTIF(原始数据!401:401,原始数据!AL401)&gt;1,"×",""))</f>
        <v/>
      </c>
      <c r="AE400" t="str">
        <f>IF(原始数据!AM401="","",IF(COUNTIF(原始数据!401:401,原始数据!AM401)&gt;1,"×",""))</f>
        <v/>
      </c>
      <c r="AF400" t="str">
        <f>IF(原始数据!AN401="","",IF(COUNTIF(原始数据!401:401,原始数据!AN401)&gt;1,"×",""))</f>
        <v/>
      </c>
      <c r="AG400" t="str">
        <f>IF(原始数据!AO401="","",IF(COUNTIF(原始数据!401:401,原始数据!AO401)&gt;1,"×",""))</f>
        <v/>
      </c>
      <c r="AH400" t="str">
        <f>IF(原始数据!AP401="","",IF(COUNTIF(原始数据!401:401,原始数据!AP401)&gt;1,"×",""))</f>
        <v/>
      </c>
      <c r="AI400" t="str">
        <f>IF(原始数据!AQ401="","",IF(COUNTIF(原始数据!401:401,原始数据!AQ401)&gt;1,"×",""))</f>
        <v/>
      </c>
      <c r="AJ400" t="str">
        <f>IF(原始数据!AR401="","",IF(COUNTIF(原始数据!401:401,原始数据!AR401)&gt;1,"×",""))</f>
        <v/>
      </c>
      <c r="AK400" t="str">
        <f>IF(原始数据!AS401="","",IF(COUNTIF(原始数据!401:401,原始数据!AS401)&gt;1,"×",""))</f>
        <v/>
      </c>
      <c r="AL400" t="str">
        <f>IF(原始数据!AT401="","",IF(COUNTIF(原始数据!401:401,原始数据!AT401)&gt;1,"×",""))</f>
        <v/>
      </c>
      <c r="AM400" t="str">
        <f>IF(原始数据!AU401="","",IF(COUNTIF(原始数据!401:401,原始数据!AU401)&gt;1,"×",""))</f>
        <v/>
      </c>
      <c r="AN400" t="str">
        <f>IF(原始数据!AV401="","",IF(COUNTIF(原始数据!401:401,原始数据!AV401)&gt;1,"×",""))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IF(原始数据!X402="-","",IF(原始数据!X402="","",IF(COUNT(FIND(原始数据!X402,原始数据!402:402))=2,"×","")))</f>
        <v/>
      </c>
      <c r="W401" t="str">
        <f>IF(原始数据!Y402="","",IF(COUNTIF(原始数据!402:402,原始数据!Y402)&gt;1,"×",""))</f>
        <v/>
      </c>
      <c r="X401" t="str">
        <f>IF(原始数据!Z402="","",IF(COUNTIF(原始数据!402:402,原始数据!Z402)&gt;1,"×",""))</f>
        <v/>
      </c>
      <c r="Y401" t="str">
        <f>IF(原始数据!AB402="","",IF(COUNTIF(原始数据!402:402,原始数据!AB402)&gt;1,"×",""))</f>
        <v/>
      </c>
      <c r="Z401" t="str">
        <f>IF(原始数据!AC402="","",IF(COUNTIF(原始数据!402:402,原始数据!AC402)&gt;1,"×",""))</f>
        <v/>
      </c>
      <c r="AA401" t="str">
        <f>IF(原始数据!AE402="","",IF(COUNTIF(原始数据!402:402,原始数据!AE402)&gt;1,"×",""))</f>
        <v/>
      </c>
      <c r="AB401" t="str">
        <f>IF(原始数据!AF402="","",IF(COUNTIF(原始数据!402:402,原始数据!AF402)&gt;1,"×",""))</f>
        <v/>
      </c>
      <c r="AC401" t="str">
        <f>IF(原始数据!AK402="","",IF(COUNTIF(原始数据!402:402,原始数据!AK402)&gt;1,"×",""))</f>
        <v/>
      </c>
      <c r="AD401" t="str">
        <f>IF(原始数据!AL402="","",IF(COUNTIF(原始数据!402:402,原始数据!AL402)&gt;1,"×",""))</f>
        <v/>
      </c>
      <c r="AE401" t="str">
        <f>IF(原始数据!AM402="","",IF(COUNTIF(原始数据!402:402,原始数据!AM402)&gt;1,"×",""))</f>
        <v/>
      </c>
      <c r="AF401" t="str">
        <f>IF(原始数据!AN402="","",IF(COUNTIF(原始数据!402:402,原始数据!AN402)&gt;1,"×",""))</f>
        <v/>
      </c>
      <c r="AG401" t="str">
        <f>IF(原始数据!AO402="","",IF(COUNTIF(原始数据!402:402,原始数据!AO402)&gt;1,"×",""))</f>
        <v/>
      </c>
      <c r="AH401" t="str">
        <f>IF(原始数据!AP402="","",IF(COUNTIF(原始数据!402:402,原始数据!AP402)&gt;1,"×",""))</f>
        <v/>
      </c>
      <c r="AI401" t="str">
        <f>IF(原始数据!AQ402="","",IF(COUNTIF(原始数据!402:402,原始数据!AQ402)&gt;1,"×",""))</f>
        <v/>
      </c>
      <c r="AJ401" t="str">
        <f>IF(原始数据!AR402="","",IF(COUNTIF(原始数据!402:402,原始数据!AR402)&gt;1,"×",""))</f>
        <v/>
      </c>
      <c r="AK401" t="str">
        <f>IF(原始数据!AS402="","",IF(COUNTIF(原始数据!402:402,原始数据!AS402)&gt;1,"×",""))</f>
        <v/>
      </c>
      <c r="AL401" t="str">
        <f>IF(原始数据!AT402="","",IF(COUNTIF(原始数据!402:402,原始数据!AT402)&gt;1,"×",""))</f>
        <v/>
      </c>
      <c r="AM401" t="str">
        <f>IF(原始数据!AU402="","",IF(COUNTIF(原始数据!402:402,原始数据!AU402)&gt;1,"×",""))</f>
        <v/>
      </c>
      <c r="AN401" t="str">
        <f>IF(原始数据!AV402="","",IF(COUNTIF(原始数据!402:402,原始数据!AV402)&gt;1,"×",""))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IF(原始数据!X403="-","",IF(原始数据!X403="","",IF(COUNT(FIND(原始数据!X403,原始数据!403:403))=2,"×","")))</f>
        <v/>
      </c>
      <c r="W402" t="str">
        <f>IF(原始数据!Y403="","",IF(COUNTIF(原始数据!403:403,原始数据!Y403)&gt;1,"×",""))</f>
        <v/>
      </c>
      <c r="X402" t="str">
        <f>IF(原始数据!Z403="","",IF(COUNTIF(原始数据!403:403,原始数据!Z403)&gt;1,"×",""))</f>
        <v/>
      </c>
      <c r="Y402" t="str">
        <f>IF(原始数据!AB403="","",IF(COUNTIF(原始数据!403:403,原始数据!AB403)&gt;1,"×",""))</f>
        <v/>
      </c>
      <c r="Z402" t="str">
        <f>IF(原始数据!AC403="","",IF(COUNTIF(原始数据!403:403,原始数据!AC403)&gt;1,"×",""))</f>
        <v/>
      </c>
      <c r="AA402" t="str">
        <f>IF(原始数据!AE403="","",IF(COUNTIF(原始数据!403:403,原始数据!AE403)&gt;1,"×",""))</f>
        <v/>
      </c>
      <c r="AB402" t="str">
        <f>IF(原始数据!AF403="","",IF(COUNTIF(原始数据!403:403,原始数据!AF403)&gt;1,"×",""))</f>
        <v/>
      </c>
      <c r="AC402" t="str">
        <f>IF(原始数据!AK403="","",IF(COUNTIF(原始数据!403:403,原始数据!AK403)&gt;1,"×",""))</f>
        <v/>
      </c>
      <c r="AD402" t="str">
        <f>IF(原始数据!AL403="","",IF(COUNTIF(原始数据!403:403,原始数据!AL403)&gt;1,"×",""))</f>
        <v/>
      </c>
      <c r="AE402" t="str">
        <f>IF(原始数据!AM403="","",IF(COUNTIF(原始数据!403:403,原始数据!AM403)&gt;1,"×",""))</f>
        <v/>
      </c>
      <c r="AF402" t="str">
        <f>IF(原始数据!AN403="","",IF(COUNTIF(原始数据!403:403,原始数据!AN403)&gt;1,"×",""))</f>
        <v/>
      </c>
      <c r="AG402" t="str">
        <f>IF(原始数据!AO403="","",IF(COUNTIF(原始数据!403:403,原始数据!AO403)&gt;1,"×",""))</f>
        <v/>
      </c>
      <c r="AH402" t="str">
        <f>IF(原始数据!AP403="","",IF(COUNTIF(原始数据!403:403,原始数据!AP403)&gt;1,"×",""))</f>
        <v/>
      </c>
      <c r="AI402" t="str">
        <f>IF(原始数据!AQ403="","",IF(COUNTIF(原始数据!403:403,原始数据!AQ403)&gt;1,"×",""))</f>
        <v/>
      </c>
      <c r="AJ402" t="str">
        <f>IF(原始数据!AR403="","",IF(COUNTIF(原始数据!403:403,原始数据!AR403)&gt;1,"×",""))</f>
        <v/>
      </c>
      <c r="AK402" t="str">
        <f>IF(原始数据!AS403="","",IF(COUNTIF(原始数据!403:403,原始数据!AS403)&gt;1,"×",""))</f>
        <v/>
      </c>
      <c r="AL402" t="str">
        <f>IF(原始数据!AT403="","",IF(COUNTIF(原始数据!403:403,原始数据!AT403)&gt;1,"×",""))</f>
        <v/>
      </c>
      <c r="AM402" t="str">
        <f>IF(原始数据!AU403="","",IF(COUNTIF(原始数据!403:403,原始数据!AU403)&gt;1,"×",""))</f>
        <v/>
      </c>
      <c r="AN402" t="str">
        <f>IF(原始数据!AV403="","",IF(COUNTIF(原始数据!403:403,原始数据!AV403)&gt;1,"×",""))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IF(原始数据!X404="-","",IF(原始数据!X404="","",IF(COUNT(FIND(原始数据!X404,原始数据!404:404))=2,"×","")))</f>
        <v/>
      </c>
      <c r="W403" t="str">
        <f>IF(原始数据!Y404="","",IF(COUNTIF(原始数据!404:404,原始数据!Y404)&gt;1,"×",""))</f>
        <v/>
      </c>
      <c r="X403" t="str">
        <f>IF(原始数据!Z404="","",IF(COUNTIF(原始数据!404:404,原始数据!Z404)&gt;1,"×",""))</f>
        <v/>
      </c>
      <c r="Y403" t="str">
        <f>IF(原始数据!AB404="","",IF(COUNTIF(原始数据!404:404,原始数据!AB404)&gt;1,"×",""))</f>
        <v/>
      </c>
      <c r="Z403" t="str">
        <f>IF(原始数据!AC404="","",IF(COUNTIF(原始数据!404:404,原始数据!AC404)&gt;1,"×",""))</f>
        <v/>
      </c>
      <c r="AA403" t="str">
        <f>IF(原始数据!AE404="","",IF(COUNTIF(原始数据!404:404,原始数据!AE404)&gt;1,"×",""))</f>
        <v/>
      </c>
      <c r="AB403" t="str">
        <f>IF(原始数据!AF404="","",IF(COUNTIF(原始数据!404:404,原始数据!AF404)&gt;1,"×",""))</f>
        <v/>
      </c>
      <c r="AC403" t="str">
        <f>IF(原始数据!AK404="","",IF(COUNTIF(原始数据!404:404,原始数据!AK404)&gt;1,"×",""))</f>
        <v/>
      </c>
      <c r="AD403" t="str">
        <f>IF(原始数据!AL404="","",IF(COUNTIF(原始数据!404:404,原始数据!AL404)&gt;1,"×",""))</f>
        <v/>
      </c>
      <c r="AE403" t="str">
        <f>IF(原始数据!AM404="","",IF(COUNTIF(原始数据!404:404,原始数据!AM404)&gt;1,"×",""))</f>
        <v/>
      </c>
      <c r="AF403" t="str">
        <f>IF(原始数据!AN404="","",IF(COUNTIF(原始数据!404:404,原始数据!AN404)&gt;1,"×",""))</f>
        <v/>
      </c>
      <c r="AG403" t="str">
        <f>IF(原始数据!AO404="","",IF(COUNTIF(原始数据!404:404,原始数据!AO404)&gt;1,"×",""))</f>
        <v/>
      </c>
      <c r="AH403" t="str">
        <f>IF(原始数据!AP404="","",IF(COUNTIF(原始数据!404:404,原始数据!AP404)&gt;1,"×",""))</f>
        <v/>
      </c>
      <c r="AI403" t="str">
        <f>IF(原始数据!AQ404="","",IF(COUNTIF(原始数据!404:404,原始数据!AQ404)&gt;1,"×",""))</f>
        <v/>
      </c>
      <c r="AJ403" t="str">
        <f>IF(原始数据!AR404="","",IF(COUNTIF(原始数据!404:404,原始数据!AR404)&gt;1,"×",""))</f>
        <v/>
      </c>
      <c r="AK403" t="str">
        <f>IF(原始数据!AS404="","",IF(COUNTIF(原始数据!404:404,原始数据!AS404)&gt;1,"×",""))</f>
        <v/>
      </c>
      <c r="AL403" t="str">
        <f>IF(原始数据!AT404="","",IF(COUNTIF(原始数据!404:404,原始数据!AT404)&gt;1,"×",""))</f>
        <v/>
      </c>
      <c r="AM403" t="str">
        <f>IF(原始数据!AU404="","",IF(COUNTIF(原始数据!404:404,原始数据!AU404)&gt;1,"×",""))</f>
        <v/>
      </c>
      <c r="AN403" t="str">
        <f>IF(原始数据!AV404="","",IF(COUNTIF(原始数据!404:404,原始数据!AV404)&gt;1,"×",""))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IF(原始数据!X405="-","",IF(原始数据!X405="","",IF(COUNT(FIND(原始数据!X405,原始数据!405:405))=2,"×","")))</f>
        <v/>
      </c>
      <c r="W404" t="str">
        <f>IF(原始数据!Y405="","",IF(COUNTIF(原始数据!405:405,原始数据!Y405)&gt;1,"×",""))</f>
        <v/>
      </c>
      <c r="X404" t="str">
        <f>IF(原始数据!Z405="","",IF(COUNTIF(原始数据!405:405,原始数据!Z405)&gt;1,"×",""))</f>
        <v/>
      </c>
      <c r="Y404" t="str">
        <f>IF(原始数据!AB405="","",IF(COUNTIF(原始数据!405:405,原始数据!AB405)&gt;1,"×",""))</f>
        <v/>
      </c>
      <c r="Z404" t="str">
        <f>IF(原始数据!AC405="","",IF(COUNTIF(原始数据!405:405,原始数据!AC405)&gt;1,"×",""))</f>
        <v/>
      </c>
      <c r="AA404" t="str">
        <f>IF(原始数据!AE405="","",IF(COUNTIF(原始数据!405:405,原始数据!AE405)&gt;1,"×",""))</f>
        <v/>
      </c>
      <c r="AB404" t="str">
        <f>IF(原始数据!AF405="","",IF(COUNTIF(原始数据!405:405,原始数据!AF405)&gt;1,"×",""))</f>
        <v/>
      </c>
      <c r="AC404" t="str">
        <f>IF(原始数据!AK405="","",IF(COUNTIF(原始数据!405:405,原始数据!AK405)&gt;1,"×",""))</f>
        <v/>
      </c>
      <c r="AD404" t="str">
        <f>IF(原始数据!AL405="","",IF(COUNTIF(原始数据!405:405,原始数据!AL405)&gt;1,"×",""))</f>
        <v/>
      </c>
      <c r="AE404" t="str">
        <f>IF(原始数据!AM405="","",IF(COUNTIF(原始数据!405:405,原始数据!AM405)&gt;1,"×",""))</f>
        <v/>
      </c>
      <c r="AF404" t="str">
        <f>IF(原始数据!AN405="","",IF(COUNTIF(原始数据!405:405,原始数据!AN405)&gt;1,"×",""))</f>
        <v/>
      </c>
      <c r="AG404" t="str">
        <f>IF(原始数据!AO405="","",IF(COUNTIF(原始数据!405:405,原始数据!AO405)&gt;1,"×",""))</f>
        <v/>
      </c>
      <c r="AH404" t="str">
        <f>IF(原始数据!AP405="","",IF(COUNTIF(原始数据!405:405,原始数据!AP405)&gt;1,"×",""))</f>
        <v/>
      </c>
      <c r="AI404" t="str">
        <f>IF(原始数据!AQ405="","",IF(COUNTIF(原始数据!405:405,原始数据!AQ405)&gt;1,"×",""))</f>
        <v/>
      </c>
      <c r="AJ404" t="str">
        <f>IF(原始数据!AR405="","",IF(COUNTIF(原始数据!405:405,原始数据!AR405)&gt;1,"×",""))</f>
        <v/>
      </c>
      <c r="AK404" t="str">
        <f>IF(原始数据!AS405="","",IF(COUNTIF(原始数据!405:405,原始数据!AS405)&gt;1,"×",""))</f>
        <v/>
      </c>
      <c r="AL404" t="str">
        <f>IF(原始数据!AT405="","",IF(COUNTIF(原始数据!405:405,原始数据!AT405)&gt;1,"×",""))</f>
        <v/>
      </c>
      <c r="AM404" t="str">
        <f>IF(原始数据!AU405="","",IF(COUNTIF(原始数据!405:405,原始数据!AU405)&gt;1,"×",""))</f>
        <v/>
      </c>
      <c r="AN404" t="str">
        <f>IF(原始数据!AV405="","",IF(COUNTIF(原始数据!405:405,原始数据!AV405)&gt;1,"×",""))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IF(原始数据!X406="-","",IF(原始数据!X406="","",IF(COUNT(FIND(原始数据!X406,原始数据!406:406))=2,"×","")))</f>
        <v/>
      </c>
      <c r="W405" t="str">
        <f>IF(原始数据!Y406="","",IF(COUNTIF(原始数据!406:406,原始数据!Y406)&gt;1,"×",""))</f>
        <v/>
      </c>
      <c r="X405" t="str">
        <f>IF(原始数据!Z406="","",IF(COUNTIF(原始数据!406:406,原始数据!Z406)&gt;1,"×",""))</f>
        <v/>
      </c>
      <c r="Y405" t="str">
        <f>IF(原始数据!AB406="","",IF(COUNTIF(原始数据!406:406,原始数据!AB406)&gt;1,"×",""))</f>
        <v/>
      </c>
      <c r="Z405" t="str">
        <f>IF(原始数据!AC406="","",IF(COUNTIF(原始数据!406:406,原始数据!AC406)&gt;1,"×",""))</f>
        <v/>
      </c>
      <c r="AA405" t="str">
        <f>IF(原始数据!AE406="","",IF(COUNTIF(原始数据!406:406,原始数据!AE406)&gt;1,"×",""))</f>
        <v/>
      </c>
      <c r="AB405" t="str">
        <f>IF(原始数据!AF406="","",IF(COUNTIF(原始数据!406:406,原始数据!AF406)&gt;1,"×",""))</f>
        <v/>
      </c>
      <c r="AC405" t="str">
        <f>IF(原始数据!AK406="","",IF(COUNTIF(原始数据!406:406,原始数据!AK406)&gt;1,"×",""))</f>
        <v/>
      </c>
      <c r="AD405" t="str">
        <f>IF(原始数据!AL406="","",IF(COUNTIF(原始数据!406:406,原始数据!AL406)&gt;1,"×",""))</f>
        <v/>
      </c>
      <c r="AE405" t="str">
        <f>IF(原始数据!AM406="","",IF(COUNTIF(原始数据!406:406,原始数据!AM406)&gt;1,"×",""))</f>
        <v/>
      </c>
      <c r="AF405" t="str">
        <f>IF(原始数据!AN406="","",IF(COUNTIF(原始数据!406:406,原始数据!AN406)&gt;1,"×",""))</f>
        <v/>
      </c>
      <c r="AG405" t="str">
        <f>IF(原始数据!AO406="","",IF(COUNTIF(原始数据!406:406,原始数据!AO406)&gt;1,"×",""))</f>
        <v/>
      </c>
      <c r="AH405" t="str">
        <f>IF(原始数据!AP406="","",IF(COUNTIF(原始数据!406:406,原始数据!AP406)&gt;1,"×",""))</f>
        <v/>
      </c>
      <c r="AI405" t="str">
        <f>IF(原始数据!AQ406="","",IF(COUNTIF(原始数据!406:406,原始数据!AQ406)&gt;1,"×",""))</f>
        <v/>
      </c>
      <c r="AJ405" t="str">
        <f>IF(原始数据!AR406="","",IF(COUNTIF(原始数据!406:406,原始数据!AR406)&gt;1,"×",""))</f>
        <v/>
      </c>
      <c r="AK405" t="str">
        <f>IF(原始数据!AS406="","",IF(COUNTIF(原始数据!406:406,原始数据!AS406)&gt;1,"×",""))</f>
        <v/>
      </c>
      <c r="AL405" t="str">
        <f>IF(原始数据!AT406="","",IF(COUNTIF(原始数据!406:406,原始数据!AT406)&gt;1,"×",""))</f>
        <v/>
      </c>
      <c r="AM405" t="str">
        <f>IF(原始数据!AU406="","",IF(COUNTIF(原始数据!406:406,原始数据!AU406)&gt;1,"×",""))</f>
        <v/>
      </c>
      <c r="AN405" t="str">
        <f>IF(原始数据!AV406="","",IF(COUNTIF(原始数据!406:406,原始数据!AV406)&gt;1,"×",""))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IF(原始数据!X407="-","",IF(原始数据!X407="","",IF(COUNT(FIND(原始数据!X407,原始数据!407:407))=2,"×","")))</f>
        <v/>
      </c>
      <c r="W406" t="str">
        <f>IF(原始数据!Y407="","",IF(COUNTIF(原始数据!407:407,原始数据!Y407)&gt;1,"×",""))</f>
        <v/>
      </c>
      <c r="X406" t="str">
        <f>IF(原始数据!Z407="","",IF(COUNTIF(原始数据!407:407,原始数据!Z407)&gt;1,"×",""))</f>
        <v/>
      </c>
      <c r="Y406" t="str">
        <f>IF(原始数据!AB407="","",IF(COUNTIF(原始数据!407:407,原始数据!AB407)&gt;1,"×",""))</f>
        <v/>
      </c>
      <c r="Z406" t="str">
        <f>IF(原始数据!AC407="","",IF(COUNTIF(原始数据!407:407,原始数据!AC407)&gt;1,"×",""))</f>
        <v/>
      </c>
      <c r="AA406" t="str">
        <f>IF(原始数据!AE407="","",IF(COUNTIF(原始数据!407:407,原始数据!AE407)&gt;1,"×",""))</f>
        <v/>
      </c>
      <c r="AB406" t="str">
        <f>IF(原始数据!AF407="","",IF(COUNTIF(原始数据!407:407,原始数据!AF407)&gt;1,"×",""))</f>
        <v/>
      </c>
      <c r="AC406" t="str">
        <f>IF(原始数据!AK407="","",IF(COUNTIF(原始数据!407:407,原始数据!AK407)&gt;1,"×",""))</f>
        <v/>
      </c>
      <c r="AD406" t="str">
        <f>IF(原始数据!AL407="","",IF(COUNTIF(原始数据!407:407,原始数据!AL407)&gt;1,"×",""))</f>
        <v/>
      </c>
      <c r="AE406" t="str">
        <f>IF(原始数据!AM407="","",IF(COUNTIF(原始数据!407:407,原始数据!AM407)&gt;1,"×",""))</f>
        <v/>
      </c>
      <c r="AF406" t="str">
        <f>IF(原始数据!AN407="","",IF(COUNTIF(原始数据!407:407,原始数据!AN407)&gt;1,"×",""))</f>
        <v/>
      </c>
      <c r="AG406" t="str">
        <f>IF(原始数据!AO407="","",IF(COUNTIF(原始数据!407:407,原始数据!AO407)&gt;1,"×",""))</f>
        <v/>
      </c>
      <c r="AH406" t="str">
        <f>IF(原始数据!AP407="","",IF(COUNTIF(原始数据!407:407,原始数据!AP407)&gt;1,"×",""))</f>
        <v/>
      </c>
      <c r="AI406" t="str">
        <f>IF(原始数据!AQ407="","",IF(COUNTIF(原始数据!407:407,原始数据!AQ407)&gt;1,"×",""))</f>
        <v/>
      </c>
      <c r="AJ406" t="str">
        <f>IF(原始数据!AR407="","",IF(COUNTIF(原始数据!407:407,原始数据!AR407)&gt;1,"×",""))</f>
        <v/>
      </c>
      <c r="AK406" t="str">
        <f>IF(原始数据!AS407="","",IF(COUNTIF(原始数据!407:407,原始数据!AS407)&gt;1,"×",""))</f>
        <v/>
      </c>
      <c r="AL406" t="str">
        <f>IF(原始数据!AT407="","",IF(COUNTIF(原始数据!407:407,原始数据!AT407)&gt;1,"×",""))</f>
        <v/>
      </c>
      <c r="AM406" t="str">
        <f>IF(原始数据!AU407="","",IF(COUNTIF(原始数据!407:407,原始数据!AU407)&gt;1,"×",""))</f>
        <v/>
      </c>
      <c r="AN406" t="str">
        <f>IF(原始数据!AV407="","",IF(COUNTIF(原始数据!407:407,原始数据!AV407)&gt;1,"×",""))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IF(原始数据!X408="-","",IF(原始数据!X408="","",IF(COUNT(FIND(原始数据!X408,原始数据!408:408))=2,"×","")))</f>
        <v/>
      </c>
      <c r="W407" t="str">
        <f>IF(原始数据!Y408="","",IF(COUNTIF(原始数据!408:408,原始数据!Y408)&gt;1,"×",""))</f>
        <v/>
      </c>
      <c r="X407" t="str">
        <f>IF(原始数据!Z408="","",IF(COUNTIF(原始数据!408:408,原始数据!Z408)&gt;1,"×",""))</f>
        <v/>
      </c>
      <c r="Y407" t="str">
        <f>IF(原始数据!AB408="","",IF(COUNTIF(原始数据!408:408,原始数据!AB408)&gt;1,"×",""))</f>
        <v/>
      </c>
      <c r="Z407" t="str">
        <f>IF(原始数据!AC408="","",IF(COUNTIF(原始数据!408:408,原始数据!AC408)&gt;1,"×",""))</f>
        <v/>
      </c>
      <c r="AA407" t="str">
        <f>IF(原始数据!AE408="","",IF(COUNTIF(原始数据!408:408,原始数据!AE408)&gt;1,"×",""))</f>
        <v/>
      </c>
      <c r="AB407" t="str">
        <f>IF(原始数据!AF408="","",IF(COUNTIF(原始数据!408:408,原始数据!AF408)&gt;1,"×",""))</f>
        <v/>
      </c>
      <c r="AC407" t="str">
        <f>IF(原始数据!AK408="","",IF(COUNTIF(原始数据!408:408,原始数据!AK408)&gt;1,"×",""))</f>
        <v/>
      </c>
      <c r="AD407" t="str">
        <f>IF(原始数据!AL408="","",IF(COUNTIF(原始数据!408:408,原始数据!AL408)&gt;1,"×",""))</f>
        <v/>
      </c>
      <c r="AE407" t="str">
        <f>IF(原始数据!AM408="","",IF(COUNTIF(原始数据!408:408,原始数据!AM408)&gt;1,"×",""))</f>
        <v/>
      </c>
      <c r="AF407" t="str">
        <f>IF(原始数据!AN408="","",IF(COUNTIF(原始数据!408:408,原始数据!AN408)&gt;1,"×",""))</f>
        <v/>
      </c>
      <c r="AG407" t="str">
        <f>IF(原始数据!AO408="","",IF(COUNTIF(原始数据!408:408,原始数据!AO408)&gt;1,"×",""))</f>
        <v/>
      </c>
      <c r="AH407" t="str">
        <f>IF(原始数据!AP408="","",IF(COUNTIF(原始数据!408:408,原始数据!AP408)&gt;1,"×",""))</f>
        <v/>
      </c>
      <c r="AI407" t="str">
        <f>IF(原始数据!AQ408="","",IF(COUNTIF(原始数据!408:408,原始数据!AQ408)&gt;1,"×",""))</f>
        <v/>
      </c>
      <c r="AJ407" t="str">
        <f>IF(原始数据!AR408="","",IF(COUNTIF(原始数据!408:408,原始数据!AR408)&gt;1,"×",""))</f>
        <v/>
      </c>
      <c r="AK407" t="str">
        <f>IF(原始数据!AS408="","",IF(COUNTIF(原始数据!408:408,原始数据!AS408)&gt;1,"×",""))</f>
        <v/>
      </c>
      <c r="AL407" t="str">
        <f>IF(原始数据!AT408="","",IF(COUNTIF(原始数据!408:408,原始数据!AT408)&gt;1,"×",""))</f>
        <v/>
      </c>
      <c r="AM407" t="str">
        <f>IF(原始数据!AU408="","",IF(COUNTIF(原始数据!408:408,原始数据!AU408)&gt;1,"×",""))</f>
        <v/>
      </c>
      <c r="AN407" t="str">
        <f>IF(原始数据!AV408="","",IF(COUNTIF(原始数据!408:408,原始数据!AV408)&gt;1,"×",""))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IF(原始数据!X409="-","",IF(原始数据!X409="","",IF(COUNT(FIND(原始数据!X409,原始数据!409:409))=2,"×","")))</f>
        <v/>
      </c>
      <c r="W408" t="str">
        <f>IF(原始数据!Y409="","",IF(COUNTIF(原始数据!409:409,原始数据!Y409)&gt;1,"×",""))</f>
        <v/>
      </c>
      <c r="X408" t="str">
        <f>IF(原始数据!Z409="","",IF(COUNTIF(原始数据!409:409,原始数据!Z409)&gt;1,"×",""))</f>
        <v/>
      </c>
      <c r="Y408" t="str">
        <f>IF(原始数据!AB409="","",IF(COUNTIF(原始数据!409:409,原始数据!AB409)&gt;1,"×",""))</f>
        <v/>
      </c>
      <c r="Z408" t="str">
        <f>IF(原始数据!AC409="","",IF(COUNTIF(原始数据!409:409,原始数据!AC409)&gt;1,"×",""))</f>
        <v/>
      </c>
      <c r="AA408" t="str">
        <f>IF(原始数据!AE409="","",IF(COUNTIF(原始数据!409:409,原始数据!AE409)&gt;1,"×",""))</f>
        <v/>
      </c>
      <c r="AB408" t="str">
        <f>IF(原始数据!AF409="","",IF(COUNTIF(原始数据!409:409,原始数据!AF409)&gt;1,"×",""))</f>
        <v/>
      </c>
      <c r="AC408" t="str">
        <f>IF(原始数据!AK409="","",IF(COUNTIF(原始数据!409:409,原始数据!AK409)&gt;1,"×",""))</f>
        <v/>
      </c>
      <c r="AD408" t="str">
        <f>IF(原始数据!AL409="","",IF(COUNTIF(原始数据!409:409,原始数据!AL409)&gt;1,"×",""))</f>
        <v/>
      </c>
      <c r="AE408" t="str">
        <f>IF(原始数据!AM409="","",IF(COUNTIF(原始数据!409:409,原始数据!AM409)&gt;1,"×",""))</f>
        <v/>
      </c>
      <c r="AF408" t="str">
        <f>IF(原始数据!AN409="","",IF(COUNTIF(原始数据!409:409,原始数据!AN409)&gt;1,"×",""))</f>
        <v/>
      </c>
      <c r="AG408" t="str">
        <f>IF(原始数据!AO409="","",IF(COUNTIF(原始数据!409:409,原始数据!AO409)&gt;1,"×",""))</f>
        <v/>
      </c>
      <c r="AH408" t="str">
        <f>IF(原始数据!AP409="","",IF(COUNTIF(原始数据!409:409,原始数据!AP409)&gt;1,"×",""))</f>
        <v/>
      </c>
      <c r="AI408" t="str">
        <f>IF(原始数据!AQ409="","",IF(COUNTIF(原始数据!409:409,原始数据!AQ409)&gt;1,"×",""))</f>
        <v/>
      </c>
      <c r="AJ408" t="str">
        <f>IF(原始数据!AR409="","",IF(COUNTIF(原始数据!409:409,原始数据!AR409)&gt;1,"×",""))</f>
        <v/>
      </c>
      <c r="AK408" t="str">
        <f>IF(原始数据!AS409="","",IF(COUNTIF(原始数据!409:409,原始数据!AS409)&gt;1,"×",""))</f>
        <v/>
      </c>
      <c r="AL408" t="str">
        <f>IF(原始数据!AT409="","",IF(COUNTIF(原始数据!409:409,原始数据!AT409)&gt;1,"×",""))</f>
        <v/>
      </c>
      <c r="AM408" t="str">
        <f>IF(原始数据!AU409="","",IF(COUNTIF(原始数据!409:409,原始数据!AU409)&gt;1,"×",""))</f>
        <v/>
      </c>
      <c r="AN408" t="str">
        <f>IF(原始数据!AV409="","",IF(COUNTIF(原始数据!409:409,原始数据!AV409)&gt;1,"×",""))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IF(原始数据!X410="-","",IF(原始数据!X410="","",IF(COUNT(FIND(原始数据!X410,原始数据!410:410))=2,"×","")))</f>
        <v/>
      </c>
      <c r="W409" t="str">
        <f>IF(原始数据!Y410="","",IF(COUNTIF(原始数据!410:410,原始数据!Y410)&gt;1,"×",""))</f>
        <v/>
      </c>
      <c r="X409" t="str">
        <f>IF(原始数据!Z410="","",IF(COUNTIF(原始数据!410:410,原始数据!Z410)&gt;1,"×",""))</f>
        <v/>
      </c>
      <c r="Y409" t="str">
        <f>IF(原始数据!AB410="","",IF(COUNTIF(原始数据!410:410,原始数据!AB410)&gt;1,"×",""))</f>
        <v/>
      </c>
      <c r="Z409" t="str">
        <f>IF(原始数据!AC410="","",IF(COUNTIF(原始数据!410:410,原始数据!AC410)&gt;1,"×",""))</f>
        <v/>
      </c>
      <c r="AA409" t="str">
        <f>IF(原始数据!AE410="","",IF(COUNTIF(原始数据!410:410,原始数据!AE410)&gt;1,"×",""))</f>
        <v/>
      </c>
      <c r="AB409" t="str">
        <f>IF(原始数据!AF410="","",IF(COUNTIF(原始数据!410:410,原始数据!AF410)&gt;1,"×",""))</f>
        <v/>
      </c>
      <c r="AC409" t="str">
        <f>IF(原始数据!AK410="","",IF(COUNTIF(原始数据!410:410,原始数据!AK410)&gt;1,"×",""))</f>
        <v/>
      </c>
      <c r="AD409" t="str">
        <f>IF(原始数据!AL410="","",IF(COUNTIF(原始数据!410:410,原始数据!AL410)&gt;1,"×",""))</f>
        <v/>
      </c>
      <c r="AE409" t="str">
        <f>IF(原始数据!AM410="","",IF(COUNTIF(原始数据!410:410,原始数据!AM410)&gt;1,"×",""))</f>
        <v/>
      </c>
      <c r="AF409" t="str">
        <f>IF(原始数据!AN410="","",IF(COUNTIF(原始数据!410:410,原始数据!AN410)&gt;1,"×",""))</f>
        <v/>
      </c>
      <c r="AG409" t="str">
        <f>IF(原始数据!AO410="","",IF(COUNTIF(原始数据!410:410,原始数据!AO410)&gt;1,"×",""))</f>
        <v/>
      </c>
      <c r="AH409" t="str">
        <f>IF(原始数据!AP410="","",IF(COUNTIF(原始数据!410:410,原始数据!AP410)&gt;1,"×",""))</f>
        <v/>
      </c>
      <c r="AI409" t="str">
        <f>IF(原始数据!AQ410="","",IF(COUNTIF(原始数据!410:410,原始数据!AQ410)&gt;1,"×",""))</f>
        <v/>
      </c>
      <c r="AJ409" t="str">
        <f>IF(原始数据!AR410="","",IF(COUNTIF(原始数据!410:410,原始数据!AR410)&gt;1,"×",""))</f>
        <v/>
      </c>
      <c r="AK409" t="str">
        <f>IF(原始数据!AS410="","",IF(COUNTIF(原始数据!410:410,原始数据!AS410)&gt;1,"×",""))</f>
        <v/>
      </c>
      <c r="AL409" t="str">
        <f>IF(原始数据!AT410="","",IF(COUNTIF(原始数据!410:410,原始数据!AT410)&gt;1,"×",""))</f>
        <v/>
      </c>
      <c r="AM409" t="str">
        <f>IF(原始数据!AU410="","",IF(COUNTIF(原始数据!410:410,原始数据!AU410)&gt;1,"×",""))</f>
        <v/>
      </c>
      <c r="AN409" t="str">
        <f>IF(原始数据!AV410="","",IF(COUNTIF(原始数据!410:410,原始数据!AV410)&gt;1,"×",""))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IF(原始数据!X411="-","",IF(原始数据!X411="","",IF(COUNT(FIND(原始数据!X411,原始数据!411:411))=2,"×","")))</f>
        <v/>
      </c>
      <c r="W410" t="str">
        <f>IF(原始数据!Y411="","",IF(COUNTIF(原始数据!411:411,原始数据!Y411)&gt;1,"×",""))</f>
        <v/>
      </c>
      <c r="X410" t="str">
        <f>IF(原始数据!Z411="","",IF(COUNTIF(原始数据!411:411,原始数据!Z411)&gt;1,"×",""))</f>
        <v/>
      </c>
      <c r="Y410" t="str">
        <f>IF(原始数据!AB411="","",IF(COUNTIF(原始数据!411:411,原始数据!AB411)&gt;1,"×",""))</f>
        <v/>
      </c>
      <c r="Z410" t="str">
        <f>IF(原始数据!AC411="","",IF(COUNTIF(原始数据!411:411,原始数据!AC411)&gt;1,"×",""))</f>
        <v/>
      </c>
      <c r="AA410" t="str">
        <f>IF(原始数据!AE411="","",IF(COUNTIF(原始数据!411:411,原始数据!AE411)&gt;1,"×",""))</f>
        <v/>
      </c>
      <c r="AB410" t="str">
        <f>IF(原始数据!AF411="","",IF(COUNTIF(原始数据!411:411,原始数据!AF411)&gt;1,"×",""))</f>
        <v/>
      </c>
      <c r="AC410" t="str">
        <f>IF(原始数据!AK411="","",IF(COUNTIF(原始数据!411:411,原始数据!AK411)&gt;1,"×",""))</f>
        <v/>
      </c>
      <c r="AD410" t="str">
        <f>IF(原始数据!AL411="","",IF(COUNTIF(原始数据!411:411,原始数据!AL411)&gt;1,"×",""))</f>
        <v/>
      </c>
      <c r="AE410" t="str">
        <f>IF(原始数据!AM411="","",IF(COUNTIF(原始数据!411:411,原始数据!AM411)&gt;1,"×",""))</f>
        <v/>
      </c>
      <c r="AF410" t="str">
        <f>IF(原始数据!AN411="","",IF(COUNTIF(原始数据!411:411,原始数据!AN411)&gt;1,"×",""))</f>
        <v/>
      </c>
      <c r="AG410" t="str">
        <f>IF(原始数据!AO411="","",IF(COUNTIF(原始数据!411:411,原始数据!AO411)&gt;1,"×",""))</f>
        <v/>
      </c>
      <c r="AH410" t="str">
        <f>IF(原始数据!AP411="","",IF(COUNTIF(原始数据!411:411,原始数据!AP411)&gt;1,"×",""))</f>
        <v/>
      </c>
      <c r="AI410" t="str">
        <f>IF(原始数据!AQ411="","",IF(COUNTIF(原始数据!411:411,原始数据!AQ411)&gt;1,"×",""))</f>
        <v/>
      </c>
      <c r="AJ410" t="str">
        <f>IF(原始数据!AR411="","",IF(COUNTIF(原始数据!411:411,原始数据!AR411)&gt;1,"×",""))</f>
        <v/>
      </c>
      <c r="AK410" t="str">
        <f>IF(原始数据!AS411="","",IF(COUNTIF(原始数据!411:411,原始数据!AS411)&gt;1,"×",""))</f>
        <v/>
      </c>
      <c r="AL410" t="str">
        <f>IF(原始数据!AT411="","",IF(COUNTIF(原始数据!411:411,原始数据!AT411)&gt;1,"×",""))</f>
        <v/>
      </c>
      <c r="AM410" t="str">
        <f>IF(原始数据!AU411="","",IF(COUNTIF(原始数据!411:411,原始数据!AU411)&gt;1,"×",""))</f>
        <v/>
      </c>
      <c r="AN410" t="str">
        <f>IF(原始数据!AV411="","",IF(COUNTIF(原始数据!411:411,原始数据!AV411)&gt;1,"×",""))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IF(原始数据!X412="-","",IF(原始数据!X412="","",IF(COUNT(FIND(原始数据!X412,原始数据!412:412))=2,"×","")))</f>
        <v/>
      </c>
      <c r="W411" t="str">
        <f>IF(原始数据!Y412="","",IF(COUNTIF(原始数据!412:412,原始数据!Y412)&gt;1,"×",""))</f>
        <v/>
      </c>
      <c r="X411" t="str">
        <f>IF(原始数据!Z412="","",IF(COUNTIF(原始数据!412:412,原始数据!Z412)&gt;1,"×",""))</f>
        <v/>
      </c>
      <c r="Y411" t="str">
        <f>IF(原始数据!AB412="","",IF(COUNTIF(原始数据!412:412,原始数据!AB412)&gt;1,"×",""))</f>
        <v/>
      </c>
      <c r="Z411" t="str">
        <f>IF(原始数据!AC412="","",IF(COUNTIF(原始数据!412:412,原始数据!AC412)&gt;1,"×",""))</f>
        <v/>
      </c>
      <c r="AA411" t="str">
        <f>IF(原始数据!AE412="","",IF(COUNTIF(原始数据!412:412,原始数据!AE412)&gt;1,"×",""))</f>
        <v/>
      </c>
      <c r="AB411" t="str">
        <f>IF(原始数据!AF412="","",IF(COUNTIF(原始数据!412:412,原始数据!AF412)&gt;1,"×",""))</f>
        <v/>
      </c>
      <c r="AC411" t="str">
        <f>IF(原始数据!AK412="","",IF(COUNTIF(原始数据!412:412,原始数据!AK412)&gt;1,"×",""))</f>
        <v/>
      </c>
      <c r="AD411" t="str">
        <f>IF(原始数据!AL412="","",IF(COUNTIF(原始数据!412:412,原始数据!AL412)&gt;1,"×",""))</f>
        <v/>
      </c>
      <c r="AE411" t="str">
        <f>IF(原始数据!AM412="","",IF(COUNTIF(原始数据!412:412,原始数据!AM412)&gt;1,"×",""))</f>
        <v/>
      </c>
      <c r="AF411" t="str">
        <f>IF(原始数据!AN412="","",IF(COUNTIF(原始数据!412:412,原始数据!AN412)&gt;1,"×",""))</f>
        <v/>
      </c>
      <c r="AG411" t="str">
        <f>IF(原始数据!AO412="","",IF(COUNTIF(原始数据!412:412,原始数据!AO412)&gt;1,"×",""))</f>
        <v/>
      </c>
      <c r="AH411" t="str">
        <f>IF(原始数据!AP412="","",IF(COUNTIF(原始数据!412:412,原始数据!AP412)&gt;1,"×",""))</f>
        <v/>
      </c>
      <c r="AI411" t="str">
        <f>IF(原始数据!AQ412="","",IF(COUNTIF(原始数据!412:412,原始数据!AQ412)&gt;1,"×",""))</f>
        <v/>
      </c>
      <c r="AJ411" t="str">
        <f>IF(原始数据!AR412="","",IF(COUNTIF(原始数据!412:412,原始数据!AR412)&gt;1,"×",""))</f>
        <v/>
      </c>
      <c r="AK411" t="str">
        <f>IF(原始数据!AS412="","",IF(COUNTIF(原始数据!412:412,原始数据!AS412)&gt;1,"×",""))</f>
        <v/>
      </c>
      <c r="AL411" t="str">
        <f>IF(原始数据!AT412="","",IF(COUNTIF(原始数据!412:412,原始数据!AT412)&gt;1,"×",""))</f>
        <v/>
      </c>
      <c r="AM411" t="str">
        <f>IF(原始数据!AU412="","",IF(COUNTIF(原始数据!412:412,原始数据!AU412)&gt;1,"×",""))</f>
        <v/>
      </c>
      <c r="AN411" t="str">
        <f>IF(原始数据!AV412="","",IF(COUNTIF(原始数据!412:412,原始数据!AV412)&gt;1,"×",""))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IF(原始数据!X413="-","",IF(原始数据!X413="","",IF(COUNT(FIND(原始数据!X413,原始数据!413:413))=2,"×","")))</f>
        <v/>
      </c>
      <c r="W412" t="str">
        <f>IF(原始数据!Y413="","",IF(COUNTIF(原始数据!413:413,原始数据!Y413)&gt;1,"×",""))</f>
        <v/>
      </c>
      <c r="X412" t="str">
        <f>IF(原始数据!Z413="","",IF(COUNTIF(原始数据!413:413,原始数据!Z413)&gt;1,"×",""))</f>
        <v/>
      </c>
      <c r="Y412" t="str">
        <f>IF(原始数据!AB413="","",IF(COUNTIF(原始数据!413:413,原始数据!AB413)&gt;1,"×",""))</f>
        <v/>
      </c>
      <c r="Z412" t="str">
        <f>IF(原始数据!AC413="","",IF(COUNTIF(原始数据!413:413,原始数据!AC413)&gt;1,"×",""))</f>
        <v/>
      </c>
      <c r="AA412" t="str">
        <f>IF(原始数据!AE413="","",IF(COUNTIF(原始数据!413:413,原始数据!AE413)&gt;1,"×",""))</f>
        <v/>
      </c>
      <c r="AB412" t="str">
        <f>IF(原始数据!AF413="","",IF(COUNTIF(原始数据!413:413,原始数据!AF413)&gt;1,"×",""))</f>
        <v/>
      </c>
      <c r="AC412" t="str">
        <f>IF(原始数据!AK413="","",IF(COUNTIF(原始数据!413:413,原始数据!AK413)&gt;1,"×",""))</f>
        <v/>
      </c>
      <c r="AD412" t="str">
        <f>IF(原始数据!AL413="","",IF(COUNTIF(原始数据!413:413,原始数据!AL413)&gt;1,"×",""))</f>
        <v/>
      </c>
      <c r="AE412" t="str">
        <f>IF(原始数据!AM413="","",IF(COUNTIF(原始数据!413:413,原始数据!AM413)&gt;1,"×",""))</f>
        <v/>
      </c>
      <c r="AF412" t="str">
        <f>IF(原始数据!AN413="","",IF(COUNTIF(原始数据!413:413,原始数据!AN413)&gt;1,"×",""))</f>
        <v/>
      </c>
      <c r="AG412" t="str">
        <f>IF(原始数据!AO413="","",IF(COUNTIF(原始数据!413:413,原始数据!AO413)&gt;1,"×",""))</f>
        <v/>
      </c>
      <c r="AH412" t="str">
        <f>IF(原始数据!AP413="","",IF(COUNTIF(原始数据!413:413,原始数据!AP413)&gt;1,"×",""))</f>
        <v/>
      </c>
      <c r="AI412" t="str">
        <f>IF(原始数据!AQ413="","",IF(COUNTIF(原始数据!413:413,原始数据!AQ413)&gt;1,"×",""))</f>
        <v/>
      </c>
      <c r="AJ412" t="str">
        <f>IF(原始数据!AR413="","",IF(COUNTIF(原始数据!413:413,原始数据!AR413)&gt;1,"×",""))</f>
        <v/>
      </c>
      <c r="AK412" t="str">
        <f>IF(原始数据!AS413="","",IF(COUNTIF(原始数据!413:413,原始数据!AS413)&gt;1,"×",""))</f>
        <v/>
      </c>
      <c r="AL412" t="str">
        <f>IF(原始数据!AT413="","",IF(COUNTIF(原始数据!413:413,原始数据!AT413)&gt;1,"×",""))</f>
        <v/>
      </c>
      <c r="AM412" t="str">
        <f>IF(原始数据!AU413="","",IF(COUNTIF(原始数据!413:413,原始数据!AU413)&gt;1,"×",""))</f>
        <v/>
      </c>
      <c r="AN412" t="str">
        <f>IF(原始数据!AV413="","",IF(COUNTIF(原始数据!413:413,原始数据!AV413)&gt;1,"×",""))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IF(原始数据!X414="-","",IF(原始数据!X414="","",IF(COUNT(FIND(原始数据!X414,原始数据!414:414))=2,"×","")))</f>
        <v/>
      </c>
      <c r="W413" t="str">
        <f>IF(原始数据!Y414="","",IF(COUNTIF(原始数据!414:414,原始数据!Y414)&gt;1,"×",""))</f>
        <v/>
      </c>
      <c r="X413" t="str">
        <f>IF(原始数据!Z414="","",IF(COUNTIF(原始数据!414:414,原始数据!Z414)&gt;1,"×",""))</f>
        <v/>
      </c>
      <c r="Y413" t="str">
        <f>IF(原始数据!AB414="","",IF(COUNTIF(原始数据!414:414,原始数据!AB414)&gt;1,"×",""))</f>
        <v/>
      </c>
      <c r="Z413" t="str">
        <f>IF(原始数据!AC414="","",IF(COUNTIF(原始数据!414:414,原始数据!AC414)&gt;1,"×",""))</f>
        <v/>
      </c>
      <c r="AA413" t="str">
        <f>IF(原始数据!AE414="","",IF(COUNTIF(原始数据!414:414,原始数据!AE414)&gt;1,"×",""))</f>
        <v/>
      </c>
      <c r="AB413" t="str">
        <f>IF(原始数据!AF414="","",IF(COUNTIF(原始数据!414:414,原始数据!AF414)&gt;1,"×",""))</f>
        <v/>
      </c>
      <c r="AC413" t="str">
        <f>IF(原始数据!AK414="","",IF(COUNTIF(原始数据!414:414,原始数据!AK414)&gt;1,"×",""))</f>
        <v/>
      </c>
      <c r="AD413" t="str">
        <f>IF(原始数据!AL414="","",IF(COUNTIF(原始数据!414:414,原始数据!AL414)&gt;1,"×",""))</f>
        <v/>
      </c>
      <c r="AE413" t="str">
        <f>IF(原始数据!AM414="","",IF(COUNTIF(原始数据!414:414,原始数据!AM414)&gt;1,"×",""))</f>
        <v/>
      </c>
      <c r="AF413" t="str">
        <f>IF(原始数据!AN414="","",IF(COUNTIF(原始数据!414:414,原始数据!AN414)&gt;1,"×",""))</f>
        <v/>
      </c>
      <c r="AG413" t="str">
        <f>IF(原始数据!AO414="","",IF(COUNTIF(原始数据!414:414,原始数据!AO414)&gt;1,"×",""))</f>
        <v/>
      </c>
      <c r="AH413" t="str">
        <f>IF(原始数据!AP414="","",IF(COUNTIF(原始数据!414:414,原始数据!AP414)&gt;1,"×",""))</f>
        <v/>
      </c>
      <c r="AI413" t="str">
        <f>IF(原始数据!AQ414="","",IF(COUNTIF(原始数据!414:414,原始数据!AQ414)&gt;1,"×",""))</f>
        <v/>
      </c>
      <c r="AJ413" t="str">
        <f>IF(原始数据!AR414="","",IF(COUNTIF(原始数据!414:414,原始数据!AR414)&gt;1,"×",""))</f>
        <v/>
      </c>
      <c r="AK413" t="str">
        <f>IF(原始数据!AS414="","",IF(COUNTIF(原始数据!414:414,原始数据!AS414)&gt;1,"×",""))</f>
        <v/>
      </c>
      <c r="AL413" t="str">
        <f>IF(原始数据!AT414="","",IF(COUNTIF(原始数据!414:414,原始数据!AT414)&gt;1,"×",""))</f>
        <v/>
      </c>
      <c r="AM413" t="str">
        <f>IF(原始数据!AU414="","",IF(COUNTIF(原始数据!414:414,原始数据!AU414)&gt;1,"×",""))</f>
        <v/>
      </c>
      <c r="AN413" t="str">
        <f>IF(原始数据!AV414="","",IF(COUNTIF(原始数据!414:414,原始数据!AV414)&gt;1,"×",""))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IF(原始数据!X415="-","",IF(原始数据!X415="","",IF(COUNT(FIND(原始数据!X415,原始数据!415:415))=2,"×","")))</f>
        <v/>
      </c>
      <c r="W414" t="str">
        <f>IF(原始数据!Y415="","",IF(COUNTIF(原始数据!415:415,原始数据!Y415)&gt;1,"×",""))</f>
        <v/>
      </c>
      <c r="X414" t="str">
        <f>IF(原始数据!Z415="","",IF(COUNTIF(原始数据!415:415,原始数据!Z415)&gt;1,"×",""))</f>
        <v/>
      </c>
      <c r="Y414" t="str">
        <f>IF(原始数据!AB415="","",IF(COUNTIF(原始数据!415:415,原始数据!AB415)&gt;1,"×",""))</f>
        <v/>
      </c>
      <c r="Z414" t="str">
        <f>IF(原始数据!AC415="","",IF(COUNTIF(原始数据!415:415,原始数据!AC415)&gt;1,"×",""))</f>
        <v/>
      </c>
      <c r="AA414" t="str">
        <f>IF(原始数据!AE415="","",IF(COUNTIF(原始数据!415:415,原始数据!AE415)&gt;1,"×",""))</f>
        <v/>
      </c>
      <c r="AB414" t="str">
        <f>IF(原始数据!AF415="","",IF(COUNTIF(原始数据!415:415,原始数据!AF415)&gt;1,"×",""))</f>
        <v/>
      </c>
      <c r="AC414" t="str">
        <f>IF(原始数据!AK415="","",IF(COUNTIF(原始数据!415:415,原始数据!AK415)&gt;1,"×",""))</f>
        <v/>
      </c>
      <c r="AD414" t="str">
        <f>IF(原始数据!AL415="","",IF(COUNTIF(原始数据!415:415,原始数据!AL415)&gt;1,"×",""))</f>
        <v/>
      </c>
      <c r="AE414" t="str">
        <f>IF(原始数据!AM415="","",IF(COUNTIF(原始数据!415:415,原始数据!AM415)&gt;1,"×",""))</f>
        <v/>
      </c>
      <c r="AF414" t="str">
        <f>IF(原始数据!AN415="","",IF(COUNTIF(原始数据!415:415,原始数据!AN415)&gt;1,"×",""))</f>
        <v/>
      </c>
      <c r="AG414" t="str">
        <f>IF(原始数据!AO415="","",IF(COUNTIF(原始数据!415:415,原始数据!AO415)&gt;1,"×",""))</f>
        <v/>
      </c>
      <c r="AH414" t="str">
        <f>IF(原始数据!AP415="","",IF(COUNTIF(原始数据!415:415,原始数据!AP415)&gt;1,"×",""))</f>
        <v/>
      </c>
      <c r="AI414" t="str">
        <f>IF(原始数据!AQ415="","",IF(COUNTIF(原始数据!415:415,原始数据!AQ415)&gt;1,"×",""))</f>
        <v/>
      </c>
      <c r="AJ414" t="str">
        <f>IF(原始数据!AR415="","",IF(COUNTIF(原始数据!415:415,原始数据!AR415)&gt;1,"×",""))</f>
        <v/>
      </c>
      <c r="AK414" t="str">
        <f>IF(原始数据!AS415="","",IF(COUNTIF(原始数据!415:415,原始数据!AS415)&gt;1,"×",""))</f>
        <v/>
      </c>
      <c r="AL414" t="str">
        <f>IF(原始数据!AT415="","",IF(COUNTIF(原始数据!415:415,原始数据!AT415)&gt;1,"×",""))</f>
        <v/>
      </c>
      <c r="AM414" t="str">
        <f>IF(原始数据!AU415="","",IF(COUNTIF(原始数据!415:415,原始数据!AU415)&gt;1,"×",""))</f>
        <v/>
      </c>
      <c r="AN414" t="str">
        <f>IF(原始数据!AV415="","",IF(COUNTIF(原始数据!415:415,原始数据!AV415)&gt;1,"×",""))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IF(原始数据!X416="-","",IF(原始数据!X416="","",IF(COUNT(FIND(原始数据!X416,原始数据!416:416))=2,"×","")))</f>
        <v/>
      </c>
      <c r="W415" t="str">
        <f>IF(原始数据!Y416="","",IF(COUNTIF(原始数据!416:416,原始数据!Y416)&gt;1,"×",""))</f>
        <v/>
      </c>
      <c r="X415" t="str">
        <f>IF(原始数据!Z416="","",IF(COUNTIF(原始数据!416:416,原始数据!Z416)&gt;1,"×",""))</f>
        <v/>
      </c>
      <c r="Y415" t="str">
        <f>IF(原始数据!AB416="","",IF(COUNTIF(原始数据!416:416,原始数据!AB416)&gt;1,"×",""))</f>
        <v/>
      </c>
      <c r="Z415" t="str">
        <f>IF(原始数据!AC416="","",IF(COUNTIF(原始数据!416:416,原始数据!AC416)&gt;1,"×",""))</f>
        <v/>
      </c>
      <c r="AA415" t="str">
        <f>IF(原始数据!AE416="","",IF(COUNTIF(原始数据!416:416,原始数据!AE416)&gt;1,"×",""))</f>
        <v/>
      </c>
      <c r="AB415" t="str">
        <f>IF(原始数据!AF416="","",IF(COUNTIF(原始数据!416:416,原始数据!AF416)&gt;1,"×",""))</f>
        <v/>
      </c>
      <c r="AC415" t="str">
        <f>IF(原始数据!AK416="","",IF(COUNTIF(原始数据!416:416,原始数据!AK416)&gt;1,"×",""))</f>
        <v/>
      </c>
      <c r="AD415" t="str">
        <f>IF(原始数据!AL416="","",IF(COUNTIF(原始数据!416:416,原始数据!AL416)&gt;1,"×",""))</f>
        <v/>
      </c>
      <c r="AE415" t="str">
        <f>IF(原始数据!AM416="","",IF(COUNTIF(原始数据!416:416,原始数据!AM416)&gt;1,"×",""))</f>
        <v/>
      </c>
      <c r="AF415" t="str">
        <f>IF(原始数据!AN416="","",IF(COUNTIF(原始数据!416:416,原始数据!AN416)&gt;1,"×",""))</f>
        <v/>
      </c>
      <c r="AG415" t="str">
        <f>IF(原始数据!AO416="","",IF(COUNTIF(原始数据!416:416,原始数据!AO416)&gt;1,"×",""))</f>
        <v/>
      </c>
      <c r="AH415" t="str">
        <f>IF(原始数据!AP416="","",IF(COUNTIF(原始数据!416:416,原始数据!AP416)&gt;1,"×",""))</f>
        <v/>
      </c>
      <c r="AI415" t="str">
        <f>IF(原始数据!AQ416="","",IF(COUNTIF(原始数据!416:416,原始数据!AQ416)&gt;1,"×",""))</f>
        <v/>
      </c>
      <c r="AJ415" t="str">
        <f>IF(原始数据!AR416="","",IF(COUNTIF(原始数据!416:416,原始数据!AR416)&gt;1,"×",""))</f>
        <v/>
      </c>
      <c r="AK415" t="str">
        <f>IF(原始数据!AS416="","",IF(COUNTIF(原始数据!416:416,原始数据!AS416)&gt;1,"×",""))</f>
        <v/>
      </c>
      <c r="AL415" t="str">
        <f>IF(原始数据!AT416="","",IF(COUNTIF(原始数据!416:416,原始数据!AT416)&gt;1,"×",""))</f>
        <v/>
      </c>
      <c r="AM415" t="str">
        <f>IF(原始数据!AU416="","",IF(COUNTIF(原始数据!416:416,原始数据!AU416)&gt;1,"×",""))</f>
        <v/>
      </c>
      <c r="AN415" t="str">
        <f>IF(原始数据!AV416="","",IF(COUNTIF(原始数据!416:416,原始数据!AV416)&gt;1,"×",""))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IF(原始数据!X417="-","",IF(原始数据!X417="","",IF(COUNT(FIND(原始数据!X417,原始数据!417:417))=2,"×","")))</f>
        <v/>
      </c>
      <c r="W416" t="str">
        <f>IF(原始数据!Y417="","",IF(COUNTIF(原始数据!417:417,原始数据!Y417)&gt;1,"×",""))</f>
        <v/>
      </c>
      <c r="X416" t="str">
        <f>IF(原始数据!Z417="","",IF(COUNTIF(原始数据!417:417,原始数据!Z417)&gt;1,"×",""))</f>
        <v/>
      </c>
      <c r="Y416" t="str">
        <f>IF(原始数据!AB417="","",IF(COUNTIF(原始数据!417:417,原始数据!AB417)&gt;1,"×",""))</f>
        <v/>
      </c>
      <c r="Z416" t="str">
        <f>IF(原始数据!AC417="","",IF(COUNTIF(原始数据!417:417,原始数据!AC417)&gt;1,"×",""))</f>
        <v/>
      </c>
      <c r="AA416" t="str">
        <f>IF(原始数据!AE417="","",IF(COUNTIF(原始数据!417:417,原始数据!AE417)&gt;1,"×",""))</f>
        <v/>
      </c>
      <c r="AB416" t="str">
        <f>IF(原始数据!AF417="","",IF(COUNTIF(原始数据!417:417,原始数据!AF417)&gt;1,"×",""))</f>
        <v/>
      </c>
      <c r="AC416" t="str">
        <f>IF(原始数据!AK417="","",IF(COUNTIF(原始数据!417:417,原始数据!AK417)&gt;1,"×",""))</f>
        <v/>
      </c>
      <c r="AD416" t="str">
        <f>IF(原始数据!AL417="","",IF(COUNTIF(原始数据!417:417,原始数据!AL417)&gt;1,"×",""))</f>
        <v/>
      </c>
      <c r="AE416" t="str">
        <f>IF(原始数据!AM417="","",IF(COUNTIF(原始数据!417:417,原始数据!AM417)&gt;1,"×",""))</f>
        <v/>
      </c>
      <c r="AF416" t="str">
        <f>IF(原始数据!AN417="","",IF(COUNTIF(原始数据!417:417,原始数据!AN417)&gt;1,"×",""))</f>
        <v/>
      </c>
      <c r="AG416" t="str">
        <f>IF(原始数据!AO417="","",IF(COUNTIF(原始数据!417:417,原始数据!AO417)&gt;1,"×",""))</f>
        <v/>
      </c>
      <c r="AH416" t="str">
        <f>IF(原始数据!AP417="","",IF(COUNTIF(原始数据!417:417,原始数据!AP417)&gt;1,"×",""))</f>
        <v/>
      </c>
      <c r="AI416" t="str">
        <f>IF(原始数据!AQ417="","",IF(COUNTIF(原始数据!417:417,原始数据!AQ417)&gt;1,"×",""))</f>
        <v/>
      </c>
      <c r="AJ416" t="str">
        <f>IF(原始数据!AR417="","",IF(COUNTIF(原始数据!417:417,原始数据!AR417)&gt;1,"×",""))</f>
        <v/>
      </c>
      <c r="AK416" t="str">
        <f>IF(原始数据!AS417="","",IF(COUNTIF(原始数据!417:417,原始数据!AS417)&gt;1,"×",""))</f>
        <v/>
      </c>
      <c r="AL416" t="str">
        <f>IF(原始数据!AT417="","",IF(COUNTIF(原始数据!417:417,原始数据!AT417)&gt;1,"×",""))</f>
        <v/>
      </c>
      <c r="AM416" t="str">
        <f>IF(原始数据!AU417="","",IF(COUNTIF(原始数据!417:417,原始数据!AU417)&gt;1,"×",""))</f>
        <v/>
      </c>
      <c r="AN416" t="str">
        <f>IF(原始数据!AV417="","",IF(COUNTIF(原始数据!417:417,原始数据!AV417)&gt;1,"×",""))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IF(原始数据!X418="-","",IF(原始数据!X418="","",IF(COUNT(FIND(原始数据!X418,原始数据!418:418))=2,"×","")))</f>
        <v/>
      </c>
      <c r="W417" t="str">
        <f>IF(原始数据!Y418="","",IF(COUNTIF(原始数据!418:418,原始数据!Y418)&gt;1,"×",""))</f>
        <v/>
      </c>
      <c r="X417" t="str">
        <f>IF(原始数据!Z418="","",IF(COUNTIF(原始数据!418:418,原始数据!Z418)&gt;1,"×",""))</f>
        <v/>
      </c>
      <c r="Y417" t="str">
        <f>IF(原始数据!AB418="","",IF(COUNTIF(原始数据!418:418,原始数据!AB418)&gt;1,"×",""))</f>
        <v/>
      </c>
      <c r="Z417" t="str">
        <f>IF(原始数据!AC418="","",IF(COUNTIF(原始数据!418:418,原始数据!AC418)&gt;1,"×",""))</f>
        <v/>
      </c>
      <c r="AA417" t="str">
        <f>IF(原始数据!AE418="","",IF(COUNTIF(原始数据!418:418,原始数据!AE418)&gt;1,"×",""))</f>
        <v/>
      </c>
      <c r="AB417" t="str">
        <f>IF(原始数据!AF418="","",IF(COUNTIF(原始数据!418:418,原始数据!AF418)&gt;1,"×",""))</f>
        <v/>
      </c>
      <c r="AC417" t="str">
        <f>IF(原始数据!AK418="","",IF(COUNTIF(原始数据!418:418,原始数据!AK418)&gt;1,"×",""))</f>
        <v/>
      </c>
      <c r="AD417" t="str">
        <f>IF(原始数据!AL418="","",IF(COUNTIF(原始数据!418:418,原始数据!AL418)&gt;1,"×",""))</f>
        <v/>
      </c>
      <c r="AE417" t="str">
        <f>IF(原始数据!AM418="","",IF(COUNTIF(原始数据!418:418,原始数据!AM418)&gt;1,"×",""))</f>
        <v/>
      </c>
      <c r="AF417" t="str">
        <f>IF(原始数据!AN418="","",IF(COUNTIF(原始数据!418:418,原始数据!AN418)&gt;1,"×",""))</f>
        <v/>
      </c>
      <c r="AG417" t="str">
        <f>IF(原始数据!AO418="","",IF(COUNTIF(原始数据!418:418,原始数据!AO418)&gt;1,"×",""))</f>
        <v/>
      </c>
      <c r="AH417" t="str">
        <f>IF(原始数据!AP418="","",IF(COUNTIF(原始数据!418:418,原始数据!AP418)&gt;1,"×",""))</f>
        <v/>
      </c>
      <c r="AI417" t="str">
        <f>IF(原始数据!AQ418="","",IF(COUNTIF(原始数据!418:418,原始数据!AQ418)&gt;1,"×",""))</f>
        <v/>
      </c>
      <c r="AJ417" t="str">
        <f>IF(原始数据!AR418="","",IF(COUNTIF(原始数据!418:418,原始数据!AR418)&gt;1,"×",""))</f>
        <v/>
      </c>
      <c r="AK417" t="str">
        <f>IF(原始数据!AS418="","",IF(COUNTIF(原始数据!418:418,原始数据!AS418)&gt;1,"×",""))</f>
        <v/>
      </c>
      <c r="AL417" t="str">
        <f>IF(原始数据!AT418="","",IF(COUNTIF(原始数据!418:418,原始数据!AT418)&gt;1,"×",""))</f>
        <v/>
      </c>
      <c r="AM417" t="str">
        <f>IF(原始数据!AU418="","",IF(COUNTIF(原始数据!418:418,原始数据!AU418)&gt;1,"×",""))</f>
        <v/>
      </c>
      <c r="AN417" t="str">
        <f>IF(原始数据!AV418="","",IF(COUNTIF(原始数据!418:418,原始数据!AV418)&gt;1,"×",""))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IF(原始数据!X419="-","",IF(原始数据!X419="","",IF(COUNT(FIND(原始数据!X419,原始数据!419:419))=2,"×","")))</f>
        <v/>
      </c>
      <c r="W418" t="str">
        <f>IF(原始数据!Y419="","",IF(COUNTIF(原始数据!419:419,原始数据!Y419)&gt;1,"×",""))</f>
        <v/>
      </c>
      <c r="X418" t="str">
        <f>IF(原始数据!Z419="","",IF(COUNTIF(原始数据!419:419,原始数据!Z419)&gt;1,"×",""))</f>
        <v/>
      </c>
      <c r="Y418" t="str">
        <f>IF(原始数据!AB419="","",IF(COUNTIF(原始数据!419:419,原始数据!AB419)&gt;1,"×",""))</f>
        <v/>
      </c>
      <c r="Z418" t="str">
        <f>IF(原始数据!AC419="","",IF(COUNTIF(原始数据!419:419,原始数据!AC419)&gt;1,"×",""))</f>
        <v/>
      </c>
      <c r="AA418" t="str">
        <f>IF(原始数据!AE419="","",IF(COUNTIF(原始数据!419:419,原始数据!AE419)&gt;1,"×",""))</f>
        <v/>
      </c>
      <c r="AB418" t="str">
        <f>IF(原始数据!AF419="","",IF(COUNTIF(原始数据!419:419,原始数据!AF419)&gt;1,"×",""))</f>
        <v/>
      </c>
      <c r="AC418" t="str">
        <f>IF(原始数据!AK419="","",IF(COUNTIF(原始数据!419:419,原始数据!AK419)&gt;1,"×",""))</f>
        <v/>
      </c>
      <c r="AD418" t="str">
        <f>IF(原始数据!AL419="","",IF(COUNTIF(原始数据!419:419,原始数据!AL419)&gt;1,"×",""))</f>
        <v/>
      </c>
      <c r="AE418" t="str">
        <f>IF(原始数据!AM419="","",IF(COUNTIF(原始数据!419:419,原始数据!AM419)&gt;1,"×",""))</f>
        <v/>
      </c>
      <c r="AF418" t="str">
        <f>IF(原始数据!AN419="","",IF(COUNTIF(原始数据!419:419,原始数据!AN419)&gt;1,"×",""))</f>
        <v/>
      </c>
      <c r="AG418" t="str">
        <f>IF(原始数据!AO419="","",IF(COUNTIF(原始数据!419:419,原始数据!AO419)&gt;1,"×",""))</f>
        <v/>
      </c>
      <c r="AH418" t="str">
        <f>IF(原始数据!AP419="","",IF(COUNTIF(原始数据!419:419,原始数据!AP419)&gt;1,"×",""))</f>
        <v/>
      </c>
      <c r="AI418" t="str">
        <f>IF(原始数据!AQ419="","",IF(COUNTIF(原始数据!419:419,原始数据!AQ419)&gt;1,"×",""))</f>
        <v/>
      </c>
      <c r="AJ418" t="str">
        <f>IF(原始数据!AR419="","",IF(COUNTIF(原始数据!419:419,原始数据!AR419)&gt;1,"×",""))</f>
        <v/>
      </c>
      <c r="AK418" t="str">
        <f>IF(原始数据!AS419="","",IF(COUNTIF(原始数据!419:419,原始数据!AS419)&gt;1,"×",""))</f>
        <v/>
      </c>
      <c r="AL418" t="str">
        <f>IF(原始数据!AT419="","",IF(COUNTIF(原始数据!419:419,原始数据!AT419)&gt;1,"×",""))</f>
        <v/>
      </c>
      <c r="AM418" t="str">
        <f>IF(原始数据!AU419="","",IF(COUNTIF(原始数据!419:419,原始数据!AU419)&gt;1,"×",""))</f>
        <v/>
      </c>
      <c r="AN418" t="str">
        <f>IF(原始数据!AV419="","",IF(COUNTIF(原始数据!419:419,原始数据!AV419)&gt;1,"×",""))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IF(原始数据!X420="-","",IF(原始数据!X420="","",IF(COUNT(FIND(原始数据!X420,原始数据!420:420))=2,"×","")))</f>
        <v/>
      </c>
      <c r="W419" t="str">
        <f>IF(原始数据!Y420="","",IF(COUNTIF(原始数据!420:420,原始数据!Y420)&gt;1,"×",""))</f>
        <v/>
      </c>
      <c r="X419" t="str">
        <f>IF(原始数据!Z420="","",IF(COUNTIF(原始数据!420:420,原始数据!Z420)&gt;1,"×",""))</f>
        <v/>
      </c>
      <c r="Y419" t="str">
        <f>IF(原始数据!AB420="","",IF(COUNTIF(原始数据!420:420,原始数据!AB420)&gt;1,"×",""))</f>
        <v/>
      </c>
      <c r="Z419" t="str">
        <f>IF(原始数据!AC420="","",IF(COUNTIF(原始数据!420:420,原始数据!AC420)&gt;1,"×",""))</f>
        <v/>
      </c>
      <c r="AA419" t="str">
        <f>IF(原始数据!AE420="","",IF(COUNTIF(原始数据!420:420,原始数据!AE420)&gt;1,"×",""))</f>
        <v/>
      </c>
      <c r="AB419" t="str">
        <f>IF(原始数据!AF420="","",IF(COUNTIF(原始数据!420:420,原始数据!AF420)&gt;1,"×",""))</f>
        <v/>
      </c>
      <c r="AC419" t="str">
        <f>IF(原始数据!AK420="","",IF(COUNTIF(原始数据!420:420,原始数据!AK420)&gt;1,"×",""))</f>
        <v/>
      </c>
      <c r="AD419" t="str">
        <f>IF(原始数据!AL420="","",IF(COUNTIF(原始数据!420:420,原始数据!AL420)&gt;1,"×",""))</f>
        <v/>
      </c>
      <c r="AE419" t="str">
        <f>IF(原始数据!AM420="","",IF(COUNTIF(原始数据!420:420,原始数据!AM420)&gt;1,"×",""))</f>
        <v/>
      </c>
      <c r="AF419" t="str">
        <f>IF(原始数据!AN420="","",IF(COUNTIF(原始数据!420:420,原始数据!AN420)&gt;1,"×",""))</f>
        <v/>
      </c>
      <c r="AG419" t="str">
        <f>IF(原始数据!AO420="","",IF(COUNTIF(原始数据!420:420,原始数据!AO420)&gt;1,"×",""))</f>
        <v/>
      </c>
      <c r="AH419" t="str">
        <f>IF(原始数据!AP420="","",IF(COUNTIF(原始数据!420:420,原始数据!AP420)&gt;1,"×",""))</f>
        <v/>
      </c>
      <c r="AI419" t="str">
        <f>IF(原始数据!AQ420="","",IF(COUNTIF(原始数据!420:420,原始数据!AQ420)&gt;1,"×",""))</f>
        <v/>
      </c>
      <c r="AJ419" t="str">
        <f>IF(原始数据!AR420="","",IF(COUNTIF(原始数据!420:420,原始数据!AR420)&gt;1,"×",""))</f>
        <v/>
      </c>
      <c r="AK419" t="str">
        <f>IF(原始数据!AS420="","",IF(COUNTIF(原始数据!420:420,原始数据!AS420)&gt;1,"×",""))</f>
        <v/>
      </c>
      <c r="AL419" t="str">
        <f>IF(原始数据!AT420="","",IF(COUNTIF(原始数据!420:420,原始数据!AT420)&gt;1,"×",""))</f>
        <v/>
      </c>
      <c r="AM419" t="str">
        <f>IF(原始数据!AU420="","",IF(COUNTIF(原始数据!420:420,原始数据!AU420)&gt;1,"×",""))</f>
        <v/>
      </c>
      <c r="AN419" t="str">
        <f>IF(原始数据!AV420="","",IF(COUNTIF(原始数据!420:420,原始数据!AV420)&gt;1,"×",""))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IF(原始数据!X421="-","",IF(原始数据!X421="","",IF(COUNT(FIND(原始数据!X421,原始数据!421:421))=2,"×","")))</f>
        <v/>
      </c>
      <c r="W420" t="str">
        <f>IF(原始数据!Y421="","",IF(COUNTIF(原始数据!421:421,原始数据!Y421)&gt;1,"×",""))</f>
        <v/>
      </c>
      <c r="X420" t="str">
        <f>IF(原始数据!Z421="","",IF(COUNTIF(原始数据!421:421,原始数据!Z421)&gt;1,"×",""))</f>
        <v/>
      </c>
      <c r="Y420" t="str">
        <f>IF(原始数据!AB421="","",IF(COUNTIF(原始数据!421:421,原始数据!AB421)&gt;1,"×",""))</f>
        <v/>
      </c>
      <c r="Z420" t="str">
        <f>IF(原始数据!AC421="","",IF(COUNTIF(原始数据!421:421,原始数据!AC421)&gt;1,"×",""))</f>
        <v/>
      </c>
      <c r="AA420" t="str">
        <f>IF(原始数据!AE421="","",IF(COUNTIF(原始数据!421:421,原始数据!AE421)&gt;1,"×",""))</f>
        <v/>
      </c>
      <c r="AB420" t="str">
        <f>IF(原始数据!AF421="","",IF(COUNTIF(原始数据!421:421,原始数据!AF421)&gt;1,"×",""))</f>
        <v/>
      </c>
      <c r="AC420" t="str">
        <f>IF(原始数据!AK421="","",IF(COUNTIF(原始数据!421:421,原始数据!AK421)&gt;1,"×",""))</f>
        <v/>
      </c>
      <c r="AD420" t="str">
        <f>IF(原始数据!AL421="","",IF(COUNTIF(原始数据!421:421,原始数据!AL421)&gt;1,"×",""))</f>
        <v/>
      </c>
      <c r="AE420" t="str">
        <f>IF(原始数据!AM421="","",IF(COUNTIF(原始数据!421:421,原始数据!AM421)&gt;1,"×",""))</f>
        <v/>
      </c>
      <c r="AF420" t="str">
        <f>IF(原始数据!AN421="","",IF(COUNTIF(原始数据!421:421,原始数据!AN421)&gt;1,"×",""))</f>
        <v/>
      </c>
      <c r="AG420" t="str">
        <f>IF(原始数据!AO421="","",IF(COUNTIF(原始数据!421:421,原始数据!AO421)&gt;1,"×",""))</f>
        <v/>
      </c>
      <c r="AH420" t="str">
        <f>IF(原始数据!AP421="","",IF(COUNTIF(原始数据!421:421,原始数据!AP421)&gt;1,"×",""))</f>
        <v/>
      </c>
      <c r="AI420" t="str">
        <f>IF(原始数据!AQ421="","",IF(COUNTIF(原始数据!421:421,原始数据!AQ421)&gt;1,"×",""))</f>
        <v/>
      </c>
      <c r="AJ420" t="str">
        <f>IF(原始数据!AR421="","",IF(COUNTIF(原始数据!421:421,原始数据!AR421)&gt;1,"×",""))</f>
        <v/>
      </c>
      <c r="AK420" t="str">
        <f>IF(原始数据!AS421="","",IF(COUNTIF(原始数据!421:421,原始数据!AS421)&gt;1,"×",""))</f>
        <v/>
      </c>
      <c r="AL420" t="str">
        <f>IF(原始数据!AT421="","",IF(COUNTIF(原始数据!421:421,原始数据!AT421)&gt;1,"×",""))</f>
        <v/>
      </c>
      <c r="AM420" t="str">
        <f>IF(原始数据!AU421="","",IF(COUNTIF(原始数据!421:421,原始数据!AU421)&gt;1,"×",""))</f>
        <v/>
      </c>
      <c r="AN420" t="str">
        <f>IF(原始数据!AV421="","",IF(COUNTIF(原始数据!421:421,原始数据!AV421)&gt;1,"×",""))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IF(原始数据!X422="-","",IF(原始数据!X422="","",IF(COUNT(FIND(原始数据!X422,原始数据!422:422))=2,"×","")))</f>
        <v/>
      </c>
      <c r="W421" t="str">
        <f>IF(原始数据!Y422="","",IF(COUNTIF(原始数据!422:422,原始数据!Y422)&gt;1,"×",""))</f>
        <v/>
      </c>
      <c r="X421" t="str">
        <f>IF(原始数据!Z422="","",IF(COUNTIF(原始数据!422:422,原始数据!Z422)&gt;1,"×",""))</f>
        <v/>
      </c>
      <c r="Y421" t="str">
        <f>IF(原始数据!AB422="","",IF(COUNTIF(原始数据!422:422,原始数据!AB422)&gt;1,"×",""))</f>
        <v/>
      </c>
      <c r="Z421" t="str">
        <f>IF(原始数据!AC422="","",IF(COUNTIF(原始数据!422:422,原始数据!AC422)&gt;1,"×",""))</f>
        <v/>
      </c>
      <c r="AA421" t="str">
        <f>IF(原始数据!AE422="","",IF(COUNTIF(原始数据!422:422,原始数据!AE422)&gt;1,"×",""))</f>
        <v/>
      </c>
      <c r="AB421" t="str">
        <f>IF(原始数据!AF422="","",IF(COUNTIF(原始数据!422:422,原始数据!AF422)&gt;1,"×",""))</f>
        <v/>
      </c>
      <c r="AC421" t="str">
        <f>IF(原始数据!AK422="","",IF(COUNTIF(原始数据!422:422,原始数据!AK422)&gt;1,"×",""))</f>
        <v/>
      </c>
      <c r="AD421" t="str">
        <f>IF(原始数据!AL422="","",IF(COUNTIF(原始数据!422:422,原始数据!AL422)&gt;1,"×",""))</f>
        <v/>
      </c>
      <c r="AE421" t="str">
        <f>IF(原始数据!AM422="","",IF(COUNTIF(原始数据!422:422,原始数据!AM422)&gt;1,"×",""))</f>
        <v/>
      </c>
      <c r="AF421" t="str">
        <f>IF(原始数据!AN422="","",IF(COUNTIF(原始数据!422:422,原始数据!AN422)&gt;1,"×",""))</f>
        <v/>
      </c>
      <c r="AG421" t="str">
        <f>IF(原始数据!AO422="","",IF(COUNTIF(原始数据!422:422,原始数据!AO422)&gt;1,"×",""))</f>
        <v/>
      </c>
      <c r="AH421" t="str">
        <f>IF(原始数据!AP422="","",IF(COUNTIF(原始数据!422:422,原始数据!AP422)&gt;1,"×",""))</f>
        <v/>
      </c>
      <c r="AI421" t="str">
        <f>IF(原始数据!AQ422="","",IF(COUNTIF(原始数据!422:422,原始数据!AQ422)&gt;1,"×",""))</f>
        <v/>
      </c>
      <c r="AJ421" t="str">
        <f>IF(原始数据!AR422="","",IF(COUNTIF(原始数据!422:422,原始数据!AR422)&gt;1,"×",""))</f>
        <v/>
      </c>
      <c r="AK421" t="str">
        <f>IF(原始数据!AS422="","",IF(COUNTIF(原始数据!422:422,原始数据!AS422)&gt;1,"×",""))</f>
        <v/>
      </c>
      <c r="AL421" t="str">
        <f>IF(原始数据!AT422="","",IF(COUNTIF(原始数据!422:422,原始数据!AT422)&gt;1,"×",""))</f>
        <v/>
      </c>
      <c r="AM421" t="str">
        <f>IF(原始数据!AU422="","",IF(COUNTIF(原始数据!422:422,原始数据!AU422)&gt;1,"×",""))</f>
        <v/>
      </c>
      <c r="AN421" t="str">
        <f>IF(原始数据!AV422="","",IF(COUNTIF(原始数据!422:422,原始数据!AV422)&gt;1,"×",""))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IF(原始数据!X423="-","",IF(原始数据!X423="","",IF(COUNT(FIND(原始数据!X423,原始数据!423:423))=2,"×","")))</f>
        <v/>
      </c>
      <c r="W422" t="str">
        <f>IF(原始数据!Y423="","",IF(COUNTIF(原始数据!423:423,原始数据!Y423)&gt;1,"×",""))</f>
        <v/>
      </c>
      <c r="X422" t="str">
        <f>IF(原始数据!Z423="","",IF(COUNTIF(原始数据!423:423,原始数据!Z423)&gt;1,"×",""))</f>
        <v/>
      </c>
      <c r="Y422" t="str">
        <f>IF(原始数据!AB423="","",IF(COUNTIF(原始数据!423:423,原始数据!AB423)&gt;1,"×",""))</f>
        <v/>
      </c>
      <c r="Z422" t="str">
        <f>IF(原始数据!AC423="","",IF(COUNTIF(原始数据!423:423,原始数据!AC423)&gt;1,"×",""))</f>
        <v/>
      </c>
      <c r="AA422" t="str">
        <f>IF(原始数据!AE423="","",IF(COUNTIF(原始数据!423:423,原始数据!AE423)&gt;1,"×",""))</f>
        <v/>
      </c>
      <c r="AB422" t="str">
        <f>IF(原始数据!AF423="","",IF(COUNTIF(原始数据!423:423,原始数据!AF423)&gt;1,"×",""))</f>
        <v/>
      </c>
      <c r="AC422" t="str">
        <f>IF(原始数据!AK423="","",IF(COUNTIF(原始数据!423:423,原始数据!AK423)&gt;1,"×",""))</f>
        <v/>
      </c>
      <c r="AD422" t="str">
        <f>IF(原始数据!AL423="","",IF(COUNTIF(原始数据!423:423,原始数据!AL423)&gt;1,"×",""))</f>
        <v/>
      </c>
      <c r="AE422" t="str">
        <f>IF(原始数据!AM423="","",IF(COUNTIF(原始数据!423:423,原始数据!AM423)&gt;1,"×",""))</f>
        <v/>
      </c>
      <c r="AF422" t="str">
        <f>IF(原始数据!AN423="","",IF(COUNTIF(原始数据!423:423,原始数据!AN423)&gt;1,"×",""))</f>
        <v/>
      </c>
      <c r="AG422" t="str">
        <f>IF(原始数据!AO423="","",IF(COUNTIF(原始数据!423:423,原始数据!AO423)&gt;1,"×",""))</f>
        <v/>
      </c>
      <c r="AH422" t="str">
        <f>IF(原始数据!AP423="","",IF(COUNTIF(原始数据!423:423,原始数据!AP423)&gt;1,"×",""))</f>
        <v/>
      </c>
      <c r="AI422" t="str">
        <f>IF(原始数据!AQ423="","",IF(COUNTIF(原始数据!423:423,原始数据!AQ423)&gt;1,"×",""))</f>
        <v/>
      </c>
      <c r="AJ422" t="str">
        <f>IF(原始数据!AR423="","",IF(COUNTIF(原始数据!423:423,原始数据!AR423)&gt;1,"×",""))</f>
        <v/>
      </c>
      <c r="AK422" t="str">
        <f>IF(原始数据!AS423="","",IF(COUNTIF(原始数据!423:423,原始数据!AS423)&gt;1,"×",""))</f>
        <v/>
      </c>
      <c r="AL422" t="str">
        <f>IF(原始数据!AT423="","",IF(COUNTIF(原始数据!423:423,原始数据!AT423)&gt;1,"×",""))</f>
        <v/>
      </c>
      <c r="AM422" t="str">
        <f>IF(原始数据!AU423="","",IF(COUNTIF(原始数据!423:423,原始数据!AU423)&gt;1,"×",""))</f>
        <v/>
      </c>
      <c r="AN422" t="str">
        <f>IF(原始数据!AV423="","",IF(COUNTIF(原始数据!423:423,原始数据!AV423)&gt;1,"×",""))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IF(原始数据!X424="-","",IF(原始数据!X424="","",IF(COUNT(FIND(原始数据!X424,原始数据!424:424))=2,"×","")))</f>
        <v/>
      </c>
      <c r="W423" t="str">
        <f>IF(原始数据!Y424="","",IF(COUNTIF(原始数据!424:424,原始数据!Y424)&gt;1,"×",""))</f>
        <v/>
      </c>
      <c r="X423" t="str">
        <f>IF(原始数据!Z424="","",IF(COUNTIF(原始数据!424:424,原始数据!Z424)&gt;1,"×",""))</f>
        <v/>
      </c>
      <c r="Y423" t="str">
        <f>IF(原始数据!AB424="","",IF(COUNTIF(原始数据!424:424,原始数据!AB424)&gt;1,"×",""))</f>
        <v/>
      </c>
      <c r="Z423" t="str">
        <f>IF(原始数据!AC424="","",IF(COUNTIF(原始数据!424:424,原始数据!AC424)&gt;1,"×",""))</f>
        <v/>
      </c>
      <c r="AA423" t="str">
        <f>IF(原始数据!AE424="","",IF(COUNTIF(原始数据!424:424,原始数据!AE424)&gt;1,"×",""))</f>
        <v/>
      </c>
      <c r="AB423" t="str">
        <f>IF(原始数据!AF424="","",IF(COUNTIF(原始数据!424:424,原始数据!AF424)&gt;1,"×",""))</f>
        <v/>
      </c>
      <c r="AC423" t="str">
        <f>IF(原始数据!AK424="","",IF(COUNTIF(原始数据!424:424,原始数据!AK424)&gt;1,"×",""))</f>
        <v/>
      </c>
      <c r="AD423" t="str">
        <f>IF(原始数据!AL424="","",IF(COUNTIF(原始数据!424:424,原始数据!AL424)&gt;1,"×",""))</f>
        <v/>
      </c>
      <c r="AE423" t="str">
        <f>IF(原始数据!AM424="","",IF(COUNTIF(原始数据!424:424,原始数据!AM424)&gt;1,"×",""))</f>
        <v/>
      </c>
      <c r="AF423" t="str">
        <f>IF(原始数据!AN424="","",IF(COUNTIF(原始数据!424:424,原始数据!AN424)&gt;1,"×",""))</f>
        <v/>
      </c>
      <c r="AG423" t="str">
        <f>IF(原始数据!AO424="","",IF(COUNTIF(原始数据!424:424,原始数据!AO424)&gt;1,"×",""))</f>
        <v/>
      </c>
      <c r="AH423" t="str">
        <f>IF(原始数据!AP424="","",IF(COUNTIF(原始数据!424:424,原始数据!AP424)&gt;1,"×",""))</f>
        <v/>
      </c>
      <c r="AI423" t="str">
        <f>IF(原始数据!AQ424="","",IF(COUNTIF(原始数据!424:424,原始数据!AQ424)&gt;1,"×",""))</f>
        <v/>
      </c>
      <c r="AJ423" t="str">
        <f>IF(原始数据!AR424="","",IF(COUNTIF(原始数据!424:424,原始数据!AR424)&gt;1,"×",""))</f>
        <v/>
      </c>
      <c r="AK423" t="str">
        <f>IF(原始数据!AS424="","",IF(COUNTIF(原始数据!424:424,原始数据!AS424)&gt;1,"×",""))</f>
        <v/>
      </c>
      <c r="AL423" t="str">
        <f>IF(原始数据!AT424="","",IF(COUNTIF(原始数据!424:424,原始数据!AT424)&gt;1,"×",""))</f>
        <v/>
      </c>
      <c r="AM423" t="str">
        <f>IF(原始数据!AU424="","",IF(COUNTIF(原始数据!424:424,原始数据!AU424)&gt;1,"×",""))</f>
        <v/>
      </c>
      <c r="AN423" t="str">
        <f>IF(原始数据!AV424="","",IF(COUNTIF(原始数据!424:424,原始数据!AV424)&gt;1,"×",""))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IF(原始数据!X425="-","",IF(原始数据!X425="","",IF(COUNT(FIND(原始数据!X425,原始数据!425:425))=2,"×","")))</f>
        <v/>
      </c>
      <c r="W424" t="str">
        <f>IF(原始数据!Y425="","",IF(COUNTIF(原始数据!425:425,原始数据!Y425)&gt;1,"×",""))</f>
        <v/>
      </c>
      <c r="X424" t="str">
        <f>IF(原始数据!Z425="","",IF(COUNTIF(原始数据!425:425,原始数据!Z425)&gt;1,"×",""))</f>
        <v/>
      </c>
      <c r="Y424" t="str">
        <f>IF(原始数据!AB425="","",IF(COUNTIF(原始数据!425:425,原始数据!AB425)&gt;1,"×",""))</f>
        <v/>
      </c>
      <c r="Z424" t="str">
        <f>IF(原始数据!AC425="","",IF(COUNTIF(原始数据!425:425,原始数据!AC425)&gt;1,"×",""))</f>
        <v/>
      </c>
      <c r="AA424" t="str">
        <f>IF(原始数据!AE425="","",IF(COUNTIF(原始数据!425:425,原始数据!AE425)&gt;1,"×",""))</f>
        <v/>
      </c>
      <c r="AB424" t="str">
        <f>IF(原始数据!AF425="","",IF(COUNTIF(原始数据!425:425,原始数据!AF425)&gt;1,"×",""))</f>
        <v/>
      </c>
      <c r="AC424" t="str">
        <f>IF(原始数据!AK425="","",IF(COUNTIF(原始数据!425:425,原始数据!AK425)&gt;1,"×",""))</f>
        <v/>
      </c>
      <c r="AD424" t="str">
        <f>IF(原始数据!AL425="","",IF(COUNTIF(原始数据!425:425,原始数据!AL425)&gt;1,"×",""))</f>
        <v/>
      </c>
      <c r="AE424" t="str">
        <f>IF(原始数据!AM425="","",IF(COUNTIF(原始数据!425:425,原始数据!AM425)&gt;1,"×",""))</f>
        <v/>
      </c>
      <c r="AF424" t="str">
        <f>IF(原始数据!AN425="","",IF(COUNTIF(原始数据!425:425,原始数据!AN425)&gt;1,"×",""))</f>
        <v/>
      </c>
      <c r="AG424" t="str">
        <f>IF(原始数据!AO425="","",IF(COUNTIF(原始数据!425:425,原始数据!AO425)&gt;1,"×",""))</f>
        <v/>
      </c>
      <c r="AH424" t="str">
        <f>IF(原始数据!AP425="","",IF(COUNTIF(原始数据!425:425,原始数据!AP425)&gt;1,"×",""))</f>
        <v/>
      </c>
      <c r="AI424" t="str">
        <f>IF(原始数据!AQ425="","",IF(COUNTIF(原始数据!425:425,原始数据!AQ425)&gt;1,"×",""))</f>
        <v/>
      </c>
      <c r="AJ424" t="str">
        <f>IF(原始数据!AR425="","",IF(COUNTIF(原始数据!425:425,原始数据!AR425)&gt;1,"×",""))</f>
        <v/>
      </c>
      <c r="AK424" t="str">
        <f>IF(原始数据!AS425="","",IF(COUNTIF(原始数据!425:425,原始数据!AS425)&gt;1,"×",""))</f>
        <v/>
      </c>
      <c r="AL424" t="str">
        <f>IF(原始数据!AT425="","",IF(COUNTIF(原始数据!425:425,原始数据!AT425)&gt;1,"×",""))</f>
        <v/>
      </c>
      <c r="AM424" t="str">
        <f>IF(原始数据!AU425="","",IF(COUNTIF(原始数据!425:425,原始数据!AU425)&gt;1,"×",""))</f>
        <v/>
      </c>
      <c r="AN424" t="str">
        <f>IF(原始数据!AV425="","",IF(COUNTIF(原始数据!425:425,原始数据!AV425)&gt;1,"×",""))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IF(原始数据!X426="-","",IF(原始数据!X426="","",IF(COUNT(FIND(原始数据!X426,原始数据!426:426))=2,"×","")))</f>
        <v/>
      </c>
      <c r="W425" t="str">
        <f>IF(原始数据!Y426="","",IF(COUNTIF(原始数据!426:426,原始数据!Y426)&gt;1,"×",""))</f>
        <v/>
      </c>
      <c r="X425" t="str">
        <f>IF(原始数据!Z426="","",IF(COUNTIF(原始数据!426:426,原始数据!Z426)&gt;1,"×",""))</f>
        <v/>
      </c>
      <c r="Y425" t="str">
        <f>IF(原始数据!AB426="","",IF(COUNTIF(原始数据!426:426,原始数据!AB426)&gt;1,"×",""))</f>
        <v/>
      </c>
      <c r="Z425" t="str">
        <f>IF(原始数据!AC426="","",IF(COUNTIF(原始数据!426:426,原始数据!AC426)&gt;1,"×",""))</f>
        <v/>
      </c>
      <c r="AA425" t="str">
        <f>IF(原始数据!AE426="","",IF(COUNTIF(原始数据!426:426,原始数据!AE426)&gt;1,"×",""))</f>
        <v/>
      </c>
      <c r="AB425" t="str">
        <f>IF(原始数据!AF426="","",IF(COUNTIF(原始数据!426:426,原始数据!AF426)&gt;1,"×",""))</f>
        <v/>
      </c>
      <c r="AC425" t="str">
        <f>IF(原始数据!AK426="","",IF(COUNTIF(原始数据!426:426,原始数据!AK426)&gt;1,"×",""))</f>
        <v/>
      </c>
      <c r="AD425" t="str">
        <f>IF(原始数据!AL426="","",IF(COUNTIF(原始数据!426:426,原始数据!AL426)&gt;1,"×",""))</f>
        <v/>
      </c>
      <c r="AE425" t="str">
        <f>IF(原始数据!AM426="","",IF(COUNTIF(原始数据!426:426,原始数据!AM426)&gt;1,"×",""))</f>
        <v/>
      </c>
      <c r="AF425" t="str">
        <f>IF(原始数据!AN426="","",IF(COUNTIF(原始数据!426:426,原始数据!AN426)&gt;1,"×",""))</f>
        <v/>
      </c>
      <c r="AG425" t="str">
        <f>IF(原始数据!AO426="","",IF(COUNTIF(原始数据!426:426,原始数据!AO426)&gt;1,"×",""))</f>
        <v/>
      </c>
      <c r="AH425" t="str">
        <f>IF(原始数据!AP426="","",IF(COUNTIF(原始数据!426:426,原始数据!AP426)&gt;1,"×",""))</f>
        <v/>
      </c>
      <c r="AI425" t="str">
        <f>IF(原始数据!AQ426="","",IF(COUNTIF(原始数据!426:426,原始数据!AQ426)&gt;1,"×",""))</f>
        <v/>
      </c>
      <c r="AJ425" t="str">
        <f>IF(原始数据!AR426="","",IF(COUNTIF(原始数据!426:426,原始数据!AR426)&gt;1,"×",""))</f>
        <v/>
      </c>
      <c r="AK425" t="str">
        <f>IF(原始数据!AS426="","",IF(COUNTIF(原始数据!426:426,原始数据!AS426)&gt;1,"×",""))</f>
        <v/>
      </c>
      <c r="AL425" t="str">
        <f>IF(原始数据!AT426="","",IF(COUNTIF(原始数据!426:426,原始数据!AT426)&gt;1,"×",""))</f>
        <v/>
      </c>
      <c r="AM425" t="str">
        <f>IF(原始数据!AU426="","",IF(COUNTIF(原始数据!426:426,原始数据!AU426)&gt;1,"×",""))</f>
        <v/>
      </c>
      <c r="AN425" t="str">
        <f>IF(原始数据!AV426="","",IF(COUNTIF(原始数据!426:426,原始数据!AV426)&gt;1,"×",""))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IF(原始数据!X427="-","",IF(原始数据!X427="","",IF(COUNT(FIND(原始数据!X427,原始数据!427:427))=2,"×","")))</f>
        <v/>
      </c>
      <c r="W426" t="str">
        <f>IF(原始数据!Y427="","",IF(COUNTIF(原始数据!427:427,原始数据!Y427)&gt;1,"×",""))</f>
        <v/>
      </c>
      <c r="X426" t="str">
        <f>IF(原始数据!Z427="","",IF(COUNTIF(原始数据!427:427,原始数据!Z427)&gt;1,"×",""))</f>
        <v/>
      </c>
      <c r="Y426" t="str">
        <f>IF(原始数据!AB427="","",IF(COUNTIF(原始数据!427:427,原始数据!AB427)&gt;1,"×",""))</f>
        <v/>
      </c>
      <c r="Z426" t="str">
        <f>IF(原始数据!AC427="","",IF(COUNTIF(原始数据!427:427,原始数据!AC427)&gt;1,"×",""))</f>
        <v/>
      </c>
      <c r="AA426" t="str">
        <f>IF(原始数据!AE427="","",IF(COUNTIF(原始数据!427:427,原始数据!AE427)&gt;1,"×",""))</f>
        <v/>
      </c>
      <c r="AB426" t="str">
        <f>IF(原始数据!AF427="","",IF(COUNTIF(原始数据!427:427,原始数据!AF427)&gt;1,"×",""))</f>
        <v/>
      </c>
      <c r="AC426" t="str">
        <f>IF(原始数据!AK427="","",IF(COUNTIF(原始数据!427:427,原始数据!AK427)&gt;1,"×",""))</f>
        <v/>
      </c>
      <c r="AD426" t="str">
        <f>IF(原始数据!AL427="","",IF(COUNTIF(原始数据!427:427,原始数据!AL427)&gt;1,"×",""))</f>
        <v/>
      </c>
      <c r="AE426" t="str">
        <f>IF(原始数据!AM427="","",IF(COUNTIF(原始数据!427:427,原始数据!AM427)&gt;1,"×",""))</f>
        <v/>
      </c>
      <c r="AF426" t="str">
        <f>IF(原始数据!AN427="","",IF(COUNTIF(原始数据!427:427,原始数据!AN427)&gt;1,"×",""))</f>
        <v/>
      </c>
      <c r="AG426" t="str">
        <f>IF(原始数据!AO427="","",IF(COUNTIF(原始数据!427:427,原始数据!AO427)&gt;1,"×",""))</f>
        <v/>
      </c>
      <c r="AH426" t="str">
        <f>IF(原始数据!AP427="","",IF(COUNTIF(原始数据!427:427,原始数据!AP427)&gt;1,"×",""))</f>
        <v/>
      </c>
      <c r="AI426" t="str">
        <f>IF(原始数据!AQ427="","",IF(COUNTIF(原始数据!427:427,原始数据!AQ427)&gt;1,"×",""))</f>
        <v/>
      </c>
      <c r="AJ426" t="str">
        <f>IF(原始数据!AR427="","",IF(COUNTIF(原始数据!427:427,原始数据!AR427)&gt;1,"×",""))</f>
        <v/>
      </c>
      <c r="AK426" t="str">
        <f>IF(原始数据!AS427="","",IF(COUNTIF(原始数据!427:427,原始数据!AS427)&gt;1,"×",""))</f>
        <v/>
      </c>
      <c r="AL426" t="str">
        <f>IF(原始数据!AT427="","",IF(COUNTIF(原始数据!427:427,原始数据!AT427)&gt;1,"×",""))</f>
        <v/>
      </c>
      <c r="AM426" t="str">
        <f>IF(原始数据!AU427="","",IF(COUNTIF(原始数据!427:427,原始数据!AU427)&gt;1,"×",""))</f>
        <v/>
      </c>
      <c r="AN426" t="str">
        <f>IF(原始数据!AV427="","",IF(COUNTIF(原始数据!427:427,原始数据!AV427)&gt;1,"×",""))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IF(原始数据!X428="-","",IF(原始数据!X428="","",IF(COUNT(FIND(原始数据!X428,原始数据!428:428))=2,"×","")))</f>
        <v/>
      </c>
      <c r="W427" t="str">
        <f>IF(原始数据!Y428="","",IF(COUNTIF(原始数据!428:428,原始数据!Y428)&gt;1,"×",""))</f>
        <v/>
      </c>
      <c r="X427" t="str">
        <f>IF(原始数据!Z428="","",IF(COUNTIF(原始数据!428:428,原始数据!Z428)&gt;1,"×",""))</f>
        <v/>
      </c>
      <c r="Y427" t="str">
        <f>IF(原始数据!AB428="","",IF(COUNTIF(原始数据!428:428,原始数据!AB428)&gt;1,"×",""))</f>
        <v/>
      </c>
      <c r="Z427" t="str">
        <f>IF(原始数据!AC428="","",IF(COUNTIF(原始数据!428:428,原始数据!AC428)&gt;1,"×",""))</f>
        <v/>
      </c>
      <c r="AA427" t="str">
        <f>IF(原始数据!AE428="","",IF(COUNTIF(原始数据!428:428,原始数据!AE428)&gt;1,"×",""))</f>
        <v/>
      </c>
      <c r="AB427" t="str">
        <f>IF(原始数据!AF428="","",IF(COUNTIF(原始数据!428:428,原始数据!AF428)&gt;1,"×",""))</f>
        <v/>
      </c>
      <c r="AC427" t="str">
        <f>IF(原始数据!AK428="","",IF(COUNTIF(原始数据!428:428,原始数据!AK428)&gt;1,"×",""))</f>
        <v/>
      </c>
      <c r="AD427" t="str">
        <f>IF(原始数据!AL428="","",IF(COUNTIF(原始数据!428:428,原始数据!AL428)&gt;1,"×",""))</f>
        <v/>
      </c>
      <c r="AE427" t="str">
        <f>IF(原始数据!AM428="","",IF(COUNTIF(原始数据!428:428,原始数据!AM428)&gt;1,"×",""))</f>
        <v/>
      </c>
      <c r="AF427" t="str">
        <f>IF(原始数据!AN428="","",IF(COUNTIF(原始数据!428:428,原始数据!AN428)&gt;1,"×",""))</f>
        <v/>
      </c>
      <c r="AG427" t="str">
        <f>IF(原始数据!AO428="","",IF(COUNTIF(原始数据!428:428,原始数据!AO428)&gt;1,"×",""))</f>
        <v/>
      </c>
      <c r="AH427" t="str">
        <f>IF(原始数据!AP428="","",IF(COUNTIF(原始数据!428:428,原始数据!AP428)&gt;1,"×",""))</f>
        <v/>
      </c>
      <c r="AI427" t="str">
        <f>IF(原始数据!AQ428="","",IF(COUNTIF(原始数据!428:428,原始数据!AQ428)&gt;1,"×",""))</f>
        <v/>
      </c>
      <c r="AJ427" t="str">
        <f>IF(原始数据!AR428="","",IF(COUNTIF(原始数据!428:428,原始数据!AR428)&gt;1,"×",""))</f>
        <v/>
      </c>
      <c r="AK427" t="str">
        <f>IF(原始数据!AS428="","",IF(COUNTIF(原始数据!428:428,原始数据!AS428)&gt;1,"×",""))</f>
        <v/>
      </c>
      <c r="AL427" t="str">
        <f>IF(原始数据!AT428="","",IF(COUNTIF(原始数据!428:428,原始数据!AT428)&gt;1,"×",""))</f>
        <v/>
      </c>
      <c r="AM427" t="str">
        <f>IF(原始数据!AU428="","",IF(COUNTIF(原始数据!428:428,原始数据!AU428)&gt;1,"×",""))</f>
        <v/>
      </c>
      <c r="AN427" t="str">
        <f>IF(原始数据!AV428="","",IF(COUNTIF(原始数据!428:428,原始数据!AV428)&gt;1,"×",""))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IF(原始数据!X429="-","",IF(原始数据!X429="","",IF(COUNT(FIND(原始数据!X429,原始数据!429:429))=2,"×","")))</f>
        <v/>
      </c>
      <c r="W428" t="str">
        <f>IF(原始数据!Y429="","",IF(COUNTIF(原始数据!429:429,原始数据!Y429)&gt;1,"×",""))</f>
        <v/>
      </c>
      <c r="X428" t="str">
        <f>IF(原始数据!Z429="","",IF(COUNTIF(原始数据!429:429,原始数据!Z429)&gt;1,"×",""))</f>
        <v/>
      </c>
      <c r="Y428" t="str">
        <f>IF(原始数据!AB429="","",IF(COUNTIF(原始数据!429:429,原始数据!AB429)&gt;1,"×",""))</f>
        <v/>
      </c>
      <c r="Z428" t="str">
        <f>IF(原始数据!AC429="","",IF(COUNTIF(原始数据!429:429,原始数据!AC429)&gt;1,"×",""))</f>
        <v/>
      </c>
      <c r="AA428" t="str">
        <f>IF(原始数据!AE429="","",IF(COUNTIF(原始数据!429:429,原始数据!AE429)&gt;1,"×",""))</f>
        <v/>
      </c>
      <c r="AB428" t="str">
        <f>IF(原始数据!AF429="","",IF(COUNTIF(原始数据!429:429,原始数据!AF429)&gt;1,"×",""))</f>
        <v/>
      </c>
      <c r="AC428" t="str">
        <f>IF(原始数据!AK429="","",IF(COUNTIF(原始数据!429:429,原始数据!AK429)&gt;1,"×",""))</f>
        <v/>
      </c>
      <c r="AD428" t="str">
        <f>IF(原始数据!AL429="","",IF(COUNTIF(原始数据!429:429,原始数据!AL429)&gt;1,"×",""))</f>
        <v/>
      </c>
      <c r="AE428" t="str">
        <f>IF(原始数据!AM429="","",IF(COUNTIF(原始数据!429:429,原始数据!AM429)&gt;1,"×",""))</f>
        <v/>
      </c>
      <c r="AF428" t="str">
        <f>IF(原始数据!AN429="","",IF(COUNTIF(原始数据!429:429,原始数据!AN429)&gt;1,"×",""))</f>
        <v/>
      </c>
      <c r="AG428" t="str">
        <f>IF(原始数据!AO429="","",IF(COUNTIF(原始数据!429:429,原始数据!AO429)&gt;1,"×",""))</f>
        <v/>
      </c>
      <c r="AH428" t="str">
        <f>IF(原始数据!AP429="","",IF(COUNTIF(原始数据!429:429,原始数据!AP429)&gt;1,"×",""))</f>
        <v/>
      </c>
      <c r="AI428" t="str">
        <f>IF(原始数据!AQ429="","",IF(COUNTIF(原始数据!429:429,原始数据!AQ429)&gt;1,"×",""))</f>
        <v/>
      </c>
      <c r="AJ428" t="str">
        <f>IF(原始数据!AR429="","",IF(COUNTIF(原始数据!429:429,原始数据!AR429)&gt;1,"×",""))</f>
        <v/>
      </c>
      <c r="AK428" t="str">
        <f>IF(原始数据!AS429="","",IF(COUNTIF(原始数据!429:429,原始数据!AS429)&gt;1,"×",""))</f>
        <v/>
      </c>
      <c r="AL428" t="str">
        <f>IF(原始数据!AT429="","",IF(COUNTIF(原始数据!429:429,原始数据!AT429)&gt;1,"×",""))</f>
        <v/>
      </c>
      <c r="AM428" t="str">
        <f>IF(原始数据!AU429="","",IF(COUNTIF(原始数据!429:429,原始数据!AU429)&gt;1,"×",""))</f>
        <v/>
      </c>
      <c r="AN428" t="str">
        <f>IF(原始数据!AV429="","",IF(COUNTIF(原始数据!429:429,原始数据!AV429)&gt;1,"×",""))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IF(原始数据!X430="-","",IF(原始数据!X430="","",IF(COUNT(FIND(原始数据!X430,原始数据!430:430))=2,"×","")))</f>
        <v/>
      </c>
      <c r="W429" t="str">
        <f>IF(原始数据!Y430="","",IF(COUNTIF(原始数据!430:430,原始数据!Y430)&gt;1,"×",""))</f>
        <v/>
      </c>
      <c r="X429" t="str">
        <f>IF(原始数据!Z430="","",IF(COUNTIF(原始数据!430:430,原始数据!Z430)&gt;1,"×",""))</f>
        <v/>
      </c>
      <c r="Y429" t="str">
        <f>IF(原始数据!AB430="","",IF(COUNTIF(原始数据!430:430,原始数据!AB430)&gt;1,"×",""))</f>
        <v/>
      </c>
      <c r="Z429" t="str">
        <f>IF(原始数据!AC430="","",IF(COUNTIF(原始数据!430:430,原始数据!AC430)&gt;1,"×",""))</f>
        <v/>
      </c>
      <c r="AA429" t="str">
        <f>IF(原始数据!AE430="","",IF(COUNTIF(原始数据!430:430,原始数据!AE430)&gt;1,"×",""))</f>
        <v/>
      </c>
      <c r="AB429" t="str">
        <f>IF(原始数据!AF430="","",IF(COUNTIF(原始数据!430:430,原始数据!AF430)&gt;1,"×",""))</f>
        <v/>
      </c>
      <c r="AC429" t="str">
        <f>IF(原始数据!AK430="","",IF(COUNTIF(原始数据!430:430,原始数据!AK430)&gt;1,"×",""))</f>
        <v/>
      </c>
      <c r="AD429" t="str">
        <f>IF(原始数据!AL430="","",IF(COUNTIF(原始数据!430:430,原始数据!AL430)&gt;1,"×",""))</f>
        <v/>
      </c>
      <c r="AE429" t="str">
        <f>IF(原始数据!AM430="","",IF(COUNTIF(原始数据!430:430,原始数据!AM430)&gt;1,"×",""))</f>
        <v/>
      </c>
      <c r="AF429" t="str">
        <f>IF(原始数据!AN430="","",IF(COUNTIF(原始数据!430:430,原始数据!AN430)&gt;1,"×",""))</f>
        <v/>
      </c>
      <c r="AG429" t="str">
        <f>IF(原始数据!AO430="","",IF(COUNTIF(原始数据!430:430,原始数据!AO430)&gt;1,"×",""))</f>
        <v/>
      </c>
      <c r="AH429" t="str">
        <f>IF(原始数据!AP430="","",IF(COUNTIF(原始数据!430:430,原始数据!AP430)&gt;1,"×",""))</f>
        <v/>
      </c>
      <c r="AI429" t="str">
        <f>IF(原始数据!AQ430="","",IF(COUNTIF(原始数据!430:430,原始数据!AQ430)&gt;1,"×",""))</f>
        <v/>
      </c>
      <c r="AJ429" t="str">
        <f>IF(原始数据!AR430="","",IF(COUNTIF(原始数据!430:430,原始数据!AR430)&gt;1,"×",""))</f>
        <v/>
      </c>
      <c r="AK429" t="str">
        <f>IF(原始数据!AS430="","",IF(COUNTIF(原始数据!430:430,原始数据!AS430)&gt;1,"×",""))</f>
        <v/>
      </c>
      <c r="AL429" t="str">
        <f>IF(原始数据!AT430="","",IF(COUNTIF(原始数据!430:430,原始数据!AT430)&gt;1,"×",""))</f>
        <v/>
      </c>
      <c r="AM429" t="str">
        <f>IF(原始数据!AU430="","",IF(COUNTIF(原始数据!430:430,原始数据!AU430)&gt;1,"×",""))</f>
        <v/>
      </c>
      <c r="AN429" t="str">
        <f>IF(原始数据!AV430="","",IF(COUNTIF(原始数据!430:430,原始数据!AV430)&gt;1,"×",""))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IF(原始数据!X431="-","",IF(原始数据!X431="","",IF(COUNT(FIND(原始数据!X431,原始数据!431:431))=2,"×","")))</f>
        <v/>
      </c>
      <c r="W430" t="str">
        <f>IF(原始数据!Y431="","",IF(COUNTIF(原始数据!431:431,原始数据!Y431)&gt;1,"×",""))</f>
        <v/>
      </c>
      <c r="X430" t="str">
        <f>IF(原始数据!Z431="","",IF(COUNTIF(原始数据!431:431,原始数据!Z431)&gt;1,"×",""))</f>
        <v/>
      </c>
      <c r="Y430" t="str">
        <f>IF(原始数据!AB431="","",IF(COUNTIF(原始数据!431:431,原始数据!AB431)&gt;1,"×",""))</f>
        <v/>
      </c>
      <c r="Z430" t="str">
        <f>IF(原始数据!AC431="","",IF(COUNTIF(原始数据!431:431,原始数据!AC431)&gt;1,"×",""))</f>
        <v/>
      </c>
      <c r="AA430" t="str">
        <f>IF(原始数据!AE431="","",IF(COUNTIF(原始数据!431:431,原始数据!AE431)&gt;1,"×",""))</f>
        <v/>
      </c>
      <c r="AB430" t="str">
        <f>IF(原始数据!AF431="","",IF(COUNTIF(原始数据!431:431,原始数据!AF431)&gt;1,"×",""))</f>
        <v/>
      </c>
      <c r="AC430" t="str">
        <f>IF(原始数据!AK431="","",IF(COUNTIF(原始数据!431:431,原始数据!AK431)&gt;1,"×",""))</f>
        <v/>
      </c>
      <c r="AD430" t="str">
        <f>IF(原始数据!AL431="","",IF(COUNTIF(原始数据!431:431,原始数据!AL431)&gt;1,"×",""))</f>
        <v/>
      </c>
      <c r="AE430" t="str">
        <f>IF(原始数据!AM431="","",IF(COUNTIF(原始数据!431:431,原始数据!AM431)&gt;1,"×",""))</f>
        <v/>
      </c>
      <c r="AF430" t="str">
        <f>IF(原始数据!AN431="","",IF(COUNTIF(原始数据!431:431,原始数据!AN431)&gt;1,"×",""))</f>
        <v/>
      </c>
      <c r="AG430" t="str">
        <f>IF(原始数据!AO431="","",IF(COUNTIF(原始数据!431:431,原始数据!AO431)&gt;1,"×",""))</f>
        <v/>
      </c>
      <c r="AH430" t="str">
        <f>IF(原始数据!AP431="","",IF(COUNTIF(原始数据!431:431,原始数据!AP431)&gt;1,"×",""))</f>
        <v/>
      </c>
      <c r="AI430" t="str">
        <f>IF(原始数据!AQ431="","",IF(COUNTIF(原始数据!431:431,原始数据!AQ431)&gt;1,"×",""))</f>
        <v/>
      </c>
      <c r="AJ430" t="str">
        <f>IF(原始数据!AR431="","",IF(COUNTIF(原始数据!431:431,原始数据!AR431)&gt;1,"×",""))</f>
        <v/>
      </c>
      <c r="AK430" t="str">
        <f>IF(原始数据!AS431="","",IF(COUNTIF(原始数据!431:431,原始数据!AS431)&gt;1,"×",""))</f>
        <v/>
      </c>
      <c r="AL430" t="str">
        <f>IF(原始数据!AT431="","",IF(COUNTIF(原始数据!431:431,原始数据!AT431)&gt;1,"×",""))</f>
        <v/>
      </c>
      <c r="AM430" t="str">
        <f>IF(原始数据!AU431="","",IF(COUNTIF(原始数据!431:431,原始数据!AU431)&gt;1,"×",""))</f>
        <v/>
      </c>
      <c r="AN430" t="str">
        <f>IF(原始数据!AV431="","",IF(COUNTIF(原始数据!431:431,原始数据!AV431)&gt;1,"×",""))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IF(原始数据!X432="-","",IF(原始数据!X432="","",IF(COUNT(FIND(原始数据!X432,原始数据!432:432))=2,"×","")))</f>
        <v/>
      </c>
      <c r="W431" t="str">
        <f>IF(原始数据!Y432="","",IF(COUNTIF(原始数据!432:432,原始数据!Y432)&gt;1,"×",""))</f>
        <v/>
      </c>
      <c r="X431" t="str">
        <f>IF(原始数据!Z432="","",IF(COUNTIF(原始数据!432:432,原始数据!Z432)&gt;1,"×",""))</f>
        <v/>
      </c>
      <c r="Y431" t="str">
        <f>IF(原始数据!AB432="","",IF(COUNTIF(原始数据!432:432,原始数据!AB432)&gt;1,"×",""))</f>
        <v/>
      </c>
      <c r="Z431" t="str">
        <f>IF(原始数据!AC432="","",IF(COUNTIF(原始数据!432:432,原始数据!AC432)&gt;1,"×",""))</f>
        <v/>
      </c>
      <c r="AA431" t="str">
        <f>IF(原始数据!AE432="","",IF(COUNTIF(原始数据!432:432,原始数据!AE432)&gt;1,"×",""))</f>
        <v/>
      </c>
      <c r="AB431" t="str">
        <f>IF(原始数据!AF432="","",IF(COUNTIF(原始数据!432:432,原始数据!AF432)&gt;1,"×",""))</f>
        <v/>
      </c>
      <c r="AC431" t="str">
        <f>IF(原始数据!AK432="","",IF(COUNTIF(原始数据!432:432,原始数据!AK432)&gt;1,"×",""))</f>
        <v/>
      </c>
      <c r="AD431" t="str">
        <f>IF(原始数据!AL432="","",IF(COUNTIF(原始数据!432:432,原始数据!AL432)&gt;1,"×",""))</f>
        <v/>
      </c>
      <c r="AE431" t="str">
        <f>IF(原始数据!AM432="","",IF(COUNTIF(原始数据!432:432,原始数据!AM432)&gt;1,"×",""))</f>
        <v/>
      </c>
      <c r="AF431" t="str">
        <f>IF(原始数据!AN432="","",IF(COUNTIF(原始数据!432:432,原始数据!AN432)&gt;1,"×",""))</f>
        <v/>
      </c>
      <c r="AG431" t="str">
        <f>IF(原始数据!AO432="","",IF(COUNTIF(原始数据!432:432,原始数据!AO432)&gt;1,"×",""))</f>
        <v/>
      </c>
      <c r="AH431" t="str">
        <f>IF(原始数据!AP432="","",IF(COUNTIF(原始数据!432:432,原始数据!AP432)&gt;1,"×",""))</f>
        <v/>
      </c>
      <c r="AI431" t="str">
        <f>IF(原始数据!AQ432="","",IF(COUNTIF(原始数据!432:432,原始数据!AQ432)&gt;1,"×",""))</f>
        <v/>
      </c>
      <c r="AJ431" t="str">
        <f>IF(原始数据!AR432="","",IF(COUNTIF(原始数据!432:432,原始数据!AR432)&gt;1,"×",""))</f>
        <v/>
      </c>
      <c r="AK431" t="str">
        <f>IF(原始数据!AS432="","",IF(COUNTIF(原始数据!432:432,原始数据!AS432)&gt;1,"×",""))</f>
        <v/>
      </c>
      <c r="AL431" t="str">
        <f>IF(原始数据!AT432="","",IF(COUNTIF(原始数据!432:432,原始数据!AT432)&gt;1,"×",""))</f>
        <v/>
      </c>
      <c r="AM431" t="str">
        <f>IF(原始数据!AU432="","",IF(COUNTIF(原始数据!432:432,原始数据!AU432)&gt;1,"×",""))</f>
        <v/>
      </c>
      <c r="AN431" t="str">
        <f>IF(原始数据!AV432="","",IF(COUNTIF(原始数据!432:432,原始数据!AV432)&gt;1,"×",""))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IF(原始数据!X433="-","",IF(原始数据!X433="","",IF(COUNT(FIND(原始数据!X433,原始数据!433:433))=2,"×","")))</f>
        <v/>
      </c>
      <c r="W432" t="str">
        <f>IF(原始数据!Y433="","",IF(COUNTIF(原始数据!433:433,原始数据!Y433)&gt;1,"×",""))</f>
        <v/>
      </c>
      <c r="X432" t="str">
        <f>IF(原始数据!Z433="","",IF(COUNTIF(原始数据!433:433,原始数据!Z433)&gt;1,"×",""))</f>
        <v/>
      </c>
      <c r="Y432" t="str">
        <f>IF(原始数据!AB433="","",IF(COUNTIF(原始数据!433:433,原始数据!AB433)&gt;1,"×",""))</f>
        <v/>
      </c>
      <c r="Z432" t="str">
        <f>IF(原始数据!AC433="","",IF(COUNTIF(原始数据!433:433,原始数据!AC433)&gt;1,"×",""))</f>
        <v/>
      </c>
      <c r="AA432" t="str">
        <f>IF(原始数据!AE433="","",IF(COUNTIF(原始数据!433:433,原始数据!AE433)&gt;1,"×",""))</f>
        <v/>
      </c>
      <c r="AB432" t="str">
        <f>IF(原始数据!AF433="","",IF(COUNTIF(原始数据!433:433,原始数据!AF433)&gt;1,"×",""))</f>
        <v/>
      </c>
      <c r="AC432" t="str">
        <f>IF(原始数据!AK433="","",IF(COUNTIF(原始数据!433:433,原始数据!AK433)&gt;1,"×",""))</f>
        <v/>
      </c>
      <c r="AD432" t="str">
        <f>IF(原始数据!AL433="","",IF(COUNTIF(原始数据!433:433,原始数据!AL433)&gt;1,"×",""))</f>
        <v/>
      </c>
      <c r="AE432" t="str">
        <f>IF(原始数据!AM433="","",IF(COUNTIF(原始数据!433:433,原始数据!AM433)&gt;1,"×",""))</f>
        <v/>
      </c>
      <c r="AF432" t="str">
        <f>IF(原始数据!AN433="","",IF(COUNTIF(原始数据!433:433,原始数据!AN433)&gt;1,"×",""))</f>
        <v/>
      </c>
      <c r="AG432" t="str">
        <f>IF(原始数据!AO433="","",IF(COUNTIF(原始数据!433:433,原始数据!AO433)&gt;1,"×",""))</f>
        <v/>
      </c>
      <c r="AH432" t="str">
        <f>IF(原始数据!AP433="","",IF(COUNTIF(原始数据!433:433,原始数据!AP433)&gt;1,"×",""))</f>
        <v/>
      </c>
      <c r="AI432" t="str">
        <f>IF(原始数据!AQ433="","",IF(COUNTIF(原始数据!433:433,原始数据!AQ433)&gt;1,"×",""))</f>
        <v/>
      </c>
      <c r="AJ432" t="str">
        <f>IF(原始数据!AR433="","",IF(COUNTIF(原始数据!433:433,原始数据!AR433)&gt;1,"×",""))</f>
        <v/>
      </c>
      <c r="AK432" t="str">
        <f>IF(原始数据!AS433="","",IF(COUNTIF(原始数据!433:433,原始数据!AS433)&gt;1,"×",""))</f>
        <v/>
      </c>
      <c r="AL432" t="str">
        <f>IF(原始数据!AT433="","",IF(COUNTIF(原始数据!433:433,原始数据!AT433)&gt;1,"×",""))</f>
        <v/>
      </c>
      <c r="AM432" t="str">
        <f>IF(原始数据!AU433="","",IF(COUNTIF(原始数据!433:433,原始数据!AU433)&gt;1,"×",""))</f>
        <v/>
      </c>
      <c r="AN432" t="str">
        <f>IF(原始数据!AV433="","",IF(COUNTIF(原始数据!433:433,原始数据!AV433)&gt;1,"×",""))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IF(原始数据!X434="-","",IF(原始数据!X434="","",IF(COUNT(FIND(原始数据!X434,原始数据!434:434))=2,"×","")))</f>
        <v/>
      </c>
      <c r="W433" t="str">
        <f>IF(原始数据!Y434="","",IF(COUNTIF(原始数据!434:434,原始数据!Y434)&gt;1,"×",""))</f>
        <v/>
      </c>
      <c r="X433" t="str">
        <f>IF(原始数据!Z434="","",IF(COUNTIF(原始数据!434:434,原始数据!Z434)&gt;1,"×",""))</f>
        <v/>
      </c>
      <c r="Y433" t="str">
        <f>IF(原始数据!AB434="","",IF(COUNTIF(原始数据!434:434,原始数据!AB434)&gt;1,"×",""))</f>
        <v/>
      </c>
      <c r="Z433" t="str">
        <f>IF(原始数据!AC434="","",IF(COUNTIF(原始数据!434:434,原始数据!AC434)&gt;1,"×",""))</f>
        <v/>
      </c>
      <c r="AA433" t="str">
        <f>IF(原始数据!AE434="","",IF(COUNTIF(原始数据!434:434,原始数据!AE434)&gt;1,"×",""))</f>
        <v/>
      </c>
      <c r="AB433" t="str">
        <f>IF(原始数据!AF434="","",IF(COUNTIF(原始数据!434:434,原始数据!AF434)&gt;1,"×",""))</f>
        <v/>
      </c>
      <c r="AC433" t="str">
        <f>IF(原始数据!AK434="","",IF(COUNTIF(原始数据!434:434,原始数据!AK434)&gt;1,"×",""))</f>
        <v/>
      </c>
      <c r="AD433" t="str">
        <f>IF(原始数据!AL434="","",IF(COUNTIF(原始数据!434:434,原始数据!AL434)&gt;1,"×",""))</f>
        <v/>
      </c>
      <c r="AE433" t="str">
        <f>IF(原始数据!AM434="","",IF(COUNTIF(原始数据!434:434,原始数据!AM434)&gt;1,"×",""))</f>
        <v/>
      </c>
      <c r="AF433" t="str">
        <f>IF(原始数据!AN434="","",IF(COUNTIF(原始数据!434:434,原始数据!AN434)&gt;1,"×",""))</f>
        <v/>
      </c>
      <c r="AG433" t="str">
        <f>IF(原始数据!AO434="","",IF(COUNTIF(原始数据!434:434,原始数据!AO434)&gt;1,"×",""))</f>
        <v/>
      </c>
      <c r="AH433" t="str">
        <f>IF(原始数据!AP434="","",IF(COUNTIF(原始数据!434:434,原始数据!AP434)&gt;1,"×",""))</f>
        <v/>
      </c>
      <c r="AI433" t="str">
        <f>IF(原始数据!AQ434="","",IF(COUNTIF(原始数据!434:434,原始数据!AQ434)&gt;1,"×",""))</f>
        <v/>
      </c>
      <c r="AJ433" t="str">
        <f>IF(原始数据!AR434="","",IF(COUNTIF(原始数据!434:434,原始数据!AR434)&gt;1,"×",""))</f>
        <v/>
      </c>
      <c r="AK433" t="str">
        <f>IF(原始数据!AS434="","",IF(COUNTIF(原始数据!434:434,原始数据!AS434)&gt;1,"×",""))</f>
        <v/>
      </c>
      <c r="AL433" t="str">
        <f>IF(原始数据!AT434="","",IF(COUNTIF(原始数据!434:434,原始数据!AT434)&gt;1,"×",""))</f>
        <v/>
      </c>
      <c r="AM433" t="str">
        <f>IF(原始数据!AU434="","",IF(COUNTIF(原始数据!434:434,原始数据!AU434)&gt;1,"×",""))</f>
        <v/>
      </c>
      <c r="AN433" t="str">
        <f>IF(原始数据!AV434="","",IF(COUNTIF(原始数据!434:434,原始数据!AV434)&gt;1,"×",""))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IF(原始数据!X435="-","",IF(原始数据!X435="","",IF(COUNT(FIND(原始数据!X435,原始数据!435:435))=2,"×","")))</f>
        <v/>
      </c>
      <c r="W434" t="str">
        <f>IF(原始数据!Y435="","",IF(COUNTIF(原始数据!435:435,原始数据!Y435)&gt;1,"×",""))</f>
        <v/>
      </c>
      <c r="X434" t="str">
        <f>IF(原始数据!Z435="","",IF(COUNTIF(原始数据!435:435,原始数据!Z435)&gt;1,"×",""))</f>
        <v/>
      </c>
      <c r="Y434" t="str">
        <f>IF(原始数据!AB435="","",IF(COUNTIF(原始数据!435:435,原始数据!AB435)&gt;1,"×",""))</f>
        <v/>
      </c>
      <c r="Z434" t="str">
        <f>IF(原始数据!AC435="","",IF(COUNTIF(原始数据!435:435,原始数据!AC435)&gt;1,"×",""))</f>
        <v/>
      </c>
      <c r="AA434" t="str">
        <f>IF(原始数据!AE435="","",IF(COUNTIF(原始数据!435:435,原始数据!AE435)&gt;1,"×",""))</f>
        <v/>
      </c>
      <c r="AB434" t="str">
        <f>IF(原始数据!AF435="","",IF(COUNTIF(原始数据!435:435,原始数据!AF435)&gt;1,"×",""))</f>
        <v/>
      </c>
      <c r="AC434" t="str">
        <f>IF(原始数据!AK435="","",IF(COUNTIF(原始数据!435:435,原始数据!AK435)&gt;1,"×",""))</f>
        <v/>
      </c>
      <c r="AD434" t="str">
        <f>IF(原始数据!AL435="","",IF(COUNTIF(原始数据!435:435,原始数据!AL435)&gt;1,"×",""))</f>
        <v/>
      </c>
      <c r="AE434" t="str">
        <f>IF(原始数据!AM435="","",IF(COUNTIF(原始数据!435:435,原始数据!AM435)&gt;1,"×",""))</f>
        <v/>
      </c>
      <c r="AF434" t="str">
        <f>IF(原始数据!AN435="","",IF(COUNTIF(原始数据!435:435,原始数据!AN435)&gt;1,"×",""))</f>
        <v/>
      </c>
      <c r="AG434" t="str">
        <f>IF(原始数据!AO435="","",IF(COUNTIF(原始数据!435:435,原始数据!AO435)&gt;1,"×",""))</f>
        <v/>
      </c>
      <c r="AH434" t="str">
        <f>IF(原始数据!AP435="","",IF(COUNTIF(原始数据!435:435,原始数据!AP435)&gt;1,"×",""))</f>
        <v/>
      </c>
      <c r="AI434" t="str">
        <f>IF(原始数据!AQ435="","",IF(COUNTIF(原始数据!435:435,原始数据!AQ435)&gt;1,"×",""))</f>
        <v/>
      </c>
      <c r="AJ434" t="str">
        <f>IF(原始数据!AR435="","",IF(COUNTIF(原始数据!435:435,原始数据!AR435)&gt;1,"×",""))</f>
        <v/>
      </c>
      <c r="AK434" t="str">
        <f>IF(原始数据!AS435="","",IF(COUNTIF(原始数据!435:435,原始数据!AS435)&gt;1,"×",""))</f>
        <v/>
      </c>
      <c r="AL434" t="str">
        <f>IF(原始数据!AT435="","",IF(COUNTIF(原始数据!435:435,原始数据!AT435)&gt;1,"×",""))</f>
        <v/>
      </c>
      <c r="AM434" t="str">
        <f>IF(原始数据!AU435="","",IF(COUNTIF(原始数据!435:435,原始数据!AU435)&gt;1,"×",""))</f>
        <v/>
      </c>
      <c r="AN434" t="str">
        <f>IF(原始数据!AV435="","",IF(COUNTIF(原始数据!435:435,原始数据!AV435)&gt;1,"×",""))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IF(原始数据!X436="-","",IF(原始数据!X436="","",IF(COUNT(FIND(原始数据!X436,原始数据!436:436))=2,"×","")))</f>
        <v/>
      </c>
      <c r="W435" t="str">
        <f>IF(原始数据!Y436="","",IF(COUNTIF(原始数据!436:436,原始数据!Y436)&gt;1,"×",""))</f>
        <v/>
      </c>
      <c r="X435" t="str">
        <f>IF(原始数据!Z436="","",IF(COUNTIF(原始数据!436:436,原始数据!Z436)&gt;1,"×",""))</f>
        <v/>
      </c>
      <c r="Y435" t="str">
        <f>IF(原始数据!AB436="","",IF(COUNTIF(原始数据!436:436,原始数据!AB436)&gt;1,"×",""))</f>
        <v/>
      </c>
      <c r="Z435" t="str">
        <f>IF(原始数据!AC436="","",IF(COUNTIF(原始数据!436:436,原始数据!AC436)&gt;1,"×",""))</f>
        <v/>
      </c>
      <c r="AA435" t="str">
        <f>IF(原始数据!AE436="","",IF(COUNTIF(原始数据!436:436,原始数据!AE436)&gt;1,"×",""))</f>
        <v/>
      </c>
      <c r="AB435" t="str">
        <f>IF(原始数据!AF436="","",IF(COUNTIF(原始数据!436:436,原始数据!AF436)&gt;1,"×",""))</f>
        <v/>
      </c>
      <c r="AC435" t="str">
        <f>IF(原始数据!AK436="","",IF(COUNTIF(原始数据!436:436,原始数据!AK436)&gt;1,"×",""))</f>
        <v/>
      </c>
      <c r="AD435" t="str">
        <f>IF(原始数据!AL436="","",IF(COUNTIF(原始数据!436:436,原始数据!AL436)&gt;1,"×",""))</f>
        <v/>
      </c>
      <c r="AE435" t="str">
        <f>IF(原始数据!AM436="","",IF(COUNTIF(原始数据!436:436,原始数据!AM436)&gt;1,"×",""))</f>
        <v/>
      </c>
      <c r="AF435" t="str">
        <f>IF(原始数据!AN436="","",IF(COUNTIF(原始数据!436:436,原始数据!AN436)&gt;1,"×",""))</f>
        <v/>
      </c>
      <c r="AG435" t="str">
        <f>IF(原始数据!AO436="","",IF(COUNTIF(原始数据!436:436,原始数据!AO436)&gt;1,"×",""))</f>
        <v/>
      </c>
      <c r="AH435" t="str">
        <f>IF(原始数据!AP436="","",IF(COUNTIF(原始数据!436:436,原始数据!AP436)&gt;1,"×",""))</f>
        <v/>
      </c>
      <c r="AI435" t="str">
        <f>IF(原始数据!AQ436="","",IF(COUNTIF(原始数据!436:436,原始数据!AQ436)&gt;1,"×",""))</f>
        <v/>
      </c>
      <c r="AJ435" t="str">
        <f>IF(原始数据!AR436="","",IF(COUNTIF(原始数据!436:436,原始数据!AR436)&gt;1,"×",""))</f>
        <v/>
      </c>
      <c r="AK435" t="str">
        <f>IF(原始数据!AS436="","",IF(COUNTIF(原始数据!436:436,原始数据!AS436)&gt;1,"×",""))</f>
        <v/>
      </c>
      <c r="AL435" t="str">
        <f>IF(原始数据!AT436="","",IF(COUNTIF(原始数据!436:436,原始数据!AT436)&gt;1,"×",""))</f>
        <v/>
      </c>
      <c r="AM435" t="str">
        <f>IF(原始数据!AU436="","",IF(COUNTIF(原始数据!436:436,原始数据!AU436)&gt;1,"×",""))</f>
        <v/>
      </c>
      <c r="AN435" t="str">
        <f>IF(原始数据!AV436="","",IF(COUNTIF(原始数据!436:436,原始数据!AV436)&gt;1,"×",""))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IF(原始数据!X437="-","",IF(原始数据!X437="","",IF(COUNT(FIND(原始数据!X437,原始数据!437:437))=2,"×","")))</f>
        <v/>
      </c>
      <c r="W436" t="str">
        <f>IF(原始数据!Y437="","",IF(COUNTIF(原始数据!437:437,原始数据!Y437)&gt;1,"×",""))</f>
        <v/>
      </c>
      <c r="X436" t="str">
        <f>IF(原始数据!Z437="","",IF(COUNTIF(原始数据!437:437,原始数据!Z437)&gt;1,"×",""))</f>
        <v/>
      </c>
      <c r="Y436" t="str">
        <f>IF(原始数据!AB437="","",IF(COUNTIF(原始数据!437:437,原始数据!AB437)&gt;1,"×",""))</f>
        <v/>
      </c>
      <c r="Z436" t="str">
        <f>IF(原始数据!AC437="","",IF(COUNTIF(原始数据!437:437,原始数据!AC437)&gt;1,"×",""))</f>
        <v/>
      </c>
      <c r="AA436" t="str">
        <f>IF(原始数据!AE437="","",IF(COUNTIF(原始数据!437:437,原始数据!AE437)&gt;1,"×",""))</f>
        <v/>
      </c>
      <c r="AB436" t="str">
        <f>IF(原始数据!AF437="","",IF(COUNTIF(原始数据!437:437,原始数据!AF437)&gt;1,"×",""))</f>
        <v/>
      </c>
      <c r="AC436" t="str">
        <f>IF(原始数据!AK437="","",IF(COUNTIF(原始数据!437:437,原始数据!AK437)&gt;1,"×",""))</f>
        <v/>
      </c>
      <c r="AD436" t="str">
        <f>IF(原始数据!AL437="","",IF(COUNTIF(原始数据!437:437,原始数据!AL437)&gt;1,"×",""))</f>
        <v/>
      </c>
      <c r="AE436" t="str">
        <f>IF(原始数据!AM437="","",IF(COUNTIF(原始数据!437:437,原始数据!AM437)&gt;1,"×",""))</f>
        <v/>
      </c>
      <c r="AF436" t="str">
        <f>IF(原始数据!AN437="","",IF(COUNTIF(原始数据!437:437,原始数据!AN437)&gt;1,"×",""))</f>
        <v/>
      </c>
      <c r="AG436" t="str">
        <f>IF(原始数据!AO437="","",IF(COUNTIF(原始数据!437:437,原始数据!AO437)&gt;1,"×",""))</f>
        <v/>
      </c>
      <c r="AH436" t="str">
        <f>IF(原始数据!AP437="","",IF(COUNTIF(原始数据!437:437,原始数据!AP437)&gt;1,"×",""))</f>
        <v/>
      </c>
      <c r="AI436" t="str">
        <f>IF(原始数据!AQ437="","",IF(COUNTIF(原始数据!437:437,原始数据!AQ437)&gt;1,"×",""))</f>
        <v/>
      </c>
      <c r="AJ436" t="str">
        <f>IF(原始数据!AR437="","",IF(COUNTIF(原始数据!437:437,原始数据!AR437)&gt;1,"×",""))</f>
        <v/>
      </c>
      <c r="AK436" t="str">
        <f>IF(原始数据!AS437="","",IF(COUNTIF(原始数据!437:437,原始数据!AS437)&gt;1,"×",""))</f>
        <v/>
      </c>
      <c r="AL436" t="str">
        <f>IF(原始数据!AT437="","",IF(COUNTIF(原始数据!437:437,原始数据!AT437)&gt;1,"×",""))</f>
        <v/>
      </c>
      <c r="AM436" t="str">
        <f>IF(原始数据!AU437="","",IF(COUNTIF(原始数据!437:437,原始数据!AU437)&gt;1,"×",""))</f>
        <v/>
      </c>
      <c r="AN436" t="str">
        <f>IF(原始数据!AV437="","",IF(COUNTIF(原始数据!437:437,原始数据!AV437)&gt;1,"×",""))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IF(原始数据!X438="-","",IF(原始数据!X438="","",IF(COUNT(FIND(原始数据!X438,原始数据!438:438))=2,"×","")))</f>
        <v/>
      </c>
      <c r="W437" t="str">
        <f>IF(原始数据!Y438="","",IF(COUNTIF(原始数据!438:438,原始数据!Y438)&gt;1,"×",""))</f>
        <v/>
      </c>
      <c r="X437" t="str">
        <f>IF(原始数据!Z438="","",IF(COUNTIF(原始数据!438:438,原始数据!Z438)&gt;1,"×",""))</f>
        <v/>
      </c>
      <c r="Y437" t="str">
        <f>IF(原始数据!AB438="","",IF(COUNTIF(原始数据!438:438,原始数据!AB438)&gt;1,"×",""))</f>
        <v/>
      </c>
      <c r="Z437" t="str">
        <f>IF(原始数据!AC438="","",IF(COUNTIF(原始数据!438:438,原始数据!AC438)&gt;1,"×",""))</f>
        <v/>
      </c>
      <c r="AA437" t="str">
        <f>IF(原始数据!AE438="","",IF(COUNTIF(原始数据!438:438,原始数据!AE438)&gt;1,"×",""))</f>
        <v/>
      </c>
      <c r="AB437" t="str">
        <f>IF(原始数据!AF438="","",IF(COUNTIF(原始数据!438:438,原始数据!AF438)&gt;1,"×",""))</f>
        <v/>
      </c>
      <c r="AC437" t="str">
        <f>IF(原始数据!AK438="","",IF(COUNTIF(原始数据!438:438,原始数据!AK438)&gt;1,"×",""))</f>
        <v/>
      </c>
      <c r="AD437" t="str">
        <f>IF(原始数据!AL438="","",IF(COUNTIF(原始数据!438:438,原始数据!AL438)&gt;1,"×",""))</f>
        <v/>
      </c>
      <c r="AE437" t="str">
        <f>IF(原始数据!AM438="","",IF(COUNTIF(原始数据!438:438,原始数据!AM438)&gt;1,"×",""))</f>
        <v/>
      </c>
      <c r="AF437" t="str">
        <f>IF(原始数据!AN438="","",IF(COUNTIF(原始数据!438:438,原始数据!AN438)&gt;1,"×",""))</f>
        <v/>
      </c>
      <c r="AG437" t="str">
        <f>IF(原始数据!AO438="","",IF(COUNTIF(原始数据!438:438,原始数据!AO438)&gt;1,"×",""))</f>
        <v/>
      </c>
      <c r="AH437" t="str">
        <f>IF(原始数据!AP438="","",IF(COUNTIF(原始数据!438:438,原始数据!AP438)&gt;1,"×",""))</f>
        <v/>
      </c>
      <c r="AI437" t="str">
        <f>IF(原始数据!AQ438="","",IF(COUNTIF(原始数据!438:438,原始数据!AQ438)&gt;1,"×",""))</f>
        <v/>
      </c>
      <c r="AJ437" t="str">
        <f>IF(原始数据!AR438="","",IF(COUNTIF(原始数据!438:438,原始数据!AR438)&gt;1,"×",""))</f>
        <v/>
      </c>
      <c r="AK437" t="str">
        <f>IF(原始数据!AS438="","",IF(COUNTIF(原始数据!438:438,原始数据!AS438)&gt;1,"×",""))</f>
        <v/>
      </c>
      <c r="AL437" t="str">
        <f>IF(原始数据!AT438="","",IF(COUNTIF(原始数据!438:438,原始数据!AT438)&gt;1,"×",""))</f>
        <v/>
      </c>
      <c r="AM437" t="str">
        <f>IF(原始数据!AU438="","",IF(COUNTIF(原始数据!438:438,原始数据!AU438)&gt;1,"×",""))</f>
        <v/>
      </c>
      <c r="AN437" t="str">
        <f>IF(原始数据!AV438="","",IF(COUNTIF(原始数据!438:438,原始数据!AV438)&gt;1,"×",""))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IF(原始数据!X439="-","",IF(原始数据!X439="","",IF(COUNT(FIND(原始数据!X439,原始数据!439:439))=2,"×","")))</f>
        <v/>
      </c>
      <c r="W438" t="str">
        <f>IF(原始数据!Y439="","",IF(COUNTIF(原始数据!439:439,原始数据!Y439)&gt;1,"×",""))</f>
        <v/>
      </c>
      <c r="X438" t="str">
        <f>IF(原始数据!Z439="","",IF(COUNTIF(原始数据!439:439,原始数据!Z439)&gt;1,"×",""))</f>
        <v/>
      </c>
      <c r="Y438" t="str">
        <f>IF(原始数据!AB439="","",IF(COUNTIF(原始数据!439:439,原始数据!AB439)&gt;1,"×",""))</f>
        <v/>
      </c>
      <c r="Z438" t="str">
        <f>IF(原始数据!AC439="","",IF(COUNTIF(原始数据!439:439,原始数据!AC439)&gt;1,"×",""))</f>
        <v/>
      </c>
      <c r="AA438" t="str">
        <f>IF(原始数据!AE439="","",IF(COUNTIF(原始数据!439:439,原始数据!AE439)&gt;1,"×",""))</f>
        <v/>
      </c>
      <c r="AB438" t="str">
        <f>IF(原始数据!AF439="","",IF(COUNTIF(原始数据!439:439,原始数据!AF439)&gt;1,"×",""))</f>
        <v/>
      </c>
      <c r="AC438" t="str">
        <f>IF(原始数据!AK439="","",IF(COUNTIF(原始数据!439:439,原始数据!AK439)&gt;1,"×",""))</f>
        <v/>
      </c>
      <c r="AD438" t="str">
        <f>IF(原始数据!AL439="","",IF(COUNTIF(原始数据!439:439,原始数据!AL439)&gt;1,"×",""))</f>
        <v/>
      </c>
      <c r="AE438" t="str">
        <f>IF(原始数据!AM439="","",IF(COUNTIF(原始数据!439:439,原始数据!AM439)&gt;1,"×",""))</f>
        <v/>
      </c>
      <c r="AF438" t="str">
        <f>IF(原始数据!AN439="","",IF(COUNTIF(原始数据!439:439,原始数据!AN439)&gt;1,"×",""))</f>
        <v/>
      </c>
      <c r="AG438" t="str">
        <f>IF(原始数据!AO439="","",IF(COUNTIF(原始数据!439:439,原始数据!AO439)&gt;1,"×",""))</f>
        <v/>
      </c>
      <c r="AH438" t="str">
        <f>IF(原始数据!AP439="","",IF(COUNTIF(原始数据!439:439,原始数据!AP439)&gt;1,"×",""))</f>
        <v/>
      </c>
      <c r="AI438" t="str">
        <f>IF(原始数据!AQ439="","",IF(COUNTIF(原始数据!439:439,原始数据!AQ439)&gt;1,"×",""))</f>
        <v/>
      </c>
      <c r="AJ438" t="str">
        <f>IF(原始数据!AR439="","",IF(COUNTIF(原始数据!439:439,原始数据!AR439)&gt;1,"×",""))</f>
        <v/>
      </c>
      <c r="AK438" t="str">
        <f>IF(原始数据!AS439="","",IF(COUNTIF(原始数据!439:439,原始数据!AS439)&gt;1,"×",""))</f>
        <v/>
      </c>
      <c r="AL438" t="str">
        <f>IF(原始数据!AT439="","",IF(COUNTIF(原始数据!439:439,原始数据!AT439)&gt;1,"×",""))</f>
        <v/>
      </c>
      <c r="AM438" t="str">
        <f>IF(原始数据!AU439="","",IF(COUNTIF(原始数据!439:439,原始数据!AU439)&gt;1,"×",""))</f>
        <v/>
      </c>
      <c r="AN438" t="str">
        <f>IF(原始数据!AV439="","",IF(COUNTIF(原始数据!439:439,原始数据!AV439)&gt;1,"×",""))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IF(原始数据!X440="-","",IF(原始数据!X440="","",IF(COUNT(FIND(原始数据!X440,原始数据!440:440))=2,"×","")))</f>
        <v/>
      </c>
      <c r="W439" t="str">
        <f>IF(原始数据!Y440="","",IF(COUNTIF(原始数据!440:440,原始数据!Y440)&gt;1,"×",""))</f>
        <v/>
      </c>
      <c r="X439" t="str">
        <f>IF(原始数据!Z440="","",IF(COUNTIF(原始数据!440:440,原始数据!Z440)&gt;1,"×",""))</f>
        <v/>
      </c>
      <c r="Y439" t="str">
        <f>IF(原始数据!AB440="","",IF(COUNTIF(原始数据!440:440,原始数据!AB440)&gt;1,"×",""))</f>
        <v/>
      </c>
      <c r="Z439" t="str">
        <f>IF(原始数据!AC440="","",IF(COUNTIF(原始数据!440:440,原始数据!AC440)&gt;1,"×",""))</f>
        <v/>
      </c>
      <c r="AA439" t="str">
        <f>IF(原始数据!AE440="","",IF(COUNTIF(原始数据!440:440,原始数据!AE440)&gt;1,"×",""))</f>
        <v/>
      </c>
      <c r="AB439" t="str">
        <f>IF(原始数据!AF440="","",IF(COUNTIF(原始数据!440:440,原始数据!AF440)&gt;1,"×",""))</f>
        <v/>
      </c>
      <c r="AC439" t="str">
        <f>IF(原始数据!AK440="","",IF(COUNTIF(原始数据!440:440,原始数据!AK440)&gt;1,"×",""))</f>
        <v/>
      </c>
      <c r="AD439" t="str">
        <f>IF(原始数据!AL440="","",IF(COUNTIF(原始数据!440:440,原始数据!AL440)&gt;1,"×",""))</f>
        <v/>
      </c>
      <c r="AE439" t="str">
        <f>IF(原始数据!AM440="","",IF(COUNTIF(原始数据!440:440,原始数据!AM440)&gt;1,"×",""))</f>
        <v/>
      </c>
      <c r="AF439" t="str">
        <f>IF(原始数据!AN440="","",IF(COUNTIF(原始数据!440:440,原始数据!AN440)&gt;1,"×",""))</f>
        <v/>
      </c>
      <c r="AG439" t="str">
        <f>IF(原始数据!AO440="","",IF(COUNTIF(原始数据!440:440,原始数据!AO440)&gt;1,"×",""))</f>
        <v/>
      </c>
      <c r="AH439" t="str">
        <f>IF(原始数据!AP440="","",IF(COUNTIF(原始数据!440:440,原始数据!AP440)&gt;1,"×",""))</f>
        <v/>
      </c>
      <c r="AI439" t="str">
        <f>IF(原始数据!AQ440="","",IF(COUNTIF(原始数据!440:440,原始数据!AQ440)&gt;1,"×",""))</f>
        <v/>
      </c>
      <c r="AJ439" t="str">
        <f>IF(原始数据!AR440="","",IF(COUNTIF(原始数据!440:440,原始数据!AR440)&gt;1,"×",""))</f>
        <v/>
      </c>
      <c r="AK439" t="str">
        <f>IF(原始数据!AS440="","",IF(COUNTIF(原始数据!440:440,原始数据!AS440)&gt;1,"×",""))</f>
        <v/>
      </c>
      <c r="AL439" t="str">
        <f>IF(原始数据!AT440="","",IF(COUNTIF(原始数据!440:440,原始数据!AT440)&gt;1,"×",""))</f>
        <v/>
      </c>
      <c r="AM439" t="str">
        <f>IF(原始数据!AU440="","",IF(COUNTIF(原始数据!440:440,原始数据!AU440)&gt;1,"×",""))</f>
        <v/>
      </c>
      <c r="AN439" t="str">
        <f>IF(原始数据!AV440="","",IF(COUNTIF(原始数据!440:440,原始数据!AV440)&gt;1,"×",""))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IF(原始数据!X441="-","",IF(原始数据!X441="","",IF(COUNT(FIND(原始数据!X441,原始数据!441:441))=2,"×","")))</f>
        <v/>
      </c>
      <c r="W440" t="str">
        <f>IF(原始数据!Y441="","",IF(COUNTIF(原始数据!441:441,原始数据!Y441)&gt;1,"×",""))</f>
        <v/>
      </c>
      <c r="X440" t="str">
        <f>IF(原始数据!Z441="","",IF(COUNTIF(原始数据!441:441,原始数据!Z441)&gt;1,"×",""))</f>
        <v/>
      </c>
      <c r="Y440" t="str">
        <f>IF(原始数据!AB441="","",IF(COUNTIF(原始数据!441:441,原始数据!AB441)&gt;1,"×",""))</f>
        <v/>
      </c>
      <c r="Z440" t="str">
        <f>IF(原始数据!AC441="","",IF(COUNTIF(原始数据!441:441,原始数据!AC441)&gt;1,"×",""))</f>
        <v/>
      </c>
      <c r="AA440" t="str">
        <f>IF(原始数据!AE441="","",IF(COUNTIF(原始数据!441:441,原始数据!AE441)&gt;1,"×",""))</f>
        <v/>
      </c>
      <c r="AB440" t="str">
        <f>IF(原始数据!AF441="","",IF(COUNTIF(原始数据!441:441,原始数据!AF441)&gt;1,"×",""))</f>
        <v/>
      </c>
      <c r="AC440" t="str">
        <f>IF(原始数据!AK441="","",IF(COUNTIF(原始数据!441:441,原始数据!AK441)&gt;1,"×",""))</f>
        <v/>
      </c>
      <c r="AD440" t="str">
        <f>IF(原始数据!AL441="","",IF(COUNTIF(原始数据!441:441,原始数据!AL441)&gt;1,"×",""))</f>
        <v/>
      </c>
      <c r="AE440" t="str">
        <f>IF(原始数据!AM441="","",IF(COUNTIF(原始数据!441:441,原始数据!AM441)&gt;1,"×",""))</f>
        <v/>
      </c>
      <c r="AF440" t="str">
        <f>IF(原始数据!AN441="","",IF(COUNTIF(原始数据!441:441,原始数据!AN441)&gt;1,"×",""))</f>
        <v/>
      </c>
      <c r="AG440" t="str">
        <f>IF(原始数据!AO441="","",IF(COUNTIF(原始数据!441:441,原始数据!AO441)&gt;1,"×",""))</f>
        <v/>
      </c>
      <c r="AH440" t="str">
        <f>IF(原始数据!AP441="","",IF(COUNTIF(原始数据!441:441,原始数据!AP441)&gt;1,"×",""))</f>
        <v/>
      </c>
      <c r="AI440" t="str">
        <f>IF(原始数据!AQ441="","",IF(COUNTIF(原始数据!441:441,原始数据!AQ441)&gt;1,"×",""))</f>
        <v/>
      </c>
      <c r="AJ440" t="str">
        <f>IF(原始数据!AR441="","",IF(COUNTIF(原始数据!441:441,原始数据!AR441)&gt;1,"×",""))</f>
        <v/>
      </c>
      <c r="AK440" t="str">
        <f>IF(原始数据!AS441="","",IF(COUNTIF(原始数据!441:441,原始数据!AS441)&gt;1,"×",""))</f>
        <v/>
      </c>
      <c r="AL440" t="str">
        <f>IF(原始数据!AT441="","",IF(COUNTIF(原始数据!441:441,原始数据!AT441)&gt;1,"×",""))</f>
        <v/>
      </c>
      <c r="AM440" t="str">
        <f>IF(原始数据!AU441="","",IF(COUNTIF(原始数据!441:441,原始数据!AU441)&gt;1,"×",""))</f>
        <v/>
      </c>
      <c r="AN440" t="str">
        <f>IF(原始数据!AV441="","",IF(COUNTIF(原始数据!441:441,原始数据!AV441)&gt;1,"×",""))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IF(原始数据!X442="-","",IF(原始数据!X442="","",IF(COUNT(FIND(原始数据!X442,原始数据!442:442))=2,"×","")))</f>
        <v/>
      </c>
      <c r="W441" t="str">
        <f>IF(原始数据!Y442="","",IF(COUNTIF(原始数据!442:442,原始数据!Y442)&gt;1,"×",""))</f>
        <v/>
      </c>
      <c r="X441" t="str">
        <f>IF(原始数据!Z442="","",IF(COUNTIF(原始数据!442:442,原始数据!Z442)&gt;1,"×",""))</f>
        <v/>
      </c>
      <c r="Y441" t="str">
        <f>IF(原始数据!AB442="","",IF(COUNTIF(原始数据!442:442,原始数据!AB442)&gt;1,"×",""))</f>
        <v/>
      </c>
      <c r="Z441" t="str">
        <f>IF(原始数据!AC442="","",IF(COUNTIF(原始数据!442:442,原始数据!AC442)&gt;1,"×",""))</f>
        <v/>
      </c>
      <c r="AA441" t="str">
        <f>IF(原始数据!AE442="","",IF(COUNTIF(原始数据!442:442,原始数据!AE442)&gt;1,"×",""))</f>
        <v/>
      </c>
      <c r="AB441" t="str">
        <f>IF(原始数据!AF442="","",IF(COUNTIF(原始数据!442:442,原始数据!AF442)&gt;1,"×",""))</f>
        <v/>
      </c>
      <c r="AC441" t="str">
        <f>IF(原始数据!AK442="","",IF(COUNTIF(原始数据!442:442,原始数据!AK442)&gt;1,"×",""))</f>
        <v/>
      </c>
      <c r="AD441" t="str">
        <f>IF(原始数据!AL442="","",IF(COUNTIF(原始数据!442:442,原始数据!AL442)&gt;1,"×",""))</f>
        <v/>
      </c>
      <c r="AE441" t="str">
        <f>IF(原始数据!AM442="","",IF(COUNTIF(原始数据!442:442,原始数据!AM442)&gt;1,"×",""))</f>
        <v/>
      </c>
      <c r="AF441" t="str">
        <f>IF(原始数据!AN442="","",IF(COUNTIF(原始数据!442:442,原始数据!AN442)&gt;1,"×",""))</f>
        <v/>
      </c>
      <c r="AG441" t="str">
        <f>IF(原始数据!AO442="","",IF(COUNTIF(原始数据!442:442,原始数据!AO442)&gt;1,"×",""))</f>
        <v/>
      </c>
      <c r="AH441" t="str">
        <f>IF(原始数据!AP442="","",IF(COUNTIF(原始数据!442:442,原始数据!AP442)&gt;1,"×",""))</f>
        <v/>
      </c>
      <c r="AI441" t="str">
        <f>IF(原始数据!AQ442="","",IF(COUNTIF(原始数据!442:442,原始数据!AQ442)&gt;1,"×",""))</f>
        <v/>
      </c>
      <c r="AJ441" t="str">
        <f>IF(原始数据!AR442="","",IF(COUNTIF(原始数据!442:442,原始数据!AR442)&gt;1,"×",""))</f>
        <v/>
      </c>
      <c r="AK441" t="str">
        <f>IF(原始数据!AS442="","",IF(COUNTIF(原始数据!442:442,原始数据!AS442)&gt;1,"×",""))</f>
        <v/>
      </c>
      <c r="AL441" t="str">
        <f>IF(原始数据!AT442="","",IF(COUNTIF(原始数据!442:442,原始数据!AT442)&gt;1,"×",""))</f>
        <v/>
      </c>
      <c r="AM441" t="str">
        <f>IF(原始数据!AU442="","",IF(COUNTIF(原始数据!442:442,原始数据!AU442)&gt;1,"×",""))</f>
        <v/>
      </c>
      <c r="AN441" t="str">
        <f>IF(原始数据!AV442="","",IF(COUNTIF(原始数据!442:442,原始数据!AV442)&gt;1,"×",""))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IF(原始数据!X443="-","",IF(原始数据!X443="","",IF(COUNT(FIND(原始数据!X443,原始数据!443:443))=2,"×","")))</f>
        <v/>
      </c>
      <c r="W442" t="str">
        <f>IF(原始数据!Y443="","",IF(COUNTIF(原始数据!443:443,原始数据!Y443)&gt;1,"×",""))</f>
        <v/>
      </c>
      <c r="X442" t="str">
        <f>IF(原始数据!Z443="","",IF(COUNTIF(原始数据!443:443,原始数据!Z443)&gt;1,"×",""))</f>
        <v/>
      </c>
      <c r="Y442" t="str">
        <f>IF(原始数据!AB443="","",IF(COUNTIF(原始数据!443:443,原始数据!AB443)&gt;1,"×",""))</f>
        <v/>
      </c>
      <c r="Z442" t="str">
        <f>IF(原始数据!AC443="","",IF(COUNTIF(原始数据!443:443,原始数据!AC443)&gt;1,"×",""))</f>
        <v/>
      </c>
      <c r="AA442" t="str">
        <f>IF(原始数据!AE443="","",IF(COUNTIF(原始数据!443:443,原始数据!AE443)&gt;1,"×",""))</f>
        <v/>
      </c>
      <c r="AB442" t="str">
        <f>IF(原始数据!AF443="","",IF(COUNTIF(原始数据!443:443,原始数据!AF443)&gt;1,"×",""))</f>
        <v/>
      </c>
      <c r="AC442" t="str">
        <f>IF(原始数据!AK443="","",IF(COUNTIF(原始数据!443:443,原始数据!AK443)&gt;1,"×",""))</f>
        <v/>
      </c>
      <c r="AD442" t="str">
        <f>IF(原始数据!AL443="","",IF(COUNTIF(原始数据!443:443,原始数据!AL443)&gt;1,"×",""))</f>
        <v/>
      </c>
      <c r="AE442" t="str">
        <f>IF(原始数据!AM443="","",IF(COUNTIF(原始数据!443:443,原始数据!AM443)&gt;1,"×",""))</f>
        <v/>
      </c>
      <c r="AF442" t="str">
        <f>IF(原始数据!AN443="","",IF(COUNTIF(原始数据!443:443,原始数据!AN443)&gt;1,"×",""))</f>
        <v/>
      </c>
      <c r="AG442" t="str">
        <f>IF(原始数据!AO443="","",IF(COUNTIF(原始数据!443:443,原始数据!AO443)&gt;1,"×",""))</f>
        <v/>
      </c>
      <c r="AH442" t="str">
        <f>IF(原始数据!AP443="","",IF(COUNTIF(原始数据!443:443,原始数据!AP443)&gt;1,"×",""))</f>
        <v/>
      </c>
      <c r="AI442" t="str">
        <f>IF(原始数据!AQ443="","",IF(COUNTIF(原始数据!443:443,原始数据!AQ443)&gt;1,"×",""))</f>
        <v/>
      </c>
      <c r="AJ442" t="str">
        <f>IF(原始数据!AR443="","",IF(COUNTIF(原始数据!443:443,原始数据!AR443)&gt;1,"×",""))</f>
        <v/>
      </c>
      <c r="AK442" t="str">
        <f>IF(原始数据!AS443="","",IF(COUNTIF(原始数据!443:443,原始数据!AS443)&gt;1,"×",""))</f>
        <v/>
      </c>
      <c r="AL442" t="str">
        <f>IF(原始数据!AT443="","",IF(COUNTIF(原始数据!443:443,原始数据!AT443)&gt;1,"×",""))</f>
        <v/>
      </c>
      <c r="AM442" t="str">
        <f>IF(原始数据!AU443="","",IF(COUNTIF(原始数据!443:443,原始数据!AU443)&gt;1,"×",""))</f>
        <v/>
      </c>
      <c r="AN442" t="str">
        <f>IF(原始数据!AV443="","",IF(COUNTIF(原始数据!443:443,原始数据!AV443)&gt;1,"×",""))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IF(原始数据!X444="-","",IF(原始数据!X444="","",IF(COUNT(FIND(原始数据!X444,原始数据!444:444))=2,"×","")))</f>
        <v/>
      </c>
      <c r="W443" t="str">
        <f>IF(原始数据!Y444="","",IF(COUNTIF(原始数据!444:444,原始数据!Y444)&gt;1,"×",""))</f>
        <v/>
      </c>
      <c r="X443" t="str">
        <f>IF(原始数据!Z444="","",IF(COUNTIF(原始数据!444:444,原始数据!Z444)&gt;1,"×",""))</f>
        <v/>
      </c>
      <c r="Y443" t="str">
        <f>IF(原始数据!AB444="","",IF(COUNTIF(原始数据!444:444,原始数据!AB444)&gt;1,"×",""))</f>
        <v/>
      </c>
      <c r="Z443" t="str">
        <f>IF(原始数据!AC444="","",IF(COUNTIF(原始数据!444:444,原始数据!AC444)&gt;1,"×",""))</f>
        <v/>
      </c>
      <c r="AA443" t="str">
        <f>IF(原始数据!AE444="","",IF(COUNTIF(原始数据!444:444,原始数据!AE444)&gt;1,"×",""))</f>
        <v/>
      </c>
      <c r="AB443" t="str">
        <f>IF(原始数据!AF444="","",IF(COUNTIF(原始数据!444:444,原始数据!AF444)&gt;1,"×",""))</f>
        <v/>
      </c>
      <c r="AC443" t="str">
        <f>IF(原始数据!AK444="","",IF(COUNTIF(原始数据!444:444,原始数据!AK444)&gt;1,"×",""))</f>
        <v/>
      </c>
      <c r="AD443" t="str">
        <f>IF(原始数据!AL444="","",IF(COUNTIF(原始数据!444:444,原始数据!AL444)&gt;1,"×",""))</f>
        <v/>
      </c>
      <c r="AE443" t="str">
        <f>IF(原始数据!AM444="","",IF(COUNTIF(原始数据!444:444,原始数据!AM444)&gt;1,"×",""))</f>
        <v/>
      </c>
      <c r="AF443" t="str">
        <f>IF(原始数据!AN444="","",IF(COUNTIF(原始数据!444:444,原始数据!AN444)&gt;1,"×",""))</f>
        <v/>
      </c>
      <c r="AG443" t="str">
        <f>IF(原始数据!AO444="","",IF(COUNTIF(原始数据!444:444,原始数据!AO444)&gt;1,"×",""))</f>
        <v/>
      </c>
      <c r="AH443" t="str">
        <f>IF(原始数据!AP444="","",IF(COUNTIF(原始数据!444:444,原始数据!AP444)&gt;1,"×",""))</f>
        <v/>
      </c>
      <c r="AI443" t="str">
        <f>IF(原始数据!AQ444="","",IF(COUNTIF(原始数据!444:444,原始数据!AQ444)&gt;1,"×",""))</f>
        <v/>
      </c>
      <c r="AJ443" t="str">
        <f>IF(原始数据!AR444="","",IF(COUNTIF(原始数据!444:444,原始数据!AR444)&gt;1,"×",""))</f>
        <v/>
      </c>
      <c r="AK443" t="str">
        <f>IF(原始数据!AS444="","",IF(COUNTIF(原始数据!444:444,原始数据!AS444)&gt;1,"×",""))</f>
        <v/>
      </c>
      <c r="AL443" t="str">
        <f>IF(原始数据!AT444="","",IF(COUNTIF(原始数据!444:444,原始数据!AT444)&gt;1,"×",""))</f>
        <v/>
      </c>
      <c r="AM443" t="str">
        <f>IF(原始数据!AU444="","",IF(COUNTIF(原始数据!444:444,原始数据!AU444)&gt;1,"×",""))</f>
        <v/>
      </c>
      <c r="AN443" t="str">
        <f>IF(原始数据!AV444="","",IF(COUNTIF(原始数据!444:444,原始数据!AV444)&gt;1,"×",""))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IF(原始数据!X445="-","",IF(原始数据!X445="","",IF(COUNT(FIND(原始数据!X445,原始数据!445:445))=2,"×","")))</f>
        <v/>
      </c>
      <c r="W444" t="str">
        <f>IF(原始数据!Y445="","",IF(COUNTIF(原始数据!445:445,原始数据!Y445)&gt;1,"×",""))</f>
        <v/>
      </c>
      <c r="X444" t="str">
        <f>IF(原始数据!Z445="","",IF(COUNTIF(原始数据!445:445,原始数据!Z445)&gt;1,"×",""))</f>
        <v/>
      </c>
      <c r="Y444" t="str">
        <f>IF(原始数据!AB445="","",IF(COUNTIF(原始数据!445:445,原始数据!AB445)&gt;1,"×",""))</f>
        <v/>
      </c>
      <c r="Z444" t="str">
        <f>IF(原始数据!AC445="","",IF(COUNTIF(原始数据!445:445,原始数据!AC445)&gt;1,"×",""))</f>
        <v/>
      </c>
      <c r="AA444" t="str">
        <f>IF(原始数据!AE445="","",IF(COUNTIF(原始数据!445:445,原始数据!AE445)&gt;1,"×",""))</f>
        <v/>
      </c>
      <c r="AB444" t="str">
        <f>IF(原始数据!AF445="","",IF(COUNTIF(原始数据!445:445,原始数据!AF445)&gt;1,"×",""))</f>
        <v/>
      </c>
      <c r="AC444" t="str">
        <f>IF(原始数据!AK445="","",IF(COUNTIF(原始数据!445:445,原始数据!AK445)&gt;1,"×",""))</f>
        <v/>
      </c>
      <c r="AD444" t="str">
        <f>IF(原始数据!AL445="","",IF(COUNTIF(原始数据!445:445,原始数据!AL445)&gt;1,"×",""))</f>
        <v/>
      </c>
      <c r="AE444" t="str">
        <f>IF(原始数据!AM445="","",IF(COUNTIF(原始数据!445:445,原始数据!AM445)&gt;1,"×",""))</f>
        <v/>
      </c>
      <c r="AF444" t="str">
        <f>IF(原始数据!AN445="","",IF(COUNTIF(原始数据!445:445,原始数据!AN445)&gt;1,"×",""))</f>
        <v/>
      </c>
      <c r="AG444" t="str">
        <f>IF(原始数据!AO445="","",IF(COUNTIF(原始数据!445:445,原始数据!AO445)&gt;1,"×",""))</f>
        <v/>
      </c>
      <c r="AH444" t="str">
        <f>IF(原始数据!AP445="","",IF(COUNTIF(原始数据!445:445,原始数据!AP445)&gt;1,"×",""))</f>
        <v/>
      </c>
      <c r="AI444" t="str">
        <f>IF(原始数据!AQ445="","",IF(COUNTIF(原始数据!445:445,原始数据!AQ445)&gt;1,"×",""))</f>
        <v/>
      </c>
      <c r="AJ444" t="str">
        <f>IF(原始数据!AR445="","",IF(COUNTIF(原始数据!445:445,原始数据!AR445)&gt;1,"×",""))</f>
        <v/>
      </c>
      <c r="AK444" t="str">
        <f>IF(原始数据!AS445="","",IF(COUNTIF(原始数据!445:445,原始数据!AS445)&gt;1,"×",""))</f>
        <v/>
      </c>
      <c r="AL444" t="str">
        <f>IF(原始数据!AT445="","",IF(COUNTIF(原始数据!445:445,原始数据!AT445)&gt;1,"×",""))</f>
        <v/>
      </c>
      <c r="AM444" t="str">
        <f>IF(原始数据!AU445="","",IF(COUNTIF(原始数据!445:445,原始数据!AU445)&gt;1,"×",""))</f>
        <v/>
      </c>
      <c r="AN444" t="str">
        <f>IF(原始数据!AV445="","",IF(COUNTIF(原始数据!445:445,原始数据!AV445)&gt;1,"×",""))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IF(原始数据!X446="-","",IF(原始数据!X446="","",IF(COUNT(FIND(原始数据!X446,原始数据!446:446))=2,"×","")))</f>
        <v/>
      </c>
      <c r="W445" t="str">
        <f>IF(原始数据!Y446="","",IF(COUNTIF(原始数据!446:446,原始数据!Y446)&gt;1,"×",""))</f>
        <v/>
      </c>
      <c r="X445" t="str">
        <f>IF(原始数据!Z446="","",IF(COUNTIF(原始数据!446:446,原始数据!Z446)&gt;1,"×",""))</f>
        <v/>
      </c>
      <c r="Y445" t="str">
        <f>IF(原始数据!AB446="","",IF(COUNTIF(原始数据!446:446,原始数据!AB446)&gt;1,"×",""))</f>
        <v/>
      </c>
      <c r="Z445" t="str">
        <f>IF(原始数据!AC446="","",IF(COUNTIF(原始数据!446:446,原始数据!AC446)&gt;1,"×",""))</f>
        <v/>
      </c>
      <c r="AA445" t="str">
        <f>IF(原始数据!AE446="","",IF(COUNTIF(原始数据!446:446,原始数据!AE446)&gt;1,"×",""))</f>
        <v/>
      </c>
      <c r="AB445" t="str">
        <f>IF(原始数据!AF446="","",IF(COUNTIF(原始数据!446:446,原始数据!AF446)&gt;1,"×",""))</f>
        <v/>
      </c>
      <c r="AC445" t="str">
        <f>IF(原始数据!AK446="","",IF(COUNTIF(原始数据!446:446,原始数据!AK446)&gt;1,"×",""))</f>
        <v/>
      </c>
      <c r="AD445" t="str">
        <f>IF(原始数据!AL446="","",IF(COUNTIF(原始数据!446:446,原始数据!AL446)&gt;1,"×",""))</f>
        <v/>
      </c>
      <c r="AE445" t="str">
        <f>IF(原始数据!AM446="","",IF(COUNTIF(原始数据!446:446,原始数据!AM446)&gt;1,"×",""))</f>
        <v/>
      </c>
      <c r="AF445" t="str">
        <f>IF(原始数据!AN446="","",IF(COUNTIF(原始数据!446:446,原始数据!AN446)&gt;1,"×",""))</f>
        <v/>
      </c>
      <c r="AG445" t="str">
        <f>IF(原始数据!AO446="","",IF(COUNTIF(原始数据!446:446,原始数据!AO446)&gt;1,"×",""))</f>
        <v/>
      </c>
      <c r="AH445" t="str">
        <f>IF(原始数据!AP446="","",IF(COUNTIF(原始数据!446:446,原始数据!AP446)&gt;1,"×",""))</f>
        <v/>
      </c>
      <c r="AI445" t="str">
        <f>IF(原始数据!AQ446="","",IF(COUNTIF(原始数据!446:446,原始数据!AQ446)&gt;1,"×",""))</f>
        <v/>
      </c>
      <c r="AJ445" t="str">
        <f>IF(原始数据!AR446="","",IF(COUNTIF(原始数据!446:446,原始数据!AR446)&gt;1,"×",""))</f>
        <v/>
      </c>
      <c r="AK445" t="str">
        <f>IF(原始数据!AS446="","",IF(COUNTIF(原始数据!446:446,原始数据!AS446)&gt;1,"×",""))</f>
        <v/>
      </c>
      <c r="AL445" t="str">
        <f>IF(原始数据!AT446="","",IF(COUNTIF(原始数据!446:446,原始数据!AT446)&gt;1,"×",""))</f>
        <v/>
      </c>
      <c r="AM445" t="str">
        <f>IF(原始数据!AU446="","",IF(COUNTIF(原始数据!446:446,原始数据!AU446)&gt;1,"×",""))</f>
        <v/>
      </c>
      <c r="AN445" t="str">
        <f>IF(原始数据!AV446="","",IF(COUNTIF(原始数据!446:446,原始数据!AV446)&gt;1,"×",""))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IF(原始数据!X447="-","",IF(原始数据!X447="","",IF(COUNT(FIND(原始数据!X447,原始数据!447:447))=2,"×","")))</f>
        <v/>
      </c>
      <c r="W446" t="str">
        <f>IF(原始数据!Y447="","",IF(COUNTIF(原始数据!447:447,原始数据!Y447)&gt;1,"×",""))</f>
        <v/>
      </c>
      <c r="X446" t="str">
        <f>IF(原始数据!Z447="","",IF(COUNTIF(原始数据!447:447,原始数据!Z447)&gt;1,"×",""))</f>
        <v/>
      </c>
      <c r="Y446" t="str">
        <f>IF(原始数据!AB447="","",IF(COUNTIF(原始数据!447:447,原始数据!AB447)&gt;1,"×",""))</f>
        <v/>
      </c>
      <c r="Z446" t="str">
        <f>IF(原始数据!AC447="","",IF(COUNTIF(原始数据!447:447,原始数据!AC447)&gt;1,"×",""))</f>
        <v/>
      </c>
      <c r="AA446" t="str">
        <f>IF(原始数据!AE447="","",IF(COUNTIF(原始数据!447:447,原始数据!AE447)&gt;1,"×",""))</f>
        <v/>
      </c>
      <c r="AB446" t="str">
        <f>IF(原始数据!AF447="","",IF(COUNTIF(原始数据!447:447,原始数据!AF447)&gt;1,"×",""))</f>
        <v/>
      </c>
      <c r="AC446" t="str">
        <f>IF(原始数据!AK447="","",IF(COUNTIF(原始数据!447:447,原始数据!AK447)&gt;1,"×",""))</f>
        <v/>
      </c>
      <c r="AD446" t="str">
        <f>IF(原始数据!AL447="","",IF(COUNTIF(原始数据!447:447,原始数据!AL447)&gt;1,"×",""))</f>
        <v/>
      </c>
      <c r="AE446" t="str">
        <f>IF(原始数据!AM447="","",IF(COUNTIF(原始数据!447:447,原始数据!AM447)&gt;1,"×",""))</f>
        <v/>
      </c>
      <c r="AF446" t="str">
        <f>IF(原始数据!AN447="","",IF(COUNTIF(原始数据!447:447,原始数据!AN447)&gt;1,"×",""))</f>
        <v/>
      </c>
      <c r="AG446" t="str">
        <f>IF(原始数据!AO447="","",IF(COUNTIF(原始数据!447:447,原始数据!AO447)&gt;1,"×",""))</f>
        <v/>
      </c>
      <c r="AH446" t="str">
        <f>IF(原始数据!AP447="","",IF(COUNTIF(原始数据!447:447,原始数据!AP447)&gt;1,"×",""))</f>
        <v/>
      </c>
      <c r="AI446" t="str">
        <f>IF(原始数据!AQ447="","",IF(COUNTIF(原始数据!447:447,原始数据!AQ447)&gt;1,"×",""))</f>
        <v/>
      </c>
      <c r="AJ446" t="str">
        <f>IF(原始数据!AR447="","",IF(COUNTIF(原始数据!447:447,原始数据!AR447)&gt;1,"×",""))</f>
        <v/>
      </c>
      <c r="AK446" t="str">
        <f>IF(原始数据!AS447="","",IF(COUNTIF(原始数据!447:447,原始数据!AS447)&gt;1,"×",""))</f>
        <v/>
      </c>
      <c r="AL446" t="str">
        <f>IF(原始数据!AT447="","",IF(COUNTIF(原始数据!447:447,原始数据!AT447)&gt;1,"×",""))</f>
        <v/>
      </c>
      <c r="AM446" t="str">
        <f>IF(原始数据!AU447="","",IF(COUNTIF(原始数据!447:447,原始数据!AU447)&gt;1,"×",""))</f>
        <v/>
      </c>
      <c r="AN446" t="str">
        <f>IF(原始数据!AV447="","",IF(COUNTIF(原始数据!447:447,原始数据!AV447)&gt;1,"×",""))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IF(原始数据!X448="-","",IF(原始数据!X448="","",IF(COUNT(FIND(原始数据!X448,原始数据!448:448))=2,"×","")))</f>
        <v/>
      </c>
      <c r="W447" t="str">
        <f>IF(原始数据!Y448="","",IF(COUNTIF(原始数据!448:448,原始数据!Y448)&gt;1,"×",""))</f>
        <v/>
      </c>
      <c r="X447" t="str">
        <f>IF(原始数据!Z448="","",IF(COUNTIF(原始数据!448:448,原始数据!Z448)&gt;1,"×",""))</f>
        <v/>
      </c>
      <c r="Y447" t="str">
        <f>IF(原始数据!AB448="","",IF(COUNTIF(原始数据!448:448,原始数据!AB448)&gt;1,"×",""))</f>
        <v/>
      </c>
      <c r="Z447" t="str">
        <f>IF(原始数据!AC448="","",IF(COUNTIF(原始数据!448:448,原始数据!AC448)&gt;1,"×",""))</f>
        <v/>
      </c>
      <c r="AA447" t="str">
        <f>IF(原始数据!AE448="","",IF(COUNTIF(原始数据!448:448,原始数据!AE448)&gt;1,"×",""))</f>
        <v/>
      </c>
      <c r="AB447" t="str">
        <f>IF(原始数据!AF448="","",IF(COUNTIF(原始数据!448:448,原始数据!AF448)&gt;1,"×",""))</f>
        <v/>
      </c>
      <c r="AC447" t="str">
        <f>IF(原始数据!AK448="","",IF(COUNTIF(原始数据!448:448,原始数据!AK448)&gt;1,"×",""))</f>
        <v/>
      </c>
      <c r="AD447" t="str">
        <f>IF(原始数据!AL448="","",IF(COUNTIF(原始数据!448:448,原始数据!AL448)&gt;1,"×",""))</f>
        <v/>
      </c>
      <c r="AE447" t="str">
        <f>IF(原始数据!AM448="","",IF(COUNTIF(原始数据!448:448,原始数据!AM448)&gt;1,"×",""))</f>
        <v/>
      </c>
      <c r="AF447" t="str">
        <f>IF(原始数据!AN448="","",IF(COUNTIF(原始数据!448:448,原始数据!AN448)&gt;1,"×",""))</f>
        <v/>
      </c>
      <c r="AG447" t="str">
        <f>IF(原始数据!AO448="","",IF(COUNTIF(原始数据!448:448,原始数据!AO448)&gt;1,"×",""))</f>
        <v/>
      </c>
      <c r="AH447" t="str">
        <f>IF(原始数据!AP448="","",IF(COUNTIF(原始数据!448:448,原始数据!AP448)&gt;1,"×",""))</f>
        <v/>
      </c>
      <c r="AI447" t="str">
        <f>IF(原始数据!AQ448="","",IF(COUNTIF(原始数据!448:448,原始数据!AQ448)&gt;1,"×",""))</f>
        <v/>
      </c>
      <c r="AJ447" t="str">
        <f>IF(原始数据!AR448="","",IF(COUNTIF(原始数据!448:448,原始数据!AR448)&gt;1,"×",""))</f>
        <v/>
      </c>
      <c r="AK447" t="str">
        <f>IF(原始数据!AS448="","",IF(COUNTIF(原始数据!448:448,原始数据!AS448)&gt;1,"×",""))</f>
        <v/>
      </c>
      <c r="AL447" t="str">
        <f>IF(原始数据!AT448="","",IF(COUNTIF(原始数据!448:448,原始数据!AT448)&gt;1,"×",""))</f>
        <v/>
      </c>
      <c r="AM447" t="str">
        <f>IF(原始数据!AU448="","",IF(COUNTIF(原始数据!448:448,原始数据!AU448)&gt;1,"×",""))</f>
        <v/>
      </c>
      <c r="AN447" t="str">
        <f>IF(原始数据!AV448="","",IF(COUNTIF(原始数据!448:448,原始数据!AV448)&gt;1,"×",""))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IF(原始数据!X449="-","",IF(原始数据!X449="","",IF(COUNT(FIND(原始数据!X449,原始数据!449:449))=2,"×","")))</f>
        <v/>
      </c>
      <c r="W448" t="str">
        <f>IF(原始数据!Y449="","",IF(COUNTIF(原始数据!449:449,原始数据!Y449)&gt;1,"×",""))</f>
        <v/>
      </c>
      <c r="X448" t="str">
        <f>IF(原始数据!Z449="","",IF(COUNTIF(原始数据!449:449,原始数据!Z449)&gt;1,"×",""))</f>
        <v/>
      </c>
      <c r="Y448" t="str">
        <f>IF(原始数据!AB449="","",IF(COUNTIF(原始数据!449:449,原始数据!AB449)&gt;1,"×",""))</f>
        <v/>
      </c>
      <c r="Z448" t="str">
        <f>IF(原始数据!AC449="","",IF(COUNTIF(原始数据!449:449,原始数据!AC449)&gt;1,"×",""))</f>
        <v/>
      </c>
      <c r="AA448" t="str">
        <f>IF(原始数据!AE449="","",IF(COUNTIF(原始数据!449:449,原始数据!AE449)&gt;1,"×",""))</f>
        <v/>
      </c>
      <c r="AB448" t="str">
        <f>IF(原始数据!AF449="","",IF(COUNTIF(原始数据!449:449,原始数据!AF449)&gt;1,"×",""))</f>
        <v/>
      </c>
      <c r="AC448" t="str">
        <f>IF(原始数据!AK449="","",IF(COUNTIF(原始数据!449:449,原始数据!AK449)&gt;1,"×",""))</f>
        <v/>
      </c>
      <c r="AD448" t="str">
        <f>IF(原始数据!AL449="","",IF(COUNTIF(原始数据!449:449,原始数据!AL449)&gt;1,"×",""))</f>
        <v/>
      </c>
      <c r="AE448" t="str">
        <f>IF(原始数据!AM449="","",IF(COUNTIF(原始数据!449:449,原始数据!AM449)&gt;1,"×",""))</f>
        <v/>
      </c>
      <c r="AF448" t="str">
        <f>IF(原始数据!AN449="","",IF(COUNTIF(原始数据!449:449,原始数据!AN449)&gt;1,"×",""))</f>
        <v/>
      </c>
      <c r="AG448" t="str">
        <f>IF(原始数据!AO449="","",IF(COUNTIF(原始数据!449:449,原始数据!AO449)&gt;1,"×",""))</f>
        <v/>
      </c>
      <c r="AH448" t="str">
        <f>IF(原始数据!AP449="","",IF(COUNTIF(原始数据!449:449,原始数据!AP449)&gt;1,"×",""))</f>
        <v/>
      </c>
      <c r="AI448" t="str">
        <f>IF(原始数据!AQ449="","",IF(COUNTIF(原始数据!449:449,原始数据!AQ449)&gt;1,"×",""))</f>
        <v/>
      </c>
      <c r="AJ448" t="str">
        <f>IF(原始数据!AR449="","",IF(COUNTIF(原始数据!449:449,原始数据!AR449)&gt;1,"×",""))</f>
        <v/>
      </c>
      <c r="AK448" t="str">
        <f>IF(原始数据!AS449="","",IF(COUNTIF(原始数据!449:449,原始数据!AS449)&gt;1,"×",""))</f>
        <v/>
      </c>
      <c r="AL448" t="str">
        <f>IF(原始数据!AT449="","",IF(COUNTIF(原始数据!449:449,原始数据!AT449)&gt;1,"×",""))</f>
        <v/>
      </c>
      <c r="AM448" t="str">
        <f>IF(原始数据!AU449="","",IF(COUNTIF(原始数据!449:449,原始数据!AU449)&gt;1,"×",""))</f>
        <v/>
      </c>
      <c r="AN448" t="str">
        <f>IF(原始数据!AV449="","",IF(COUNTIF(原始数据!449:449,原始数据!AV449)&gt;1,"×",""))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IF(原始数据!X450="-","",IF(原始数据!X450="","",IF(COUNT(FIND(原始数据!X450,原始数据!450:450))=2,"×","")))</f>
        <v/>
      </c>
      <c r="W449" t="str">
        <f>IF(原始数据!Y450="","",IF(COUNTIF(原始数据!450:450,原始数据!Y450)&gt;1,"×",""))</f>
        <v/>
      </c>
      <c r="X449" t="str">
        <f>IF(原始数据!Z450="","",IF(COUNTIF(原始数据!450:450,原始数据!Z450)&gt;1,"×",""))</f>
        <v/>
      </c>
      <c r="Y449" t="str">
        <f>IF(原始数据!AB450="","",IF(COUNTIF(原始数据!450:450,原始数据!AB450)&gt;1,"×",""))</f>
        <v/>
      </c>
      <c r="Z449" t="str">
        <f>IF(原始数据!AC450="","",IF(COUNTIF(原始数据!450:450,原始数据!AC450)&gt;1,"×",""))</f>
        <v/>
      </c>
      <c r="AA449" t="str">
        <f>IF(原始数据!AE450="","",IF(COUNTIF(原始数据!450:450,原始数据!AE450)&gt;1,"×",""))</f>
        <v/>
      </c>
      <c r="AB449" t="str">
        <f>IF(原始数据!AF450="","",IF(COUNTIF(原始数据!450:450,原始数据!AF450)&gt;1,"×",""))</f>
        <v/>
      </c>
      <c r="AC449" t="str">
        <f>IF(原始数据!AK450="","",IF(COUNTIF(原始数据!450:450,原始数据!AK450)&gt;1,"×",""))</f>
        <v/>
      </c>
      <c r="AD449" t="str">
        <f>IF(原始数据!AL450="","",IF(COUNTIF(原始数据!450:450,原始数据!AL450)&gt;1,"×",""))</f>
        <v/>
      </c>
      <c r="AE449" t="str">
        <f>IF(原始数据!AM450="","",IF(COUNTIF(原始数据!450:450,原始数据!AM450)&gt;1,"×",""))</f>
        <v/>
      </c>
      <c r="AF449" t="str">
        <f>IF(原始数据!AN450="","",IF(COUNTIF(原始数据!450:450,原始数据!AN450)&gt;1,"×",""))</f>
        <v/>
      </c>
      <c r="AG449" t="str">
        <f>IF(原始数据!AO450="","",IF(COUNTIF(原始数据!450:450,原始数据!AO450)&gt;1,"×",""))</f>
        <v/>
      </c>
      <c r="AH449" t="str">
        <f>IF(原始数据!AP450="","",IF(COUNTIF(原始数据!450:450,原始数据!AP450)&gt;1,"×",""))</f>
        <v/>
      </c>
      <c r="AI449" t="str">
        <f>IF(原始数据!AQ450="","",IF(COUNTIF(原始数据!450:450,原始数据!AQ450)&gt;1,"×",""))</f>
        <v/>
      </c>
      <c r="AJ449" t="str">
        <f>IF(原始数据!AR450="","",IF(COUNTIF(原始数据!450:450,原始数据!AR450)&gt;1,"×",""))</f>
        <v/>
      </c>
      <c r="AK449" t="str">
        <f>IF(原始数据!AS450="","",IF(COUNTIF(原始数据!450:450,原始数据!AS450)&gt;1,"×",""))</f>
        <v/>
      </c>
      <c r="AL449" t="str">
        <f>IF(原始数据!AT450="","",IF(COUNTIF(原始数据!450:450,原始数据!AT450)&gt;1,"×",""))</f>
        <v/>
      </c>
      <c r="AM449" t="str">
        <f>IF(原始数据!AU450="","",IF(COUNTIF(原始数据!450:450,原始数据!AU450)&gt;1,"×",""))</f>
        <v/>
      </c>
      <c r="AN449" t="str">
        <f>IF(原始数据!AV450="","",IF(COUNTIF(原始数据!450:450,原始数据!AV450)&gt;1,"×",""))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IF(原始数据!X451="-","",IF(原始数据!X451="","",IF(COUNT(FIND(原始数据!X451,原始数据!451:451))=2,"×","")))</f>
        <v/>
      </c>
      <c r="W450" t="str">
        <f>IF(原始数据!Y451="","",IF(COUNTIF(原始数据!451:451,原始数据!Y451)&gt;1,"×",""))</f>
        <v/>
      </c>
      <c r="X450" t="str">
        <f>IF(原始数据!Z451="","",IF(COUNTIF(原始数据!451:451,原始数据!Z451)&gt;1,"×",""))</f>
        <v/>
      </c>
      <c r="Y450" t="str">
        <f>IF(原始数据!AB451="","",IF(COUNTIF(原始数据!451:451,原始数据!AB451)&gt;1,"×",""))</f>
        <v/>
      </c>
      <c r="Z450" t="str">
        <f>IF(原始数据!AC451="","",IF(COUNTIF(原始数据!451:451,原始数据!AC451)&gt;1,"×",""))</f>
        <v/>
      </c>
      <c r="AA450" t="str">
        <f>IF(原始数据!AE451="","",IF(COUNTIF(原始数据!451:451,原始数据!AE451)&gt;1,"×",""))</f>
        <v/>
      </c>
      <c r="AB450" t="str">
        <f>IF(原始数据!AF451="","",IF(COUNTIF(原始数据!451:451,原始数据!AF451)&gt;1,"×",""))</f>
        <v/>
      </c>
      <c r="AC450" t="str">
        <f>IF(原始数据!AK451="","",IF(COUNTIF(原始数据!451:451,原始数据!AK451)&gt;1,"×",""))</f>
        <v/>
      </c>
      <c r="AD450" t="str">
        <f>IF(原始数据!AL451="","",IF(COUNTIF(原始数据!451:451,原始数据!AL451)&gt;1,"×",""))</f>
        <v/>
      </c>
      <c r="AE450" t="str">
        <f>IF(原始数据!AM451="","",IF(COUNTIF(原始数据!451:451,原始数据!AM451)&gt;1,"×",""))</f>
        <v/>
      </c>
      <c r="AF450" t="str">
        <f>IF(原始数据!AN451="","",IF(COUNTIF(原始数据!451:451,原始数据!AN451)&gt;1,"×",""))</f>
        <v/>
      </c>
      <c r="AG450" t="str">
        <f>IF(原始数据!AO451="","",IF(COUNTIF(原始数据!451:451,原始数据!AO451)&gt;1,"×",""))</f>
        <v/>
      </c>
      <c r="AH450" t="str">
        <f>IF(原始数据!AP451="","",IF(COUNTIF(原始数据!451:451,原始数据!AP451)&gt;1,"×",""))</f>
        <v/>
      </c>
      <c r="AI450" t="str">
        <f>IF(原始数据!AQ451="","",IF(COUNTIF(原始数据!451:451,原始数据!AQ451)&gt;1,"×",""))</f>
        <v/>
      </c>
      <c r="AJ450" t="str">
        <f>IF(原始数据!AR451="","",IF(COUNTIF(原始数据!451:451,原始数据!AR451)&gt;1,"×",""))</f>
        <v/>
      </c>
      <c r="AK450" t="str">
        <f>IF(原始数据!AS451="","",IF(COUNTIF(原始数据!451:451,原始数据!AS451)&gt;1,"×",""))</f>
        <v/>
      </c>
      <c r="AL450" t="str">
        <f>IF(原始数据!AT451="","",IF(COUNTIF(原始数据!451:451,原始数据!AT451)&gt;1,"×",""))</f>
        <v/>
      </c>
      <c r="AM450" t="str">
        <f>IF(原始数据!AU451="","",IF(COUNTIF(原始数据!451:451,原始数据!AU451)&gt;1,"×",""))</f>
        <v/>
      </c>
      <c r="AN450" t="str">
        <f>IF(原始数据!AV451="","",IF(COUNTIF(原始数据!451:451,原始数据!AV451)&gt;1,"×",""))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IF(原始数据!X452="-","",IF(原始数据!X452="","",IF(COUNT(FIND(原始数据!X452,原始数据!452:452))=2,"×","")))</f>
        <v/>
      </c>
      <c r="W451" t="str">
        <f>IF(原始数据!Y452="","",IF(COUNTIF(原始数据!452:452,原始数据!Y452)&gt;1,"×",""))</f>
        <v/>
      </c>
      <c r="X451" t="str">
        <f>IF(原始数据!Z452="","",IF(COUNTIF(原始数据!452:452,原始数据!Z452)&gt;1,"×",""))</f>
        <v/>
      </c>
      <c r="Y451" t="str">
        <f>IF(原始数据!AB452="","",IF(COUNTIF(原始数据!452:452,原始数据!AB452)&gt;1,"×",""))</f>
        <v/>
      </c>
      <c r="Z451" t="str">
        <f>IF(原始数据!AC452="","",IF(COUNTIF(原始数据!452:452,原始数据!AC452)&gt;1,"×",""))</f>
        <v/>
      </c>
      <c r="AA451" t="str">
        <f>IF(原始数据!AE452="","",IF(COUNTIF(原始数据!452:452,原始数据!AE452)&gt;1,"×",""))</f>
        <v/>
      </c>
      <c r="AB451" t="str">
        <f>IF(原始数据!AF452="","",IF(COUNTIF(原始数据!452:452,原始数据!AF452)&gt;1,"×",""))</f>
        <v/>
      </c>
      <c r="AC451" t="str">
        <f>IF(原始数据!AK452="","",IF(COUNTIF(原始数据!452:452,原始数据!AK452)&gt;1,"×",""))</f>
        <v/>
      </c>
      <c r="AD451" t="str">
        <f>IF(原始数据!AL452="","",IF(COUNTIF(原始数据!452:452,原始数据!AL452)&gt;1,"×",""))</f>
        <v/>
      </c>
      <c r="AE451" t="str">
        <f>IF(原始数据!AM452="","",IF(COUNTIF(原始数据!452:452,原始数据!AM452)&gt;1,"×",""))</f>
        <v/>
      </c>
      <c r="AF451" t="str">
        <f>IF(原始数据!AN452="","",IF(COUNTIF(原始数据!452:452,原始数据!AN452)&gt;1,"×",""))</f>
        <v/>
      </c>
      <c r="AG451" t="str">
        <f>IF(原始数据!AO452="","",IF(COUNTIF(原始数据!452:452,原始数据!AO452)&gt;1,"×",""))</f>
        <v/>
      </c>
      <c r="AH451" t="str">
        <f>IF(原始数据!AP452="","",IF(COUNTIF(原始数据!452:452,原始数据!AP452)&gt;1,"×",""))</f>
        <v/>
      </c>
      <c r="AI451" t="str">
        <f>IF(原始数据!AQ452="","",IF(COUNTIF(原始数据!452:452,原始数据!AQ452)&gt;1,"×",""))</f>
        <v/>
      </c>
      <c r="AJ451" t="str">
        <f>IF(原始数据!AR452="","",IF(COUNTIF(原始数据!452:452,原始数据!AR452)&gt;1,"×",""))</f>
        <v/>
      </c>
      <c r="AK451" t="str">
        <f>IF(原始数据!AS452="","",IF(COUNTIF(原始数据!452:452,原始数据!AS452)&gt;1,"×",""))</f>
        <v/>
      </c>
      <c r="AL451" t="str">
        <f>IF(原始数据!AT452="","",IF(COUNTIF(原始数据!452:452,原始数据!AT452)&gt;1,"×",""))</f>
        <v/>
      </c>
      <c r="AM451" t="str">
        <f>IF(原始数据!AU452="","",IF(COUNTIF(原始数据!452:452,原始数据!AU452)&gt;1,"×",""))</f>
        <v/>
      </c>
      <c r="AN451" t="str">
        <f>IF(原始数据!AV452="","",IF(COUNTIF(原始数据!452:452,原始数据!AV452)&gt;1,"×",""))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IF(原始数据!X453="-","",IF(原始数据!X453="","",IF(COUNT(FIND(原始数据!X453,原始数据!453:453))=2,"×","")))</f>
        <v/>
      </c>
      <c r="W452" t="str">
        <f>IF(原始数据!Y453="","",IF(COUNTIF(原始数据!453:453,原始数据!Y453)&gt;1,"×",""))</f>
        <v/>
      </c>
      <c r="X452" t="str">
        <f>IF(原始数据!Z453="","",IF(COUNTIF(原始数据!453:453,原始数据!Z453)&gt;1,"×",""))</f>
        <v/>
      </c>
      <c r="Y452" t="str">
        <f>IF(原始数据!AB453="","",IF(COUNTIF(原始数据!453:453,原始数据!AB453)&gt;1,"×",""))</f>
        <v/>
      </c>
      <c r="Z452" t="str">
        <f>IF(原始数据!AC453="","",IF(COUNTIF(原始数据!453:453,原始数据!AC453)&gt;1,"×",""))</f>
        <v/>
      </c>
      <c r="AA452" t="str">
        <f>IF(原始数据!AE453="","",IF(COUNTIF(原始数据!453:453,原始数据!AE453)&gt;1,"×",""))</f>
        <v/>
      </c>
      <c r="AB452" t="str">
        <f>IF(原始数据!AF453="","",IF(COUNTIF(原始数据!453:453,原始数据!AF453)&gt;1,"×",""))</f>
        <v/>
      </c>
      <c r="AC452" t="str">
        <f>IF(原始数据!AK453="","",IF(COUNTIF(原始数据!453:453,原始数据!AK453)&gt;1,"×",""))</f>
        <v/>
      </c>
      <c r="AD452" t="str">
        <f>IF(原始数据!AL453="","",IF(COUNTIF(原始数据!453:453,原始数据!AL453)&gt;1,"×",""))</f>
        <v/>
      </c>
      <c r="AE452" t="str">
        <f>IF(原始数据!AM453="","",IF(COUNTIF(原始数据!453:453,原始数据!AM453)&gt;1,"×",""))</f>
        <v/>
      </c>
      <c r="AF452" t="str">
        <f>IF(原始数据!AN453="","",IF(COUNTIF(原始数据!453:453,原始数据!AN453)&gt;1,"×",""))</f>
        <v/>
      </c>
      <c r="AG452" t="str">
        <f>IF(原始数据!AO453="","",IF(COUNTIF(原始数据!453:453,原始数据!AO453)&gt;1,"×",""))</f>
        <v/>
      </c>
      <c r="AH452" t="str">
        <f>IF(原始数据!AP453="","",IF(COUNTIF(原始数据!453:453,原始数据!AP453)&gt;1,"×",""))</f>
        <v/>
      </c>
      <c r="AI452" t="str">
        <f>IF(原始数据!AQ453="","",IF(COUNTIF(原始数据!453:453,原始数据!AQ453)&gt;1,"×",""))</f>
        <v/>
      </c>
      <c r="AJ452" t="str">
        <f>IF(原始数据!AR453="","",IF(COUNTIF(原始数据!453:453,原始数据!AR453)&gt;1,"×",""))</f>
        <v/>
      </c>
      <c r="AK452" t="str">
        <f>IF(原始数据!AS453="","",IF(COUNTIF(原始数据!453:453,原始数据!AS453)&gt;1,"×",""))</f>
        <v/>
      </c>
      <c r="AL452" t="str">
        <f>IF(原始数据!AT453="","",IF(COUNTIF(原始数据!453:453,原始数据!AT453)&gt;1,"×",""))</f>
        <v/>
      </c>
      <c r="AM452" t="str">
        <f>IF(原始数据!AU453="","",IF(COUNTIF(原始数据!453:453,原始数据!AU453)&gt;1,"×",""))</f>
        <v/>
      </c>
      <c r="AN452" t="str">
        <f>IF(原始数据!AV453="","",IF(COUNTIF(原始数据!453:453,原始数据!AV453)&gt;1,"×",""))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IF(原始数据!X454="-","",IF(原始数据!X454="","",IF(COUNT(FIND(原始数据!X454,原始数据!454:454))=2,"×","")))</f>
        <v/>
      </c>
      <c r="W453" t="str">
        <f>IF(原始数据!Y454="","",IF(COUNTIF(原始数据!454:454,原始数据!Y454)&gt;1,"×",""))</f>
        <v/>
      </c>
      <c r="X453" t="str">
        <f>IF(原始数据!Z454="","",IF(COUNTIF(原始数据!454:454,原始数据!Z454)&gt;1,"×",""))</f>
        <v/>
      </c>
      <c r="Y453" t="str">
        <f>IF(原始数据!AB454="","",IF(COUNTIF(原始数据!454:454,原始数据!AB454)&gt;1,"×",""))</f>
        <v/>
      </c>
      <c r="Z453" t="str">
        <f>IF(原始数据!AC454="","",IF(COUNTIF(原始数据!454:454,原始数据!AC454)&gt;1,"×",""))</f>
        <v/>
      </c>
      <c r="AA453" t="str">
        <f>IF(原始数据!AE454="","",IF(COUNTIF(原始数据!454:454,原始数据!AE454)&gt;1,"×",""))</f>
        <v/>
      </c>
      <c r="AB453" t="str">
        <f>IF(原始数据!AF454="","",IF(COUNTIF(原始数据!454:454,原始数据!AF454)&gt;1,"×",""))</f>
        <v/>
      </c>
      <c r="AC453" t="str">
        <f>IF(原始数据!AK454="","",IF(COUNTIF(原始数据!454:454,原始数据!AK454)&gt;1,"×",""))</f>
        <v/>
      </c>
      <c r="AD453" t="str">
        <f>IF(原始数据!AL454="","",IF(COUNTIF(原始数据!454:454,原始数据!AL454)&gt;1,"×",""))</f>
        <v/>
      </c>
      <c r="AE453" t="str">
        <f>IF(原始数据!AM454="","",IF(COUNTIF(原始数据!454:454,原始数据!AM454)&gt;1,"×",""))</f>
        <v/>
      </c>
      <c r="AF453" t="str">
        <f>IF(原始数据!AN454="","",IF(COUNTIF(原始数据!454:454,原始数据!AN454)&gt;1,"×",""))</f>
        <v/>
      </c>
      <c r="AG453" t="str">
        <f>IF(原始数据!AO454="","",IF(COUNTIF(原始数据!454:454,原始数据!AO454)&gt;1,"×",""))</f>
        <v/>
      </c>
      <c r="AH453" t="str">
        <f>IF(原始数据!AP454="","",IF(COUNTIF(原始数据!454:454,原始数据!AP454)&gt;1,"×",""))</f>
        <v/>
      </c>
      <c r="AI453" t="str">
        <f>IF(原始数据!AQ454="","",IF(COUNTIF(原始数据!454:454,原始数据!AQ454)&gt;1,"×",""))</f>
        <v/>
      </c>
      <c r="AJ453" t="str">
        <f>IF(原始数据!AR454="","",IF(COUNTIF(原始数据!454:454,原始数据!AR454)&gt;1,"×",""))</f>
        <v/>
      </c>
      <c r="AK453" t="str">
        <f>IF(原始数据!AS454="","",IF(COUNTIF(原始数据!454:454,原始数据!AS454)&gt;1,"×",""))</f>
        <v/>
      </c>
      <c r="AL453" t="str">
        <f>IF(原始数据!AT454="","",IF(COUNTIF(原始数据!454:454,原始数据!AT454)&gt;1,"×",""))</f>
        <v/>
      </c>
      <c r="AM453" t="str">
        <f>IF(原始数据!AU454="","",IF(COUNTIF(原始数据!454:454,原始数据!AU454)&gt;1,"×",""))</f>
        <v/>
      </c>
      <c r="AN453" t="str">
        <f>IF(原始数据!AV454="","",IF(COUNTIF(原始数据!454:454,原始数据!AV454)&gt;1,"×",""))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IF(原始数据!X455="-","",IF(原始数据!X455="","",IF(COUNT(FIND(原始数据!X455,原始数据!455:455))=2,"×","")))</f>
        <v/>
      </c>
      <c r="W454" t="str">
        <f>IF(原始数据!Y455="","",IF(COUNTIF(原始数据!455:455,原始数据!Y455)&gt;1,"×",""))</f>
        <v/>
      </c>
      <c r="X454" t="str">
        <f>IF(原始数据!Z455="","",IF(COUNTIF(原始数据!455:455,原始数据!Z455)&gt;1,"×",""))</f>
        <v/>
      </c>
      <c r="Y454" t="str">
        <f>IF(原始数据!AB455="","",IF(COUNTIF(原始数据!455:455,原始数据!AB455)&gt;1,"×",""))</f>
        <v/>
      </c>
      <c r="Z454" t="str">
        <f>IF(原始数据!AC455="","",IF(COUNTIF(原始数据!455:455,原始数据!AC455)&gt;1,"×",""))</f>
        <v/>
      </c>
      <c r="AA454" t="str">
        <f>IF(原始数据!AE455="","",IF(COUNTIF(原始数据!455:455,原始数据!AE455)&gt;1,"×",""))</f>
        <v/>
      </c>
      <c r="AB454" t="str">
        <f>IF(原始数据!AF455="","",IF(COUNTIF(原始数据!455:455,原始数据!AF455)&gt;1,"×",""))</f>
        <v/>
      </c>
      <c r="AC454" t="str">
        <f>IF(原始数据!AK455="","",IF(COUNTIF(原始数据!455:455,原始数据!AK455)&gt;1,"×",""))</f>
        <v/>
      </c>
      <c r="AD454" t="str">
        <f>IF(原始数据!AL455="","",IF(COUNTIF(原始数据!455:455,原始数据!AL455)&gt;1,"×",""))</f>
        <v/>
      </c>
      <c r="AE454" t="str">
        <f>IF(原始数据!AM455="","",IF(COUNTIF(原始数据!455:455,原始数据!AM455)&gt;1,"×",""))</f>
        <v/>
      </c>
      <c r="AF454" t="str">
        <f>IF(原始数据!AN455="","",IF(COUNTIF(原始数据!455:455,原始数据!AN455)&gt;1,"×",""))</f>
        <v/>
      </c>
      <c r="AG454" t="str">
        <f>IF(原始数据!AO455="","",IF(COUNTIF(原始数据!455:455,原始数据!AO455)&gt;1,"×",""))</f>
        <v/>
      </c>
      <c r="AH454" t="str">
        <f>IF(原始数据!AP455="","",IF(COUNTIF(原始数据!455:455,原始数据!AP455)&gt;1,"×",""))</f>
        <v/>
      </c>
      <c r="AI454" t="str">
        <f>IF(原始数据!AQ455="","",IF(COUNTIF(原始数据!455:455,原始数据!AQ455)&gt;1,"×",""))</f>
        <v/>
      </c>
      <c r="AJ454" t="str">
        <f>IF(原始数据!AR455="","",IF(COUNTIF(原始数据!455:455,原始数据!AR455)&gt;1,"×",""))</f>
        <v/>
      </c>
      <c r="AK454" t="str">
        <f>IF(原始数据!AS455="","",IF(COUNTIF(原始数据!455:455,原始数据!AS455)&gt;1,"×",""))</f>
        <v/>
      </c>
      <c r="AL454" t="str">
        <f>IF(原始数据!AT455="","",IF(COUNTIF(原始数据!455:455,原始数据!AT455)&gt;1,"×",""))</f>
        <v/>
      </c>
      <c r="AM454" t="str">
        <f>IF(原始数据!AU455="","",IF(COUNTIF(原始数据!455:455,原始数据!AU455)&gt;1,"×",""))</f>
        <v/>
      </c>
      <c r="AN454" t="str">
        <f>IF(原始数据!AV455="","",IF(COUNTIF(原始数据!455:455,原始数据!AV455)&gt;1,"×",""))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IF(原始数据!X456="-","",IF(原始数据!X456="","",IF(COUNT(FIND(原始数据!X456,原始数据!456:456))=2,"×","")))</f>
        <v/>
      </c>
      <c r="W455" t="str">
        <f>IF(原始数据!Y456="","",IF(COUNTIF(原始数据!456:456,原始数据!Y456)&gt;1,"×",""))</f>
        <v/>
      </c>
      <c r="X455" t="str">
        <f>IF(原始数据!Z456="","",IF(COUNTIF(原始数据!456:456,原始数据!Z456)&gt;1,"×",""))</f>
        <v/>
      </c>
      <c r="Y455" t="str">
        <f>IF(原始数据!AB456="","",IF(COUNTIF(原始数据!456:456,原始数据!AB456)&gt;1,"×",""))</f>
        <v/>
      </c>
      <c r="Z455" t="str">
        <f>IF(原始数据!AC456="","",IF(COUNTIF(原始数据!456:456,原始数据!AC456)&gt;1,"×",""))</f>
        <v/>
      </c>
      <c r="AA455" t="str">
        <f>IF(原始数据!AE456="","",IF(COUNTIF(原始数据!456:456,原始数据!AE456)&gt;1,"×",""))</f>
        <v/>
      </c>
      <c r="AB455" t="str">
        <f>IF(原始数据!AF456="","",IF(COUNTIF(原始数据!456:456,原始数据!AF456)&gt;1,"×",""))</f>
        <v/>
      </c>
      <c r="AC455" t="str">
        <f>IF(原始数据!AK456="","",IF(COUNTIF(原始数据!456:456,原始数据!AK456)&gt;1,"×",""))</f>
        <v/>
      </c>
      <c r="AD455" t="str">
        <f>IF(原始数据!AL456="","",IF(COUNTIF(原始数据!456:456,原始数据!AL456)&gt;1,"×",""))</f>
        <v/>
      </c>
      <c r="AE455" t="str">
        <f>IF(原始数据!AM456="","",IF(COUNTIF(原始数据!456:456,原始数据!AM456)&gt;1,"×",""))</f>
        <v/>
      </c>
      <c r="AF455" t="str">
        <f>IF(原始数据!AN456="","",IF(COUNTIF(原始数据!456:456,原始数据!AN456)&gt;1,"×",""))</f>
        <v/>
      </c>
      <c r="AG455" t="str">
        <f>IF(原始数据!AO456="","",IF(COUNTIF(原始数据!456:456,原始数据!AO456)&gt;1,"×",""))</f>
        <v/>
      </c>
      <c r="AH455" t="str">
        <f>IF(原始数据!AP456="","",IF(COUNTIF(原始数据!456:456,原始数据!AP456)&gt;1,"×",""))</f>
        <v/>
      </c>
      <c r="AI455" t="str">
        <f>IF(原始数据!AQ456="","",IF(COUNTIF(原始数据!456:456,原始数据!AQ456)&gt;1,"×",""))</f>
        <v/>
      </c>
      <c r="AJ455" t="str">
        <f>IF(原始数据!AR456="","",IF(COUNTIF(原始数据!456:456,原始数据!AR456)&gt;1,"×",""))</f>
        <v/>
      </c>
      <c r="AK455" t="str">
        <f>IF(原始数据!AS456="","",IF(COUNTIF(原始数据!456:456,原始数据!AS456)&gt;1,"×",""))</f>
        <v/>
      </c>
      <c r="AL455" t="str">
        <f>IF(原始数据!AT456="","",IF(COUNTIF(原始数据!456:456,原始数据!AT456)&gt;1,"×",""))</f>
        <v/>
      </c>
      <c r="AM455" t="str">
        <f>IF(原始数据!AU456="","",IF(COUNTIF(原始数据!456:456,原始数据!AU456)&gt;1,"×",""))</f>
        <v/>
      </c>
      <c r="AN455" t="str">
        <f>IF(原始数据!AV456="","",IF(COUNTIF(原始数据!456:456,原始数据!AV456)&gt;1,"×",""))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IF(原始数据!X457="-","",IF(原始数据!X457="","",IF(COUNT(FIND(原始数据!X457,原始数据!457:457))=2,"×","")))</f>
        <v/>
      </c>
      <c r="W456" t="str">
        <f>IF(原始数据!Y457="","",IF(COUNTIF(原始数据!457:457,原始数据!Y457)&gt;1,"×",""))</f>
        <v/>
      </c>
      <c r="X456" t="str">
        <f>IF(原始数据!Z457="","",IF(COUNTIF(原始数据!457:457,原始数据!Z457)&gt;1,"×",""))</f>
        <v/>
      </c>
      <c r="Y456" t="str">
        <f>IF(原始数据!AB457="","",IF(COUNTIF(原始数据!457:457,原始数据!AB457)&gt;1,"×",""))</f>
        <v/>
      </c>
      <c r="Z456" t="str">
        <f>IF(原始数据!AC457="","",IF(COUNTIF(原始数据!457:457,原始数据!AC457)&gt;1,"×",""))</f>
        <v/>
      </c>
      <c r="AA456" t="str">
        <f>IF(原始数据!AE457="","",IF(COUNTIF(原始数据!457:457,原始数据!AE457)&gt;1,"×",""))</f>
        <v/>
      </c>
      <c r="AB456" t="str">
        <f>IF(原始数据!AF457="","",IF(COUNTIF(原始数据!457:457,原始数据!AF457)&gt;1,"×",""))</f>
        <v/>
      </c>
      <c r="AC456" t="str">
        <f>IF(原始数据!AK457="","",IF(COUNTIF(原始数据!457:457,原始数据!AK457)&gt;1,"×",""))</f>
        <v/>
      </c>
      <c r="AD456" t="str">
        <f>IF(原始数据!AL457="","",IF(COUNTIF(原始数据!457:457,原始数据!AL457)&gt;1,"×",""))</f>
        <v/>
      </c>
      <c r="AE456" t="str">
        <f>IF(原始数据!AM457="","",IF(COUNTIF(原始数据!457:457,原始数据!AM457)&gt;1,"×",""))</f>
        <v/>
      </c>
      <c r="AF456" t="str">
        <f>IF(原始数据!AN457="","",IF(COUNTIF(原始数据!457:457,原始数据!AN457)&gt;1,"×",""))</f>
        <v/>
      </c>
      <c r="AG456" t="str">
        <f>IF(原始数据!AO457="","",IF(COUNTIF(原始数据!457:457,原始数据!AO457)&gt;1,"×",""))</f>
        <v/>
      </c>
      <c r="AH456" t="str">
        <f>IF(原始数据!AP457="","",IF(COUNTIF(原始数据!457:457,原始数据!AP457)&gt;1,"×",""))</f>
        <v/>
      </c>
      <c r="AI456" t="str">
        <f>IF(原始数据!AQ457="","",IF(COUNTIF(原始数据!457:457,原始数据!AQ457)&gt;1,"×",""))</f>
        <v/>
      </c>
      <c r="AJ456" t="str">
        <f>IF(原始数据!AR457="","",IF(COUNTIF(原始数据!457:457,原始数据!AR457)&gt;1,"×",""))</f>
        <v/>
      </c>
      <c r="AK456" t="str">
        <f>IF(原始数据!AS457="","",IF(COUNTIF(原始数据!457:457,原始数据!AS457)&gt;1,"×",""))</f>
        <v/>
      </c>
      <c r="AL456" t="str">
        <f>IF(原始数据!AT457="","",IF(COUNTIF(原始数据!457:457,原始数据!AT457)&gt;1,"×",""))</f>
        <v/>
      </c>
      <c r="AM456" t="str">
        <f>IF(原始数据!AU457="","",IF(COUNTIF(原始数据!457:457,原始数据!AU457)&gt;1,"×",""))</f>
        <v/>
      </c>
      <c r="AN456" t="str">
        <f>IF(原始数据!AV457="","",IF(COUNTIF(原始数据!457:457,原始数据!AV457)&gt;1,"×",""))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IF(原始数据!X458="-","",IF(原始数据!X458="","",IF(COUNT(FIND(原始数据!X458,原始数据!458:458))=2,"×","")))</f>
        <v/>
      </c>
      <c r="W457" t="str">
        <f>IF(原始数据!Y458="","",IF(COUNTIF(原始数据!458:458,原始数据!Y458)&gt;1,"×",""))</f>
        <v/>
      </c>
      <c r="X457" t="str">
        <f>IF(原始数据!Z458="","",IF(COUNTIF(原始数据!458:458,原始数据!Z458)&gt;1,"×",""))</f>
        <v/>
      </c>
      <c r="Y457" t="str">
        <f>IF(原始数据!AB458="","",IF(COUNTIF(原始数据!458:458,原始数据!AB458)&gt;1,"×",""))</f>
        <v/>
      </c>
      <c r="Z457" t="str">
        <f>IF(原始数据!AC458="","",IF(COUNTIF(原始数据!458:458,原始数据!AC458)&gt;1,"×",""))</f>
        <v/>
      </c>
      <c r="AA457" t="str">
        <f>IF(原始数据!AE458="","",IF(COUNTIF(原始数据!458:458,原始数据!AE458)&gt;1,"×",""))</f>
        <v/>
      </c>
      <c r="AB457" t="str">
        <f>IF(原始数据!AF458="","",IF(COUNTIF(原始数据!458:458,原始数据!AF458)&gt;1,"×",""))</f>
        <v/>
      </c>
      <c r="AC457" t="str">
        <f>IF(原始数据!AK458="","",IF(COUNTIF(原始数据!458:458,原始数据!AK458)&gt;1,"×",""))</f>
        <v/>
      </c>
      <c r="AD457" t="str">
        <f>IF(原始数据!AL458="","",IF(COUNTIF(原始数据!458:458,原始数据!AL458)&gt;1,"×",""))</f>
        <v/>
      </c>
      <c r="AE457" t="str">
        <f>IF(原始数据!AM458="","",IF(COUNTIF(原始数据!458:458,原始数据!AM458)&gt;1,"×",""))</f>
        <v/>
      </c>
      <c r="AF457" t="str">
        <f>IF(原始数据!AN458="","",IF(COUNTIF(原始数据!458:458,原始数据!AN458)&gt;1,"×",""))</f>
        <v/>
      </c>
      <c r="AG457" t="str">
        <f>IF(原始数据!AO458="","",IF(COUNTIF(原始数据!458:458,原始数据!AO458)&gt;1,"×",""))</f>
        <v/>
      </c>
      <c r="AH457" t="str">
        <f>IF(原始数据!AP458="","",IF(COUNTIF(原始数据!458:458,原始数据!AP458)&gt;1,"×",""))</f>
        <v/>
      </c>
      <c r="AI457" t="str">
        <f>IF(原始数据!AQ458="","",IF(COUNTIF(原始数据!458:458,原始数据!AQ458)&gt;1,"×",""))</f>
        <v/>
      </c>
      <c r="AJ457" t="str">
        <f>IF(原始数据!AR458="","",IF(COUNTIF(原始数据!458:458,原始数据!AR458)&gt;1,"×",""))</f>
        <v/>
      </c>
      <c r="AK457" t="str">
        <f>IF(原始数据!AS458="","",IF(COUNTIF(原始数据!458:458,原始数据!AS458)&gt;1,"×",""))</f>
        <v/>
      </c>
      <c r="AL457" t="str">
        <f>IF(原始数据!AT458="","",IF(COUNTIF(原始数据!458:458,原始数据!AT458)&gt;1,"×",""))</f>
        <v/>
      </c>
      <c r="AM457" t="str">
        <f>IF(原始数据!AU458="","",IF(COUNTIF(原始数据!458:458,原始数据!AU458)&gt;1,"×",""))</f>
        <v/>
      </c>
      <c r="AN457" t="str">
        <f>IF(原始数据!AV458="","",IF(COUNTIF(原始数据!458:458,原始数据!AV458)&gt;1,"×",""))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IF(原始数据!X459="-","",IF(原始数据!X459="","",IF(COUNT(FIND(原始数据!X459,原始数据!459:459))=2,"×","")))</f>
        <v/>
      </c>
      <c r="W458" t="str">
        <f>IF(原始数据!Y459="","",IF(COUNTIF(原始数据!459:459,原始数据!Y459)&gt;1,"×",""))</f>
        <v/>
      </c>
      <c r="X458" t="str">
        <f>IF(原始数据!Z459="","",IF(COUNTIF(原始数据!459:459,原始数据!Z459)&gt;1,"×",""))</f>
        <v/>
      </c>
      <c r="Y458" t="str">
        <f>IF(原始数据!AB459="","",IF(COUNTIF(原始数据!459:459,原始数据!AB459)&gt;1,"×",""))</f>
        <v/>
      </c>
      <c r="Z458" t="str">
        <f>IF(原始数据!AC459="","",IF(COUNTIF(原始数据!459:459,原始数据!AC459)&gt;1,"×",""))</f>
        <v/>
      </c>
      <c r="AA458" t="str">
        <f>IF(原始数据!AE459="","",IF(COUNTIF(原始数据!459:459,原始数据!AE459)&gt;1,"×",""))</f>
        <v/>
      </c>
      <c r="AB458" t="str">
        <f>IF(原始数据!AF459="","",IF(COUNTIF(原始数据!459:459,原始数据!AF459)&gt;1,"×",""))</f>
        <v/>
      </c>
      <c r="AC458" t="str">
        <f>IF(原始数据!AK459="","",IF(COUNTIF(原始数据!459:459,原始数据!AK459)&gt;1,"×",""))</f>
        <v/>
      </c>
      <c r="AD458" t="str">
        <f>IF(原始数据!AL459="","",IF(COUNTIF(原始数据!459:459,原始数据!AL459)&gt;1,"×",""))</f>
        <v/>
      </c>
      <c r="AE458" t="str">
        <f>IF(原始数据!AM459="","",IF(COUNTIF(原始数据!459:459,原始数据!AM459)&gt;1,"×",""))</f>
        <v/>
      </c>
      <c r="AF458" t="str">
        <f>IF(原始数据!AN459="","",IF(COUNTIF(原始数据!459:459,原始数据!AN459)&gt;1,"×",""))</f>
        <v/>
      </c>
      <c r="AG458" t="str">
        <f>IF(原始数据!AO459="","",IF(COUNTIF(原始数据!459:459,原始数据!AO459)&gt;1,"×",""))</f>
        <v/>
      </c>
      <c r="AH458" t="str">
        <f>IF(原始数据!AP459="","",IF(COUNTIF(原始数据!459:459,原始数据!AP459)&gt;1,"×",""))</f>
        <v/>
      </c>
      <c r="AI458" t="str">
        <f>IF(原始数据!AQ459="","",IF(COUNTIF(原始数据!459:459,原始数据!AQ459)&gt;1,"×",""))</f>
        <v/>
      </c>
      <c r="AJ458" t="str">
        <f>IF(原始数据!AR459="","",IF(COUNTIF(原始数据!459:459,原始数据!AR459)&gt;1,"×",""))</f>
        <v/>
      </c>
      <c r="AK458" t="str">
        <f>IF(原始数据!AS459="","",IF(COUNTIF(原始数据!459:459,原始数据!AS459)&gt;1,"×",""))</f>
        <v/>
      </c>
      <c r="AL458" t="str">
        <f>IF(原始数据!AT459="","",IF(COUNTIF(原始数据!459:459,原始数据!AT459)&gt;1,"×",""))</f>
        <v/>
      </c>
      <c r="AM458" t="str">
        <f>IF(原始数据!AU459="","",IF(COUNTIF(原始数据!459:459,原始数据!AU459)&gt;1,"×",""))</f>
        <v/>
      </c>
      <c r="AN458" t="str">
        <f>IF(原始数据!AV459="","",IF(COUNTIF(原始数据!459:459,原始数据!AV459)&gt;1,"×",""))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IF(原始数据!X460="-","",IF(原始数据!X460="","",IF(COUNT(FIND(原始数据!X460,原始数据!460:460))=2,"×","")))</f>
        <v/>
      </c>
      <c r="W459" t="str">
        <f>IF(原始数据!Y460="","",IF(COUNTIF(原始数据!460:460,原始数据!Y460)&gt;1,"×",""))</f>
        <v/>
      </c>
      <c r="X459" t="str">
        <f>IF(原始数据!Z460="","",IF(COUNTIF(原始数据!460:460,原始数据!Z460)&gt;1,"×",""))</f>
        <v/>
      </c>
      <c r="Y459" t="str">
        <f>IF(原始数据!AB460="","",IF(COUNTIF(原始数据!460:460,原始数据!AB460)&gt;1,"×",""))</f>
        <v/>
      </c>
      <c r="Z459" t="str">
        <f>IF(原始数据!AC460="","",IF(COUNTIF(原始数据!460:460,原始数据!AC460)&gt;1,"×",""))</f>
        <v/>
      </c>
      <c r="AA459" t="str">
        <f>IF(原始数据!AE460="","",IF(COUNTIF(原始数据!460:460,原始数据!AE460)&gt;1,"×",""))</f>
        <v/>
      </c>
      <c r="AB459" t="str">
        <f>IF(原始数据!AF460="","",IF(COUNTIF(原始数据!460:460,原始数据!AF460)&gt;1,"×",""))</f>
        <v/>
      </c>
      <c r="AC459" t="str">
        <f>IF(原始数据!AK460="","",IF(COUNTIF(原始数据!460:460,原始数据!AK460)&gt;1,"×",""))</f>
        <v/>
      </c>
      <c r="AD459" t="str">
        <f>IF(原始数据!AL460="","",IF(COUNTIF(原始数据!460:460,原始数据!AL460)&gt;1,"×",""))</f>
        <v/>
      </c>
      <c r="AE459" t="str">
        <f>IF(原始数据!AM460="","",IF(COUNTIF(原始数据!460:460,原始数据!AM460)&gt;1,"×",""))</f>
        <v/>
      </c>
      <c r="AF459" t="str">
        <f>IF(原始数据!AN460="","",IF(COUNTIF(原始数据!460:460,原始数据!AN460)&gt;1,"×",""))</f>
        <v/>
      </c>
      <c r="AG459" t="str">
        <f>IF(原始数据!AO460="","",IF(COUNTIF(原始数据!460:460,原始数据!AO460)&gt;1,"×",""))</f>
        <v/>
      </c>
      <c r="AH459" t="str">
        <f>IF(原始数据!AP460="","",IF(COUNTIF(原始数据!460:460,原始数据!AP460)&gt;1,"×",""))</f>
        <v/>
      </c>
      <c r="AI459" t="str">
        <f>IF(原始数据!AQ460="","",IF(COUNTIF(原始数据!460:460,原始数据!AQ460)&gt;1,"×",""))</f>
        <v/>
      </c>
      <c r="AJ459" t="str">
        <f>IF(原始数据!AR460="","",IF(COUNTIF(原始数据!460:460,原始数据!AR460)&gt;1,"×",""))</f>
        <v/>
      </c>
      <c r="AK459" t="str">
        <f>IF(原始数据!AS460="","",IF(COUNTIF(原始数据!460:460,原始数据!AS460)&gt;1,"×",""))</f>
        <v/>
      </c>
      <c r="AL459" t="str">
        <f>IF(原始数据!AT460="","",IF(COUNTIF(原始数据!460:460,原始数据!AT460)&gt;1,"×",""))</f>
        <v/>
      </c>
      <c r="AM459" t="str">
        <f>IF(原始数据!AU460="","",IF(COUNTIF(原始数据!460:460,原始数据!AU460)&gt;1,"×",""))</f>
        <v/>
      </c>
      <c r="AN459" t="str">
        <f>IF(原始数据!AV460="","",IF(COUNTIF(原始数据!460:460,原始数据!AV460)&gt;1,"×",""))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IF(原始数据!X461="-","",IF(原始数据!X461="","",IF(COUNT(FIND(原始数据!X461,原始数据!461:461))=2,"×","")))</f>
        <v/>
      </c>
      <c r="W460" t="str">
        <f>IF(原始数据!Y461="","",IF(COUNTIF(原始数据!461:461,原始数据!Y461)&gt;1,"×",""))</f>
        <v/>
      </c>
      <c r="X460" t="str">
        <f>IF(原始数据!Z461="","",IF(COUNTIF(原始数据!461:461,原始数据!Z461)&gt;1,"×",""))</f>
        <v/>
      </c>
      <c r="Y460" t="str">
        <f>IF(原始数据!AB461="","",IF(COUNTIF(原始数据!461:461,原始数据!AB461)&gt;1,"×",""))</f>
        <v/>
      </c>
      <c r="Z460" t="str">
        <f>IF(原始数据!AC461="","",IF(COUNTIF(原始数据!461:461,原始数据!AC461)&gt;1,"×",""))</f>
        <v/>
      </c>
      <c r="AA460" t="str">
        <f>IF(原始数据!AE461="","",IF(COUNTIF(原始数据!461:461,原始数据!AE461)&gt;1,"×",""))</f>
        <v/>
      </c>
      <c r="AB460" t="str">
        <f>IF(原始数据!AF461="","",IF(COUNTIF(原始数据!461:461,原始数据!AF461)&gt;1,"×",""))</f>
        <v/>
      </c>
      <c r="AC460" t="str">
        <f>IF(原始数据!AK461="","",IF(COUNTIF(原始数据!461:461,原始数据!AK461)&gt;1,"×",""))</f>
        <v/>
      </c>
      <c r="AD460" t="str">
        <f>IF(原始数据!AL461="","",IF(COUNTIF(原始数据!461:461,原始数据!AL461)&gt;1,"×",""))</f>
        <v/>
      </c>
      <c r="AE460" t="str">
        <f>IF(原始数据!AM461="","",IF(COUNTIF(原始数据!461:461,原始数据!AM461)&gt;1,"×",""))</f>
        <v/>
      </c>
      <c r="AF460" t="str">
        <f>IF(原始数据!AN461="","",IF(COUNTIF(原始数据!461:461,原始数据!AN461)&gt;1,"×",""))</f>
        <v/>
      </c>
      <c r="AG460" t="str">
        <f>IF(原始数据!AO461="","",IF(COUNTIF(原始数据!461:461,原始数据!AO461)&gt;1,"×",""))</f>
        <v/>
      </c>
      <c r="AH460" t="str">
        <f>IF(原始数据!AP461="","",IF(COUNTIF(原始数据!461:461,原始数据!AP461)&gt;1,"×",""))</f>
        <v/>
      </c>
      <c r="AI460" t="str">
        <f>IF(原始数据!AQ461="","",IF(COUNTIF(原始数据!461:461,原始数据!AQ461)&gt;1,"×",""))</f>
        <v/>
      </c>
      <c r="AJ460" t="str">
        <f>IF(原始数据!AR461="","",IF(COUNTIF(原始数据!461:461,原始数据!AR461)&gt;1,"×",""))</f>
        <v/>
      </c>
      <c r="AK460" t="str">
        <f>IF(原始数据!AS461="","",IF(COUNTIF(原始数据!461:461,原始数据!AS461)&gt;1,"×",""))</f>
        <v/>
      </c>
      <c r="AL460" t="str">
        <f>IF(原始数据!AT461="","",IF(COUNTIF(原始数据!461:461,原始数据!AT461)&gt;1,"×",""))</f>
        <v/>
      </c>
      <c r="AM460" t="str">
        <f>IF(原始数据!AU461="","",IF(COUNTIF(原始数据!461:461,原始数据!AU461)&gt;1,"×",""))</f>
        <v/>
      </c>
      <c r="AN460" t="str">
        <f>IF(原始数据!AV461="","",IF(COUNTIF(原始数据!461:461,原始数据!AV461)&gt;1,"×",""))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IF(原始数据!X462="-","",IF(原始数据!X462="","",IF(COUNT(FIND(原始数据!X462,原始数据!462:462))=2,"×","")))</f>
        <v/>
      </c>
      <c r="W461" t="str">
        <f>IF(原始数据!Y462="","",IF(COUNTIF(原始数据!462:462,原始数据!Y462)&gt;1,"×",""))</f>
        <v/>
      </c>
      <c r="X461" t="str">
        <f>IF(原始数据!Z462="","",IF(COUNTIF(原始数据!462:462,原始数据!Z462)&gt;1,"×",""))</f>
        <v/>
      </c>
      <c r="Y461" t="str">
        <f>IF(原始数据!AB462="","",IF(COUNTIF(原始数据!462:462,原始数据!AB462)&gt;1,"×",""))</f>
        <v/>
      </c>
      <c r="Z461" t="str">
        <f>IF(原始数据!AC462="","",IF(COUNTIF(原始数据!462:462,原始数据!AC462)&gt;1,"×",""))</f>
        <v/>
      </c>
      <c r="AA461" t="str">
        <f>IF(原始数据!AE462="","",IF(COUNTIF(原始数据!462:462,原始数据!AE462)&gt;1,"×",""))</f>
        <v/>
      </c>
      <c r="AB461" t="str">
        <f>IF(原始数据!AF462="","",IF(COUNTIF(原始数据!462:462,原始数据!AF462)&gt;1,"×",""))</f>
        <v/>
      </c>
      <c r="AC461" t="str">
        <f>IF(原始数据!AK462="","",IF(COUNTIF(原始数据!462:462,原始数据!AK462)&gt;1,"×",""))</f>
        <v/>
      </c>
      <c r="AD461" t="str">
        <f>IF(原始数据!AL462="","",IF(COUNTIF(原始数据!462:462,原始数据!AL462)&gt;1,"×",""))</f>
        <v/>
      </c>
      <c r="AE461" t="str">
        <f>IF(原始数据!AM462="","",IF(COUNTIF(原始数据!462:462,原始数据!AM462)&gt;1,"×",""))</f>
        <v/>
      </c>
      <c r="AF461" t="str">
        <f>IF(原始数据!AN462="","",IF(COUNTIF(原始数据!462:462,原始数据!AN462)&gt;1,"×",""))</f>
        <v/>
      </c>
      <c r="AG461" t="str">
        <f>IF(原始数据!AO462="","",IF(COUNTIF(原始数据!462:462,原始数据!AO462)&gt;1,"×",""))</f>
        <v/>
      </c>
      <c r="AH461" t="str">
        <f>IF(原始数据!AP462="","",IF(COUNTIF(原始数据!462:462,原始数据!AP462)&gt;1,"×",""))</f>
        <v/>
      </c>
      <c r="AI461" t="str">
        <f>IF(原始数据!AQ462="","",IF(COUNTIF(原始数据!462:462,原始数据!AQ462)&gt;1,"×",""))</f>
        <v/>
      </c>
      <c r="AJ461" t="str">
        <f>IF(原始数据!AR462="","",IF(COUNTIF(原始数据!462:462,原始数据!AR462)&gt;1,"×",""))</f>
        <v/>
      </c>
      <c r="AK461" t="str">
        <f>IF(原始数据!AS462="","",IF(COUNTIF(原始数据!462:462,原始数据!AS462)&gt;1,"×",""))</f>
        <v/>
      </c>
      <c r="AL461" t="str">
        <f>IF(原始数据!AT462="","",IF(COUNTIF(原始数据!462:462,原始数据!AT462)&gt;1,"×",""))</f>
        <v/>
      </c>
      <c r="AM461" t="str">
        <f>IF(原始数据!AU462="","",IF(COUNTIF(原始数据!462:462,原始数据!AU462)&gt;1,"×",""))</f>
        <v/>
      </c>
      <c r="AN461" t="str">
        <f>IF(原始数据!AV462="","",IF(COUNTIF(原始数据!462:462,原始数据!AV462)&gt;1,"×",""))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IF(原始数据!X463="-","",IF(原始数据!X463="","",IF(COUNT(FIND(原始数据!X463,原始数据!463:463))=2,"×","")))</f>
        <v/>
      </c>
      <c r="W462" t="str">
        <f>IF(原始数据!Y463="","",IF(COUNTIF(原始数据!463:463,原始数据!Y463)&gt;1,"×",""))</f>
        <v/>
      </c>
      <c r="X462" t="str">
        <f>IF(原始数据!Z463="","",IF(COUNTIF(原始数据!463:463,原始数据!Z463)&gt;1,"×",""))</f>
        <v/>
      </c>
      <c r="Y462" t="str">
        <f>IF(原始数据!AB463="","",IF(COUNTIF(原始数据!463:463,原始数据!AB463)&gt;1,"×",""))</f>
        <v/>
      </c>
      <c r="Z462" t="str">
        <f>IF(原始数据!AC463="","",IF(COUNTIF(原始数据!463:463,原始数据!AC463)&gt;1,"×",""))</f>
        <v/>
      </c>
      <c r="AA462" t="str">
        <f>IF(原始数据!AE463="","",IF(COUNTIF(原始数据!463:463,原始数据!AE463)&gt;1,"×",""))</f>
        <v/>
      </c>
      <c r="AB462" t="str">
        <f>IF(原始数据!AF463="","",IF(COUNTIF(原始数据!463:463,原始数据!AF463)&gt;1,"×",""))</f>
        <v/>
      </c>
      <c r="AC462" t="str">
        <f>IF(原始数据!AK463="","",IF(COUNTIF(原始数据!463:463,原始数据!AK463)&gt;1,"×",""))</f>
        <v/>
      </c>
      <c r="AD462" t="str">
        <f>IF(原始数据!AL463="","",IF(COUNTIF(原始数据!463:463,原始数据!AL463)&gt;1,"×",""))</f>
        <v/>
      </c>
      <c r="AE462" t="str">
        <f>IF(原始数据!AM463="","",IF(COUNTIF(原始数据!463:463,原始数据!AM463)&gt;1,"×",""))</f>
        <v/>
      </c>
      <c r="AF462" t="str">
        <f>IF(原始数据!AN463="","",IF(COUNTIF(原始数据!463:463,原始数据!AN463)&gt;1,"×",""))</f>
        <v/>
      </c>
      <c r="AG462" t="str">
        <f>IF(原始数据!AO463="","",IF(COUNTIF(原始数据!463:463,原始数据!AO463)&gt;1,"×",""))</f>
        <v/>
      </c>
      <c r="AH462" t="str">
        <f>IF(原始数据!AP463="","",IF(COUNTIF(原始数据!463:463,原始数据!AP463)&gt;1,"×",""))</f>
        <v/>
      </c>
      <c r="AI462" t="str">
        <f>IF(原始数据!AQ463="","",IF(COUNTIF(原始数据!463:463,原始数据!AQ463)&gt;1,"×",""))</f>
        <v/>
      </c>
      <c r="AJ462" t="str">
        <f>IF(原始数据!AR463="","",IF(COUNTIF(原始数据!463:463,原始数据!AR463)&gt;1,"×",""))</f>
        <v/>
      </c>
      <c r="AK462" t="str">
        <f>IF(原始数据!AS463="","",IF(COUNTIF(原始数据!463:463,原始数据!AS463)&gt;1,"×",""))</f>
        <v/>
      </c>
      <c r="AL462" t="str">
        <f>IF(原始数据!AT463="","",IF(COUNTIF(原始数据!463:463,原始数据!AT463)&gt;1,"×",""))</f>
        <v/>
      </c>
      <c r="AM462" t="str">
        <f>IF(原始数据!AU463="","",IF(COUNTIF(原始数据!463:463,原始数据!AU463)&gt;1,"×",""))</f>
        <v/>
      </c>
      <c r="AN462" t="str">
        <f>IF(原始数据!AV463="","",IF(COUNTIF(原始数据!463:463,原始数据!AV463)&gt;1,"×",""))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IF(原始数据!X464="-","",IF(原始数据!X464="","",IF(COUNT(FIND(原始数据!X464,原始数据!464:464))=2,"×","")))</f>
        <v/>
      </c>
      <c r="W463" t="str">
        <f>IF(原始数据!Y464="","",IF(COUNTIF(原始数据!464:464,原始数据!Y464)&gt;1,"×",""))</f>
        <v/>
      </c>
      <c r="X463" t="str">
        <f>IF(原始数据!Z464="","",IF(COUNTIF(原始数据!464:464,原始数据!Z464)&gt;1,"×",""))</f>
        <v/>
      </c>
      <c r="Y463" t="str">
        <f>IF(原始数据!AB464="","",IF(COUNTIF(原始数据!464:464,原始数据!AB464)&gt;1,"×",""))</f>
        <v/>
      </c>
      <c r="Z463" t="str">
        <f>IF(原始数据!AC464="","",IF(COUNTIF(原始数据!464:464,原始数据!AC464)&gt;1,"×",""))</f>
        <v/>
      </c>
      <c r="AA463" t="str">
        <f>IF(原始数据!AE464="","",IF(COUNTIF(原始数据!464:464,原始数据!AE464)&gt;1,"×",""))</f>
        <v/>
      </c>
      <c r="AB463" t="str">
        <f>IF(原始数据!AF464="","",IF(COUNTIF(原始数据!464:464,原始数据!AF464)&gt;1,"×",""))</f>
        <v/>
      </c>
      <c r="AC463" t="str">
        <f>IF(原始数据!AK464="","",IF(COUNTIF(原始数据!464:464,原始数据!AK464)&gt;1,"×",""))</f>
        <v/>
      </c>
      <c r="AD463" t="str">
        <f>IF(原始数据!AL464="","",IF(COUNTIF(原始数据!464:464,原始数据!AL464)&gt;1,"×",""))</f>
        <v/>
      </c>
      <c r="AE463" t="str">
        <f>IF(原始数据!AM464="","",IF(COUNTIF(原始数据!464:464,原始数据!AM464)&gt;1,"×",""))</f>
        <v/>
      </c>
      <c r="AF463" t="str">
        <f>IF(原始数据!AN464="","",IF(COUNTIF(原始数据!464:464,原始数据!AN464)&gt;1,"×",""))</f>
        <v/>
      </c>
      <c r="AG463" t="str">
        <f>IF(原始数据!AO464="","",IF(COUNTIF(原始数据!464:464,原始数据!AO464)&gt;1,"×",""))</f>
        <v/>
      </c>
      <c r="AH463" t="str">
        <f>IF(原始数据!AP464="","",IF(COUNTIF(原始数据!464:464,原始数据!AP464)&gt;1,"×",""))</f>
        <v/>
      </c>
      <c r="AI463" t="str">
        <f>IF(原始数据!AQ464="","",IF(COUNTIF(原始数据!464:464,原始数据!AQ464)&gt;1,"×",""))</f>
        <v/>
      </c>
      <c r="AJ463" t="str">
        <f>IF(原始数据!AR464="","",IF(COUNTIF(原始数据!464:464,原始数据!AR464)&gt;1,"×",""))</f>
        <v/>
      </c>
      <c r="AK463" t="str">
        <f>IF(原始数据!AS464="","",IF(COUNTIF(原始数据!464:464,原始数据!AS464)&gt;1,"×",""))</f>
        <v/>
      </c>
      <c r="AL463" t="str">
        <f>IF(原始数据!AT464="","",IF(COUNTIF(原始数据!464:464,原始数据!AT464)&gt;1,"×",""))</f>
        <v/>
      </c>
      <c r="AM463" t="str">
        <f>IF(原始数据!AU464="","",IF(COUNTIF(原始数据!464:464,原始数据!AU464)&gt;1,"×",""))</f>
        <v/>
      </c>
      <c r="AN463" t="str">
        <f>IF(原始数据!AV464="","",IF(COUNTIF(原始数据!464:464,原始数据!AV464)&gt;1,"×",""))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IF(原始数据!X465="-","",IF(原始数据!X465="","",IF(COUNT(FIND(原始数据!X465,原始数据!465:465))=2,"×","")))</f>
        <v/>
      </c>
      <c r="W464" t="str">
        <f>IF(原始数据!Y465="","",IF(COUNTIF(原始数据!465:465,原始数据!Y465)&gt;1,"×",""))</f>
        <v/>
      </c>
      <c r="X464" t="str">
        <f>IF(原始数据!Z465="","",IF(COUNTIF(原始数据!465:465,原始数据!Z465)&gt;1,"×",""))</f>
        <v/>
      </c>
      <c r="Y464" t="str">
        <f>IF(原始数据!AB465="","",IF(COUNTIF(原始数据!465:465,原始数据!AB465)&gt;1,"×",""))</f>
        <v/>
      </c>
      <c r="Z464" t="str">
        <f>IF(原始数据!AC465="","",IF(COUNTIF(原始数据!465:465,原始数据!AC465)&gt;1,"×",""))</f>
        <v/>
      </c>
      <c r="AA464" t="str">
        <f>IF(原始数据!AE465="","",IF(COUNTIF(原始数据!465:465,原始数据!AE465)&gt;1,"×",""))</f>
        <v/>
      </c>
      <c r="AB464" t="str">
        <f>IF(原始数据!AF465="","",IF(COUNTIF(原始数据!465:465,原始数据!AF465)&gt;1,"×",""))</f>
        <v/>
      </c>
      <c r="AC464" t="str">
        <f>IF(原始数据!AK465="","",IF(COUNTIF(原始数据!465:465,原始数据!AK465)&gt;1,"×",""))</f>
        <v/>
      </c>
      <c r="AD464" t="str">
        <f>IF(原始数据!AL465="","",IF(COUNTIF(原始数据!465:465,原始数据!AL465)&gt;1,"×",""))</f>
        <v/>
      </c>
      <c r="AE464" t="str">
        <f>IF(原始数据!AM465="","",IF(COUNTIF(原始数据!465:465,原始数据!AM465)&gt;1,"×",""))</f>
        <v/>
      </c>
      <c r="AF464" t="str">
        <f>IF(原始数据!AN465="","",IF(COUNTIF(原始数据!465:465,原始数据!AN465)&gt;1,"×",""))</f>
        <v/>
      </c>
      <c r="AG464" t="str">
        <f>IF(原始数据!AO465="","",IF(COUNTIF(原始数据!465:465,原始数据!AO465)&gt;1,"×",""))</f>
        <v/>
      </c>
      <c r="AH464" t="str">
        <f>IF(原始数据!AP465="","",IF(COUNTIF(原始数据!465:465,原始数据!AP465)&gt;1,"×",""))</f>
        <v/>
      </c>
      <c r="AI464" t="str">
        <f>IF(原始数据!AQ465="","",IF(COUNTIF(原始数据!465:465,原始数据!AQ465)&gt;1,"×",""))</f>
        <v/>
      </c>
      <c r="AJ464" t="str">
        <f>IF(原始数据!AR465="","",IF(COUNTIF(原始数据!465:465,原始数据!AR465)&gt;1,"×",""))</f>
        <v/>
      </c>
      <c r="AK464" t="str">
        <f>IF(原始数据!AS465="","",IF(COUNTIF(原始数据!465:465,原始数据!AS465)&gt;1,"×",""))</f>
        <v/>
      </c>
      <c r="AL464" t="str">
        <f>IF(原始数据!AT465="","",IF(COUNTIF(原始数据!465:465,原始数据!AT465)&gt;1,"×",""))</f>
        <v/>
      </c>
      <c r="AM464" t="str">
        <f>IF(原始数据!AU465="","",IF(COUNTIF(原始数据!465:465,原始数据!AU465)&gt;1,"×",""))</f>
        <v/>
      </c>
      <c r="AN464" t="str">
        <f>IF(原始数据!AV465="","",IF(COUNTIF(原始数据!465:465,原始数据!AV465)&gt;1,"×",""))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IF(原始数据!X466="-","",IF(原始数据!X466="","",IF(COUNT(FIND(原始数据!X466,原始数据!466:466))=2,"×","")))</f>
        <v/>
      </c>
      <c r="W465" t="str">
        <f>IF(原始数据!Y466="","",IF(COUNTIF(原始数据!466:466,原始数据!Y466)&gt;1,"×",""))</f>
        <v/>
      </c>
      <c r="X465" t="str">
        <f>IF(原始数据!Z466="","",IF(COUNTIF(原始数据!466:466,原始数据!Z466)&gt;1,"×",""))</f>
        <v/>
      </c>
      <c r="Y465" t="str">
        <f>IF(原始数据!AB466="","",IF(COUNTIF(原始数据!466:466,原始数据!AB466)&gt;1,"×",""))</f>
        <v/>
      </c>
      <c r="Z465" t="str">
        <f>IF(原始数据!AC466="","",IF(COUNTIF(原始数据!466:466,原始数据!AC466)&gt;1,"×",""))</f>
        <v/>
      </c>
      <c r="AA465" t="str">
        <f>IF(原始数据!AE466="","",IF(COUNTIF(原始数据!466:466,原始数据!AE466)&gt;1,"×",""))</f>
        <v/>
      </c>
      <c r="AB465" t="str">
        <f>IF(原始数据!AF466="","",IF(COUNTIF(原始数据!466:466,原始数据!AF466)&gt;1,"×",""))</f>
        <v/>
      </c>
      <c r="AC465" t="str">
        <f>IF(原始数据!AK466="","",IF(COUNTIF(原始数据!466:466,原始数据!AK466)&gt;1,"×",""))</f>
        <v/>
      </c>
      <c r="AD465" t="str">
        <f>IF(原始数据!AL466="","",IF(COUNTIF(原始数据!466:466,原始数据!AL466)&gt;1,"×",""))</f>
        <v/>
      </c>
      <c r="AE465" t="str">
        <f>IF(原始数据!AM466="","",IF(COUNTIF(原始数据!466:466,原始数据!AM466)&gt;1,"×",""))</f>
        <v/>
      </c>
      <c r="AF465" t="str">
        <f>IF(原始数据!AN466="","",IF(COUNTIF(原始数据!466:466,原始数据!AN466)&gt;1,"×",""))</f>
        <v/>
      </c>
      <c r="AG465" t="str">
        <f>IF(原始数据!AO466="","",IF(COUNTIF(原始数据!466:466,原始数据!AO466)&gt;1,"×",""))</f>
        <v/>
      </c>
      <c r="AH465" t="str">
        <f>IF(原始数据!AP466="","",IF(COUNTIF(原始数据!466:466,原始数据!AP466)&gt;1,"×",""))</f>
        <v/>
      </c>
      <c r="AI465" t="str">
        <f>IF(原始数据!AQ466="","",IF(COUNTIF(原始数据!466:466,原始数据!AQ466)&gt;1,"×",""))</f>
        <v/>
      </c>
      <c r="AJ465" t="str">
        <f>IF(原始数据!AR466="","",IF(COUNTIF(原始数据!466:466,原始数据!AR466)&gt;1,"×",""))</f>
        <v/>
      </c>
      <c r="AK465" t="str">
        <f>IF(原始数据!AS466="","",IF(COUNTIF(原始数据!466:466,原始数据!AS466)&gt;1,"×",""))</f>
        <v/>
      </c>
      <c r="AL465" t="str">
        <f>IF(原始数据!AT466="","",IF(COUNTIF(原始数据!466:466,原始数据!AT466)&gt;1,"×",""))</f>
        <v/>
      </c>
      <c r="AM465" t="str">
        <f>IF(原始数据!AU466="","",IF(COUNTIF(原始数据!466:466,原始数据!AU466)&gt;1,"×",""))</f>
        <v/>
      </c>
      <c r="AN465" t="str">
        <f>IF(原始数据!AV466="","",IF(COUNTIF(原始数据!466:466,原始数据!AV466)&gt;1,"×",""))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IF(原始数据!X467="-","",IF(原始数据!X467="","",IF(COUNT(FIND(原始数据!X467,原始数据!467:467))=2,"×","")))</f>
        <v/>
      </c>
      <c r="W466" t="str">
        <f>IF(原始数据!Y467="","",IF(COUNTIF(原始数据!467:467,原始数据!Y467)&gt;1,"×",""))</f>
        <v/>
      </c>
      <c r="X466" t="str">
        <f>IF(原始数据!Z467="","",IF(COUNTIF(原始数据!467:467,原始数据!Z467)&gt;1,"×",""))</f>
        <v/>
      </c>
      <c r="Y466" t="str">
        <f>IF(原始数据!AB467="","",IF(COUNTIF(原始数据!467:467,原始数据!AB467)&gt;1,"×",""))</f>
        <v/>
      </c>
      <c r="Z466" t="str">
        <f>IF(原始数据!AC467="","",IF(COUNTIF(原始数据!467:467,原始数据!AC467)&gt;1,"×",""))</f>
        <v/>
      </c>
      <c r="AA466" t="str">
        <f>IF(原始数据!AE467="","",IF(COUNTIF(原始数据!467:467,原始数据!AE467)&gt;1,"×",""))</f>
        <v/>
      </c>
      <c r="AB466" t="str">
        <f>IF(原始数据!AF467="","",IF(COUNTIF(原始数据!467:467,原始数据!AF467)&gt;1,"×",""))</f>
        <v/>
      </c>
      <c r="AC466" t="str">
        <f>IF(原始数据!AK467="","",IF(COUNTIF(原始数据!467:467,原始数据!AK467)&gt;1,"×",""))</f>
        <v/>
      </c>
      <c r="AD466" t="str">
        <f>IF(原始数据!AL467="","",IF(COUNTIF(原始数据!467:467,原始数据!AL467)&gt;1,"×",""))</f>
        <v/>
      </c>
      <c r="AE466" t="str">
        <f>IF(原始数据!AM467="","",IF(COUNTIF(原始数据!467:467,原始数据!AM467)&gt;1,"×",""))</f>
        <v/>
      </c>
      <c r="AF466" t="str">
        <f>IF(原始数据!AN467="","",IF(COUNTIF(原始数据!467:467,原始数据!AN467)&gt;1,"×",""))</f>
        <v/>
      </c>
      <c r="AG466" t="str">
        <f>IF(原始数据!AO467="","",IF(COUNTIF(原始数据!467:467,原始数据!AO467)&gt;1,"×",""))</f>
        <v/>
      </c>
      <c r="AH466" t="str">
        <f>IF(原始数据!AP467="","",IF(COUNTIF(原始数据!467:467,原始数据!AP467)&gt;1,"×",""))</f>
        <v/>
      </c>
      <c r="AI466" t="str">
        <f>IF(原始数据!AQ467="","",IF(COUNTIF(原始数据!467:467,原始数据!AQ467)&gt;1,"×",""))</f>
        <v/>
      </c>
      <c r="AJ466" t="str">
        <f>IF(原始数据!AR467="","",IF(COUNTIF(原始数据!467:467,原始数据!AR467)&gt;1,"×",""))</f>
        <v/>
      </c>
      <c r="AK466" t="str">
        <f>IF(原始数据!AS467="","",IF(COUNTIF(原始数据!467:467,原始数据!AS467)&gt;1,"×",""))</f>
        <v/>
      </c>
      <c r="AL466" t="str">
        <f>IF(原始数据!AT467="","",IF(COUNTIF(原始数据!467:467,原始数据!AT467)&gt;1,"×",""))</f>
        <v/>
      </c>
      <c r="AM466" t="str">
        <f>IF(原始数据!AU467="","",IF(COUNTIF(原始数据!467:467,原始数据!AU467)&gt;1,"×",""))</f>
        <v/>
      </c>
      <c r="AN466" t="str">
        <f>IF(原始数据!AV467="","",IF(COUNTIF(原始数据!467:467,原始数据!AV467)&gt;1,"×",""))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IF(原始数据!X468="-","",IF(原始数据!X468="","",IF(COUNT(FIND(原始数据!X468,原始数据!468:468))=2,"×","")))</f>
        <v/>
      </c>
      <c r="W467" t="str">
        <f>IF(原始数据!Y468="","",IF(COUNTIF(原始数据!468:468,原始数据!Y468)&gt;1,"×",""))</f>
        <v/>
      </c>
      <c r="X467" t="str">
        <f>IF(原始数据!Z468="","",IF(COUNTIF(原始数据!468:468,原始数据!Z468)&gt;1,"×",""))</f>
        <v/>
      </c>
      <c r="Y467" t="str">
        <f>IF(原始数据!AB468="","",IF(COUNTIF(原始数据!468:468,原始数据!AB468)&gt;1,"×",""))</f>
        <v/>
      </c>
      <c r="Z467" t="str">
        <f>IF(原始数据!AC468="","",IF(COUNTIF(原始数据!468:468,原始数据!AC468)&gt;1,"×",""))</f>
        <v/>
      </c>
      <c r="AA467" t="str">
        <f>IF(原始数据!AE468="","",IF(COUNTIF(原始数据!468:468,原始数据!AE468)&gt;1,"×",""))</f>
        <v/>
      </c>
      <c r="AB467" t="str">
        <f>IF(原始数据!AF468="","",IF(COUNTIF(原始数据!468:468,原始数据!AF468)&gt;1,"×",""))</f>
        <v/>
      </c>
      <c r="AC467" t="str">
        <f>IF(原始数据!AK468="","",IF(COUNTIF(原始数据!468:468,原始数据!AK468)&gt;1,"×",""))</f>
        <v/>
      </c>
      <c r="AD467" t="str">
        <f>IF(原始数据!AL468="","",IF(COUNTIF(原始数据!468:468,原始数据!AL468)&gt;1,"×",""))</f>
        <v/>
      </c>
      <c r="AE467" t="str">
        <f>IF(原始数据!AM468="","",IF(COUNTIF(原始数据!468:468,原始数据!AM468)&gt;1,"×",""))</f>
        <v/>
      </c>
      <c r="AF467" t="str">
        <f>IF(原始数据!AN468="","",IF(COUNTIF(原始数据!468:468,原始数据!AN468)&gt;1,"×",""))</f>
        <v/>
      </c>
      <c r="AG467" t="str">
        <f>IF(原始数据!AO468="","",IF(COUNTIF(原始数据!468:468,原始数据!AO468)&gt;1,"×",""))</f>
        <v/>
      </c>
      <c r="AH467" t="str">
        <f>IF(原始数据!AP468="","",IF(COUNTIF(原始数据!468:468,原始数据!AP468)&gt;1,"×",""))</f>
        <v/>
      </c>
      <c r="AI467" t="str">
        <f>IF(原始数据!AQ468="","",IF(COUNTIF(原始数据!468:468,原始数据!AQ468)&gt;1,"×",""))</f>
        <v/>
      </c>
      <c r="AJ467" t="str">
        <f>IF(原始数据!AR468="","",IF(COUNTIF(原始数据!468:468,原始数据!AR468)&gt;1,"×",""))</f>
        <v/>
      </c>
      <c r="AK467" t="str">
        <f>IF(原始数据!AS468="","",IF(COUNTIF(原始数据!468:468,原始数据!AS468)&gt;1,"×",""))</f>
        <v/>
      </c>
      <c r="AL467" t="str">
        <f>IF(原始数据!AT468="","",IF(COUNTIF(原始数据!468:468,原始数据!AT468)&gt;1,"×",""))</f>
        <v/>
      </c>
      <c r="AM467" t="str">
        <f>IF(原始数据!AU468="","",IF(COUNTIF(原始数据!468:468,原始数据!AU468)&gt;1,"×",""))</f>
        <v/>
      </c>
      <c r="AN467" t="str">
        <f>IF(原始数据!AV468="","",IF(COUNTIF(原始数据!468:468,原始数据!AV468)&gt;1,"×",""))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IF(原始数据!X469="-","",IF(原始数据!X469="","",IF(COUNT(FIND(原始数据!X469,原始数据!469:469))=2,"×","")))</f>
        <v/>
      </c>
      <c r="W468" t="str">
        <f>IF(原始数据!Y469="","",IF(COUNTIF(原始数据!469:469,原始数据!Y469)&gt;1,"×",""))</f>
        <v/>
      </c>
      <c r="X468" t="str">
        <f>IF(原始数据!Z469="","",IF(COUNTIF(原始数据!469:469,原始数据!Z469)&gt;1,"×",""))</f>
        <v/>
      </c>
      <c r="Y468" t="str">
        <f>IF(原始数据!AB469="","",IF(COUNTIF(原始数据!469:469,原始数据!AB469)&gt;1,"×",""))</f>
        <v/>
      </c>
      <c r="Z468" t="str">
        <f>IF(原始数据!AC469="","",IF(COUNTIF(原始数据!469:469,原始数据!AC469)&gt;1,"×",""))</f>
        <v/>
      </c>
      <c r="AA468" t="str">
        <f>IF(原始数据!AE469="","",IF(COUNTIF(原始数据!469:469,原始数据!AE469)&gt;1,"×",""))</f>
        <v/>
      </c>
      <c r="AB468" t="str">
        <f>IF(原始数据!AF469="","",IF(COUNTIF(原始数据!469:469,原始数据!AF469)&gt;1,"×",""))</f>
        <v/>
      </c>
      <c r="AC468" t="str">
        <f>IF(原始数据!AK469="","",IF(COUNTIF(原始数据!469:469,原始数据!AK469)&gt;1,"×",""))</f>
        <v/>
      </c>
      <c r="AD468" t="str">
        <f>IF(原始数据!AL469="","",IF(COUNTIF(原始数据!469:469,原始数据!AL469)&gt;1,"×",""))</f>
        <v/>
      </c>
      <c r="AE468" t="str">
        <f>IF(原始数据!AM469="","",IF(COUNTIF(原始数据!469:469,原始数据!AM469)&gt;1,"×",""))</f>
        <v/>
      </c>
      <c r="AF468" t="str">
        <f>IF(原始数据!AN469="","",IF(COUNTIF(原始数据!469:469,原始数据!AN469)&gt;1,"×",""))</f>
        <v/>
      </c>
      <c r="AG468" t="str">
        <f>IF(原始数据!AO469="","",IF(COUNTIF(原始数据!469:469,原始数据!AO469)&gt;1,"×",""))</f>
        <v/>
      </c>
      <c r="AH468" t="str">
        <f>IF(原始数据!AP469="","",IF(COUNTIF(原始数据!469:469,原始数据!AP469)&gt;1,"×",""))</f>
        <v/>
      </c>
      <c r="AI468" t="str">
        <f>IF(原始数据!AQ469="","",IF(COUNTIF(原始数据!469:469,原始数据!AQ469)&gt;1,"×",""))</f>
        <v/>
      </c>
      <c r="AJ468" t="str">
        <f>IF(原始数据!AR469="","",IF(COUNTIF(原始数据!469:469,原始数据!AR469)&gt;1,"×",""))</f>
        <v/>
      </c>
      <c r="AK468" t="str">
        <f>IF(原始数据!AS469="","",IF(COUNTIF(原始数据!469:469,原始数据!AS469)&gt;1,"×",""))</f>
        <v/>
      </c>
      <c r="AL468" t="str">
        <f>IF(原始数据!AT469="","",IF(COUNTIF(原始数据!469:469,原始数据!AT469)&gt;1,"×",""))</f>
        <v/>
      </c>
      <c r="AM468" t="str">
        <f>IF(原始数据!AU469="","",IF(COUNTIF(原始数据!469:469,原始数据!AU469)&gt;1,"×",""))</f>
        <v/>
      </c>
      <c r="AN468" t="str">
        <f>IF(原始数据!AV469="","",IF(COUNTIF(原始数据!469:469,原始数据!AV469)&gt;1,"×",""))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IF(原始数据!X470="-","",IF(原始数据!X470="","",IF(COUNT(FIND(原始数据!X470,原始数据!470:470))=2,"×","")))</f>
        <v/>
      </c>
      <c r="W469" t="str">
        <f>IF(原始数据!Y470="","",IF(COUNTIF(原始数据!470:470,原始数据!Y470)&gt;1,"×",""))</f>
        <v/>
      </c>
      <c r="X469" t="str">
        <f>IF(原始数据!Z470="","",IF(COUNTIF(原始数据!470:470,原始数据!Z470)&gt;1,"×",""))</f>
        <v/>
      </c>
      <c r="Y469" t="str">
        <f>IF(原始数据!AB470="","",IF(COUNTIF(原始数据!470:470,原始数据!AB470)&gt;1,"×",""))</f>
        <v/>
      </c>
      <c r="Z469" t="str">
        <f>IF(原始数据!AC470="","",IF(COUNTIF(原始数据!470:470,原始数据!AC470)&gt;1,"×",""))</f>
        <v/>
      </c>
      <c r="AA469" t="str">
        <f>IF(原始数据!AE470="","",IF(COUNTIF(原始数据!470:470,原始数据!AE470)&gt;1,"×",""))</f>
        <v/>
      </c>
      <c r="AB469" t="str">
        <f>IF(原始数据!AF470="","",IF(COUNTIF(原始数据!470:470,原始数据!AF470)&gt;1,"×",""))</f>
        <v/>
      </c>
      <c r="AC469" t="str">
        <f>IF(原始数据!AK470="","",IF(COUNTIF(原始数据!470:470,原始数据!AK470)&gt;1,"×",""))</f>
        <v/>
      </c>
      <c r="AD469" t="str">
        <f>IF(原始数据!AL470="","",IF(COUNTIF(原始数据!470:470,原始数据!AL470)&gt;1,"×",""))</f>
        <v/>
      </c>
      <c r="AE469" t="str">
        <f>IF(原始数据!AM470="","",IF(COUNTIF(原始数据!470:470,原始数据!AM470)&gt;1,"×",""))</f>
        <v/>
      </c>
      <c r="AF469" t="str">
        <f>IF(原始数据!AN470="","",IF(COUNTIF(原始数据!470:470,原始数据!AN470)&gt;1,"×",""))</f>
        <v/>
      </c>
      <c r="AG469" t="str">
        <f>IF(原始数据!AO470="","",IF(COUNTIF(原始数据!470:470,原始数据!AO470)&gt;1,"×",""))</f>
        <v/>
      </c>
      <c r="AH469" t="str">
        <f>IF(原始数据!AP470="","",IF(COUNTIF(原始数据!470:470,原始数据!AP470)&gt;1,"×",""))</f>
        <v/>
      </c>
      <c r="AI469" t="str">
        <f>IF(原始数据!AQ470="","",IF(COUNTIF(原始数据!470:470,原始数据!AQ470)&gt;1,"×",""))</f>
        <v/>
      </c>
      <c r="AJ469" t="str">
        <f>IF(原始数据!AR470="","",IF(COUNTIF(原始数据!470:470,原始数据!AR470)&gt;1,"×",""))</f>
        <v/>
      </c>
      <c r="AK469" t="str">
        <f>IF(原始数据!AS470="","",IF(COUNTIF(原始数据!470:470,原始数据!AS470)&gt;1,"×",""))</f>
        <v/>
      </c>
      <c r="AL469" t="str">
        <f>IF(原始数据!AT470="","",IF(COUNTIF(原始数据!470:470,原始数据!AT470)&gt;1,"×",""))</f>
        <v/>
      </c>
      <c r="AM469" t="str">
        <f>IF(原始数据!AU470="","",IF(COUNTIF(原始数据!470:470,原始数据!AU470)&gt;1,"×",""))</f>
        <v/>
      </c>
      <c r="AN469" t="str">
        <f>IF(原始数据!AV470="","",IF(COUNTIF(原始数据!470:470,原始数据!AV470)&gt;1,"×",""))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IF(原始数据!X471="-","",IF(原始数据!X471="","",IF(COUNT(FIND(原始数据!X471,原始数据!471:471))=2,"×","")))</f>
        <v/>
      </c>
      <c r="W470" t="str">
        <f>IF(原始数据!Y471="","",IF(COUNTIF(原始数据!471:471,原始数据!Y471)&gt;1,"×",""))</f>
        <v/>
      </c>
      <c r="X470" t="str">
        <f>IF(原始数据!Z471="","",IF(COUNTIF(原始数据!471:471,原始数据!Z471)&gt;1,"×",""))</f>
        <v/>
      </c>
      <c r="Y470" t="str">
        <f>IF(原始数据!AB471="","",IF(COUNTIF(原始数据!471:471,原始数据!AB471)&gt;1,"×",""))</f>
        <v/>
      </c>
      <c r="Z470" t="str">
        <f>IF(原始数据!AC471="","",IF(COUNTIF(原始数据!471:471,原始数据!AC471)&gt;1,"×",""))</f>
        <v/>
      </c>
      <c r="AA470" t="str">
        <f>IF(原始数据!AE471="","",IF(COUNTIF(原始数据!471:471,原始数据!AE471)&gt;1,"×",""))</f>
        <v/>
      </c>
      <c r="AB470" t="str">
        <f>IF(原始数据!AF471="","",IF(COUNTIF(原始数据!471:471,原始数据!AF471)&gt;1,"×",""))</f>
        <v/>
      </c>
      <c r="AC470" t="str">
        <f>IF(原始数据!AK471="","",IF(COUNTIF(原始数据!471:471,原始数据!AK471)&gt;1,"×",""))</f>
        <v/>
      </c>
      <c r="AD470" t="str">
        <f>IF(原始数据!AL471="","",IF(COUNTIF(原始数据!471:471,原始数据!AL471)&gt;1,"×",""))</f>
        <v/>
      </c>
      <c r="AE470" t="str">
        <f>IF(原始数据!AM471="","",IF(COUNTIF(原始数据!471:471,原始数据!AM471)&gt;1,"×",""))</f>
        <v/>
      </c>
      <c r="AF470" t="str">
        <f>IF(原始数据!AN471="","",IF(COUNTIF(原始数据!471:471,原始数据!AN471)&gt;1,"×",""))</f>
        <v/>
      </c>
      <c r="AG470" t="str">
        <f>IF(原始数据!AO471="","",IF(COUNTIF(原始数据!471:471,原始数据!AO471)&gt;1,"×",""))</f>
        <v/>
      </c>
      <c r="AH470" t="str">
        <f>IF(原始数据!AP471="","",IF(COUNTIF(原始数据!471:471,原始数据!AP471)&gt;1,"×",""))</f>
        <v/>
      </c>
      <c r="AI470" t="str">
        <f>IF(原始数据!AQ471="","",IF(COUNTIF(原始数据!471:471,原始数据!AQ471)&gt;1,"×",""))</f>
        <v/>
      </c>
      <c r="AJ470" t="str">
        <f>IF(原始数据!AR471="","",IF(COUNTIF(原始数据!471:471,原始数据!AR471)&gt;1,"×",""))</f>
        <v/>
      </c>
      <c r="AK470" t="str">
        <f>IF(原始数据!AS471="","",IF(COUNTIF(原始数据!471:471,原始数据!AS471)&gt;1,"×",""))</f>
        <v/>
      </c>
      <c r="AL470" t="str">
        <f>IF(原始数据!AT471="","",IF(COUNTIF(原始数据!471:471,原始数据!AT471)&gt;1,"×",""))</f>
        <v/>
      </c>
      <c r="AM470" t="str">
        <f>IF(原始数据!AU471="","",IF(COUNTIF(原始数据!471:471,原始数据!AU471)&gt;1,"×",""))</f>
        <v/>
      </c>
      <c r="AN470" t="str">
        <f>IF(原始数据!AV471="","",IF(COUNTIF(原始数据!471:471,原始数据!AV471)&gt;1,"×",""))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IF(原始数据!X472="-","",IF(原始数据!X472="","",IF(COUNT(FIND(原始数据!X472,原始数据!472:472))=2,"×","")))</f>
        <v/>
      </c>
      <c r="W471" t="str">
        <f>IF(原始数据!Y472="","",IF(COUNTIF(原始数据!472:472,原始数据!Y472)&gt;1,"×",""))</f>
        <v/>
      </c>
      <c r="X471" t="str">
        <f>IF(原始数据!Z472="","",IF(COUNTIF(原始数据!472:472,原始数据!Z472)&gt;1,"×",""))</f>
        <v/>
      </c>
      <c r="Y471" t="str">
        <f>IF(原始数据!AB472="","",IF(COUNTIF(原始数据!472:472,原始数据!AB472)&gt;1,"×",""))</f>
        <v/>
      </c>
      <c r="Z471" t="str">
        <f>IF(原始数据!AC472="","",IF(COUNTIF(原始数据!472:472,原始数据!AC472)&gt;1,"×",""))</f>
        <v/>
      </c>
      <c r="AA471" t="str">
        <f>IF(原始数据!AE472="","",IF(COUNTIF(原始数据!472:472,原始数据!AE472)&gt;1,"×",""))</f>
        <v/>
      </c>
      <c r="AB471" t="str">
        <f>IF(原始数据!AF472="","",IF(COUNTIF(原始数据!472:472,原始数据!AF472)&gt;1,"×",""))</f>
        <v/>
      </c>
      <c r="AC471" t="str">
        <f>IF(原始数据!AK472="","",IF(COUNTIF(原始数据!472:472,原始数据!AK472)&gt;1,"×",""))</f>
        <v/>
      </c>
      <c r="AD471" t="str">
        <f>IF(原始数据!AL472="","",IF(COUNTIF(原始数据!472:472,原始数据!AL472)&gt;1,"×",""))</f>
        <v/>
      </c>
      <c r="AE471" t="str">
        <f>IF(原始数据!AM472="","",IF(COUNTIF(原始数据!472:472,原始数据!AM472)&gt;1,"×",""))</f>
        <v/>
      </c>
      <c r="AF471" t="str">
        <f>IF(原始数据!AN472="","",IF(COUNTIF(原始数据!472:472,原始数据!AN472)&gt;1,"×",""))</f>
        <v/>
      </c>
      <c r="AG471" t="str">
        <f>IF(原始数据!AO472="","",IF(COUNTIF(原始数据!472:472,原始数据!AO472)&gt;1,"×",""))</f>
        <v/>
      </c>
      <c r="AH471" t="str">
        <f>IF(原始数据!AP472="","",IF(COUNTIF(原始数据!472:472,原始数据!AP472)&gt;1,"×",""))</f>
        <v/>
      </c>
      <c r="AI471" t="str">
        <f>IF(原始数据!AQ472="","",IF(COUNTIF(原始数据!472:472,原始数据!AQ472)&gt;1,"×",""))</f>
        <v/>
      </c>
      <c r="AJ471" t="str">
        <f>IF(原始数据!AR472="","",IF(COUNTIF(原始数据!472:472,原始数据!AR472)&gt;1,"×",""))</f>
        <v/>
      </c>
      <c r="AK471" t="str">
        <f>IF(原始数据!AS472="","",IF(COUNTIF(原始数据!472:472,原始数据!AS472)&gt;1,"×",""))</f>
        <v/>
      </c>
      <c r="AL471" t="str">
        <f>IF(原始数据!AT472="","",IF(COUNTIF(原始数据!472:472,原始数据!AT472)&gt;1,"×",""))</f>
        <v/>
      </c>
      <c r="AM471" t="str">
        <f>IF(原始数据!AU472="","",IF(COUNTIF(原始数据!472:472,原始数据!AU472)&gt;1,"×",""))</f>
        <v/>
      </c>
      <c r="AN471" t="str">
        <f>IF(原始数据!AV472="","",IF(COUNTIF(原始数据!472:472,原始数据!AV472)&gt;1,"×",""))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IF(原始数据!X473="-","",IF(原始数据!X473="","",IF(COUNT(FIND(原始数据!X473,原始数据!473:473))=2,"×","")))</f>
        <v/>
      </c>
      <c r="W472" t="str">
        <f>IF(原始数据!Y473="","",IF(COUNTIF(原始数据!473:473,原始数据!Y473)&gt;1,"×",""))</f>
        <v/>
      </c>
      <c r="X472" t="str">
        <f>IF(原始数据!Z473="","",IF(COUNTIF(原始数据!473:473,原始数据!Z473)&gt;1,"×",""))</f>
        <v/>
      </c>
      <c r="Y472" t="str">
        <f>IF(原始数据!AB473="","",IF(COUNTIF(原始数据!473:473,原始数据!AB473)&gt;1,"×",""))</f>
        <v/>
      </c>
      <c r="Z472" t="str">
        <f>IF(原始数据!AC473="","",IF(COUNTIF(原始数据!473:473,原始数据!AC473)&gt;1,"×",""))</f>
        <v/>
      </c>
      <c r="AA472" t="str">
        <f>IF(原始数据!AE473="","",IF(COUNTIF(原始数据!473:473,原始数据!AE473)&gt;1,"×",""))</f>
        <v/>
      </c>
      <c r="AB472" t="str">
        <f>IF(原始数据!AF473="","",IF(COUNTIF(原始数据!473:473,原始数据!AF473)&gt;1,"×",""))</f>
        <v/>
      </c>
      <c r="AC472" t="str">
        <f>IF(原始数据!AK473="","",IF(COUNTIF(原始数据!473:473,原始数据!AK473)&gt;1,"×",""))</f>
        <v/>
      </c>
      <c r="AD472" t="str">
        <f>IF(原始数据!AL473="","",IF(COUNTIF(原始数据!473:473,原始数据!AL473)&gt;1,"×",""))</f>
        <v/>
      </c>
      <c r="AE472" t="str">
        <f>IF(原始数据!AM473="","",IF(COUNTIF(原始数据!473:473,原始数据!AM473)&gt;1,"×",""))</f>
        <v/>
      </c>
      <c r="AF472" t="str">
        <f>IF(原始数据!AN473="","",IF(COUNTIF(原始数据!473:473,原始数据!AN473)&gt;1,"×",""))</f>
        <v/>
      </c>
      <c r="AG472" t="str">
        <f>IF(原始数据!AO473="","",IF(COUNTIF(原始数据!473:473,原始数据!AO473)&gt;1,"×",""))</f>
        <v/>
      </c>
      <c r="AH472" t="str">
        <f>IF(原始数据!AP473="","",IF(COUNTIF(原始数据!473:473,原始数据!AP473)&gt;1,"×",""))</f>
        <v/>
      </c>
      <c r="AI472" t="str">
        <f>IF(原始数据!AQ473="","",IF(COUNTIF(原始数据!473:473,原始数据!AQ473)&gt;1,"×",""))</f>
        <v/>
      </c>
      <c r="AJ472" t="str">
        <f>IF(原始数据!AR473="","",IF(COUNTIF(原始数据!473:473,原始数据!AR473)&gt;1,"×",""))</f>
        <v/>
      </c>
      <c r="AK472" t="str">
        <f>IF(原始数据!AS473="","",IF(COUNTIF(原始数据!473:473,原始数据!AS473)&gt;1,"×",""))</f>
        <v/>
      </c>
      <c r="AL472" t="str">
        <f>IF(原始数据!AT473="","",IF(COUNTIF(原始数据!473:473,原始数据!AT473)&gt;1,"×",""))</f>
        <v/>
      </c>
      <c r="AM472" t="str">
        <f>IF(原始数据!AU473="","",IF(COUNTIF(原始数据!473:473,原始数据!AU473)&gt;1,"×",""))</f>
        <v/>
      </c>
      <c r="AN472" t="str">
        <f>IF(原始数据!AV473="","",IF(COUNTIF(原始数据!473:473,原始数据!AV473)&gt;1,"×",""))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IF(原始数据!X474="-","",IF(原始数据!X474="","",IF(COUNT(FIND(原始数据!X474,原始数据!474:474))=2,"×","")))</f>
        <v/>
      </c>
      <c r="W473" t="str">
        <f>IF(原始数据!Y474="","",IF(COUNTIF(原始数据!474:474,原始数据!Y474)&gt;1,"×",""))</f>
        <v/>
      </c>
      <c r="X473" t="str">
        <f>IF(原始数据!Z474="","",IF(COUNTIF(原始数据!474:474,原始数据!Z474)&gt;1,"×",""))</f>
        <v/>
      </c>
      <c r="Y473" t="str">
        <f>IF(原始数据!AB474="","",IF(COUNTIF(原始数据!474:474,原始数据!AB474)&gt;1,"×",""))</f>
        <v/>
      </c>
      <c r="Z473" t="str">
        <f>IF(原始数据!AC474="","",IF(COUNTIF(原始数据!474:474,原始数据!AC474)&gt;1,"×",""))</f>
        <v/>
      </c>
      <c r="AA473" t="str">
        <f>IF(原始数据!AE474="","",IF(COUNTIF(原始数据!474:474,原始数据!AE474)&gt;1,"×",""))</f>
        <v/>
      </c>
      <c r="AB473" t="str">
        <f>IF(原始数据!AF474="","",IF(COUNTIF(原始数据!474:474,原始数据!AF474)&gt;1,"×",""))</f>
        <v/>
      </c>
      <c r="AC473" t="str">
        <f>IF(原始数据!AK474="","",IF(COUNTIF(原始数据!474:474,原始数据!AK474)&gt;1,"×",""))</f>
        <v/>
      </c>
      <c r="AD473" t="str">
        <f>IF(原始数据!AL474="","",IF(COUNTIF(原始数据!474:474,原始数据!AL474)&gt;1,"×",""))</f>
        <v/>
      </c>
      <c r="AE473" t="str">
        <f>IF(原始数据!AM474="","",IF(COUNTIF(原始数据!474:474,原始数据!AM474)&gt;1,"×",""))</f>
        <v/>
      </c>
      <c r="AF473" t="str">
        <f>IF(原始数据!AN474="","",IF(COUNTIF(原始数据!474:474,原始数据!AN474)&gt;1,"×",""))</f>
        <v/>
      </c>
      <c r="AG473" t="str">
        <f>IF(原始数据!AO474="","",IF(COUNTIF(原始数据!474:474,原始数据!AO474)&gt;1,"×",""))</f>
        <v/>
      </c>
      <c r="AH473" t="str">
        <f>IF(原始数据!AP474="","",IF(COUNTIF(原始数据!474:474,原始数据!AP474)&gt;1,"×",""))</f>
        <v/>
      </c>
      <c r="AI473" t="str">
        <f>IF(原始数据!AQ474="","",IF(COUNTIF(原始数据!474:474,原始数据!AQ474)&gt;1,"×",""))</f>
        <v/>
      </c>
      <c r="AJ473" t="str">
        <f>IF(原始数据!AR474="","",IF(COUNTIF(原始数据!474:474,原始数据!AR474)&gt;1,"×",""))</f>
        <v/>
      </c>
      <c r="AK473" t="str">
        <f>IF(原始数据!AS474="","",IF(COUNTIF(原始数据!474:474,原始数据!AS474)&gt;1,"×",""))</f>
        <v/>
      </c>
      <c r="AL473" t="str">
        <f>IF(原始数据!AT474="","",IF(COUNTIF(原始数据!474:474,原始数据!AT474)&gt;1,"×",""))</f>
        <v/>
      </c>
      <c r="AM473" t="str">
        <f>IF(原始数据!AU474="","",IF(COUNTIF(原始数据!474:474,原始数据!AU474)&gt;1,"×",""))</f>
        <v/>
      </c>
      <c r="AN473" t="str">
        <f>IF(原始数据!AV474="","",IF(COUNTIF(原始数据!474:474,原始数据!AV474)&gt;1,"×",""))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IF(原始数据!X475="-","",IF(原始数据!X475="","",IF(COUNT(FIND(原始数据!X475,原始数据!475:475))=2,"×","")))</f>
        <v/>
      </c>
      <c r="W474" t="str">
        <f>IF(原始数据!Y475="","",IF(COUNTIF(原始数据!475:475,原始数据!Y475)&gt;1,"×",""))</f>
        <v/>
      </c>
      <c r="X474" t="str">
        <f>IF(原始数据!Z475="","",IF(COUNTIF(原始数据!475:475,原始数据!Z475)&gt;1,"×",""))</f>
        <v/>
      </c>
      <c r="Y474" t="str">
        <f>IF(原始数据!AB475="","",IF(COUNTIF(原始数据!475:475,原始数据!AB475)&gt;1,"×",""))</f>
        <v/>
      </c>
      <c r="Z474" t="str">
        <f>IF(原始数据!AC475="","",IF(COUNTIF(原始数据!475:475,原始数据!AC475)&gt;1,"×",""))</f>
        <v/>
      </c>
      <c r="AA474" t="str">
        <f>IF(原始数据!AE475="","",IF(COUNTIF(原始数据!475:475,原始数据!AE475)&gt;1,"×",""))</f>
        <v/>
      </c>
      <c r="AB474" t="str">
        <f>IF(原始数据!AF475="","",IF(COUNTIF(原始数据!475:475,原始数据!AF475)&gt;1,"×",""))</f>
        <v/>
      </c>
      <c r="AC474" t="str">
        <f>IF(原始数据!AK475="","",IF(COUNTIF(原始数据!475:475,原始数据!AK475)&gt;1,"×",""))</f>
        <v/>
      </c>
      <c r="AD474" t="str">
        <f>IF(原始数据!AL475="","",IF(COUNTIF(原始数据!475:475,原始数据!AL475)&gt;1,"×",""))</f>
        <v/>
      </c>
      <c r="AE474" t="str">
        <f>IF(原始数据!AM475="","",IF(COUNTIF(原始数据!475:475,原始数据!AM475)&gt;1,"×",""))</f>
        <v/>
      </c>
      <c r="AF474" t="str">
        <f>IF(原始数据!AN475="","",IF(COUNTIF(原始数据!475:475,原始数据!AN475)&gt;1,"×",""))</f>
        <v/>
      </c>
      <c r="AG474" t="str">
        <f>IF(原始数据!AO475="","",IF(COUNTIF(原始数据!475:475,原始数据!AO475)&gt;1,"×",""))</f>
        <v/>
      </c>
      <c r="AH474" t="str">
        <f>IF(原始数据!AP475="","",IF(COUNTIF(原始数据!475:475,原始数据!AP475)&gt;1,"×",""))</f>
        <v/>
      </c>
      <c r="AI474" t="str">
        <f>IF(原始数据!AQ475="","",IF(COUNTIF(原始数据!475:475,原始数据!AQ475)&gt;1,"×",""))</f>
        <v/>
      </c>
      <c r="AJ474" t="str">
        <f>IF(原始数据!AR475="","",IF(COUNTIF(原始数据!475:475,原始数据!AR475)&gt;1,"×",""))</f>
        <v/>
      </c>
      <c r="AK474" t="str">
        <f>IF(原始数据!AS475="","",IF(COUNTIF(原始数据!475:475,原始数据!AS475)&gt;1,"×",""))</f>
        <v/>
      </c>
      <c r="AL474" t="str">
        <f>IF(原始数据!AT475="","",IF(COUNTIF(原始数据!475:475,原始数据!AT475)&gt;1,"×",""))</f>
        <v/>
      </c>
      <c r="AM474" t="str">
        <f>IF(原始数据!AU475="","",IF(COUNTIF(原始数据!475:475,原始数据!AU475)&gt;1,"×",""))</f>
        <v/>
      </c>
      <c r="AN474" t="str">
        <f>IF(原始数据!AV475="","",IF(COUNTIF(原始数据!475:475,原始数据!AV475)&gt;1,"×",""))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IF(原始数据!X476="-","",IF(原始数据!X476="","",IF(COUNT(FIND(原始数据!X476,原始数据!476:476))=2,"×","")))</f>
        <v/>
      </c>
      <c r="W475" t="str">
        <f>IF(原始数据!Y476="","",IF(COUNTIF(原始数据!476:476,原始数据!Y476)&gt;1,"×",""))</f>
        <v/>
      </c>
      <c r="X475" t="str">
        <f>IF(原始数据!Z476="","",IF(COUNTIF(原始数据!476:476,原始数据!Z476)&gt;1,"×",""))</f>
        <v/>
      </c>
      <c r="Y475" t="str">
        <f>IF(原始数据!AB476="","",IF(COUNTIF(原始数据!476:476,原始数据!AB476)&gt;1,"×",""))</f>
        <v/>
      </c>
      <c r="Z475" t="str">
        <f>IF(原始数据!AC476="","",IF(COUNTIF(原始数据!476:476,原始数据!AC476)&gt;1,"×",""))</f>
        <v/>
      </c>
      <c r="AA475" t="str">
        <f>IF(原始数据!AE476="","",IF(COUNTIF(原始数据!476:476,原始数据!AE476)&gt;1,"×",""))</f>
        <v/>
      </c>
      <c r="AB475" t="str">
        <f>IF(原始数据!AF476="","",IF(COUNTIF(原始数据!476:476,原始数据!AF476)&gt;1,"×",""))</f>
        <v/>
      </c>
      <c r="AC475" t="str">
        <f>IF(原始数据!AK476="","",IF(COUNTIF(原始数据!476:476,原始数据!AK476)&gt;1,"×",""))</f>
        <v/>
      </c>
      <c r="AD475" t="str">
        <f>IF(原始数据!AL476="","",IF(COUNTIF(原始数据!476:476,原始数据!AL476)&gt;1,"×",""))</f>
        <v/>
      </c>
      <c r="AE475" t="str">
        <f>IF(原始数据!AM476="","",IF(COUNTIF(原始数据!476:476,原始数据!AM476)&gt;1,"×",""))</f>
        <v/>
      </c>
      <c r="AF475" t="str">
        <f>IF(原始数据!AN476="","",IF(COUNTIF(原始数据!476:476,原始数据!AN476)&gt;1,"×",""))</f>
        <v/>
      </c>
      <c r="AG475" t="str">
        <f>IF(原始数据!AO476="","",IF(COUNTIF(原始数据!476:476,原始数据!AO476)&gt;1,"×",""))</f>
        <v/>
      </c>
      <c r="AH475" t="str">
        <f>IF(原始数据!AP476="","",IF(COUNTIF(原始数据!476:476,原始数据!AP476)&gt;1,"×",""))</f>
        <v/>
      </c>
      <c r="AI475" t="str">
        <f>IF(原始数据!AQ476="","",IF(COUNTIF(原始数据!476:476,原始数据!AQ476)&gt;1,"×",""))</f>
        <v/>
      </c>
      <c r="AJ475" t="str">
        <f>IF(原始数据!AR476="","",IF(COUNTIF(原始数据!476:476,原始数据!AR476)&gt;1,"×",""))</f>
        <v/>
      </c>
      <c r="AK475" t="str">
        <f>IF(原始数据!AS476="","",IF(COUNTIF(原始数据!476:476,原始数据!AS476)&gt;1,"×",""))</f>
        <v/>
      </c>
      <c r="AL475" t="str">
        <f>IF(原始数据!AT476="","",IF(COUNTIF(原始数据!476:476,原始数据!AT476)&gt;1,"×",""))</f>
        <v/>
      </c>
      <c r="AM475" t="str">
        <f>IF(原始数据!AU476="","",IF(COUNTIF(原始数据!476:476,原始数据!AU476)&gt;1,"×",""))</f>
        <v/>
      </c>
      <c r="AN475" t="str">
        <f>IF(原始数据!AV476="","",IF(COUNTIF(原始数据!476:476,原始数据!AV476)&gt;1,"×",""))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IF(原始数据!X477="-","",IF(原始数据!X477="","",IF(COUNT(FIND(原始数据!X477,原始数据!477:477))=2,"×","")))</f>
        <v/>
      </c>
      <c r="W476" t="str">
        <f>IF(原始数据!Y477="","",IF(COUNTIF(原始数据!477:477,原始数据!Y477)&gt;1,"×",""))</f>
        <v/>
      </c>
      <c r="X476" t="str">
        <f>IF(原始数据!Z477="","",IF(COUNTIF(原始数据!477:477,原始数据!Z477)&gt;1,"×",""))</f>
        <v/>
      </c>
      <c r="Y476" t="str">
        <f>IF(原始数据!AB477="","",IF(COUNTIF(原始数据!477:477,原始数据!AB477)&gt;1,"×",""))</f>
        <v/>
      </c>
      <c r="Z476" t="str">
        <f>IF(原始数据!AC477="","",IF(COUNTIF(原始数据!477:477,原始数据!AC477)&gt;1,"×",""))</f>
        <v/>
      </c>
      <c r="AA476" t="str">
        <f>IF(原始数据!AE477="","",IF(COUNTIF(原始数据!477:477,原始数据!AE477)&gt;1,"×",""))</f>
        <v/>
      </c>
      <c r="AB476" t="str">
        <f>IF(原始数据!AF477="","",IF(COUNTIF(原始数据!477:477,原始数据!AF477)&gt;1,"×",""))</f>
        <v/>
      </c>
      <c r="AC476" t="str">
        <f>IF(原始数据!AK477="","",IF(COUNTIF(原始数据!477:477,原始数据!AK477)&gt;1,"×",""))</f>
        <v/>
      </c>
      <c r="AD476" t="str">
        <f>IF(原始数据!AL477="","",IF(COUNTIF(原始数据!477:477,原始数据!AL477)&gt;1,"×",""))</f>
        <v/>
      </c>
      <c r="AE476" t="str">
        <f>IF(原始数据!AM477="","",IF(COUNTIF(原始数据!477:477,原始数据!AM477)&gt;1,"×",""))</f>
        <v/>
      </c>
      <c r="AF476" t="str">
        <f>IF(原始数据!AN477="","",IF(COUNTIF(原始数据!477:477,原始数据!AN477)&gt;1,"×",""))</f>
        <v/>
      </c>
      <c r="AG476" t="str">
        <f>IF(原始数据!AO477="","",IF(COUNTIF(原始数据!477:477,原始数据!AO477)&gt;1,"×",""))</f>
        <v/>
      </c>
      <c r="AH476" t="str">
        <f>IF(原始数据!AP477="","",IF(COUNTIF(原始数据!477:477,原始数据!AP477)&gt;1,"×",""))</f>
        <v/>
      </c>
      <c r="AI476" t="str">
        <f>IF(原始数据!AQ477="","",IF(COUNTIF(原始数据!477:477,原始数据!AQ477)&gt;1,"×",""))</f>
        <v/>
      </c>
      <c r="AJ476" t="str">
        <f>IF(原始数据!AR477="","",IF(COUNTIF(原始数据!477:477,原始数据!AR477)&gt;1,"×",""))</f>
        <v/>
      </c>
      <c r="AK476" t="str">
        <f>IF(原始数据!AS477="","",IF(COUNTIF(原始数据!477:477,原始数据!AS477)&gt;1,"×",""))</f>
        <v/>
      </c>
      <c r="AL476" t="str">
        <f>IF(原始数据!AT477="","",IF(COUNTIF(原始数据!477:477,原始数据!AT477)&gt;1,"×",""))</f>
        <v/>
      </c>
      <c r="AM476" t="str">
        <f>IF(原始数据!AU477="","",IF(COUNTIF(原始数据!477:477,原始数据!AU477)&gt;1,"×",""))</f>
        <v/>
      </c>
      <c r="AN476" t="str">
        <f>IF(原始数据!AV477="","",IF(COUNTIF(原始数据!477:477,原始数据!AV477)&gt;1,"×",""))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IF(原始数据!X478="-","",IF(原始数据!X478="","",IF(COUNT(FIND(原始数据!X478,原始数据!478:478))=2,"×","")))</f>
        <v/>
      </c>
      <c r="W477" t="str">
        <f>IF(原始数据!Y478="","",IF(COUNTIF(原始数据!478:478,原始数据!Y478)&gt;1,"×",""))</f>
        <v/>
      </c>
      <c r="X477" t="str">
        <f>IF(原始数据!Z478="","",IF(COUNTIF(原始数据!478:478,原始数据!Z478)&gt;1,"×",""))</f>
        <v/>
      </c>
      <c r="Y477" t="str">
        <f>IF(原始数据!AB478="","",IF(COUNTIF(原始数据!478:478,原始数据!AB478)&gt;1,"×",""))</f>
        <v/>
      </c>
      <c r="Z477" t="str">
        <f>IF(原始数据!AC478="","",IF(COUNTIF(原始数据!478:478,原始数据!AC478)&gt;1,"×",""))</f>
        <v/>
      </c>
      <c r="AA477" t="str">
        <f>IF(原始数据!AE478="","",IF(COUNTIF(原始数据!478:478,原始数据!AE478)&gt;1,"×",""))</f>
        <v/>
      </c>
      <c r="AB477" t="str">
        <f>IF(原始数据!AF478="","",IF(COUNTIF(原始数据!478:478,原始数据!AF478)&gt;1,"×",""))</f>
        <v/>
      </c>
      <c r="AC477" t="str">
        <f>IF(原始数据!AK478="","",IF(COUNTIF(原始数据!478:478,原始数据!AK478)&gt;1,"×",""))</f>
        <v/>
      </c>
      <c r="AD477" t="str">
        <f>IF(原始数据!AL478="","",IF(COUNTIF(原始数据!478:478,原始数据!AL478)&gt;1,"×",""))</f>
        <v/>
      </c>
      <c r="AE477" t="str">
        <f>IF(原始数据!AM478="","",IF(COUNTIF(原始数据!478:478,原始数据!AM478)&gt;1,"×",""))</f>
        <v/>
      </c>
      <c r="AF477" t="str">
        <f>IF(原始数据!AN478="","",IF(COUNTIF(原始数据!478:478,原始数据!AN478)&gt;1,"×",""))</f>
        <v/>
      </c>
      <c r="AG477" t="str">
        <f>IF(原始数据!AO478="","",IF(COUNTIF(原始数据!478:478,原始数据!AO478)&gt;1,"×",""))</f>
        <v/>
      </c>
      <c r="AH477" t="str">
        <f>IF(原始数据!AP478="","",IF(COUNTIF(原始数据!478:478,原始数据!AP478)&gt;1,"×",""))</f>
        <v/>
      </c>
      <c r="AI477" t="str">
        <f>IF(原始数据!AQ478="","",IF(COUNTIF(原始数据!478:478,原始数据!AQ478)&gt;1,"×",""))</f>
        <v/>
      </c>
      <c r="AJ477" t="str">
        <f>IF(原始数据!AR478="","",IF(COUNTIF(原始数据!478:478,原始数据!AR478)&gt;1,"×",""))</f>
        <v/>
      </c>
      <c r="AK477" t="str">
        <f>IF(原始数据!AS478="","",IF(COUNTIF(原始数据!478:478,原始数据!AS478)&gt;1,"×",""))</f>
        <v/>
      </c>
      <c r="AL477" t="str">
        <f>IF(原始数据!AT478="","",IF(COUNTIF(原始数据!478:478,原始数据!AT478)&gt;1,"×",""))</f>
        <v/>
      </c>
      <c r="AM477" t="str">
        <f>IF(原始数据!AU478="","",IF(COUNTIF(原始数据!478:478,原始数据!AU478)&gt;1,"×",""))</f>
        <v/>
      </c>
      <c r="AN477" t="str">
        <f>IF(原始数据!AV478="","",IF(COUNTIF(原始数据!478:478,原始数据!AV478)&gt;1,"×",""))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IF(原始数据!X479="-","",IF(原始数据!X479="","",IF(COUNT(FIND(原始数据!X479,原始数据!479:479))=2,"×","")))</f>
        <v/>
      </c>
      <c r="W478" t="str">
        <f>IF(原始数据!Y479="","",IF(COUNTIF(原始数据!479:479,原始数据!Y479)&gt;1,"×",""))</f>
        <v/>
      </c>
      <c r="X478" t="str">
        <f>IF(原始数据!Z479="","",IF(COUNTIF(原始数据!479:479,原始数据!Z479)&gt;1,"×",""))</f>
        <v/>
      </c>
      <c r="Y478" t="str">
        <f>IF(原始数据!AB479="","",IF(COUNTIF(原始数据!479:479,原始数据!AB479)&gt;1,"×",""))</f>
        <v/>
      </c>
      <c r="Z478" t="str">
        <f>IF(原始数据!AC479="","",IF(COUNTIF(原始数据!479:479,原始数据!AC479)&gt;1,"×",""))</f>
        <v/>
      </c>
      <c r="AA478" t="str">
        <f>IF(原始数据!AE479="","",IF(COUNTIF(原始数据!479:479,原始数据!AE479)&gt;1,"×",""))</f>
        <v/>
      </c>
      <c r="AB478" t="str">
        <f>IF(原始数据!AF479="","",IF(COUNTIF(原始数据!479:479,原始数据!AF479)&gt;1,"×",""))</f>
        <v/>
      </c>
      <c r="AC478" t="str">
        <f>IF(原始数据!AK479="","",IF(COUNTIF(原始数据!479:479,原始数据!AK479)&gt;1,"×",""))</f>
        <v/>
      </c>
      <c r="AD478" t="str">
        <f>IF(原始数据!AL479="","",IF(COUNTIF(原始数据!479:479,原始数据!AL479)&gt;1,"×",""))</f>
        <v/>
      </c>
      <c r="AE478" t="str">
        <f>IF(原始数据!AM479="","",IF(COUNTIF(原始数据!479:479,原始数据!AM479)&gt;1,"×",""))</f>
        <v/>
      </c>
      <c r="AF478" t="str">
        <f>IF(原始数据!AN479="","",IF(COUNTIF(原始数据!479:479,原始数据!AN479)&gt;1,"×",""))</f>
        <v/>
      </c>
      <c r="AG478" t="str">
        <f>IF(原始数据!AO479="","",IF(COUNTIF(原始数据!479:479,原始数据!AO479)&gt;1,"×",""))</f>
        <v/>
      </c>
      <c r="AH478" t="str">
        <f>IF(原始数据!AP479="","",IF(COUNTIF(原始数据!479:479,原始数据!AP479)&gt;1,"×",""))</f>
        <v/>
      </c>
      <c r="AI478" t="str">
        <f>IF(原始数据!AQ479="","",IF(COUNTIF(原始数据!479:479,原始数据!AQ479)&gt;1,"×",""))</f>
        <v/>
      </c>
      <c r="AJ478" t="str">
        <f>IF(原始数据!AR479="","",IF(COUNTIF(原始数据!479:479,原始数据!AR479)&gt;1,"×",""))</f>
        <v/>
      </c>
      <c r="AK478" t="str">
        <f>IF(原始数据!AS479="","",IF(COUNTIF(原始数据!479:479,原始数据!AS479)&gt;1,"×",""))</f>
        <v/>
      </c>
      <c r="AL478" t="str">
        <f>IF(原始数据!AT479="","",IF(COUNTIF(原始数据!479:479,原始数据!AT479)&gt;1,"×",""))</f>
        <v/>
      </c>
      <c r="AM478" t="str">
        <f>IF(原始数据!AU479="","",IF(COUNTIF(原始数据!479:479,原始数据!AU479)&gt;1,"×",""))</f>
        <v/>
      </c>
      <c r="AN478" t="str">
        <f>IF(原始数据!AV479="","",IF(COUNTIF(原始数据!479:479,原始数据!AV479)&gt;1,"×",""))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IF(原始数据!X480="-","",IF(原始数据!X480="","",IF(COUNT(FIND(原始数据!X480,原始数据!480:480))=2,"×","")))</f>
        <v/>
      </c>
      <c r="W479" t="str">
        <f>IF(原始数据!Y480="","",IF(COUNTIF(原始数据!480:480,原始数据!Y480)&gt;1,"×",""))</f>
        <v/>
      </c>
      <c r="X479" t="str">
        <f>IF(原始数据!Z480="","",IF(COUNTIF(原始数据!480:480,原始数据!Z480)&gt;1,"×",""))</f>
        <v/>
      </c>
      <c r="Y479" t="str">
        <f>IF(原始数据!AB480="","",IF(COUNTIF(原始数据!480:480,原始数据!AB480)&gt;1,"×",""))</f>
        <v/>
      </c>
      <c r="Z479" t="str">
        <f>IF(原始数据!AC480="","",IF(COUNTIF(原始数据!480:480,原始数据!AC480)&gt;1,"×",""))</f>
        <v/>
      </c>
      <c r="AA479" t="str">
        <f>IF(原始数据!AE480="","",IF(COUNTIF(原始数据!480:480,原始数据!AE480)&gt;1,"×",""))</f>
        <v/>
      </c>
      <c r="AB479" t="str">
        <f>IF(原始数据!AF480="","",IF(COUNTIF(原始数据!480:480,原始数据!AF480)&gt;1,"×",""))</f>
        <v/>
      </c>
      <c r="AC479" t="str">
        <f>IF(原始数据!AK480="","",IF(COUNTIF(原始数据!480:480,原始数据!AK480)&gt;1,"×",""))</f>
        <v/>
      </c>
      <c r="AD479" t="str">
        <f>IF(原始数据!AL480="","",IF(COUNTIF(原始数据!480:480,原始数据!AL480)&gt;1,"×",""))</f>
        <v/>
      </c>
      <c r="AE479" t="str">
        <f>IF(原始数据!AM480="","",IF(COUNTIF(原始数据!480:480,原始数据!AM480)&gt;1,"×",""))</f>
        <v/>
      </c>
      <c r="AF479" t="str">
        <f>IF(原始数据!AN480="","",IF(COUNTIF(原始数据!480:480,原始数据!AN480)&gt;1,"×",""))</f>
        <v/>
      </c>
      <c r="AG479" t="str">
        <f>IF(原始数据!AO480="","",IF(COUNTIF(原始数据!480:480,原始数据!AO480)&gt;1,"×",""))</f>
        <v/>
      </c>
      <c r="AH479" t="str">
        <f>IF(原始数据!AP480="","",IF(COUNTIF(原始数据!480:480,原始数据!AP480)&gt;1,"×",""))</f>
        <v/>
      </c>
      <c r="AI479" t="str">
        <f>IF(原始数据!AQ480="","",IF(COUNTIF(原始数据!480:480,原始数据!AQ480)&gt;1,"×",""))</f>
        <v/>
      </c>
      <c r="AJ479" t="str">
        <f>IF(原始数据!AR480="","",IF(COUNTIF(原始数据!480:480,原始数据!AR480)&gt;1,"×",""))</f>
        <v/>
      </c>
      <c r="AK479" t="str">
        <f>IF(原始数据!AS480="","",IF(COUNTIF(原始数据!480:480,原始数据!AS480)&gt;1,"×",""))</f>
        <v/>
      </c>
      <c r="AL479" t="str">
        <f>IF(原始数据!AT480="","",IF(COUNTIF(原始数据!480:480,原始数据!AT480)&gt;1,"×",""))</f>
        <v/>
      </c>
      <c r="AM479" t="str">
        <f>IF(原始数据!AU480="","",IF(COUNTIF(原始数据!480:480,原始数据!AU480)&gt;1,"×",""))</f>
        <v/>
      </c>
      <c r="AN479" t="str">
        <f>IF(原始数据!AV480="","",IF(COUNTIF(原始数据!480:480,原始数据!AV480)&gt;1,"×",""))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IF(原始数据!X481="-","",IF(原始数据!X481="","",IF(COUNT(FIND(原始数据!X481,原始数据!481:481))=2,"×","")))</f>
        <v/>
      </c>
      <c r="W480" t="str">
        <f>IF(原始数据!Y481="","",IF(COUNTIF(原始数据!481:481,原始数据!Y481)&gt;1,"×",""))</f>
        <v/>
      </c>
      <c r="X480" t="str">
        <f>IF(原始数据!Z481="","",IF(COUNTIF(原始数据!481:481,原始数据!Z481)&gt;1,"×",""))</f>
        <v/>
      </c>
      <c r="Y480" t="str">
        <f>IF(原始数据!AB481="","",IF(COUNTIF(原始数据!481:481,原始数据!AB481)&gt;1,"×",""))</f>
        <v/>
      </c>
      <c r="Z480" t="str">
        <f>IF(原始数据!AC481="","",IF(COUNTIF(原始数据!481:481,原始数据!AC481)&gt;1,"×",""))</f>
        <v/>
      </c>
      <c r="AA480" t="str">
        <f>IF(原始数据!AE481="","",IF(COUNTIF(原始数据!481:481,原始数据!AE481)&gt;1,"×",""))</f>
        <v/>
      </c>
      <c r="AB480" t="str">
        <f>IF(原始数据!AF481="","",IF(COUNTIF(原始数据!481:481,原始数据!AF481)&gt;1,"×",""))</f>
        <v/>
      </c>
      <c r="AC480" t="str">
        <f>IF(原始数据!AK481="","",IF(COUNTIF(原始数据!481:481,原始数据!AK481)&gt;1,"×",""))</f>
        <v/>
      </c>
      <c r="AD480" t="str">
        <f>IF(原始数据!AL481="","",IF(COUNTIF(原始数据!481:481,原始数据!AL481)&gt;1,"×",""))</f>
        <v/>
      </c>
      <c r="AE480" t="str">
        <f>IF(原始数据!AM481="","",IF(COUNTIF(原始数据!481:481,原始数据!AM481)&gt;1,"×",""))</f>
        <v/>
      </c>
      <c r="AF480" t="str">
        <f>IF(原始数据!AN481="","",IF(COUNTIF(原始数据!481:481,原始数据!AN481)&gt;1,"×",""))</f>
        <v/>
      </c>
      <c r="AG480" t="str">
        <f>IF(原始数据!AO481="","",IF(COUNTIF(原始数据!481:481,原始数据!AO481)&gt;1,"×",""))</f>
        <v/>
      </c>
      <c r="AH480" t="str">
        <f>IF(原始数据!AP481="","",IF(COUNTIF(原始数据!481:481,原始数据!AP481)&gt;1,"×",""))</f>
        <v/>
      </c>
      <c r="AI480" t="str">
        <f>IF(原始数据!AQ481="","",IF(COUNTIF(原始数据!481:481,原始数据!AQ481)&gt;1,"×",""))</f>
        <v/>
      </c>
      <c r="AJ480" t="str">
        <f>IF(原始数据!AR481="","",IF(COUNTIF(原始数据!481:481,原始数据!AR481)&gt;1,"×",""))</f>
        <v/>
      </c>
      <c r="AK480" t="str">
        <f>IF(原始数据!AS481="","",IF(COUNTIF(原始数据!481:481,原始数据!AS481)&gt;1,"×",""))</f>
        <v/>
      </c>
      <c r="AL480" t="str">
        <f>IF(原始数据!AT481="","",IF(COUNTIF(原始数据!481:481,原始数据!AT481)&gt;1,"×",""))</f>
        <v/>
      </c>
      <c r="AM480" t="str">
        <f>IF(原始数据!AU481="","",IF(COUNTIF(原始数据!481:481,原始数据!AU481)&gt;1,"×",""))</f>
        <v/>
      </c>
      <c r="AN480" t="str">
        <f>IF(原始数据!AV481="","",IF(COUNTIF(原始数据!481:481,原始数据!AV481)&gt;1,"×",""))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IF(原始数据!X482="-","",IF(原始数据!X482="","",IF(COUNT(FIND(原始数据!X482,原始数据!482:482))=2,"×","")))</f>
        <v/>
      </c>
      <c r="W481" t="str">
        <f>IF(原始数据!Y482="","",IF(COUNTIF(原始数据!482:482,原始数据!Y482)&gt;1,"×",""))</f>
        <v/>
      </c>
      <c r="X481" t="str">
        <f>IF(原始数据!Z482="","",IF(COUNTIF(原始数据!482:482,原始数据!Z482)&gt;1,"×",""))</f>
        <v/>
      </c>
      <c r="Y481" t="str">
        <f>IF(原始数据!AB482="","",IF(COUNTIF(原始数据!482:482,原始数据!AB482)&gt;1,"×",""))</f>
        <v/>
      </c>
      <c r="Z481" t="str">
        <f>IF(原始数据!AC482="","",IF(COUNTIF(原始数据!482:482,原始数据!AC482)&gt;1,"×",""))</f>
        <v/>
      </c>
      <c r="AA481" t="str">
        <f>IF(原始数据!AE482="","",IF(COUNTIF(原始数据!482:482,原始数据!AE482)&gt;1,"×",""))</f>
        <v/>
      </c>
      <c r="AB481" t="str">
        <f>IF(原始数据!AF482="","",IF(COUNTIF(原始数据!482:482,原始数据!AF482)&gt;1,"×",""))</f>
        <v/>
      </c>
      <c r="AC481" t="str">
        <f>IF(原始数据!AK482="","",IF(COUNTIF(原始数据!482:482,原始数据!AK482)&gt;1,"×",""))</f>
        <v/>
      </c>
      <c r="AD481" t="str">
        <f>IF(原始数据!AL482="","",IF(COUNTIF(原始数据!482:482,原始数据!AL482)&gt;1,"×",""))</f>
        <v/>
      </c>
      <c r="AE481" t="str">
        <f>IF(原始数据!AM482="","",IF(COUNTIF(原始数据!482:482,原始数据!AM482)&gt;1,"×",""))</f>
        <v/>
      </c>
      <c r="AF481" t="str">
        <f>IF(原始数据!AN482="","",IF(COUNTIF(原始数据!482:482,原始数据!AN482)&gt;1,"×",""))</f>
        <v/>
      </c>
      <c r="AG481" t="str">
        <f>IF(原始数据!AO482="","",IF(COUNTIF(原始数据!482:482,原始数据!AO482)&gt;1,"×",""))</f>
        <v/>
      </c>
      <c r="AH481" t="str">
        <f>IF(原始数据!AP482="","",IF(COUNTIF(原始数据!482:482,原始数据!AP482)&gt;1,"×",""))</f>
        <v/>
      </c>
      <c r="AI481" t="str">
        <f>IF(原始数据!AQ482="","",IF(COUNTIF(原始数据!482:482,原始数据!AQ482)&gt;1,"×",""))</f>
        <v/>
      </c>
      <c r="AJ481" t="str">
        <f>IF(原始数据!AR482="","",IF(COUNTIF(原始数据!482:482,原始数据!AR482)&gt;1,"×",""))</f>
        <v/>
      </c>
      <c r="AK481" t="str">
        <f>IF(原始数据!AS482="","",IF(COUNTIF(原始数据!482:482,原始数据!AS482)&gt;1,"×",""))</f>
        <v/>
      </c>
      <c r="AL481" t="str">
        <f>IF(原始数据!AT482="","",IF(COUNTIF(原始数据!482:482,原始数据!AT482)&gt;1,"×",""))</f>
        <v/>
      </c>
      <c r="AM481" t="str">
        <f>IF(原始数据!AU482="","",IF(COUNTIF(原始数据!482:482,原始数据!AU482)&gt;1,"×",""))</f>
        <v/>
      </c>
      <c r="AN481" t="str">
        <f>IF(原始数据!AV482="","",IF(COUNTIF(原始数据!482:482,原始数据!AV482)&gt;1,"×",""))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IF(原始数据!X483="-","",IF(原始数据!X483="","",IF(COUNT(FIND(原始数据!X483,原始数据!483:483))=2,"×","")))</f>
        <v/>
      </c>
      <c r="W482" t="str">
        <f>IF(原始数据!Y483="","",IF(COUNTIF(原始数据!483:483,原始数据!Y483)&gt;1,"×",""))</f>
        <v/>
      </c>
      <c r="X482" t="str">
        <f>IF(原始数据!Z483="","",IF(COUNTIF(原始数据!483:483,原始数据!Z483)&gt;1,"×",""))</f>
        <v/>
      </c>
      <c r="Y482" t="str">
        <f>IF(原始数据!AB483="","",IF(COUNTIF(原始数据!483:483,原始数据!AB483)&gt;1,"×",""))</f>
        <v/>
      </c>
      <c r="Z482" t="str">
        <f>IF(原始数据!AC483="","",IF(COUNTIF(原始数据!483:483,原始数据!AC483)&gt;1,"×",""))</f>
        <v/>
      </c>
      <c r="AA482" t="str">
        <f>IF(原始数据!AE483="","",IF(COUNTIF(原始数据!483:483,原始数据!AE483)&gt;1,"×",""))</f>
        <v/>
      </c>
      <c r="AB482" t="str">
        <f>IF(原始数据!AF483="","",IF(COUNTIF(原始数据!483:483,原始数据!AF483)&gt;1,"×",""))</f>
        <v/>
      </c>
      <c r="AC482" t="str">
        <f>IF(原始数据!AK483="","",IF(COUNTIF(原始数据!483:483,原始数据!AK483)&gt;1,"×",""))</f>
        <v/>
      </c>
      <c r="AD482" t="str">
        <f>IF(原始数据!AL483="","",IF(COUNTIF(原始数据!483:483,原始数据!AL483)&gt;1,"×",""))</f>
        <v/>
      </c>
      <c r="AE482" t="str">
        <f>IF(原始数据!AM483="","",IF(COUNTIF(原始数据!483:483,原始数据!AM483)&gt;1,"×",""))</f>
        <v/>
      </c>
      <c r="AF482" t="str">
        <f>IF(原始数据!AN483="","",IF(COUNTIF(原始数据!483:483,原始数据!AN483)&gt;1,"×",""))</f>
        <v/>
      </c>
      <c r="AG482" t="str">
        <f>IF(原始数据!AO483="","",IF(COUNTIF(原始数据!483:483,原始数据!AO483)&gt;1,"×",""))</f>
        <v/>
      </c>
      <c r="AH482" t="str">
        <f>IF(原始数据!AP483="","",IF(COUNTIF(原始数据!483:483,原始数据!AP483)&gt;1,"×",""))</f>
        <v/>
      </c>
      <c r="AI482" t="str">
        <f>IF(原始数据!AQ483="","",IF(COUNTIF(原始数据!483:483,原始数据!AQ483)&gt;1,"×",""))</f>
        <v/>
      </c>
      <c r="AJ482" t="str">
        <f>IF(原始数据!AR483="","",IF(COUNTIF(原始数据!483:483,原始数据!AR483)&gt;1,"×",""))</f>
        <v/>
      </c>
      <c r="AK482" t="str">
        <f>IF(原始数据!AS483="","",IF(COUNTIF(原始数据!483:483,原始数据!AS483)&gt;1,"×",""))</f>
        <v/>
      </c>
      <c r="AL482" t="str">
        <f>IF(原始数据!AT483="","",IF(COUNTIF(原始数据!483:483,原始数据!AT483)&gt;1,"×",""))</f>
        <v/>
      </c>
      <c r="AM482" t="str">
        <f>IF(原始数据!AU483="","",IF(COUNTIF(原始数据!483:483,原始数据!AU483)&gt;1,"×",""))</f>
        <v/>
      </c>
      <c r="AN482" t="str">
        <f>IF(原始数据!AV483="","",IF(COUNTIF(原始数据!483:483,原始数据!AV483)&gt;1,"×",""))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IF(原始数据!X484="-","",IF(原始数据!X484="","",IF(COUNT(FIND(原始数据!X484,原始数据!484:484))=2,"×","")))</f>
        <v/>
      </c>
      <c r="W483" t="str">
        <f>IF(原始数据!Y484="","",IF(COUNTIF(原始数据!484:484,原始数据!Y484)&gt;1,"×",""))</f>
        <v/>
      </c>
      <c r="X483" t="str">
        <f>IF(原始数据!Z484="","",IF(COUNTIF(原始数据!484:484,原始数据!Z484)&gt;1,"×",""))</f>
        <v/>
      </c>
      <c r="Y483" t="str">
        <f>IF(原始数据!AB484="","",IF(COUNTIF(原始数据!484:484,原始数据!AB484)&gt;1,"×",""))</f>
        <v/>
      </c>
      <c r="Z483" t="str">
        <f>IF(原始数据!AC484="","",IF(COUNTIF(原始数据!484:484,原始数据!AC484)&gt;1,"×",""))</f>
        <v/>
      </c>
      <c r="AA483" t="str">
        <f>IF(原始数据!AE484="","",IF(COUNTIF(原始数据!484:484,原始数据!AE484)&gt;1,"×",""))</f>
        <v/>
      </c>
      <c r="AB483" t="str">
        <f>IF(原始数据!AF484="","",IF(COUNTIF(原始数据!484:484,原始数据!AF484)&gt;1,"×",""))</f>
        <v/>
      </c>
      <c r="AC483" t="str">
        <f>IF(原始数据!AK484="","",IF(COUNTIF(原始数据!484:484,原始数据!AK484)&gt;1,"×",""))</f>
        <v/>
      </c>
      <c r="AD483" t="str">
        <f>IF(原始数据!AL484="","",IF(COUNTIF(原始数据!484:484,原始数据!AL484)&gt;1,"×",""))</f>
        <v/>
      </c>
      <c r="AE483" t="str">
        <f>IF(原始数据!AM484="","",IF(COUNTIF(原始数据!484:484,原始数据!AM484)&gt;1,"×",""))</f>
        <v/>
      </c>
      <c r="AF483" t="str">
        <f>IF(原始数据!AN484="","",IF(COUNTIF(原始数据!484:484,原始数据!AN484)&gt;1,"×",""))</f>
        <v/>
      </c>
      <c r="AG483" t="str">
        <f>IF(原始数据!AO484="","",IF(COUNTIF(原始数据!484:484,原始数据!AO484)&gt;1,"×",""))</f>
        <v/>
      </c>
      <c r="AH483" t="str">
        <f>IF(原始数据!AP484="","",IF(COUNTIF(原始数据!484:484,原始数据!AP484)&gt;1,"×",""))</f>
        <v/>
      </c>
      <c r="AI483" t="str">
        <f>IF(原始数据!AQ484="","",IF(COUNTIF(原始数据!484:484,原始数据!AQ484)&gt;1,"×",""))</f>
        <v/>
      </c>
      <c r="AJ483" t="str">
        <f>IF(原始数据!AR484="","",IF(COUNTIF(原始数据!484:484,原始数据!AR484)&gt;1,"×",""))</f>
        <v/>
      </c>
      <c r="AK483" t="str">
        <f>IF(原始数据!AS484="","",IF(COUNTIF(原始数据!484:484,原始数据!AS484)&gt;1,"×",""))</f>
        <v/>
      </c>
      <c r="AL483" t="str">
        <f>IF(原始数据!AT484="","",IF(COUNTIF(原始数据!484:484,原始数据!AT484)&gt;1,"×",""))</f>
        <v/>
      </c>
      <c r="AM483" t="str">
        <f>IF(原始数据!AU484="","",IF(COUNTIF(原始数据!484:484,原始数据!AU484)&gt;1,"×",""))</f>
        <v/>
      </c>
      <c r="AN483" t="str">
        <f>IF(原始数据!AV484="","",IF(COUNTIF(原始数据!484:484,原始数据!AV484)&gt;1,"×",""))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IF(原始数据!X485="-","",IF(原始数据!X485="","",IF(COUNT(FIND(原始数据!X485,原始数据!485:485))=2,"×","")))</f>
        <v/>
      </c>
      <c r="W484" t="str">
        <f>IF(原始数据!Y485="","",IF(COUNTIF(原始数据!485:485,原始数据!Y485)&gt;1,"×",""))</f>
        <v/>
      </c>
      <c r="X484" t="str">
        <f>IF(原始数据!Z485="","",IF(COUNTIF(原始数据!485:485,原始数据!Z485)&gt;1,"×",""))</f>
        <v/>
      </c>
      <c r="Y484" t="str">
        <f>IF(原始数据!AB485="","",IF(COUNTIF(原始数据!485:485,原始数据!AB485)&gt;1,"×",""))</f>
        <v/>
      </c>
      <c r="Z484" t="str">
        <f>IF(原始数据!AC485="","",IF(COUNTIF(原始数据!485:485,原始数据!AC485)&gt;1,"×",""))</f>
        <v/>
      </c>
      <c r="AA484" t="str">
        <f>IF(原始数据!AE485="","",IF(COUNTIF(原始数据!485:485,原始数据!AE485)&gt;1,"×",""))</f>
        <v/>
      </c>
      <c r="AB484" t="str">
        <f>IF(原始数据!AF485="","",IF(COUNTIF(原始数据!485:485,原始数据!AF485)&gt;1,"×",""))</f>
        <v/>
      </c>
      <c r="AC484" t="str">
        <f>IF(原始数据!AK485="","",IF(COUNTIF(原始数据!485:485,原始数据!AK485)&gt;1,"×",""))</f>
        <v/>
      </c>
      <c r="AD484" t="str">
        <f>IF(原始数据!AL485="","",IF(COUNTIF(原始数据!485:485,原始数据!AL485)&gt;1,"×",""))</f>
        <v/>
      </c>
      <c r="AE484" t="str">
        <f>IF(原始数据!AM485="","",IF(COUNTIF(原始数据!485:485,原始数据!AM485)&gt;1,"×",""))</f>
        <v/>
      </c>
      <c r="AF484" t="str">
        <f>IF(原始数据!AN485="","",IF(COUNTIF(原始数据!485:485,原始数据!AN485)&gt;1,"×",""))</f>
        <v/>
      </c>
      <c r="AG484" t="str">
        <f>IF(原始数据!AO485="","",IF(COUNTIF(原始数据!485:485,原始数据!AO485)&gt;1,"×",""))</f>
        <v/>
      </c>
      <c r="AH484" t="str">
        <f>IF(原始数据!AP485="","",IF(COUNTIF(原始数据!485:485,原始数据!AP485)&gt;1,"×",""))</f>
        <v/>
      </c>
      <c r="AI484" t="str">
        <f>IF(原始数据!AQ485="","",IF(COUNTIF(原始数据!485:485,原始数据!AQ485)&gt;1,"×",""))</f>
        <v/>
      </c>
      <c r="AJ484" t="str">
        <f>IF(原始数据!AR485="","",IF(COUNTIF(原始数据!485:485,原始数据!AR485)&gt;1,"×",""))</f>
        <v/>
      </c>
      <c r="AK484" t="str">
        <f>IF(原始数据!AS485="","",IF(COUNTIF(原始数据!485:485,原始数据!AS485)&gt;1,"×",""))</f>
        <v/>
      </c>
      <c r="AL484" t="str">
        <f>IF(原始数据!AT485="","",IF(COUNTIF(原始数据!485:485,原始数据!AT485)&gt;1,"×",""))</f>
        <v/>
      </c>
      <c r="AM484" t="str">
        <f>IF(原始数据!AU485="","",IF(COUNTIF(原始数据!485:485,原始数据!AU485)&gt;1,"×",""))</f>
        <v/>
      </c>
      <c r="AN484" t="str">
        <f>IF(原始数据!AV485="","",IF(COUNTIF(原始数据!485:485,原始数据!AV485)&gt;1,"×",""))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IF(原始数据!X486="-","",IF(原始数据!X486="","",IF(COUNT(FIND(原始数据!X486,原始数据!486:486))=2,"×","")))</f>
        <v/>
      </c>
      <c r="W485" t="str">
        <f>IF(原始数据!Y486="","",IF(COUNTIF(原始数据!486:486,原始数据!Y486)&gt;1,"×",""))</f>
        <v/>
      </c>
      <c r="X485" t="str">
        <f>IF(原始数据!Z486="","",IF(COUNTIF(原始数据!486:486,原始数据!Z486)&gt;1,"×",""))</f>
        <v/>
      </c>
      <c r="Y485" t="str">
        <f>IF(原始数据!AB486="","",IF(COUNTIF(原始数据!486:486,原始数据!AB486)&gt;1,"×",""))</f>
        <v/>
      </c>
      <c r="Z485" t="str">
        <f>IF(原始数据!AC486="","",IF(COUNTIF(原始数据!486:486,原始数据!AC486)&gt;1,"×",""))</f>
        <v/>
      </c>
      <c r="AA485" t="str">
        <f>IF(原始数据!AE486="","",IF(COUNTIF(原始数据!486:486,原始数据!AE486)&gt;1,"×",""))</f>
        <v/>
      </c>
      <c r="AB485" t="str">
        <f>IF(原始数据!AF486="","",IF(COUNTIF(原始数据!486:486,原始数据!AF486)&gt;1,"×",""))</f>
        <v/>
      </c>
      <c r="AC485" t="str">
        <f>IF(原始数据!AK486="","",IF(COUNTIF(原始数据!486:486,原始数据!AK486)&gt;1,"×",""))</f>
        <v/>
      </c>
      <c r="AD485" t="str">
        <f>IF(原始数据!AL486="","",IF(COUNTIF(原始数据!486:486,原始数据!AL486)&gt;1,"×",""))</f>
        <v/>
      </c>
      <c r="AE485" t="str">
        <f>IF(原始数据!AM486="","",IF(COUNTIF(原始数据!486:486,原始数据!AM486)&gt;1,"×",""))</f>
        <v/>
      </c>
      <c r="AF485" t="str">
        <f>IF(原始数据!AN486="","",IF(COUNTIF(原始数据!486:486,原始数据!AN486)&gt;1,"×",""))</f>
        <v/>
      </c>
      <c r="AG485" t="str">
        <f>IF(原始数据!AO486="","",IF(COUNTIF(原始数据!486:486,原始数据!AO486)&gt;1,"×",""))</f>
        <v/>
      </c>
      <c r="AH485" t="str">
        <f>IF(原始数据!AP486="","",IF(COUNTIF(原始数据!486:486,原始数据!AP486)&gt;1,"×",""))</f>
        <v/>
      </c>
      <c r="AI485" t="str">
        <f>IF(原始数据!AQ486="","",IF(COUNTIF(原始数据!486:486,原始数据!AQ486)&gt;1,"×",""))</f>
        <v/>
      </c>
      <c r="AJ485" t="str">
        <f>IF(原始数据!AR486="","",IF(COUNTIF(原始数据!486:486,原始数据!AR486)&gt;1,"×",""))</f>
        <v/>
      </c>
      <c r="AK485" t="str">
        <f>IF(原始数据!AS486="","",IF(COUNTIF(原始数据!486:486,原始数据!AS486)&gt;1,"×",""))</f>
        <v/>
      </c>
      <c r="AL485" t="str">
        <f>IF(原始数据!AT486="","",IF(COUNTIF(原始数据!486:486,原始数据!AT486)&gt;1,"×",""))</f>
        <v/>
      </c>
      <c r="AM485" t="str">
        <f>IF(原始数据!AU486="","",IF(COUNTIF(原始数据!486:486,原始数据!AU486)&gt;1,"×",""))</f>
        <v/>
      </c>
      <c r="AN485" t="str">
        <f>IF(原始数据!AV486="","",IF(COUNTIF(原始数据!486:486,原始数据!AV486)&gt;1,"×",""))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IF(原始数据!X487="-","",IF(原始数据!X487="","",IF(COUNT(FIND(原始数据!X487,原始数据!487:487))=2,"×","")))</f>
        <v/>
      </c>
      <c r="W486" t="str">
        <f>IF(原始数据!Y487="","",IF(COUNTIF(原始数据!487:487,原始数据!Y487)&gt;1,"×",""))</f>
        <v/>
      </c>
      <c r="X486" t="str">
        <f>IF(原始数据!Z487="","",IF(COUNTIF(原始数据!487:487,原始数据!Z487)&gt;1,"×",""))</f>
        <v/>
      </c>
      <c r="Y486" t="str">
        <f>IF(原始数据!AB487="","",IF(COUNTIF(原始数据!487:487,原始数据!AB487)&gt;1,"×",""))</f>
        <v/>
      </c>
      <c r="Z486" t="str">
        <f>IF(原始数据!AC487="","",IF(COUNTIF(原始数据!487:487,原始数据!AC487)&gt;1,"×",""))</f>
        <v/>
      </c>
      <c r="AA486" t="str">
        <f>IF(原始数据!AE487="","",IF(COUNTIF(原始数据!487:487,原始数据!AE487)&gt;1,"×",""))</f>
        <v/>
      </c>
      <c r="AB486" t="str">
        <f>IF(原始数据!AF487="","",IF(COUNTIF(原始数据!487:487,原始数据!AF487)&gt;1,"×",""))</f>
        <v/>
      </c>
      <c r="AC486" t="str">
        <f>IF(原始数据!AK487="","",IF(COUNTIF(原始数据!487:487,原始数据!AK487)&gt;1,"×",""))</f>
        <v/>
      </c>
      <c r="AD486" t="str">
        <f>IF(原始数据!AL487="","",IF(COUNTIF(原始数据!487:487,原始数据!AL487)&gt;1,"×",""))</f>
        <v/>
      </c>
      <c r="AE486" t="str">
        <f>IF(原始数据!AM487="","",IF(COUNTIF(原始数据!487:487,原始数据!AM487)&gt;1,"×",""))</f>
        <v/>
      </c>
      <c r="AF486" t="str">
        <f>IF(原始数据!AN487="","",IF(COUNTIF(原始数据!487:487,原始数据!AN487)&gt;1,"×",""))</f>
        <v/>
      </c>
      <c r="AG486" t="str">
        <f>IF(原始数据!AO487="","",IF(COUNTIF(原始数据!487:487,原始数据!AO487)&gt;1,"×",""))</f>
        <v/>
      </c>
      <c r="AH486" t="str">
        <f>IF(原始数据!AP487="","",IF(COUNTIF(原始数据!487:487,原始数据!AP487)&gt;1,"×",""))</f>
        <v/>
      </c>
      <c r="AI486" t="str">
        <f>IF(原始数据!AQ487="","",IF(COUNTIF(原始数据!487:487,原始数据!AQ487)&gt;1,"×",""))</f>
        <v/>
      </c>
      <c r="AJ486" t="str">
        <f>IF(原始数据!AR487="","",IF(COUNTIF(原始数据!487:487,原始数据!AR487)&gt;1,"×",""))</f>
        <v/>
      </c>
      <c r="AK486" t="str">
        <f>IF(原始数据!AS487="","",IF(COUNTIF(原始数据!487:487,原始数据!AS487)&gt;1,"×",""))</f>
        <v/>
      </c>
      <c r="AL486" t="str">
        <f>IF(原始数据!AT487="","",IF(COUNTIF(原始数据!487:487,原始数据!AT487)&gt;1,"×",""))</f>
        <v/>
      </c>
      <c r="AM486" t="str">
        <f>IF(原始数据!AU487="","",IF(COUNTIF(原始数据!487:487,原始数据!AU487)&gt;1,"×",""))</f>
        <v/>
      </c>
      <c r="AN486" t="str">
        <f>IF(原始数据!AV487="","",IF(COUNTIF(原始数据!487:487,原始数据!AV487)&gt;1,"×",""))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IF(原始数据!X488="-","",IF(原始数据!X488="","",IF(COUNT(FIND(原始数据!X488,原始数据!488:488))=2,"×","")))</f>
        <v/>
      </c>
      <c r="W487" t="str">
        <f>IF(原始数据!Y488="","",IF(COUNTIF(原始数据!488:488,原始数据!Y488)&gt;1,"×",""))</f>
        <v/>
      </c>
      <c r="X487" t="str">
        <f>IF(原始数据!Z488="","",IF(COUNTIF(原始数据!488:488,原始数据!Z488)&gt;1,"×",""))</f>
        <v/>
      </c>
      <c r="Y487" t="str">
        <f>IF(原始数据!AB488="","",IF(COUNTIF(原始数据!488:488,原始数据!AB488)&gt;1,"×",""))</f>
        <v/>
      </c>
      <c r="Z487" t="str">
        <f>IF(原始数据!AC488="","",IF(COUNTIF(原始数据!488:488,原始数据!AC488)&gt;1,"×",""))</f>
        <v/>
      </c>
      <c r="AA487" t="str">
        <f>IF(原始数据!AE488="","",IF(COUNTIF(原始数据!488:488,原始数据!AE488)&gt;1,"×",""))</f>
        <v/>
      </c>
      <c r="AB487" t="str">
        <f>IF(原始数据!AF488="","",IF(COUNTIF(原始数据!488:488,原始数据!AF488)&gt;1,"×",""))</f>
        <v/>
      </c>
      <c r="AC487" t="str">
        <f>IF(原始数据!AK488="","",IF(COUNTIF(原始数据!488:488,原始数据!AK488)&gt;1,"×",""))</f>
        <v/>
      </c>
      <c r="AD487" t="str">
        <f>IF(原始数据!AL488="","",IF(COUNTIF(原始数据!488:488,原始数据!AL488)&gt;1,"×",""))</f>
        <v/>
      </c>
      <c r="AE487" t="str">
        <f>IF(原始数据!AM488="","",IF(COUNTIF(原始数据!488:488,原始数据!AM488)&gt;1,"×",""))</f>
        <v/>
      </c>
      <c r="AF487" t="str">
        <f>IF(原始数据!AN488="","",IF(COUNTIF(原始数据!488:488,原始数据!AN488)&gt;1,"×",""))</f>
        <v/>
      </c>
      <c r="AG487" t="str">
        <f>IF(原始数据!AO488="","",IF(COUNTIF(原始数据!488:488,原始数据!AO488)&gt;1,"×",""))</f>
        <v/>
      </c>
      <c r="AH487" t="str">
        <f>IF(原始数据!AP488="","",IF(COUNTIF(原始数据!488:488,原始数据!AP488)&gt;1,"×",""))</f>
        <v/>
      </c>
      <c r="AI487" t="str">
        <f>IF(原始数据!AQ488="","",IF(COUNTIF(原始数据!488:488,原始数据!AQ488)&gt;1,"×",""))</f>
        <v/>
      </c>
      <c r="AJ487" t="str">
        <f>IF(原始数据!AR488="","",IF(COUNTIF(原始数据!488:488,原始数据!AR488)&gt;1,"×",""))</f>
        <v/>
      </c>
      <c r="AK487" t="str">
        <f>IF(原始数据!AS488="","",IF(COUNTIF(原始数据!488:488,原始数据!AS488)&gt;1,"×",""))</f>
        <v/>
      </c>
      <c r="AL487" t="str">
        <f>IF(原始数据!AT488="","",IF(COUNTIF(原始数据!488:488,原始数据!AT488)&gt;1,"×",""))</f>
        <v/>
      </c>
      <c r="AM487" t="str">
        <f>IF(原始数据!AU488="","",IF(COUNTIF(原始数据!488:488,原始数据!AU488)&gt;1,"×",""))</f>
        <v/>
      </c>
      <c r="AN487" t="str">
        <f>IF(原始数据!AV488="","",IF(COUNTIF(原始数据!488:488,原始数据!AV488)&gt;1,"×",""))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IF(原始数据!X489="-","",IF(原始数据!X489="","",IF(COUNT(FIND(原始数据!X489,原始数据!489:489))=2,"×","")))</f>
        <v/>
      </c>
      <c r="W488" t="str">
        <f>IF(原始数据!Y489="","",IF(COUNTIF(原始数据!489:489,原始数据!Y489)&gt;1,"×",""))</f>
        <v/>
      </c>
      <c r="X488" t="str">
        <f>IF(原始数据!Z489="","",IF(COUNTIF(原始数据!489:489,原始数据!Z489)&gt;1,"×",""))</f>
        <v/>
      </c>
      <c r="Y488" t="str">
        <f>IF(原始数据!AB489="","",IF(COUNTIF(原始数据!489:489,原始数据!AB489)&gt;1,"×",""))</f>
        <v/>
      </c>
      <c r="Z488" t="str">
        <f>IF(原始数据!AC489="","",IF(COUNTIF(原始数据!489:489,原始数据!AC489)&gt;1,"×",""))</f>
        <v/>
      </c>
      <c r="AA488" t="str">
        <f>IF(原始数据!AE489="","",IF(COUNTIF(原始数据!489:489,原始数据!AE489)&gt;1,"×",""))</f>
        <v/>
      </c>
      <c r="AB488" t="str">
        <f>IF(原始数据!AF489="","",IF(COUNTIF(原始数据!489:489,原始数据!AF489)&gt;1,"×",""))</f>
        <v/>
      </c>
      <c r="AC488" t="str">
        <f>IF(原始数据!AK489="","",IF(COUNTIF(原始数据!489:489,原始数据!AK489)&gt;1,"×",""))</f>
        <v/>
      </c>
      <c r="AD488" t="str">
        <f>IF(原始数据!AL489="","",IF(COUNTIF(原始数据!489:489,原始数据!AL489)&gt;1,"×",""))</f>
        <v/>
      </c>
      <c r="AE488" t="str">
        <f>IF(原始数据!AM489="","",IF(COUNTIF(原始数据!489:489,原始数据!AM489)&gt;1,"×",""))</f>
        <v/>
      </c>
      <c r="AF488" t="str">
        <f>IF(原始数据!AN489="","",IF(COUNTIF(原始数据!489:489,原始数据!AN489)&gt;1,"×",""))</f>
        <v/>
      </c>
      <c r="AG488" t="str">
        <f>IF(原始数据!AO489="","",IF(COUNTIF(原始数据!489:489,原始数据!AO489)&gt;1,"×",""))</f>
        <v/>
      </c>
      <c r="AH488" t="str">
        <f>IF(原始数据!AP489="","",IF(COUNTIF(原始数据!489:489,原始数据!AP489)&gt;1,"×",""))</f>
        <v/>
      </c>
      <c r="AI488" t="str">
        <f>IF(原始数据!AQ489="","",IF(COUNTIF(原始数据!489:489,原始数据!AQ489)&gt;1,"×",""))</f>
        <v/>
      </c>
      <c r="AJ488" t="str">
        <f>IF(原始数据!AR489="","",IF(COUNTIF(原始数据!489:489,原始数据!AR489)&gt;1,"×",""))</f>
        <v/>
      </c>
      <c r="AK488" t="str">
        <f>IF(原始数据!AS489="","",IF(COUNTIF(原始数据!489:489,原始数据!AS489)&gt;1,"×",""))</f>
        <v/>
      </c>
      <c r="AL488" t="str">
        <f>IF(原始数据!AT489="","",IF(COUNTIF(原始数据!489:489,原始数据!AT489)&gt;1,"×",""))</f>
        <v/>
      </c>
      <c r="AM488" t="str">
        <f>IF(原始数据!AU489="","",IF(COUNTIF(原始数据!489:489,原始数据!AU489)&gt;1,"×",""))</f>
        <v/>
      </c>
      <c r="AN488" t="str">
        <f>IF(原始数据!AV489="","",IF(COUNTIF(原始数据!489:489,原始数据!AV489)&gt;1,"×",""))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IF(原始数据!X490="-","",IF(原始数据!X490="","",IF(COUNT(FIND(原始数据!X490,原始数据!490:490))=2,"×","")))</f>
        <v/>
      </c>
      <c r="W489" t="str">
        <f>IF(原始数据!Y490="","",IF(COUNTIF(原始数据!490:490,原始数据!Y490)&gt;1,"×",""))</f>
        <v/>
      </c>
      <c r="X489" t="str">
        <f>IF(原始数据!Z490="","",IF(COUNTIF(原始数据!490:490,原始数据!Z490)&gt;1,"×",""))</f>
        <v/>
      </c>
      <c r="Y489" t="str">
        <f>IF(原始数据!AB490="","",IF(COUNTIF(原始数据!490:490,原始数据!AB490)&gt;1,"×",""))</f>
        <v/>
      </c>
      <c r="Z489" t="str">
        <f>IF(原始数据!AC490="","",IF(COUNTIF(原始数据!490:490,原始数据!AC490)&gt;1,"×",""))</f>
        <v/>
      </c>
      <c r="AA489" t="str">
        <f>IF(原始数据!AE490="","",IF(COUNTIF(原始数据!490:490,原始数据!AE490)&gt;1,"×",""))</f>
        <v/>
      </c>
      <c r="AB489" t="str">
        <f>IF(原始数据!AF490="","",IF(COUNTIF(原始数据!490:490,原始数据!AF490)&gt;1,"×",""))</f>
        <v/>
      </c>
      <c r="AC489" t="str">
        <f>IF(原始数据!AK490="","",IF(COUNTIF(原始数据!490:490,原始数据!AK490)&gt;1,"×",""))</f>
        <v/>
      </c>
      <c r="AD489" t="str">
        <f>IF(原始数据!AL490="","",IF(COUNTIF(原始数据!490:490,原始数据!AL490)&gt;1,"×",""))</f>
        <v/>
      </c>
      <c r="AE489" t="str">
        <f>IF(原始数据!AM490="","",IF(COUNTIF(原始数据!490:490,原始数据!AM490)&gt;1,"×",""))</f>
        <v/>
      </c>
      <c r="AF489" t="str">
        <f>IF(原始数据!AN490="","",IF(COUNTIF(原始数据!490:490,原始数据!AN490)&gt;1,"×",""))</f>
        <v/>
      </c>
      <c r="AG489" t="str">
        <f>IF(原始数据!AO490="","",IF(COUNTIF(原始数据!490:490,原始数据!AO490)&gt;1,"×",""))</f>
        <v/>
      </c>
      <c r="AH489" t="str">
        <f>IF(原始数据!AP490="","",IF(COUNTIF(原始数据!490:490,原始数据!AP490)&gt;1,"×",""))</f>
        <v/>
      </c>
      <c r="AI489" t="str">
        <f>IF(原始数据!AQ490="","",IF(COUNTIF(原始数据!490:490,原始数据!AQ490)&gt;1,"×",""))</f>
        <v/>
      </c>
      <c r="AJ489" t="str">
        <f>IF(原始数据!AR490="","",IF(COUNTIF(原始数据!490:490,原始数据!AR490)&gt;1,"×",""))</f>
        <v/>
      </c>
      <c r="AK489" t="str">
        <f>IF(原始数据!AS490="","",IF(COUNTIF(原始数据!490:490,原始数据!AS490)&gt;1,"×",""))</f>
        <v/>
      </c>
      <c r="AL489" t="str">
        <f>IF(原始数据!AT490="","",IF(COUNTIF(原始数据!490:490,原始数据!AT490)&gt;1,"×",""))</f>
        <v/>
      </c>
      <c r="AM489" t="str">
        <f>IF(原始数据!AU490="","",IF(COUNTIF(原始数据!490:490,原始数据!AU490)&gt;1,"×",""))</f>
        <v/>
      </c>
      <c r="AN489" t="str">
        <f>IF(原始数据!AV490="","",IF(COUNTIF(原始数据!490:490,原始数据!AV490)&gt;1,"×",""))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IF(原始数据!X491="-","",IF(原始数据!X491="","",IF(COUNT(FIND(原始数据!X491,原始数据!491:491))=2,"×","")))</f>
        <v/>
      </c>
      <c r="W490" t="str">
        <f>IF(原始数据!Y491="","",IF(COUNTIF(原始数据!491:491,原始数据!Y491)&gt;1,"×",""))</f>
        <v/>
      </c>
      <c r="X490" t="str">
        <f>IF(原始数据!Z491="","",IF(COUNTIF(原始数据!491:491,原始数据!Z491)&gt;1,"×",""))</f>
        <v/>
      </c>
      <c r="Y490" t="str">
        <f>IF(原始数据!AB491="","",IF(COUNTIF(原始数据!491:491,原始数据!AB491)&gt;1,"×",""))</f>
        <v/>
      </c>
      <c r="Z490" t="str">
        <f>IF(原始数据!AC491="","",IF(COUNTIF(原始数据!491:491,原始数据!AC491)&gt;1,"×",""))</f>
        <v/>
      </c>
      <c r="AA490" t="str">
        <f>IF(原始数据!AE491="","",IF(COUNTIF(原始数据!491:491,原始数据!AE491)&gt;1,"×",""))</f>
        <v/>
      </c>
      <c r="AB490" t="str">
        <f>IF(原始数据!AF491="","",IF(COUNTIF(原始数据!491:491,原始数据!AF491)&gt;1,"×",""))</f>
        <v/>
      </c>
      <c r="AC490" t="str">
        <f>IF(原始数据!AK491="","",IF(COUNTIF(原始数据!491:491,原始数据!AK491)&gt;1,"×",""))</f>
        <v/>
      </c>
      <c r="AD490" t="str">
        <f>IF(原始数据!AL491="","",IF(COUNTIF(原始数据!491:491,原始数据!AL491)&gt;1,"×",""))</f>
        <v/>
      </c>
      <c r="AE490" t="str">
        <f>IF(原始数据!AM491="","",IF(COUNTIF(原始数据!491:491,原始数据!AM491)&gt;1,"×",""))</f>
        <v/>
      </c>
      <c r="AF490" t="str">
        <f>IF(原始数据!AN491="","",IF(COUNTIF(原始数据!491:491,原始数据!AN491)&gt;1,"×",""))</f>
        <v/>
      </c>
      <c r="AG490" t="str">
        <f>IF(原始数据!AO491="","",IF(COUNTIF(原始数据!491:491,原始数据!AO491)&gt;1,"×",""))</f>
        <v/>
      </c>
      <c r="AH490" t="str">
        <f>IF(原始数据!AP491="","",IF(COUNTIF(原始数据!491:491,原始数据!AP491)&gt;1,"×",""))</f>
        <v/>
      </c>
      <c r="AI490" t="str">
        <f>IF(原始数据!AQ491="","",IF(COUNTIF(原始数据!491:491,原始数据!AQ491)&gt;1,"×",""))</f>
        <v/>
      </c>
      <c r="AJ490" t="str">
        <f>IF(原始数据!AR491="","",IF(COUNTIF(原始数据!491:491,原始数据!AR491)&gt;1,"×",""))</f>
        <v/>
      </c>
      <c r="AK490" t="str">
        <f>IF(原始数据!AS491="","",IF(COUNTIF(原始数据!491:491,原始数据!AS491)&gt;1,"×",""))</f>
        <v/>
      </c>
      <c r="AL490" t="str">
        <f>IF(原始数据!AT491="","",IF(COUNTIF(原始数据!491:491,原始数据!AT491)&gt;1,"×",""))</f>
        <v/>
      </c>
      <c r="AM490" t="str">
        <f>IF(原始数据!AU491="","",IF(COUNTIF(原始数据!491:491,原始数据!AU491)&gt;1,"×",""))</f>
        <v/>
      </c>
      <c r="AN490" t="str">
        <f>IF(原始数据!AV491="","",IF(COUNTIF(原始数据!491:491,原始数据!AV491)&gt;1,"×",""))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IF(原始数据!X492="-","",IF(原始数据!X492="","",IF(COUNT(FIND(原始数据!X492,原始数据!492:492))=2,"×","")))</f>
        <v/>
      </c>
      <c r="W491" t="str">
        <f>IF(原始数据!Y492="","",IF(COUNTIF(原始数据!492:492,原始数据!Y492)&gt;1,"×",""))</f>
        <v/>
      </c>
      <c r="X491" t="str">
        <f>IF(原始数据!Z492="","",IF(COUNTIF(原始数据!492:492,原始数据!Z492)&gt;1,"×",""))</f>
        <v/>
      </c>
      <c r="Y491" t="str">
        <f>IF(原始数据!AB492="","",IF(COUNTIF(原始数据!492:492,原始数据!AB492)&gt;1,"×",""))</f>
        <v/>
      </c>
      <c r="Z491" t="str">
        <f>IF(原始数据!AC492="","",IF(COUNTIF(原始数据!492:492,原始数据!AC492)&gt;1,"×",""))</f>
        <v/>
      </c>
      <c r="AA491" t="str">
        <f>IF(原始数据!AE492="","",IF(COUNTIF(原始数据!492:492,原始数据!AE492)&gt;1,"×",""))</f>
        <v/>
      </c>
      <c r="AB491" t="str">
        <f>IF(原始数据!AF492="","",IF(COUNTIF(原始数据!492:492,原始数据!AF492)&gt;1,"×",""))</f>
        <v/>
      </c>
      <c r="AC491" t="str">
        <f>IF(原始数据!AK492="","",IF(COUNTIF(原始数据!492:492,原始数据!AK492)&gt;1,"×",""))</f>
        <v/>
      </c>
      <c r="AD491" t="str">
        <f>IF(原始数据!AL492="","",IF(COUNTIF(原始数据!492:492,原始数据!AL492)&gt;1,"×",""))</f>
        <v/>
      </c>
      <c r="AE491" t="str">
        <f>IF(原始数据!AM492="","",IF(COUNTIF(原始数据!492:492,原始数据!AM492)&gt;1,"×",""))</f>
        <v/>
      </c>
      <c r="AF491" t="str">
        <f>IF(原始数据!AN492="","",IF(COUNTIF(原始数据!492:492,原始数据!AN492)&gt;1,"×",""))</f>
        <v/>
      </c>
      <c r="AG491" t="str">
        <f>IF(原始数据!AO492="","",IF(COUNTIF(原始数据!492:492,原始数据!AO492)&gt;1,"×",""))</f>
        <v/>
      </c>
      <c r="AH491" t="str">
        <f>IF(原始数据!AP492="","",IF(COUNTIF(原始数据!492:492,原始数据!AP492)&gt;1,"×",""))</f>
        <v/>
      </c>
      <c r="AI491" t="str">
        <f>IF(原始数据!AQ492="","",IF(COUNTIF(原始数据!492:492,原始数据!AQ492)&gt;1,"×",""))</f>
        <v/>
      </c>
      <c r="AJ491" t="str">
        <f>IF(原始数据!AR492="","",IF(COUNTIF(原始数据!492:492,原始数据!AR492)&gt;1,"×",""))</f>
        <v/>
      </c>
      <c r="AK491" t="str">
        <f>IF(原始数据!AS492="","",IF(COUNTIF(原始数据!492:492,原始数据!AS492)&gt;1,"×",""))</f>
        <v/>
      </c>
      <c r="AL491" t="str">
        <f>IF(原始数据!AT492="","",IF(COUNTIF(原始数据!492:492,原始数据!AT492)&gt;1,"×",""))</f>
        <v/>
      </c>
      <c r="AM491" t="str">
        <f>IF(原始数据!AU492="","",IF(COUNTIF(原始数据!492:492,原始数据!AU492)&gt;1,"×",""))</f>
        <v/>
      </c>
      <c r="AN491" t="str">
        <f>IF(原始数据!AV492="","",IF(COUNTIF(原始数据!492:492,原始数据!AV492)&gt;1,"×",""))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IF(原始数据!X493="-","",IF(原始数据!X493="","",IF(COUNT(FIND(原始数据!X493,原始数据!493:493))=2,"×","")))</f>
        <v/>
      </c>
      <c r="W492" t="str">
        <f>IF(原始数据!Y493="","",IF(COUNTIF(原始数据!493:493,原始数据!Y493)&gt;1,"×",""))</f>
        <v/>
      </c>
      <c r="X492" t="str">
        <f>IF(原始数据!Z493="","",IF(COUNTIF(原始数据!493:493,原始数据!Z493)&gt;1,"×",""))</f>
        <v/>
      </c>
      <c r="Y492" t="str">
        <f>IF(原始数据!AB493="","",IF(COUNTIF(原始数据!493:493,原始数据!AB493)&gt;1,"×",""))</f>
        <v/>
      </c>
      <c r="Z492" t="str">
        <f>IF(原始数据!AC493="","",IF(COUNTIF(原始数据!493:493,原始数据!AC493)&gt;1,"×",""))</f>
        <v/>
      </c>
      <c r="AA492" t="str">
        <f>IF(原始数据!AE493="","",IF(COUNTIF(原始数据!493:493,原始数据!AE493)&gt;1,"×",""))</f>
        <v/>
      </c>
      <c r="AB492" t="str">
        <f>IF(原始数据!AF493="","",IF(COUNTIF(原始数据!493:493,原始数据!AF493)&gt;1,"×",""))</f>
        <v/>
      </c>
      <c r="AC492" t="str">
        <f>IF(原始数据!AK493="","",IF(COUNTIF(原始数据!493:493,原始数据!AK493)&gt;1,"×",""))</f>
        <v/>
      </c>
      <c r="AD492" t="str">
        <f>IF(原始数据!AL493="","",IF(COUNTIF(原始数据!493:493,原始数据!AL493)&gt;1,"×",""))</f>
        <v/>
      </c>
      <c r="AE492" t="str">
        <f>IF(原始数据!AM493="","",IF(COUNTIF(原始数据!493:493,原始数据!AM493)&gt;1,"×",""))</f>
        <v/>
      </c>
      <c r="AF492" t="str">
        <f>IF(原始数据!AN493="","",IF(COUNTIF(原始数据!493:493,原始数据!AN493)&gt;1,"×",""))</f>
        <v/>
      </c>
      <c r="AG492" t="str">
        <f>IF(原始数据!AO493="","",IF(COUNTIF(原始数据!493:493,原始数据!AO493)&gt;1,"×",""))</f>
        <v/>
      </c>
      <c r="AH492" t="str">
        <f>IF(原始数据!AP493="","",IF(COUNTIF(原始数据!493:493,原始数据!AP493)&gt;1,"×",""))</f>
        <v/>
      </c>
      <c r="AI492" t="str">
        <f>IF(原始数据!AQ493="","",IF(COUNTIF(原始数据!493:493,原始数据!AQ493)&gt;1,"×",""))</f>
        <v/>
      </c>
      <c r="AJ492" t="str">
        <f>IF(原始数据!AR493="","",IF(COUNTIF(原始数据!493:493,原始数据!AR493)&gt;1,"×",""))</f>
        <v/>
      </c>
      <c r="AK492" t="str">
        <f>IF(原始数据!AS493="","",IF(COUNTIF(原始数据!493:493,原始数据!AS493)&gt;1,"×",""))</f>
        <v/>
      </c>
      <c r="AL492" t="str">
        <f>IF(原始数据!AT493="","",IF(COUNTIF(原始数据!493:493,原始数据!AT493)&gt;1,"×",""))</f>
        <v/>
      </c>
      <c r="AM492" t="str">
        <f>IF(原始数据!AU493="","",IF(COUNTIF(原始数据!493:493,原始数据!AU493)&gt;1,"×",""))</f>
        <v/>
      </c>
      <c r="AN492" t="str">
        <f>IF(原始数据!AV493="","",IF(COUNTIF(原始数据!493:493,原始数据!AV493)&gt;1,"×",""))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IF(原始数据!X494="-","",IF(原始数据!X494="","",IF(COUNT(FIND(原始数据!X494,原始数据!494:494))=2,"×","")))</f>
        <v/>
      </c>
      <c r="W493" t="str">
        <f>IF(原始数据!Y494="","",IF(COUNTIF(原始数据!494:494,原始数据!Y494)&gt;1,"×",""))</f>
        <v/>
      </c>
      <c r="X493" t="str">
        <f>IF(原始数据!Z494="","",IF(COUNTIF(原始数据!494:494,原始数据!Z494)&gt;1,"×",""))</f>
        <v/>
      </c>
      <c r="Y493" t="str">
        <f>IF(原始数据!AB494="","",IF(COUNTIF(原始数据!494:494,原始数据!AB494)&gt;1,"×",""))</f>
        <v/>
      </c>
      <c r="Z493" t="str">
        <f>IF(原始数据!AC494="","",IF(COUNTIF(原始数据!494:494,原始数据!AC494)&gt;1,"×",""))</f>
        <v/>
      </c>
      <c r="AA493" t="str">
        <f>IF(原始数据!AE494="","",IF(COUNTIF(原始数据!494:494,原始数据!AE494)&gt;1,"×",""))</f>
        <v/>
      </c>
      <c r="AB493" t="str">
        <f>IF(原始数据!AF494="","",IF(COUNTIF(原始数据!494:494,原始数据!AF494)&gt;1,"×",""))</f>
        <v/>
      </c>
      <c r="AC493" t="str">
        <f>IF(原始数据!AK494="","",IF(COUNTIF(原始数据!494:494,原始数据!AK494)&gt;1,"×",""))</f>
        <v/>
      </c>
      <c r="AD493" t="str">
        <f>IF(原始数据!AL494="","",IF(COUNTIF(原始数据!494:494,原始数据!AL494)&gt;1,"×",""))</f>
        <v/>
      </c>
      <c r="AE493" t="str">
        <f>IF(原始数据!AM494="","",IF(COUNTIF(原始数据!494:494,原始数据!AM494)&gt;1,"×",""))</f>
        <v/>
      </c>
      <c r="AF493" t="str">
        <f>IF(原始数据!AN494="","",IF(COUNTIF(原始数据!494:494,原始数据!AN494)&gt;1,"×",""))</f>
        <v/>
      </c>
      <c r="AG493" t="str">
        <f>IF(原始数据!AO494="","",IF(COUNTIF(原始数据!494:494,原始数据!AO494)&gt;1,"×",""))</f>
        <v/>
      </c>
      <c r="AH493" t="str">
        <f>IF(原始数据!AP494="","",IF(COUNTIF(原始数据!494:494,原始数据!AP494)&gt;1,"×",""))</f>
        <v/>
      </c>
      <c r="AI493" t="str">
        <f>IF(原始数据!AQ494="","",IF(COUNTIF(原始数据!494:494,原始数据!AQ494)&gt;1,"×",""))</f>
        <v/>
      </c>
      <c r="AJ493" t="str">
        <f>IF(原始数据!AR494="","",IF(COUNTIF(原始数据!494:494,原始数据!AR494)&gt;1,"×",""))</f>
        <v/>
      </c>
      <c r="AK493" t="str">
        <f>IF(原始数据!AS494="","",IF(COUNTIF(原始数据!494:494,原始数据!AS494)&gt;1,"×",""))</f>
        <v/>
      </c>
      <c r="AL493" t="str">
        <f>IF(原始数据!AT494="","",IF(COUNTIF(原始数据!494:494,原始数据!AT494)&gt;1,"×",""))</f>
        <v/>
      </c>
      <c r="AM493" t="str">
        <f>IF(原始数据!AU494="","",IF(COUNTIF(原始数据!494:494,原始数据!AU494)&gt;1,"×",""))</f>
        <v/>
      </c>
      <c r="AN493" t="str">
        <f>IF(原始数据!AV494="","",IF(COUNTIF(原始数据!494:494,原始数据!AV494)&gt;1,"×",""))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IF(原始数据!X495="-","",IF(原始数据!X495="","",IF(COUNT(FIND(原始数据!X495,原始数据!495:495))=2,"×","")))</f>
        <v/>
      </c>
      <c r="W494" t="str">
        <f>IF(原始数据!Y495="","",IF(COUNTIF(原始数据!495:495,原始数据!Y495)&gt;1,"×",""))</f>
        <v/>
      </c>
      <c r="X494" t="str">
        <f>IF(原始数据!Z495="","",IF(COUNTIF(原始数据!495:495,原始数据!Z495)&gt;1,"×",""))</f>
        <v/>
      </c>
      <c r="Y494" t="str">
        <f>IF(原始数据!AB495="","",IF(COUNTIF(原始数据!495:495,原始数据!AB495)&gt;1,"×",""))</f>
        <v/>
      </c>
      <c r="Z494" t="str">
        <f>IF(原始数据!AC495="","",IF(COUNTIF(原始数据!495:495,原始数据!AC495)&gt;1,"×",""))</f>
        <v/>
      </c>
      <c r="AA494" t="str">
        <f>IF(原始数据!AE495="","",IF(COUNTIF(原始数据!495:495,原始数据!AE495)&gt;1,"×",""))</f>
        <v/>
      </c>
      <c r="AB494" t="str">
        <f>IF(原始数据!AF495="","",IF(COUNTIF(原始数据!495:495,原始数据!AF495)&gt;1,"×",""))</f>
        <v/>
      </c>
      <c r="AC494" t="str">
        <f>IF(原始数据!AK495="","",IF(COUNTIF(原始数据!495:495,原始数据!AK495)&gt;1,"×",""))</f>
        <v/>
      </c>
      <c r="AD494" t="str">
        <f>IF(原始数据!AL495="","",IF(COUNTIF(原始数据!495:495,原始数据!AL495)&gt;1,"×",""))</f>
        <v/>
      </c>
      <c r="AE494" t="str">
        <f>IF(原始数据!AM495="","",IF(COUNTIF(原始数据!495:495,原始数据!AM495)&gt;1,"×",""))</f>
        <v/>
      </c>
      <c r="AF494" t="str">
        <f>IF(原始数据!AN495="","",IF(COUNTIF(原始数据!495:495,原始数据!AN495)&gt;1,"×",""))</f>
        <v/>
      </c>
      <c r="AG494" t="str">
        <f>IF(原始数据!AO495="","",IF(COUNTIF(原始数据!495:495,原始数据!AO495)&gt;1,"×",""))</f>
        <v/>
      </c>
      <c r="AH494" t="str">
        <f>IF(原始数据!AP495="","",IF(COUNTIF(原始数据!495:495,原始数据!AP495)&gt;1,"×",""))</f>
        <v/>
      </c>
      <c r="AI494" t="str">
        <f>IF(原始数据!AQ495="","",IF(COUNTIF(原始数据!495:495,原始数据!AQ495)&gt;1,"×",""))</f>
        <v/>
      </c>
      <c r="AJ494" t="str">
        <f>IF(原始数据!AR495="","",IF(COUNTIF(原始数据!495:495,原始数据!AR495)&gt;1,"×",""))</f>
        <v/>
      </c>
      <c r="AK494" t="str">
        <f>IF(原始数据!AS495="","",IF(COUNTIF(原始数据!495:495,原始数据!AS495)&gt;1,"×",""))</f>
        <v/>
      </c>
      <c r="AL494" t="str">
        <f>IF(原始数据!AT495="","",IF(COUNTIF(原始数据!495:495,原始数据!AT495)&gt;1,"×",""))</f>
        <v/>
      </c>
      <c r="AM494" t="str">
        <f>IF(原始数据!AU495="","",IF(COUNTIF(原始数据!495:495,原始数据!AU495)&gt;1,"×",""))</f>
        <v/>
      </c>
      <c r="AN494" t="str">
        <f>IF(原始数据!AV495="","",IF(COUNTIF(原始数据!495:495,原始数据!AV495)&gt;1,"×",""))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IF(原始数据!X496="-","",IF(原始数据!X496="","",IF(COUNT(FIND(原始数据!X496,原始数据!496:496))=2,"×","")))</f>
        <v/>
      </c>
      <c r="W495" t="str">
        <f>IF(原始数据!Y496="","",IF(COUNTIF(原始数据!496:496,原始数据!Y496)&gt;1,"×",""))</f>
        <v/>
      </c>
      <c r="X495" t="str">
        <f>IF(原始数据!Z496="","",IF(COUNTIF(原始数据!496:496,原始数据!Z496)&gt;1,"×",""))</f>
        <v/>
      </c>
      <c r="Y495" t="str">
        <f>IF(原始数据!AB496="","",IF(COUNTIF(原始数据!496:496,原始数据!AB496)&gt;1,"×",""))</f>
        <v/>
      </c>
      <c r="Z495" t="str">
        <f>IF(原始数据!AC496="","",IF(COUNTIF(原始数据!496:496,原始数据!AC496)&gt;1,"×",""))</f>
        <v/>
      </c>
      <c r="AA495" t="str">
        <f>IF(原始数据!AE496="","",IF(COUNTIF(原始数据!496:496,原始数据!AE496)&gt;1,"×",""))</f>
        <v/>
      </c>
      <c r="AB495" t="str">
        <f>IF(原始数据!AF496="","",IF(COUNTIF(原始数据!496:496,原始数据!AF496)&gt;1,"×",""))</f>
        <v/>
      </c>
      <c r="AC495" t="str">
        <f>IF(原始数据!AK496="","",IF(COUNTIF(原始数据!496:496,原始数据!AK496)&gt;1,"×",""))</f>
        <v/>
      </c>
      <c r="AD495" t="str">
        <f>IF(原始数据!AL496="","",IF(COUNTIF(原始数据!496:496,原始数据!AL496)&gt;1,"×",""))</f>
        <v/>
      </c>
      <c r="AE495" t="str">
        <f>IF(原始数据!AM496="","",IF(COUNTIF(原始数据!496:496,原始数据!AM496)&gt;1,"×",""))</f>
        <v/>
      </c>
      <c r="AF495" t="str">
        <f>IF(原始数据!AN496="","",IF(COUNTIF(原始数据!496:496,原始数据!AN496)&gt;1,"×",""))</f>
        <v/>
      </c>
      <c r="AG495" t="str">
        <f>IF(原始数据!AO496="","",IF(COUNTIF(原始数据!496:496,原始数据!AO496)&gt;1,"×",""))</f>
        <v/>
      </c>
      <c r="AH495" t="str">
        <f>IF(原始数据!AP496="","",IF(COUNTIF(原始数据!496:496,原始数据!AP496)&gt;1,"×",""))</f>
        <v/>
      </c>
      <c r="AI495" t="str">
        <f>IF(原始数据!AQ496="","",IF(COUNTIF(原始数据!496:496,原始数据!AQ496)&gt;1,"×",""))</f>
        <v/>
      </c>
      <c r="AJ495" t="str">
        <f>IF(原始数据!AR496="","",IF(COUNTIF(原始数据!496:496,原始数据!AR496)&gt;1,"×",""))</f>
        <v/>
      </c>
      <c r="AK495" t="str">
        <f>IF(原始数据!AS496="","",IF(COUNTIF(原始数据!496:496,原始数据!AS496)&gt;1,"×",""))</f>
        <v/>
      </c>
      <c r="AL495" t="str">
        <f>IF(原始数据!AT496="","",IF(COUNTIF(原始数据!496:496,原始数据!AT496)&gt;1,"×",""))</f>
        <v/>
      </c>
      <c r="AM495" t="str">
        <f>IF(原始数据!AU496="","",IF(COUNTIF(原始数据!496:496,原始数据!AU496)&gt;1,"×",""))</f>
        <v/>
      </c>
      <c r="AN495" t="str">
        <f>IF(原始数据!AV496="","",IF(COUNTIF(原始数据!496:496,原始数据!AV496)&gt;1,"×",""))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IF(原始数据!X497="-","",IF(原始数据!X497="","",IF(COUNT(FIND(原始数据!X497,原始数据!497:497))=2,"×","")))</f>
        <v/>
      </c>
      <c r="W496" t="str">
        <f>IF(原始数据!Y497="","",IF(COUNTIF(原始数据!497:497,原始数据!Y497)&gt;1,"×",""))</f>
        <v/>
      </c>
      <c r="X496" t="str">
        <f>IF(原始数据!Z497="","",IF(COUNTIF(原始数据!497:497,原始数据!Z497)&gt;1,"×",""))</f>
        <v/>
      </c>
      <c r="Y496" t="str">
        <f>IF(原始数据!AB497="","",IF(COUNTIF(原始数据!497:497,原始数据!AB497)&gt;1,"×",""))</f>
        <v/>
      </c>
      <c r="Z496" t="str">
        <f>IF(原始数据!AC497="","",IF(COUNTIF(原始数据!497:497,原始数据!AC497)&gt;1,"×",""))</f>
        <v/>
      </c>
      <c r="AA496" t="str">
        <f>IF(原始数据!AE497="","",IF(COUNTIF(原始数据!497:497,原始数据!AE497)&gt;1,"×",""))</f>
        <v/>
      </c>
      <c r="AB496" t="str">
        <f>IF(原始数据!AF497="","",IF(COUNTIF(原始数据!497:497,原始数据!AF497)&gt;1,"×",""))</f>
        <v/>
      </c>
      <c r="AC496" t="str">
        <f>IF(原始数据!AK497="","",IF(COUNTIF(原始数据!497:497,原始数据!AK497)&gt;1,"×",""))</f>
        <v/>
      </c>
      <c r="AD496" t="str">
        <f>IF(原始数据!AL497="","",IF(COUNTIF(原始数据!497:497,原始数据!AL497)&gt;1,"×",""))</f>
        <v/>
      </c>
      <c r="AE496" t="str">
        <f>IF(原始数据!AM497="","",IF(COUNTIF(原始数据!497:497,原始数据!AM497)&gt;1,"×",""))</f>
        <v/>
      </c>
      <c r="AF496" t="str">
        <f>IF(原始数据!AN497="","",IF(COUNTIF(原始数据!497:497,原始数据!AN497)&gt;1,"×",""))</f>
        <v/>
      </c>
      <c r="AG496" t="str">
        <f>IF(原始数据!AO497="","",IF(COUNTIF(原始数据!497:497,原始数据!AO497)&gt;1,"×",""))</f>
        <v/>
      </c>
      <c r="AH496" t="str">
        <f>IF(原始数据!AP497="","",IF(COUNTIF(原始数据!497:497,原始数据!AP497)&gt;1,"×",""))</f>
        <v/>
      </c>
      <c r="AI496" t="str">
        <f>IF(原始数据!AQ497="","",IF(COUNTIF(原始数据!497:497,原始数据!AQ497)&gt;1,"×",""))</f>
        <v/>
      </c>
      <c r="AJ496" t="str">
        <f>IF(原始数据!AR497="","",IF(COUNTIF(原始数据!497:497,原始数据!AR497)&gt;1,"×",""))</f>
        <v/>
      </c>
      <c r="AK496" t="str">
        <f>IF(原始数据!AS497="","",IF(COUNTIF(原始数据!497:497,原始数据!AS497)&gt;1,"×",""))</f>
        <v/>
      </c>
      <c r="AL496" t="str">
        <f>IF(原始数据!AT497="","",IF(COUNTIF(原始数据!497:497,原始数据!AT497)&gt;1,"×",""))</f>
        <v/>
      </c>
      <c r="AM496" t="str">
        <f>IF(原始数据!AU497="","",IF(COUNTIF(原始数据!497:497,原始数据!AU497)&gt;1,"×",""))</f>
        <v/>
      </c>
      <c r="AN496" t="str">
        <f>IF(原始数据!AV497="","",IF(COUNTIF(原始数据!497:497,原始数据!AV497)&gt;1,"×",""))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IF(原始数据!X498="-","",IF(原始数据!X498="","",IF(COUNT(FIND(原始数据!X498,原始数据!498:498))=2,"×","")))</f>
        <v/>
      </c>
      <c r="W497" t="str">
        <f>IF(原始数据!Y498="","",IF(COUNTIF(原始数据!498:498,原始数据!Y498)&gt;1,"×",""))</f>
        <v/>
      </c>
      <c r="X497" t="str">
        <f>IF(原始数据!Z498="","",IF(COUNTIF(原始数据!498:498,原始数据!Z498)&gt;1,"×",""))</f>
        <v/>
      </c>
      <c r="Y497" t="str">
        <f>IF(原始数据!AB498="","",IF(COUNTIF(原始数据!498:498,原始数据!AB498)&gt;1,"×",""))</f>
        <v/>
      </c>
      <c r="Z497" t="str">
        <f>IF(原始数据!AC498="","",IF(COUNTIF(原始数据!498:498,原始数据!AC498)&gt;1,"×",""))</f>
        <v/>
      </c>
      <c r="AA497" t="str">
        <f>IF(原始数据!AE498="","",IF(COUNTIF(原始数据!498:498,原始数据!AE498)&gt;1,"×",""))</f>
        <v/>
      </c>
      <c r="AB497" t="str">
        <f>IF(原始数据!AF498="","",IF(COUNTIF(原始数据!498:498,原始数据!AF498)&gt;1,"×",""))</f>
        <v/>
      </c>
      <c r="AC497" t="str">
        <f>IF(原始数据!AK498="","",IF(COUNTIF(原始数据!498:498,原始数据!AK498)&gt;1,"×",""))</f>
        <v/>
      </c>
      <c r="AD497" t="str">
        <f>IF(原始数据!AL498="","",IF(COUNTIF(原始数据!498:498,原始数据!AL498)&gt;1,"×",""))</f>
        <v/>
      </c>
      <c r="AE497" t="str">
        <f>IF(原始数据!AM498="","",IF(COUNTIF(原始数据!498:498,原始数据!AM498)&gt;1,"×",""))</f>
        <v/>
      </c>
      <c r="AF497" t="str">
        <f>IF(原始数据!AN498="","",IF(COUNTIF(原始数据!498:498,原始数据!AN498)&gt;1,"×",""))</f>
        <v/>
      </c>
      <c r="AG497" t="str">
        <f>IF(原始数据!AO498="","",IF(COUNTIF(原始数据!498:498,原始数据!AO498)&gt;1,"×",""))</f>
        <v/>
      </c>
      <c r="AH497" t="str">
        <f>IF(原始数据!AP498="","",IF(COUNTIF(原始数据!498:498,原始数据!AP498)&gt;1,"×",""))</f>
        <v/>
      </c>
      <c r="AI497" t="str">
        <f>IF(原始数据!AQ498="","",IF(COUNTIF(原始数据!498:498,原始数据!AQ498)&gt;1,"×",""))</f>
        <v/>
      </c>
      <c r="AJ497" t="str">
        <f>IF(原始数据!AR498="","",IF(COUNTIF(原始数据!498:498,原始数据!AR498)&gt;1,"×",""))</f>
        <v/>
      </c>
      <c r="AK497" t="str">
        <f>IF(原始数据!AS498="","",IF(COUNTIF(原始数据!498:498,原始数据!AS498)&gt;1,"×",""))</f>
        <v/>
      </c>
      <c r="AL497" t="str">
        <f>IF(原始数据!AT498="","",IF(COUNTIF(原始数据!498:498,原始数据!AT498)&gt;1,"×",""))</f>
        <v/>
      </c>
      <c r="AM497" t="str">
        <f>IF(原始数据!AU498="","",IF(COUNTIF(原始数据!498:498,原始数据!AU498)&gt;1,"×",""))</f>
        <v/>
      </c>
      <c r="AN497" t="str">
        <f>IF(原始数据!AV498="","",IF(COUNTIF(原始数据!498:498,原始数据!AV498)&gt;1,"×",""))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IF(原始数据!X499="-","",IF(原始数据!X499="","",IF(COUNT(FIND(原始数据!X499,原始数据!499:499))=2,"×","")))</f>
        <v/>
      </c>
      <c r="W498" t="str">
        <f>IF(原始数据!Y499="","",IF(COUNTIF(原始数据!499:499,原始数据!Y499)&gt;1,"×",""))</f>
        <v/>
      </c>
      <c r="X498" t="str">
        <f>IF(原始数据!Z499="","",IF(COUNTIF(原始数据!499:499,原始数据!Z499)&gt;1,"×",""))</f>
        <v/>
      </c>
      <c r="Y498" t="str">
        <f>IF(原始数据!AB499="","",IF(COUNTIF(原始数据!499:499,原始数据!AB499)&gt;1,"×",""))</f>
        <v/>
      </c>
      <c r="Z498" t="str">
        <f>IF(原始数据!AC499="","",IF(COUNTIF(原始数据!499:499,原始数据!AC499)&gt;1,"×",""))</f>
        <v/>
      </c>
      <c r="AA498" t="str">
        <f>IF(原始数据!AE499="","",IF(COUNTIF(原始数据!499:499,原始数据!AE499)&gt;1,"×",""))</f>
        <v/>
      </c>
      <c r="AB498" t="str">
        <f>IF(原始数据!AF499="","",IF(COUNTIF(原始数据!499:499,原始数据!AF499)&gt;1,"×",""))</f>
        <v/>
      </c>
      <c r="AC498" t="str">
        <f>IF(原始数据!AK499="","",IF(COUNTIF(原始数据!499:499,原始数据!AK499)&gt;1,"×",""))</f>
        <v/>
      </c>
      <c r="AD498" t="str">
        <f>IF(原始数据!AL499="","",IF(COUNTIF(原始数据!499:499,原始数据!AL499)&gt;1,"×",""))</f>
        <v/>
      </c>
      <c r="AE498" t="str">
        <f>IF(原始数据!AM499="","",IF(COUNTIF(原始数据!499:499,原始数据!AM499)&gt;1,"×",""))</f>
        <v/>
      </c>
      <c r="AF498" t="str">
        <f>IF(原始数据!AN499="","",IF(COUNTIF(原始数据!499:499,原始数据!AN499)&gt;1,"×",""))</f>
        <v/>
      </c>
      <c r="AG498" t="str">
        <f>IF(原始数据!AO499="","",IF(COUNTIF(原始数据!499:499,原始数据!AO499)&gt;1,"×",""))</f>
        <v/>
      </c>
      <c r="AH498" t="str">
        <f>IF(原始数据!AP499="","",IF(COUNTIF(原始数据!499:499,原始数据!AP499)&gt;1,"×",""))</f>
        <v/>
      </c>
      <c r="AI498" t="str">
        <f>IF(原始数据!AQ499="","",IF(COUNTIF(原始数据!499:499,原始数据!AQ499)&gt;1,"×",""))</f>
        <v/>
      </c>
      <c r="AJ498" t="str">
        <f>IF(原始数据!AR499="","",IF(COUNTIF(原始数据!499:499,原始数据!AR499)&gt;1,"×",""))</f>
        <v/>
      </c>
      <c r="AK498" t="str">
        <f>IF(原始数据!AS499="","",IF(COUNTIF(原始数据!499:499,原始数据!AS499)&gt;1,"×",""))</f>
        <v/>
      </c>
      <c r="AL498" t="str">
        <f>IF(原始数据!AT499="","",IF(COUNTIF(原始数据!499:499,原始数据!AT499)&gt;1,"×",""))</f>
        <v/>
      </c>
      <c r="AM498" t="str">
        <f>IF(原始数据!AU499="","",IF(COUNTIF(原始数据!499:499,原始数据!AU499)&gt;1,"×",""))</f>
        <v/>
      </c>
      <c r="AN498" t="str">
        <f>IF(原始数据!AV499="","",IF(COUNTIF(原始数据!499:499,原始数据!AV499)&gt;1,"×",""))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IF(原始数据!X500="-","",IF(原始数据!X500="","",IF(COUNT(FIND(原始数据!X500,原始数据!500:500))=2,"×","")))</f>
        <v/>
      </c>
      <c r="W499" t="str">
        <f>IF(原始数据!Y500="","",IF(COUNTIF(原始数据!500:500,原始数据!Y500)&gt;1,"×",""))</f>
        <v/>
      </c>
      <c r="X499" t="str">
        <f>IF(原始数据!Z500="","",IF(COUNTIF(原始数据!500:500,原始数据!Z500)&gt;1,"×",""))</f>
        <v/>
      </c>
      <c r="Y499" t="str">
        <f>IF(原始数据!AB500="","",IF(COUNTIF(原始数据!500:500,原始数据!AB500)&gt;1,"×",""))</f>
        <v/>
      </c>
      <c r="Z499" t="str">
        <f>IF(原始数据!AC500="","",IF(COUNTIF(原始数据!500:500,原始数据!AC500)&gt;1,"×",""))</f>
        <v/>
      </c>
      <c r="AA499" t="str">
        <f>IF(原始数据!AE500="","",IF(COUNTIF(原始数据!500:500,原始数据!AE500)&gt;1,"×",""))</f>
        <v/>
      </c>
      <c r="AB499" t="str">
        <f>IF(原始数据!AF500="","",IF(COUNTIF(原始数据!500:500,原始数据!AF500)&gt;1,"×",""))</f>
        <v/>
      </c>
      <c r="AC499" t="str">
        <f>IF(原始数据!AK500="","",IF(COUNTIF(原始数据!500:500,原始数据!AK500)&gt;1,"×",""))</f>
        <v/>
      </c>
      <c r="AD499" t="str">
        <f>IF(原始数据!AL500="","",IF(COUNTIF(原始数据!500:500,原始数据!AL500)&gt;1,"×",""))</f>
        <v/>
      </c>
      <c r="AE499" t="str">
        <f>IF(原始数据!AM500="","",IF(COUNTIF(原始数据!500:500,原始数据!AM500)&gt;1,"×",""))</f>
        <v/>
      </c>
      <c r="AF499" t="str">
        <f>IF(原始数据!AN500="","",IF(COUNTIF(原始数据!500:500,原始数据!AN500)&gt;1,"×",""))</f>
        <v/>
      </c>
      <c r="AG499" t="str">
        <f>IF(原始数据!AO500="","",IF(COUNTIF(原始数据!500:500,原始数据!AO500)&gt;1,"×",""))</f>
        <v/>
      </c>
      <c r="AH499" t="str">
        <f>IF(原始数据!AP500="","",IF(COUNTIF(原始数据!500:500,原始数据!AP500)&gt;1,"×",""))</f>
        <v/>
      </c>
      <c r="AI499" t="str">
        <f>IF(原始数据!AQ500="","",IF(COUNTIF(原始数据!500:500,原始数据!AQ500)&gt;1,"×",""))</f>
        <v/>
      </c>
      <c r="AJ499" t="str">
        <f>IF(原始数据!AR500="","",IF(COUNTIF(原始数据!500:500,原始数据!AR500)&gt;1,"×",""))</f>
        <v/>
      </c>
      <c r="AK499" t="str">
        <f>IF(原始数据!AS500="","",IF(COUNTIF(原始数据!500:500,原始数据!AS500)&gt;1,"×",""))</f>
        <v/>
      </c>
      <c r="AL499" t="str">
        <f>IF(原始数据!AT500="","",IF(COUNTIF(原始数据!500:500,原始数据!AT500)&gt;1,"×",""))</f>
        <v/>
      </c>
      <c r="AM499" t="str">
        <f>IF(原始数据!AU500="","",IF(COUNTIF(原始数据!500:500,原始数据!AU500)&gt;1,"×",""))</f>
        <v/>
      </c>
      <c r="AN499" t="str">
        <f>IF(原始数据!AV500="","",IF(COUNTIF(原始数据!500:500,原始数据!AV500)&gt;1,"×",""))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IF(原始数据!X501="-","",IF(原始数据!X501="","",IF(COUNT(FIND(原始数据!X501,原始数据!501:501))=2,"×","")))</f>
        <v/>
      </c>
      <c r="W500" t="str">
        <f>IF(原始数据!Y501="","",IF(COUNTIF(原始数据!501:501,原始数据!Y501)&gt;1,"×",""))</f>
        <v/>
      </c>
      <c r="X500" t="str">
        <f>IF(原始数据!Z501="","",IF(COUNTIF(原始数据!501:501,原始数据!Z501)&gt;1,"×",""))</f>
        <v/>
      </c>
      <c r="Y500" t="str">
        <f>IF(原始数据!AB501="","",IF(COUNTIF(原始数据!501:501,原始数据!AB501)&gt;1,"×",""))</f>
        <v/>
      </c>
      <c r="Z500" t="str">
        <f>IF(原始数据!AC501="","",IF(COUNTIF(原始数据!501:501,原始数据!AC501)&gt;1,"×",""))</f>
        <v/>
      </c>
      <c r="AA500" t="str">
        <f>IF(原始数据!AE501="","",IF(COUNTIF(原始数据!501:501,原始数据!AE501)&gt;1,"×",""))</f>
        <v/>
      </c>
      <c r="AB500" t="str">
        <f>IF(原始数据!AF501="","",IF(COUNTIF(原始数据!501:501,原始数据!AF501)&gt;1,"×",""))</f>
        <v/>
      </c>
      <c r="AC500" t="str">
        <f>IF(原始数据!AK501="","",IF(COUNTIF(原始数据!501:501,原始数据!AK501)&gt;1,"×",""))</f>
        <v/>
      </c>
      <c r="AD500" t="str">
        <f>IF(原始数据!AL501="","",IF(COUNTIF(原始数据!501:501,原始数据!AL501)&gt;1,"×",""))</f>
        <v/>
      </c>
      <c r="AE500" t="str">
        <f>IF(原始数据!AM501="","",IF(COUNTIF(原始数据!501:501,原始数据!AM501)&gt;1,"×",""))</f>
        <v/>
      </c>
      <c r="AF500" t="str">
        <f>IF(原始数据!AN501="","",IF(COUNTIF(原始数据!501:501,原始数据!AN501)&gt;1,"×",""))</f>
        <v/>
      </c>
      <c r="AG500" t="str">
        <f>IF(原始数据!AO501="","",IF(COUNTIF(原始数据!501:501,原始数据!AO501)&gt;1,"×",""))</f>
        <v/>
      </c>
      <c r="AH500" t="str">
        <f>IF(原始数据!AP501="","",IF(COUNTIF(原始数据!501:501,原始数据!AP501)&gt;1,"×",""))</f>
        <v/>
      </c>
      <c r="AI500" t="str">
        <f>IF(原始数据!AQ501="","",IF(COUNTIF(原始数据!501:501,原始数据!AQ501)&gt;1,"×",""))</f>
        <v/>
      </c>
      <c r="AJ500" t="str">
        <f>IF(原始数据!AR501="","",IF(COUNTIF(原始数据!501:501,原始数据!AR501)&gt;1,"×",""))</f>
        <v/>
      </c>
      <c r="AK500" t="str">
        <f>IF(原始数据!AS501="","",IF(COUNTIF(原始数据!501:501,原始数据!AS501)&gt;1,"×",""))</f>
        <v/>
      </c>
      <c r="AL500" t="str">
        <f>IF(原始数据!AT501="","",IF(COUNTIF(原始数据!501:501,原始数据!AT501)&gt;1,"×",""))</f>
        <v/>
      </c>
      <c r="AM500" t="str">
        <f>IF(原始数据!AU501="","",IF(COUNTIF(原始数据!501:501,原始数据!AU501)&gt;1,"×",""))</f>
        <v/>
      </c>
      <c r="AN500" t="str">
        <f>IF(原始数据!AV501="","",IF(COUNTIF(原始数据!501:501,原始数据!AV501)&gt;1,"×",""))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IF(原始数据!X502="-","",IF(原始数据!X502="","",IF(COUNT(FIND(原始数据!X502,原始数据!502:502))=2,"×","")))</f>
        <v/>
      </c>
      <c r="W501" t="str">
        <f>IF(原始数据!Y502="","",IF(COUNTIF(原始数据!502:502,原始数据!Y502)&gt;1,"×",""))</f>
        <v/>
      </c>
      <c r="X501" t="str">
        <f>IF(原始数据!Z502="","",IF(COUNTIF(原始数据!502:502,原始数据!Z502)&gt;1,"×",""))</f>
        <v/>
      </c>
      <c r="Y501" t="str">
        <f>IF(原始数据!AB502="","",IF(COUNTIF(原始数据!502:502,原始数据!AB502)&gt;1,"×",""))</f>
        <v/>
      </c>
      <c r="Z501" t="str">
        <f>IF(原始数据!AC502="","",IF(COUNTIF(原始数据!502:502,原始数据!AC502)&gt;1,"×",""))</f>
        <v/>
      </c>
      <c r="AA501" t="str">
        <f>IF(原始数据!AE502="","",IF(COUNTIF(原始数据!502:502,原始数据!AE502)&gt;1,"×",""))</f>
        <v/>
      </c>
      <c r="AB501" t="str">
        <f>IF(原始数据!AF502="","",IF(COUNTIF(原始数据!502:502,原始数据!AF502)&gt;1,"×",""))</f>
        <v/>
      </c>
      <c r="AC501" t="str">
        <f>IF(原始数据!AK502="","",IF(COUNTIF(原始数据!502:502,原始数据!AK502)&gt;1,"×",""))</f>
        <v/>
      </c>
      <c r="AD501" t="str">
        <f>IF(原始数据!AL502="","",IF(COUNTIF(原始数据!502:502,原始数据!AL502)&gt;1,"×",""))</f>
        <v/>
      </c>
      <c r="AE501" t="str">
        <f>IF(原始数据!AM502="","",IF(COUNTIF(原始数据!502:502,原始数据!AM502)&gt;1,"×",""))</f>
        <v/>
      </c>
      <c r="AF501" t="str">
        <f>IF(原始数据!AN502="","",IF(COUNTIF(原始数据!502:502,原始数据!AN502)&gt;1,"×",""))</f>
        <v/>
      </c>
      <c r="AG501" t="str">
        <f>IF(原始数据!AO502="","",IF(COUNTIF(原始数据!502:502,原始数据!AO502)&gt;1,"×",""))</f>
        <v/>
      </c>
      <c r="AH501" t="str">
        <f>IF(原始数据!AP502="","",IF(COUNTIF(原始数据!502:502,原始数据!AP502)&gt;1,"×",""))</f>
        <v/>
      </c>
      <c r="AI501" t="str">
        <f>IF(原始数据!AQ502="","",IF(COUNTIF(原始数据!502:502,原始数据!AQ502)&gt;1,"×",""))</f>
        <v/>
      </c>
      <c r="AJ501" t="str">
        <f>IF(原始数据!AR502="","",IF(COUNTIF(原始数据!502:502,原始数据!AR502)&gt;1,"×",""))</f>
        <v/>
      </c>
      <c r="AK501" t="str">
        <f>IF(原始数据!AS502="","",IF(COUNTIF(原始数据!502:502,原始数据!AS502)&gt;1,"×",""))</f>
        <v/>
      </c>
      <c r="AL501" t="str">
        <f>IF(原始数据!AT502="","",IF(COUNTIF(原始数据!502:502,原始数据!AT502)&gt;1,"×",""))</f>
        <v/>
      </c>
      <c r="AM501" t="str">
        <f>IF(原始数据!AU502="","",IF(COUNTIF(原始数据!502:502,原始数据!AU502)&gt;1,"×",""))</f>
        <v/>
      </c>
      <c r="AN501" t="str">
        <f>IF(原始数据!AV502="","",IF(COUNTIF(原始数据!502:502,原始数据!AV502)&gt;1,"×",""))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IF(原始数据!X503="-","",IF(原始数据!X503="","",IF(COUNT(FIND(原始数据!X503,原始数据!503:503))=2,"×","")))</f>
        <v/>
      </c>
      <c r="W502" t="str">
        <f>IF(原始数据!Y503="","",IF(COUNTIF(原始数据!503:503,原始数据!Y503)&gt;1,"×",""))</f>
        <v/>
      </c>
      <c r="X502" t="str">
        <f>IF(原始数据!Z503="","",IF(COUNTIF(原始数据!503:503,原始数据!Z503)&gt;1,"×",""))</f>
        <v/>
      </c>
      <c r="Y502" t="str">
        <f>IF(原始数据!AB503="","",IF(COUNTIF(原始数据!503:503,原始数据!AB503)&gt;1,"×",""))</f>
        <v/>
      </c>
      <c r="Z502" t="str">
        <f>IF(原始数据!AC503="","",IF(COUNTIF(原始数据!503:503,原始数据!AC503)&gt;1,"×",""))</f>
        <v/>
      </c>
      <c r="AA502" t="str">
        <f>IF(原始数据!AE503="","",IF(COUNTIF(原始数据!503:503,原始数据!AE503)&gt;1,"×",""))</f>
        <v/>
      </c>
      <c r="AB502" t="str">
        <f>IF(原始数据!AF503="","",IF(COUNTIF(原始数据!503:503,原始数据!AF503)&gt;1,"×",""))</f>
        <v/>
      </c>
      <c r="AC502" t="str">
        <f>IF(原始数据!AK503="","",IF(COUNTIF(原始数据!503:503,原始数据!AK503)&gt;1,"×",""))</f>
        <v/>
      </c>
      <c r="AD502" t="str">
        <f>IF(原始数据!AL503="","",IF(COUNTIF(原始数据!503:503,原始数据!AL503)&gt;1,"×",""))</f>
        <v/>
      </c>
      <c r="AE502" t="str">
        <f>IF(原始数据!AM503="","",IF(COUNTIF(原始数据!503:503,原始数据!AM503)&gt;1,"×",""))</f>
        <v/>
      </c>
      <c r="AF502" t="str">
        <f>IF(原始数据!AN503="","",IF(COUNTIF(原始数据!503:503,原始数据!AN503)&gt;1,"×",""))</f>
        <v/>
      </c>
      <c r="AG502" t="str">
        <f>IF(原始数据!AO503="","",IF(COUNTIF(原始数据!503:503,原始数据!AO503)&gt;1,"×",""))</f>
        <v/>
      </c>
      <c r="AH502" t="str">
        <f>IF(原始数据!AP503="","",IF(COUNTIF(原始数据!503:503,原始数据!AP503)&gt;1,"×",""))</f>
        <v/>
      </c>
      <c r="AI502" t="str">
        <f>IF(原始数据!AQ503="","",IF(COUNTIF(原始数据!503:503,原始数据!AQ503)&gt;1,"×",""))</f>
        <v/>
      </c>
      <c r="AJ502" t="str">
        <f>IF(原始数据!AR503="","",IF(COUNTIF(原始数据!503:503,原始数据!AR503)&gt;1,"×",""))</f>
        <v/>
      </c>
      <c r="AK502" t="str">
        <f>IF(原始数据!AS503="","",IF(COUNTIF(原始数据!503:503,原始数据!AS503)&gt;1,"×",""))</f>
        <v/>
      </c>
      <c r="AL502" t="str">
        <f>IF(原始数据!AT503="","",IF(COUNTIF(原始数据!503:503,原始数据!AT503)&gt;1,"×",""))</f>
        <v/>
      </c>
      <c r="AM502" t="str">
        <f>IF(原始数据!AU503="","",IF(COUNTIF(原始数据!503:503,原始数据!AU503)&gt;1,"×",""))</f>
        <v/>
      </c>
      <c r="AN502" t="str">
        <f>IF(原始数据!AV503="","",IF(COUNTIF(原始数据!503:503,原始数据!AV503)&gt;1,"×",""))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IF(原始数据!X504="-","",IF(原始数据!X504="","",IF(COUNT(FIND(原始数据!X504,原始数据!504:504))=2,"×","")))</f>
        <v/>
      </c>
      <c r="W503" t="str">
        <f>IF(原始数据!Y504="","",IF(COUNTIF(原始数据!504:504,原始数据!Y504)&gt;1,"×",""))</f>
        <v/>
      </c>
      <c r="X503" t="str">
        <f>IF(原始数据!Z504="","",IF(COUNTIF(原始数据!504:504,原始数据!Z504)&gt;1,"×",""))</f>
        <v/>
      </c>
      <c r="Y503" t="str">
        <f>IF(原始数据!AB504="","",IF(COUNTIF(原始数据!504:504,原始数据!AB504)&gt;1,"×",""))</f>
        <v/>
      </c>
      <c r="Z503" t="str">
        <f>IF(原始数据!AC504="","",IF(COUNTIF(原始数据!504:504,原始数据!AC504)&gt;1,"×",""))</f>
        <v/>
      </c>
      <c r="AA503" t="str">
        <f>IF(原始数据!AE504="","",IF(COUNTIF(原始数据!504:504,原始数据!AE504)&gt;1,"×",""))</f>
        <v/>
      </c>
      <c r="AB503" t="str">
        <f>IF(原始数据!AF504="","",IF(COUNTIF(原始数据!504:504,原始数据!AF504)&gt;1,"×",""))</f>
        <v/>
      </c>
      <c r="AC503" t="str">
        <f>IF(原始数据!AK504="","",IF(COUNTIF(原始数据!504:504,原始数据!AK504)&gt;1,"×",""))</f>
        <v/>
      </c>
      <c r="AD503" t="str">
        <f>IF(原始数据!AL504="","",IF(COUNTIF(原始数据!504:504,原始数据!AL504)&gt;1,"×",""))</f>
        <v/>
      </c>
      <c r="AE503" t="str">
        <f>IF(原始数据!AM504="","",IF(COUNTIF(原始数据!504:504,原始数据!AM504)&gt;1,"×",""))</f>
        <v/>
      </c>
      <c r="AF503" t="str">
        <f>IF(原始数据!AN504="","",IF(COUNTIF(原始数据!504:504,原始数据!AN504)&gt;1,"×",""))</f>
        <v/>
      </c>
      <c r="AG503" t="str">
        <f>IF(原始数据!AO504="","",IF(COUNTIF(原始数据!504:504,原始数据!AO504)&gt;1,"×",""))</f>
        <v/>
      </c>
      <c r="AH503" t="str">
        <f>IF(原始数据!AP504="","",IF(COUNTIF(原始数据!504:504,原始数据!AP504)&gt;1,"×",""))</f>
        <v/>
      </c>
      <c r="AI503" t="str">
        <f>IF(原始数据!AQ504="","",IF(COUNTIF(原始数据!504:504,原始数据!AQ504)&gt;1,"×",""))</f>
        <v/>
      </c>
      <c r="AJ503" t="str">
        <f>IF(原始数据!AR504="","",IF(COUNTIF(原始数据!504:504,原始数据!AR504)&gt;1,"×",""))</f>
        <v/>
      </c>
      <c r="AK503" t="str">
        <f>IF(原始数据!AS504="","",IF(COUNTIF(原始数据!504:504,原始数据!AS504)&gt;1,"×",""))</f>
        <v/>
      </c>
      <c r="AL503" t="str">
        <f>IF(原始数据!AT504="","",IF(COUNTIF(原始数据!504:504,原始数据!AT504)&gt;1,"×",""))</f>
        <v/>
      </c>
      <c r="AM503" t="str">
        <f>IF(原始数据!AU504="","",IF(COUNTIF(原始数据!504:504,原始数据!AU504)&gt;1,"×",""))</f>
        <v/>
      </c>
      <c r="AN503" t="str">
        <f>IF(原始数据!AV504="","",IF(COUNTIF(原始数据!504:504,原始数据!AV504)&gt;1,"×",""))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IF(原始数据!X505="-","",IF(原始数据!X505="","",IF(COUNT(FIND(原始数据!X505,原始数据!505:505))=2,"×","")))</f>
        <v/>
      </c>
      <c r="W504" t="str">
        <f>IF(原始数据!Y505="","",IF(COUNTIF(原始数据!505:505,原始数据!Y505)&gt;1,"×",""))</f>
        <v/>
      </c>
      <c r="X504" t="str">
        <f>IF(原始数据!Z505="","",IF(COUNTIF(原始数据!505:505,原始数据!Z505)&gt;1,"×",""))</f>
        <v/>
      </c>
      <c r="Y504" t="str">
        <f>IF(原始数据!AB505="","",IF(COUNTIF(原始数据!505:505,原始数据!AB505)&gt;1,"×",""))</f>
        <v/>
      </c>
      <c r="Z504" t="str">
        <f>IF(原始数据!AC505="","",IF(COUNTIF(原始数据!505:505,原始数据!AC505)&gt;1,"×",""))</f>
        <v/>
      </c>
      <c r="AA504" t="str">
        <f>IF(原始数据!AE505="","",IF(COUNTIF(原始数据!505:505,原始数据!AE505)&gt;1,"×",""))</f>
        <v/>
      </c>
      <c r="AB504" t="str">
        <f>IF(原始数据!AF505="","",IF(COUNTIF(原始数据!505:505,原始数据!AF505)&gt;1,"×",""))</f>
        <v/>
      </c>
      <c r="AC504" t="str">
        <f>IF(原始数据!AK505="","",IF(COUNTIF(原始数据!505:505,原始数据!AK505)&gt;1,"×",""))</f>
        <v/>
      </c>
      <c r="AD504" t="str">
        <f>IF(原始数据!AL505="","",IF(COUNTIF(原始数据!505:505,原始数据!AL505)&gt;1,"×",""))</f>
        <v/>
      </c>
      <c r="AE504" t="str">
        <f>IF(原始数据!AM505="","",IF(COUNTIF(原始数据!505:505,原始数据!AM505)&gt;1,"×",""))</f>
        <v/>
      </c>
      <c r="AF504" t="str">
        <f>IF(原始数据!AN505="","",IF(COUNTIF(原始数据!505:505,原始数据!AN505)&gt;1,"×",""))</f>
        <v/>
      </c>
      <c r="AG504" t="str">
        <f>IF(原始数据!AO505="","",IF(COUNTIF(原始数据!505:505,原始数据!AO505)&gt;1,"×",""))</f>
        <v/>
      </c>
      <c r="AH504" t="str">
        <f>IF(原始数据!AP505="","",IF(COUNTIF(原始数据!505:505,原始数据!AP505)&gt;1,"×",""))</f>
        <v/>
      </c>
      <c r="AI504" t="str">
        <f>IF(原始数据!AQ505="","",IF(COUNTIF(原始数据!505:505,原始数据!AQ505)&gt;1,"×",""))</f>
        <v/>
      </c>
      <c r="AJ504" t="str">
        <f>IF(原始数据!AR505="","",IF(COUNTIF(原始数据!505:505,原始数据!AR505)&gt;1,"×",""))</f>
        <v/>
      </c>
      <c r="AK504" t="str">
        <f>IF(原始数据!AS505="","",IF(COUNTIF(原始数据!505:505,原始数据!AS505)&gt;1,"×",""))</f>
        <v/>
      </c>
      <c r="AL504" t="str">
        <f>IF(原始数据!AT505="","",IF(COUNTIF(原始数据!505:505,原始数据!AT505)&gt;1,"×",""))</f>
        <v/>
      </c>
      <c r="AM504" t="str">
        <f>IF(原始数据!AU505="","",IF(COUNTIF(原始数据!505:505,原始数据!AU505)&gt;1,"×",""))</f>
        <v/>
      </c>
      <c r="AN504" t="str">
        <f>IF(原始数据!AV505="","",IF(COUNTIF(原始数据!505:505,原始数据!AV505)&gt;1,"×",""))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IF(原始数据!X506="-","",IF(原始数据!X506="","",IF(COUNT(FIND(原始数据!X506,原始数据!506:506))=2,"×","")))</f>
        <v/>
      </c>
      <c r="W505" t="str">
        <f>IF(原始数据!Y506="","",IF(COUNTIF(原始数据!506:506,原始数据!Y506)&gt;1,"×",""))</f>
        <v/>
      </c>
      <c r="X505" t="str">
        <f>IF(原始数据!Z506="","",IF(COUNTIF(原始数据!506:506,原始数据!Z506)&gt;1,"×",""))</f>
        <v/>
      </c>
      <c r="Y505" t="str">
        <f>IF(原始数据!AB506="","",IF(COUNTIF(原始数据!506:506,原始数据!AB506)&gt;1,"×",""))</f>
        <v/>
      </c>
      <c r="Z505" t="str">
        <f>IF(原始数据!AC506="","",IF(COUNTIF(原始数据!506:506,原始数据!AC506)&gt;1,"×",""))</f>
        <v/>
      </c>
      <c r="AA505" t="str">
        <f>IF(原始数据!AE506="","",IF(COUNTIF(原始数据!506:506,原始数据!AE506)&gt;1,"×",""))</f>
        <v/>
      </c>
      <c r="AB505" t="str">
        <f>IF(原始数据!AF506="","",IF(COUNTIF(原始数据!506:506,原始数据!AF506)&gt;1,"×",""))</f>
        <v/>
      </c>
      <c r="AC505" t="str">
        <f>IF(原始数据!AK506="","",IF(COUNTIF(原始数据!506:506,原始数据!AK506)&gt;1,"×",""))</f>
        <v/>
      </c>
      <c r="AD505" t="str">
        <f>IF(原始数据!AL506="","",IF(COUNTIF(原始数据!506:506,原始数据!AL506)&gt;1,"×",""))</f>
        <v/>
      </c>
      <c r="AE505" t="str">
        <f>IF(原始数据!AM506="","",IF(COUNTIF(原始数据!506:506,原始数据!AM506)&gt;1,"×",""))</f>
        <v/>
      </c>
      <c r="AF505" t="str">
        <f>IF(原始数据!AN506="","",IF(COUNTIF(原始数据!506:506,原始数据!AN506)&gt;1,"×",""))</f>
        <v/>
      </c>
      <c r="AG505" t="str">
        <f>IF(原始数据!AO506="","",IF(COUNTIF(原始数据!506:506,原始数据!AO506)&gt;1,"×",""))</f>
        <v/>
      </c>
      <c r="AH505" t="str">
        <f>IF(原始数据!AP506="","",IF(COUNTIF(原始数据!506:506,原始数据!AP506)&gt;1,"×",""))</f>
        <v/>
      </c>
      <c r="AI505" t="str">
        <f>IF(原始数据!AQ506="","",IF(COUNTIF(原始数据!506:506,原始数据!AQ506)&gt;1,"×",""))</f>
        <v/>
      </c>
      <c r="AJ505" t="str">
        <f>IF(原始数据!AR506="","",IF(COUNTIF(原始数据!506:506,原始数据!AR506)&gt;1,"×",""))</f>
        <v/>
      </c>
      <c r="AK505" t="str">
        <f>IF(原始数据!AS506="","",IF(COUNTIF(原始数据!506:506,原始数据!AS506)&gt;1,"×",""))</f>
        <v/>
      </c>
      <c r="AL505" t="str">
        <f>IF(原始数据!AT506="","",IF(COUNTIF(原始数据!506:506,原始数据!AT506)&gt;1,"×",""))</f>
        <v/>
      </c>
      <c r="AM505" t="str">
        <f>IF(原始数据!AU506="","",IF(COUNTIF(原始数据!506:506,原始数据!AU506)&gt;1,"×",""))</f>
        <v/>
      </c>
      <c r="AN505" t="str">
        <f>IF(原始数据!AV506="","",IF(COUNTIF(原始数据!506:506,原始数据!AV506)&gt;1,"×",""))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IF(原始数据!X507="-","",IF(原始数据!X507="","",IF(COUNT(FIND(原始数据!X507,原始数据!507:507))=2,"×","")))</f>
        <v/>
      </c>
      <c r="W506" t="str">
        <f>IF(原始数据!Y507="","",IF(COUNTIF(原始数据!507:507,原始数据!Y507)&gt;1,"×",""))</f>
        <v/>
      </c>
      <c r="X506" t="str">
        <f>IF(原始数据!Z507="","",IF(COUNTIF(原始数据!507:507,原始数据!Z507)&gt;1,"×",""))</f>
        <v/>
      </c>
      <c r="Y506" t="str">
        <f>IF(原始数据!AB507="","",IF(COUNTIF(原始数据!507:507,原始数据!AB507)&gt;1,"×",""))</f>
        <v/>
      </c>
      <c r="Z506" t="str">
        <f>IF(原始数据!AC507="","",IF(COUNTIF(原始数据!507:507,原始数据!AC507)&gt;1,"×",""))</f>
        <v/>
      </c>
      <c r="AA506" t="str">
        <f>IF(原始数据!AE507="","",IF(COUNTIF(原始数据!507:507,原始数据!AE507)&gt;1,"×",""))</f>
        <v/>
      </c>
      <c r="AB506" t="str">
        <f>IF(原始数据!AF507="","",IF(COUNTIF(原始数据!507:507,原始数据!AF507)&gt;1,"×",""))</f>
        <v/>
      </c>
      <c r="AC506" t="str">
        <f>IF(原始数据!AK507="","",IF(COUNTIF(原始数据!507:507,原始数据!AK507)&gt;1,"×",""))</f>
        <v/>
      </c>
      <c r="AD506" t="str">
        <f>IF(原始数据!AL507="","",IF(COUNTIF(原始数据!507:507,原始数据!AL507)&gt;1,"×",""))</f>
        <v/>
      </c>
      <c r="AE506" t="str">
        <f>IF(原始数据!AM507="","",IF(COUNTIF(原始数据!507:507,原始数据!AM507)&gt;1,"×",""))</f>
        <v/>
      </c>
      <c r="AF506" t="str">
        <f>IF(原始数据!AN507="","",IF(COUNTIF(原始数据!507:507,原始数据!AN507)&gt;1,"×",""))</f>
        <v/>
      </c>
      <c r="AG506" t="str">
        <f>IF(原始数据!AO507="","",IF(COUNTIF(原始数据!507:507,原始数据!AO507)&gt;1,"×",""))</f>
        <v/>
      </c>
      <c r="AH506" t="str">
        <f>IF(原始数据!AP507="","",IF(COUNTIF(原始数据!507:507,原始数据!AP507)&gt;1,"×",""))</f>
        <v/>
      </c>
      <c r="AI506" t="str">
        <f>IF(原始数据!AQ507="","",IF(COUNTIF(原始数据!507:507,原始数据!AQ507)&gt;1,"×",""))</f>
        <v/>
      </c>
      <c r="AJ506" t="str">
        <f>IF(原始数据!AR507="","",IF(COUNTIF(原始数据!507:507,原始数据!AR507)&gt;1,"×",""))</f>
        <v/>
      </c>
      <c r="AK506" t="str">
        <f>IF(原始数据!AS507="","",IF(COUNTIF(原始数据!507:507,原始数据!AS507)&gt;1,"×",""))</f>
        <v/>
      </c>
      <c r="AL506" t="str">
        <f>IF(原始数据!AT507="","",IF(COUNTIF(原始数据!507:507,原始数据!AT507)&gt;1,"×",""))</f>
        <v/>
      </c>
      <c r="AM506" t="str">
        <f>IF(原始数据!AU507="","",IF(COUNTIF(原始数据!507:507,原始数据!AU507)&gt;1,"×",""))</f>
        <v/>
      </c>
      <c r="AN506" t="str">
        <f>IF(原始数据!AV507="","",IF(COUNTIF(原始数据!507:507,原始数据!AV507)&gt;1,"×",""))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IF(原始数据!X508="-","",IF(原始数据!X508="","",IF(COUNT(FIND(原始数据!X508,原始数据!508:508))=2,"×","")))</f>
        <v/>
      </c>
      <c r="W507" t="str">
        <f>IF(原始数据!Y508="","",IF(COUNTIF(原始数据!508:508,原始数据!Y508)&gt;1,"×",""))</f>
        <v/>
      </c>
      <c r="X507" t="str">
        <f>IF(原始数据!Z508="","",IF(COUNTIF(原始数据!508:508,原始数据!Z508)&gt;1,"×",""))</f>
        <v/>
      </c>
      <c r="Y507" t="str">
        <f>IF(原始数据!AB508="","",IF(COUNTIF(原始数据!508:508,原始数据!AB508)&gt;1,"×",""))</f>
        <v/>
      </c>
      <c r="Z507" t="str">
        <f>IF(原始数据!AC508="","",IF(COUNTIF(原始数据!508:508,原始数据!AC508)&gt;1,"×",""))</f>
        <v/>
      </c>
      <c r="AA507" t="str">
        <f>IF(原始数据!AE508="","",IF(COUNTIF(原始数据!508:508,原始数据!AE508)&gt;1,"×",""))</f>
        <v/>
      </c>
      <c r="AB507" t="str">
        <f>IF(原始数据!AF508="","",IF(COUNTIF(原始数据!508:508,原始数据!AF508)&gt;1,"×",""))</f>
        <v/>
      </c>
      <c r="AC507" t="str">
        <f>IF(原始数据!AK508="","",IF(COUNTIF(原始数据!508:508,原始数据!AK508)&gt;1,"×",""))</f>
        <v/>
      </c>
      <c r="AD507" t="str">
        <f>IF(原始数据!AL508="","",IF(COUNTIF(原始数据!508:508,原始数据!AL508)&gt;1,"×",""))</f>
        <v/>
      </c>
      <c r="AE507" t="str">
        <f>IF(原始数据!AM508="","",IF(COUNTIF(原始数据!508:508,原始数据!AM508)&gt;1,"×",""))</f>
        <v/>
      </c>
      <c r="AF507" t="str">
        <f>IF(原始数据!AN508="","",IF(COUNTIF(原始数据!508:508,原始数据!AN508)&gt;1,"×",""))</f>
        <v/>
      </c>
      <c r="AG507" t="str">
        <f>IF(原始数据!AO508="","",IF(COUNTIF(原始数据!508:508,原始数据!AO508)&gt;1,"×",""))</f>
        <v/>
      </c>
      <c r="AH507" t="str">
        <f>IF(原始数据!AP508="","",IF(COUNTIF(原始数据!508:508,原始数据!AP508)&gt;1,"×",""))</f>
        <v/>
      </c>
      <c r="AI507" t="str">
        <f>IF(原始数据!AQ508="","",IF(COUNTIF(原始数据!508:508,原始数据!AQ508)&gt;1,"×",""))</f>
        <v/>
      </c>
      <c r="AJ507" t="str">
        <f>IF(原始数据!AR508="","",IF(COUNTIF(原始数据!508:508,原始数据!AR508)&gt;1,"×",""))</f>
        <v/>
      </c>
      <c r="AK507" t="str">
        <f>IF(原始数据!AS508="","",IF(COUNTIF(原始数据!508:508,原始数据!AS508)&gt;1,"×",""))</f>
        <v/>
      </c>
      <c r="AL507" t="str">
        <f>IF(原始数据!AT508="","",IF(COUNTIF(原始数据!508:508,原始数据!AT508)&gt;1,"×",""))</f>
        <v/>
      </c>
      <c r="AM507" t="str">
        <f>IF(原始数据!AU508="","",IF(COUNTIF(原始数据!508:508,原始数据!AU508)&gt;1,"×",""))</f>
        <v/>
      </c>
      <c r="AN507" t="str">
        <f>IF(原始数据!AV508="","",IF(COUNTIF(原始数据!508:508,原始数据!AV508)&gt;1,"×",""))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IF(原始数据!X509="-","",IF(原始数据!X509="","",IF(COUNT(FIND(原始数据!X509,原始数据!509:509))=2,"×","")))</f>
        <v/>
      </c>
      <c r="W508" t="str">
        <f>IF(原始数据!Y509="","",IF(COUNTIF(原始数据!509:509,原始数据!Y509)&gt;1,"×",""))</f>
        <v/>
      </c>
      <c r="X508" t="str">
        <f>IF(原始数据!Z509="","",IF(COUNTIF(原始数据!509:509,原始数据!Z509)&gt;1,"×",""))</f>
        <v/>
      </c>
      <c r="Y508" t="str">
        <f>IF(原始数据!AB509="","",IF(COUNTIF(原始数据!509:509,原始数据!AB509)&gt;1,"×",""))</f>
        <v/>
      </c>
      <c r="Z508" t="str">
        <f>IF(原始数据!AC509="","",IF(COUNTIF(原始数据!509:509,原始数据!AC509)&gt;1,"×",""))</f>
        <v/>
      </c>
      <c r="AA508" t="str">
        <f>IF(原始数据!AE509="","",IF(COUNTIF(原始数据!509:509,原始数据!AE509)&gt;1,"×",""))</f>
        <v/>
      </c>
      <c r="AB508" t="str">
        <f>IF(原始数据!AF509="","",IF(COUNTIF(原始数据!509:509,原始数据!AF509)&gt;1,"×",""))</f>
        <v/>
      </c>
      <c r="AC508" t="str">
        <f>IF(原始数据!AK509="","",IF(COUNTIF(原始数据!509:509,原始数据!AK509)&gt;1,"×",""))</f>
        <v/>
      </c>
      <c r="AD508" t="str">
        <f>IF(原始数据!AL509="","",IF(COUNTIF(原始数据!509:509,原始数据!AL509)&gt;1,"×",""))</f>
        <v/>
      </c>
      <c r="AE508" t="str">
        <f>IF(原始数据!AM509="","",IF(COUNTIF(原始数据!509:509,原始数据!AM509)&gt;1,"×",""))</f>
        <v/>
      </c>
      <c r="AF508" t="str">
        <f>IF(原始数据!AN509="","",IF(COUNTIF(原始数据!509:509,原始数据!AN509)&gt;1,"×",""))</f>
        <v/>
      </c>
      <c r="AG508" t="str">
        <f>IF(原始数据!AO509="","",IF(COUNTIF(原始数据!509:509,原始数据!AO509)&gt;1,"×",""))</f>
        <v/>
      </c>
      <c r="AH508" t="str">
        <f>IF(原始数据!AP509="","",IF(COUNTIF(原始数据!509:509,原始数据!AP509)&gt;1,"×",""))</f>
        <v/>
      </c>
      <c r="AI508" t="str">
        <f>IF(原始数据!AQ509="","",IF(COUNTIF(原始数据!509:509,原始数据!AQ509)&gt;1,"×",""))</f>
        <v/>
      </c>
      <c r="AJ508" t="str">
        <f>IF(原始数据!AR509="","",IF(COUNTIF(原始数据!509:509,原始数据!AR509)&gt;1,"×",""))</f>
        <v/>
      </c>
      <c r="AK508" t="str">
        <f>IF(原始数据!AS509="","",IF(COUNTIF(原始数据!509:509,原始数据!AS509)&gt;1,"×",""))</f>
        <v/>
      </c>
      <c r="AL508" t="str">
        <f>IF(原始数据!AT509="","",IF(COUNTIF(原始数据!509:509,原始数据!AT509)&gt;1,"×",""))</f>
        <v/>
      </c>
      <c r="AM508" t="str">
        <f>IF(原始数据!AU509="","",IF(COUNTIF(原始数据!509:509,原始数据!AU509)&gt;1,"×",""))</f>
        <v/>
      </c>
      <c r="AN508" t="str">
        <f>IF(原始数据!AV509="","",IF(COUNTIF(原始数据!509:509,原始数据!AV509)&gt;1,"×",""))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IF(原始数据!X510="-","",IF(原始数据!X510="","",IF(COUNT(FIND(原始数据!X510,原始数据!510:510))=2,"×","")))</f>
        <v/>
      </c>
      <c r="W509" t="str">
        <f>IF(原始数据!Y510="","",IF(COUNTIF(原始数据!510:510,原始数据!Y510)&gt;1,"×",""))</f>
        <v/>
      </c>
      <c r="X509" t="str">
        <f>IF(原始数据!Z510="","",IF(COUNTIF(原始数据!510:510,原始数据!Z510)&gt;1,"×",""))</f>
        <v/>
      </c>
      <c r="Y509" t="str">
        <f>IF(原始数据!AB510="","",IF(COUNTIF(原始数据!510:510,原始数据!AB510)&gt;1,"×",""))</f>
        <v/>
      </c>
      <c r="Z509" t="str">
        <f>IF(原始数据!AC510="","",IF(COUNTIF(原始数据!510:510,原始数据!AC510)&gt;1,"×",""))</f>
        <v/>
      </c>
      <c r="AA509" t="str">
        <f>IF(原始数据!AE510="","",IF(COUNTIF(原始数据!510:510,原始数据!AE510)&gt;1,"×",""))</f>
        <v/>
      </c>
      <c r="AB509" t="str">
        <f>IF(原始数据!AF510="","",IF(COUNTIF(原始数据!510:510,原始数据!AF510)&gt;1,"×",""))</f>
        <v/>
      </c>
      <c r="AC509" t="str">
        <f>IF(原始数据!AK510="","",IF(COUNTIF(原始数据!510:510,原始数据!AK510)&gt;1,"×",""))</f>
        <v/>
      </c>
      <c r="AD509" t="str">
        <f>IF(原始数据!AL510="","",IF(COUNTIF(原始数据!510:510,原始数据!AL510)&gt;1,"×",""))</f>
        <v/>
      </c>
      <c r="AE509" t="str">
        <f>IF(原始数据!AM510="","",IF(COUNTIF(原始数据!510:510,原始数据!AM510)&gt;1,"×",""))</f>
        <v/>
      </c>
      <c r="AF509" t="str">
        <f>IF(原始数据!AN510="","",IF(COUNTIF(原始数据!510:510,原始数据!AN510)&gt;1,"×",""))</f>
        <v/>
      </c>
      <c r="AG509" t="str">
        <f>IF(原始数据!AO510="","",IF(COUNTIF(原始数据!510:510,原始数据!AO510)&gt;1,"×",""))</f>
        <v/>
      </c>
      <c r="AH509" t="str">
        <f>IF(原始数据!AP510="","",IF(COUNTIF(原始数据!510:510,原始数据!AP510)&gt;1,"×",""))</f>
        <v/>
      </c>
      <c r="AI509" t="str">
        <f>IF(原始数据!AQ510="","",IF(COUNTIF(原始数据!510:510,原始数据!AQ510)&gt;1,"×",""))</f>
        <v/>
      </c>
      <c r="AJ509" t="str">
        <f>IF(原始数据!AR510="","",IF(COUNTIF(原始数据!510:510,原始数据!AR510)&gt;1,"×",""))</f>
        <v/>
      </c>
      <c r="AK509" t="str">
        <f>IF(原始数据!AS510="","",IF(COUNTIF(原始数据!510:510,原始数据!AS510)&gt;1,"×",""))</f>
        <v/>
      </c>
      <c r="AL509" t="str">
        <f>IF(原始数据!AT510="","",IF(COUNTIF(原始数据!510:510,原始数据!AT510)&gt;1,"×",""))</f>
        <v/>
      </c>
      <c r="AM509" t="str">
        <f>IF(原始数据!AU510="","",IF(COUNTIF(原始数据!510:510,原始数据!AU510)&gt;1,"×",""))</f>
        <v/>
      </c>
      <c r="AN509" t="str">
        <f>IF(原始数据!AV510="","",IF(COUNTIF(原始数据!510:510,原始数据!AV510)&gt;1,"×",""))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IF(原始数据!X511="-","",IF(原始数据!X511="","",IF(COUNT(FIND(原始数据!X511,原始数据!511:511))=2,"×","")))</f>
        <v/>
      </c>
      <c r="W510" t="str">
        <f>IF(原始数据!Y511="","",IF(COUNTIF(原始数据!511:511,原始数据!Y511)&gt;1,"×",""))</f>
        <v/>
      </c>
      <c r="X510" t="str">
        <f>IF(原始数据!Z511="","",IF(COUNTIF(原始数据!511:511,原始数据!Z511)&gt;1,"×",""))</f>
        <v/>
      </c>
      <c r="Y510" t="str">
        <f>IF(原始数据!AB511="","",IF(COUNTIF(原始数据!511:511,原始数据!AB511)&gt;1,"×",""))</f>
        <v/>
      </c>
      <c r="Z510" t="str">
        <f>IF(原始数据!AC511="","",IF(COUNTIF(原始数据!511:511,原始数据!AC511)&gt;1,"×",""))</f>
        <v/>
      </c>
      <c r="AA510" t="str">
        <f>IF(原始数据!AE511="","",IF(COUNTIF(原始数据!511:511,原始数据!AE511)&gt;1,"×",""))</f>
        <v/>
      </c>
      <c r="AB510" t="str">
        <f>IF(原始数据!AF511="","",IF(COUNTIF(原始数据!511:511,原始数据!AF511)&gt;1,"×",""))</f>
        <v/>
      </c>
      <c r="AC510" t="str">
        <f>IF(原始数据!AK511="","",IF(COUNTIF(原始数据!511:511,原始数据!AK511)&gt;1,"×",""))</f>
        <v/>
      </c>
      <c r="AD510" t="str">
        <f>IF(原始数据!AL511="","",IF(COUNTIF(原始数据!511:511,原始数据!AL511)&gt;1,"×",""))</f>
        <v/>
      </c>
      <c r="AE510" t="str">
        <f>IF(原始数据!AM511="","",IF(COUNTIF(原始数据!511:511,原始数据!AM511)&gt;1,"×",""))</f>
        <v/>
      </c>
      <c r="AF510" t="str">
        <f>IF(原始数据!AN511="","",IF(COUNTIF(原始数据!511:511,原始数据!AN511)&gt;1,"×",""))</f>
        <v/>
      </c>
      <c r="AG510" t="str">
        <f>IF(原始数据!AO511="","",IF(COUNTIF(原始数据!511:511,原始数据!AO511)&gt;1,"×",""))</f>
        <v/>
      </c>
      <c r="AH510" t="str">
        <f>IF(原始数据!AP511="","",IF(COUNTIF(原始数据!511:511,原始数据!AP511)&gt;1,"×",""))</f>
        <v/>
      </c>
      <c r="AI510" t="str">
        <f>IF(原始数据!AQ511="","",IF(COUNTIF(原始数据!511:511,原始数据!AQ511)&gt;1,"×",""))</f>
        <v/>
      </c>
      <c r="AJ510" t="str">
        <f>IF(原始数据!AR511="","",IF(COUNTIF(原始数据!511:511,原始数据!AR511)&gt;1,"×",""))</f>
        <v/>
      </c>
      <c r="AK510" t="str">
        <f>IF(原始数据!AS511="","",IF(COUNTIF(原始数据!511:511,原始数据!AS511)&gt;1,"×",""))</f>
        <v/>
      </c>
      <c r="AL510" t="str">
        <f>IF(原始数据!AT511="","",IF(COUNTIF(原始数据!511:511,原始数据!AT511)&gt;1,"×",""))</f>
        <v/>
      </c>
      <c r="AM510" t="str">
        <f>IF(原始数据!AU511="","",IF(COUNTIF(原始数据!511:511,原始数据!AU511)&gt;1,"×",""))</f>
        <v/>
      </c>
      <c r="AN510" t="str">
        <f>IF(原始数据!AV511="","",IF(COUNTIF(原始数据!511:511,原始数据!AV511)&gt;1,"×",""))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IF(原始数据!X512="-","",IF(原始数据!X512="","",IF(COUNT(FIND(原始数据!X512,原始数据!512:512))=2,"×","")))</f>
        <v/>
      </c>
      <c r="W511" t="str">
        <f>IF(原始数据!Y512="","",IF(COUNTIF(原始数据!512:512,原始数据!Y512)&gt;1,"×",""))</f>
        <v/>
      </c>
      <c r="X511" t="str">
        <f>IF(原始数据!Z512="","",IF(COUNTIF(原始数据!512:512,原始数据!Z512)&gt;1,"×",""))</f>
        <v/>
      </c>
      <c r="Y511" t="str">
        <f>IF(原始数据!AB512="","",IF(COUNTIF(原始数据!512:512,原始数据!AB512)&gt;1,"×",""))</f>
        <v/>
      </c>
      <c r="Z511" t="str">
        <f>IF(原始数据!AC512="","",IF(COUNTIF(原始数据!512:512,原始数据!AC512)&gt;1,"×",""))</f>
        <v/>
      </c>
      <c r="AA511" t="str">
        <f>IF(原始数据!AE512="","",IF(COUNTIF(原始数据!512:512,原始数据!AE512)&gt;1,"×",""))</f>
        <v/>
      </c>
      <c r="AB511" t="str">
        <f>IF(原始数据!AF512="","",IF(COUNTIF(原始数据!512:512,原始数据!AF512)&gt;1,"×",""))</f>
        <v/>
      </c>
      <c r="AC511" t="str">
        <f>IF(原始数据!AK512="","",IF(COUNTIF(原始数据!512:512,原始数据!AK512)&gt;1,"×",""))</f>
        <v/>
      </c>
      <c r="AD511" t="str">
        <f>IF(原始数据!AL512="","",IF(COUNTIF(原始数据!512:512,原始数据!AL512)&gt;1,"×",""))</f>
        <v/>
      </c>
      <c r="AE511" t="str">
        <f>IF(原始数据!AM512="","",IF(COUNTIF(原始数据!512:512,原始数据!AM512)&gt;1,"×",""))</f>
        <v/>
      </c>
      <c r="AF511" t="str">
        <f>IF(原始数据!AN512="","",IF(COUNTIF(原始数据!512:512,原始数据!AN512)&gt;1,"×",""))</f>
        <v/>
      </c>
      <c r="AG511" t="str">
        <f>IF(原始数据!AO512="","",IF(COUNTIF(原始数据!512:512,原始数据!AO512)&gt;1,"×",""))</f>
        <v/>
      </c>
      <c r="AH511" t="str">
        <f>IF(原始数据!AP512="","",IF(COUNTIF(原始数据!512:512,原始数据!AP512)&gt;1,"×",""))</f>
        <v/>
      </c>
      <c r="AI511" t="str">
        <f>IF(原始数据!AQ512="","",IF(COUNTIF(原始数据!512:512,原始数据!AQ512)&gt;1,"×",""))</f>
        <v/>
      </c>
      <c r="AJ511" t="str">
        <f>IF(原始数据!AR512="","",IF(COUNTIF(原始数据!512:512,原始数据!AR512)&gt;1,"×",""))</f>
        <v/>
      </c>
      <c r="AK511" t="str">
        <f>IF(原始数据!AS512="","",IF(COUNTIF(原始数据!512:512,原始数据!AS512)&gt;1,"×",""))</f>
        <v/>
      </c>
      <c r="AL511" t="str">
        <f>IF(原始数据!AT512="","",IF(COUNTIF(原始数据!512:512,原始数据!AT512)&gt;1,"×",""))</f>
        <v/>
      </c>
      <c r="AM511" t="str">
        <f>IF(原始数据!AU512="","",IF(COUNTIF(原始数据!512:512,原始数据!AU512)&gt;1,"×",""))</f>
        <v/>
      </c>
      <c r="AN511" t="str">
        <f>IF(原始数据!AV512="","",IF(COUNTIF(原始数据!512:512,原始数据!AV512)&gt;1,"×",""))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IF(原始数据!X513="-","",IF(原始数据!X513="","",IF(COUNT(FIND(原始数据!X513,原始数据!513:513))=2,"×","")))</f>
        <v/>
      </c>
      <c r="W512" t="str">
        <f>IF(原始数据!Y513="","",IF(COUNTIF(原始数据!513:513,原始数据!Y513)&gt;1,"×",""))</f>
        <v/>
      </c>
      <c r="X512" t="str">
        <f>IF(原始数据!Z513="","",IF(COUNTIF(原始数据!513:513,原始数据!Z513)&gt;1,"×",""))</f>
        <v/>
      </c>
      <c r="Y512" t="str">
        <f>IF(原始数据!AB513="","",IF(COUNTIF(原始数据!513:513,原始数据!AB513)&gt;1,"×",""))</f>
        <v/>
      </c>
      <c r="Z512" t="str">
        <f>IF(原始数据!AC513="","",IF(COUNTIF(原始数据!513:513,原始数据!AC513)&gt;1,"×",""))</f>
        <v/>
      </c>
      <c r="AA512" t="str">
        <f>IF(原始数据!AE513="","",IF(COUNTIF(原始数据!513:513,原始数据!AE513)&gt;1,"×",""))</f>
        <v/>
      </c>
      <c r="AB512" t="str">
        <f>IF(原始数据!AF513="","",IF(COUNTIF(原始数据!513:513,原始数据!AF513)&gt;1,"×",""))</f>
        <v/>
      </c>
      <c r="AC512" t="str">
        <f>IF(原始数据!AK513="","",IF(COUNTIF(原始数据!513:513,原始数据!AK513)&gt;1,"×",""))</f>
        <v/>
      </c>
      <c r="AD512" t="str">
        <f>IF(原始数据!AL513="","",IF(COUNTIF(原始数据!513:513,原始数据!AL513)&gt;1,"×",""))</f>
        <v/>
      </c>
      <c r="AE512" t="str">
        <f>IF(原始数据!AM513="","",IF(COUNTIF(原始数据!513:513,原始数据!AM513)&gt;1,"×",""))</f>
        <v/>
      </c>
      <c r="AF512" t="str">
        <f>IF(原始数据!AN513="","",IF(COUNTIF(原始数据!513:513,原始数据!AN513)&gt;1,"×",""))</f>
        <v/>
      </c>
      <c r="AG512" t="str">
        <f>IF(原始数据!AO513="","",IF(COUNTIF(原始数据!513:513,原始数据!AO513)&gt;1,"×",""))</f>
        <v/>
      </c>
      <c r="AH512" t="str">
        <f>IF(原始数据!AP513="","",IF(COUNTIF(原始数据!513:513,原始数据!AP513)&gt;1,"×",""))</f>
        <v/>
      </c>
      <c r="AI512" t="str">
        <f>IF(原始数据!AQ513="","",IF(COUNTIF(原始数据!513:513,原始数据!AQ513)&gt;1,"×",""))</f>
        <v/>
      </c>
      <c r="AJ512" t="str">
        <f>IF(原始数据!AR513="","",IF(COUNTIF(原始数据!513:513,原始数据!AR513)&gt;1,"×",""))</f>
        <v/>
      </c>
      <c r="AK512" t="str">
        <f>IF(原始数据!AS513="","",IF(COUNTIF(原始数据!513:513,原始数据!AS513)&gt;1,"×",""))</f>
        <v/>
      </c>
      <c r="AL512" t="str">
        <f>IF(原始数据!AT513="","",IF(COUNTIF(原始数据!513:513,原始数据!AT513)&gt;1,"×",""))</f>
        <v/>
      </c>
      <c r="AM512" t="str">
        <f>IF(原始数据!AU513="","",IF(COUNTIF(原始数据!513:513,原始数据!AU513)&gt;1,"×",""))</f>
        <v/>
      </c>
      <c r="AN512" t="str">
        <f>IF(原始数据!AV513="","",IF(COUNTIF(原始数据!513:513,原始数据!AV513)&gt;1,"×",""))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IF(原始数据!X514="-","",IF(原始数据!X514="","",IF(COUNT(FIND(原始数据!X514,原始数据!514:514))=2,"×","")))</f>
        <v/>
      </c>
      <c r="W513" t="str">
        <f>IF(原始数据!Y514="","",IF(COUNTIF(原始数据!514:514,原始数据!Y514)&gt;1,"×",""))</f>
        <v/>
      </c>
      <c r="X513" t="str">
        <f>IF(原始数据!Z514="","",IF(COUNTIF(原始数据!514:514,原始数据!Z514)&gt;1,"×",""))</f>
        <v/>
      </c>
      <c r="Y513" t="str">
        <f>IF(原始数据!AB514="","",IF(COUNTIF(原始数据!514:514,原始数据!AB514)&gt;1,"×",""))</f>
        <v/>
      </c>
      <c r="Z513" t="str">
        <f>IF(原始数据!AC514="","",IF(COUNTIF(原始数据!514:514,原始数据!AC514)&gt;1,"×",""))</f>
        <v/>
      </c>
      <c r="AA513" t="str">
        <f>IF(原始数据!AE514="","",IF(COUNTIF(原始数据!514:514,原始数据!AE514)&gt;1,"×",""))</f>
        <v/>
      </c>
      <c r="AB513" t="str">
        <f>IF(原始数据!AF514="","",IF(COUNTIF(原始数据!514:514,原始数据!AF514)&gt;1,"×",""))</f>
        <v/>
      </c>
      <c r="AC513" t="str">
        <f>IF(原始数据!AK514="","",IF(COUNTIF(原始数据!514:514,原始数据!AK514)&gt;1,"×",""))</f>
        <v/>
      </c>
      <c r="AD513" t="str">
        <f>IF(原始数据!AL514="","",IF(COUNTIF(原始数据!514:514,原始数据!AL514)&gt;1,"×",""))</f>
        <v/>
      </c>
      <c r="AE513" t="str">
        <f>IF(原始数据!AM514="","",IF(COUNTIF(原始数据!514:514,原始数据!AM514)&gt;1,"×",""))</f>
        <v/>
      </c>
      <c r="AF513" t="str">
        <f>IF(原始数据!AN514="","",IF(COUNTIF(原始数据!514:514,原始数据!AN514)&gt;1,"×",""))</f>
        <v/>
      </c>
      <c r="AG513" t="str">
        <f>IF(原始数据!AO514="","",IF(COUNTIF(原始数据!514:514,原始数据!AO514)&gt;1,"×",""))</f>
        <v/>
      </c>
      <c r="AH513" t="str">
        <f>IF(原始数据!AP514="","",IF(COUNTIF(原始数据!514:514,原始数据!AP514)&gt;1,"×",""))</f>
        <v/>
      </c>
      <c r="AI513" t="str">
        <f>IF(原始数据!AQ514="","",IF(COUNTIF(原始数据!514:514,原始数据!AQ514)&gt;1,"×",""))</f>
        <v/>
      </c>
      <c r="AJ513" t="str">
        <f>IF(原始数据!AR514="","",IF(COUNTIF(原始数据!514:514,原始数据!AR514)&gt;1,"×",""))</f>
        <v/>
      </c>
      <c r="AK513" t="str">
        <f>IF(原始数据!AS514="","",IF(COUNTIF(原始数据!514:514,原始数据!AS514)&gt;1,"×",""))</f>
        <v/>
      </c>
      <c r="AL513" t="str">
        <f>IF(原始数据!AT514="","",IF(COUNTIF(原始数据!514:514,原始数据!AT514)&gt;1,"×",""))</f>
        <v/>
      </c>
      <c r="AM513" t="str">
        <f>IF(原始数据!AU514="","",IF(COUNTIF(原始数据!514:514,原始数据!AU514)&gt;1,"×",""))</f>
        <v/>
      </c>
      <c r="AN513" t="str">
        <f>IF(原始数据!AV514="","",IF(COUNTIF(原始数据!514:514,原始数据!AV514)&gt;1,"×",""))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IF(原始数据!X515="-","",IF(原始数据!X515="","",IF(COUNT(FIND(原始数据!X515,原始数据!515:515))=2,"×","")))</f>
        <v/>
      </c>
      <c r="W514" t="str">
        <f>IF(原始数据!Y515="","",IF(COUNTIF(原始数据!515:515,原始数据!Y515)&gt;1,"×",""))</f>
        <v/>
      </c>
      <c r="X514" t="str">
        <f>IF(原始数据!Z515="","",IF(COUNTIF(原始数据!515:515,原始数据!Z515)&gt;1,"×",""))</f>
        <v/>
      </c>
      <c r="Y514" t="str">
        <f>IF(原始数据!AB515="","",IF(COUNTIF(原始数据!515:515,原始数据!AB515)&gt;1,"×",""))</f>
        <v/>
      </c>
      <c r="Z514" t="str">
        <f>IF(原始数据!AC515="","",IF(COUNTIF(原始数据!515:515,原始数据!AC515)&gt;1,"×",""))</f>
        <v/>
      </c>
      <c r="AA514" t="str">
        <f>IF(原始数据!AE515="","",IF(COUNTIF(原始数据!515:515,原始数据!AE515)&gt;1,"×",""))</f>
        <v/>
      </c>
      <c r="AB514" t="str">
        <f>IF(原始数据!AF515="","",IF(COUNTIF(原始数据!515:515,原始数据!AF515)&gt;1,"×",""))</f>
        <v/>
      </c>
      <c r="AC514" t="str">
        <f>IF(原始数据!AK515="","",IF(COUNTIF(原始数据!515:515,原始数据!AK515)&gt;1,"×",""))</f>
        <v/>
      </c>
      <c r="AD514" t="str">
        <f>IF(原始数据!AL515="","",IF(COUNTIF(原始数据!515:515,原始数据!AL515)&gt;1,"×",""))</f>
        <v/>
      </c>
      <c r="AE514" t="str">
        <f>IF(原始数据!AM515="","",IF(COUNTIF(原始数据!515:515,原始数据!AM515)&gt;1,"×",""))</f>
        <v/>
      </c>
      <c r="AF514" t="str">
        <f>IF(原始数据!AN515="","",IF(COUNTIF(原始数据!515:515,原始数据!AN515)&gt;1,"×",""))</f>
        <v/>
      </c>
      <c r="AG514" t="str">
        <f>IF(原始数据!AO515="","",IF(COUNTIF(原始数据!515:515,原始数据!AO515)&gt;1,"×",""))</f>
        <v/>
      </c>
      <c r="AH514" t="str">
        <f>IF(原始数据!AP515="","",IF(COUNTIF(原始数据!515:515,原始数据!AP515)&gt;1,"×",""))</f>
        <v/>
      </c>
      <c r="AI514" t="str">
        <f>IF(原始数据!AQ515="","",IF(COUNTIF(原始数据!515:515,原始数据!AQ515)&gt;1,"×",""))</f>
        <v/>
      </c>
      <c r="AJ514" t="str">
        <f>IF(原始数据!AR515="","",IF(COUNTIF(原始数据!515:515,原始数据!AR515)&gt;1,"×",""))</f>
        <v/>
      </c>
      <c r="AK514" t="str">
        <f>IF(原始数据!AS515="","",IF(COUNTIF(原始数据!515:515,原始数据!AS515)&gt;1,"×",""))</f>
        <v/>
      </c>
      <c r="AL514" t="str">
        <f>IF(原始数据!AT515="","",IF(COUNTIF(原始数据!515:515,原始数据!AT515)&gt;1,"×",""))</f>
        <v/>
      </c>
      <c r="AM514" t="str">
        <f>IF(原始数据!AU515="","",IF(COUNTIF(原始数据!515:515,原始数据!AU515)&gt;1,"×",""))</f>
        <v/>
      </c>
      <c r="AN514" t="str">
        <f>IF(原始数据!AV515="","",IF(COUNTIF(原始数据!515:515,原始数据!AV515)&gt;1,"×",""))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IF(原始数据!X516="-","",IF(原始数据!X516="","",IF(COUNT(FIND(原始数据!X516,原始数据!516:516))=2,"×","")))</f>
        <v/>
      </c>
      <c r="W515" t="str">
        <f>IF(原始数据!Y516="","",IF(COUNTIF(原始数据!516:516,原始数据!Y516)&gt;1,"×",""))</f>
        <v/>
      </c>
      <c r="X515" t="str">
        <f>IF(原始数据!Z516="","",IF(COUNTIF(原始数据!516:516,原始数据!Z516)&gt;1,"×",""))</f>
        <v/>
      </c>
      <c r="Y515" t="str">
        <f>IF(原始数据!AB516="","",IF(COUNTIF(原始数据!516:516,原始数据!AB516)&gt;1,"×",""))</f>
        <v/>
      </c>
      <c r="Z515" t="str">
        <f>IF(原始数据!AC516="","",IF(COUNTIF(原始数据!516:516,原始数据!AC516)&gt;1,"×",""))</f>
        <v/>
      </c>
      <c r="AA515" t="str">
        <f>IF(原始数据!AE516="","",IF(COUNTIF(原始数据!516:516,原始数据!AE516)&gt;1,"×",""))</f>
        <v/>
      </c>
      <c r="AB515" t="str">
        <f>IF(原始数据!AF516="","",IF(COUNTIF(原始数据!516:516,原始数据!AF516)&gt;1,"×",""))</f>
        <v/>
      </c>
      <c r="AC515" t="str">
        <f>IF(原始数据!AK516="","",IF(COUNTIF(原始数据!516:516,原始数据!AK516)&gt;1,"×",""))</f>
        <v/>
      </c>
      <c r="AD515" t="str">
        <f>IF(原始数据!AL516="","",IF(COUNTIF(原始数据!516:516,原始数据!AL516)&gt;1,"×",""))</f>
        <v/>
      </c>
      <c r="AE515" t="str">
        <f>IF(原始数据!AM516="","",IF(COUNTIF(原始数据!516:516,原始数据!AM516)&gt;1,"×",""))</f>
        <v/>
      </c>
      <c r="AF515" t="str">
        <f>IF(原始数据!AN516="","",IF(COUNTIF(原始数据!516:516,原始数据!AN516)&gt;1,"×",""))</f>
        <v/>
      </c>
      <c r="AG515" t="str">
        <f>IF(原始数据!AO516="","",IF(COUNTIF(原始数据!516:516,原始数据!AO516)&gt;1,"×",""))</f>
        <v/>
      </c>
      <c r="AH515" t="str">
        <f>IF(原始数据!AP516="","",IF(COUNTIF(原始数据!516:516,原始数据!AP516)&gt;1,"×",""))</f>
        <v/>
      </c>
      <c r="AI515" t="str">
        <f>IF(原始数据!AQ516="","",IF(COUNTIF(原始数据!516:516,原始数据!AQ516)&gt;1,"×",""))</f>
        <v/>
      </c>
      <c r="AJ515" t="str">
        <f>IF(原始数据!AR516="","",IF(COUNTIF(原始数据!516:516,原始数据!AR516)&gt;1,"×",""))</f>
        <v/>
      </c>
      <c r="AK515" t="str">
        <f>IF(原始数据!AS516="","",IF(COUNTIF(原始数据!516:516,原始数据!AS516)&gt;1,"×",""))</f>
        <v/>
      </c>
      <c r="AL515" t="str">
        <f>IF(原始数据!AT516="","",IF(COUNTIF(原始数据!516:516,原始数据!AT516)&gt;1,"×",""))</f>
        <v/>
      </c>
      <c r="AM515" t="str">
        <f>IF(原始数据!AU516="","",IF(COUNTIF(原始数据!516:516,原始数据!AU516)&gt;1,"×",""))</f>
        <v/>
      </c>
      <c r="AN515" t="str">
        <f>IF(原始数据!AV516="","",IF(COUNTIF(原始数据!516:516,原始数据!AV516)&gt;1,"×",""))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IF(原始数据!X517="-","",IF(原始数据!X517="","",IF(COUNT(FIND(原始数据!X517,原始数据!517:517))=2,"×","")))</f>
        <v/>
      </c>
      <c r="W516" t="str">
        <f>IF(原始数据!Y517="","",IF(COUNTIF(原始数据!517:517,原始数据!Y517)&gt;1,"×",""))</f>
        <v/>
      </c>
      <c r="X516" t="str">
        <f>IF(原始数据!Z517="","",IF(COUNTIF(原始数据!517:517,原始数据!Z517)&gt;1,"×",""))</f>
        <v/>
      </c>
      <c r="Y516" t="str">
        <f>IF(原始数据!AB517="","",IF(COUNTIF(原始数据!517:517,原始数据!AB517)&gt;1,"×",""))</f>
        <v/>
      </c>
      <c r="Z516" t="str">
        <f>IF(原始数据!AC517="","",IF(COUNTIF(原始数据!517:517,原始数据!AC517)&gt;1,"×",""))</f>
        <v/>
      </c>
      <c r="AA516" t="str">
        <f>IF(原始数据!AE517="","",IF(COUNTIF(原始数据!517:517,原始数据!AE517)&gt;1,"×",""))</f>
        <v/>
      </c>
      <c r="AB516" t="str">
        <f>IF(原始数据!AF517="","",IF(COUNTIF(原始数据!517:517,原始数据!AF517)&gt;1,"×",""))</f>
        <v/>
      </c>
      <c r="AC516" t="str">
        <f>IF(原始数据!AK517="","",IF(COUNTIF(原始数据!517:517,原始数据!AK517)&gt;1,"×",""))</f>
        <v/>
      </c>
      <c r="AD516" t="str">
        <f>IF(原始数据!AL517="","",IF(COUNTIF(原始数据!517:517,原始数据!AL517)&gt;1,"×",""))</f>
        <v/>
      </c>
      <c r="AE516" t="str">
        <f>IF(原始数据!AM517="","",IF(COUNTIF(原始数据!517:517,原始数据!AM517)&gt;1,"×",""))</f>
        <v/>
      </c>
      <c r="AF516" t="str">
        <f>IF(原始数据!AN517="","",IF(COUNTIF(原始数据!517:517,原始数据!AN517)&gt;1,"×",""))</f>
        <v/>
      </c>
      <c r="AG516" t="str">
        <f>IF(原始数据!AO517="","",IF(COUNTIF(原始数据!517:517,原始数据!AO517)&gt;1,"×",""))</f>
        <v/>
      </c>
      <c r="AH516" t="str">
        <f>IF(原始数据!AP517="","",IF(COUNTIF(原始数据!517:517,原始数据!AP517)&gt;1,"×",""))</f>
        <v/>
      </c>
      <c r="AI516" t="str">
        <f>IF(原始数据!AQ517="","",IF(COUNTIF(原始数据!517:517,原始数据!AQ517)&gt;1,"×",""))</f>
        <v/>
      </c>
      <c r="AJ516" t="str">
        <f>IF(原始数据!AR517="","",IF(COUNTIF(原始数据!517:517,原始数据!AR517)&gt;1,"×",""))</f>
        <v/>
      </c>
      <c r="AK516" t="str">
        <f>IF(原始数据!AS517="","",IF(COUNTIF(原始数据!517:517,原始数据!AS517)&gt;1,"×",""))</f>
        <v/>
      </c>
      <c r="AL516" t="str">
        <f>IF(原始数据!AT517="","",IF(COUNTIF(原始数据!517:517,原始数据!AT517)&gt;1,"×",""))</f>
        <v/>
      </c>
      <c r="AM516" t="str">
        <f>IF(原始数据!AU517="","",IF(COUNTIF(原始数据!517:517,原始数据!AU517)&gt;1,"×",""))</f>
        <v/>
      </c>
      <c r="AN516" t="str">
        <f>IF(原始数据!AV517="","",IF(COUNTIF(原始数据!517:517,原始数据!AV517)&gt;1,"×",""))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IF(原始数据!X518="-","",IF(原始数据!X518="","",IF(COUNT(FIND(原始数据!X518,原始数据!518:518))=2,"×","")))</f>
        <v/>
      </c>
      <c r="W517" t="str">
        <f>IF(原始数据!Y518="","",IF(COUNTIF(原始数据!518:518,原始数据!Y518)&gt;1,"×",""))</f>
        <v/>
      </c>
      <c r="X517" t="str">
        <f>IF(原始数据!Z518="","",IF(COUNTIF(原始数据!518:518,原始数据!Z518)&gt;1,"×",""))</f>
        <v/>
      </c>
      <c r="Y517" t="str">
        <f>IF(原始数据!AB518="","",IF(COUNTIF(原始数据!518:518,原始数据!AB518)&gt;1,"×",""))</f>
        <v/>
      </c>
      <c r="Z517" t="str">
        <f>IF(原始数据!AC518="","",IF(COUNTIF(原始数据!518:518,原始数据!AC518)&gt;1,"×",""))</f>
        <v/>
      </c>
      <c r="AA517" t="str">
        <f>IF(原始数据!AE518="","",IF(COUNTIF(原始数据!518:518,原始数据!AE518)&gt;1,"×",""))</f>
        <v/>
      </c>
      <c r="AB517" t="str">
        <f>IF(原始数据!AF518="","",IF(COUNTIF(原始数据!518:518,原始数据!AF518)&gt;1,"×",""))</f>
        <v/>
      </c>
      <c r="AC517" t="str">
        <f>IF(原始数据!AK518="","",IF(COUNTIF(原始数据!518:518,原始数据!AK518)&gt;1,"×",""))</f>
        <v/>
      </c>
      <c r="AD517" t="str">
        <f>IF(原始数据!AL518="","",IF(COUNTIF(原始数据!518:518,原始数据!AL518)&gt;1,"×",""))</f>
        <v/>
      </c>
      <c r="AE517" t="str">
        <f>IF(原始数据!AM518="","",IF(COUNTIF(原始数据!518:518,原始数据!AM518)&gt;1,"×",""))</f>
        <v/>
      </c>
      <c r="AF517" t="str">
        <f>IF(原始数据!AN518="","",IF(COUNTIF(原始数据!518:518,原始数据!AN518)&gt;1,"×",""))</f>
        <v/>
      </c>
      <c r="AG517" t="str">
        <f>IF(原始数据!AO518="","",IF(COUNTIF(原始数据!518:518,原始数据!AO518)&gt;1,"×",""))</f>
        <v/>
      </c>
      <c r="AH517" t="str">
        <f>IF(原始数据!AP518="","",IF(COUNTIF(原始数据!518:518,原始数据!AP518)&gt;1,"×",""))</f>
        <v/>
      </c>
      <c r="AI517" t="str">
        <f>IF(原始数据!AQ518="","",IF(COUNTIF(原始数据!518:518,原始数据!AQ518)&gt;1,"×",""))</f>
        <v/>
      </c>
      <c r="AJ517" t="str">
        <f>IF(原始数据!AR518="","",IF(COUNTIF(原始数据!518:518,原始数据!AR518)&gt;1,"×",""))</f>
        <v/>
      </c>
      <c r="AK517" t="str">
        <f>IF(原始数据!AS518="","",IF(COUNTIF(原始数据!518:518,原始数据!AS518)&gt;1,"×",""))</f>
        <v/>
      </c>
      <c r="AL517" t="str">
        <f>IF(原始数据!AT518="","",IF(COUNTIF(原始数据!518:518,原始数据!AT518)&gt;1,"×",""))</f>
        <v/>
      </c>
      <c r="AM517" t="str">
        <f>IF(原始数据!AU518="","",IF(COUNTIF(原始数据!518:518,原始数据!AU518)&gt;1,"×",""))</f>
        <v/>
      </c>
      <c r="AN517" t="str">
        <f>IF(原始数据!AV518="","",IF(COUNTIF(原始数据!518:518,原始数据!AV518)&gt;1,"×",""))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IF(原始数据!X519="-","",IF(原始数据!X519="","",IF(COUNT(FIND(原始数据!X519,原始数据!519:519))=2,"×","")))</f>
        <v/>
      </c>
      <c r="W518" t="str">
        <f>IF(原始数据!Y519="","",IF(COUNTIF(原始数据!519:519,原始数据!Y519)&gt;1,"×",""))</f>
        <v/>
      </c>
      <c r="X518" t="str">
        <f>IF(原始数据!Z519="","",IF(COUNTIF(原始数据!519:519,原始数据!Z519)&gt;1,"×",""))</f>
        <v/>
      </c>
      <c r="Y518" t="str">
        <f>IF(原始数据!AB519="","",IF(COUNTIF(原始数据!519:519,原始数据!AB519)&gt;1,"×",""))</f>
        <v/>
      </c>
      <c r="Z518" t="str">
        <f>IF(原始数据!AC519="","",IF(COUNTIF(原始数据!519:519,原始数据!AC519)&gt;1,"×",""))</f>
        <v/>
      </c>
      <c r="AA518" t="str">
        <f>IF(原始数据!AE519="","",IF(COUNTIF(原始数据!519:519,原始数据!AE519)&gt;1,"×",""))</f>
        <v/>
      </c>
      <c r="AB518" t="str">
        <f>IF(原始数据!AF519="","",IF(COUNTIF(原始数据!519:519,原始数据!AF519)&gt;1,"×",""))</f>
        <v/>
      </c>
      <c r="AC518" t="str">
        <f>IF(原始数据!AK519="","",IF(COUNTIF(原始数据!519:519,原始数据!AK519)&gt;1,"×",""))</f>
        <v/>
      </c>
      <c r="AD518" t="str">
        <f>IF(原始数据!AL519="","",IF(COUNTIF(原始数据!519:519,原始数据!AL519)&gt;1,"×",""))</f>
        <v/>
      </c>
      <c r="AE518" t="str">
        <f>IF(原始数据!AM519="","",IF(COUNTIF(原始数据!519:519,原始数据!AM519)&gt;1,"×",""))</f>
        <v/>
      </c>
      <c r="AF518" t="str">
        <f>IF(原始数据!AN519="","",IF(COUNTIF(原始数据!519:519,原始数据!AN519)&gt;1,"×",""))</f>
        <v/>
      </c>
      <c r="AG518" t="str">
        <f>IF(原始数据!AO519="","",IF(COUNTIF(原始数据!519:519,原始数据!AO519)&gt;1,"×",""))</f>
        <v/>
      </c>
      <c r="AH518" t="str">
        <f>IF(原始数据!AP519="","",IF(COUNTIF(原始数据!519:519,原始数据!AP519)&gt;1,"×",""))</f>
        <v/>
      </c>
      <c r="AI518" t="str">
        <f>IF(原始数据!AQ519="","",IF(COUNTIF(原始数据!519:519,原始数据!AQ519)&gt;1,"×",""))</f>
        <v/>
      </c>
      <c r="AJ518" t="str">
        <f>IF(原始数据!AR519="","",IF(COUNTIF(原始数据!519:519,原始数据!AR519)&gt;1,"×",""))</f>
        <v/>
      </c>
      <c r="AK518" t="str">
        <f>IF(原始数据!AS519="","",IF(COUNTIF(原始数据!519:519,原始数据!AS519)&gt;1,"×",""))</f>
        <v/>
      </c>
      <c r="AL518" t="str">
        <f>IF(原始数据!AT519="","",IF(COUNTIF(原始数据!519:519,原始数据!AT519)&gt;1,"×",""))</f>
        <v/>
      </c>
      <c r="AM518" t="str">
        <f>IF(原始数据!AU519="","",IF(COUNTIF(原始数据!519:519,原始数据!AU519)&gt;1,"×",""))</f>
        <v/>
      </c>
      <c r="AN518" t="str">
        <f>IF(原始数据!AV519="","",IF(COUNTIF(原始数据!519:519,原始数据!AV519)&gt;1,"×",""))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IF(原始数据!X520="-","",IF(原始数据!X520="","",IF(COUNT(FIND(原始数据!X520,原始数据!520:520))=2,"×","")))</f>
        <v/>
      </c>
      <c r="W519" t="str">
        <f>IF(原始数据!Y520="","",IF(COUNTIF(原始数据!520:520,原始数据!Y520)&gt;1,"×",""))</f>
        <v/>
      </c>
      <c r="X519" t="str">
        <f>IF(原始数据!Z520="","",IF(COUNTIF(原始数据!520:520,原始数据!Z520)&gt;1,"×",""))</f>
        <v/>
      </c>
      <c r="Y519" t="str">
        <f>IF(原始数据!AB520="","",IF(COUNTIF(原始数据!520:520,原始数据!AB520)&gt;1,"×",""))</f>
        <v/>
      </c>
      <c r="Z519" t="str">
        <f>IF(原始数据!AC520="","",IF(COUNTIF(原始数据!520:520,原始数据!AC520)&gt;1,"×",""))</f>
        <v/>
      </c>
      <c r="AA519" t="str">
        <f>IF(原始数据!AE520="","",IF(COUNTIF(原始数据!520:520,原始数据!AE520)&gt;1,"×",""))</f>
        <v/>
      </c>
      <c r="AB519" t="str">
        <f>IF(原始数据!AF520="","",IF(COUNTIF(原始数据!520:520,原始数据!AF520)&gt;1,"×",""))</f>
        <v/>
      </c>
      <c r="AC519" t="str">
        <f>IF(原始数据!AK520="","",IF(COUNTIF(原始数据!520:520,原始数据!AK520)&gt;1,"×",""))</f>
        <v/>
      </c>
      <c r="AD519" t="str">
        <f>IF(原始数据!AL520="","",IF(COUNTIF(原始数据!520:520,原始数据!AL520)&gt;1,"×",""))</f>
        <v/>
      </c>
      <c r="AE519" t="str">
        <f>IF(原始数据!AM520="","",IF(COUNTIF(原始数据!520:520,原始数据!AM520)&gt;1,"×",""))</f>
        <v/>
      </c>
      <c r="AF519" t="str">
        <f>IF(原始数据!AN520="","",IF(COUNTIF(原始数据!520:520,原始数据!AN520)&gt;1,"×",""))</f>
        <v/>
      </c>
      <c r="AG519" t="str">
        <f>IF(原始数据!AO520="","",IF(COUNTIF(原始数据!520:520,原始数据!AO520)&gt;1,"×",""))</f>
        <v/>
      </c>
      <c r="AH519" t="str">
        <f>IF(原始数据!AP520="","",IF(COUNTIF(原始数据!520:520,原始数据!AP520)&gt;1,"×",""))</f>
        <v/>
      </c>
      <c r="AI519" t="str">
        <f>IF(原始数据!AQ520="","",IF(COUNTIF(原始数据!520:520,原始数据!AQ520)&gt;1,"×",""))</f>
        <v/>
      </c>
      <c r="AJ519" t="str">
        <f>IF(原始数据!AR520="","",IF(COUNTIF(原始数据!520:520,原始数据!AR520)&gt;1,"×",""))</f>
        <v/>
      </c>
      <c r="AK519" t="str">
        <f>IF(原始数据!AS520="","",IF(COUNTIF(原始数据!520:520,原始数据!AS520)&gt;1,"×",""))</f>
        <v/>
      </c>
      <c r="AL519" t="str">
        <f>IF(原始数据!AT520="","",IF(COUNTIF(原始数据!520:520,原始数据!AT520)&gt;1,"×",""))</f>
        <v/>
      </c>
      <c r="AM519" t="str">
        <f>IF(原始数据!AU520="","",IF(COUNTIF(原始数据!520:520,原始数据!AU520)&gt;1,"×",""))</f>
        <v/>
      </c>
      <c r="AN519" t="str">
        <f>IF(原始数据!AV520="","",IF(COUNTIF(原始数据!520:520,原始数据!AV520)&gt;1,"×",""))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IF(原始数据!X521="-","",IF(原始数据!X521="","",IF(COUNT(FIND(原始数据!X521,原始数据!521:521))=2,"×","")))</f>
        <v/>
      </c>
      <c r="W520" t="str">
        <f>IF(原始数据!Y521="","",IF(COUNTIF(原始数据!521:521,原始数据!Y521)&gt;1,"×",""))</f>
        <v/>
      </c>
      <c r="X520" t="str">
        <f>IF(原始数据!Z521="","",IF(COUNTIF(原始数据!521:521,原始数据!Z521)&gt;1,"×",""))</f>
        <v/>
      </c>
      <c r="Y520" t="str">
        <f>IF(原始数据!AB521="","",IF(COUNTIF(原始数据!521:521,原始数据!AB521)&gt;1,"×",""))</f>
        <v/>
      </c>
      <c r="Z520" t="str">
        <f>IF(原始数据!AC521="","",IF(COUNTIF(原始数据!521:521,原始数据!AC521)&gt;1,"×",""))</f>
        <v/>
      </c>
      <c r="AA520" t="str">
        <f>IF(原始数据!AE521="","",IF(COUNTIF(原始数据!521:521,原始数据!AE521)&gt;1,"×",""))</f>
        <v/>
      </c>
      <c r="AB520" t="str">
        <f>IF(原始数据!AF521="","",IF(COUNTIF(原始数据!521:521,原始数据!AF521)&gt;1,"×",""))</f>
        <v/>
      </c>
      <c r="AC520" t="str">
        <f>IF(原始数据!AK521="","",IF(COUNTIF(原始数据!521:521,原始数据!AK521)&gt;1,"×",""))</f>
        <v/>
      </c>
      <c r="AD520" t="str">
        <f>IF(原始数据!AL521="","",IF(COUNTIF(原始数据!521:521,原始数据!AL521)&gt;1,"×",""))</f>
        <v/>
      </c>
      <c r="AE520" t="str">
        <f>IF(原始数据!AM521="","",IF(COUNTIF(原始数据!521:521,原始数据!AM521)&gt;1,"×",""))</f>
        <v/>
      </c>
      <c r="AF520" t="str">
        <f>IF(原始数据!AN521="","",IF(COUNTIF(原始数据!521:521,原始数据!AN521)&gt;1,"×",""))</f>
        <v/>
      </c>
      <c r="AG520" t="str">
        <f>IF(原始数据!AO521="","",IF(COUNTIF(原始数据!521:521,原始数据!AO521)&gt;1,"×",""))</f>
        <v/>
      </c>
      <c r="AH520" t="str">
        <f>IF(原始数据!AP521="","",IF(COUNTIF(原始数据!521:521,原始数据!AP521)&gt;1,"×",""))</f>
        <v/>
      </c>
      <c r="AI520" t="str">
        <f>IF(原始数据!AQ521="","",IF(COUNTIF(原始数据!521:521,原始数据!AQ521)&gt;1,"×",""))</f>
        <v/>
      </c>
      <c r="AJ520" t="str">
        <f>IF(原始数据!AR521="","",IF(COUNTIF(原始数据!521:521,原始数据!AR521)&gt;1,"×",""))</f>
        <v/>
      </c>
      <c r="AK520" t="str">
        <f>IF(原始数据!AS521="","",IF(COUNTIF(原始数据!521:521,原始数据!AS521)&gt;1,"×",""))</f>
        <v/>
      </c>
      <c r="AL520" t="str">
        <f>IF(原始数据!AT521="","",IF(COUNTIF(原始数据!521:521,原始数据!AT521)&gt;1,"×",""))</f>
        <v/>
      </c>
      <c r="AM520" t="str">
        <f>IF(原始数据!AU521="","",IF(COUNTIF(原始数据!521:521,原始数据!AU521)&gt;1,"×",""))</f>
        <v/>
      </c>
      <c r="AN520" t="str">
        <f>IF(原始数据!AV521="","",IF(COUNTIF(原始数据!521:521,原始数据!AV521)&gt;1,"×",""))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IF(原始数据!X522="-","",IF(原始数据!X522="","",IF(COUNT(FIND(原始数据!X522,原始数据!522:522))=2,"×","")))</f>
        <v/>
      </c>
      <c r="W521" t="str">
        <f>IF(原始数据!Y522="","",IF(COUNTIF(原始数据!522:522,原始数据!Y522)&gt;1,"×",""))</f>
        <v/>
      </c>
      <c r="X521" t="str">
        <f>IF(原始数据!Z522="","",IF(COUNTIF(原始数据!522:522,原始数据!Z522)&gt;1,"×",""))</f>
        <v/>
      </c>
      <c r="Y521" t="str">
        <f>IF(原始数据!AB522="","",IF(COUNTIF(原始数据!522:522,原始数据!AB522)&gt;1,"×",""))</f>
        <v/>
      </c>
      <c r="Z521" t="str">
        <f>IF(原始数据!AC522="","",IF(COUNTIF(原始数据!522:522,原始数据!AC522)&gt;1,"×",""))</f>
        <v/>
      </c>
      <c r="AA521" t="str">
        <f>IF(原始数据!AE522="","",IF(COUNTIF(原始数据!522:522,原始数据!AE522)&gt;1,"×",""))</f>
        <v/>
      </c>
      <c r="AB521" t="str">
        <f>IF(原始数据!AF522="","",IF(COUNTIF(原始数据!522:522,原始数据!AF522)&gt;1,"×",""))</f>
        <v/>
      </c>
      <c r="AC521" t="str">
        <f>IF(原始数据!AK522="","",IF(COUNTIF(原始数据!522:522,原始数据!AK522)&gt;1,"×",""))</f>
        <v/>
      </c>
      <c r="AD521" t="str">
        <f>IF(原始数据!AL522="","",IF(COUNTIF(原始数据!522:522,原始数据!AL522)&gt;1,"×",""))</f>
        <v/>
      </c>
      <c r="AE521" t="str">
        <f>IF(原始数据!AM522="","",IF(COUNTIF(原始数据!522:522,原始数据!AM522)&gt;1,"×",""))</f>
        <v/>
      </c>
      <c r="AF521" t="str">
        <f>IF(原始数据!AN522="","",IF(COUNTIF(原始数据!522:522,原始数据!AN522)&gt;1,"×",""))</f>
        <v/>
      </c>
      <c r="AG521" t="str">
        <f>IF(原始数据!AO522="","",IF(COUNTIF(原始数据!522:522,原始数据!AO522)&gt;1,"×",""))</f>
        <v/>
      </c>
      <c r="AH521" t="str">
        <f>IF(原始数据!AP522="","",IF(COUNTIF(原始数据!522:522,原始数据!AP522)&gt;1,"×",""))</f>
        <v/>
      </c>
      <c r="AI521" t="str">
        <f>IF(原始数据!AQ522="","",IF(COUNTIF(原始数据!522:522,原始数据!AQ522)&gt;1,"×",""))</f>
        <v/>
      </c>
      <c r="AJ521" t="str">
        <f>IF(原始数据!AR522="","",IF(COUNTIF(原始数据!522:522,原始数据!AR522)&gt;1,"×",""))</f>
        <v/>
      </c>
      <c r="AK521" t="str">
        <f>IF(原始数据!AS522="","",IF(COUNTIF(原始数据!522:522,原始数据!AS522)&gt;1,"×",""))</f>
        <v/>
      </c>
      <c r="AL521" t="str">
        <f>IF(原始数据!AT522="","",IF(COUNTIF(原始数据!522:522,原始数据!AT522)&gt;1,"×",""))</f>
        <v/>
      </c>
      <c r="AM521" t="str">
        <f>IF(原始数据!AU522="","",IF(COUNTIF(原始数据!522:522,原始数据!AU522)&gt;1,"×",""))</f>
        <v/>
      </c>
      <c r="AN521" t="str">
        <f>IF(原始数据!AV522="","",IF(COUNTIF(原始数据!522:522,原始数据!AV522)&gt;1,"×",""))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IF(原始数据!X523="-","",IF(原始数据!X523="","",IF(COUNT(FIND(原始数据!X523,原始数据!523:523))=2,"×","")))</f>
        <v/>
      </c>
      <c r="W522" t="str">
        <f>IF(原始数据!Y523="","",IF(COUNTIF(原始数据!523:523,原始数据!Y523)&gt;1,"×",""))</f>
        <v/>
      </c>
      <c r="X522" t="str">
        <f>IF(原始数据!Z523="","",IF(COUNTIF(原始数据!523:523,原始数据!Z523)&gt;1,"×",""))</f>
        <v/>
      </c>
      <c r="Y522" t="str">
        <f>IF(原始数据!AB523="","",IF(COUNTIF(原始数据!523:523,原始数据!AB523)&gt;1,"×",""))</f>
        <v/>
      </c>
      <c r="Z522" t="str">
        <f>IF(原始数据!AC523="","",IF(COUNTIF(原始数据!523:523,原始数据!AC523)&gt;1,"×",""))</f>
        <v/>
      </c>
      <c r="AA522" t="str">
        <f>IF(原始数据!AE523="","",IF(COUNTIF(原始数据!523:523,原始数据!AE523)&gt;1,"×",""))</f>
        <v/>
      </c>
      <c r="AB522" t="str">
        <f>IF(原始数据!AF523="","",IF(COUNTIF(原始数据!523:523,原始数据!AF523)&gt;1,"×",""))</f>
        <v/>
      </c>
      <c r="AC522" t="str">
        <f>IF(原始数据!AK523="","",IF(COUNTIF(原始数据!523:523,原始数据!AK523)&gt;1,"×",""))</f>
        <v/>
      </c>
      <c r="AD522" t="str">
        <f>IF(原始数据!AL523="","",IF(COUNTIF(原始数据!523:523,原始数据!AL523)&gt;1,"×",""))</f>
        <v/>
      </c>
      <c r="AE522" t="str">
        <f>IF(原始数据!AM523="","",IF(COUNTIF(原始数据!523:523,原始数据!AM523)&gt;1,"×",""))</f>
        <v/>
      </c>
      <c r="AF522" t="str">
        <f>IF(原始数据!AN523="","",IF(COUNTIF(原始数据!523:523,原始数据!AN523)&gt;1,"×",""))</f>
        <v/>
      </c>
      <c r="AG522" t="str">
        <f>IF(原始数据!AO523="","",IF(COUNTIF(原始数据!523:523,原始数据!AO523)&gt;1,"×",""))</f>
        <v/>
      </c>
      <c r="AH522" t="str">
        <f>IF(原始数据!AP523="","",IF(COUNTIF(原始数据!523:523,原始数据!AP523)&gt;1,"×",""))</f>
        <v/>
      </c>
      <c r="AI522" t="str">
        <f>IF(原始数据!AQ523="","",IF(COUNTIF(原始数据!523:523,原始数据!AQ523)&gt;1,"×",""))</f>
        <v/>
      </c>
      <c r="AJ522" t="str">
        <f>IF(原始数据!AR523="","",IF(COUNTIF(原始数据!523:523,原始数据!AR523)&gt;1,"×",""))</f>
        <v/>
      </c>
      <c r="AK522" t="str">
        <f>IF(原始数据!AS523="","",IF(COUNTIF(原始数据!523:523,原始数据!AS523)&gt;1,"×",""))</f>
        <v/>
      </c>
      <c r="AL522" t="str">
        <f>IF(原始数据!AT523="","",IF(COUNTIF(原始数据!523:523,原始数据!AT523)&gt;1,"×",""))</f>
        <v/>
      </c>
      <c r="AM522" t="str">
        <f>IF(原始数据!AU523="","",IF(COUNTIF(原始数据!523:523,原始数据!AU523)&gt;1,"×",""))</f>
        <v/>
      </c>
      <c r="AN522" t="str">
        <f>IF(原始数据!AV523="","",IF(COUNTIF(原始数据!523:523,原始数据!AV523)&gt;1,"×",""))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IF(原始数据!X524="-","",IF(原始数据!X524="","",IF(COUNT(FIND(原始数据!X524,原始数据!524:524))=2,"×","")))</f>
        <v/>
      </c>
      <c r="W523" t="str">
        <f>IF(原始数据!Y524="","",IF(COUNTIF(原始数据!524:524,原始数据!Y524)&gt;1,"×",""))</f>
        <v/>
      </c>
      <c r="X523" t="str">
        <f>IF(原始数据!Z524="","",IF(COUNTIF(原始数据!524:524,原始数据!Z524)&gt;1,"×",""))</f>
        <v/>
      </c>
      <c r="Y523" t="str">
        <f>IF(原始数据!AB524="","",IF(COUNTIF(原始数据!524:524,原始数据!AB524)&gt;1,"×",""))</f>
        <v/>
      </c>
      <c r="Z523" t="str">
        <f>IF(原始数据!AC524="","",IF(COUNTIF(原始数据!524:524,原始数据!AC524)&gt;1,"×",""))</f>
        <v/>
      </c>
      <c r="AA523" t="str">
        <f>IF(原始数据!AE524="","",IF(COUNTIF(原始数据!524:524,原始数据!AE524)&gt;1,"×",""))</f>
        <v/>
      </c>
      <c r="AB523" t="str">
        <f>IF(原始数据!AF524="","",IF(COUNTIF(原始数据!524:524,原始数据!AF524)&gt;1,"×",""))</f>
        <v/>
      </c>
      <c r="AC523" t="str">
        <f>IF(原始数据!AK524="","",IF(COUNTIF(原始数据!524:524,原始数据!AK524)&gt;1,"×",""))</f>
        <v/>
      </c>
      <c r="AD523" t="str">
        <f>IF(原始数据!AL524="","",IF(COUNTIF(原始数据!524:524,原始数据!AL524)&gt;1,"×",""))</f>
        <v/>
      </c>
      <c r="AE523" t="str">
        <f>IF(原始数据!AM524="","",IF(COUNTIF(原始数据!524:524,原始数据!AM524)&gt;1,"×",""))</f>
        <v/>
      </c>
      <c r="AF523" t="str">
        <f>IF(原始数据!AN524="","",IF(COUNTIF(原始数据!524:524,原始数据!AN524)&gt;1,"×",""))</f>
        <v/>
      </c>
      <c r="AG523" t="str">
        <f>IF(原始数据!AO524="","",IF(COUNTIF(原始数据!524:524,原始数据!AO524)&gt;1,"×",""))</f>
        <v/>
      </c>
      <c r="AH523" t="str">
        <f>IF(原始数据!AP524="","",IF(COUNTIF(原始数据!524:524,原始数据!AP524)&gt;1,"×",""))</f>
        <v/>
      </c>
      <c r="AI523" t="str">
        <f>IF(原始数据!AQ524="","",IF(COUNTIF(原始数据!524:524,原始数据!AQ524)&gt;1,"×",""))</f>
        <v/>
      </c>
      <c r="AJ523" t="str">
        <f>IF(原始数据!AR524="","",IF(COUNTIF(原始数据!524:524,原始数据!AR524)&gt;1,"×",""))</f>
        <v/>
      </c>
      <c r="AK523" t="str">
        <f>IF(原始数据!AS524="","",IF(COUNTIF(原始数据!524:524,原始数据!AS524)&gt;1,"×",""))</f>
        <v/>
      </c>
      <c r="AL523" t="str">
        <f>IF(原始数据!AT524="","",IF(COUNTIF(原始数据!524:524,原始数据!AT524)&gt;1,"×",""))</f>
        <v/>
      </c>
      <c r="AM523" t="str">
        <f>IF(原始数据!AU524="","",IF(COUNTIF(原始数据!524:524,原始数据!AU524)&gt;1,"×",""))</f>
        <v/>
      </c>
      <c r="AN523" t="str">
        <f>IF(原始数据!AV524="","",IF(COUNTIF(原始数据!524:524,原始数据!AV524)&gt;1,"×",""))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IF(原始数据!X525="-","",IF(原始数据!X525="","",IF(COUNT(FIND(原始数据!X525,原始数据!525:525))=2,"×","")))</f>
        <v/>
      </c>
      <c r="W524" t="str">
        <f>IF(原始数据!Y525="","",IF(COUNTIF(原始数据!525:525,原始数据!Y525)&gt;1,"×",""))</f>
        <v/>
      </c>
      <c r="X524" t="str">
        <f>IF(原始数据!Z525="","",IF(COUNTIF(原始数据!525:525,原始数据!Z525)&gt;1,"×",""))</f>
        <v/>
      </c>
      <c r="Y524" t="str">
        <f>IF(原始数据!AB525="","",IF(COUNTIF(原始数据!525:525,原始数据!AB525)&gt;1,"×",""))</f>
        <v/>
      </c>
      <c r="Z524" t="str">
        <f>IF(原始数据!AC525="","",IF(COUNTIF(原始数据!525:525,原始数据!AC525)&gt;1,"×",""))</f>
        <v/>
      </c>
      <c r="AA524" t="str">
        <f>IF(原始数据!AE525="","",IF(COUNTIF(原始数据!525:525,原始数据!AE525)&gt;1,"×",""))</f>
        <v/>
      </c>
      <c r="AB524" t="str">
        <f>IF(原始数据!AF525="","",IF(COUNTIF(原始数据!525:525,原始数据!AF525)&gt;1,"×",""))</f>
        <v/>
      </c>
      <c r="AC524" t="str">
        <f>IF(原始数据!AK525="","",IF(COUNTIF(原始数据!525:525,原始数据!AK525)&gt;1,"×",""))</f>
        <v/>
      </c>
      <c r="AD524" t="str">
        <f>IF(原始数据!AL525="","",IF(COUNTIF(原始数据!525:525,原始数据!AL525)&gt;1,"×",""))</f>
        <v/>
      </c>
      <c r="AE524" t="str">
        <f>IF(原始数据!AM525="","",IF(COUNTIF(原始数据!525:525,原始数据!AM525)&gt;1,"×",""))</f>
        <v/>
      </c>
      <c r="AF524" t="str">
        <f>IF(原始数据!AN525="","",IF(COUNTIF(原始数据!525:525,原始数据!AN525)&gt;1,"×",""))</f>
        <v/>
      </c>
      <c r="AG524" t="str">
        <f>IF(原始数据!AO525="","",IF(COUNTIF(原始数据!525:525,原始数据!AO525)&gt;1,"×",""))</f>
        <v/>
      </c>
      <c r="AH524" t="str">
        <f>IF(原始数据!AP525="","",IF(COUNTIF(原始数据!525:525,原始数据!AP525)&gt;1,"×",""))</f>
        <v/>
      </c>
      <c r="AI524" t="str">
        <f>IF(原始数据!AQ525="","",IF(COUNTIF(原始数据!525:525,原始数据!AQ525)&gt;1,"×",""))</f>
        <v/>
      </c>
      <c r="AJ524" t="str">
        <f>IF(原始数据!AR525="","",IF(COUNTIF(原始数据!525:525,原始数据!AR525)&gt;1,"×",""))</f>
        <v/>
      </c>
      <c r="AK524" t="str">
        <f>IF(原始数据!AS525="","",IF(COUNTIF(原始数据!525:525,原始数据!AS525)&gt;1,"×",""))</f>
        <v/>
      </c>
      <c r="AL524" t="str">
        <f>IF(原始数据!AT525="","",IF(COUNTIF(原始数据!525:525,原始数据!AT525)&gt;1,"×",""))</f>
        <v/>
      </c>
      <c r="AM524" t="str">
        <f>IF(原始数据!AU525="","",IF(COUNTIF(原始数据!525:525,原始数据!AU525)&gt;1,"×",""))</f>
        <v/>
      </c>
      <c r="AN524" t="str">
        <f>IF(原始数据!AV525="","",IF(COUNTIF(原始数据!525:525,原始数据!AV525)&gt;1,"×",""))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IF(原始数据!X526="-","",IF(原始数据!X526="","",IF(COUNT(FIND(原始数据!X526,原始数据!526:526))=2,"×","")))</f>
        <v/>
      </c>
      <c r="W525" t="str">
        <f>IF(原始数据!Y526="","",IF(COUNTIF(原始数据!526:526,原始数据!Y526)&gt;1,"×",""))</f>
        <v/>
      </c>
      <c r="X525" t="str">
        <f>IF(原始数据!Z526="","",IF(COUNTIF(原始数据!526:526,原始数据!Z526)&gt;1,"×",""))</f>
        <v/>
      </c>
      <c r="Y525" t="str">
        <f>IF(原始数据!AB526="","",IF(COUNTIF(原始数据!526:526,原始数据!AB526)&gt;1,"×",""))</f>
        <v/>
      </c>
      <c r="Z525" t="str">
        <f>IF(原始数据!AC526="","",IF(COUNTIF(原始数据!526:526,原始数据!AC526)&gt;1,"×",""))</f>
        <v/>
      </c>
      <c r="AA525" t="str">
        <f>IF(原始数据!AE526="","",IF(COUNTIF(原始数据!526:526,原始数据!AE526)&gt;1,"×",""))</f>
        <v/>
      </c>
      <c r="AB525" t="str">
        <f>IF(原始数据!AF526="","",IF(COUNTIF(原始数据!526:526,原始数据!AF526)&gt;1,"×",""))</f>
        <v/>
      </c>
      <c r="AC525" t="str">
        <f>IF(原始数据!AK526="","",IF(COUNTIF(原始数据!526:526,原始数据!AK526)&gt;1,"×",""))</f>
        <v/>
      </c>
      <c r="AD525" t="str">
        <f>IF(原始数据!AL526="","",IF(COUNTIF(原始数据!526:526,原始数据!AL526)&gt;1,"×",""))</f>
        <v/>
      </c>
      <c r="AE525" t="str">
        <f>IF(原始数据!AM526="","",IF(COUNTIF(原始数据!526:526,原始数据!AM526)&gt;1,"×",""))</f>
        <v/>
      </c>
      <c r="AF525" t="str">
        <f>IF(原始数据!AN526="","",IF(COUNTIF(原始数据!526:526,原始数据!AN526)&gt;1,"×",""))</f>
        <v/>
      </c>
      <c r="AG525" t="str">
        <f>IF(原始数据!AO526="","",IF(COUNTIF(原始数据!526:526,原始数据!AO526)&gt;1,"×",""))</f>
        <v/>
      </c>
      <c r="AH525" t="str">
        <f>IF(原始数据!AP526="","",IF(COUNTIF(原始数据!526:526,原始数据!AP526)&gt;1,"×",""))</f>
        <v/>
      </c>
      <c r="AI525" t="str">
        <f>IF(原始数据!AQ526="","",IF(COUNTIF(原始数据!526:526,原始数据!AQ526)&gt;1,"×",""))</f>
        <v/>
      </c>
      <c r="AJ525" t="str">
        <f>IF(原始数据!AR526="","",IF(COUNTIF(原始数据!526:526,原始数据!AR526)&gt;1,"×",""))</f>
        <v/>
      </c>
      <c r="AK525" t="str">
        <f>IF(原始数据!AS526="","",IF(COUNTIF(原始数据!526:526,原始数据!AS526)&gt;1,"×",""))</f>
        <v/>
      </c>
      <c r="AL525" t="str">
        <f>IF(原始数据!AT526="","",IF(COUNTIF(原始数据!526:526,原始数据!AT526)&gt;1,"×",""))</f>
        <v/>
      </c>
      <c r="AM525" t="str">
        <f>IF(原始数据!AU526="","",IF(COUNTIF(原始数据!526:526,原始数据!AU526)&gt;1,"×",""))</f>
        <v/>
      </c>
      <c r="AN525" t="str">
        <f>IF(原始数据!AV526="","",IF(COUNTIF(原始数据!526:526,原始数据!AV526)&gt;1,"×",""))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IF(原始数据!X527="-","",IF(原始数据!X527="","",IF(COUNT(FIND(原始数据!X527,原始数据!527:527))=2,"×","")))</f>
        <v/>
      </c>
      <c r="W526" t="str">
        <f>IF(原始数据!Y527="","",IF(COUNTIF(原始数据!527:527,原始数据!Y527)&gt;1,"×",""))</f>
        <v/>
      </c>
      <c r="X526" t="str">
        <f>IF(原始数据!Z527="","",IF(COUNTIF(原始数据!527:527,原始数据!Z527)&gt;1,"×",""))</f>
        <v/>
      </c>
      <c r="Y526" t="str">
        <f>IF(原始数据!AB527="","",IF(COUNTIF(原始数据!527:527,原始数据!AB527)&gt;1,"×",""))</f>
        <v/>
      </c>
      <c r="Z526" t="str">
        <f>IF(原始数据!AC527="","",IF(COUNTIF(原始数据!527:527,原始数据!AC527)&gt;1,"×",""))</f>
        <v/>
      </c>
      <c r="AA526" t="str">
        <f>IF(原始数据!AE527="","",IF(COUNTIF(原始数据!527:527,原始数据!AE527)&gt;1,"×",""))</f>
        <v/>
      </c>
      <c r="AB526" t="str">
        <f>IF(原始数据!AF527="","",IF(COUNTIF(原始数据!527:527,原始数据!AF527)&gt;1,"×",""))</f>
        <v/>
      </c>
      <c r="AC526" t="str">
        <f>IF(原始数据!AK527="","",IF(COUNTIF(原始数据!527:527,原始数据!AK527)&gt;1,"×",""))</f>
        <v/>
      </c>
      <c r="AD526" t="str">
        <f>IF(原始数据!AL527="","",IF(COUNTIF(原始数据!527:527,原始数据!AL527)&gt;1,"×",""))</f>
        <v/>
      </c>
      <c r="AE526" t="str">
        <f>IF(原始数据!AM527="","",IF(COUNTIF(原始数据!527:527,原始数据!AM527)&gt;1,"×",""))</f>
        <v/>
      </c>
      <c r="AF526" t="str">
        <f>IF(原始数据!AN527="","",IF(COUNTIF(原始数据!527:527,原始数据!AN527)&gt;1,"×",""))</f>
        <v/>
      </c>
      <c r="AG526" t="str">
        <f>IF(原始数据!AO527="","",IF(COUNTIF(原始数据!527:527,原始数据!AO527)&gt;1,"×",""))</f>
        <v/>
      </c>
      <c r="AH526" t="str">
        <f>IF(原始数据!AP527="","",IF(COUNTIF(原始数据!527:527,原始数据!AP527)&gt;1,"×",""))</f>
        <v/>
      </c>
      <c r="AI526" t="str">
        <f>IF(原始数据!AQ527="","",IF(COUNTIF(原始数据!527:527,原始数据!AQ527)&gt;1,"×",""))</f>
        <v/>
      </c>
      <c r="AJ526" t="str">
        <f>IF(原始数据!AR527="","",IF(COUNTIF(原始数据!527:527,原始数据!AR527)&gt;1,"×",""))</f>
        <v/>
      </c>
      <c r="AK526" t="str">
        <f>IF(原始数据!AS527="","",IF(COUNTIF(原始数据!527:527,原始数据!AS527)&gt;1,"×",""))</f>
        <v/>
      </c>
      <c r="AL526" t="str">
        <f>IF(原始数据!AT527="","",IF(COUNTIF(原始数据!527:527,原始数据!AT527)&gt;1,"×",""))</f>
        <v/>
      </c>
      <c r="AM526" t="str">
        <f>IF(原始数据!AU527="","",IF(COUNTIF(原始数据!527:527,原始数据!AU527)&gt;1,"×",""))</f>
        <v/>
      </c>
      <c r="AN526" t="str">
        <f>IF(原始数据!AV527="","",IF(COUNTIF(原始数据!527:527,原始数据!AV527)&gt;1,"×",""))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IF(原始数据!X528="-","",IF(原始数据!X528="","",IF(COUNT(FIND(原始数据!X528,原始数据!528:528))=2,"×","")))</f>
        <v/>
      </c>
      <c r="W527" t="str">
        <f>IF(原始数据!Y528="","",IF(COUNTIF(原始数据!528:528,原始数据!Y528)&gt;1,"×",""))</f>
        <v/>
      </c>
      <c r="X527" t="str">
        <f>IF(原始数据!Z528="","",IF(COUNTIF(原始数据!528:528,原始数据!Z528)&gt;1,"×",""))</f>
        <v/>
      </c>
      <c r="Y527" t="str">
        <f>IF(原始数据!AB528="","",IF(COUNTIF(原始数据!528:528,原始数据!AB528)&gt;1,"×",""))</f>
        <v/>
      </c>
      <c r="Z527" t="str">
        <f>IF(原始数据!AC528="","",IF(COUNTIF(原始数据!528:528,原始数据!AC528)&gt;1,"×",""))</f>
        <v/>
      </c>
      <c r="AA527" t="str">
        <f>IF(原始数据!AE528="","",IF(COUNTIF(原始数据!528:528,原始数据!AE528)&gt;1,"×",""))</f>
        <v/>
      </c>
      <c r="AB527" t="str">
        <f>IF(原始数据!AF528="","",IF(COUNTIF(原始数据!528:528,原始数据!AF528)&gt;1,"×",""))</f>
        <v/>
      </c>
      <c r="AC527" t="str">
        <f>IF(原始数据!AK528="","",IF(COUNTIF(原始数据!528:528,原始数据!AK528)&gt;1,"×",""))</f>
        <v/>
      </c>
      <c r="AD527" t="str">
        <f>IF(原始数据!AL528="","",IF(COUNTIF(原始数据!528:528,原始数据!AL528)&gt;1,"×",""))</f>
        <v/>
      </c>
      <c r="AE527" t="str">
        <f>IF(原始数据!AM528="","",IF(COUNTIF(原始数据!528:528,原始数据!AM528)&gt;1,"×",""))</f>
        <v/>
      </c>
      <c r="AF527" t="str">
        <f>IF(原始数据!AN528="","",IF(COUNTIF(原始数据!528:528,原始数据!AN528)&gt;1,"×",""))</f>
        <v/>
      </c>
      <c r="AG527" t="str">
        <f>IF(原始数据!AO528="","",IF(COUNTIF(原始数据!528:528,原始数据!AO528)&gt;1,"×",""))</f>
        <v/>
      </c>
      <c r="AH527" t="str">
        <f>IF(原始数据!AP528="","",IF(COUNTIF(原始数据!528:528,原始数据!AP528)&gt;1,"×",""))</f>
        <v/>
      </c>
      <c r="AI527" t="str">
        <f>IF(原始数据!AQ528="","",IF(COUNTIF(原始数据!528:528,原始数据!AQ528)&gt;1,"×",""))</f>
        <v/>
      </c>
      <c r="AJ527" t="str">
        <f>IF(原始数据!AR528="","",IF(COUNTIF(原始数据!528:528,原始数据!AR528)&gt;1,"×",""))</f>
        <v/>
      </c>
      <c r="AK527" t="str">
        <f>IF(原始数据!AS528="","",IF(COUNTIF(原始数据!528:528,原始数据!AS528)&gt;1,"×",""))</f>
        <v/>
      </c>
      <c r="AL527" t="str">
        <f>IF(原始数据!AT528="","",IF(COUNTIF(原始数据!528:528,原始数据!AT528)&gt;1,"×",""))</f>
        <v/>
      </c>
      <c r="AM527" t="str">
        <f>IF(原始数据!AU528="","",IF(COUNTIF(原始数据!528:528,原始数据!AU528)&gt;1,"×",""))</f>
        <v/>
      </c>
      <c r="AN527" t="str">
        <f>IF(原始数据!AV528="","",IF(COUNTIF(原始数据!528:528,原始数据!AV528)&gt;1,"×",""))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IF(原始数据!X529="-","",IF(原始数据!X529="","",IF(COUNT(FIND(原始数据!X529,原始数据!529:529))=2,"×","")))</f>
        <v/>
      </c>
      <c r="W528" t="str">
        <f>IF(原始数据!Y529="","",IF(COUNTIF(原始数据!529:529,原始数据!Y529)&gt;1,"×",""))</f>
        <v/>
      </c>
      <c r="X528" t="str">
        <f>IF(原始数据!Z529="","",IF(COUNTIF(原始数据!529:529,原始数据!Z529)&gt;1,"×",""))</f>
        <v/>
      </c>
      <c r="Y528" t="str">
        <f>IF(原始数据!AB529="","",IF(COUNTIF(原始数据!529:529,原始数据!AB529)&gt;1,"×",""))</f>
        <v/>
      </c>
      <c r="Z528" t="str">
        <f>IF(原始数据!AC529="","",IF(COUNTIF(原始数据!529:529,原始数据!AC529)&gt;1,"×",""))</f>
        <v/>
      </c>
      <c r="AA528" t="str">
        <f>IF(原始数据!AE529="","",IF(COUNTIF(原始数据!529:529,原始数据!AE529)&gt;1,"×",""))</f>
        <v/>
      </c>
      <c r="AB528" t="str">
        <f>IF(原始数据!AF529="","",IF(COUNTIF(原始数据!529:529,原始数据!AF529)&gt;1,"×",""))</f>
        <v/>
      </c>
      <c r="AC528" t="str">
        <f>IF(原始数据!AK529="","",IF(COUNTIF(原始数据!529:529,原始数据!AK529)&gt;1,"×",""))</f>
        <v/>
      </c>
      <c r="AD528" t="str">
        <f>IF(原始数据!AL529="","",IF(COUNTIF(原始数据!529:529,原始数据!AL529)&gt;1,"×",""))</f>
        <v/>
      </c>
      <c r="AE528" t="str">
        <f>IF(原始数据!AM529="","",IF(COUNTIF(原始数据!529:529,原始数据!AM529)&gt;1,"×",""))</f>
        <v/>
      </c>
      <c r="AF528" t="str">
        <f>IF(原始数据!AN529="","",IF(COUNTIF(原始数据!529:529,原始数据!AN529)&gt;1,"×",""))</f>
        <v/>
      </c>
      <c r="AG528" t="str">
        <f>IF(原始数据!AO529="","",IF(COUNTIF(原始数据!529:529,原始数据!AO529)&gt;1,"×",""))</f>
        <v/>
      </c>
      <c r="AH528" t="str">
        <f>IF(原始数据!AP529="","",IF(COUNTIF(原始数据!529:529,原始数据!AP529)&gt;1,"×",""))</f>
        <v/>
      </c>
      <c r="AI528" t="str">
        <f>IF(原始数据!AQ529="","",IF(COUNTIF(原始数据!529:529,原始数据!AQ529)&gt;1,"×",""))</f>
        <v/>
      </c>
      <c r="AJ528" t="str">
        <f>IF(原始数据!AR529="","",IF(COUNTIF(原始数据!529:529,原始数据!AR529)&gt;1,"×",""))</f>
        <v/>
      </c>
      <c r="AK528" t="str">
        <f>IF(原始数据!AS529="","",IF(COUNTIF(原始数据!529:529,原始数据!AS529)&gt;1,"×",""))</f>
        <v/>
      </c>
      <c r="AL528" t="str">
        <f>IF(原始数据!AT529="","",IF(COUNTIF(原始数据!529:529,原始数据!AT529)&gt;1,"×",""))</f>
        <v/>
      </c>
      <c r="AM528" t="str">
        <f>IF(原始数据!AU529="","",IF(COUNTIF(原始数据!529:529,原始数据!AU529)&gt;1,"×",""))</f>
        <v/>
      </c>
      <c r="AN528" t="str">
        <f>IF(原始数据!AV529="","",IF(COUNTIF(原始数据!529:529,原始数据!AV529)&gt;1,"×",""))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IF(原始数据!X530="-","",IF(原始数据!X530="","",IF(COUNT(FIND(原始数据!X530,原始数据!530:530))=2,"×","")))</f>
        <v/>
      </c>
      <c r="W529" t="str">
        <f>IF(原始数据!Y530="","",IF(COUNTIF(原始数据!530:530,原始数据!Y530)&gt;1,"×",""))</f>
        <v/>
      </c>
      <c r="X529" t="str">
        <f>IF(原始数据!Z530="","",IF(COUNTIF(原始数据!530:530,原始数据!Z530)&gt;1,"×",""))</f>
        <v/>
      </c>
      <c r="Y529" t="str">
        <f>IF(原始数据!AB530="","",IF(COUNTIF(原始数据!530:530,原始数据!AB530)&gt;1,"×",""))</f>
        <v/>
      </c>
      <c r="Z529" t="str">
        <f>IF(原始数据!AC530="","",IF(COUNTIF(原始数据!530:530,原始数据!AC530)&gt;1,"×",""))</f>
        <v/>
      </c>
      <c r="AA529" t="str">
        <f>IF(原始数据!AE530="","",IF(COUNTIF(原始数据!530:530,原始数据!AE530)&gt;1,"×",""))</f>
        <v/>
      </c>
      <c r="AB529" t="str">
        <f>IF(原始数据!AF530="","",IF(COUNTIF(原始数据!530:530,原始数据!AF530)&gt;1,"×",""))</f>
        <v/>
      </c>
      <c r="AC529" t="str">
        <f>IF(原始数据!AK530="","",IF(COUNTIF(原始数据!530:530,原始数据!AK530)&gt;1,"×",""))</f>
        <v/>
      </c>
      <c r="AD529" t="str">
        <f>IF(原始数据!AL530="","",IF(COUNTIF(原始数据!530:530,原始数据!AL530)&gt;1,"×",""))</f>
        <v/>
      </c>
      <c r="AE529" t="str">
        <f>IF(原始数据!AM530="","",IF(COUNTIF(原始数据!530:530,原始数据!AM530)&gt;1,"×",""))</f>
        <v/>
      </c>
      <c r="AF529" t="str">
        <f>IF(原始数据!AN530="","",IF(COUNTIF(原始数据!530:530,原始数据!AN530)&gt;1,"×",""))</f>
        <v/>
      </c>
      <c r="AG529" t="str">
        <f>IF(原始数据!AO530="","",IF(COUNTIF(原始数据!530:530,原始数据!AO530)&gt;1,"×",""))</f>
        <v/>
      </c>
      <c r="AH529" t="str">
        <f>IF(原始数据!AP530="","",IF(COUNTIF(原始数据!530:530,原始数据!AP530)&gt;1,"×",""))</f>
        <v/>
      </c>
      <c r="AI529" t="str">
        <f>IF(原始数据!AQ530="","",IF(COUNTIF(原始数据!530:530,原始数据!AQ530)&gt;1,"×",""))</f>
        <v/>
      </c>
      <c r="AJ529" t="str">
        <f>IF(原始数据!AR530="","",IF(COUNTIF(原始数据!530:530,原始数据!AR530)&gt;1,"×",""))</f>
        <v/>
      </c>
      <c r="AK529" t="str">
        <f>IF(原始数据!AS530="","",IF(COUNTIF(原始数据!530:530,原始数据!AS530)&gt;1,"×",""))</f>
        <v/>
      </c>
      <c r="AL529" t="str">
        <f>IF(原始数据!AT530="","",IF(COUNTIF(原始数据!530:530,原始数据!AT530)&gt;1,"×",""))</f>
        <v/>
      </c>
      <c r="AM529" t="str">
        <f>IF(原始数据!AU530="","",IF(COUNTIF(原始数据!530:530,原始数据!AU530)&gt;1,"×",""))</f>
        <v/>
      </c>
      <c r="AN529" t="str">
        <f>IF(原始数据!AV530="","",IF(COUNTIF(原始数据!530:530,原始数据!AV530)&gt;1,"×",""))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IF(原始数据!X531="-","",IF(原始数据!X531="","",IF(COUNT(FIND(原始数据!X531,原始数据!531:531))=2,"×","")))</f>
        <v/>
      </c>
      <c r="W530" t="str">
        <f>IF(原始数据!Y531="","",IF(COUNTIF(原始数据!531:531,原始数据!Y531)&gt;1,"×",""))</f>
        <v/>
      </c>
      <c r="X530" t="str">
        <f>IF(原始数据!Z531="","",IF(COUNTIF(原始数据!531:531,原始数据!Z531)&gt;1,"×",""))</f>
        <v/>
      </c>
      <c r="Y530" t="str">
        <f>IF(原始数据!AB531="","",IF(COUNTIF(原始数据!531:531,原始数据!AB531)&gt;1,"×",""))</f>
        <v/>
      </c>
      <c r="Z530" t="str">
        <f>IF(原始数据!AC531="","",IF(COUNTIF(原始数据!531:531,原始数据!AC531)&gt;1,"×",""))</f>
        <v/>
      </c>
      <c r="AA530" t="str">
        <f>IF(原始数据!AE531="","",IF(COUNTIF(原始数据!531:531,原始数据!AE531)&gt;1,"×",""))</f>
        <v/>
      </c>
      <c r="AB530" t="str">
        <f>IF(原始数据!AF531="","",IF(COUNTIF(原始数据!531:531,原始数据!AF531)&gt;1,"×",""))</f>
        <v/>
      </c>
      <c r="AC530" t="str">
        <f>IF(原始数据!AK531="","",IF(COUNTIF(原始数据!531:531,原始数据!AK531)&gt;1,"×",""))</f>
        <v/>
      </c>
      <c r="AD530" t="str">
        <f>IF(原始数据!AL531="","",IF(COUNTIF(原始数据!531:531,原始数据!AL531)&gt;1,"×",""))</f>
        <v/>
      </c>
      <c r="AE530" t="str">
        <f>IF(原始数据!AM531="","",IF(COUNTIF(原始数据!531:531,原始数据!AM531)&gt;1,"×",""))</f>
        <v/>
      </c>
      <c r="AF530" t="str">
        <f>IF(原始数据!AN531="","",IF(COUNTIF(原始数据!531:531,原始数据!AN531)&gt;1,"×",""))</f>
        <v/>
      </c>
      <c r="AG530" t="str">
        <f>IF(原始数据!AO531="","",IF(COUNTIF(原始数据!531:531,原始数据!AO531)&gt;1,"×",""))</f>
        <v/>
      </c>
      <c r="AH530" t="str">
        <f>IF(原始数据!AP531="","",IF(COUNTIF(原始数据!531:531,原始数据!AP531)&gt;1,"×",""))</f>
        <v/>
      </c>
      <c r="AI530" t="str">
        <f>IF(原始数据!AQ531="","",IF(COUNTIF(原始数据!531:531,原始数据!AQ531)&gt;1,"×",""))</f>
        <v/>
      </c>
      <c r="AJ530" t="str">
        <f>IF(原始数据!AR531="","",IF(COUNTIF(原始数据!531:531,原始数据!AR531)&gt;1,"×",""))</f>
        <v/>
      </c>
      <c r="AK530" t="str">
        <f>IF(原始数据!AS531="","",IF(COUNTIF(原始数据!531:531,原始数据!AS531)&gt;1,"×",""))</f>
        <v/>
      </c>
      <c r="AL530" t="str">
        <f>IF(原始数据!AT531="","",IF(COUNTIF(原始数据!531:531,原始数据!AT531)&gt;1,"×",""))</f>
        <v/>
      </c>
      <c r="AM530" t="str">
        <f>IF(原始数据!AU531="","",IF(COUNTIF(原始数据!531:531,原始数据!AU531)&gt;1,"×",""))</f>
        <v/>
      </c>
      <c r="AN530" t="str">
        <f>IF(原始数据!AV531="","",IF(COUNTIF(原始数据!531:531,原始数据!AV531)&gt;1,"×",""))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IF(原始数据!X532="-","",IF(原始数据!X532="","",IF(COUNT(FIND(原始数据!X532,原始数据!532:532))=2,"×","")))</f>
        <v/>
      </c>
      <c r="W531" t="str">
        <f>IF(原始数据!Y532="","",IF(COUNTIF(原始数据!532:532,原始数据!Y532)&gt;1,"×",""))</f>
        <v/>
      </c>
      <c r="X531" t="str">
        <f>IF(原始数据!Z532="","",IF(COUNTIF(原始数据!532:532,原始数据!Z532)&gt;1,"×",""))</f>
        <v/>
      </c>
      <c r="Y531" t="str">
        <f>IF(原始数据!AB532="","",IF(COUNTIF(原始数据!532:532,原始数据!AB532)&gt;1,"×",""))</f>
        <v/>
      </c>
      <c r="Z531" t="str">
        <f>IF(原始数据!AC532="","",IF(COUNTIF(原始数据!532:532,原始数据!AC532)&gt;1,"×",""))</f>
        <v/>
      </c>
      <c r="AA531" t="str">
        <f>IF(原始数据!AE532="","",IF(COUNTIF(原始数据!532:532,原始数据!AE532)&gt;1,"×",""))</f>
        <v/>
      </c>
      <c r="AB531" t="str">
        <f>IF(原始数据!AF532="","",IF(COUNTIF(原始数据!532:532,原始数据!AF532)&gt;1,"×",""))</f>
        <v/>
      </c>
      <c r="AC531" t="str">
        <f>IF(原始数据!AK532="","",IF(COUNTIF(原始数据!532:532,原始数据!AK532)&gt;1,"×",""))</f>
        <v/>
      </c>
      <c r="AD531" t="str">
        <f>IF(原始数据!AL532="","",IF(COUNTIF(原始数据!532:532,原始数据!AL532)&gt;1,"×",""))</f>
        <v/>
      </c>
      <c r="AE531" t="str">
        <f>IF(原始数据!AM532="","",IF(COUNTIF(原始数据!532:532,原始数据!AM532)&gt;1,"×",""))</f>
        <v/>
      </c>
      <c r="AF531" t="str">
        <f>IF(原始数据!AN532="","",IF(COUNTIF(原始数据!532:532,原始数据!AN532)&gt;1,"×",""))</f>
        <v/>
      </c>
      <c r="AG531" t="str">
        <f>IF(原始数据!AO532="","",IF(COUNTIF(原始数据!532:532,原始数据!AO532)&gt;1,"×",""))</f>
        <v/>
      </c>
      <c r="AH531" t="str">
        <f>IF(原始数据!AP532="","",IF(COUNTIF(原始数据!532:532,原始数据!AP532)&gt;1,"×",""))</f>
        <v/>
      </c>
      <c r="AI531" t="str">
        <f>IF(原始数据!AQ532="","",IF(COUNTIF(原始数据!532:532,原始数据!AQ532)&gt;1,"×",""))</f>
        <v/>
      </c>
      <c r="AJ531" t="str">
        <f>IF(原始数据!AR532="","",IF(COUNTIF(原始数据!532:532,原始数据!AR532)&gt;1,"×",""))</f>
        <v/>
      </c>
      <c r="AK531" t="str">
        <f>IF(原始数据!AS532="","",IF(COUNTIF(原始数据!532:532,原始数据!AS532)&gt;1,"×",""))</f>
        <v/>
      </c>
      <c r="AL531" t="str">
        <f>IF(原始数据!AT532="","",IF(COUNTIF(原始数据!532:532,原始数据!AT532)&gt;1,"×",""))</f>
        <v/>
      </c>
      <c r="AM531" t="str">
        <f>IF(原始数据!AU532="","",IF(COUNTIF(原始数据!532:532,原始数据!AU532)&gt;1,"×",""))</f>
        <v/>
      </c>
      <c r="AN531" t="str">
        <f>IF(原始数据!AV532="","",IF(COUNTIF(原始数据!532:532,原始数据!AV532)&gt;1,"×",""))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IF(原始数据!X533="-","",IF(原始数据!X533="","",IF(COUNT(FIND(原始数据!X533,原始数据!533:533))=2,"×","")))</f>
        <v/>
      </c>
      <c r="W532" t="str">
        <f>IF(原始数据!Y533="","",IF(COUNTIF(原始数据!533:533,原始数据!Y533)&gt;1,"×",""))</f>
        <v/>
      </c>
      <c r="X532" t="str">
        <f>IF(原始数据!Z533="","",IF(COUNTIF(原始数据!533:533,原始数据!Z533)&gt;1,"×",""))</f>
        <v/>
      </c>
      <c r="Y532" t="str">
        <f>IF(原始数据!AB533="","",IF(COUNTIF(原始数据!533:533,原始数据!AB533)&gt;1,"×",""))</f>
        <v/>
      </c>
      <c r="Z532" t="str">
        <f>IF(原始数据!AC533="","",IF(COUNTIF(原始数据!533:533,原始数据!AC533)&gt;1,"×",""))</f>
        <v/>
      </c>
      <c r="AA532" t="str">
        <f>IF(原始数据!AE533="","",IF(COUNTIF(原始数据!533:533,原始数据!AE533)&gt;1,"×",""))</f>
        <v/>
      </c>
      <c r="AB532" t="str">
        <f>IF(原始数据!AF533="","",IF(COUNTIF(原始数据!533:533,原始数据!AF533)&gt;1,"×",""))</f>
        <v/>
      </c>
      <c r="AC532" t="str">
        <f>IF(原始数据!AK533="","",IF(COUNTIF(原始数据!533:533,原始数据!AK533)&gt;1,"×",""))</f>
        <v/>
      </c>
      <c r="AD532" t="str">
        <f>IF(原始数据!AL533="","",IF(COUNTIF(原始数据!533:533,原始数据!AL533)&gt;1,"×",""))</f>
        <v/>
      </c>
      <c r="AE532" t="str">
        <f>IF(原始数据!AM533="","",IF(COUNTIF(原始数据!533:533,原始数据!AM533)&gt;1,"×",""))</f>
        <v/>
      </c>
      <c r="AF532" t="str">
        <f>IF(原始数据!AN533="","",IF(COUNTIF(原始数据!533:533,原始数据!AN533)&gt;1,"×",""))</f>
        <v/>
      </c>
      <c r="AG532" t="str">
        <f>IF(原始数据!AO533="","",IF(COUNTIF(原始数据!533:533,原始数据!AO533)&gt;1,"×",""))</f>
        <v/>
      </c>
      <c r="AH532" t="str">
        <f>IF(原始数据!AP533="","",IF(COUNTIF(原始数据!533:533,原始数据!AP533)&gt;1,"×",""))</f>
        <v/>
      </c>
      <c r="AI532" t="str">
        <f>IF(原始数据!AQ533="","",IF(COUNTIF(原始数据!533:533,原始数据!AQ533)&gt;1,"×",""))</f>
        <v/>
      </c>
      <c r="AJ532" t="str">
        <f>IF(原始数据!AR533="","",IF(COUNTIF(原始数据!533:533,原始数据!AR533)&gt;1,"×",""))</f>
        <v/>
      </c>
      <c r="AK532" t="str">
        <f>IF(原始数据!AS533="","",IF(COUNTIF(原始数据!533:533,原始数据!AS533)&gt;1,"×",""))</f>
        <v/>
      </c>
      <c r="AL532" t="str">
        <f>IF(原始数据!AT533="","",IF(COUNTIF(原始数据!533:533,原始数据!AT533)&gt;1,"×",""))</f>
        <v/>
      </c>
      <c r="AM532" t="str">
        <f>IF(原始数据!AU533="","",IF(COUNTIF(原始数据!533:533,原始数据!AU533)&gt;1,"×",""))</f>
        <v/>
      </c>
      <c r="AN532" t="str">
        <f>IF(原始数据!AV533="","",IF(COUNTIF(原始数据!533:533,原始数据!AV533)&gt;1,"×",""))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IF(原始数据!X534="-","",IF(原始数据!X534="","",IF(COUNT(FIND(原始数据!X534,原始数据!534:534))=2,"×","")))</f>
        <v/>
      </c>
      <c r="W533" t="str">
        <f>IF(原始数据!Y534="","",IF(COUNTIF(原始数据!534:534,原始数据!Y534)&gt;1,"×",""))</f>
        <v/>
      </c>
      <c r="X533" t="str">
        <f>IF(原始数据!Z534="","",IF(COUNTIF(原始数据!534:534,原始数据!Z534)&gt;1,"×",""))</f>
        <v/>
      </c>
      <c r="Y533" t="str">
        <f>IF(原始数据!AB534="","",IF(COUNTIF(原始数据!534:534,原始数据!AB534)&gt;1,"×",""))</f>
        <v/>
      </c>
      <c r="Z533" t="str">
        <f>IF(原始数据!AC534="","",IF(COUNTIF(原始数据!534:534,原始数据!AC534)&gt;1,"×",""))</f>
        <v/>
      </c>
      <c r="AA533" t="str">
        <f>IF(原始数据!AE534="","",IF(COUNTIF(原始数据!534:534,原始数据!AE534)&gt;1,"×",""))</f>
        <v/>
      </c>
      <c r="AB533" t="str">
        <f>IF(原始数据!AF534="","",IF(COUNTIF(原始数据!534:534,原始数据!AF534)&gt;1,"×",""))</f>
        <v/>
      </c>
      <c r="AC533" t="str">
        <f>IF(原始数据!AK534="","",IF(COUNTIF(原始数据!534:534,原始数据!AK534)&gt;1,"×",""))</f>
        <v/>
      </c>
      <c r="AD533" t="str">
        <f>IF(原始数据!AL534="","",IF(COUNTIF(原始数据!534:534,原始数据!AL534)&gt;1,"×",""))</f>
        <v/>
      </c>
      <c r="AE533" t="str">
        <f>IF(原始数据!AM534="","",IF(COUNTIF(原始数据!534:534,原始数据!AM534)&gt;1,"×",""))</f>
        <v/>
      </c>
      <c r="AF533" t="str">
        <f>IF(原始数据!AN534="","",IF(COUNTIF(原始数据!534:534,原始数据!AN534)&gt;1,"×",""))</f>
        <v/>
      </c>
      <c r="AG533" t="str">
        <f>IF(原始数据!AO534="","",IF(COUNTIF(原始数据!534:534,原始数据!AO534)&gt;1,"×",""))</f>
        <v/>
      </c>
      <c r="AH533" t="str">
        <f>IF(原始数据!AP534="","",IF(COUNTIF(原始数据!534:534,原始数据!AP534)&gt;1,"×",""))</f>
        <v/>
      </c>
      <c r="AI533" t="str">
        <f>IF(原始数据!AQ534="","",IF(COUNTIF(原始数据!534:534,原始数据!AQ534)&gt;1,"×",""))</f>
        <v/>
      </c>
      <c r="AJ533" t="str">
        <f>IF(原始数据!AR534="","",IF(COUNTIF(原始数据!534:534,原始数据!AR534)&gt;1,"×",""))</f>
        <v/>
      </c>
      <c r="AK533" t="str">
        <f>IF(原始数据!AS534="","",IF(COUNTIF(原始数据!534:534,原始数据!AS534)&gt;1,"×",""))</f>
        <v/>
      </c>
      <c r="AL533" t="str">
        <f>IF(原始数据!AT534="","",IF(COUNTIF(原始数据!534:534,原始数据!AT534)&gt;1,"×",""))</f>
        <v/>
      </c>
      <c r="AM533" t="str">
        <f>IF(原始数据!AU534="","",IF(COUNTIF(原始数据!534:534,原始数据!AU534)&gt;1,"×",""))</f>
        <v/>
      </c>
      <c r="AN533" t="str">
        <f>IF(原始数据!AV534="","",IF(COUNTIF(原始数据!534:534,原始数据!AV534)&gt;1,"×",""))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IF(原始数据!X535="-","",IF(原始数据!X535="","",IF(COUNT(FIND(原始数据!X535,原始数据!535:535))=2,"×","")))</f>
        <v/>
      </c>
      <c r="W534" t="str">
        <f>IF(原始数据!Y535="","",IF(COUNTIF(原始数据!535:535,原始数据!Y535)&gt;1,"×",""))</f>
        <v/>
      </c>
      <c r="X534" t="str">
        <f>IF(原始数据!Z535="","",IF(COUNTIF(原始数据!535:535,原始数据!Z535)&gt;1,"×",""))</f>
        <v/>
      </c>
      <c r="Y534" t="str">
        <f>IF(原始数据!AB535="","",IF(COUNTIF(原始数据!535:535,原始数据!AB535)&gt;1,"×",""))</f>
        <v/>
      </c>
      <c r="Z534" t="str">
        <f>IF(原始数据!AC535="","",IF(COUNTIF(原始数据!535:535,原始数据!AC535)&gt;1,"×",""))</f>
        <v/>
      </c>
      <c r="AA534" t="str">
        <f>IF(原始数据!AE535="","",IF(COUNTIF(原始数据!535:535,原始数据!AE535)&gt;1,"×",""))</f>
        <v/>
      </c>
      <c r="AB534" t="str">
        <f>IF(原始数据!AF535="","",IF(COUNTIF(原始数据!535:535,原始数据!AF535)&gt;1,"×",""))</f>
        <v/>
      </c>
      <c r="AC534" t="str">
        <f>IF(原始数据!AK535="","",IF(COUNTIF(原始数据!535:535,原始数据!AK535)&gt;1,"×",""))</f>
        <v/>
      </c>
      <c r="AD534" t="str">
        <f>IF(原始数据!AL535="","",IF(COUNTIF(原始数据!535:535,原始数据!AL535)&gt;1,"×",""))</f>
        <v/>
      </c>
      <c r="AE534" t="str">
        <f>IF(原始数据!AM535="","",IF(COUNTIF(原始数据!535:535,原始数据!AM535)&gt;1,"×",""))</f>
        <v/>
      </c>
      <c r="AF534" t="str">
        <f>IF(原始数据!AN535="","",IF(COUNTIF(原始数据!535:535,原始数据!AN535)&gt;1,"×",""))</f>
        <v/>
      </c>
      <c r="AG534" t="str">
        <f>IF(原始数据!AO535="","",IF(COUNTIF(原始数据!535:535,原始数据!AO535)&gt;1,"×",""))</f>
        <v/>
      </c>
      <c r="AH534" t="str">
        <f>IF(原始数据!AP535="","",IF(COUNTIF(原始数据!535:535,原始数据!AP535)&gt;1,"×",""))</f>
        <v/>
      </c>
      <c r="AI534" t="str">
        <f>IF(原始数据!AQ535="","",IF(COUNTIF(原始数据!535:535,原始数据!AQ535)&gt;1,"×",""))</f>
        <v/>
      </c>
      <c r="AJ534" t="str">
        <f>IF(原始数据!AR535="","",IF(COUNTIF(原始数据!535:535,原始数据!AR535)&gt;1,"×",""))</f>
        <v/>
      </c>
      <c r="AK534" t="str">
        <f>IF(原始数据!AS535="","",IF(COUNTIF(原始数据!535:535,原始数据!AS535)&gt;1,"×",""))</f>
        <v/>
      </c>
      <c r="AL534" t="str">
        <f>IF(原始数据!AT535="","",IF(COUNTIF(原始数据!535:535,原始数据!AT535)&gt;1,"×",""))</f>
        <v/>
      </c>
      <c r="AM534" t="str">
        <f>IF(原始数据!AU535="","",IF(COUNTIF(原始数据!535:535,原始数据!AU535)&gt;1,"×",""))</f>
        <v/>
      </c>
      <c r="AN534" t="str">
        <f>IF(原始数据!AV535="","",IF(COUNTIF(原始数据!535:535,原始数据!AV535)&gt;1,"×",""))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IF(原始数据!X536="-","",IF(原始数据!X536="","",IF(COUNT(FIND(原始数据!X536,原始数据!536:536))=2,"×","")))</f>
        <v/>
      </c>
      <c r="W535" t="str">
        <f>IF(原始数据!Y536="","",IF(COUNTIF(原始数据!536:536,原始数据!Y536)&gt;1,"×",""))</f>
        <v/>
      </c>
      <c r="X535" t="str">
        <f>IF(原始数据!Z536="","",IF(COUNTIF(原始数据!536:536,原始数据!Z536)&gt;1,"×",""))</f>
        <v/>
      </c>
      <c r="Y535" t="str">
        <f>IF(原始数据!AB536="","",IF(COUNTIF(原始数据!536:536,原始数据!AB536)&gt;1,"×",""))</f>
        <v/>
      </c>
      <c r="Z535" t="str">
        <f>IF(原始数据!AC536="","",IF(COUNTIF(原始数据!536:536,原始数据!AC536)&gt;1,"×",""))</f>
        <v/>
      </c>
      <c r="AA535" t="str">
        <f>IF(原始数据!AE536="","",IF(COUNTIF(原始数据!536:536,原始数据!AE536)&gt;1,"×",""))</f>
        <v/>
      </c>
      <c r="AB535" t="str">
        <f>IF(原始数据!AF536="","",IF(COUNTIF(原始数据!536:536,原始数据!AF536)&gt;1,"×",""))</f>
        <v/>
      </c>
      <c r="AC535" t="str">
        <f>IF(原始数据!AK536="","",IF(COUNTIF(原始数据!536:536,原始数据!AK536)&gt;1,"×",""))</f>
        <v/>
      </c>
      <c r="AD535" t="str">
        <f>IF(原始数据!AL536="","",IF(COUNTIF(原始数据!536:536,原始数据!AL536)&gt;1,"×",""))</f>
        <v/>
      </c>
      <c r="AE535" t="str">
        <f>IF(原始数据!AM536="","",IF(COUNTIF(原始数据!536:536,原始数据!AM536)&gt;1,"×",""))</f>
        <v/>
      </c>
      <c r="AF535" t="str">
        <f>IF(原始数据!AN536="","",IF(COUNTIF(原始数据!536:536,原始数据!AN536)&gt;1,"×",""))</f>
        <v/>
      </c>
      <c r="AG535" t="str">
        <f>IF(原始数据!AO536="","",IF(COUNTIF(原始数据!536:536,原始数据!AO536)&gt;1,"×",""))</f>
        <v/>
      </c>
      <c r="AH535" t="str">
        <f>IF(原始数据!AP536="","",IF(COUNTIF(原始数据!536:536,原始数据!AP536)&gt;1,"×",""))</f>
        <v/>
      </c>
      <c r="AI535" t="str">
        <f>IF(原始数据!AQ536="","",IF(COUNTIF(原始数据!536:536,原始数据!AQ536)&gt;1,"×",""))</f>
        <v/>
      </c>
      <c r="AJ535" t="str">
        <f>IF(原始数据!AR536="","",IF(COUNTIF(原始数据!536:536,原始数据!AR536)&gt;1,"×",""))</f>
        <v/>
      </c>
      <c r="AK535" t="str">
        <f>IF(原始数据!AS536="","",IF(COUNTIF(原始数据!536:536,原始数据!AS536)&gt;1,"×",""))</f>
        <v/>
      </c>
      <c r="AL535" t="str">
        <f>IF(原始数据!AT536="","",IF(COUNTIF(原始数据!536:536,原始数据!AT536)&gt;1,"×",""))</f>
        <v/>
      </c>
      <c r="AM535" t="str">
        <f>IF(原始数据!AU536="","",IF(COUNTIF(原始数据!536:536,原始数据!AU536)&gt;1,"×",""))</f>
        <v/>
      </c>
      <c r="AN535" t="str">
        <f>IF(原始数据!AV536="","",IF(COUNTIF(原始数据!536:536,原始数据!AV536)&gt;1,"×",""))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IF(原始数据!X537="-","",IF(原始数据!X537="","",IF(COUNT(FIND(原始数据!X537,原始数据!537:537))=2,"×","")))</f>
        <v/>
      </c>
      <c r="W536" t="str">
        <f>IF(原始数据!Y537="","",IF(COUNTIF(原始数据!537:537,原始数据!Y537)&gt;1,"×",""))</f>
        <v/>
      </c>
      <c r="X536" t="str">
        <f>IF(原始数据!Z537="","",IF(COUNTIF(原始数据!537:537,原始数据!Z537)&gt;1,"×",""))</f>
        <v/>
      </c>
      <c r="Y536" t="str">
        <f>IF(原始数据!AB537="","",IF(COUNTIF(原始数据!537:537,原始数据!AB537)&gt;1,"×",""))</f>
        <v/>
      </c>
      <c r="Z536" t="str">
        <f>IF(原始数据!AC537="","",IF(COUNTIF(原始数据!537:537,原始数据!AC537)&gt;1,"×",""))</f>
        <v/>
      </c>
      <c r="AA536" t="str">
        <f>IF(原始数据!AE537="","",IF(COUNTIF(原始数据!537:537,原始数据!AE537)&gt;1,"×",""))</f>
        <v/>
      </c>
      <c r="AB536" t="str">
        <f>IF(原始数据!AF537="","",IF(COUNTIF(原始数据!537:537,原始数据!AF537)&gt;1,"×",""))</f>
        <v/>
      </c>
      <c r="AC536" t="str">
        <f>IF(原始数据!AK537="","",IF(COUNTIF(原始数据!537:537,原始数据!AK537)&gt;1,"×",""))</f>
        <v/>
      </c>
      <c r="AD536" t="str">
        <f>IF(原始数据!AL537="","",IF(COUNTIF(原始数据!537:537,原始数据!AL537)&gt;1,"×",""))</f>
        <v/>
      </c>
      <c r="AE536" t="str">
        <f>IF(原始数据!AM537="","",IF(COUNTIF(原始数据!537:537,原始数据!AM537)&gt;1,"×",""))</f>
        <v/>
      </c>
      <c r="AF536" t="str">
        <f>IF(原始数据!AN537="","",IF(COUNTIF(原始数据!537:537,原始数据!AN537)&gt;1,"×",""))</f>
        <v/>
      </c>
      <c r="AG536" t="str">
        <f>IF(原始数据!AO537="","",IF(COUNTIF(原始数据!537:537,原始数据!AO537)&gt;1,"×",""))</f>
        <v/>
      </c>
      <c r="AH536" t="str">
        <f>IF(原始数据!AP537="","",IF(COUNTIF(原始数据!537:537,原始数据!AP537)&gt;1,"×",""))</f>
        <v/>
      </c>
      <c r="AI536" t="str">
        <f>IF(原始数据!AQ537="","",IF(COUNTIF(原始数据!537:537,原始数据!AQ537)&gt;1,"×",""))</f>
        <v/>
      </c>
      <c r="AJ536" t="str">
        <f>IF(原始数据!AR537="","",IF(COUNTIF(原始数据!537:537,原始数据!AR537)&gt;1,"×",""))</f>
        <v/>
      </c>
      <c r="AK536" t="str">
        <f>IF(原始数据!AS537="","",IF(COUNTIF(原始数据!537:537,原始数据!AS537)&gt;1,"×",""))</f>
        <v/>
      </c>
      <c r="AL536" t="str">
        <f>IF(原始数据!AT537="","",IF(COUNTIF(原始数据!537:537,原始数据!AT537)&gt;1,"×",""))</f>
        <v/>
      </c>
      <c r="AM536" t="str">
        <f>IF(原始数据!AU537="","",IF(COUNTIF(原始数据!537:537,原始数据!AU537)&gt;1,"×",""))</f>
        <v/>
      </c>
      <c r="AN536" t="str">
        <f>IF(原始数据!AV537="","",IF(COUNTIF(原始数据!537:537,原始数据!AV537)&gt;1,"×",""))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IF(原始数据!X538="-","",IF(原始数据!X538="","",IF(COUNT(FIND(原始数据!X538,原始数据!538:538))=2,"×","")))</f>
        <v/>
      </c>
      <c r="W537" t="str">
        <f>IF(原始数据!Y538="","",IF(COUNTIF(原始数据!538:538,原始数据!Y538)&gt;1,"×",""))</f>
        <v/>
      </c>
      <c r="X537" t="str">
        <f>IF(原始数据!Z538="","",IF(COUNTIF(原始数据!538:538,原始数据!Z538)&gt;1,"×",""))</f>
        <v/>
      </c>
      <c r="Y537" t="str">
        <f>IF(原始数据!AB538="","",IF(COUNTIF(原始数据!538:538,原始数据!AB538)&gt;1,"×",""))</f>
        <v/>
      </c>
      <c r="Z537" t="str">
        <f>IF(原始数据!AC538="","",IF(COUNTIF(原始数据!538:538,原始数据!AC538)&gt;1,"×",""))</f>
        <v/>
      </c>
      <c r="AA537" t="str">
        <f>IF(原始数据!AE538="","",IF(COUNTIF(原始数据!538:538,原始数据!AE538)&gt;1,"×",""))</f>
        <v/>
      </c>
      <c r="AB537" t="str">
        <f>IF(原始数据!AF538="","",IF(COUNTIF(原始数据!538:538,原始数据!AF538)&gt;1,"×",""))</f>
        <v/>
      </c>
      <c r="AC537" t="str">
        <f>IF(原始数据!AK538="","",IF(COUNTIF(原始数据!538:538,原始数据!AK538)&gt;1,"×",""))</f>
        <v/>
      </c>
      <c r="AD537" t="str">
        <f>IF(原始数据!AL538="","",IF(COUNTIF(原始数据!538:538,原始数据!AL538)&gt;1,"×",""))</f>
        <v/>
      </c>
      <c r="AE537" t="str">
        <f>IF(原始数据!AM538="","",IF(COUNTIF(原始数据!538:538,原始数据!AM538)&gt;1,"×",""))</f>
        <v/>
      </c>
      <c r="AF537" t="str">
        <f>IF(原始数据!AN538="","",IF(COUNTIF(原始数据!538:538,原始数据!AN538)&gt;1,"×",""))</f>
        <v/>
      </c>
      <c r="AG537" t="str">
        <f>IF(原始数据!AO538="","",IF(COUNTIF(原始数据!538:538,原始数据!AO538)&gt;1,"×",""))</f>
        <v/>
      </c>
      <c r="AH537" t="str">
        <f>IF(原始数据!AP538="","",IF(COUNTIF(原始数据!538:538,原始数据!AP538)&gt;1,"×",""))</f>
        <v/>
      </c>
      <c r="AI537" t="str">
        <f>IF(原始数据!AQ538="","",IF(COUNTIF(原始数据!538:538,原始数据!AQ538)&gt;1,"×",""))</f>
        <v/>
      </c>
      <c r="AJ537" t="str">
        <f>IF(原始数据!AR538="","",IF(COUNTIF(原始数据!538:538,原始数据!AR538)&gt;1,"×",""))</f>
        <v/>
      </c>
      <c r="AK537" t="str">
        <f>IF(原始数据!AS538="","",IF(COUNTIF(原始数据!538:538,原始数据!AS538)&gt;1,"×",""))</f>
        <v/>
      </c>
      <c r="AL537" t="str">
        <f>IF(原始数据!AT538="","",IF(COUNTIF(原始数据!538:538,原始数据!AT538)&gt;1,"×",""))</f>
        <v/>
      </c>
      <c r="AM537" t="str">
        <f>IF(原始数据!AU538="","",IF(COUNTIF(原始数据!538:538,原始数据!AU538)&gt;1,"×",""))</f>
        <v/>
      </c>
      <c r="AN537" t="str">
        <f>IF(原始数据!AV538="","",IF(COUNTIF(原始数据!538:538,原始数据!AV538)&gt;1,"×",""))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IF(原始数据!X539="-","",IF(原始数据!X539="","",IF(COUNT(FIND(原始数据!X539,原始数据!539:539))=2,"×","")))</f>
        <v/>
      </c>
      <c r="W538" t="str">
        <f>IF(原始数据!Y539="","",IF(COUNTIF(原始数据!539:539,原始数据!Y539)&gt;1,"×",""))</f>
        <v/>
      </c>
      <c r="X538" t="str">
        <f>IF(原始数据!Z539="","",IF(COUNTIF(原始数据!539:539,原始数据!Z539)&gt;1,"×",""))</f>
        <v/>
      </c>
      <c r="Y538" t="str">
        <f>IF(原始数据!AB539="","",IF(COUNTIF(原始数据!539:539,原始数据!AB539)&gt;1,"×",""))</f>
        <v/>
      </c>
      <c r="Z538" t="str">
        <f>IF(原始数据!AC539="","",IF(COUNTIF(原始数据!539:539,原始数据!AC539)&gt;1,"×",""))</f>
        <v/>
      </c>
      <c r="AA538" t="str">
        <f>IF(原始数据!AE539="","",IF(COUNTIF(原始数据!539:539,原始数据!AE539)&gt;1,"×",""))</f>
        <v/>
      </c>
      <c r="AB538" t="str">
        <f>IF(原始数据!AF539="","",IF(COUNTIF(原始数据!539:539,原始数据!AF539)&gt;1,"×",""))</f>
        <v/>
      </c>
      <c r="AC538" t="str">
        <f>IF(原始数据!AK539="","",IF(COUNTIF(原始数据!539:539,原始数据!AK539)&gt;1,"×",""))</f>
        <v/>
      </c>
      <c r="AD538" t="str">
        <f>IF(原始数据!AL539="","",IF(COUNTIF(原始数据!539:539,原始数据!AL539)&gt;1,"×",""))</f>
        <v/>
      </c>
      <c r="AE538" t="str">
        <f>IF(原始数据!AM539="","",IF(COUNTIF(原始数据!539:539,原始数据!AM539)&gt;1,"×",""))</f>
        <v/>
      </c>
      <c r="AF538" t="str">
        <f>IF(原始数据!AN539="","",IF(COUNTIF(原始数据!539:539,原始数据!AN539)&gt;1,"×",""))</f>
        <v/>
      </c>
      <c r="AG538" t="str">
        <f>IF(原始数据!AO539="","",IF(COUNTIF(原始数据!539:539,原始数据!AO539)&gt;1,"×",""))</f>
        <v/>
      </c>
      <c r="AH538" t="str">
        <f>IF(原始数据!AP539="","",IF(COUNTIF(原始数据!539:539,原始数据!AP539)&gt;1,"×",""))</f>
        <v/>
      </c>
      <c r="AI538" t="str">
        <f>IF(原始数据!AQ539="","",IF(COUNTIF(原始数据!539:539,原始数据!AQ539)&gt;1,"×",""))</f>
        <v/>
      </c>
      <c r="AJ538" t="str">
        <f>IF(原始数据!AR539="","",IF(COUNTIF(原始数据!539:539,原始数据!AR539)&gt;1,"×",""))</f>
        <v/>
      </c>
      <c r="AK538" t="str">
        <f>IF(原始数据!AS539="","",IF(COUNTIF(原始数据!539:539,原始数据!AS539)&gt;1,"×",""))</f>
        <v/>
      </c>
      <c r="AL538" t="str">
        <f>IF(原始数据!AT539="","",IF(COUNTIF(原始数据!539:539,原始数据!AT539)&gt;1,"×",""))</f>
        <v/>
      </c>
      <c r="AM538" t="str">
        <f>IF(原始数据!AU539="","",IF(COUNTIF(原始数据!539:539,原始数据!AU539)&gt;1,"×",""))</f>
        <v/>
      </c>
      <c r="AN538" t="str">
        <f>IF(原始数据!AV539="","",IF(COUNTIF(原始数据!539:539,原始数据!AV539)&gt;1,"×",""))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IF(原始数据!X540="-","",IF(原始数据!X540="","",IF(COUNT(FIND(原始数据!X540,原始数据!540:540))=2,"×","")))</f>
        <v/>
      </c>
      <c r="W539" t="str">
        <f>IF(原始数据!Y540="","",IF(COUNTIF(原始数据!540:540,原始数据!Y540)&gt;1,"×",""))</f>
        <v/>
      </c>
      <c r="X539" t="str">
        <f>IF(原始数据!Z540="","",IF(COUNTIF(原始数据!540:540,原始数据!Z540)&gt;1,"×",""))</f>
        <v/>
      </c>
      <c r="Y539" t="str">
        <f>IF(原始数据!AB540="","",IF(COUNTIF(原始数据!540:540,原始数据!AB540)&gt;1,"×",""))</f>
        <v/>
      </c>
      <c r="Z539" t="str">
        <f>IF(原始数据!AC540="","",IF(COUNTIF(原始数据!540:540,原始数据!AC540)&gt;1,"×",""))</f>
        <v/>
      </c>
      <c r="AA539" t="str">
        <f>IF(原始数据!AE540="","",IF(COUNTIF(原始数据!540:540,原始数据!AE540)&gt;1,"×",""))</f>
        <v/>
      </c>
      <c r="AB539" t="str">
        <f>IF(原始数据!AF540="","",IF(COUNTIF(原始数据!540:540,原始数据!AF540)&gt;1,"×",""))</f>
        <v/>
      </c>
      <c r="AC539" t="str">
        <f>IF(原始数据!AK540="","",IF(COUNTIF(原始数据!540:540,原始数据!AK540)&gt;1,"×",""))</f>
        <v/>
      </c>
      <c r="AD539" t="str">
        <f>IF(原始数据!AL540="","",IF(COUNTIF(原始数据!540:540,原始数据!AL540)&gt;1,"×",""))</f>
        <v/>
      </c>
      <c r="AE539" t="str">
        <f>IF(原始数据!AM540="","",IF(COUNTIF(原始数据!540:540,原始数据!AM540)&gt;1,"×",""))</f>
        <v/>
      </c>
      <c r="AF539" t="str">
        <f>IF(原始数据!AN540="","",IF(COUNTIF(原始数据!540:540,原始数据!AN540)&gt;1,"×",""))</f>
        <v/>
      </c>
      <c r="AG539" t="str">
        <f>IF(原始数据!AO540="","",IF(COUNTIF(原始数据!540:540,原始数据!AO540)&gt;1,"×",""))</f>
        <v/>
      </c>
      <c r="AH539" t="str">
        <f>IF(原始数据!AP540="","",IF(COUNTIF(原始数据!540:540,原始数据!AP540)&gt;1,"×",""))</f>
        <v/>
      </c>
      <c r="AI539" t="str">
        <f>IF(原始数据!AQ540="","",IF(COUNTIF(原始数据!540:540,原始数据!AQ540)&gt;1,"×",""))</f>
        <v/>
      </c>
      <c r="AJ539" t="str">
        <f>IF(原始数据!AR540="","",IF(COUNTIF(原始数据!540:540,原始数据!AR540)&gt;1,"×",""))</f>
        <v/>
      </c>
      <c r="AK539" t="str">
        <f>IF(原始数据!AS540="","",IF(COUNTIF(原始数据!540:540,原始数据!AS540)&gt;1,"×",""))</f>
        <v/>
      </c>
      <c r="AL539" t="str">
        <f>IF(原始数据!AT540="","",IF(COUNTIF(原始数据!540:540,原始数据!AT540)&gt;1,"×",""))</f>
        <v/>
      </c>
      <c r="AM539" t="str">
        <f>IF(原始数据!AU540="","",IF(COUNTIF(原始数据!540:540,原始数据!AU540)&gt;1,"×",""))</f>
        <v/>
      </c>
      <c r="AN539" t="str">
        <f>IF(原始数据!AV540="","",IF(COUNTIF(原始数据!540:540,原始数据!AV540)&gt;1,"×",""))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IF(原始数据!X541="-","",IF(原始数据!X541="","",IF(COUNT(FIND(原始数据!X541,原始数据!541:541))=2,"×","")))</f>
        <v/>
      </c>
      <c r="W540" t="str">
        <f>IF(原始数据!Y541="","",IF(COUNTIF(原始数据!541:541,原始数据!Y541)&gt;1,"×",""))</f>
        <v/>
      </c>
      <c r="X540" t="str">
        <f>IF(原始数据!Z541="","",IF(COUNTIF(原始数据!541:541,原始数据!Z541)&gt;1,"×",""))</f>
        <v/>
      </c>
      <c r="Y540" t="str">
        <f>IF(原始数据!AB541="","",IF(COUNTIF(原始数据!541:541,原始数据!AB541)&gt;1,"×",""))</f>
        <v/>
      </c>
      <c r="Z540" t="str">
        <f>IF(原始数据!AC541="","",IF(COUNTIF(原始数据!541:541,原始数据!AC541)&gt;1,"×",""))</f>
        <v/>
      </c>
      <c r="AA540" t="str">
        <f>IF(原始数据!AE541="","",IF(COUNTIF(原始数据!541:541,原始数据!AE541)&gt;1,"×",""))</f>
        <v/>
      </c>
      <c r="AB540" t="str">
        <f>IF(原始数据!AF541="","",IF(COUNTIF(原始数据!541:541,原始数据!AF541)&gt;1,"×",""))</f>
        <v/>
      </c>
      <c r="AC540" t="str">
        <f>IF(原始数据!AK541="","",IF(COUNTIF(原始数据!541:541,原始数据!AK541)&gt;1,"×",""))</f>
        <v/>
      </c>
      <c r="AD540" t="str">
        <f>IF(原始数据!AL541="","",IF(COUNTIF(原始数据!541:541,原始数据!AL541)&gt;1,"×",""))</f>
        <v/>
      </c>
      <c r="AE540" t="str">
        <f>IF(原始数据!AM541="","",IF(COUNTIF(原始数据!541:541,原始数据!AM541)&gt;1,"×",""))</f>
        <v/>
      </c>
      <c r="AF540" t="str">
        <f>IF(原始数据!AN541="","",IF(COUNTIF(原始数据!541:541,原始数据!AN541)&gt;1,"×",""))</f>
        <v/>
      </c>
      <c r="AG540" t="str">
        <f>IF(原始数据!AO541="","",IF(COUNTIF(原始数据!541:541,原始数据!AO541)&gt;1,"×",""))</f>
        <v/>
      </c>
      <c r="AH540" t="str">
        <f>IF(原始数据!AP541="","",IF(COUNTIF(原始数据!541:541,原始数据!AP541)&gt;1,"×",""))</f>
        <v/>
      </c>
      <c r="AI540" t="str">
        <f>IF(原始数据!AQ541="","",IF(COUNTIF(原始数据!541:541,原始数据!AQ541)&gt;1,"×",""))</f>
        <v/>
      </c>
      <c r="AJ540" t="str">
        <f>IF(原始数据!AR541="","",IF(COUNTIF(原始数据!541:541,原始数据!AR541)&gt;1,"×",""))</f>
        <v/>
      </c>
      <c r="AK540" t="str">
        <f>IF(原始数据!AS541="","",IF(COUNTIF(原始数据!541:541,原始数据!AS541)&gt;1,"×",""))</f>
        <v/>
      </c>
      <c r="AL540" t="str">
        <f>IF(原始数据!AT541="","",IF(COUNTIF(原始数据!541:541,原始数据!AT541)&gt;1,"×",""))</f>
        <v/>
      </c>
      <c r="AM540" t="str">
        <f>IF(原始数据!AU541="","",IF(COUNTIF(原始数据!541:541,原始数据!AU541)&gt;1,"×",""))</f>
        <v/>
      </c>
      <c r="AN540" t="str">
        <f>IF(原始数据!AV541="","",IF(COUNTIF(原始数据!541:541,原始数据!AV541)&gt;1,"×",""))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IF(原始数据!X542="-","",IF(原始数据!X542="","",IF(COUNT(FIND(原始数据!X542,原始数据!542:542))=2,"×","")))</f>
        <v/>
      </c>
      <c r="W541" t="str">
        <f>IF(原始数据!Y542="","",IF(COUNTIF(原始数据!542:542,原始数据!Y542)&gt;1,"×",""))</f>
        <v/>
      </c>
      <c r="X541" t="str">
        <f>IF(原始数据!Z542="","",IF(COUNTIF(原始数据!542:542,原始数据!Z542)&gt;1,"×",""))</f>
        <v/>
      </c>
      <c r="Y541" t="str">
        <f>IF(原始数据!AB542="","",IF(COUNTIF(原始数据!542:542,原始数据!AB542)&gt;1,"×",""))</f>
        <v/>
      </c>
      <c r="Z541" t="str">
        <f>IF(原始数据!AC542="","",IF(COUNTIF(原始数据!542:542,原始数据!AC542)&gt;1,"×",""))</f>
        <v/>
      </c>
      <c r="AA541" t="str">
        <f>IF(原始数据!AE542="","",IF(COUNTIF(原始数据!542:542,原始数据!AE542)&gt;1,"×",""))</f>
        <v/>
      </c>
      <c r="AB541" t="str">
        <f>IF(原始数据!AF542="","",IF(COUNTIF(原始数据!542:542,原始数据!AF542)&gt;1,"×",""))</f>
        <v/>
      </c>
      <c r="AC541" t="str">
        <f>IF(原始数据!AK542="","",IF(COUNTIF(原始数据!542:542,原始数据!AK542)&gt;1,"×",""))</f>
        <v/>
      </c>
      <c r="AD541" t="str">
        <f>IF(原始数据!AL542="","",IF(COUNTIF(原始数据!542:542,原始数据!AL542)&gt;1,"×",""))</f>
        <v/>
      </c>
      <c r="AE541" t="str">
        <f>IF(原始数据!AM542="","",IF(COUNTIF(原始数据!542:542,原始数据!AM542)&gt;1,"×",""))</f>
        <v/>
      </c>
      <c r="AF541" t="str">
        <f>IF(原始数据!AN542="","",IF(COUNTIF(原始数据!542:542,原始数据!AN542)&gt;1,"×",""))</f>
        <v/>
      </c>
      <c r="AG541" t="str">
        <f>IF(原始数据!AO542="","",IF(COUNTIF(原始数据!542:542,原始数据!AO542)&gt;1,"×",""))</f>
        <v/>
      </c>
      <c r="AH541" t="str">
        <f>IF(原始数据!AP542="","",IF(COUNTIF(原始数据!542:542,原始数据!AP542)&gt;1,"×",""))</f>
        <v/>
      </c>
      <c r="AI541" t="str">
        <f>IF(原始数据!AQ542="","",IF(COUNTIF(原始数据!542:542,原始数据!AQ542)&gt;1,"×",""))</f>
        <v/>
      </c>
      <c r="AJ541" t="str">
        <f>IF(原始数据!AR542="","",IF(COUNTIF(原始数据!542:542,原始数据!AR542)&gt;1,"×",""))</f>
        <v/>
      </c>
      <c r="AK541" t="str">
        <f>IF(原始数据!AS542="","",IF(COUNTIF(原始数据!542:542,原始数据!AS542)&gt;1,"×",""))</f>
        <v/>
      </c>
      <c r="AL541" t="str">
        <f>IF(原始数据!AT542="","",IF(COUNTIF(原始数据!542:542,原始数据!AT542)&gt;1,"×",""))</f>
        <v/>
      </c>
      <c r="AM541" t="str">
        <f>IF(原始数据!AU542="","",IF(COUNTIF(原始数据!542:542,原始数据!AU542)&gt;1,"×",""))</f>
        <v/>
      </c>
      <c r="AN541" t="str">
        <f>IF(原始数据!AV542="","",IF(COUNTIF(原始数据!542:542,原始数据!AV542)&gt;1,"×",""))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IF(原始数据!X543="-","",IF(原始数据!X543="","",IF(COUNT(FIND(原始数据!X543,原始数据!543:543))=2,"×","")))</f>
        <v/>
      </c>
      <c r="W542" t="str">
        <f>IF(原始数据!Y543="","",IF(COUNTIF(原始数据!543:543,原始数据!Y543)&gt;1,"×",""))</f>
        <v/>
      </c>
      <c r="X542" t="str">
        <f>IF(原始数据!Z543="","",IF(COUNTIF(原始数据!543:543,原始数据!Z543)&gt;1,"×",""))</f>
        <v/>
      </c>
      <c r="Y542" t="str">
        <f>IF(原始数据!AB543="","",IF(COUNTIF(原始数据!543:543,原始数据!AB543)&gt;1,"×",""))</f>
        <v/>
      </c>
      <c r="Z542" t="str">
        <f>IF(原始数据!AC543="","",IF(COUNTIF(原始数据!543:543,原始数据!AC543)&gt;1,"×",""))</f>
        <v/>
      </c>
      <c r="AA542" t="str">
        <f>IF(原始数据!AE543="","",IF(COUNTIF(原始数据!543:543,原始数据!AE543)&gt;1,"×",""))</f>
        <v/>
      </c>
      <c r="AB542" t="str">
        <f>IF(原始数据!AF543="","",IF(COUNTIF(原始数据!543:543,原始数据!AF543)&gt;1,"×",""))</f>
        <v/>
      </c>
      <c r="AC542" t="str">
        <f>IF(原始数据!AK543="","",IF(COUNTIF(原始数据!543:543,原始数据!AK543)&gt;1,"×",""))</f>
        <v/>
      </c>
      <c r="AD542" t="str">
        <f>IF(原始数据!AL543="","",IF(COUNTIF(原始数据!543:543,原始数据!AL543)&gt;1,"×",""))</f>
        <v/>
      </c>
      <c r="AE542" t="str">
        <f>IF(原始数据!AM543="","",IF(COUNTIF(原始数据!543:543,原始数据!AM543)&gt;1,"×",""))</f>
        <v/>
      </c>
      <c r="AF542" t="str">
        <f>IF(原始数据!AN543="","",IF(COUNTIF(原始数据!543:543,原始数据!AN543)&gt;1,"×",""))</f>
        <v/>
      </c>
      <c r="AG542" t="str">
        <f>IF(原始数据!AO543="","",IF(COUNTIF(原始数据!543:543,原始数据!AO543)&gt;1,"×",""))</f>
        <v/>
      </c>
      <c r="AH542" t="str">
        <f>IF(原始数据!AP543="","",IF(COUNTIF(原始数据!543:543,原始数据!AP543)&gt;1,"×",""))</f>
        <v/>
      </c>
      <c r="AI542" t="str">
        <f>IF(原始数据!AQ543="","",IF(COUNTIF(原始数据!543:543,原始数据!AQ543)&gt;1,"×",""))</f>
        <v/>
      </c>
      <c r="AJ542" t="str">
        <f>IF(原始数据!AR543="","",IF(COUNTIF(原始数据!543:543,原始数据!AR543)&gt;1,"×",""))</f>
        <v/>
      </c>
      <c r="AK542" t="str">
        <f>IF(原始数据!AS543="","",IF(COUNTIF(原始数据!543:543,原始数据!AS543)&gt;1,"×",""))</f>
        <v/>
      </c>
      <c r="AL542" t="str">
        <f>IF(原始数据!AT543="","",IF(COUNTIF(原始数据!543:543,原始数据!AT543)&gt;1,"×",""))</f>
        <v/>
      </c>
      <c r="AM542" t="str">
        <f>IF(原始数据!AU543="","",IF(COUNTIF(原始数据!543:543,原始数据!AU543)&gt;1,"×",""))</f>
        <v/>
      </c>
      <c r="AN542" t="str">
        <f>IF(原始数据!AV543="","",IF(COUNTIF(原始数据!543:543,原始数据!AV543)&gt;1,"×",""))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IF(原始数据!X544="-","",IF(原始数据!X544="","",IF(COUNT(FIND(原始数据!X544,原始数据!544:544))=2,"×","")))</f>
        <v/>
      </c>
      <c r="W543" t="str">
        <f>IF(原始数据!Y544="","",IF(COUNTIF(原始数据!544:544,原始数据!Y544)&gt;1,"×",""))</f>
        <v/>
      </c>
      <c r="X543" t="str">
        <f>IF(原始数据!Z544="","",IF(COUNTIF(原始数据!544:544,原始数据!Z544)&gt;1,"×",""))</f>
        <v/>
      </c>
      <c r="Y543" t="str">
        <f>IF(原始数据!AB544="","",IF(COUNTIF(原始数据!544:544,原始数据!AB544)&gt;1,"×",""))</f>
        <v/>
      </c>
      <c r="Z543" t="str">
        <f>IF(原始数据!AC544="","",IF(COUNTIF(原始数据!544:544,原始数据!AC544)&gt;1,"×",""))</f>
        <v/>
      </c>
      <c r="AA543" t="str">
        <f>IF(原始数据!AE544="","",IF(COUNTIF(原始数据!544:544,原始数据!AE544)&gt;1,"×",""))</f>
        <v/>
      </c>
      <c r="AB543" t="str">
        <f>IF(原始数据!AF544="","",IF(COUNTIF(原始数据!544:544,原始数据!AF544)&gt;1,"×",""))</f>
        <v/>
      </c>
      <c r="AC543" t="str">
        <f>IF(原始数据!AK544="","",IF(COUNTIF(原始数据!544:544,原始数据!AK544)&gt;1,"×",""))</f>
        <v/>
      </c>
      <c r="AD543" t="str">
        <f>IF(原始数据!AL544="","",IF(COUNTIF(原始数据!544:544,原始数据!AL544)&gt;1,"×",""))</f>
        <v/>
      </c>
      <c r="AE543" t="str">
        <f>IF(原始数据!AM544="","",IF(COUNTIF(原始数据!544:544,原始数据!AM544)&gt;1,"×",""))</f>
        <v/>
      </c>
      <c r="AF543" t="str">
        <f>IF(原始数据!AN544="","",IF(COUNTIF(原始数据!544:544,原始数据!AN544)&gt;1,"×",""))</f>
        <v/>
      </c>
      <c r="AG543" t="str">
        <f>IF(原始数据!AO544="","",IF(COUNTIF(原始数据!544:544,原始数据!AO544)&gt;1,"×",""))</f>
        <v/>
      </c>
      <c r="AH543" t="str">
        <f>IF(原始数据!AP544="","",IF(COUNTIF(原始数据!544:544,原始数据!AP544)&gt;1,"×",""))</f>
        <v/>
      </c>
      <c r="AI543" t="str">
        <f>IF(原始数据!AQ544="","",IF(COUNTIF(原始数据!544:544,原始数据!AQ544)&gt;1,"×",""))</f>
        <v/>
      </c>
      <c r="AJ543" t="str">
        <f>IF(原始数据!AR544="","",IF(COUNTIF(原始数据!544:544,原始数据!AR544)&gt;1,"×",""))</f>
        <v/>
      </c>
      <c r="AK543" t="str">
        <f>IF(原始数据!AS544="","",IF(COUNTIF(原始数据!544:544,原始数据!AS544)&gt;1,"×",""))</f>
        <v/>
      </c>
      <c r="AL543" t="str">
        <f>IF(原始数据!AT544="","",IF(COUNTIF(原始数据!544:544,原始数据!AT544)&gt;1,"×",""))</f>
        <v/>
      </c>
      <c r="AM543" t="str">
        <f>IF(原始数据!AU544="","",IF(COUNTIF(原始数据!544:544,原始数据!AU544)&gt;1,"×",""))</f>
        <v/>
      </c>
      <c r="AN543" t="str">
        <f>IF(原始数据!AV544="","",IF(COUNTIF(原始数据!544:544,原始数据!AV544)&gt;1,"×",""))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IF(原始数据!X545="-","",IF(原始数据!X545="","",IF(COUNT(FIND(原始数据!X545,原始数据!545:545))=2,"×","")))</f>
        <v/>
      </c>
      <c r="W544" t="str">
        <f>IF(原始数据!Y545="","",IF(COUNTIF(原始数据!545:545,原始数据!Y545)&gt;1,"×",""))</f>
        <v/>
      </c>
      <c r="X544" t="str">
        <f>IF(原始数据!Z545="","",IF(COUNTIF(原始数据!545:545,原始数据!Z545)&gt;1,"×",""))</f>
        <v/>
      </c>
      <c r="Y544" t="str">
        <f>IF(原始数据!AB545="","",IF(COUNTIF(原始数据!545:545,原始数据!AB545)&gt;1,"×",""))</f>
        <v/>
      </c>
      <c r="Z544" t="str">
        <f>IF(原始数据!AC545="","",IF(COUNTIF(原始数据!545:545,原始数据!AC545)&gt;1,"×",""))</f>
        <v/>
      </c>
      <c r="AA544" t="str">
        <f>IF(原始数据!AE545="","",IF(COUNTIF(原始数据!545:545,原始数据!AE545)&gt;1,"×",""))</f>
        <v/>
      </c>
      <c r="AB544" t="str">
        <f>IF(原始数据!AF545="","",IF(COUNTIF(原始数据!545:545,原始数据!AF545)&gt;1,"×",""))</f>
        <v/>
      </c>
      <c r="AC544" t="str">
        <f>IF(原始数据!AK545="","",IF(COUNTIF(原始数据!545:545,原始数据!AK545)&gt;1,"×",""))</f>
        <v/>
      </c>
      <c r="AD544" t="str">
        <f>IF(原始数据!AL545="","",IF(COUNTIF(原始数据!545:545,原始数据!AL545)&gt;1,"×",""))</f>
        <v/>
      </c>
      <c r="AE544" t="str">
        <f>IF(原始数据!AM545="","",IF(COUNTIF(原始数据!545:545,原始数据!AM545)&gt;1,"×",""))</f>
        <v/>
      </c>
      <c r="AF544" t="str">
        <f>IF(原始数据!AN545="","",IF(COUNTIF(原始数据!545:545,原始数据!AN545)&gt;1,"×",""))</f>
        <v/>
      </c>
      <c r="AG544" t="str">
        <f>IF(原始数据!AO545="","",IF(COUNTIF(原始数据!545:545,原始数据!AO545)&gt;1,"×",""))</f>
        <v/>
      </c>
      <c r="AH544" t="str">
        <f>IF(原始数据!AP545="","",IF(COUNTIF(原始数据!545:545,原始数据!AP545)&gt;1,"×",""))</f>
        <v/>
      </c>
      <c r="AI544" t="str">
        <f>IF(原始数据!AQ545="","",IF(COUNTIF(原始数据!545:545,原始数据!AQ545)&gt;1,"×",""))</f>
        <v/>
      </c>
      <c r="AJ544" t="str">
        <f>IF(原始数据!AR545="","",IF(COUNTIF(原始数据!545:545,原始数据!AR545)&gt;1,"×",""))</f>
        <v/>
      </c>
      <c r="AK544" t="str">
        <f>IF(原始数据!AS545="","",IF(COUNTIF(原始数据!545:545,原始数据!AS545)&gt;1,"×",""))</f>
        <v/>
      </c>
      <c r="AL544" t="str">
        <f>IF(原始数据!AT545="","",IF(COUNTIF(原始数据!545:545,原始数据!AT545)&gt;1,"×",""))</f>
        <v/>
      </c>
      <c r="AM544" t="str">
        <f>IF(原始数据!AU545="","",IF(COUNTIF(原始数据!545:545,原始数据!AU545)&gt;1,"×",""))</f>
        <v/>
      </c>
      <c r="AN544" t="str">
        <f>IF(原始数据!AV545="","",IF(COUNTIF(原始数据!545:545,原始数据!AV545)&gt;1,"×",""))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IF(原始数据!X546="-","",IF(原始数据!X546="","",IF(COUNT(FIND(原始数据!X546,原始数据!546:546))=2,"×","")))</f>
        <v/>
      </c>
      <c r="W545" t="str">
        <f>IF(原始数据!Y546="","",IF(COUNTIF(原始数据!546:546,原始数据!Y546)&gt;1,"×",""))</f>
        <v/>
      </c>
      <c r="X545" t="str">
        <f>IF(原始数据!Z546="","",IF(COUNTIF(原始数据!546:546,原始数据!Z546)&gt;1,"×",""))</f>
        <v/>
      </c>
      <c r="Y545" t="str">
        <f>IF(原始数据!AB546="","",IF(COUNTIF(原始数据!546:546,原始数据!AB546)&gt;1,"×",""))</f>
        <v/>
      </c>
      <c r="Z545" t="str">
        <f>IF(原始数据!AC546="","",IF(COUNTIF(原始数据!546:546,原始数据!AC546)&gt;1,"×",""))</f>
        <v/>
      </c>
      <c r="AA545" t="str">
        <f>IF(原始数据!AE546="","",IF(COUNTIF(原始数据!546:546,原始数据!AE546)&gt;1,"×",""))</f>
        <v/>
      </c>
      <c r="AB545" t="str">
        <f>IF(原始数据!AF546="","",IF(COUNTIF(原始数据!546:546,原始数据!AF546)&gt;1,"×",""))</f>
        <v/>
      </c>
      <c r="AC545" t="str">
        <f>IF(原始数据!AK546="","",IF(COUNTIF(原始数据!546:546,原始数据!AK546)&gt;1,"×",""))</f>
        <v/>
      </c>
      <c r="AD545" t="str">
        <f>IF(原始数据!AL546="","",IF(COUNTIF(原始数据!546:546,原始数据!AL546)&gt;1,"×",""))</f>
        <v/>
      </c>
      <c r="AE545" t="str">
        <f>IF(原始数据!AM546="","",IF(COUNTIF(原始数据!546:546,原始数据!AM546)&gt;1,"×",""))</f>
        <v/>
      </c>
      <c r="AF545" t="str">
        <f>IF(原始数据!AN546="","",IF(COUNTIF(原始数据!546:546,原始数据!AN546)&gt;1,"×",""))</f>
        <v/>
      </c>
      <c r="AG545" t="str">
        <f>IF(原始数据!AO546="","",IF(COUNTIF(原始数据!546:546,原始数据!AO546)&gt;1,"×",""))</f>
        <v/>
      </c>
      <c r="AH545" t="str">
        <f>IF(原始数据!AP546="","",IF(COUNTIF(原始数据!546:546,原始数据!AP546)&gt;1,"×",""))</f>
        <v/>
      </c>
      <c r="AI545" t="str">
        <f>IF(原始数据!AQ546="","",IF(COUNTIF(原始数据!546:546,原始数据!AQ546)&gt;1,"×",""))</f>
        <v/>
      </c>
      <c r="AJ545" t="str">
        <f>IF(原始数据!AR546="","",IF(COUNTIF(原始数据!546:546,原始数据!AR546)&gt;1,"×",""))</f>
        <v/>
      </c>
      <c r="AK545" t="str">
        <f>IF(原始数据!AS546="","",IF(COUNTIF(原始数据!546:546,原始数据!AS546)&gt;1,"×",""))</f>
        <v/>
      </c>
      <c r="AL545" t="str">
        <f>IF(原始数据!AT546="","",IF(COUNTIF(原始数据!546:546,原始数据!AT546)&gt;1,"×",""))</f>
        <v/>
      </c>
      <c r="AM545" t="str">
        <f>IF(原始数据!AU546="","",IF(COUNTIF(原始数据!546:546,原始数据!AU546)&gt;1,"×",""))</f>
        <v/>
      </c>
      <c r="AN545" t="str">
        <f>IF(原始数据!AV546="","",IF(COUNTIF(原始数据!546:546,原始数据!AV546)&gt;1,"×",""))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IF(原始数据!X547="-","",IF(原始数据!X547="","",IF(COUNT(FIND(原始数据!X547,原始数据!547:547))=2,"×","")))</f>
        <v/>
      </c>
      <c r="W546" t="str">
        <f>IF(原始数据!Y547="","",IF(COUNTIF(原始数据!547:547,原始数据!Y547)&gt;1,"×",""))</f>
        <v/>
      </c>
      <c r="X546" t="str">
        <f>IF(原始数据!Z547="","",IF(COUNTIF(原始数据!547:547,原始数据!Z547)&gt;1,"×",""))</f>
        <v/>
      </c>
      <c r="Y546" t="str">
        <f>IF(原始数据!AB547="","",IF(COUNTIF(原始数据!547:547,原始数据!AB547)&gt;1,"×",""))</f>
        <v/>
      </c>
      <c r="Z546" t="str">
        <f>IF(原始数据!AC547="","",IF(COUNTIF(原始数据!547:547,原始数据!AC547)&gt;1,"×",""))</f>
        <v/>
      </c>
      <c r="AA546" t="str">
        <f>IF(原始数据!AE547="","",IF(COUNTIF(原始数据!547:547,原始数据!AE547)&gt;1,"×",""))</f>
        <v/>
      </c>
      <c r="AB546" t="str">
        <f>IF(原始数据!AF547="","",IF(COUNTIF(原始数据!547:547,原始数据!AF547)&gt;1,"×",""))</f>
        <v/>
      </c>
      <c r="AC546" t="str">
        <f>IF(原始数据!AK547="","",IF(COUNTIF(原始数据!547:547,原始数据!AK547)&gt;1,"×",""))</f>
        <v/>
      </c>
      <c r="AD546" t="str">
        <f>IF(原始数据!AL547="","",IF(COUNTIF(原始数据!547:547,原始数据!AL547)&gt;1,"×",""))</f>
        <v/>
      </c>
      <c r="AE546" t="str">
        <f>IF(原始数据!AM547="","",IF(COUNTIF(原始数据!547:547,原始数据!AM547)&gt;1,"×",""))</f>
        <v/>
      </c>
      <c r="AF546" t="str">
        <f>IF(原始数据!AN547="","",IF(COUNTIF(原始数据!547:547,原始数据!AN547)&gt;1,"×",""))</f>
        <v/>
      </c>
      <c r="AG546" t="str">
        <f>IF(原始数据!AO547="","",IF(COUNTIF(原始数据!547:547,原始数据!AO547)&gt;1,"×",""))</f>
        <v/>
      </c>
      <c r="AH546" t="str">
        <f>IF(原始数据!AP547="","",IF(COUNTIF(原始数据!547:547,原始数据!AP547)&gt;1,"×",""))</f>
        <v/>
      </c>
      <c r="AI546" t="str">
        <f>IF(原始数据!AQ547="","",IF(COUNTIF(原始数据!547:547,原始数据!AQ547)&gt;1,"×",""))</f>
        <v/>
      </c>
      <c r="AJ546" t="str">
        <f>IF(原始数据!AR547="","",IF(COUNTIF(原始数据!547:547,原始数据!AR547)&gt;1,"×",""))</f>
        <v/>
      </c>
      <c r="AK546" t="str">
        <f>IF(原始数据!AS547="","",IF(COUNTIF(原始数据!547:547,原始数据!AS547)&gt;1,"×",""))</f>
        <v/>
      </c>
      <c r="AL546" t="str">
        <f>IF(原始数据!AT547="","",IF(COUNTIF(原始数据!547:547,原始数据!AT547)&gt;1,"×",""))</f>
        <v/>
      </c>
      <c r="AM546" t="str">
        <f>IF(原始数据!AU547="","",IF(COUNTIF(原始数据!547:547,原始数据!AU547)&gt;1,"×",""))</f>
        <v/>
      </c>
      <c r="AN546" t="str">
        <f>IF(原始数据!AV547="","",IF(COUNTIF(原始数据!547:547,原始数据!AV547)&gt;1,"×",""))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IF(原始数据!X548="-","",IF(原始数据!X548="","",IF(COUNT(FIND(原始数据!X548,原始数据!548:548))=2,"×","")))</f>
        <v/>
      </c>
      <c r="W547" t="str">
        <f>IF(原始数据!Y548="","",IF(COUNTIF(原始数据!548:548,原始数据!Y548)&gt;1,"×",""))</f>
        <v/>
      </c>
      <c r="X547" t="str">
        <f>IF(原始数据!Z548="","",IF(COUNTIF(原始数据!548:548,原始数据!Z548)&gt;1,"×",""))</f>
        <v/>
      </c>
      <c r="Y547" t="str">
        <f>IF(原始数据!AB548="","",IF(COUNTIF(原始数据!548:548,原始数据!AB548)&gt;1,"×",""))</f>
        <v/>
      </c>
      <c r="Z547" t="str">
        <f>IF(原始数据!AC548="","",IF(COUNTIF(原始数据!548:548,原始数据!AC548)&gt;1,"×",""))</f>
        <v/>
      </c>
      <c r="AA547" t="str">
        <f>IF(原始数据!AE548="","",IF(COUNTIF(原始数据!548:548,原始数据!AE548)&gt;1,"×",""))</f>
        <v/>
      </c>
      <c r="AB547" t="str">
        <f>IF(原始数据!AF548="","",IF(COUNTIF(原始数据!548:548,原始数据!AF548)&gt;1,"×",""))</f>
        <v/>
      </c>
      <c r="AC547" t="str">
        <f>IF(原始数据!AK548="","",IF(COUNTIF(原始数据!548:548,原始数据!AK548)&gt;1,"×",""))</f>
        <v/>
      </c>
      <c r="AD547" t="str">
        <f>IF(原始数据!AL548="","",IF(COUNTIF(原始数据!548:548,原始数据!AL548)&gt;1,"×",""))</f>
        <v/>
      </c>
      <c r="AE547" t="str">
        <f>IF(原始数据!AM548="","",IF(COUNTIF(原始数据!548:548,原始数据!AM548)&gt;1,"×",""))</f>
        <v/>
      </c>
      <c r="AF547" t="str">
        <f>IF(原始数据!AN548="","",IF(COUNTIF(原始数据!548:548,原始数据!AN548)&gt;1,"×",""))</f>
        <v/>
      </c>
      <c r="AG547" t="str">
        <f>IF(原始数据!AO548="","",IF(COUNTIF(原始数据!548:548,原始数据!AO548)&gt;1,"×",""))</f>
        <v/>
      </c>
      <c r="AH547" t="str">
        <f>IF(原始数据!AP548="","",IF(COUNTIF(原始数据!548:548,原始数据!AP548)&gt;1,"×",""))</f>
        <v/>
      </c>
      <c r="AI547" t="str">
        <f>IF(原始数据!AQ548="","",IF(COUNTIF(原始数据!548:548,原始数据!AQ548)&gt;1,"×",""))</f>
        <v/>
      </c>
      <c r="AJ547" t="str">
        <f>IF(原始数据!AR548="","",IF(COUNTIF(原始数据!548:548,原始数据!AR548)&gt;1,"×",""))</f>
        <v/>
      </c>
      <c r="AK547" t="str">
        <f>IF(原始数据!AS548="","",IF(COUNTIF(原始数据!548:548,原始数据!AS548)&gt;1,"×",""))</f>
        <v/>
      </c>
      <c r="AL547" t="str">
        <f>IF(原始数据!AT548="","",IF(COUNTIF(原始数据!548:548,原始数据!AT548)&gt;1,"×",""))</f>
        <v/>
      </c>
      <c r="AM547" t="str">
        <f>IF(原始数据!AU548="","",IF(COUNTIF(原始数据!548:548,原始数据!AU548)&gt;1,"×",""))</f>
        <v/>
      </c>
      <c r="AN547" t="str">
        <f>IF(原始数据!AV548="","",IF(COUNTIF(原始数据!548:548,原始数据!AV548)&gt;1,"×",""))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IF(原始数据!X549="-","",IF(原始数据!X549="","",IF(COUNT(FIND(原始数据!X549,原始数据!549:549))=2,"×","")))</f>
        <v/>
      </c>
      <c r="W548" t="str">
        <f>IF(原始数据!Y549="","",IF(COUNTIF(原始数据!549:549,原始数据!Y549)&gt;1,"×",""))</f>
        <v/>
      </c>
      <c r="X548" t="str">
        <f>IF(原始数据!Z549="","",IF(COUNTIF(原始数据!549:549,原始数据!Z549)&gt;1,"×",""))</f>
        <v/>
      </c>
      <c r="Y548" t="str">
        <f>IF(原始数据!AB549="","",IF(COUNTIF(原始数据!549:549,原始数据!AB549)&gt;1,"×",""))</f>
        <v/>
      </c>
      <c r="Z548" t="str">
        <f>IF(原始数据!AC549="","",IF(COUNTIF(原始数据!549:549,原始数据!AC549)&gt;1,"×",""))</f>
        <v/>
      </c>
      <c r="AA548" t="str">
        <f>IF(原始数据!AE549="","",IF(COUNTIF(原始数据!549:549,原始数据!AE549)&gt;1,"×",""))</f>
        <v/>
      </c>
      <c r="AB548" t="str">
        <f>IF(原始数据!AF549="","",IF(COUNTIF(原始数据!549:549,原始数据!AF549)&gt;1,"×",""))</f>
        <v/>
      </c>
      <c r="AC548" t="str">
        <f>IF(原始数据!AK549="","",IF(COUNTIF(原始数据!549:549,原始数据!AK549)&gt;1,"×",""))</f>
        <v/>
      </c>
      <c r="AD548" t="str">
        <f>IF(原始数据!AL549="","",IF(COUNTIF(原始数据!549:549,原始数据!AL549)&gt;1,"×",""))</f>
        <v/>
      </c>
      <c r="AE548" t="str">
        <f>IF(原始数据!AM549="","",IF(COUNTIF(原始数据!549:549,原始数据!AM549)&gt;1,"×",""))</f>
        <v/>
      </c>
      <c r="AF548" t="str">
        <f>IF(原始数据!AN549="","",IF(COUNTIF(原始数据!549:549,原始数据!AN549)&gt;1,"×",""))</f>
        <v/>
      </c>
      <c r="AG548" t="str">
        <f>IF(原始数据!AO549="","",IF(COUNTIF(原始数据!549:549,原始数据!AO549)&gt;1,"×",""))</f>
        <v/>
      </c>
      <c r="AH548" t="str">
        <f>IF(原始数据!AP549="","",IF(COUNTIF(原始数据!549:549,原始数据!AP549)&gt;1,"×",""))</f>
        <v/>
      </c>
      <c r="AI548" t="str">
        <f>IF(原始数据!AQ549="","",IF(COUNTIF(原始数据!549:549,原始数据!AQ549)&gt;1,"×",""))</f>
        <v/>
      </c>
      <c r="AJ548" t="str">
        <f>IF(原始数据!AR549="","",IF(COUNTIF(原始数据!549:549,原始数据!AR549)&gt;1,"×",""))</f>
        <v/>
      </c>
      <c r="AK548" t="str">
        <f>IF(原始数据!AS549="","",IF(COUNTIF(原始数据!549:549,原始数据!AS549)&gt;1,"×",""))</f>
        <v/>
      </c>
      <c r="AL548" t="str">
        <f>IF(原始数据!AT549="","",IF(COUNTIF(原始数据!549:549,原始数据!AT549)&gt;1,"×",""))</f>
        <v/>
      </c>
      <c r="AM548" t="str">
        <f>IF(原始数据!AU549="","",IF(COUNTIF(原始数据!549:549,原始数据!AU549)&gt;1,"×",""))</f>
        <v/>
      </c>
      <c r="AN548" t="str">
        <f>IF(原始数据!AV549="","",IF(COUNTIF(原始数据!549:549,原始数据!AV549)&gt;1,"×",""))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IF(原始数据!X550="-","",IF(原始数据!X550="","",IF(COUNT(FIND(原始数据!X550,原始数据!550:550))=2,"×","")))</f>
        <v/>
      </c>
      <c r="W549" t="str">
        <f>IF(原始数据!Y550="","",IF(COUNTIF(原始数据!550:550,原始数据!Y550)&gt;1,"×",""))</f>
        <v/>
      </c>
      <c r="X549" t="str">
        <f>IF(原始数据!Z550="","",IF(COUNTIF(原始数据!550:550,原始数据!Z550)&gt;1,"×",""))</f>
        <v/>
      </c>
      <c r="Y549" t="str">
        <f>IF(原始数据!AB550="","",IF(COUNTIF(原始数据!550:550,原始数据!AB550)&gt;1,"×",""))</f>
        <v/>
      </c>
      <c r="Z549" t="str">
        <f>IF(原始数据!AC550="","",IF(COUNTIF(原始数据!550:550,原始数据!AC550)&gt;1,"×",""))</f>
        <v/>
      </c>
      <c r="AA549" t="str">
        <f>IF(原始数据!AE550="","",IF(COUNTIF(原始数据!550:550,原始数据!AE550)&gt;1,"×",""))</f>
        <v/>
      </c>
      <c r="AB549" t="str">
        <f>IF(原始数据!AF550="","",IF(COUNTIF(原始数据!550:550,原始数据!AF550)&gt;1,"×",""))</f>
        <v/>
      </c>
      <c r="AC549" t="str">
        <f>IF(原始数据!AK550="","",IF(COUNTIF(原始数据!550:550,原始数据!AK550)&gt;1,"×",""))</f>
        <v/>
      </c>
      <c r="AD549" t="str">
        <f>IF(原始数据!AL550="","",IF(COUNTIF(原始数据!550:550,原始数据!AL550)&gt;1,"×",""))</f>
        <v/>
      </c>
      <c r="AE549" t="str">
        <f>IF(原始数据!AM550="","",IF(COUNTIF(原始数据!550:550,原始数据!AM550)&gt;1,"×",""))</f>
        <v/>
      </c>
      <c r="AF549" t="str">
        <f>IF(原始数据!AN550="","",IF(COUNTIF(原始数据!550:550,原始数据!AN550)&gt;1,"×",""))</f>
        <v/>
      </c>
      <c r="AG549" t="str">
        <f>IF(原始数据!AO550="","",IF(COUNTIF(原始数据!550:550,原始数据!AO550)&gt;1,"×",""))</f>
        <v/>
      </c>
      <c r="AH549" t="str">
        <f>IF(原始数据!AP550="","",IF(COUNTIF(原始数据!550:550,原始数据!AP550)&gt;1,"×",""))</f>
        <v/>
      </c>
      <c r="AI549" t="str">
        <f>IF(原始数据!AQ550="","",IF(COUNTIF(原始数据!550:550,原始数据!AQ550)&gt;1,"×",""))</f>
        <v/>
      </c>
      <c r="AJ549" t="str">
        <f>IF(原始数据!AR550="","",IF(COUNTIF(原始数据!550:550,原始数据!AR550)&gt;1,"×",""))</f>
        <v/>
      </c>
      <c r="AK549" t="str">
        <f>IF(原始数据!AS550="","",IF(COUNTIF(原始数据!550:550,原始数据!AS550)&gt;1,"×",""))</f>
        <v/>
      </c>
      <c r="AL549" t="str">
        <f>IF(原始数据!AT550="","",IF(COUNTIF(原始数据!550:550,原始数据!AT550)&gt;1,"×",""))</f>
        <v/>
      </c>
      <c r="AM549" t="str">
        <f>IF(原始数据!AU550="","",IF(COUNTIF(原始数据!550:550,原始数据!AU550)&gt;1,"×",""))</f>
        <v/>
      </c>
      <c r="AN549" t="str">
        <f>IF(原始数据!AV550="","",IF(COUNTIF(原始数据!550:550,原始数据!AV550)&gt;1,"×",""))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IF(原始数据!X551="-","",IF(原始数据!X551="","",IF(COUNT(FIND(原始数据!X551,原始数据!551:551))=2,"×","")))</f>
        <v/>
      </c>
      <c r="W550" t="str">
        <f>IF(原始数据!Y551="","",IF(COUNTIF(原始数据!551:551,原始数据!Y551)&gt;1,"×",""))</f>
        <v/>
      </c>
      <c r="X550" t="str">
        <f>IF(原始数据!Z551="","",IF(COUNTIF(原始数据!551:551,原始数据!Z551)&gt;1,"×",""))</f>
        <v/>
      </c>
      <c r="Y550" t="str">
        <f>IF(原始数据!AB551="","",IF(COUNTIF(原始数据!551:551,原始数据!AB551)&gt;1,"×",""))</f>
        <v/>
      </c>
      <c r="Z550" t="str">
        <f>IF(原始数据!AC551="","",IF(COUNTIF(原始数据!551:551,原始数据!AC551)&gt;1,"×",""))</f>
        <v/>
      </c>
      <c r="AA550" t="str">
        <f>IF(原始数据!AE551="","",IF(COUNTIF(原始数据!551:551,原始数据!AE551)&gt;1,"×",""))</f>
        <v/>
      </c>
      <c r="AB550" t="str">
        <f>IF(原始数据!AF551="","",IF(COUNTIF(原始数据!551:551,原始数据!AF551)&gt;1,"×",""))</f>
        <v/>
      </c>
      <c r="AC550" t="str">
        <f>IF(原始数据!AK551="","",IF(COUNTIF(原始数据!551:551,原始数据!AK551)&gt;1,"×",""))</f>
        <v/>
      </c>
      <c r="AD550" t="str">
        <f>IF(原始数据!AL551="","",IF(COUNTIF(原始数据!551:551,原始数据!AL551)&gt;1,"×",""))</f>
        <v/>
      </c>
      <c r="AE550" t="str">
        <f>IF(原始数据!AM551="","",IF(COUNTIF(原始数据!551:551,原始数据!AM551)&gt;1,"×",""))</f>
        <v/>
      </c>
      <c r="AF550" t="str">
        <f>IF(原始数据!AN551="","",IF(COUNTIF(原始数据!551:551,原始数据!AN551)&gt;1,"×",""))</f>
        <v/>
      </c>
      <c r="AG550" t="str">
        <f>IF(原始数据!AO551="","",IF(COUNTIF(原始数据!551:551,原始数据!AO551)&gt;1,"×",""))</f>
        <v/>
      </c>
      <c r="AH550" t="str">
        <f>IF(原始数据!AP551="","",IF(COUNTIF(原始数据!551:551,原始数据!AP551)&gt;1,"×",""))</f>
        <v/>
      </c>
      <c r="AI550" t="str">
        <f>IF(原始数据!AQ551="","",IF(COUNTIF(原始数据!551:551,原始数据!AQ551)&gt;1,"×",""))</f>
        <v/>
      </c>
      <c r="AJ550" t="str">
        <f>IF(原始数据!AR551="","",IF(COUNTIF(原始数据!551:551,原始数据!AR551)&gt;1,"×",""))</f>
        <v/>
      </c>
      <c r="AK550" t="str">
        <f>IF(原始数据!AS551="","",IF(COUNTIF(原始数据!551:551,原始数据!AS551)&gt;1,"×",""))</f>
        <v/>
      </c>
      <c r="AL550" t="str">
        <f>IF(原始数据!AT551="","",IF(COUNTIF(原始数据!551:551,原始数据!AT551)&gt;1,"×",""))</f>
        <v/>
      </c>
      <c r="AM550" t="str">
        <f>IF(原始数据!AU551="","",IF(COUNTIF(原始数据!551:551,原始数据!AU551)&gt;1,"×",""))</f>
        <v/>
      </c>
      <c r="AN550" t="str">
        <f>IF(原始数据!AV551="","",IF(COUNTIF(原始数据!551:551,原始数据!AV551)&gt;1,"×",""))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IF(原始数据!X552="-","",IF(原始数据!X552="","",IF(COUNT(FIND(原始数据!X552,原始数据!552:552))=2,"×","")))</f>
        <v/>
      </c>
      <c r="W551" t="str">
        <f>IF(原始数据!Y552="","",IF(COUNTIF(原始数据!552:552,原始数据!Y552)&gt;1,"×",""))</f>
        <v/>
      </c>
      <c r="X551" t="str">
        <f>IF(原始数据!Z552="","",IF(COUNTIF(原始数据!552:552,原始数据!Z552)&gt;1,"×",""))</f>
        <v/>
      </c>
      <c r="Y551" t="str">
        <f>IF(原始数据!AB552="","",IF(COUNTIF(原始数据!552:552,原始数据!AB552)&gt;1,"×",""))</f>
        <v/>
      </c>
      <c r="Z551" t="str">
        <f>IF(原始数据!AC552="","",IF(COUNTIF(原始数据!552:552,原始数据!AC552)&gt;1,"×",""))</f>
        <v/>
      </c>
      <c r="AA551" t="str">
        <f>IF(原始数据!AE552="","",IF(COUNTIF(原始数据!552:552,原始数据!AE552)&gt;1,"×",""))</f>
        <v/>
      </c>
      <c r="AB551" t="str">
        <f>IF(原始数据!AF552="","",IF(COUNTIF(原始数据!552:552,原始数据!AF552)&gt;1,"×",""))</f>
        <v/>
      </c>
      <c r="AC551" t="str">
        <f>IF(原始数据!AK552="","",IF(COUNTIF(原始数据!552:552,原始数据!AK552)&gt;1,"×",""))</f>
        <v/>
      </c>
      <c r="AD551" t="str">
        <f>IF(原始数据!AL552="","",IF(COUNTIF(原始数据!552:552,原始数据!AL552)&gt;1,"×",""))</f>
        <v/>
      </c>
      <c r="AE551" t="str">
        <f>IF(原始数据!AM552="","",IF(COUNTIF(原始数据!552:552,原始数据!AM552)&gt;1,"×",""))</f>
        <v/>
      </c>
      <c r="AF551" t="str">
        <f>IF(原始数据!AN552="","",IF(COUNTIF(原始数据!552:552,原始数据!AN552)&gt;1,"×",""))</f>
        <v/>
      </c>
      <c r="AG551" t="str">
        <f>IF(原始数据!AO552="","",IF(COUNTIF(原始数据!552:552,原始数据!AO552)&gt;1,"×",""))</f>
        <v/>
      </c>
      <c r="AH551" t="str">
        <f>IF(原始数据!AP552="","",IF(COUNTIF(原始数据!552:552,原始数据!AP552)&gt;1,"×",""))</f>
        <v/>
      </c>
      <c r="AI551" t="str">
        <f>IF(原始数据!AQ552="","",IF(COUNTIF(原始数据!552:552,原始数据!AQ552)&gt;1,"×",""))</f>
        <v/>
      </c>
      <c r="AJ551" t="str">
        <f>IF(原始数据!AR552="","",IF(COUNTIF(原始数据!552:552,原始数据!AR552)&gt;1,"×",""))</f>
        <v/>
      </c>
      <c r="AK551" t="str">
        <f>IF(原始数据!AS552="","",IF(COUNTIF(原始数据!552:552,原始数据!AS552)&gt;1,"×",""))</f>
        <v/>
      </c>
      <c r="AL551" t="str">
        <f>IF(原始数据!AT552="","",IF(COUNTIF(原始数据!552:552,原始数据!AT552)&gt;1,"×",""))</f>
        <v/>
      </c>
      <c r="AM551" t="str">
        <f>IF(原始数据!AU552="","",IF(COUNTIF(原始数据!552:552,原始数据!AU552)&gt;1,"×",""))</f>
        <v/>
      </c>
      <c r="AN551" t="str">
        <f>IF(原始数据!AV552="","",IF(COUNTIF(原始数据!552:552,原始数据!AV552)&gt;1,"×",""))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IF(原始数据!X553="-","",IF(原始数据!X553="","",IF(COUNT(FIND(原始数据!X553,原始数据!553:553))=2,"×","")))</f>
        <v/>
      </c>
      <c r="W552" t="str">
        <f>IF(原始数据!Y553="","",IF(COUNTIF(原始数据!553:553,原始数据!Y553)&gt;1,"×",""))</f>
        <v/>
      </c>
      <c r="X552" t="str">
        <f>IF(原始数据!Z553="","",IF(COUNTIF(原始数据!553:553,原始数据!Z553)&gt;1,"×",""))</f>
        <v/>
      </c>
      <c r="Y552" t="str">
        <f>IF(原始数据!AB553="","",IF(COUNTIF(原始数据!553:553,原始数据!AB553)&gt;1,"×",""))</f>
        <v/>
      </c>
      <c r="Z552" t="str">
        <f>IF(原始数据!AC553="","",IF(COUNTIF(原始数据!553:553,原始数据!AC553)&gt;1,"×",""))</f>
        <v/>
      </c>
      <c r="AA552" t="str">
        <f>IF(原始数据!AE553="","",IF(COUNTIF(原始数据!553:553,原始数据!AE553)&gt;1,"×",""))</f>
        <v/>
      </c>
      <c r="AB552" t="str">
        <f>IF(原始数据!AF553="","",IF(COUNTIF(原始数据!553:553,原始数据!AF553)&gt;1,"×",""))</f>
        <v/>
      </c>
      <c r="AC552" t="str">
        <f>IF(原始数据!AK553="","",IF(COUNTIF(原始数据!553:553,原始数据!AK553)&gt;1,"×",""))</f>
        <v/>
      </c>
      <c r="AD552" t="str">
        <f>IF(原始数据!AL553="","",IF(COUNTIF(原始数据!553:553,原始数据!AL553)&gt;1,"×",""))</f>
        <v/>
      </c>
      <c r="AE552" t="str">
        <f>IF(原始数据!AM553="","",IF(COUNTIF(原始数据!553:553,原始数据!AM553)&gt;1,"×",""))</f>
        <v/>
      </c>
      <c r="AF552" t="str">
        <f>IF(原始数据!AN553="","",IF(COUNTIF(原始数据!553:553,原始数据!AN553)&gt;1,"×",""))</f>
        <v/>
      </c>
      <c r="AG552" t="str">
        <f>IF(原始数据!AO553="","",IF(COUNTIF(原始数据!553:553,原始数据!AO553)&gt;1,"×",""))</f>
        <v/>
      </c>
      <c r="AH552" t="str">
        <f>IF(原始数据!AP553="","",IF(COUNTIF(原始数据!553:553,原始数据!AP553)&gt;1,"×",""))</f>
        <v/>
      </c>
      <c r="AI552" t="str">
        <f>IF(原始数据!AQ553="","",IF(COUNTIF(原始数据!553:553,原始数据!AQ553)&gt;1,"×",""))</f>
        <v/>
      </c>
      <c r="AJ552" t="str">
        <f>IF(原始数据!AR553="","",IF(COUNTIF(原始数据!553:553,原始数据!AR553)&gt;1,"×",""))</f>
        <v/>
      </c>
      <c r="AK552" t="str">
        <f>IF(原始数据!AS553="","",IF(COUNTIF(原始数据!553:553,原始数据!AS553)&gt;1,"×",""))</f>
        <v/>
      </c>
      <c r="AL552" t="str">
        <f>IF(原始数据!AT553="","",IF(COUNTIF(原始数据!553:553,原始数据!AT553)&gt;1,"×",""))</f>
        <v/>
      </c>
      <c r="AM552" t="str">
        <f>IF(原始数据!AU553="","",IF(COUNTIF(原始数据!553:553,原始数据!AU553)&gt;1,"×",""))</f>
        <v/>
      </c>
      <c r="AN552" t="str">
        <f>IF(原始数据!AV553="","",IF(COUNTIF(原始数据!553:553,原始数据!AV553)&gt;1,"×",""))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IF(原始数据!X554="-","",IF(原始数据!X554="","",IF(COUNT(FIND(原始数据!X554,原始数据!554:554))=2,"×","")))</f>
        <v/>
      </c>
      <c r="W553" t="str">
        <f>IF(原始数据!Y554="","",IF(COUNTIF(原始数据!554:554,原始数据!Y554)&gt;1,"×",""))</f>
        <v/>
      </c>
      <c r="X553" t="str">
        <f>IF(原始数据!Z554="","",IF(COUNTIF(原始数据!554:554,原始数据!Z554)&gt;1,"×",""))</f>
        <v/>
      </c>
      <c r="Y553" t="str">
        <f>IF(原始数据!AB554="","",IF(COUNTIF(原始数据!554:554,原始数据!AB554)&gt;1,"×",""))</f>
        <v/>
      </c>
      <c r="Z553" t="str">
        <f>IF(原始数据!AC554="","",IF(COUNTIF(原始数据!554:554,原始数据!AC554)&gt;1,"×",""))</f>
        <v/>
      </c>
      <c r="AA553" t="str">
        <f>IF(原始数据!AE554="","",IF(COUNTIF(原始数据!554:554,原始数据!AE554)&gt;1,"×",""))</f>
        <v/>
      </c>
      <c r="AB553" t="str">
        <f>IF(原始数据!AF554="","",IF(COUNTIF(原始数据!554:554,原始数据!AF554)&gt;1,"×",""))</f>
        <v/>
      </c>
      <c r="AC553" t="str">
        <f>IF(原始数据!AK554="","",IF(COUNTIF(原始数据!554:554,原始数据!AK554)&gt;1,"×",""))</f>
        <v/>
      </c>
      <c r="AD553" t="str">
        <f>IF(原始数据!AL554="","",IF(COUNTIF(原始数据!554:554,原始数据!AL554)&gt;1,"×",""))</f>
        <v/>
      </c>
      <c r="AE553" t="str">
        <f>IF(原始数据!AM554="","",IF(COUNTIF(原始数据!554:554,原始数据!AM554)&gt;1,"×",""))</f>
        <v/>
      </c>
      <c r="AF553" t="str">
        <f>IF(原始数据!AN554="","",IF(COUNTIF(原始数据!554:554,原始数据!AN554)&gt;1,"×",""))</f>
        <v/>
      </c>
      <c r="AG553" t="str">
        <f>IF(原始数据!AO554="","",IF(COUNTIF(原始数据!554:554,原始数据!AO554)&gt;1,"×",""))</f>
        <v/>
      </c>
      <c r="AH553" t="str">
        <f>IF(原始数据!AP554="","",IF(COUNTIF(原始数据!554:554,原始数据!AP554)&gt;1,"×",""))</f>
        <v/>
      </c>
      <c r="AI553" t="str">
        <f>IF(原始数据!AQ554="","",IF(COUNTIF(原始数据!554:554,原始数据!AQ554)&gt;1,"×",""))</f>
        <v/>
      </c>
      <c r="AJ553" t="str">
        <f>IF(原始数据!AR554="","",IF(COUNTIF(原始数据!554:554,原始数据!AR554)&gt;1,"×",""))</f>
        <v/>
      </c>
      <c r="AK553" t="str">
        <f>IF(原始数据!AS554="","",IF(COUNTIF(原始数据!554:554,原始数据!AS554)&gt;1,"×",""))</f>
        <v/>
      </c>
      <c r="AL553" t="str">
        <f>IF(原始数据!AT554="","",IF(COUNTIF(原始数据!554:554,原始数据!AT554)&gt;1,"×",""))</f>
        <v/>
      </c>
      <c r="AM553" t="str">
        <f>IF(原始数据!AU554="","",IF(COUNTIF(原始数据!554:554,原始数据!AU554)&gt;1,"×",""))</f>
        <v/>
      </c>
      <c r="AN553" t="str">
        <f>IF(原始数据!AV554="","",IF(COUNTIF(原始数据!554:554,原始数据!AV554)&gt;1,"×",""))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IF(原始数据!X555="-","",IF(原始数据!X555="","",IF(COUNT(FIND(原始数据!X555,原始数据!555:555))=2,"×","")))</f>
        <v/>
      </c>
      <c r="W554" t="str">
        <f>IF(原始数据!Y555="","",IF(COUNTIF(原始数据!555:555,原始数据!Y555)&gt;1,"×",""))</f>
        <v/>
      </c>
      <c r="X554" t="str">
        <f>IF(原始数据!Z555="","",IF(COUNTIF(原始数据!555:555,原始数据!Z555)&gt;1,"×",""))</f>
        <v/>
      </c>
      <c r="Y554" t="str">
        <f>IF(原始数据!AB555="","",IF(COUNTIF(原始数据!555:555,原始数据!AB555)&gt;1,"×",""))</f>
        <v/>
      </c>
      <c r="Z554" t="str">
        <f>IF(原始数据!AC555="","",IF(COUNTIF(原始数据!555:555,原始数据!AC555)&gt;1,"×",""))</f>
        <v/>
      </c>
      <c r="AA554" t="str">
        <f>IF(原始数据!AE555="","",IF(COUNTIF(原始数据!555:555,原始数据!AE555)&gt;1,"×",""))</f>
        <v/>
      </c>
      <c r="AB554" t="str">
        <f>IF(原始数据!AF555="","",IF(COUNTIF(原始数据!555:555,原始数据!AF555)&gt;1,"×",""))</f>
        <v/>
      </c>
      <c r="AC554" t="str">
        <f>IF(原始数据!AK555="","",IF(COUNTIF(原始数据!555:555,原始数据!AK555)&gt;1,"×",""))</f>
        <v/>
      </c>
      <c r="AD554" t="str">
        <f>IF(原始数据!AL555="","",IF(COUNTIF(原始数据!555:555,原始数据!AL555)&gt;1,"×",""))</f>
        <v/>
      </c>
      <c r="AE554" t="str">
        <f>IF(原始数据!AM555="","",IF(COUNTIF(原始数据!555:555,原始数据!AM555)&gt;1,"×",""))</f>
        <v/>
      </c>
      <c r="AF554" t="str">
        <f>IF(原始数据!AN555="","",IF(COUNTIF(原始数据!555:555,原始数据!AN555)&gt;1,"×",""))</f>
        <v/>
      </c>
      <c r="AG554" t="str">
        <f>IF(原始数据!AO555="","",IF(COUNTIF(原始数据!555:555,原始数据!AO555)&gt;1,"×",""))</f>
        <v/>
      </c>
      <c r="AH554" t="str">
        <f>IF(原始数据!AP555="","",IF(COUNTIF(原始数据!555:555,原始数据!AP555)&gt;1,"×",""))</f>
        <v/>
      </c>
      <c r="AI554" t="str">
        <f>IF(原始数据!AQ555="","",IF(COUNTIF(原始数据!555:555,原始数据!AQ555)&gt;1,"×",""))</f>
        <v/>
      </c>
      <c r="AJ554" t="str">
        <f>IF(原始数据!AR555="","",IF(COUNTIF(原始数据!555:555,原始数据!AR555)&gt;1,"×",""))</f>
        <v/>
      </c>
      <c r="AK554" t="str">
        <f>IF(原始数据!AS555="","",IF(COUNTIF(原始数据!555:555,原始数据!AS555)&gt;1,"×",""))</f>
        <v/>
      </c>
      <c r="AL554" t="str">
        <f>IF(原始数据!AT555="","",IF(COUNTIF(原始数据!555:555,原始数据!AT555)&gt;1,"×",""))</f>
        <v/>
      </c>
      <c r="AM554" t="str">
        <f>IF(原始数据!AU555="","",IF(COUNTIF(原始数据!555:555,原始数据!AU555)&gt;1,"×",""))</f>
        <v/>
      </c>
      <c r="AN554" t="str">
        <f>IF(原始数据!AV555="","",IF(COUNTIF(原始数据!555:555,原始数据!AV555)&gt;1,"×",""))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IF(原始数据!X556="-","",IF(原始数据!X556="","",IF(COUNT(FIND(原始数据!X556,原始数据!556:556))=2,"×","")))</f>
        <v/>
      </c>
      <c r="W555" t="str">
        <f>IF(原始数据!Y556="","",IF(COUNTIF(原始数据!556:556,原始数据!Y556)&gt;1,"×",""))</f>
        <v/>
      </c>
      <c r="X555" t="str">
        <f>IF(原始数据!Z556="","",IF(COUNTIF(原始数据!556:556,原始数据!Z556)&gt;1,"×",""))</f>
        <v/>
      </c>
      <c r="Y555" t="str">
        <f>IF(原始数据!AB556="","",IF(COUNTIF(原始数据!556:556,原始数据!AB556)&gt;1,"×",""))</f>
        <v/>
      </c>
      <c r="Z555" t="str">
        <f>IF(原始数据!AC556="","",IF(COUNTIF(原始数据!556:556,原始数据!AC556)&gt;1,"×",""))</f>
        <v/>
      </c>
      <c r="AA555" t="str">
        <f>IF(原始数据!AE556="","",IF(COUNTIF(原始数据!556:556,原始数据!AE556)&gt;1,"×",""))</f>
        <v/>
      </c>
      <c r="AB555" t="str">
        <f>IF(原始数据!AF556="","",IF(COUNTIF(原始数据!556:556,原始数据!AF556)&gt;1,"×",""))</f>
        <v/>
      </c>
      <c r="AC555" t="str">
        <f>IF(原始数据!AK556="","",IF(COUNTIF(原始数据!556:556,原始数据!AK556)&gt;1,"×",""))</f>
        <v/>
      </c>
      <c r="AD555" t="str">
        <f>IF(原始数据!AL556="","",IF(COUNTIF(原始数据!556:556,原始数据!AL556)&gt;1,"×",""))</f>
        <v/>
      </c>
      <c r="AE555" t="str">
        <f>IF(原始数据!AM556="","",IF(COUNTIF(原始数据!556:556,原始数据!AM556)&gt;1,"×",""))</f>
        <v/>
      </c>
      <c r="AF555" t="str">
        <f>IF(原始数据!AN556="","",IF(COUNTIF(原始数据!556:556,原始数据!AN556)&gt;1,"×",""))</f>
        <v/>
      </c>
      <c r="AG555" t="str">
        <f>IF(原始数据!AO556="","",IF(COUNTIF(原始数据!556:556,原始数据!AO556)&gt;1,"×",""))</f>
        <v/>
      </c>
      <c r="AH555" t="str">
        <f>IF(原始数据!AP556="","",IF(COUNTIF(原始数据!556:556,原始数据!AP556)&gt;1,"×",""))</f>
        <v/>
      </c>
      <c r="AI555" t="str">
        <f>IF(原始数据!AQ556="","",IF(COUNTIF(原始数据!556:556,原始数据!AQ556)&gt;1,"×",""))</f>
        <v/>
      </c>
      <c r="AJ555" t="str">
        <f>IF(原始数据!AR556="","",IF(COUNTIF(原始数据!556:556,原始数据!AR556)&gt;1,"×",""))</f>
        <v/>
      </c>
      <c r="AK555" t="str">
        <f>IF(原始数据!AS556="","",IF(COUNTIF(原始数据!556:556,原始数据!AS556)&gt;1,"×",""))</f>
        <v/>
      </c>
      <c r="AL555" t="str">
        <f>IF(原始数据!AT556="","",IF(COUNTIF(原始数据!556:556,原始数据!AT556)&gt;1,"×",""))</f>
        <v/>
      </c>
      <c r="AM555" t="str">
        <f>IF(原始数据!AU556="","",IF(COUNTIF(原始数据!556:556,原始数据!AU556)&gt;1,"×",""))</f>
        <v/>
      </c>
      <c r="AN555" t="str">
        <f>IF(原始数据!AV556="","",IF(COUNTIF(原始数据!556:556,原始数据!AV556)&gt;1,"×",""))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IF(原始数据!X557="-","",IF(原始数据!X557="","",IF(COUNT(FIND(原始数据!X557,原始数据!557:557))=2,"×","")))</f>
        <v/>
      </c>
      <c r="W556" t="str">
        <f>IF(原始数据!Y557="","",IF(COUNTIF(原始数据!557:557,原始数据!Y557)&gt;1,"×",""))</f>
        <v/>
      </c>
      <c r="X556" t="str">
        <f>IF(原始数据!Z557="","",IF(COUNTIF(原始数据!557:557,原始数据!Z557)&gt;1,"×",""))</f>
        <v/>
      </c>
      <c r="Y556" t="str">
        <f>IF(原始数据!AB557="","",IF(COUNTIF(原始数据!557:557,原始数据!AB557)&gt;1,"×",""))</f>
        <v/>
      </c>
      <c r="Z556" t="str">
        <f>IF(原始数据!AC557="","",IF(COUNTIF(原始数据!557:557,原始数据!AC557)&gt;1,"×",""))</f>
        <v/>
      </c>
      <c r="AA556" t="str">
        <f>IF(原始数据!AE557="","",IF(COUNTIF(原始数据!557:557,原始数据!AE557)&gt;1,"×",""))</f>
        <v/>
      </c>
      <c r="AB556" t="str">
        <f>IF(原始数据!AF557="","",IF(COUNTIF(原始数据!557:557,原始数据!AF557)&gt;1,"×",""))</f>
        <v/>
      </c>
      <c r="AC556" t="str">
        <f>IF(原始数据!AK557="","",IF(COUNTIF(原始数据!557:557,原始数据!AK557)&gt;1,"×",""))</f>
        <v/>
      </c>
      <c r="AD556" t="str">
        <f>IF(原始数据!AL557="","",IF(COUNTIF(原始数据!557:557,原始数据!AL557)&gt;1,"×",""))</f>
        <v/>
      </c>
      <c r="AE556" t="str">
        <f>IF(原始数据!AM557="","",IF(COUNTIF(原始数据!557:557,原始数据!AM557)&gt;1,"×",""))</f>
        <v/>
      </c>
      <c r="AF556" t="str">
        <f>IF(原始数据!AN557="","",IF(COUNTIF(原始数据!557:557,原始数据!AN557)&gt;1,"×",""))</f>
        <v/>
      </c>
      <c r="AG556" t="str">
        <f>IF(原始数据!AO557="","",IF(COUNTIF(原始数据!557:557,原始数据!AO557)&gt;1,"×",""))</f>
        <v/>
      </c>
      <c r="AH556" t="str">
        <f>IF(原始数据!AP557="","",IF(COUNTIF(原始数据!557:557,原始数据!AP557)&gt;1,"×",""))</f>
        <v/>
      </c>
      <c r="AI556" t="str">
        <f>IF(原始数据!AQ557="","",IF(COUNTIF(原始数据!557:557,原始数据!AQ557)&gt;1,"×",""))</f>
        <v/>
      </c>
      <c r="AJ556" t="str">
        <f>IF(原始数据!AR557="","",IF(COUNTIF(原始数据!557:557,原始数据!AR557)&gt;1,"×",""))</f>
        <v/>
      </c>
      <c r="AK556" t="str">
        <f>IF(原始数据!AS557="","",IF(COUNTIF(原始数据!557:557,原始数据!AS557)&gt;1,"×",""))</f>
        <v/>
      </c>
      <c r="AL556" t="str">
        <f>IF(原始数据!AT557="","",IF(COUNTIF(原始数据!557:557,原始数据!AT557)&gt;1,"×",""))</f>
        <v/>
      </c>
      <c r="AM556" t="str">
        <f>IF(原始数据!AU557="","",IF(COUNTIF(原始数据!557:557,原始数据!AU557)&gt;1,"×",""))</f>
        <v/>
      </c>
      <c r="AN556" t="str">
        <f>IF(原始数据!AV557="","",IF(COUNTIF(原始数据!557:557,原始数据!AV557)&gt;1,"×",""))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IF(原始数据!X558="-","",IF(原始数据!X558="","",IF(COUNT(FIND(原始数据!X558,原始数据!558:558))=2,"×","")))</f>
        <v/>
      </c>
      <c r="W557" t="str">
        <f>IF(原始数据!Y558="","",IF(COUNTIF(原始数据!558:558,原始数据!Y558)&gt;1,"×",""))</f>
        <v/>
      </c>
      <c r="X557" t="str">
        <f>IF(原始数据!Z558="","",IF(COUNTIF(原始数据!558:558,原始数据!Z558)&gt;1,"×",""))</f>
        <v/>
      </c>
      <c r="Y557" t="str">
        <f>IF(原始数据!AB558="","",IF(COUNTIF(原始数据!558:558,原始数据!AB558)&gt;1,"×",""))</f>
        <v/>
      </c>
      <c r="Z557" t="str">
        <f>IF(原始数据!AC558="","",IF(COUNTIF(原始数据!558:558,原始数据!AC558)&gt;1,"×",""))</f>
        <v/>
      </c>
      <c r="AA557" t="str">
        <f>IF(原始数据!AE558="","",IF(COUNTIF(原始数据!558:558,原始数据!AE558)&gt;1,"×",""))</f>
        <v/>
      </c>
      <c r="AB557" t="str">
        <f>IF(原始数据!AF558="","",IF(COUNTIF(原始数据!558:558,原始数据!AF558)&gt;1,"×",""))</f>
        <v/>
      </c>
      <c r="AC557" t="str">
        <f>IF(原始数据!AK558="","",IF(COUNTIF(原始数据!558:558,原始数据!AK558)&gt;1,"×",""))</f>
        <v/>
      </c>
      <c r="AD557" t="str">
        <f>IF(原始数据!AL558="","",IF(COUNTIF(原始数据!558:558,原始数据!AL558)&gt;1,"×",""))</f>
        <v/>
      </c>
      <c r="AE557" t="str">
        <f>IF(原始数据!AM558="","",IF(COUNTIF(原始数据!558:558,原始数据!AM558)&gt;1,"×",""))</f>
        <v/>
      </c>
      <c r="AF557" t="str">
        <f>IF(原始数据!AN558="","",IF(COUNTIF(原始数据!558:558,原始数据!AN558)&gt;1,"×",""))</f>
        <v/>
      </c>
      <c r="AG557" t="str">
        <f>IF(原始数据!AO558="","",IF(COUNTIF(原始数据!558:558,原始数据!AO558)&gt;1,"×",""))</f>
        <v/>
      </c>
      <c r="AH557" t="str">
        <f>IF(原始数据!AP558="","",IF(COUNTIF(原始数据!558:558,原始数据!AP558)&gt;1,"×",""))</f>
        <v/>
      </c>
      <c r="AI557" t="str">
        <f>IF(原始数据!AQ558="","",IF(COUNTIF(原始数据!558:558,原始数据!AQ558)&gt;1,"×",""))</f>
        <v/>
      </c>
      <c r="AJ557" t="str">
        <f>IF(原始数据!AR558="","",IF(COUNTIF(原始数据!558:558,原始数据!AR558)&gt;1,"×",""))</f>
        <v/>
      </c>
      <c r="AK557" t="str">
        <f>IF(原始数据!AS558="","",IF(COUNTIF(原始数据!558:558,原始数据!AS558)&gt;1,"×",""))</f>
        <v/>
      </c>
      <c r="AL557" t="str">
        <f>IF(原始数据!AT558="","",IF(COUNTIF(原始数据!558:558,原始数据!AT558)&gt;1,"×",""))</f>
        <v/>
      </c>
      <c r="AM557" t="str">
        <f>IF(原始数据!AU558="","",IF(COUNTIF(原始数据!558:558,原始数据!AU558)&gt;1,"×",""))</f>
        <v/>
      </c>
      <c r="AN557" t="str">
        <f>IF(原始数据!AV558="","",IF(COUNTIF(原始数据!558:558,原始数据!AV558)&gt;1,"×",""))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IF(原始数据!X559="-","",IF(原始数据!X559="","",IF(COUNT(FIND(原始数据!X559,原始数据!559:559))=2,"×","")))</f>
        <v/>
      </c>
      <c r="W558" t="str">
        <f>IF(原始数据!Y559="","",IF(COUNTIF(原始数据!559:559,原始数据!Y559)&gt;1,"×",""))</f>
        <v/>
      </c>
      <c r="X558" t="str">
        <f>IF(原始数据!Z559="","",IF(COUNTIF(原始数据!559:559,原始数据!Z559)&gt;1,"×",""))</f>
        <v/>
      </c>
      <c r="Y558" t="str">
        <f>IF(原始数据!AB559="","",IF(COUNTIF(原始数据!559:559,原始数据!AB559)&gt;1,"×",""))</f>
        <v/>
      </c>
      <c r="Z558" t="str">
        <f>IF(原始数据!AC559="","",IF(COUNTIF(原始数据!559:559,原始数据!AC559)&gt;1,"×",""))</f>
        <v/>
      </c>
      <c r="AA558" t="str">
        <f>IF(原始数据!AE559="","",IF(COUNTIF(原始数据!559:559,原始数据!AE559)&gt;1,"×",""))</f>
        <v/>
      </c>
      <c r="AB558" t="str">
        <f>IF(原始数据!AF559="","",IF(COUNTIF(原始数据!559:559,原始数据!AF559)&gt;1,"×",""))</f>
        <v/>
      </c>
      <c r="AC558" t="str">
        <f>IF(原始数据!AK559="","",IF(COUNTIF(原始数据!559:559,原始数据!AK559)&gt;1,"×",""))</f>
        <v/>
      </c>
      <c r="AD558" t="str">
        <f>IF(原始数据!AL559="","",IF(COUNTIF(原始数据!559:559,原始数据!AL559)&gt;1,"×",""))</f>
        <v/>
      </c>
      <c r="AE558" t="str">
        <f>IF(原始数据!AM559="","",IF(COUNTIF(原始数据!559:559,原始数据!AM559)&gt;1,"×",""))</f>
        <v/>
      </c>
      <c r="AF558" t="str">
        <f>IF(原始数据!AN559="","",IF(COUNTIF(原始数据!559:559,原始数据!AN559)&gt;1,"×",""))</f>
        <v/>
      </c>
      <c r="AG558" t="str">
        <f>IF(原始数据!AO559="","",IF(COUNTIF(原始数据!559:559,原始数据!AO559)&gt;1,"×",""))</f>
        <v/>
      </c>
      <c r="AH558" t="str">
        <f>IF(原始数据!AP559="","",IF(COUNTIF(原始数据!559:559,原始数据!AP559)&gt;1,"×",""))</f>
        <v/>
      </c>
      <c r="AI558" t="str">
        <f>IF(原始数据!AQ559="","",IF(COUNTIF(原始数据!559:559,原始数据!AQ559)&gt;1,"×",""))</f>
        <v/>
      </c>
      <c r="AJ558" t="str">
        <f>IF(原始数据!AR559="","",IF(COUNTIF(原始数据!559:559,原始数据!AR559)&gt;1,"×",""))</f>
        <v/>
      </c>
      <c r="AK558" t="str">
        <f>IF(原始数据!AS559="","",IF(COUNTIF(原始数据!559:559,原始数据!AS559)&gt;1,"×",""))</f>
        <v/>
      </c>
      <c r="AL558" t="str">
        <f>IF(原始数据!AT559="","",IF(COUNTIF(原始数据!559:559,原始数据!AT559)&gt;1,"×",""))</f>
        <v/>
      </c>
      <c r="AM558" t="str">
        <f>IF(原始数据!AU559="","",IF(COUNTIF(原始数据!559:559,原始数据!AU559)&gt;1,"×",""))</f>
        <v/>
      </c>
      <c r="AN558" t="str">
        <f>IF(原始数据!AV559="","",IF(COUNTIF(原始数据!559:559,原始数据!AV559)&gt;1,"×",""))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IF(原始数据!X560="-","",IF(原始数据!X560="","",IF(COUNT(FIND(原始数据!X560,原始数据!560:560))=2,"×","")))</f>
        <v/>
      </c>
      <c r="W559" t="str">
        <f>IF(原始数据!Y560="","",IF(COUNTIF(原始数据!560:560,原始数据!Y560)&gt;1,"×",""))</f>
        <v/>
      </c>
      <c r="X559" t="str">
        <f>IF(原始数据!Z560="","",IF(COUNTIF(原始数据!560:560,原始数据!Z560)&gt;1,"×",""))</f>
        <v/>
      </c>
      <c r="Y559" t="str">
        <f>IF(原始数据!AB560="","",IF(COUNTIF(原始数据!560:560,原始数据!AB560)&gt;1,"×",""))</f>
        <v/>
      </c>
      <c r="Z559" t="str">
        <f>IF(原始数据!AC560="","",IF(COUNTIF(原始数据!560:560,原始数据!AC560)&gt;1,"×",""))</f>
        <v/>
      </c>
      <c r="AA559" t="str">
        <f>IF(原始数据!AE560="","",IF(COUNTIF(原始数据!560:560,原始数据!AE560)&gt;1,"×",""))</f>
        <v/>
      </c>
      <c r="AB559" t="str">
        <f>IF(原始数据!AF560="","",IF(COUNTIF(原始数据!560:560,原始数据!AF560)&gt;1,"×",""))</f>
        <v/>
      </c>
      <c r="AC559" t="str">
        <f>IF(原始数据!AK560="","",IF(COUNTIF(原始数据!560:560,原始数据!AK560)&gt;1,"×",""))</f>
        <v/>
      </c>
      <c r="AD559" t="str">
        <f>IF(原始数据!AL560="","",IF(COUNTIF(原始数据!560:560,原始数据!AL560)&gt;1,"×",""))</f>
        <v/>
      </c>
      <c r="AE559" t="str">
        <f>IF(原始数据!AM560="","",IF(COUNTIF(原始数据!560:560,原始数据!AM560)&gt;1,"×",""))</f>
        <v/>
      </c>
      <c r="AF559" t="str">
        <f>IF(原始数据!AN560="","",IF(COUNTIF(原始数据!560:560,原始数据!AN560)&gt;1,"×",""))</f>
        <v/>
      </c>
      <c r="AG559" t="str">
        <f>IF(原始数据!AO560="","",IF(COUNTIF(原始数据!560:560,原始数据!AO560)&gt;1,"×",""))</f>
        <v/>
      </c>
      <c r="AH559" t="str">
        <f>IF(原始数据!AP560="","",IF(COUNTIF(原始数据!560:560,原始数据!AP560)&gt;1,"×",""))</f>
        <v/>
      </c>
      <c r="AI559" t="str">
        <f>IF(原始数据!AQ560="","",IF(COUNTIF(原始数据!560:560,原始数据!AQ560)&gt;1,"×",""))</f>
        <v/>
      </c>
      <c r="AJ559" t="str">
        <f>IF(原始数据!AR560="","",IF(COUNTIF(原始数据!560:560,原始数据!AR560)&gt;1,"×",""))</f>
        <v/>
      </c>
      <c r="AK559" t="str">
        <f>IF(原始数据!AS560="","",IF(COUNTIF(原始数据!560:560,原始数据!AS560)&gt;1,"×",""))</f>
        <v/>
      </c>
      <c r="AL559" t="str">
        <f>IF(原始数据!AT560="","",IF(COUNTIF(原始数据!560:560,原始数据!AT560)&gt;1,"×",""))</f>
        <v/>
      </c>
      <c r="AM559" t="str">
        <f>IF(原始数据!AU560="","",IF(COUNTIF(原始数据!560:560,原始数据!AU560)&gt;1,"×",""))</f>
        <v/>
      </c>
      <c r="AN559" t="str">
        <f>IF(原始数据!AV560="","",IF(COUNTIF(原始数据!560:560,原始数据!AV560)&gt;1,"×",""))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IF(原始数据!X561="-","",IF(原始数据!X561="","",IF(COUNT(FIND(原始数据!X561,原始数据!561:561))=2,"×","")))</f>
        <v/>
      </c>
      <c r="W560" t="str">
        <f>IF(原始数据!Y561="","",IF(COUNTIF(原始数据!561:561,原始数据!Y561)&gt;1,"×",""))</f>
        <v/>
      </c>
      <c r="X560" t="str">
        <f>IF(原始数据!Z561="","",IF(COUNTIF(原始数据!561:561,原始数据!Z561)&gt;1,"×",""))</f>
        <v/>
      </c>
      <c r="Y560" t="str">
        <f>IF(原始数据!AB561="","",IF(COUNTIF(原始数据!561:561,原始数据!AB561)&gt;1,"×",""))</f>
        <v/>
      </c>
      <c r="Z560" t="str">
        <f>IF(原始数据!AC561="","",IF(COUNTIF(原始数据!561:561,原始数据!AC561)&gt;1,"×",""))</f>
        <v/>
      </c>
      <c r="AA560" t="str">
        <f>IF(原始数据!AE561="","",IF(COUNTIF(原始数据!561:561,原始数据!AE561)&gt;1,"×",""))</f>
        <v/>
      </c>
      <c r="AB560" t="str">
        <f>IF(原始数据!AF561="","",IF(COUNTIF(原始数据!561:561,原始数据!AF561)&gt;1,"×",""))</f>
        <v/>
      </c>
      <c r="AC560" t="str">
        <f>IF(原始数据!AK561="","",IF(COUNTIF(原始数据!561:561,原始数据!AK561)&gt;1,"×",""))</f>
        <v/>
      </c>
      <c r="AD560" t="str">
        <f>IF(原始数据!AL561="","",IF(COUNTIF(原始数据!561:561,原始数据!AL561)&gt;1,"×",""))</f>
        <v/>
      </c>
      <c r="AE560" t="str">
        <f>IF(原始数据!AM561="","",IF(COUNTIF(原始数据!561:561,原始数据!AM561)&gt;1,"×",""))</f>
        <v/>
      </c>
      <c r="AF560" t="str">
        <f>IF(原始数据!AN561="","",IF(COUNTIF(原始数据!561:561,原始数据!AN561)&gt;1,"×",""))</f>
        <v/>
      </c>
      <c r="AG560" t="str">
        <f>IF(原始数据!AO561="","",IF(COUNTIF(原始数据!561:561,原始数据!AO561)&gt;1,"×",""))</f>
        <v/>
      </c>
      <c r="AH560" t="str">
        <f>IF(原始数据!AP561="","",IF(COUNTIF(原始数据!561:561,原始数据!AP561)&gt;1,"×",""))</f>
        <v/>
      </c>
      <c r="AI560" t="str">
        <f>IF(原始数据!AQ561="","",IF(COUNTIF(原始数据!561:561,原始数据!AQ561)&gt;1,"×",""))</f>
        <v/>
      </c>
      <c r="AJ560" t="str">
        <f>IF(原始数据!AR561="","",IF(COUNTIF(原始数据!561:561,原始数据!AR561)&gt;1,"×",""))</f>
        <v/>
      </c>
      <c r="AK560" t="str">
        <f>IF(原始数据!AS561="","",IF(COUNTIF(原始数据!561:561,原始数据!AS561)&gt;1,"×",""))</f>
        <v/>
      </c>
      <c r="AL560" t="str">
        <f>IF(原始数据!AT561="","",IF(COUNTIF(原始数据!561:561,原始数据!AT561)&gt;1,"×",""))</f>
        <v/>
      </c>
      <c r="AM560" t="str">
        <f>IF(原始数据!AU561="","",IF(COUNTIF(原始数据!561:561,原始数据!AU561)&gt;1,"×",""))</f>
        <v/>
      </c>
      <c r="AN560" t="str">
        <f>IF(原始数据!AV561="","",IF(COUNTIF(原始数据!561:561,原始数据!AV561)&gt;1,"×",""))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IF(原始数据!X562="-","",IF(原始数据!X562="","",IF(COUNT(FIND(原始数据!X562,原始数据!562:562))=2,"×","")))</f>
        <v/>
      </c>
      <c r="W561" t="str">
        <f>IF(原始数据!Y562="","",IF(COUNTIF(原始数据!562:562,原始数据!Y562)&gt;1,"×",""))</f>
        <v/>
      </c>
      <c r="X561" t="str">
        <f>IF(原始数据!Z562="","",IF(COUNTIF(原始数据!562:562,原始数据!Z562)&gt;1,"×",""))</f>
        <v/>
      </c>
      <c r="Y561" t="str">
        <f>IF(原始数据!AB562="","",IF(COUNTIF(原始数据!562:562,原始数据!AB562)&gt;1,"×",""))</f>
        <v/>
      </c>
      <c r="Z561" t="str">
        <f>IF(原始数据!AC562="","",IF(COUNTIF(原始数据!562:562,原始数据!AC562)&gt;1,"×",""))</f>
        <v/>
      </c>
      <c r="AA561" t="str">
        <f>IF(原始数据!AE562="","",IF(COUNTIF(原始数据!562:562,原始数据!AE562)&gt;1,"×",""))</f>
        <v/>
      </c>
      <c r="AB561" t="str">
        <f>IF(原始数据!AF562="","",IF(COUNTIF(原始数据!562:562,原始数据!AF562)&gt;1,"×",""))</f>
        <v/>
      </c>
      <c r="AC561" t="str">
        <f>IF(原始数据!AK562="","",IF(COUNTIF(原始数据!562:562,原始数据!AK562)&gt;1,"×",""))</f>
        <v/>
      </c>
      <c r="AD561" t="str">
        <f>IF(原始数据!AL562="","",IF(COUNTIF(原始数据!562:562,原始数据!AL562)&gt;1,"×",""))</f>
        <v/>
      </c>
      <c r="AE561" t="str">
        <f>IF(原始数据!AM562="","",IF(COUNTIF(原始数据!562:562,原始数据!AM562)&gt;1,"×",""))</f>
        <v/>
      </c>
      <c r="AF561" t="str">
        <f>IF(原始数据!AN562="","",IF(COUNTIF(原始数据!562:562,原始数据!AN562)&gt;1,"×",""))</f>
        <v/>
      </c>
      <c r="AG561" t="str">
        <f>IF(原始数据!AO562="","",IF(COUNTIF(原始数据!562:562,原始数据!AO562)&gt;1,"×",""))</f>
        <v/>
      </c>
      <c r="AH561" t="str">
        <f>IF(原始数据!AP562="","",IF(COUNTIF(原始数据!562:562,原始数据!AP562)&gt;1,"×",""))</f>
        <v/>
      </c>
      <c r="AI561" t="str">
        <f>IF(原始数据!AQ562="","",IF(COUNTIF(原始数据!562:562,原始数据!AQ562)&gt;1,"×",""))</f>
        <v/>
      </c>
      <c r="AJ561" t="str">
        <f>IF(原始数据!AR562="","",IF(COUNTIF(原始数据!562:562,原始数据!AR562)&gt;1,"×",""))</f>
        <v/>
      </c>
      <c r="AK561" t="str">
        <f>IF(原始数据!AS562="","",IF(COUNTIF(原始数据!562:562,原始数据!AS562)&gt;1,"×",""))</f>
        <v/>
      </c>
      <c r="AL561" t="str">
        <f>IF(原始数据!AT562="","",IF(COUNTIF(原始数据!562:562,原始数据!AT562)&gt;1,"×",""))</f>
        <v/>
      </c>
      <c r="AM561" t="str">
        <f>IF(原始数据!AU562="","",IF(COUNTIF(原始数据!562:562,原始数据!AU562)&gt;1,"×",""))</f>
        <v/>
      </c>
      <c r="AN561" t="str">
        <f>IF(原始数据!AV562="","",IF(COUNTIF(原始数据!562:562,原始数据!AV562)&gt;1,"×",""))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IF(原始数据!X563="-","",IF(原始数据!X563="","",IF(COUNT(FIND(原始数据!X563,原始数据!563:563))=2,"×","")))</f>
        <v/>
      </c>
      <c r="W562" t="str">
        <f>IF(原始数据!Y563="","",IF(COUNTIF(原始数据!563:563,原始数据!Y563)&gt;1,"×",""))</f>
        <v/>
      </c>
      <c r="X562" t="str">
        <f>IF(原始数据!Z563="","",IF(COUNTIF(原始数据!563:563,原始数据!Z563)&gt;1,"×",""))</f>
        <v/>
      </c>
      <c r="Y562" t="str">
        <f>IF(原始数据!AB563="","",IF(COUNTIF(原始数据!563:563,原始数据!AB563)&gt;1,"×",""))</f>
        <v/>
      </c>
      <c r="Z562" t="str">
        <f>IF(原始数据!AC563="","",IF(COUNTIF(原始数据!563:563,原始数据!AC563)&gt;1,"×",""))</f>
        <v/>
      </c>
      <c r="AA562" t="str">
        <f>IF(原始数据!AE563="","",IF(COUNTIF(原始数据!563:563,原始数据!AE563)&gt;1,"×",""))</f>
        <v/>
      </c>
      <c r="AB562" t="str">
        <f>IF(原始数据!AF563="","",IF(COUNTIF(原始数据!563:563,原始数据!AF563)&gt;1,"×",""))</f>
        <v/>
      </c>
      <c r="AC562" t="str">
        <f>IF(原始数据!AK563="","",IF(COUNTIF(原始数据!563:563,原始数据!AK563)&gt;1,"×",""))</f>
        <v/>
      </c>
      <c r="AD562" t="str">
        <f>IF(原始数据!AL563="","",IF(COUNTIF(原始数据!563:563,原始数据!AL563)&gt;1,"×",""))</f>
        <v/>
      </c>
      <c r="AE562" t="str">
        <f>IF(原始数据!AM563="","",IF(COUNTIF(原始数据!563:563,原始数据!AM563)&gt;1,"×",""))</f>
        <v/>
      </c>
      <c r="AF562" t="str">
        <f>IF(原始数据!AN563="","",IF(COUNTIF(原始数据!563:563,原始数据!AN563)&gt;1,"×",""))</f>
        <v/>
      </c>
      <c r="AG562" t="str">
        <f>IF(原始数据!AO563="","",IF(COUNTIF(原始数据!563:563,原始数据!AO563)&gt;1,"×",""))</f>
        <v/>
      </c>
      <c r="AH562" t="str">
        <f>IF(原始数据!AP563="","",IF(COUNTIF(原始数据!563:563,原始数据!AP563)&gt;1,"×",""))</f>
        <v/>
      </c>
      <c r="AI562" t="str">
        <f>IF(原始数据!AQ563="","",IF(COUNTIF(原始数据!563:563,原始数据!AQ563)&gt;1,"×",""))</f>
        <v/>
      </c>
      <c r="AJ562" t="str">
        <f>IF(原始数据!AR563="","",IF(COUNTIF(原始数据!563:563,原始数据!AR563)&gt;1,"×",""))</f>
        <v/>
      </c>
      <c r="AK562" t="str">
        <f>IF(原始数据!AS563="","",IF(COUNTIF(原始数据!563:563,原始数据!AS563)&gt;1,"×",""))</f>
        <v/>
      </c>
      <c r="AL562" t="str">
        <f>IF(原始数据!AT563="","",IF(COUNTIF(原始数据!563:563,原始数据!AT563)&gt;1,"×",""))</f>
        <v/>
      </c>
      <c r="AM562" t="str">
        <f>IF(原始数据!AU563="","",IF(COUNTIF(原始数据!563:563,原始数据!AU563)&gt;1,"×",""))</f>
        <v/>
      </c>
      <c r="AN562" t="str">
        <f>IF(原始数据!AV563="","",IF(COUNTIF(原始数据!563:563,原始数据!AV563)&gt;1,"×",""))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IF(原始数据!X564="-","",IF(原始数据!X564="","",IF(COUNT(FIND(原始数据!X564,原始数据!564:564))=2,"×","")))</f>
        <v/>
      </c>
      <c r="W563" t="str">
        <f>IF(原始数据!Y564="","",IF(COUNTIF(原始数据!564:564,原始数据!Y564)&gt;1,"×",""))</f>
        <v/>
      </c>
      <c r="X563" t="str">
        <f>IF(原始数据!Z564="","",IF(COUNTIF(原始数据!564:564,原始数据!Z564)&gt;1,"×",""))</f>
        <v/>
      </c>
      <c r="Y563" t="str">
        <f>IF(原始数据!AB564="","",IF(COUNTIF(原始数据!564:564,原始数据!AB564)&gt;1,"×",""))</f>
        <v/>
      </c>
      <c r="Z563" t="str">
        <f>IF(原始数据!AC564="","",IF(COUNTIF(原始数据!564:564,原始数据!AC564)&gt;1,"×",""))</f>
        <v/>
      </c>
      <c r="AA563" t="str">
        <f>IF(原始数据!AE564="","",IF(COUNTIF(原始数据!564:564,原始数据!AE564)&gt;1,"×",""))</f>
        <v/>
      </c>
      <c r="AB563" t="str">
        <f>IF(原始数据!AF564="","",IF(COUNTIF(原始数据!564:564,原始数据!AF564)&gt;1,"×",""))</f>
        <v/>
      </c>
      <c r="AC563" t="str">
        <f>IF(原始数据!AK564="","",IF(COUNTIF(原始数据!564:564,原始数据!AK564)&gt;1,"×",""))</f>
        <v/>
      </c>
      <c r="AD563" t="str">
        <f>IF(原始数据!AL564="","",IF(COUNTIF(原始数据!564:564,原始数据!AL564)&gt;1,"×",""))</f>
        <v/>
      </c>
      <c r="AE563" t="str">
        <f>IF(原始数据!AM564="","",IF(COUNTIF(原始数据!564:564,原始数据!AM564)&gt;1,"×",""))</f>
        <v/>
      </c>
      <c r="AF563" t="str">
        <f>IF(原始数据!AN564="","",IF(COUNTIF(原始数据!564:564,原始数据!AN564)&gt;1,"×",""))</f>
        <v/>
      </c>
      <c r="AG563" t="str">
        <f>IF(原始数据!AO564="","",IF(COUNTIF(原始数据!564:564,原始数据!AO564)&gt;1,"×",""))</f>
        <v/>
      </c>
      <c r="AH563" t="str">
        <f>IF(原始数据!AP564="","",IF(COUNTIF(原始数据!564:564,原始数据!AP564)&gt;1,"×",""))</f>
        <v/>
      </c>
      <c r="AI563" t="str">
        <f>IF(原始数据!AQ564="","",IF(COUNTIF(原始数据!564:564,原始数据!AQ564)&gt;1,"×",""))</f>
        <v/>
      </c>
      <c r="AJ563" t="str">
        <f>IF(原始数据!AR564="","",IF(COUNTIF(原始数据!564:564,原始数据!AR564)&gt;1,"×",""))</f>
        <v/>
      </c>
      <c r="AK563" t="str">
        <f>IF(原始数据!AS564="","",IF(COUNTIF(原始数据!564:564,原始数据!AS564)&gt;1,"×",""))</f>
        <v/>
      </c>
      <c r="AL563" t="str">
        <f>IF(原始数据!AT564="","",IF(COUNTIF(原始数据!564:564,原始数据!AT564)&gt;1,"×",""))</f>
        <v/>
      </c>
      <c r="AM563" t="str">
        <f>IF(原始数据!AU564="","",IF(COUNTIF(原始数据!564:564,原始数据!AU564)&gt;1,"×",""))</f>
        <v/>
      </c>
      <c r="AN563" t="str">
        <f>IF(原始数据!AV564="","",IF(COUNTIF(原始数据!564:564,原始数据!AV564)&gt;1,"×",""))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IF(原始数据!X565="-","",IF(原始数据!X565="","",IF(COUNT(FIND(原始数据!X565,原始数据!565:565))=2,"×","")))</f>
        <v/>
      </c>
      <c r="W564" t="str">
        <f>IF(原始数据!Y565="","",IF(COUNTIF(原始数据!565:565,原始数据!Y565)&gt;1,"×",""))</f>
        <v/>
      </c>
      <c r="X564" t="str">
        <f>IF(原始数据!Z565="","",IF(COUNTIF(原始数据!565:565,原始数据!Z565)&gt;1,"×",""))</f>
        <v/>
      </c>
      <c r="Y564" t="str">
        <f>IF(原始数据!AB565="","",IF(COUNTIF(原始数据!565:565,原始数据!AB565)&gt;1,"×",""))</f>
        <v/>
      </c>
      <c r="Z564" t="str">
        <f>IF(原始数据!AC565="","",IF(COUNTIF(原始数据!565:565,原始数据!AC565)&gt;1,"×",""))</f>
        <v/>
      </c>
      <c r="AA564" t="str">
        <f>IF(原始数据!AE565="","",IF(COUNTIF(原始数据!565:565,原始数据!AE565)&gt;1,"×",""))</f>
        <v/>
      </c>
      <c r="AB564" t="str">
        <f>IF(原始数据!AF565="","",IF(COUNTIF(原始数据!565:565,原始数据!AF565)&gt;1,"×",""))</f>
        <v/>
      </c>
      <c r="AC564" t="str">
        <f>IF(原始数据!AK565="","",IF(COUNTIF(原始数据!565:565,原始数据!AK565)&gt;1,"×",""))</f>
        <v/>
      </c>
      <c r="AD564" t="str">
        <f>IF(原始数据!AL565="","",IF(COUNTIF(原始数据!565:565,原始数据!AL565)&gt;1,"×",""))</f>
        <v/>
      </c>
      <c r="AE564" t="str">
        <f>IF(原始数据!AM565="","",IF(COUNTIF(原始数据!565:565,原始数据!AM565)&gt;1,"×",""))</f>
        <v/>
      </c>
      <c r="AF564" t="str">
        <f>IF(原始数据!AN565="","",IF(COUNTIF(原始数据!565:565,原始数据!AN565)&gt;1,"×",""))</f>
        <v/>
      </c>
      <c r="AG564" t="str">
        <f>IF(原始数据!AO565="","",IF(COUNTIF(原始数据!565:565,原始数据!AO565)&gt;1,"×",""))</f>
        <v/>
      </c>
      <c r="AH564" t="str">
        <f>IF(原始数据!AP565="","",IF(COUNTIF(原始数据!565:565,原始数据!AP565)&gt;1,"×",""))</f>
        <v/>
      </c>
      <c r="AI564" t="str">
        <f>IF(原始数据!AQ565="","",IF(COUNTIF(原始数据!565:565,原始数据!AQ565)&gt;1,"×",""))</f>
        <v/>
      </c>
      <c r="AJ564" t="str">
        <f>IF(原始数据!AR565="","",IF(COUNTIF(原始数据!565:565,原始数据!AR565)&gt;1,"×",""))</f>
        <v/>
      </c>
      <c r="AK564" t="str">
        <f>IF(原始数据!AS565="","",IF(COUNTIF(原始数据!565:565,原始数据!AS565)&gt;1,"×",""))</f>
        <v/>
      </c>
      <c r="AL564" t="str">
        <f>IF(原始数据!AT565="","",IF(COUNTIF(原始数据!565:565,原始数据!AT565)&gt;1,"×",""))</f>
        <v/>
      </c>
      <c r="AM564" t="str">
        <f>IF(原始数据!AU565="","",IF(COUNTIF(原始数据!565:565,原始数据!AU565)&gt;1,"×",""))</f>
        <v/>
      </c>
      <c r="AN564" t="str">
        <f>IF(原始数据!AV565="","",IF(COUNTIF(原始数据!565:565,原始数据!AV565)&gt;1,"×",""))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IF(原始数据!X566="-","",IF(原始数据!X566="","",IF(COUNT(FIND(原始数据!X566,原始数据!566:566))=2,"×","")))</f>
        <v/>
      </c>
      <c r="W565" t="str">
        <f>IF(原始数据!Y566="","",IF(COUNTIF(原始数据!566:566,原始数据!Y566)&gt;1,"×",""))</f>
        <v/>
      </c>
      <c r="X565" t="str">
        <f>IF(原始数据!Z566="","",IF(COUNTIF(原始数据!566:566,原始数据!Z566)&gt;1,"×",""))</f>
        <v/>
      </c>
      <c r="Y565" t="str">
        <f>IF(原始数据!AB566="","",IF(COUNTIF(原始数据!566:566,原始数据!AB566)&gt;1,"×",""))</f>
        <v/>
      </c>
      <c r="Z565" t="str">
        <f>IF(原始数据!AC566="","",IF(COUNTIF(原始数据!566:566,原始数据!AC566)&gt;1,"×",""))</f>
        <v/>
      </c>
      <c r="AA565" t="str">
        <f>IF(原始数据!AE566="","",IF(COUNTIF(原始数据!566:566,原始数据!AE566)&gt;1,"×",""))</f>
        <v/>
      </c>
      <c r="AB565" t="str">
        <f>IF(原始数据!AF566="","",IF(COUNTIF(原始数据!566:566,原始数据!AF566)&gt;1,"×",""))</f>
        <v/>
      </c>
      <c r="AC565" t="str">
        <f>IF(原始数据!AK566="","",IF(COUNTIF(原始数据!566:566,原始数据!AK566)&gt;1,"×",""))</f>
        <v/>
      </c>
      <c r="AD565" t="str">
        <f>IF(原始数据!AL566="","",IF(COUNTIF(原始数据!566:566,原始数据!AL566)&gt;1,"×",""))</f>
        <v/>
      </c>
      <c r="AE565" t="str">
        <f>IF(原始数据!AM566="","",IF(COUNTIF(原始数据!566:566,原始数据!AM566)&gt;1,"×",""))</f>
        <v/>
      </c>
      <c r="AF565" t="str">
        <f>IF(原始数据!AN566="","",IF(COUNTIF(原始数据!566:566,原始数据!AN566)&gt;1,"×",""))</f>
        <v/>
      </c>
      <c r="AG565" t="str">
        <f>IF(原始数据!AO566="","",IF(COUNTIF(原始数据!566:566,原始数据!AO566)&gt;1,"×",""))</f>
        <v/>
      </c>
      <c r="AH565" t="str">
        <f>IF(原始数据!AP566="","",IF(COUNTIF(原始数据!566:566,原始数据!AP566)&gt;1,"×",""))</f>
        <v/>
      </c>
      <c r="AI565" t="str">
        <f>IF(原始数据!AQ566="","",IF(COUNTIF(原始数据!566:566,原始数据!AQ566)&gt;1,"×",""))</f>
        <v/>
      </c>
      <c r="AJ565" t="str">
        <f>IF(原始数据!AR566="","",IF(COUNTIF(原始数据!566:566,原始数据!AR566)&gt;1,"×",""))</f>
        <v/>
      </c>
      <c r="AK565" t="str">
        <f>IF(原始数据!AS566="","",IF(COUNTIF(原始数据!566:566,原始数据!AS566)&gt;1,"×",""))</f>
        <v/>
      </c>
      <c r="AL565" t="str">
        <f>IF(原始数据!AT566="","",IF(COUNTIF(原始数据!566:566,原始数据!AT566)&gt;1,"×",""))</f>
        <v/>
      </c>
      <c r="AM565" t="str">
        <f>IF(原始数据!AU566="","",IF(COUNTIF(原始数据!566:566,原始数据!AU566)&gt;1,"×",""))</f>
        <v/>
      </c>
      <c r="AN565" t="str">
        <f>IF(原始数据!AV566="","",IF(COUNTIF(原始数据!566:566,原始数据!AV566)&gt;1,"×",""))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IF(原始数据!X567="-","",IF(原始数据!X567="","",IF(COUNT(FIND(原始数据!X567,原始数据!567:567))=2,"×","")))</f>
        <v/>
      </c>
      <c r="W566" t="str">
        <f>IF(原始数据!Y567="","",IF(COUNTIF(原始数据!567:567,原始数据!Y567)&gt;1,"×",""))</f>
        <v/>
      </c>
      <c r="X566" t="str">
        <f>IF(原始数据!Z567="","",IF(COUNTIF(原始数据!567:567,原始数据!Z567)&gt;1,"×",""))</f>
        <v/>
      </c>
      <c r="Y566" t="str">
        <f>IF(原始数据!AB567="","",IF(COUNTIF(原始数据!567:567,原始数据!AB567)&gt;1,"×",""))</f>
        <v/>
      </c>
      <c r="Z566" t="str">
        <f>IF(原始数据!AC567="","",IF(COUNTIF(原始数据!567:567,原始数据!AC567)&gt;1,"×",""))</f>
        <v/>
      </c>
      <c r="AA566" t="str">
        <f>IF(原始数据!AE567="","",IF(COUNTIF(原始数据!567:567,原始数据!AE567)&gt;1,"×",""))</f>
        <v/>
      </c>
      <c r="AB566" t="str">
        <f>IF(原始数据!AF567="","",IF(COUNTIF(原始数据!567:567,原始数据!AF567)&gt;1,"×",""))</f>
        <v/>
      </c>
      <c r="AC566" t="str">
        <f>IF(原始数据!AK567="","",IF(COUNTIF(原始数据!567:567,原始数据!AK567)&gt;1,"×",""))</f>
        <v/>
      </c>
      <c r="AD566" t="str">
        <f>IF(原始数据!AL567="","",IF(COUNTIF(原始数据!567:567,原始数据!AL567)&gt;1,"×",""))</f>
        <v/>
      </c>
      <c r="AE566" t="str">
        <f>IF(原始数据!AM567="","",IF(COUNTIF(原始数据!567:567,原始数据!AM567)&gt;1,"×",""))</f>
        <v/>
      </c>
      <c r="AF566" t="str">
        <f>IF(原始数据!AN567="","",IF(COUNTIF(原始数据!567:567,原始数据!AN567)&gt;1,"×",""))</f>
        <v/>
      </c>
      <c r="AG566" t="str">
        <f>IF(原始数据!AO567="","",IF(COUNTIF(原始数据!567:567,原始数据!AO567)&gt;1,"×",""))</f>
        <v/>
      </c>
      <c r="AH566" t="str">
        <f>IF(原始数据!AP567="","",IF(COUNTIF(原始数据!567:567,原始数据!AP567)&gt;1,"×",""))</f>
        <v/>
      </c>
      <c r="AI566" t="str">
        <f>IF(原始数据!AQ567="","",IF(COUNTIF(原始数据!567:567,原始数据!AQ567)&gt;1,"×",""))</f>
        <v/>
      </c>
      <c r="AJ566" t="str">
        <f>IF(原始数据!AR567="","",IF(COUNTIF(原始数据!567:567,原始数据!AR567)&gt;1,"×",""))</f>
        <v/>
      </c>
      <c r="AK566" t="str">
        <f>IF(原始数据!AS567="","",IF(COUNTIF(原始数据!567:567,原始数据!AS567)&gt;1,"×",""))</f>
        <v/>
      </c>
      <c r="AL566" t="str">
        <f>IF(原始数据!AT567="","",IF(COUNTIF(原始数据!567:567,原始数据!AT567)&gt;1,"×",""))</f>
        <v/>
      </c>
      <c r="AM566" t="str">
        <f>IF(原始数据!AU567="","",IF(COUNTIF(原始数据!567:567,原始数据!AU567)&gt;1,"×",""))</f>
        <v/>
      </c>
      <c r="AN566" t="str">
        <f>IF(原始数据!AV567="","",IF(COUNTIF(原始数据!567:567,原始数据!AV567)&gt;1,"×",""))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IF(原始数据!X568="-","",IF(原始数据!X568="","",IF(COUNT(FIND(原始数据!X568,原始数据!568:568))=2,"×","")))</f>
        <v/>
      </c>
      <c r="W567" t="str">
        <f>IF(原始数据!Y568="","",IF(COUNTIF(原始数据!568:568,原始数据!Y568)&gt;1,"×",""))</f>
        <v/>
      </c>
      <c r="X567" t="str">
        <f>IF(原始数据!Z568="","",IF(COUNTIF(原始数据!568:568,原始数据!Z568)&gt;1,"×",""))</f>
        <v/>
      </c>
      <c r="Y567" t="str">
        <f>IF(原始数据!AB568="","",IF(COUNTIF(原始数据!568:568,原始数据!AB568)&gt;1,"×",""))</f>
        <v/>
      </c>
      <c r="Z567" t="str">
        <f>IF(原始数据!AC568="","",IF(COUNTIF(原始数据!568:568,原始数据!AC568)&gt;1,"×",""))</f>
        <v/>
      </c>
      <c r="AA567" t="str">
        <f>IF(原始数据!AE568="","",IF(COUNTIF(原始数据!568:568,原始数据!AE568)&gt;1,"×",""))</f>
        <v/>
      </c>
      <c r="AB567" t="str">
        <f>IF(原始数据!AF568="","",IF(COUNTIF(原始数据!568:568,原始数据!AF568)&gt;1,"×",""))</f>
        <v/>
      </c>
      <c r="AC567" t="str">
        <f>IF(原始数据!AK568="","",IF(COUNTIF(原始数据!568:568,原始数据!AK568)&gt;1,"×",""))</f>
        <v/>
      </c>
      <c r="AD567" t="str">
        <f>IF(原始数据!AL568="","",IF(COUNTIF(原始数据!568:568,原始数据!AL568)&gt;1,"×",""))</f>
        <v/>
      </c>
      <c r="AE567" t="str">
        <f>IF(原始数据!AM568="","",IF(COUNTIF(原始数据!568:568,原始数据!AM568)&gt;1,"×",""))</f>
        <v/>
      </c>
      <c r="AF567" t="str">
        <f>IF(原始数据!AN568="","",IF(COUNTIF(原始数据!568:568,原始数据!AN568)&gt;1,"×",""))</f>
        <v/>
      </c>
      <c r="AG567" t="str">
        <f>IF(原始数据!AO568="","",IF(COUNTIF(原始数据!568:568,原始数据!AO568)&gt;1,"×",""))</f>
        <v/>
      </c>
      <c r="AH567" t="str">
        <f>IF(原始数据!AP568="","",IF(COUNTIF(原始数据!568:568,原始数据!AP568)&gt;1,"×",""))</f>
        <v/>
      </c>
      <c r="AI567" t="str">
        <f>IF(原始数据!AQ568="","",IF(COUNTIF(原始数据!568:568,原始数据!AQ568)&gt;1,"×",""))</f>
        <v/>
      </c>
      <c r="AJ567" t="str">
        <f>IF(原始数据!AR568="","",IF(COUNTIF(原始数据!568:568,原始数据!AR568)&gt;1,"×",""))</f>
        <v/>
      </c>
      <c r="AK567" t="str">
        <f>IF(原始数据!AS568="","",IF(COUNTIF(原始数据!568:568,原始数据!AS568)&gt;1,"×",""))</f>
        <v/>
      </c>
      <c r="AL567" t="str">
        <f>IF(原始数据!AT568="","",IF(COUNTIF(原始数据!568:568,原始数据!AT568)&gt;1,"×",""))</f>
        <v/>
      </c>
      <c r="AM567" t="str">
        <f>IF(原始数据!AU568="","",IF(COUNTIF(原始数据!568:568,原始数据!AU568)&gt;1,"×",""))</f>
        <v/>
      </c>
      <c r="AN567" t="str">
        <f>IF(原始数据!AV568="","",IF(COUNTIF(原始数据!568:568,原始数据!AV568)&gt;1,"×",""))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IF(原始数据!X569="-","",IF(原始数据!X569="","",IF(COUNT(FIND(原始数据!X569,原始数据!569:569))=2,"×","")))</f>
        <v/>
      </c>
      <c r="W568" t="str">
        <f>IF(原始数据!Y569="","",IF(COUNTIF(原始数据!569:569,原始数据!Y569)&gt;1,"×",""))</f>
        <v/>
      </c>
      <c r="X568" t="str">
        <f>IF(原始数据!Z569="","",IF(COUNTIF(原始数据!569:569,原始数据!Z569)&gt;1,"×",""))</f>
        <v/>
      </c>
      <c r="Y568" t="str">
        <f>IF(原始数据!AB569="","",IF(COUNTIF(原始数据!569:569,原始数据!AB569)&gt;1,"×",""))</f>
        <v/>
      </c>
      <c r="Z568" t="str">
        <f>IF(原始数据!AC569="","",IF(COUNTIF(原始数据!569:569,原始数据!AC569)&gt;1,"×",""))</f>
        <v/>
      </c>
      <c r="AA568" t="str">
        <f>IF(原始数据!AE569="","",IF(COUNTIF(原始数据!569:569,原始数据!AE569)&gt;1,"×",""))</f>
        <v/>
      </c>
      <c r="AB568" t="str">
        <f>IF(原始数据!AF569="","",IF(COUNTIF(原始数据!569:569,原始数据!AF569)&gt;1,"×",""))</f>
        <v/>
      </c>
      <c r="AC568" t="str">
        <f>IF(原始数据!AK569="","",IF(COUNTIF(原始数据!569:569,原始数据!AK569)&gt;1,"×",""))</f>
        <v/>
      </c>
      <c r="AD568" t="str">
        <f>IF(原始数据!AL569="","",IF(COUNTIF(原始数据!569:569,原始数据!AL569)&gt;1,"×",""))</f>
        <v/>
      </c>
      <c r="AE568" t="str">
        <f>IF(原始数据!AM569="","",IF(COUNTIF(原始数据!569:569,原始数据!AM569)&gt;1,"×",""))</f>
        <v/>
      </c>
      <c r="AF568" t="str">
        <f>IF(原始数据!AN569="","",IF(COUNTIF(原始数据!569:569,原始数据!AN569)&gt;1,"×",""))</f>
        <v/>
      </c>
      <c r="AG568" t="str">
        <f>IF(原始数据!AO569="","",IF(COUNTIF(原始数据!569:569,原始数据!AO569)&gt;1,"×",""))</f>
        <v/>
      </c>
      <c r="AH568" t="str">
        <f>IF(原始数据!AP569="","",IF(COUNTIF(原始数据!569:569,原始数据!AP569)&gt;1,"×",""))</f>
        <v/>
      </c>
      <c r="AI568" t="str">
        <f>IF(原始数据!AQ569="","",IF(COUNTIF(原始数据!569:569,原始数据!AQ569)&gt;1,"×",""))</f>
        <v/>
      </c>
      <c r="AJ568" t="str">
        <f>IF(原始数据!AR569="","",IF(COUNTIF(原始数据!569:569,原始数据!AR569)&gt;1,"×",""))</f>
        <v/>
      </c>
      <c r="AK568" t="str">
        <f>IF(原始数据!AS569="","",IF(COUNTIF(原始数据!569:569,原始数据!AS569)&gt;1,"×",""))</f>
        <v/>
      </c>
      <c r="AL568" t="str">
        <f>IF(原始数据!AT569="","",IF(COUNTIF(原始数据!569:569,原始数据!AT569)&gt;1,"×",""))</f>
        <v/>
      </c>
      <c r="AM568" t="str">
        <f>IF(原始数据!AU569="","",IF(COUNTIF(原始数据!569:569,原始数据!AU569)&gt;1,"×",""))</f>
        <v/>
      </c>
      <c r="AN568" t="str">
        <f>IF(原始数据!AV569="","",IF(COUNTIF(原始数据!569:569,原始数据!AV569)&gt;1,"×",""))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IF(原始数据!X570="-","",IF(原始数据!X570="","",IF(COUNT(FIND(原始数据!X570,原始数据!570:570))=2,"×","")))</f>
        <v/>
      </c>
      <c r="W569" t="str">
        <f>IF(原始数据!Y570="","",IF(COUNTIF(原始数据!570:570,原始数据!Y570)&gt;1,"×",""))</f>
        <v/>
      </c>
      <c r="X569" t="str">
        <f>IF(原始数据!Z570="","",IF(COUNTIF(原始数据!570:570,原始数据!Z570)&gt;1,"×",""))</f>
        <v/>
      </c>
      <c r="Y569" t="str">
        <f>IF(原始数据!AB570="","",IF(COUNTIF(原始数据!570:570,原始数据!AB570)&gt;1,"×",""))</f>
        <v/>
      </c>
      <c r="Z569" t="str">
        <f>IF(原始数据!AC570="","",IF(COUNTIF(原始数据!570:570,原始数据!AC570)&gt;1,"×",""))</f>
        <v/>
      </c>
      <c r="AA569" t="str">
        <f>IF(原始数据!AE570="","",IF(COUNTIF(原始数据!570:570,原始数据!AE570)&gt;1,"×",""))</f>
        <v/>
      </c>
      <c r="AB569" t="str">
        <f>IF(原始数据!AF570="","",IF(COUNTIF(原始数据!570:570,原始数据!AF570)&gt;1,"×",""))</f>
        <v/>
      </c>
      <c r="AC569" t="str">
        <f>IF(原始数据!AK570="","",IF(COUNTIF(原始数据!570:570,原始数据!AK570)&gt;1,"×",""))</f>
        <v/>
      </c>
      <c r="AD569" t="str">
        <f>IF(原始数据!AL570="","",IF(COUNTIF(原始数据!570:570,原始数据!AL570)&gt;1,"×",""))</f>
        <v/>
      </c>
      <c r="AE569" t="str">
        <f>IF(原始数据!AM570="","",IF(COUNTIF(原始数据!570:570,原始数据!AM570)&gt;1,"×",""))</f>
        <v/>
      </c>
      <c r="AF569" t="str">
        <f>IF(原始数据!AN570="","",IF(COUNTIF(原始数据!570:570,原始数据!AN570)&gt;1,"×",""))</f>
        <v/>
      </c>
      <c r="AG569" t="str">
        <f>IF(原始数据!AO570="","",IF(COUNTIF(原始数据!570:570,原始数据!AO570)&gt;1,"×",""))</f>
        <v/>
      </c>
      <c r="AH569" t="str">
        <f>IF(原始数据!AP570="","",IF(COUNTIF(原始数据!570:570,原始数据!AP570)&gt;1,"×",""))</f>
        <v/>
      </c>
      <c r="AI569" t="str">
        <f>IF(原始数据!AQ570="","",IF(COUNTIF(原始数据!570:570,原始数据!AQ570)&gt;1,"×",""))</f>
        <v/>
      </c>
      <c r="AJ569" t="str">
        <f>IF(原始数据!AR570="","",IF(COUNTIF(原始数据!570:570,原始数据!AR570)&gt;1,"×",""))</f>
        <v/>
      </c>
      <c r="AK569" t="str">
        <f>IF(原始数据!AS570="","",IF(COUNTIF(原始数据!570:570,原始数据!AS570)&gt;1,"×",""))</f>
        <v/>
      </c>
      <c r="AL569" t="str">
        <f>IF(原始数据!AT570="","",IF(COUNTIF(原始数据!570:570,原始数据!AT570)&gt;1,"×",""))</f>
        <v/>
      </c>
      <c r="AM569" t="str">
        <f>IF(原始数据!AU570="","",IF(COUNTIF(原始数据!570:570,原始数据!AU570)&gt;1,"×",""))</f>
        <v/>
      </c>
      <c r="AN569" t="str">
        <f>IF(原始数据!AV570="","",IF(COUNTIF(原始数据!570:570,原始数据!AV570)&gt;1,"×",""))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IF(原始数据!X571="-","",IF(原始数据!X571="","",IF(COUNT(FIND(原始数据!X571,原始数据!571:571))=2,"×","")))</f>
        <v/>
      </c>
      <c r="W570" t="str">
        <f>IF(原始数据!Y571="","",IF(COUNTIF(原始数据!571:571,原始数据!Y571)&gt;1,"×",""))</f>
        <v/>
      </c>
      <c r="X570" t="str">
        <f>IF(原始数据!Z571="","",IF(COUNTIF(原始数据!571:571,原始数据!Z571)&gt;1,"×",""))</f>
        <v/>
      </c>
      <c r="Y570" t="str">
        <f>IF(原始数据!AB571="","",IF(COUNTIF(原始数据!571:571,原始数据!AB571)&gt;1,"×",""))</f>
        <v/>
      </c>
      <c r="Z570" t="str">
        <f>IF(原始数据!AC571="","",IF(COUNTIF(原始数据!571:571,原始数据!AC571)&gt;1,"×",""))</f>
        <v/>
      </c>
      <c r="AA570" t="str">
        <f>IF(原始数据!AE571="","",IF(COUNTIF(原始数据!571:571,原始数据!AE571)&gt;1,"×",""))</f>
        <v/>
      </c>
      <c r="AB570" t="str">
        <f>IF(原始数据!AF571="","",IF(COUNTIF(原始数据!571:571,原始数据!AF571)&gt;1,"×",""))</f>
        <v/>
      </c>
      <c r="AC570" t="str">
        <f>IF(原始数据!AK571="","",IF(COUNTIF(原始数据!571:571,原始数据!AK571)&gt;1,"×",""))</f>
        <v/>
      </c>
      <c r="AD570" t="str">
        <f>IF(原始数据!AL571="","",IF(COUNTIF(原始数据!571:571,原始数据!AL571)&gt;1,"×",""))</f>
        <v/>
      </c>
      <c r="AE570" t="str">
        <f>IF(原始数据!AM571="","",IF(COUNTIF(原始数据!571:571,原始数据!AM571)&gt;1,"×",""))</f>
        <v/>
      </c>
      <c r="AF570" t="str">
        <f>IF(原始数据!AN571="","",IF(COUNTIF(原始数据!571:571,原始数据!AN571)&gt;1,"×",""))</f>
        <v/>
      </c>
      <c r="AG570" t="str">
        <f>IF(原始数据!AO571="","",IF(COUNTIF(原始数据!571:571,原始数据!AO571)&gt;1,"×",""))</f>
        <v/>
      </c>
      <c r="AH570" t="str">
        <f>IF(原始数据!AP571="","",IF(COUNTIF(原始数据!571:571,原始数据!AP571)&gt;1,"×",""))</f>
        <v/>
      </c>
      <c r="AI570" t="str">
        <f>IF(原始数据!AQ571="","",IF(COUNTIF(原始数据!571:571,原始数据!AQ571)&gt;1,"×",""))</f>
        <v/>
      </c>
      <c r="AJ570" t="str">
        <f>IF(原始数据!AR571="","",IF(COUNTIF(原始数据!571:571,原始数据!AR571)&gt;1,"×",""))</f>
        <v/>
      </c>
      <c r="AK570" t="str">
        <f>IF(原始数据!AS571="","",IF(COUNTIF(原始数据!571:571,原始数据!AS571)&gt;1,"×",""))</f>
        <v/>
      </c>
      <c r="AL570" t="str">
        <f>IF(原始数据!AT571="","",IF(COUNTIF(原始数据!571:571,原始数据!AT571)&gt;1,"×",""))</f>
        <v/>
      </c>
      <c r="AM570" t="str">
        <f>IF(原始数据!AU571="","",IF(COUNTIF(原始数据!571:571,原始数据!AU571)&gt;1,"×",""))</f>
        <v/>
      </c>
      <c r="AN570" t="str">
        <f>IF(原始数据!AV571="","",IF(COUNTIF(原始数据!571:571,原始数据!AV571)&gt;1,"×",""))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IF(原始数据!X572="-","",IF(原始数据!X572="","",IF(COUNT(FIND(原始数据!X572,原始数据!572:572))=2,"×","")))</f>
        <v/>
      </c>
      <c r="W571" t="str">
        <f>IF(原始数据!Y572="","",IF(COUNTIF(原始数据!572:572,原始数据!Y572)&gt;1,"×",""))</f>
        <v/>
      </c>
      <c r="X571" t="str">
        <f>IF(原始数据!Z572="","",IF(COUNTIF(原始数据!572:572,原始数据!Z572)&gt;1,"×",""))</f>
        <v/>
      </c>
      <c r="Y571" t="str">
        <f>IF(原始数据!AB572="","",IF(COUNTIF(原始数据!572:572,原始数据!AB572)&gt;1,"×",""))</f>
        <v/>
      </c>
      <c r="Z571" t="str">
        <f>IF(原始数据!AC572="","",IF(COUNTIF(原始数据!572:572,原始数据!AC572)&gt;1,"×",""))</f>
        <v/>
      </c>
      <c r="AA571" t="str">
        <f>IF(原始数据!AE572="","",IF(COUNTIF(原始数据!572:572,原始数据!AE572)&gt;1,"×",""))</f>
        <v/>
      </c>
      <c r="AB571" t="str">
        <f>IF(原始数据!AF572="","",IF(COUNTIF(原始数据!572:572,原始数据!AF572)&gt;1,"×",""))</f>
        <v/>
      </c>
      <c r="AC571" t="str">
        <f>IF(原始数据!AK572="","",IF(COUNTIF(原始数据!572:572,原始数据!AK572)&gt;1,"×",""))</f>
        <v/>
      </c>
      <c r="AD571" t="str">
        <f>IF(原始数据!AL572="","",IF(COUNTIF(原始数据!572:572,原始数据!AL572)&gt;1,"×",""))</f>
        <v/>
      </c>
      <c r="AE571" t="str">
        <f>IF(原始数据!AM572="","",IF(COUNTIF(原始数据!572:572,原始数据!AM572)&gt;1,"×",""))</f>
        <v/>
      </c>
      <c r="AF571" t="str">
        <f>IF(原始数据!AN572="","",IF(COUNTIF(原始数据!572:572,原始数据!AN572)&gt;1,"×",""))</f>
        <v/>
      </c>
      <c r="AG571" t="str">
        <f>IF(原始数据!AO572="","",IF(COUNTIF(原始数据!572:572,原始数据!AO572)&gt;1,"×",""))</f>
        <v/>
      </c>
      <c r="AH571" t="str">
        <f>IF(原始数据!AP572="","",IF(COUNTIF(原始数据!572:572,原始数据!AP572)&gt;1,"×",""))</f>
        <v/>
      </c>
      <c r="AI571" t="str">
        <f>IF(原始数据!AQ572="","",IF(COUNTIF(原始数据!572:572,原始数据!AQ572)&gt;1,"×",""))</f>
        <v/>
      </c>
      <c r="AJ571" t="str">
        <f>IF(原始数据!AR572="","",IF(COUNTIF(原始数据!572:572,原始数据!AR572)&gt;1,"×",""))</f>
        <v/>
      </c>
      <c r="AK571" t="str">
        <f>IF(原始数据!AS572="","",IF(COUNTIF(原始数据!572:572,原始数据!AS572)&gt;1,"×",""))</f>
        <v/>
      </c>
      <c r="AL571" t="str">
        <f>IF(原始数据!AT572="","",IF(COUNTIF(原始数据!572:572,原始数据!AT572)&gt;1,"×",""))</f>
        <v/>
      </c>
      <c r="AM571" t="str">
        <f>IF(原始数据!AU572="","",IF(COUNTIF(原始数据!572:572,原始数据!AU572)&gt;1,"×",""))</f>
        <v/>
      </c>
      <c r="AN571" t="str">
        <f>IF(原始数据!AV572="","",IF(COUNTIF(原始数据!572:572,原始数据!AV572)&gt;1,"×",""))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IF(原始数据!X573="-","",IF(原始数据!X573="","",IF(COUNT(FIND(原始数据!X573,原始数据!573:573))=2,"×","")))</f>
        <v/>
      </c>
      <c r="W572" t="str">
        <f>IF(原始数据!Y573="","",IF(COUNTIF(原始数据!573:573,原始数据!Y573)&gt;1,"×",""))</f>
        <v/>
      </c>
      <c r="X572" t="str">
        <f>IF(原始数据!Z573="","",IF(COUNTIF(原始数据!573:573,原始数据!Z573)&gt;1,"×",""))</f>
        <v/>
      </c>
      <c r="Y572" t="str">
        <f>IF(原始数据!AB573="","",IF(COUNTIF(原始数据!573:573,原始数据!AB573)&gt;1,"×",""))</f>
        <v/>
      </c>
      <c r="Z572" t="str">
        <f>IF(原始数据!AC573="","",IF(COUNTIF(原始数据!573:573,原始数据!AC573)&gt;1,"×",""))</f>
        <v/>
      </c>
      <c r="AA572" t="str">
        <f>IF(原始数据!AE573="","",IF(COUNTIF(原始数据!573:573,原始数据!AE573)&gt;1,"×",""))</f>
        <v/>
      </c>
      <c r="AB572" t="str">
        <f>IF(原始数据!AF573="","",IF(COUNTIF(原始数据!573:573,原始数据!AF573)&gt;1,"×",""))</f>
        <v/>
      </c>
      <c r="AC572" t="str">
        <f>IF(原始数据!AK573="","",IF(COUNTIF(原始数据!573:573,原始数据!AK573)&gt;1,"×",""))</f>
        <v/>
      </c>
      <c r="AD572" t="str">
        <f>IF(原始数据!AL573="","",IF(COUNTIF(原始数据!573:573,原始数据!AL573)&gt;1,"×",""))</f>
        <v/>
      </c>
      <c r="AE572" t="str">
        <f>IF(原始数据!AM573="","",IF(COUNTIF(原始数据!573:573,原始数据!AM573)&gt;1,"×",""))</f>
        <v/>
      </c>
      <c r="AF572" t="str">
        <f>IF(原始数据!AN573="","",IF(COUNTIF(原始数据!573:573,原始数据!AN573)&gt;1,"×",""))</f>
        <v/>
      </c>
      <c r="AG572" t="str">
        <f>IF(原始数据!AO573="","",IF(COUNTIF(原始数据!573:573,原始数据!AO573)&gt;1,"×",""))</f>
        <v/>
      </c>
      <c r="AH572" t="str">
        <f>IF(原始数据!AP573="","",IF(COUNTIF(原始数据!573:573,原始数据!AP573)&gt;1,"×",""))</f>
        <v/>
      </c>
      <c r="AI572" t="str">
        <f>IF(原始数据!AQ573="","",IF(COUNTIF(原始数据!573:573,原始数据!AQ573)&gt;1,"×",""))</f>
        <v/>
      </c>
      <c r="AJ572" t="str">
        <f>IF(原始数据!AR573="","",IF(COUNTIF(原始数据!573:573,原始数据!AR573)&gt;1,"×",""))</f>
        <v/>
      </c>
      <c r="AK572" t="str">
        <f>IF(原始数据!AS573="","",IF(COUNTIF(原始数据!573:573,原始数据!AS573)&gt;1,"×",""))</f>
        <v/>
      </c>
      <c r="AL572" t="str">
        <f>IF(原始数据!AT573="","",IF(COUNTIF(原始数据!573:573,原始数据!AT573)&gt;1,"×",""))</f>
        <v/>
      </c>
      <c r="AM572" t="str">
        <f>IF(原始数据!AU573="","",IF(COUNTIF(原始数据!573:573,原始数据!AU573)&gt;1,"×",""))</f>
        <v/>
      </c>
      <c r="AN572" t="str">
        <f>IF(原始数据!AV573="","",IF(COUNTIF(原始数据!573:573,原始数据!AV573)&gt;1,"×",""))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IF(原始数据!X574="-","",IF(原始数据!X574="","",IF(COUNT(FIND(原始数据!X574,原始数据!574:574))=2,"×","")))</f>
        <v/>
      </c>
      <c r="W573" t="str">
        <f>IF(原始数据!Y574="","",IF(COUNTIF(原始数据!574:574,原始数据!Y574)&gt;1,"×",""))</f>
        <v/>
      </c>
      <c r="X573" t="str">
        <f>IF(原始数据!Z574="","",IF(COUNTIF(原始数据!574:574,原始数据!Z574)&gt;1,"×",""))</f>
        <v/>
      </c>
      <c r="Y573" t="str">
        <f>IF(原始数据!AB574="","",IF(COUNTIF(原始数据!574:574,原始数据!AB574)&gt;1,"×",""))</f>
        <v/>
      </c>
      <c r="Z573" t="str">
        <f>IF(原始数据!AC574="","",IF(COUNTIF(原始数据!574:574,原始数据!AC574)&gt;1,"×",""))</f>
        <v/>
      </c>
      <c r="AA573" t="str">
        <f>IF(原始数据!AE574="","",IF(COUNTIF(原始数据!574:574,原始数据!AE574)&gt;1,"×",""))</f>
        <v/>
      </c>
      <c r="AB573" t="str">
        <f>IF(原始数据!AF574="","",IF(COUNTIF(原始数据!574:574,原始数据!AF574)&gt;1,"×",""))</f>
        <v/>
      </c>
      <c r="AC573" t="str">
        <f>IF(原始数据!AK574="","",IF(COUNTIF(原始数据!574:574,原始数据!AK574)&gt;1,"×",""))</f>
        <v/>
      </c>
      <c r="AD573" t="str">
        <f>IF(原始数据!AL574="","",IF(COUNTIF(原始数据!574:574,原始数据!AL574)&gt;1,"×",""))</f>
        <v/>
      </c>
      <c r="AE573" t="str">
        <f>IF(原始数据!AM574="","",IF(COUNTIF(原始数据!574:574,原始数据!AM574)&gt;1,"×",""))</f>
        <v/>
      </c>
      <c r="AF573" t="str">
        <f>IF(原始数据!AN574="","",IF(COUNTIF(原始数据!574:574,原始数据!AN574)&gt;1,"×",""))</f>
        <v/>
      </c>
      <c r="AG573" t="str">
        <f>IF(原始数据!AO574="","",IF(COUNTIF(原始数据!574:574,原始数据!AO574)&gt;1,"×",""))</f>
        <v/>
      </c>
      <c r="AH573" t="str">
        <f>IF(原始数据!AP574="","",IF(COUNTIF(原始数据!574:574,原始数据!AP574)&gt;1,"×",""))</f>
        <v/>
      </c>
      <c r="AI573" t="str">
        <f>IF(原始数据!AQ574="","",IF(COUNTIF(原始数据!574:574,原始数据!AQ574)&gt;1,"×",""))</f>
        <v/>
      </c>
      <c r="AJ573" t="str">
        <f>IF(原始数据!AR574="","",IF(COUNTIF(原始数据!574:574,原始数据!AR574)&gt;1,"×",""))</f>
        <v/>
      </c>
      <c r="AK573" t="str">
        <f>IF(原始数据!AS574="","",IF(COUNTIF(原始数据!574:574,原始数据!AS574)&gt;1,"×",""))</f>
        <v/>
      </c>
      <c r="AL573" t="str">
        <f>IF(原始数据!AT574="","",IF(COUNTIF(原始数据!574:574,原始数据!AT574)&gt;1,"×",""))</f>
        <v/>
      </c>
      <c r="AM573" t="str">
        <f>IF(原始数据!AU574="","",IF(COUNTIF(原始数据!574:574,原始数据!AU574)&gt;1,"×",""))</f>
        <v/>
      </c>
      <c r="AN573" t="str">
        <f>IF(原始数据!AV574="","",IF(COUNTIF(原始数据!574:574,原始数据!AV574)&gt;1,"×",""))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IF(原始数据!X575="-","",IF(原始数据!X575="","",IF(COUNT(FIND(原始数据!X575,原始数据!575:575))=2,"×","")))</f>
        <v/>
      </c>
      <c r="W574" t="str">
        <f>IF(原始数据!Y575="","",IF(COUNTIF(原始数据!575:575,原始数据!Y575)&gt;1,"×",""))</f>
        <v/>
      </c>
      <c r="X574" t="str">
        <f>IF(原始数据!Z575="","",IF(COUNTIF(原始数据!575:575,原始数据!Z575)&gt;1,"×",""))</f>
        <v/>
      </c>
      <c r="Y574" t="str">
        <f>IF(原始数据!AB575="","",IF(COUNTIF(原始数据!575:575,原始数据!AB575)&gt;1,"×",""))</f>
        <v/>
      </c>
      <c r="Z574" t="str">
        <f>IF(原始数据!AC575="","",IF(COUNTIF(原始数据!575:575,原始数据!AC575)&gt;1,"×",""))</f>
        <v/>
      </c>
      <c r="AA574" t="str">
        <f>IF(原始数据!AE575="","",IF(COUNTIF(原始数据!575:575,原始数据!AE575)&gt;1,"×",""))</f>
        <v/>
      </c>
      <c r="AB574" t="str">
        <f>IF(原始数据!AF575="","",IF(COUNTIF(原始数据!575:575,原始数据!AF575)&gt;1,"×",""))</f>
        <v/>
      </c>
      <c r="AC574" t="str">
        <f>IF(原始数据!AK575="","",IF(COUNTIF(原始数据!575:575,原始数据!AK575)&gt;1,"×",""))</f>
        <v/>
      </c>
      <c r="AD574" t="str">
        <f>IF(原始数据!AL575="","",IF(COUNTIF(原始数据!575:575,原始数据!AL575)&gt;1,"×",""))</f>
        <v/>
      </c>
      <c r="AE574" t="str">
        <f>IF(原始数据!AM575="","",IF(COUNTIF(原始数据!575:575,原始数据!AM575)&gt;1,"×",""))</f>
        <v/>
      </c>
      <c r="AF574" t="str">
        <f>IF(原始数据!AN575="","",IF(COUNTIF(原始数据!575:575,原始数据!AN575)&gt;1,"×",""))</f>
        <v/>
      </c>
      <c r="AG574" t="str">
        <f>IF(原始数据!AO575="","",IF(COUNTIF(原始数据!575:575,原始数据!AO575)&gt;1,"×",""))</f>
        <v/>
      </c>
      <c r="AH574" t="str">
        <f>IF(原始数据!AP575="","",IF(COUNTIF(原始数据!575:575,原始数据!AP575)&gt;1,"×",""))</f>
        <v/>
      </c>
      <c r="AI574" t="str">
        <f>IF(原始数据!AQ575="","",IF(COUNTIF(原始数据!575:575,原始数据!AQ575)&gt;1,"×",""))</f>
        <v/>
      </c>
      <c r="AJ574" t="str">
        <f>IF(原始数据!AR575="","",IF(COUNTIF(原始数据!575:575,原始数据!AR575)&gt;1,"×",""))</f>
        <v/>
      </c>
      <c r="AK574" t="str">
        <f>IF(原始数据!AS575="","",IF(COUNTIF(原始数据!575:575,原始数据!AS575)&gt;1,"×",""))</f>
        <v/>
      </c>
      <c r="AL574" t="str">
        <f>IF(原始数据!AT575="","",IF(COUNTIF(原始数据!575:575,原始数据!AT575)&gt;1,"×",""))</f>
        <v/>
      </c>
      <c r="AM574" t="str">
        <f>IF(原始数据!AU575="","",IF(COUNTIF(原始数据!575:575,原始数据!AU575)&gt;1,"×",""))</f>
        <v/>
      </c>
      <c r="AN574" t="str">
        <f>IF(原始数据!AV575="","",IF(COUNTIF(原始数据!575:575,原始数据!AV575)&gt;1,"×",""))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IF(原始数据!X576="-","",IF(原始数据!X576="","",IF(COUNT(FIND(原始数据!X576,原始数据!576:576))=2,"×","")))</f>
        <v/>
      </c>
      <c r="W575" t="str">
        <f>IF(原始数据!Y576="","",IF(COUNTIF(原始数据!576:576,原始数据!Y576)&gt;1,"×",""))</f>
        <v/>
      </c>
      <c r="X575" t="str">
        <f>IF(原始数据!Z576="","",IF(COUNTIF(原始数据!576:576,原始数据!Z576)&gt;1,"×",""))</f>
        <v/>
      </c>
      <c r="Y575" t="str">
        <f>IF(原始数据!AB576="","",IF(COUNTIF(原始数据!576:576,原始数据!AB576)&gt;1,"×",""))</f>
        <v/>
      </c>
      <c r="Z575" t="str">
        <f>IF(原始数据!AC576="","",IF(COUNTIF(原始数据!576:576,原始数据!AC576)&gt;1,"×",""))</f>
        <v/>
      </c>
      <c r="AA575" t="str">
        <f>IF(原始数据!AE576="","",IF(COUNTIF(原始数据!576:576,原始数据!AE576)&gt;1,"×",""))</f>
        <v/>
      </c>
      <c r="AB575" t="str">
        <f>IF(原始数据!AF576="","",IF(COUNTIF(原始数据!576:576,原始数据!AF576)&gt;1,"×",""))</f>
        <v/>
      </c>
      <c r="AC575" t="str">
        <f>IF(原始数据!AK576="","",IF(COUNTIF(原始数据!576:576,原始数据!AK576)&gt;1,"×",""))</f>
        <v/>
      </c>
      <c r="AD575" t="str">
        <f>IF(原始数据!AL576="","",IF(COUNTIF(原始数据!576:576,原始数据!AL576)&gt;1,"×",""))</f>
        <v/>
      </c>
      <c r="AE575" t="str">
        <f>IF(原始数据!AM576="","",IF(COUNTIF(原始数据!576:576,原始数据!AM576)&gt;1,"×",""))</f>
        <v/>
      </c>
      <c r="AF575" t="str">
        <f>IF(原始数据!AN576="","",IF(COUNTIF(原始数据!576:576,原始数据!AN576)&gt;1,"×",""))</f>
        <v/>
      </c>
      <c r="AG575" t="str">
        <f>IF(原始数据!AO576="","",IF(COUNTIF(原始数据!576:576,原始数据!AO576)&gt;1,"×",""))</f>
        <v/>
      </c>
      <c r="AH575" t="str">
        <f>IF(原始数据!AP576="","",IF(COUNTIF(原始数据!576:576,原始数据!AP576)&gt;1,"×",""))</f>
        <v/>
      </c>
      <c r="AI575" t="str">
        <f>IF(原始数据!AQ576="","",IF(COUNTIF(原始数据!576:576,原始数据!AQ576)&gt;1,"×",""))</f>
        <v/>
      </c>
      <c r="AJ575" t="str">
        <f>IF(原始数据!AR576="","",IF(COUNTIF(原始数据!576:576,原始数据!AR576)&gt;1,"×",""))</f>
        <v/>
      </c>
      <c r="AK575" t="str">
        <f>IF(原始数据!AS576="","",IF(COUNTIF(原始数据!576:576,原始数据!AS576)&gt;1,"×",""))</f>
        <v/>
      </c>
      <c r="AL575" t="str">
        <f>IF(原始数据!AT576="","",IF(COUNTIF(原始数据!576:576,原始数据!AT576)&gt;1,"×",""))</f>
        <v/>
      </c>
      <c r="AM575" t="str">
        <f>IF(原始数据!AU576="","",IF(COUNTIF(原始数据!576:576,原始数据!AU576)&gt;1,"×",""))</f>
        <v/>
      </c>
      <c r="AN575" t="str">
        <f>IF(原始数据!AV576="","",IF(COUNTIF(原始数据!576:576,原始数据!AV576)&gt;1,"×",""))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IF(原始数据!X577="-","",IF(原始数据!X577="","",IF(COUNT(FIND(原始数据!X577,原始数据!577:577))=2,"×","")))</f>
        <v/>
      </c>
      <c r="W576" t="str">
        <f>IF(原始数据!Y577="","",IF(COUNTIF(原始数据!577:577,原始数据!Y577)&gt;1,"×",""))</f>
        <v/>
      </c>
      <c r="X576" t="str">
        <f>IF(原始数据!Z577="","",IF(COUNTIF(原始数据!577:577,原始数据!Z577)&gt;1,"×",""))</f>
        <v/>
      </c>
      <c r="Y576" t="str">
        <f>IF(原始数据!AB577="","",IF(COUNTIF(原始数据!577:577,原始数据!AB577)&gt;1,"×",""))</f>
        <v/>
      </c>
      <c r="Z576" t="str">
        <f>IF(原始数据!AC577="","",IF(COUNTIF(原始数据!577:577,原始数据!AC577)&gt;1,"×",""))</f>
        <v/>
      </c>
      <c r="AA576" t="str">
        <f>IF(原始数据!AE577="","",IF(COUNTIF(原始数据!577:577,原始数据!AE577)&gt;1,"×",""))</f>
        <v/>
      </c>
      <c r="AB576" t="str">
        <f>IF(原始数据!AF577="","",IF(COUNTIF(原始数据!577:577,原始数据!AF577)&gt;1,"×",""))</f>
        <v/>
      </c>
      <c r="AC576" t="str">
        <f>IF(原始数据!AK577="","",IF(COUNTIF(原始数据!577:577,原始数据!AK577)&gt;1,"×",""))</f>
        <v/>
      </c>
      <c r="AD576" t="str">
        <f>IF(原始数据!AL577="","",IF(COUNTIF(原始数据!577:577,原始数据!AL577)&gt;1,"×",""))</f>
        <v/>
      </c>
      <c r="AE576" t="str">
        <f>IF(原始数据!AM577="","",IF(COUNTIF(原始数据!577:577,原始数据!AM577)&gt;1,"×",""))</f>
        <v/>
      </c>
      <c r="AF576" t="str">
        <f>IF(原始数据!AN577="","",IF(COUNTIF(原始数据!577:577,原始数据!AN577)&gt;1,"×",""))</f>
        <v/>
      </c>
      <c r="AG576" t="str">
        <f>IF(原始数据!AO577="","",IF(COUNTIF(原始数据!577:577,原始数据!AO577)&gt;1,"×",""))</f>
        <v/>
      </c>
      <c r="AH576" t="str">
        <f>IF(原始数据!AP577="","",IF(COUNTIF(原始数据!577:577,原始数据!AP577)&gt;1,"×",""))</f>
        <v/>
      </c>
      <c r="AI576" t="str">
        <f>IF(原始数据!AQ577="","",IF(COUNTIF(原始数据!577:577,原始数据!AQ577)&gt;1,"×",""))</f>
        <v/>
      </c>
      <c r="AJ576" t="str">
        <f>IF(原始数据!AR577="","",IF(COUNTIF(原始数据!577:577,原始数据!AR577)&gt;1,"×",""))</f>
        <v/>
      </c>
      <c r="AK576" t="str">
        <f>IF(原始数据!AS577="","",IF(COUNTIF(原始数据!577:577,原始数据!AS577)&gt;1,"×",""))</f>
        <v/>
      </c>
      <c r="AL576" t="str">
        <f>IF(原始数据!AT577="","",IF(COUNTIF(原始数据!577:577,原始数据!AT577)&gt;1,"×",""))</f>
        <v/>
      </c>
      <c r="AM576" t="str">
        <f>IF(原始数据!AU577="","",IF(COUNTIF(原始数据!577:577,原始数据!AU577)&gt;1,"×",""))</f>
        <v/>
      </c>
      <c r="AN576" t="str">
        <f>IF(原始数据!AV577="","",IF(COUNTIF(原始数据!577:577,原始数据!AV577)&gt;1,"×",""))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IF(原始数据!X578="-","",IF(原始数据!X578="","",IF(COUNT(FIND(原始数据!X578,原始数据!578:578))=2,"×","")))</f>
        <v/>
      </c>
      <c r="W577" t="str">
        <f>IF(原始数据!Y578="","",IF(COUNTIF(原始数据!578:578,原始数据!Y578)&gt;1,"×",""))</f>
        <v/>
      </c>
      <c r="X577" t="str">
        <f>IF(原始数据!Z578="","",IF(COUNTIF(原始数据!578:578,原始数据!Z578)&gt;1,"×",""))</f>
        <v/>
      </c>
      <c r="Y577" t="str">
        <f>IF(原始数据!AB578="","",IF(COUNTIF(原始数据!578:578,原始数据!AB578)&gt;1,"×",""))</f>
        <v/>
      </c>
      <c r="Z577" t="str">
        <f>IF(原始数据!AC578="","",IF(COUNTIF(原始数据!578:578,原始数据!AC578)&gt;1,"×",""))</f>
        <v/>
      </c>
      <c r="AA577" t="str">
        <f>IF(原始数据!AE578="","",IF(COUNTIF(原始数据!578:578,原始数据!AE578)&gt;1,"×",""))</f>
        <v/>
      </c>
      <c r="AB577" t="str">
        <f>IF(原始数据!AF578="","",IF(COUNTIF(原始数据!578:578,原始数据!AF578)&gt;1,"×",""))</f>
        <v/>
      </c>
      <c r="AC577" t="str">
        <f>IF(原始数据!AK578="","",IF(COUNTIF(原始数据!578:578,原始数据!AK578)&gt;1,"×",""))</f>
        <v/>
      </c>
      <c r="AD577" t="str">
        <f>IF(原始数据!AL578="","",IF(COUNTIF(原始数据!578:578,原始数据!AL578)&gt;1,"×",""))</f>
        <v/>
      </c>
      <c r="AE577" t="str">
        <f>IF(原始数据!AM578="","",IF(COUNTIF(原始数据!578:578,原始数据!AM578)&gt;1,"×",""))</f>
        <v/>
      </c>
      <c r="AF577" t="str">
        <f>IF(原始数据!AN578="","",IF(COUNTIF(原始数据!578:578,原始数据!AN578)&gt;1,"×",""))</f>
        <v/>
      </c>
      <c r="AG577" t="str">
        <f>IF(原始数据!AO578="","",IF(COUNTIF(原始数据!578:578,原始数据!AO578)&gt;1,"×",""))</f>
        <v/>
      </c>
      <c r="AH577" t="str">
        <f>IF(原始数据!AP578="","",IF(COUNTIF(原始数据!578:578,原始数据!AP578)&gt;1,"×",""))</f>
        <v/>
      </c>
      <c r="AI577" t="str">
        <f>IF(原始数据!AQ578="","",IF(COUNTIF(原始数据!578:578,原始数据!AQ578)&gt;1,"×",""))</f>
        <v/>
      </c>
      <c r="AJ577" t="str">
        <f>IF(原始数据!AR578="","",IF(COUNTIF(原始数据!578:578,原始数据!AR578)&gt;1,"×",""))</f>
        <v/>
      </c>
      <c r="AK577" t="str">
        <f>IF(原始数据!AS578="","",IF(COUNTIF(原始数据!578:578,原始数据!AS578)&gt;1,"×",""))</f>
        <v/>
      </c>
      <c r="AL577" t="str">
        <f>IF(原始数据!AT578="","",IF(COUNTIF(原始数据!578:578,原始数据!AT578)&gt;1,"×",""))</f>
        <v/>
      </c>
      <c r="AM577" t="str">
        <f>IF(原始数据!AU578="","",IF(COUNTIF(原始数据!578:578,原始数据!AU578)&gt;1,"×",""))</f>
        <v/>
      </c>
      <c r="AN577" t="str">
        <f>IF(原始数据!AV578="","",IF(COUNTIF(原始数据!578:578,原始数据!AV578)&gt;1,"×",""))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IF(原始数据!X579="-","",IF(原始数据!X579="","",IF(COUNT(FIND(原始数据!X579,原始数据!579:579))=2,"×","")))</f>
        <v/>
      </c>
      <c r="W578" t="str">
        <f>IF(原始数据!Y579="","",IF(COUNTIF(原始数据!579:579,原始数据!Y579)&gt;1,"×",""))</f>
        <v/>
      </c>
      <c r="X578" t="str">
        <f>IF(原始数据!Z579="","",IF(COUNTIF(原始数据!579:579,原始数据!Z579)&gt;1,"×",""))</f>
        <v/>
      </c>
      <c r="Y578" t="str">
        <f>IF(原始数据!AB579="","",IF(COUNTIF(原始数据!579:579,原始数据!AB579)&gt;1,"×",""))</f>
        <v/>
      </c>
      <c r="Z578" t="str">
        <f>IF(原始数据!AC579="","",IF(COUNTIF(原始数据!579:579,原始数据!AC579)&gt;1,"×",""))</f>
        <v/>
      </c>
      <c r="AA578" t="str">
        <f>IF(原始数据!AE579="","",IF(COUNTIF(原始数据!579:579,原始数据!AE579)&gt;1,"×",""))</f>
        <v/>
      </c>
      <c r="AB578" t="str">
        <f>IF(原始数据!AF579="","",IF(COUNTIF(原始数据!579:579,原始数据!AF579)&gt;1,"×",""))</f>
        <v/>
      </c>
      <c r="AC578" t="str">
        <f>IF(原始数据!AK579="","",IF(COUNTIF(原始数据!579:579,原始数据!AK579)&gt;1,"×",""))</f>
        <v/>
      </c>
      <c r="AD578" t="str">
        <f>IF(原始数据!AL579="","",IF(COUNTIF(原始数据!579:579,原始数据!AL579)&gt;1,"×",""))</f>
        <v/>
      </c>
      <c r="AE578" t="str">
        <f>IF(原始数据!AM579="","",IF(COUNTIF(原始数据!579:579,原始数据!AM579)&gt;1,"×",""))</f>
        <v/>
      </c>
      <c r="AF578" t="str">
        <f>IF(原始数据!AN579="","",IF(COUNTIF(原始数据!579:579,原始数据!AN579)&gt;1,"×",""))</f>
        <v/>
      </c>
      <c r="AG578" t="str">
        <f>IF(原始数据!AO579="","",IF(COUNTIF(原始数据!579:579,原始数据!AO579)&gt;1,"×",""))</f>
        <v/>
      </c>
      <c r="AH578" t="str">
        <f>IF(原始数据!AP579="","",IF(COUNTIF(原始数据!579:579,原始数据!AP579)&gt;1,"×",""))</f>
        <v/>
      </c>
      <c r="AI578" t="str">
        <f>IF(原始数据!AQ579="","",IF(COUNTIF(原始数据!579:579,原始数据!AQ579)&gt;1,"×",""))</f>
        <v/>
      </c>
      <c r="AJ578" t="str">
        <f>IF(原始数据!AR579="","",IF(COUNTIF(原始数据!579:579,原始数据!AR579)&gt;1,"×",""))</f>
        <v/>
      </c>
      <c r="AK578" t="str">
        <f>IF(原始数据!AS579="","",IF(COUNTIF(原始数据!579:579,原始数据!AS579)&gt;1,"×",""))</f>
        <v/>
      </c>
      <c r="AL578" t="str">
        <f>IF(原始数据!AT579="","",IF(COUNTIF(原始数据!579:579,原始数据!AT579)&gt;1,"×",""))</f>
        <v/>
      </c>
      <c r="AM578" t="str">
        <f>IF(原始数据!AU579="","",IF(COUNTIF(原始数据!579:579,原始数据!AU579)&gt;1,"×",""))</f>
        <v/>
      </c>
      <c r="AN578" t="str">
        <f>IF(原始数据!AV579="","",IF(COUNTIF(原始数据!579:579,原始数据!AV579)&gt;1,"×",""))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IF(原始数据!X580="-","",IF(原始数据!X580="","",IF(COUNT(FIND(原始数据!X580,原始数据!580:580))=2,"×","")))</f>
        <v/>
      </c>
      <c r="W579" t="str">
        <f>IF(原始数据!Y580="","",IF(COUNTIF(原始数据!580:580,原始数据!Y580)&gt;1,"×",""))</f>
        <v/>
      </c>
      <c r="X579" t="str">
        <f>IF(原始数据!Z580="","",IF(COUNTIF(原始数据!580:580,原始数据!Z580)&gt;1,"×",""))</f>
        <v/>
      </c>
      <c r="Y579" t="str">
        <f>IF(原始数据!AB580="","",IF(COUNTIF(原始数据!580:580,原始数据!AB580)&gt;1,"×",""))</f>
        <v/>
      </c>
      <c r="Z579" t="str">
        <f>IF(原始数据!AC580="","",IF(COUNTIF(原始数据!580:580,原始数据!AC580)&gt;1,"×",""))</f>
        <v/>
      </c>
      <c r="AA579" t="str">
        <f>IF(原始数据!AE580="","",IF(COUNTIF(原始数据!580:580,原始数据!AE580)&gt;1,"×",""))</f>
        <v/>
      </c>
      <c r="AB579" t="str">
        <f>IF(原始数据!AF580="","",IF(COUNTIF(原始数据!580:580,原始数据!AF580)&gt;1,"×",""))</f>
        <v/>
      </c>
      <c r="AC579" t="str">
        <f>IF(原始数据!AK580="","",IF(COUNTIF(原始数据!580:580,原始数据!AK580)&gt;1,"×",""))</f>
        <v/>
      </c>
      <c r="AD579" t="str">
        <f>IF(原始数据!AL580="","",IF(COUNTIF(原始数据!580:580,原始数据!AL580)&gt;1,"×",""))</f>
        <v/>
      </c>
      <c r="AE579" t="str">
        <f>IF(原始数据!AM580="","",IF(COUNTIF(原始数据!580:580,原始数据!AM580)&gt;1,"×",""))</f>
        <v/>
      </c>
      <c r="AF579" t="str">
        <f>IF(原始数据!AN580="","",IF(COUNTIF(原始数据!580:580,原始数据!AN580)&gt;1,"×",""))</f>
        <v/>
      </c>
      <c r="AG579" t="str">
        <f>IF(原始数据!AO580="","",IF(COUNTIF(原始数据!580:580,原始数据!AO580)&gt;1,"×",""))</f>
        <v/>
      </c>
      <c r="AH579" t="str">
        <f>IF(原始数据!AP580="","",IF(COUNTIF(原始数据!580:580,原始数据!AP580)&gt;1,"×",""))</f>
        <v/>
      </c>
      <c r="AI579" t="str">
        <f>IF(原始数据!AQ580="","",IF(COUNTIF(原始数据!580:580,原始数据!AQ580)&gt;1,"×",""))</f>
        <v/>
      </c>
      <c r="AJ579" t="str">
        <f>IF(原始数据!AR580="","",IF(COUNTIF(原始数据!580:580,原始数据!AR580)&gt;1,"×",""))</f>
        <v/>
      </c>
      <c r="AK579" t="str">
        <f>IF(原始数据!AS580="","",IF(COUNTIF(原始数据!580:580,原始数据!AS580)&gt;1,"×",""))</f>
        <v/>
      </c>
      <c r="AL579" t="str">
        <f>IF(原始数据!AT580="","",IF(COUNTIF(原始数据!580:580,原始数据!AT580)&gt;1,"×",""))</f>
        <v/>
      </c>
      <c r="AM579" t="str">
        <f>IF(原始数据!AU580="","",IF(COUNTIF(原始数据!580:580,原始数据!AU580)&gt;1,"×",""))</f>
        <v/>
      </c>
      <c r="AN579" t="str">
        <f>IF(原始数据!AV580="","",IF(COUNTIF(原始数据!580:580,原始数据!AV580)&gt;1,"×",""))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IF(原始数据!X581="-","",IF(原始数据!X581="","",IF(COUNT(FIND(原始数据!X581,原始数据!581:581))=2,"×","")))</f>
        <v/>
      </c>
      <c r="W580" t="str">
        <f>IF(原始数据!Y581="","",IF(COUNTIF(原始数据!581:581,原始数据!Y581)&gt;1,"×",""))</f>
        <v/>
      </c>
      <c r="X580" t="str">
        <f>IF(原始数据!Z581="","",IF(COUNTIF(原始数据!581:581,原始数据!Z581)&gt;1,"×",""))</f>
        <v/>
      </c>
      <c r="Y580" t="str">
        <f>IF(原始数据!AB581="","",IF(COUNTIF(原始数据!581:581,原始数据!AB581)&gt;1,"×",""))</f>
        <v/>
      </c>
      <c r="Z580" t="str">
        <f>IF(原始数据!AC581="","",IF(COUNTIF(原始数据!581:581,原始数据!AC581)&gt;1,"×",""))</f>
        <v/>
      </c>
      <c r="AA580" t="str">
        <f>IF(原始数据!AE581="","",IF(COUNTIF(原始数据!581:581,原始数据!AE581)&gt;1,"×",""))</f>
        <v/>
      </c>
      <c r="AB580" t="str">
        <f>IF(原始数据!AF581="","",IF(COUNTIF(原始数据!581:581,原始数据!AF581)&gt;1,"×",""))</f>
        <v/>
      </c>
      <c r="AC580" t="str">
        <f>IF(原始数据!AK581="","",IF(COUNTIF(原始数据!581:581,原始数据!AK581)&gt;1,"×",""))</f>
        <v/>
      </c>
      <c r="AD580" t="str">
        <f>IF(原始数据!AL581="","",IF(COUNTIF(原始数据!581:581,原始数据!AL581)&gt;1,"×",""))</f>
        <v/>
      </c>
      <c r="AE580" t="str">
        <f>IF(原始数据!AM581="","",IF(COUNTIF(原始数据!581:581,原始数据!AM581)&gt;1,"×",""))</f>
        <v/>
      </c>
      <c r="AF580" t="str">
        <f>IF(原始数据!AN581="","",IF(COUNTIF(原始数据!581:581,原始数据!AN581)&gt;1,"×",""))</f>
        <v/>
      </c>
      <c r="AG580" t="str">
        <f>IF(原始数据!AO581="","",IF(COUNTIF(原始数据!581:581,原始数据!AO581)&gt;1,"×",""))</f>
        <v/>
      </c>
      <c r="AH580" t="str">
        <f>IF(原始数据!AP581="","",IF(COUNTIF(原始数据!581:581,原始数据!AP581)&gt;1,"×",""))</f>
        <v/>
      </c>
      <c r="AI580" t="str">
        <f>IF(原始数据!AQ581="","",IF(COUNTIF(原始数据!581:581,原始数据!AQ581)&gt;1,"×",""))</f>
        <v/>
      </c>
      <c r="AJ580" t="str">
        <f>IF(原始数据!AR581="","",IF(COUNTIF(原始数据!581:581,原始数据!AR581)&gt;1,"×",""))</f>
        <v/>
      </c>
      <c r="AK580" t="str">
        <f>IF(原始数据!AS581="","",IF(COUNTIF(原始数据!581:581,原始数据!AS581)&gt;1,"×",""))</f>
        <v/>
      </c>
      <c r="AL580" t="str">
        <f>IF(原始数据!AT581="","",IF(COUNTIF(原始数据!581:581,原始数据!AT581)&gt;1,"×",""))</f>
        <v/>
      </c>
      <c r="AM580" t="str">
        <f>IF(原始数据!AU581="","",IF(COUNTIF(原始数据!581:581,原始数据!AU581)&gt;1,"×",""))</f>
        <v/>
      </c>
      <c r="AN580" t="str">
        <f>IF(原始数据!AV581="","",IF(COUNTIF(原始数据!581:581,原始数据!AV581)&gt;1,"×",""))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IF(原始数据!X582="-","",IF(原始数据!X582="","",IF(COUNT(FIND(原始数据!X582,原始数据!582:582))=2,"×","")))</f>
        <v/>
      </c>
      <c r="W581" t="str">
        <f>IF(原始数据!Y582="","",IF(COUNTIF(原始数据!582:582,原始数据!Y582)&gt;1,"×",""))</f>
        <v/>
      </c>
      <c r="X581" t="str">
        <f>IF(原始数据!Z582="","",IF(COUNTIF(原始数据!582:582,原始数据!Z582)&gt;1,"×",""))</f>
        <v/>
      </c>
      <c r="Y581" t="str">
        <f>IF(原始数据!AB582="","",IF(COUNTIF(原始数据!582:582,原始数据!AB582)&gt;1,"×",""))</f>
        <v/>
      </c>
      <c r="Z581" t="str">
        <f>IF(原始数据!AC582="","",IF(COUNTIF(原始数据!582:582,原始数据!AC582)&gt;1,"×",""))</f>
        <v/>
      </c>
      <c r="AA581" t="str">
        <f>IF(原始数据!AE582="","",IF(COUNTIF(原始数据!582:582,原始数据!AE582)&gt;1,"×",""))</f>
        <v/>
      </c>
      <c r="AB581" t="str">
        <f>IF(原始数据!AF582="","",IF(COUNTIF(原始数据!582:582,原始数据!AF582)&gt;1,"×",""))</f>
        <v/>
      </c>
      <c r="AC581" t="str">
        <f>IF(原始数据!AK582="","",IF(COUNTIF(原始数据!582:582,原始数据!AK582)&gt;1,"×",""))</f>
        <v/>
      </c>
      <c r="AD581" t="str">
        <f>IF(原始数据!AL582="","",IF(COUNTIF(原始数据!582:582,原始数据!AL582)&gt;1,"×",""))</f>
        <v/>
      </c>
      <c r="AE581" t="str">
        <f>IF(原始数据!AM582="","",IF(COUNTIF(原始数据!582:582,原始数据!AM582)&gt;1,"×",""))</f>
        <v/>
      </c>
      <c r="AF581" t="str">
        <f>IF(原始数据!AN582="","",IF(COUNTIF(原始数据!582:582,原始数据!AN582)&gt;1,"×",""))</f>
        <v/>
      </c>
      <c r="AG581" t="str">
        <f>IF(原始数据!AO582="","",IF(COUNTIF(原始数据!582:582,原始数据!AO582)&gt;1,"×",""))</f>
        <v/>
      </c>
      <c r="AH581" t="str">
        <f>IF(原始数据!AP582="","",IF(COUNTIF(原始数据!582:582,原始数据!AP582)&gt;1,"×",""))</f>
        <v/>
      </c>
      <c r="AI581" t="str">
        <f>IF(原始数据!AQ582="","",IF(COUNTIF(原始数据!582:582,原始数据!AQ582)&gt;1,"×",""))</f>
        <v/>
      </c>
      <c r="AJ581" t="str">
        <f>IF(原始数据!AR582="","",IF(COUNTIF(原始数据!582:582,原始数据!AR582)&gt;1,"×",""))</f>
        <v/>
      </c>
      <c r="AK581" t="str">
        <f>IF(原始数据!AS582="","",IF(COUNTIF(原始数据!582:582,原始数据!AS582)&gt;1,"×",""))</f>
        <v/>
      </c>
      <c r="AL581" t="str">
        <f>IF(原始数据!AT582="","",IF(COUNTIF(原始数据!582:582,原始数据!AT582)&gt;1,"×",""))</f>
        <v/>
      </c>
      <c r="AM581" t="str">
        <f>IF(原始数据!AU582="","",IF(COUNTIF(原始数据!582:582,原始数据!AU582)&gt;1,"×",""))</f>
        <v/>
      </c>
      <c r="AN581" t="str">
        <f>IF(原始数据!AV582="","",IF(COUNTIF(原始数据!582:582,原始数据!AV582)&gt;1,"×",""))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IF(原始数据!X583="-","",IF(原始数据!X583="","",IF(COUNT(FIND(原始数据!X583,原始数据!583:583))=2,"×","")))</f>
        <v/>
      </c>
      <c r="W582" t="str">
        <f>IF(原始数据!Y583="","",IF(COUNTIF(原始数据!583:583,原始数据!Y583)&gt;1,"×",""))</f>
        <v/>
      </c>
      <c r="X582" t="str">
        <f>IF(原始数据!Z583="","",IF(COUNTIF(原始数据!583:583,原始数据!Z583)&gt;1,"×",""))</f>
        <v/>
      </c>
      <c r="Y582" t="str">
        <f>IF(原始数据!AB583="","",IF(COUNTIF(原始数据!583:583,原始数据!AB583)&gt;1,"×",""))</f>
        <v/>
      </c>
      <c r="Z582" t="str">
        <f>IF(原始数据!AC583="","",IF(COUNTIF(原始数据!583:583,原始数据!AC583)&gt;1,"×",""))</f>
        <v/>
      </c>
      <c r="AA582" t="str">
        <f>IF(原始数据!AE583="","",IF(COUNTIF(原始数据!583:583,原始数据!AE583)&gt;1,"×",""))</f>
        <v/>
      </c>
      <c r="AB582" t="str">
        <f>IF(原始数据!AF583="","",IF(COUNTIF(原始数据!583:583,原始数据!AF583)&gt;1,"×",""))</f>
        <v/>
      </c>
      <c r="AC582" t="str">
        <f>IF(原始数据!AK583="","",IF(COUNTIF(原始数据!583:583,原始数据!AK583)&gt;1,"×",""))</f>
        <v/>
      </c>
      <c r="AD582" t="str">
        <f>IF(原始数据!AL583="","",IF(COUNTIF(原始数据!583:583,原始数据!AL583)&gt;1,"×",""))</f>
        <v/>
      </c>
      <c r="AE582" t="str">
        <f>IF(原始数据!AM583="","",IF(COUNTIF(原始数据!583:583,原始数据!AM583)&gt;1,"×",""))</f>
        <v/>
      </c>
      <c r="AF582" t="str">
        <f>IF(原始数据!AN583="","",IF(COUNTIF(原始数据!583:583,原始数据!AN583)&gt;1,"×",""))</f>
        <v/>
      </c>
      <c r="AG582" t="str">
        <f>IF(原始数据!AO583="","",IF(COUNTIF(原始数据!583:583,原始数据!AO583)&gt;1,"×",""))</f>
        <v/>
      </c>
      <c r="AH582" t="str">
        <f>IF(原始数据!AP583="","",IF(COUNTIF(原始数据!583:583,原始数据!AP583)&gt;1,"×",""))</f>
        <v/>
      </c>
      <c r="AI582" t="str">
        <f>IF(原始数据!AQ583="","",IF(COUNTIF(原始数据!583:583,原始数据!AQ583)&gt;1,"×",""))</f>
        <v/>
      </c>
      <c r="AJ582" t="str">
        <f>IF(原始数据!AR583="","",IF(COUNTIF(原始数据!583:583,原始数据!AR583)&gt;1,"×",""))</f>
        <v/>
      </c>
      <c r="AK582" t="str">
        <f>IF(原始数据!AS583="","",IF(COUNTIF(原始数据!583:583,原始数据!AS583)&gt;1,"×",""))</f>
        <v/>
      </c>
      <c r="AL582" t="str">
        <f>IF(原始数据!AT583="","",IF(COUNTIF(原始数据!583:583,原始数据!AT583)&gt;1,"×",""))</f>
        <v/>
      </c>
      <c r="AM582" t="str">
        <f>IF(原始数据!AU583="","",IF(COUNTIF(原始数据!583:583,原始数据!AU583)&gt;1,"×",""))</f>
        <v/>
      </c>
      <c r="AN582" t="str">
        <f>IF(原始数据!AV583="","",IF(COUNTIF(原始数据!583:583,原始数据!AV583)&gt;1,"×",""))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IF(原始数据!X584="-","",IF(原始数据!X584="","",IF(COUNT(FIND(原始数据!X584,原始数据!584:584))=2,"×","")))</f>
        <v/>
      </c>
      <c r="W583" t="str">
        <f>IF(原始数据!Y584="","",IF(COUNTIF(原始数据!584:584,原始数据!Y584)&gt;1,"×",""))</f>
        <v/>
      </c>
      <c r="X583" t="str">
        <f>IF(原始数据!Z584="","",IF(COUNTIF(原始数据!584:584,原始数据!Z584)&gt;1,"×",""))</f>
        <v/>
      </c>
      <c r="Y583" t="str">
        <f>IF(原始数据!AB584="","",IF(COUNTIF(原始数据!584:584,原始数据!AB584)&gt;1,"×",""))</f>
        <v/>
      </c>
      <c r="Z583" t="str">
        <f>IF(原始数据!AC584="","",IF(COUNTIF(原始数据!584:584,原始数据!AC584)&gt;1,"×",""))</f>
        <v/>
      </c>
      <c r="AA583" t="str">
        <f>IF(原始数据!AE584="","",IF(COUNTIF(原始数据!584:584,原始数据!AE584)&gt;1,"×",""))</f>
        <v/>
      </c>
      <c r="AB583" t="str">
        <f>IF(原始数据!AF584="","",IF(COUNTIF(原始数据!584:584,原始数据!AF584)&gt;1,"×",""))</f>
        <v/>
      </c>
      <c r="AC583" t="str">
        <f>IF(原始数据!AK584="","",IF(COUNTIF(原始数据!584:584,原始数据!AK584)&gt;1,"×",""))</f>
        <v/>
      </c>
      <c r="AD583" t="str">
        <f>IF(原始数据!AL584="","",IF(COUNTIF(原始数据!584:584,原始数据!AL584)&gt;1,"×",""))</f>
        <v/>
      </c>
      <c r="AE583" t="str">
        <f>IF(原始数据!AM584="","",IF(COUNTIF(原始数据!584:584,原始数据!AM584)&gt;1,"×",""))</f>
        <v/>
      </c>
      <c r="AF583" t="str">
        <f>IF(原始数据!AN584="","",IF(COUNTIF(原始数据!584:584,原始数据!AN584)&gt;1,"×",""))</f>
        <v/>
      </c>
      <c r="AG583" t="str">
        <f>IF(原始数据!AO584="","",IF(COUNTIF(原始数据!584:584,原始数据!AO584)&gt;1,"×",""))</f>
        <v/>
      </c>
      <c r="AH583" t="str">
        <f>IF(原始数据!AP584="","",IF(COUNTIF(原始数据!584:584,原始数据!AP584)&gt;1,"×",""))</f>
        <v/>
      </c>
      <c r="AI583" t="str">
        <f>IF(原始数据!AQ584="","",IF(COUNTIF(原始数据!584:584,原始数据!AQ584)&gt;1,"×",""))</f>
        <v/>
      </c>
      <c r="AJ583" t="str">
        <f>IF(原始数据!AR584="","",IF(COUNTIF(原始数据!584:584,原始数据!AR584)&gt;1,"×",""))</f>
        <v/>
      </c>
      <c r="AK583" t="str">
        <f>IF(原始数据!AS584="","",IF(COUNTIF(原始数据!584:584,原始数据!AS584)&gt;1,"×",""))</f>
        <v/>
      </c>
      <c r="AL583" t="str">
        <f>IF(原始数据!AT584="","",IF(COUNTIF(原始数据!584:584,原始数据!AT584)&gt;1,"×",""))</f>
        <v/>
      </c>
      <c r="AM583" t="str">
        <f>IF(原始数据!AU584="","",IF(COUNTIF(原始数据!584:584,原始数据!AU584)&gt;1,"×",""))</f>
        <v/>
      </c>
      <c r="AN583" t="str">
        <f>IF(原始数据!AV584="","",IF(COUNTIF(原始数据!584:584,原始数据!AV584)&gt;1,"×",""))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IF(原始数据!X585="-","",IF(原始数据!X585="","",IF(COUNT(FIND(原始数据!X585,原始数据!585:585))=2,"×","")))</f>
        <v/>
      </c>
      <c r="W584" t="str">
        <f>IF(原始数据!Y585="","",IF(COUNTIF(原始数据!585:585,原始数据!Y585)&gt;1,"×",""))</f>
        <v/>
      </c>
      <c r="X584" t="str">
        <f>IF(原始数据!Z585="","",IF(COUNTIF(原始数据!585:585,原始数据!Z585)&gt;1,"×",""))</f>
        <v/>
      </c>
      <c r="Y584" t="str">
        <f>IF(原始数据!AB585="","",IF(COUNTIF(原始数据!585:585,原始数据!AB585)&gt;1,"×",""))</f>
        <v/>
      </c>
      <c r="Z584" t="str">
        <f>IF(原始数据!AC585="","",IF(COUNTIF(原始数据!585:585,原始数据!AC585)&gt;1,"×",""))</f>
        <v/>
      </c>
      <c r="AA584" t="str">
        <f>IF(原始数据!AE585="","",IF(COUNTIF(原始数据!585:585,原始数据!AE585)&gt;1,"×",""))</f>
        <v/>
      </c>
      <c r="AB584" t="str">
        <f>IF(原始数据!AF585="","",IF(COUNTIF(原始数据!585:585,原始数据!AF585)&gt;1,"×",""))</f>
        <v/>
      </c>
      <c r="AC584" t="str">
        <f>IF(原始数据!AK585="","",IF(COUNTIF(原始数据!585:585,原始数据!AK585)&gt;1,"×",""))</f>
        <v/>
      </c>
      <c r="AD584" t="str">
        <f>IF(原始数据!AL585="","",IF(COUNTIF(原始数据!585:585,原始数据!AL585)&gt;1,"×",""))</f>
        <v/>
      </c>
      <c r="AE584" t="str">
        <f>IF(原始数据!AM585="","",IF(COUNTIF(原始数据!585:585,原始数据!AM585)&gt;1,"×",""))</f>
        <v/>
      </c>
      <c r="AF584" t="str">
        <f>IF(原始数据!AN585="","",IF(COUNTIF(原始数据!585:585,原始数据!AN585)&gt;1,"×",""))</f>
        <v/>
      </c>
      <c r="AG584" t="str">
        <f>IF(原始数据!AO585="","",IF(COUNTIF(原始数据!585:585,原始数据!AO585)&gt;1,"×",""))</f>
        <v/>
      </c>
      <c r="AH584" t="str">
        <f>IF(原始数据!AP585="","",IF(COUNTIF(原始数据!585:585,原始数据!AP585)&gt;1,"×",""))</f>
        <v/>
      </c>
      <c r="AI584" t="str">
        <f>IF(原始数据!AQ585="","",IF(COUNTIF(原始数据!585:585,原始数据!AQ585)&gt;1,"×",""))</f>
        <v/>
      </c>
      <c r="AJ584" t="str">
        <f>IF(原始数据!AR585="","",IF(COUNTIF(原始数据!585:585,原始数据!AR585)&gt;1,"×",""))</f>
        <v/>
      </c>
      <c r="AK584" t="str">
        <f>IF(原始数据!AS585="","",IF(COUNTIF(原始数据!585:585,原始数据!AS585)&gt;1,"×",""))</f>
        <v/>
      </c>
      <c r="AL584" t="str">
        <f>IF(原始数据!AT585="","",IF(COUNTIF(原始数据!585:585,原始数据!AT585)&gt;1,"×",""))</f>
        <v/>
      </c>
      <c r="AM584" t="str">
        <f>IF(原始数据!AU585="","",IF(COUNTIF(原始数据!585:585,原始数据!AU585)&gt;1,"×",""))</f>
        <v/>
      </c>
      <c r="AN584" t="str">
        <f>IF(原始数据!AV585="","",IF(COUNTIF(原始数据!585:585,原始数据!AV585)&gt;1,"×",""))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IF(原始数据!X586="-","",IF(原始数据!X586="","",IF(COUNT(FIND(原始数据!X586,原始数据!586:586))=2,"×","")))</f>
        <v/>
      </c>
      <c r="W585" t="str">
        <f>IF(原始数据!Y586="","",IF(COUNTIF(原始数据!586:586,原始数据!Y586)&gt;1,"×",""))</f>
        <v/>
      </c>
      <c r="X585" t="str">
        <f>IF(原始数据!Z586="","",IF(COUNTIF(原始数据!586:586,原始数据!Z586)&gt;1,"×",""))</f>
        <v/>
      </c>
      <c r="Y585" t="str">
        <f>IF(原始数据!AB586="","",IF(COUNTIF(原始数据!586:586,原始数据!AB586)&gt;1,"×",""))</f>
        <v/>
      </c>
      <c r="Z585" t="str">
        <f>IF(原始数据!AC586="","",IF(COUNTIF(原始数据!586:586,原始数据!AC586)&gt;1,"×",""))</f>
        <v/>
      </c>
      <c r="AA585" t="str">
        <f>IF(原始数据!AE586="","",IF(COUNTIF(原始数据!586:586,原始数据!AE586)&gt;1,"×",""))</f>
        <v/>
      </c>
      <c r="AB585" t="str">
        <f>IF(原始数据!AF586="","",IF(COUNTIF(原始数据!586:586,原始数据!AF586)&gt;1,"×",""))</f>
        <v/>
      </c>
      <c r="AC585" t="str">
        <f>IF(原始数据!AK586="","",IF(COUNTIF(原始数据!586:586,原始数据!AK586)&gt;1,"×",""))</f>
        <v/>
      </c>
      <c r="AD585" t="str">
        <f>IF(原始数据!AL586="","",IF(COUNTIF(原始数据!586:586,原始数据!AL586)&gt;1,"×",""))</f>
        <v/>
      </c>
      <c r="AE585" t="str">
        <f>IF(原始数据!AM586="","",IF(COUNTIF(原始数据!586:586,原始数据!AM586)&gt;1,"×",""))</f>
        <v/>
      </c>
      <c r="AF585" t="str">
        <f>IF(原始数据!AN586="","",IF(COUNTIF(原始数据!586:586,原始数据!AN586)&gt;1,"×",""))</f>
        <v/>
      </c>
      <c r="AG585" t="str">
        <f>IF(原始数据!AO586="","",IF(COUNTIF(原始数据!586:586,原始数据!AO586)&gt;1,"×",""))</f>
        <v/>
      </c>
      <c r="AH585" t="str">
        <f>IF(原始数据!AP586="","",IF(COUNTIF(原始数据!586:586,原始数据!AP586)&gt;1,"×",""))</f>
        <v/>
      </c>
      <c r="AI585" t="str">
        <f>IF(原始数据!AQ586="","",IF(COUNTIF(原始数据!586:586,原始数据!AQ586)&gt;1,"×",""))</f>
        <v/>
      </c>
      <c r="AJ585" t="str">
        <f>IF(原始数据!AR586="","",IF(COUNTIF(原始数据!586:586,原始数据!AR586)&gt;1,"×",""))</f>
        <v/>
      </c>
      <c r="AK585" t="str">
        <f>IF(原始数据!AS586="","",IF(COUNTIF(原始数据!586:586,原始数据!AS586)&gt;1,"×",""))</f>
        <v/>
      </c>
      <c r="AL585" t="str">
        <f>IF(原始数据!AT586="","",IF(COUNTIF(原始数据!586:586,原始数据!AT586)&gt;1,"×",""))</f>
        <v/>
      </c>
      <c r="AM585" t="str">
        <f>IF(原始数据!AU586="","",IF(COUNTIF(原始数据!586:586,原始数据!AU586)&gt;1,"×",""))</f>
        <v/>
      </c>
      <c r="AN585" t="str">
        <f>IF(原始数据!AV586="","",IF(COUNTIF(原始数据!586:586,原始数据!AV586)&gt;1,"×",""))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IF(原始数据!X587="-","",IF(原始数据!X587="","",IF(COUNT(FIND(原始数据!X587,原始数据!587:587))=2,"×","")))</f>
        <v/>
      </c>
      <c r="W586" t="str">
        <f>IF(原始数据!Y587="","",IF(COUNTIF(原始数据!587:587,原始数据!Y587)&gt;1,"×",""))</f>
        <v/>
      </c>
      <c r="X586" t="str">
        <f>IF(原始数据!Z587="","",IF(COUNTIF(原始数据!587:587,原始数据!Z587)&gt;1,"×",""))</f>
        <v/>
      </c>
      <c r="Y586" t="str">
        <f>IF(原始数据!AB587="","",IF(COUNTIF(原始数据!587:587,原始数据!AB587)&gt;1,"×",""))</f>
        <v/>
      </c>
      <c r="Z586" t="str">
        <f>IF(原始数据!AC587="","",IF(COUNTIF(原始数据!587:587,原始数据!AC587)&gt;1,"×",""))</f>
        <v/>
      </c>
      <c r="AA586" t="str">
        <f>IF(原始数据!AE587="","",IF(COUNTIF(原始数据!587:587,原始数据!AE587)&gt;1,"×",""))</f>
        <v/>
      </c>
      <c r="AB586" t="str">
        <f>IF(原始数据!AF587="","",IF(COUNTIF(原始数据!587:587,原始数据!AF587)&gt;1,"×",""))</f>
        <v/>
      </c>
      <c r="AC586" t="str">
        <f>IF(原始数据!AK587="","",IF(COUNTIF(原始数据!587:587,原始数据!AK587)&gt;1,"×",""))</f>
        <v/>
      </c>
      <c r="AD586" t="str">
        <f>IF(原始数据!AL587="","",IF(COUNTIF(原始数据!587:587,原始数据!AL587)&gt;1,"×",""))</f>
        <v/>
      </c>
      <c r="AE586" t="str">
        <f>IF(原始数据!AM587="","",IF(COUNTIF(原始数据!587:587,原始数据!AM587)&gt;1,"×",""))</f>
        <v/>
      </c>
      <c r="AF586" t="str">
        <f>IF(原始数据!AN587="","",IF(COUNTIF(原始数据!587:587,原始数据!AN587)&gt;1,"×",""))</f>
        <v/>
      </c>
      <c r="AG586" t="str">
        <f>IF(原始数据!AO587="","",IF(COUNTIF(原始数据!587:587,原始数据!AO587)&gt;1,"×",""))</f>
        <v/>
      </c>
      <c r="AH586" t="str">
        <f>IF(原始数据!AP587="","",IF(COUNTIF(原始数据!587:587,原始数据!AP587)&gt;1,"×",""))</f>
        <v/>
      </c>
      <c r="AI586" t="str">
        <f>IF(原始数据!AQ587="","",IF(COUNTIF(原始数据!587:587,原始数据!AQ587)&gt;1,"×",""))</f>
        <v/>
      </c>
      <c r="AJ586" t="str">
        <f>IF(原始数据!AR587="","",IF(COUNTIF(原始数据!587:587,原始数据!AR587)&gt;1,"×",""))</f>
        <v/>
      </c>
      <c r="AK586" t="str">
        <f>IF(原始数据!AS587="","",IF(COUNTIF(原始数据!587:587,原始数据!AS587)&gt;1,"×",""))</f>
        <v/>
      </c>
      <c r="AL586" t="str">
        <f>IF(原始数据!AT587="","",IF(COUNTIF(原始数据!587:587,原始数据!AT587)&gt;1,"×",""))</f>
        <v/>
      </c>
      <c r="AM586" t="str">
        <f>IF(原始数据!AU587="","",IF(COUNTIF(原始数据!587:587,原始数据!AU587)&gt;1,"×",""))</f>
        <v/>
      </c>
      <c r="AN586" t="str">
        <f>IF(原始数据!AV587="","",IF(COUNTIF(原始数据!587:587,原始数据!AV587)&gt;1,"×",""))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IF(原始数据!X588="-","",IF(原始数据!X588="","",IF(COUNT(FIND(原始数据!X588,原始数据!588:588))=2,"×","")))</f>
        <v/>
      </c>
      <c r="W587" t="str">
        <f>IF(原始数据!Y588="","",IF(COUNTIF(原始数据!588:588,原始数据!Y588)&gt;1,"×",""))</f>
        <v/>
      </c>
      <c r="X587" t="str">
        <f>IF(原始数据!Z588="","",IF(COUNTIF(原始数据!588:588,原始数据!Z588)&gt;1,"×",""))</f>
        <v/>
      </c>
      <c r="Y587" t="str">
        <f>IF(原始数据!AB588="","",IF(COUNTIF(原始数据!588:588,原始数据!AB588)&gt;1,"×",""))</f>
        <v/>
      </c>
      <c r="Z587" t="str">
        <f>IF(原始数据!AC588="","",IF(COUNTIF(原始数据!588:588,原始数据!AC588)&gt;1,"×",""))</f>
        <v/>
      </c>
      <c r="AA587" t="str">
        <f>IF(原始数据!AE588="","",IF(COUNTIF(原始数据!588:588,原始数据!AE588)&gt;1,"×",""))</f>
        <v/>
      </c>
      <c r="AB587" t="str">
        <f>IF(原始数据!AF588="","",IF(COUNTIF(原始数据!588:588,原始数据!AF588)&gt;1,"×",""))</f>
        <v/>
      </c>
      <c r="AC587" t="str">
        <f>IF(原始数据!AK588="","",IF(COUNTIF(原始数据!588:588,原始数据!AK588)&gt;1,"×",""))</f>
        <v/>
      </c>
      <c r="AD587" t="str">
        <f>IF(原始数据!AL588="","",IF(COUNTIF(原始数据!588:588,原始数据!AL588)&gt;1,"×",""))</f>
        <v/>
      </c>
      <c r="AE587" t="str">
        <f>IF(原始数据!AM588="","",IF(COUNTIF(原始数据!588:588,原始数据!AM588)&gt;1,"×",""))</f>
        <v/>
      </c>
      <c r="AF587" t="str">
        <f>IF(原始数据!AN588="","",IF(COUNTIF(原始数据!588:588,原始数据!AN588)&gt;1,"×",""))</f>
        <v/>
      </c>
      <c r="AG587" t="str">
        <f>IF(原始数据!AO588="","",IF(COUNTIF(原始数据!588:588,原始数据!AO588)&gt;1,"×",""))</f>
        <v/>
      </c>
      <c r="AH587" t="str">
        <f>IF(原始数据!AP588="","",IF(COUNTIF(原始数据!588:588,原始数据!AP588)&gt;1,"×",""))</f>
        <v/>
      </c>
      <c r="AI587" t="str">
        <f>IF(原始数据!AQ588="","",IF(COUNTIF(原始数据!588:588,原始数据!AQ588)&gt;1,"×",""))</f>
        <v/>
      </c>
      <c r="AJ587" t="str">
        <f>IF(原始数据!AR588="","",IF(COUNTIF(原始数据!588:588,原始数据!AR588)&gt;1,"×",""))</f>
        <v/>
      </c>
      <c r="AK587" t="str">
        <f>IF(原始数据!AS588="","",IF(COUNTIF(原始数据!588:588,原始数据!AS588)&gt;1,"×",""))</f>
        <v/>
      </c>
      <c r="AL587" t="str">
        <f>IF(原始数据!AT588="","",IF(COUNTIF(原始数据!588:588,原始数据!AT588)&gt;1,"×",""))</f>
        <v/>
      </c>
      <c r="AM587" t="str">
        <f>IF(原始数据!AU588="","",IF(COUNTIF(原始数据!588:588,原始数据!AU588)&gt;1,"×",""))</f>
        <v/>
      </c>
      <c r="AN587" t="str">
        <f>IF(原始数据!AV588="","",IF(COUNTIF(原始数据!588:588,原始数据!AV588)&gt;1,"×",""))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IF(原始数据!X589="-","",IF(原始数据!X589="","",IF(COUNT(FIND(原始数据!X589,原始数据!589:589))=2,"×","")))</f>
        <v/>
      </c>
      <c r="W588" t="str">
        <f>IF(原始数据!Y589="","",IF(COUNTIF(原始数据!589:589,原始数据!Y589)&gt;1,"×",""))</f>
        <v/>
      </c>
      <c r="X588" t="str">
        <f>IF(原始数据!Z589="","",IF(COUNTIF(原始数据!589:589,原始数据!Z589)&gt;1,"×",""))</f>
        <v/>
      </c>
      <c r="Y588" t="str">
        <f>IF(原始数据!AB589="","",IF(COUNTIF(原始数据!589:589,原始数据!AB589)&gt;1,"×",""))</f>
        <v/>
      </c>
      <c r="Z588" t="str">
        <f>IF(原始数据!AC589="","",IF(COUNTIF(原始数据!589:589,原始数据!AC589)&gt;1,"×",""))</f>
        <v/>
      </c>
      <c r="AA588" t="str">
        <f>IF(原始数据!AE589="","",IF(COUNTIF(原始数据!589:589,原始数据!AE589)&gt;1,"×",""))</f>
        <v/>
      </c>
      <c r="AB588" t="str">
        <f>IF(原始数据!AF589="","",IF(COUNTIF(原始数据!589:589,原始数据!AF589)&gt;1,"×",""))</f>
        <v/>
      </c>
      <c r="AC588" t="str">
        <f>IF(原始数据!AK589="","",IF(COUNTIF(原始数据!589:589,原始数据!AK589)&gt;1,"×",""))</f>
        <v/>
      </c>
      <c r="AD588" t="str">
        <f>IF(原始数据!AL589="","",IF(COUNTIF(原始数据!589:589,原始数据!AL589)&gt;1,"×",""))</f>
        <v/>
      </c>
      <c r="AE588" t="str">
        <f>IF(原始数据!AM589="","",IF(COUNTIF(原始数据!589:589,原始数据!AM589)&gt;1,"×",""))</f>
        <v/>
      </c>
      <c r="AF588" t="str">
        <f>IF(原始数据!AN589="","",IF(COUNTIF(原始数据!589:589,原始数据!AN589)&gt;1,"×",""))</f>
        <v/>
      </c>
      <c r="AG588" t="str">
        <f>IF(原始数据!AO589="","",IF(COUNTIF(原始数据!589:589,原始数据!AO589)&gt;1,"×",""))</f>
        <v/>
      </c>
      <c r="AH588" t="str">
        <f>IF(原始数据!AP589="","",IF(COUNTIF(原始数据!589:589,原始数据!AP589)&gt;1,"×",""))</f>
        <v/>
      </c>
      <c r="AI588" t="str">
        <f>IF(原始数据!AQ589="","",IF(COUNTIF(原始数据!589:589,原始数据!AQ589)&gt;1,"×",""))</f>
        <v/>
      </c>
      <c r="AJ588" t="str">
        <f>IF(原始数据!AR589="","",IF(COUNTIF(原始数据!589:589,原始数据!AR589)&gt;1,"×",""))</f>
        <v/>
      </c>
      <c r="AK588" t="str">
        <f>IF(原始数据!AS589="","",IF(COUNTIF(原始数据!589:589,原始数据!AS589)&gt;1,"×",""))</f>
        <v/>
      </c>
      <c r="AL588" t="str">
        <f>IF(原始数据!AT589="","",IF(COUNTIF(原始数据!589:589,原始数据!AT589)&gt;1,"×",""))</f>
        <v/>
      </c>
      <c r="AM588" t="str">
        <f>IF(原始数据!AU589="","",IF(COUNTIF(原始数据!589:589,原始数据!AU589)&gt;1,"×",""))</f>
        <v/>
      </c>
      <c r="AN588" t="str">
        <f>IF(原始数据!AV589="","",IF(COUNTIF(原始数据!589:589,原始数据!AV589)&gt;1,"×",""))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IF(原始数据!X590="-","",IF(原始数据!X590="","",IF(COUNT(FIND(原始数据!X590,原始数据!590:590))=2,"×","")))</f>
        <v/>
      </c>
      <c r="W589" t="str">
        <f>IF(原始数据!Y590="","",IF(COUNTIF(原始数据!590:590,原始数据!Y590)&gt;1,"×",""))</f>
        <v/>
      </c>
      <c r="X589" t="str">
        <f>IF(原始数据!Z590="","",IF(COUNTIF(原始数据!590:590,原始数据!Z590)&gt;1,"×",""))</f>
        <v/>
      </c>
      <c r="Y589" t="str">
        <f>IF(原始数据!AB590="","",IF(COUNTIF(原始数据!590:590,原始数据!AB590)&gt;1,"×",""))</f>
        <v/>
      </c>
      <c r="Z589" t="str">
        <f>IF(原始数据!AC590="","",IF(COUNTIF(原始数据!590:590,原始数据!AC590)&gt;1,"×",""))</f>
        <v/>
      </c>
      <c r="AA589" t="str">
        <f>IF(原始数据!AE590="","",IF(COUNTIF(原始数据!590:590,原始数据!AE590)&gt;1,"×",""))</f>
        <v/>
      </c>
      <c r="AB589" t="str">
        <f>IF(原始数据!AF590="","",IF(COUNTIF(原始数据!590:590,原始数据!AF590)&gt;1,"×",""))</f>
        <v/>
      </c>
      <c r="AC589" t="str">
        <f>IF(原始数据!AK590="","",IF(COUNTIF(原始数据!590:590,原始数据!AK590)&gt;1,"×",""))</f>
        <v/>
      </c>
      <c r="AD589" t="str">
        <f>IF(原始数据!AL590="","",IF(COUNTIF(原始数据!590:590,原始数据!AL590)&gt;1,"×",""))</f>
        <v/>
      </c>
      <c r="AE589" t="str">
        <f>IF(原始数据!AM590="","",IF(COUNTIF(原始数据!590:590,原始数据!AM590)&gt;1,"×",""))</f>
        <v/>
      </c>
      <c r="AF589" t="str">
        <f>IF(原始数据!AN590="","",IF(COUNTIF(原始数据!590:590,原始数据!AN590)&gt;1,"×",""))</f>
        <v/>
      </c>
      <c r="AG589" t="str">
        <f>IF(原始数据!AO590="","",IF(COUNTIF(原始数据!590:590,原始数据!AO590)&gt;1,"×",""))</f>
        <v/>
      </c>
      <c r="AH589" t="str">
        <f>IF(原始数据!AP590="","",IF(COUNTIF(原始数据!590:590,原始数据!AP590)&gt;1,"×",""))</f>
        <v/>
      </c>
      <c r="AI589" t="str">
        <f>IF(原始数据!AQ590="","",IF(COUNTIF(原始数据!590:590,原始数据!AQ590)&gt;1,"×",""))</f>
        <v/>
      </c>
      <c r="AJ589" t="str">
        <f>IF(原始数据!AR590="","",IF(COUNTIF(原始数据!590:590,原始数据!AR590)&gt;1,"×",""))</f>
        <v/>
      </c>
      <c r="AK589" t="str">
        <f>IF(原始数据!AS590="","",IF(COUNTIF(原始数据!590:590,原始数据!AS590)&gt;1,"×",""))</f>
        <v/>
      </c>
      <c r="AL589" t="str">
        <f>IF(原始数据!AT590="","",IF(COUNTIF(原始数据!590:590,原始数据!AT590)&gt;1,"×",""))</f>
        <v/>
      </c>
      <c r="AM589" t="str">
        <f>IF(原始数据!AU590="","",IF(COUNTIF(原始数据!590:590,原始数据!AU590)&gt;1,"×",""))</f>
        <v/>
      </c>
      <c r="AN589" t="str">
        <f>IF(原始数据!AV590="","",IF(COUNTIF(原始数据!590:590,原始数据!AV590)&gt;1,"×",""))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IF(原始数据!X591="-","",IF(原始数据!X591="","",IF(COUNT(FIND(原始数据!X591,原始数据!591:591))=2,"×","")))</f>
        <v/>
      </c>
      <c r="W590" t="str">
        <f>IF(原始数据!Y591="","",IF(COUNTIF(原始数据!591:591,原始数据!Y591)&gt;1,"×",""))</f>
        <v/>
      </c>
      <c r="X590" t="str">
        <f>IF(原始数据!Z591="","",IF(COUNTIF(原始数据!591:591,原始数据!Z591)&gt;1,"×",""))</f>
        <v/>
      </c>
      <c r="Y590" t="str">
        <f>IF(原始数据!AB591="","",IF(COUNTIF(原始数据!591:591,原始数据!AB591)&gt;1,"×",""))</f>
        <v/>
      </c>
      <c r="Z590" t="str">
        <f>IF(原始数据!AC591="","",IF(COUNTIF(原始数据!591:591,原始数据!AC591)&gt;1,"×",""))</f>
        <v/>
      </c>
      <c r="AA590" t="str">
        <f>IF(原始数据!AE591="","",IF(COUNTIF(原始数据!591:591,原始数据!AE591)&gt;1,"×",""))</f>
        <v/>
      </c>
      <c r="AB590" t="str">
        <f>IF(原始数据!AF591="","",IF(COUNTIF(原始数据!591:591,原始数据!AF591)&gt;1,"×",""))</f>
        <v/>
      </c>
      <c r="AC590" t="str">
        <f>IF(原始数据!AK591="","",IF(COUNTIF(原始数据!591:591,原始数据!AK591)&gt;1,"×",""))</f>
        <v/>
      </c>
      <c r="AD590" t="str">
        <f>IF(原始数据!AL591="","",IF(COUNTIF(原始数据!591:591,原始数据!AL591)&gt;1,"×",""))</f>
        <v/>
      </c>
      <c r="AE590" t="str">
        <f>IF(原始数据!AM591="","",IF(COUNTIF(原始数据!591:591,原始数据!AM591)&gt;1,"×",""))</f>
        <v/>
      </c>
      <c r="AF590" t="str">
        <f>IF(原始数据!AN591="","",IF(COUNTIF(原始数据!591:591,原始数据!AN591)&gt;1,"×",""))</f>
        <v/>
      </c>
      <c r="AG590" t="str">
        <f>IF(原始数据!AO591="","",IF(COUNTIF(原始数据!591:591,原始数据!AO591)&gt;1,"×",""))</f>
        <v/>
      </c>
      <c r="AH590" t="str">
        <f>IF(原始数据!AP591="","",IF(COUNTIF(原始数据!591:591,原始数据!AP591)&gt;1,"×",""))</f>
        <v/>
      </c>
      <c r="AI590" t="str">
        <f>IF(原始数据!AQ591="","",IF(COUNTIF(原始数据!591:591,原始数据!AQ591)&gt;1,"×",""))</f>
        <v/>
      </c>
      <c r="AJ590" t="str">
        <f>IF(原始数据!AR591="","",IF(COUNTIF(原始数据!591:591,原始数据!AR591)&gt;1,"×",""))</f>
        <v/>
      </c>
      <c r="AK590" t="str">
        <f>IF(原始数据!AS591="","",IF(COUNTIF(原始数据!591:591,原始数据!AS591)&gt;1,"×",""))</f>
        <v/>
      </c>
      <c r="AL590" t="str">
        <f>IF(原始数据!AT591="","",IF(COUNTIF(原始数据!591:591,原始数据!AT591)&gt;1,"×",""))</f>
        <v/>
      </c>
      <c r="AM590" t="str">
        <f>IF(原始数据!AU591="","",IF(COUNTIF(原始数据!591:591,原始数据!AU591)&gt;1,"×",""))</f>
        <v/>
      </c>
      <c r="AN590" t="str">
        <f>IF(原始数据!AV591="","",IF(COUNTIF(原始数据!591:591,原始数据!AV591)&gt;1,"×",""))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IF(原始数据!X592="-","",IF(原始数据!X592="","",IF(COUNT(FIND(原始数据!X592,原始数据!592:592))=2,"×","")))</f>
        <v/>
      </c>
      <c r="W591" t="str">
        <f>IF(原始数据!Y592="","",IF(COUNTIF(原始数据!592:592,原始数据!Y592)&gt;1,"×",""))</f>
        <v/>
      </c>
      <c r="X591" t="str">
        <f>IF(原始数据!Z592="","",IF(COUNTIF(原始数据!592:592,原始数据!Z592)&gt;1,"×",""))</f>
        <v/>
      </c>
      <c r="Y591" t="str">
        <f>IF(原始数据!AB592="","",IF(COUNTIF(原始数据!592:592,原始数据!AB592)&gt;1,"×",""))</f>
        <v/>
      </c>
      <c r="Z591" t="str">
        <f>IF(原始数据!AC592="","",IF(COUNTIF(原始数据!592:592,原始数据!AC592)&gt;1,"×",""))</f>
        <v/>
      </c>
      <c r="AA591" t="str">
        <f>IF(原始数据!AE592="","",IF(COUNTIF(原始数据!592:592,原始数据!AE592)&gt;1,"×",""))</f>
        <v/>
      </c>
      <c r="AB591" t="str">
        <f>IF(原始数据!AF592="","",IF(COUNTIF(原始数据!592:592,原始数据!AF592)&gt;1,"×",""))</f>
        <v/>
      </c>
      <c r="AC591" t="str">
        <f>IF(原始数据!AK592="","",IF(COUNTIF(原始数据!592:592,原始数据!AK592)&gt;1,"×",""))</f>
        <v/>
      </c>
      <c r="AD591" t="str">
        <f>IF(原始数据!AL592="","",IF(COUNTIF(原始数据!592:592,原始数据!AL592)&gt;1,"×",""))</f>
        <v/>
      </c>
      <c r="AE591" t="str">
        <f>IF(原始数据!AM592="","",IF(COUNTIF(原始数据!592:592,原始数据!AM592)&gt;1,"×",""))</f>
        <v/>
      </c>
      <c r="AF591" t="str">
        <f>IF(原始数据!AN592="","",IF(COUNTIF(原始数据!592:592,原始数据!AN592)&gt;1,"×",""))</f>
        <v/>
      </c>
      <c r="AG591" t="str">
        <f>IF(原始数据!AO592="","",IF(COUNTIF(原始数据!592:592,原始数据!AO592)&gt;1,"×",""))</f>
        <v/>
      </c>
      <c r="AH591" t="str">
        <f>IF(原始数据!AP592="","",IF(COUNTIF(原始数据!592:592,原始数据!AP592)&gt;1,"×",""))</f>
        <v/>
      </c>
      <c r="AI591" t="str">
        <f>IF(原始数据!AQ592="","",IF(COUNTIF(原始数据!592:592,原始数据!AQ592)&gt;1,"×",""))</f>
        <v/>
      </c>
      <c r="AJ591" t="str">
        <f>IF(原始数据!AR592="","",IF(COUNTIF(原始数据!592:592,原始数据!AR592)&gt;1,"×",""))</f>
        <v/>
      </c>
      <c r="AK591" t="str">
        <f>IF(原始数据!AS592="","",IF(COUNTIF(原始数据!592:592,原始数据!AS592)&gt;1,"×",""))</f>
        <v/>
      </c>
      <c r="AL591" t="str">
        <f>IF(原始数据!AT592="","",IF(COUNTIF(原始数据!592:592,原始数据!AT592)&gt;1,"×",""))</f>
        <v/>
      </c>
      <c r="AM591" t="str">
        <f>IF(原始数据!AU592="","",IF(COUNTIF(原始数据!592:592,原始数据!AU592)&gt;1,"×",""))</f>
        <v/>
      </c>
      <c r="AN591" t="str">
        <f>IF(原始数据!AV592="","",IF(COUNTIF(原始数据!592:592,原始数据!AV592)&gt;1,"×",""))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IF(原始数据!X593="-","",IF(原始数据!X593="","",IF(COUNT(FIND(原始数据!X593,原始数据!593:593))=2,"×","")))</f>
        <v/>
      </c>
      <c r="W592" t="str">
        <f>IF(原始数据!Y593="","",IF(COUNTIF(原始数据!593:593,原始数据!Y593)&gt;1,"×",""))</f>
        <v/>
      </c>
      <c r="X592" t="str">
        <f>IF(原始数据!Z593="","",IF(COUNTIF(原始数据!593:593,原始数据!Z593)&gt;1,"×",""))</f>
        <v/>
      </c>
      <c r="Y592" t="str">
        <f>IF(原始数据!AB593="","",IF(COUNTIF(原始数据!593:593,原始数据!AB593)&gt;1,"×",""))</f>
        <v/>
      </c>
      <c r="Z592" t="str">
        <f>IF(原始数据!AC593="","",IF(COUNTIF(原始数据!593:593,原始数据!AC593)&gt;1,"×",""))</f>
        <v/>
      </c>
      <c r="AA592" t="str">
        <f>IF(原始数据!AE593="","",IF(COUNTIF(原始数据!593:593,原始数据!AE593)&gt;1,"×",""))</f>
        <v/>
      </c>
      <c r="AB592" t="str">
        <f>IF(原始数据!AF593="","",IF(COUNTIF(原始数据!593:593,原始数据!AF593)&gt;1,"×",""))</f>
        <v/>
      </c>
      <c r="AC592" t="str">
        <f>IF(原始数据!AK593="","",IF(COUNTIF(原始数据!593:593,原始数据!AK593)&gt;1,"×",""))</f>
        <v/>
      </c>
      <c r="AD592" t="str">
        <f>IF(原始数据!AL593="","",IF(COUNTIF(原始数据!593:593,原始数据!AL593)&gt;1,"×",""))</f>
        <v/>
      </c>
      <c r="AE592" t="str">
        <f>IF(原始数据!AM593="","",IF(COUNTIF(原始数据!593:593,原始数据!AM593)&gt;1,"×",""))</f>
        <v/>
      </c>
      <c r="AF592" t="str">
        <f>IF(原始数据!AN593="","",IF(COUNTIF(原始数据!593:593,原始数据!AN593)&gt;1,"×",""))</f>
        <v/>
      </c>
      <c r="AG592" t="str">
        <f>IF(原始数据!AO593="","",IF(COUNTIF(原始数据!593:593,原始数据!AO593)&gt;1,"×",""))</f>
        <v/>
      </c>
      <c r="AH592" t="str">
        <f>IF(原始数据!AP593="","",IF(COUNTIF(原始数据!593:593,原始数据!AP593)&gt;1,"×",""))</f>
        <v/>
      </c>
      <c r="AI592" t="str">
        <f>IF(原始数据!AQ593="","",IF(COUNTIF(原始数据!593:593,原始数据!AQ593)&gt;1,"×",""))</f>
        <v/>
      </c>
      <c r="AJ592" t="str">
        <f>IF(原始数据!AR593="","",IF(COUNTIF(原始数据!593:593,原始数据!AR593)&gt;1,"×",""))</f>
        <v/>
      </c>
      <c r="AK592" t="str">
        <f>IF(原始数据!AS593="","",IF(COUNTIF(原始数据!593:593,原始数据!AS593)&gt;1,"×",""))</f>
        <v/>
      </c>
      <c r="AL592" t="str">
        <f>IF(原始数据!AT593="","",IF(COUNTIF(原始数据!593:593,原始数据!AT593)&gt;1,"×",""))</f>
        <v/>
      </c>
      <c r="AM592" t="str">
        <f>IF(原始数据!AU593="","",IF(COUNTIF(原始数据!593:593,原始数据!AU593)&gt;1,"×",""))</f>
        <v/>
      </c>
      <c r="AN592" t="str">
        <f>IF(原始数据!AV593="","",IF(COUNTIF(原始数据!593:593,原始数据!AV593)&gt;1,"×",""))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IF(原始数据!X594="-","",IF(原始数据!X594="","",IF(COUNT(FIND(原始数据!X594,原始数据!594:594))=2,"×","")))</f>
        <v/>
      </c>
      <c r="W593" t="str">
        <f>IF(原始数据!Y594="","",IF(COUNTIF(原始数据!594:594,原始数据!Y594)&gt;1,"×",""))</f>
        <v/>
      </c>
      <c r="X593" t="str">
        <f>IF(原始数据!Z594="","",IF(COUNTIF(原始数据!594:594,原始数据!Z594)&gt;1,"×",""))</f>
        <v/>
      </c>
      <c r="Y593" t="str">
        <f>IF(原始数据!AB594="","",IF(COUNTIF(原始数据!594:594,原始数据!AB594)&gt;1,"×",""))</f>
        <v/>
      </c>
      <c r="Z593" t="str">
        <f>IF(原始数据!AC594="","",IF(COUNTIF(原始数据!594:594,原始数据!AC594)&gt;1,"×",""))</f>
        <v/>
      </c>
      <c r="AA593" t="str">
        <f>IF(原始数据!AE594="","",IF(COUNTIF(原始数据!594:594,原始数据!AE594)&gt;1,"×",""))</f>
        <v/>
      </c>
      <c r="AB593" t="str">
        <f>IF(原始数据!AF594="","",IF(COUNTIF(原始数据!594:594,原始数据!AF594)&gt;1,"×",""))</f>
        <v/>
      </c>
      <c r="AC593" t="str">
        <f>IF(原始数据!AK594="","",IF(COUNTIF(原始数据!594:594,原始数据!AK594)&gt;1,"×",""))</f>
        <v/>
      </c>
      <c r="AD593" t="str">
        <f>IF(原始数据!AL594="","",IF(COUNTIF(原始数据!594:594,原始数据!AL594)&gt;1,"×",""))</f>
        <v/>
      </c>
      <c r="AE593" t="str">
        <f>IF(原始数据!AM594="","",IF(COUNTIF(原始数据!594:594,原始数据!AM594)&gt;1,"×",""))</f>
        <v/>
      </c>
      <c r="AF593" t="str">
        <f>IF(原始数据!AN594="","",IF(COUNTIF(原始数据!594:594,原始数据!AN594)&gt;1,"×",""))</f>
        <v/>
      </c>
      <c r="AG593" t="str">
        <f>IF(原始数据!AO594="","",IF(COUNTIF(原始数据!594:594,原始数据!AO594)&gt;1,"×",""))</f>
        <v/>
      </c>
      <c r="AH593" t="str">
        <f>IF(原始数据!AP594="","",IF(COUNTIF(原始数据!594:594,原始数据!AP594)&gt;1,"×",""))</f>
        <v/>
      </c>
      <c r="AI593" t="str">
        <f>IF(原始数据!AQ594="","",IF(COUNTIF(原始数据!594:594,原始数据!AQ594)&gt;1,"×",""))</f>
        <v/>
      </c>
      <c r="AJ593" t="str">
        <f>IF(原始数据!AR594="","",IF(COUNTIF(原始数据!594:594,原始数据!AR594)&gt;1,"×",""))</f>
        <v/>
      </c>
      <c r="AK593" t="str">
        <f>IF(原始数据!AS594="","",IF(COUNTIF(原始数据!594:594,原始数据!AS594)&gt;1,"×",""))</f>
        <v/>
      </c>
      <c r="AL593" t="str">
        <f>IF(原始数据!AT594="","",IF(COUNTIF(原始数据!594:594,原始数据!AT594)&gt;1,"×",""))</f>
        <v/>
      </c>
      <c r="AM593" t="str">
        <f>IF(原始数据!AU594="","",IF(COUNTIF(原始数据!594:594,原始数据!AU594)&gt;1,"×",""))</f>
        <v/>
      </c>
      <c r="AN593" t="str">
        <f>IF(原始数据!AV594="","",IF(COUNTIF(原始数据!594:594,原始数据!AV594)&gt;1,"×",""))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IF(原始数据!X595="-","",IF(原始数据!X595="","",IF(COUNT(FIND(原始数据!X595,原始数据!595:595))=2,"×","")))</f>
        <v/>
      </c>
      <c r="W594" t="str">
        <f>IF(原始数据!Y595="","",IF(COUNTIF(原始数据!595:595,原始数据!Y595)&gt;1,"×",""))</f>
        <v/>
      </c>
      <c r="X594" t="str">
        <f>IF(原始数据!Z595="","",IF(COUNTIF(原始数据!595:595,原始数据!Z595)&gt;1,"×",""))</f>
        <v/>
      </c>
      <c r="Y594" t="str">
        <f>IF(原始数据!AB595="","",IF(COUNTIF(原始数据!595:595,原始数据!AB595)&gt;1,"×",""))</f>
        <v/>
      </c>
      <c r="Z594" t="str">
        <f>IF(原始数据!AC595="","",IF(COUNTIF(原始数据!595:595,原始数据!AC595)&gt;1,"×",""))</f>
        <v/>
      </c>
      <c r="AA594" t="str">
        <f>IF(原始数据!AE595="","",IF(COUNTIF(原始数据!595:595,原始数据!AE595)&gt;1,"×",""))</f>
        <v/>
      </c>
      <c r="AB594" t="str">
        <f>IF(原始数据!AF595="","",IF(COUNTIF(原始数据!595:595,原始数据!AF595)&gt;1,"×",""))</f>
        <v/>
      </c>
      <c r="AC594" t="str">
        <f>IF(原始数据!AK595="","",IF(COUNTIF(原始数据!595:595,原始数据!AK595)&gt;1,"×",""))</f>
        <v/>
      </c>
      <c r="AD594" t="str">
        <f>IF(原始数据!AL595="","",IF(COUNTIF(原始数据!595:595,原始数据!AL595)&gt;1,"×",""))</f>
        <v/>
      </c>
      <c r="AE594" t="str">
        <f>IF(原始数据!AM595="","",IF(COUNTIF(原始数据!595:595,原始数据!AM595)&gt;1,"×",""))</f>
        <v/>
      </c>
      <c r="AF594" t="str">
        <f>IF(原始数据!AN595="","",IF(COUNTIF(原始数据!595:595,原始数据!AN595)&gt;1,"×",""))</f>
        <v/>
      </c>
      <c r="AG594" t="str">
        <f>IF(原始数据!AO595="","",IF(COUNTIF(原始数据!595:595,原始数据!AO595)&gt;1,"×",""))</f>
        <v/>
      </c>
      <c r="AH594" t="str">
        <f>IF(原始数据!AP595="","",IF(COUNTIF(原始数据!595:595,原始数据!AP595)&gt;1,"×",""))</f>
        <v/>
      </c>
      <c r="AI594" t="str">
        <f>IF(原始数据!AQ595="","",IF(COUNTIF(原始数据!595:595,原始数据!AQ595)&gt;1,"×",""))</f>
        <v/>
      </c>
      <c r="AJ594" t="str">
        <f>IF(原始数据!AR595="","",IF(COUNTIF(原始数据!595:595,原始数据!AR595)&gt;1,"×",""))</f>
        <v/>
      </c>
      <c r="AK594" t="str">
        <f>IF(原始数据!AS595="","",IF(COUNTIF(原始数据!595:595,原始数据!AS595)&gt;1,"×",""))</f>
        <v/>
      </c>
      <c r="AL594" t="str">
        <f>IF(原始数据!AT595="","",IF(COUNTIF(原始数据!595:595,原始数据!AT595)&gt;1,"×",""))</f>
        <v/>
      </c>
      <c r="AM594" t="str">
        <f>IF(原始数据!AU595="","",IF(COUNTIF(原始数据!595:595,原始数据!AU595)&gt;1,"×",""))</f>
        <v/>
      </c>
      <c r="AN594" t="str">
        <f>IF(原始数据!AV595="","",IF(COUNTIF(原始数据!595:595,原始数据!AV595)&gt;1,"×",""))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IF(原始数据!X596="-","",IF(原始数据!X596="","",IF(COUNT(FIND(原始数据!X596,原始数据!596:596))=2,"×","")))</f>
        <v/>
      </c>
      <c r="W595" t="str">
        <f>IF(原始数据!Y596="","",IF(COUNTIF(原始数据!596:596,原始数据!Y596)&gt;1,"×",""))</f>
        <v/>
      </c>
      <c r="X595" t="str">
        <f>IF(原始数据!Z596="","",IF(COUNTIF(原始数据!596:596,原始数据!Z596)&gt;1,"×",""))</f>
        <v/>
      </c>
      <c r="Y595" t="str">
        <f>IF(原始数据!AB596="","",IF(COUNTIF(原始数据!596:596,原始数据!AB596)&gt;1,"×",""))</f>
        <v/>
      </c>
      <c r="Z595" t="str">
        <f>IF(原始数据!AC596="","",IF(COUNTIF(原始数据!596:596,原始数据!AC596)&gt;1,"×",""))</f>
        <v/>
      </c>
      <c r="AA595" t="str">
        <f>IF(原始数据!AE596="","",IF(COUNTIF(原始数据!596:596,原始数据!AE596)&gt;1,"×",""))</f>
        <v/>
      </c>
      <c r="AB595" t="str">
        <f>IF(原始数据!AF596="","",IF(COUNTIF(原始数据!596:596,原始数据!AF596)&gt;1,"×",""))</f>
        <v/>
      </c>
      <c r="AC595" t="str">
        <f>IF(原始数据!AK596="","",IF(COUNTIF(原始数据!596:596,原始数据!AK596)&gt;1,"×",""))</f>
        <v/>
      </c>
      <c r="AD595" t="str">
        <f>IF(原始数据!AL596="","",IF(COUNTIF(原始数据!596:596,原始数据!AL596)&gt;1,"×",""))</f>
        <v/>
      </c>
      <c r="AE595" t="str">
        <f>IF(原始数据!AM596="","",IF(COUNTIF(原始数据!596:596,原始数据!AM596)&gt;1,"×",""))</f>
        <v/>
      </c>
      <c r="AF595" t="str">
        <f>IF(原始数据!AN596="","",IF(COUNTIF(原始数据!596:596,原始数据!AN596)&gt;1,"×",""))</f>
        <v/>
      </c>
      <c r="AG595" t="str">
        <f>IF(原始数据!AO596="","",IF(COUNTIF(原始数据!596:596,原始数据!AO596)&gt;1,"×",""))</f>
        <v/>
      </c>
      <c r="AH595" t="str">
        <f>IF(原始数据!AP596="","",IF(COUNTIF(原始数据!596:596,原始数据!AP596)&gt;1,"×",""))</f>
        <v/>
      </c>
      <c r="AI595" t="str">
        <f>IF(原始数据!AQ596="","",IF(COUNTIF(原始数据!596:596,原始数据!AQ596)&gt;1,"×",""))</f>
        <v/>
      </c>
      <c r="AJ595" t="str">
        <f>IF(原始数据!AR596="","",IF(COUNTIF(原始数据!596:596,原始数据!AR596)&gt;1,"×",""))</f>
        <v/>
      </c>
      <c r="AK595" t="str">
        <f>IF(原始数据!AS596="","",IF(COUNTIF(原始数据!596:596,原始数据!AS596)&gt;1,"×",""))</f>
        <v/>
      </c>
      <c r="AL595" t="str">
        <f>IF(原始数据!AT596="","",IF(COUNTIF(原始数据!596:596,原始数据!AT596)&gt;1,"×",""))</f>
        <v/>
      </c>
      <c r="AM595" t="str">
        <f>IF(原始数据!AU596="","",IF(COUNTIF(原始数据!596:596,原始数据!AU596)&gt;1,"×",""))</f>
        <v/>
      </c>
      <c r="AN595" t="str">
        <f>IF(原始数据!AV596="","",IF(COUNTIF(原始数据!596:596,原始数据!AV596)&gt;1,"×",""))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IF(原始数据!X597="-","",IF(原始数据!X597="","",IF(COUNT(FIND(原始数据!X597,原始数据!597:597))=2,"×","")))</f>
        <v/>
      </c>
      <c r="W596" t="str">
        <f>IF(原始数据!Y597="","",IF(COUNTIF(原始数据!597:597,原始数据!Y597)&gt;1,"×",""))</f>
        <v/>
      </c>
      <c r="X596" t="str">
        <f>IF(原始数据!Z597="","",IF(COUNTIF(原始数据!597:597,原始数据!Z597)&gt;1,"×",""))</f>
        <v/>
      </c>
      <c r="Y596" t="str">
        <f>IF(原始数据!AB597="","",IF(COUNTIF(原始数据!597:597,原始数据!AB597)&gt;1,"×",""))</f>
        <v/>
      </c>
      <c r="Z596" t="str">
        <f>IF(原始数据!AC597="","",IF(COUNTIF(原始数据!597:597,原始数据!AC597)&gt;1,"×",""))</f>
        <v/>
      </c>
      <c r="AA596" t="str">
        <f>IF(原始数据!AE597="","",IF(COUNTIF(原始数据!597:597,原始数据!AE597)&gt;1,"×",""))</f>
        <v/>
      </c>
      <c r="AB596" t="str">
        <f>IF(原始数据!AF597="","",IF(COUNTIF(原始数据!597:597,原始数据!AF597)&gt;1,"×",""))</f>
        <v/>
      </c>
      <c r="AC596" t="str">
        <f>IF(原始数据!AK597="","",IF(COUNTIF(原始数据!597:597,原始数据!AK597)&gt;1,"×",""))</f>
        <v/>
      </c>
      <c r="AD596" t="str">
        <f>IF(原始数据!AL597="","",IF(COUNTIF(原始数据!597:597,原始数据!AL597)&gt;1,"×",""))</f>
        <v/>
      </c>
      <c r="AE596" t="str">
        <f>IF(原始数据!AM597="","",IF(COUNTIF(原始数据!597:597,原始数据!AM597)&gt;1,"×",""))</f>
        <v/>
      </c>
      <c r="AF596" t="str">
        <f>IF(原始数据!AN597="","",IF(COUNTIF(原始数据!597:597,原始数据!AN597)&gt;1,"×",""))</f>
        <v/>
      </c>
      <c r="AG596" t="str">
        <f>IF(原始数据!AO597="","",IF(COUNTIF(原始数据!597:597,原始数据!AO597)&gt;1,"×",""))</f>
        <v/>
      </c>
      <c r="AH596" t="str">
        <f>IF(原始数据!AP597="","",IF(COUNTIF(原始数据!597:597,原始数据!AP597)&gt;1,"×",""))</f>
        <v/>
      </c>
      <c r="AI596" t="str">
        <f>IF(原始数据!AQ597="","",IF(COUNTIF(原始数据!597:597,原始数据!AQ597)&gt;1,"×",""))</f>
        <v/>
      </c>
      <c r="AJ596" t="str">
        <f>IF(原始数据!AR597="","",IF(COUNTIF(原始数据!597:597,原始数据!AR597)&gt;1,"×",""))</f>
        <v/>
      </c>
      <c r="AK596" t="str">
        <f>IF(原始数据!AS597="","",IF(COUNTIF(原始数据!597:597,原始数据!AS597)&gt;1,"×",""))</f>
        <v/>
      </c>
      <c r="AL596" t="str">
        <f>IF(原始数据!AT597="","",IF(COUNTIF(原始数据!597:597,原始数据!AT597)&gt;1,"×",""))</f>
        <v/>
      </c>
      <c r="AM596" t="str">
        <f>IF(原始数据!AU597="","",IF(COUNTIF(原始数据!597:597,原始数据!AU597)&gt;1,"×",""))</f>
        <v/>
      </c>
      <c r="AN596" t="str">
        <f>IF(原始数据!AV597="","",IF(COUNTIF(原始数据!597:597,原始数据!AV597)&gt;1,"×",""))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IF(原始数据!X598="-","",IF(原始数据!X598="","",IF(COUNT(FIND(原始数据!X598,原始数据!598:598))=2,"×","")))</f>
        <v/>
      </c>
      <c r="W597" t="str">
        <f>IF(原始数据!Y598="","",IF(COUNTIF(原始数据!598:598,原始数据!Y598)&gt;1,"×",""))</f>
        <v/>
      </c>
      <c r="X597" t="str">
        <f>IF(原始数据!Z598="","",IF(COUNTIF(原始数据!598:598,原始数据!Z598)&gt;1,"×",""))</f>
        <v/>
      </c>
      <c r="Y597" t="str">
        <f>IF(原始数据!AB598="","",IF(COUNTIF(原始数据!598:598,原始数据!AB598)&gt;1,"×",""))</f>
        <v/>
      </c>
      <c r="Z597" t="str">
        <f>IF(原始数据!AC598="","",IF(COUNTIF(原始数据!598:598,原始数据!AC598)&gt;1,"×",""))</f>
        <v/>
      </c>
      <c r="AA597" t="str">
        <f>IF(原始数据!AE598="","",IF(COUNTIF(原始数据!598:598,原始数据!AE598)&gt;1,"×",""))</f>
        <v/>
      </c>
      <c r="AB597" t="str">
        <f>IF(原始数据!AF598="","",IF(COUNTIF(原始数据!598:598,原始数据!AF598)&gt;1,"×",""))</f>
        <v/>
      </c>
      <c r="AC597" t="str">
        <f>IF(原始数据!AK598="","",IF(COUNTIF(原始数据!598:598,原始数据!AK598)&gt;1,"×",""))</f>
        <v/>
      </c>
      <c r="AD597" t="str">
        <f>IF(原始数据!AL598="","",IF(COUNTIF(原始数据!598:598,原始数据!AL598)&gt;1,"×",""))</f>
        <v/>
      </c>
      <c r="AE597" t="str">
        <f>IF(原始数据!AM598="","",IF(COUNTIF(原始数据!598:598,原始数据!AM598)&gt;1,"×",""))</f>
        <v/>
      </c>
      <c r="AF597" t="str">
        <f>IF(原始数据!AN598="","",IF(COUNTIF(原始数据!598:598,原始数据!AN598)&gt;1,"×",""))</f>
        <v/>
      </c>
      <c r="AG597" t="str">
        <f>IF(原始数据!AO598="","",IF(COUNTIF(原始数据!598:598,原始数据!AO598)&gt;1,"×",""))</f>
        <v/>
      </c>
      <c r="AH597" t="str">
        <f>IF(原始数据!AP598="","",IF(COUNTIF(原始数据!598:598,原始数据!AP598)&gt;1,"×",""))</f>
        <v/>
      </c>
      <c r="AI597" t="str">
        <f>IF(原始数据!AQ598="","",IF(COUNTIF(原始数据!598:598,原始数据!AQ598)&gt;1,"×",""))</f>
        <v/>
      </c>
      <c r="AJ597" t="str">
        <f>IF(原始数据!AR598="","",IF(COUNTIF(原始数据!598:598,原始数据!AR598)&gt;1,"×",""))</f>
        <v/>
      </c>
      <c r="AK597" t="str">
        <f>IF(原始数据!AS598="","",IF(COUNTIF(原始数据!598:598,原始数据!AS598)&gt;1,"×",""))</f>
        <v/>
      </c>
      <c r="AL597" t="str">
        <f>IF(原始数据!AT598="","",IF(COUNTIF(原始数据!598:598,原始数据!AT598)&gt;1,"×",""))</f>
        <v/>
      </c>
      <c r="AM597" t="str">
        <f>IF(原始数据!AU598="","",IF(COUNTIF(原始数据!598:598,原始数据!AU598)&gt;1,"×",""))</f>
        <v/>
      </c>
      <c r="AN597" t="str">
        <f>IF(原始数据!AV598="","",IF(COUNTIF(原始数据!598:598,原始数据!AV598)&gt;1,"×",""))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IF(原始数据!X599="-","",IF(原始数据!X599="","",IF(COUNT(FIND(原始数据!X599,原始数据!599:599))=2,"×","")))</f>
        <v/>
      </c>
      <c r="W598" t="str">
        <f>IF(原始数据!Y599="","",IF(COUNTIF(原始数据!599:599,原始数据!Y599)&gt;1,"×",""))</f>
        <v/>
      </c>
      <c r="X598" t="str">
        <f>IF(原始数据!Z599="","",IF(COUNTIF(原始数据!599:599,原始数据!Z599)&gt;1,"×",""))</f>
        <v/>
      </c>
      <c r="Y598" t="str">
        <f>IF(原始数据!AB599="","",IF(COUNTIF(原始数据!599:599,原始数据!AB599)&gt;1,"×",""))</f>
        <v/>
      </c>
      <c r="Z598" t="str">
        <f>IF(原始数据!AC599="","",IF(COUNTIF(原始数据!599:599,原始数据!AC599)&gt;1,"×",""))</f>
        <v/>
      </c>
      <c r="AA598" t="str">
        <f>IF(原始数据!AE599="","",IF(COUNTIF(原始数据!599:599,原始数据!AE599)&gt;1,"×",""))</f>
        <v/>
      </c>
      <c r="AB598" t="str">
        <f>IF(原始数据!AF599="","",IF(COUNTIF(原始数据!599:599,原始数据!AF599)&gt;1,"×",""))</f>
        <v/>
      </c>
      <c r="AC598" t="str">
        <f>IF(原始数据!AK599="","",IF(COUNTIF(原始数据!599:599,原始数据!AK599)&gt;1,"×",""))</f>
        <v/>
      </c>
      <c r="AD598" t="str">
        <f>IF(原始数据!AL599="","",IF(COUNTIF(原始数据!599:599,原始数据!AL599)&gt;1,"×",""))</f>
        <v/>
      </c>
      <c r="AE598" t="str">
        <f>IF(原始数据!AM599="","",IF(COUNTIF(原始数据!599:599,原始数据!AM599)&gt;1,"×",""))</f>
        <v/>
      </c>
      <c r="AF598" t="str">
        <f>IF(原始数据!AN599="","",IF(COUNTIF(原始数据!599:599,原始数据!AN599)&gt;1,"×",""))</f>
        <v/>
      </c>
      <c r="AG598" t="str">
        <f>IF(原始数据!AO599="","",IF(COUNTIF(原始数据!599:599,原始数据!AO599)&gt;1,"×",""))</f>
        <v/>
      </c>
      <c r="AH598" t="str">
        <f>IF(原始数据!AP599="","",IF(COUNTIF(原始数据!599:599,原始数据!AP599)&gt;1,"×",""))</f>
        <v/>
      </c>
      <c r="AI598" t="str">
        <f>IF(原始数据!AQ599="","",IF(COUNTIF(原始数据!599:599,原始数据!AQ599)&gt;1,"×",""))</f>
        <v/>
      </c>
      <c r="AJ598" t="str">
        <f>IF(原始数据!AR599="","",IF(COUNTIF(原始数据!599:599,原始数据!AR599)&gt;1,"×",""))</f>
        <v/>
      </c>
      <c r="AK598" t="str">
        <f>IF(原始数据!AS599="","",IF(COUNTIF(原始数据!599:599,原始数据!AS599)&gt;1,"×",""))</f>
        <v/>
      </c>
      <c r="AL598" t="str">
        <f>IF(原始数据!AT599="","",IF(COUNTIF(原始数据!599:599,原始数据!AT599)&gt;1,"×",""))</f>
        <v/>
      </c>
      <c r="AM598" t="str">
        <f>IF(原始数据!AU599="","",IF(COUNTIF(原始数据!599:599,原始数据!AU599)&gt;1,"×",""))</f>
        <v/>
      </c>
      <c r="AN598" t="str">
        <f>IF(原始数据!AV599="","",IF(COUNTIF(原始数据!599:599,原始数据!AV599)&gt;1,"×",""))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IF(原始数据!X600="-","",IF(原始数据!X600="","",IF(COUNT(FIND(原始数据!X600,原始数据!600:600))=2,"×","")))</f>
        <v/>
      </c>
      <c r="W599" t="str">
        <f>IF(原始数据!Y600="","",IF(COUNTIF(原始数据!600:600,原始数据!Y600)&gt;1,"×",""))</f>
        <v/>
      </c>
      <c r="X599" t="str">
        <f>IF(原始数据!Z600="","",IF(COUNTIF(原始数据!600:600,原始数据!Z600)&gt;1,"×",""))</f>
        <v/>
      </c>
      <c r="Y599" t="str">
        <f>IF(原始数据!AB600="","",IF(COUNTIF(原始数据!600:600,原始数据!AB600)&gt;1,"×",""))</f>
        <v/>
      </c>
      <c r="Z599" t="str">
        <f>IF(原始数据!AC600="","",IF(COUNTIF(原始数据!600:600,原始数据!AC600)&gt;1,"×",""))</f>
        <v/>
      </c>
      <c r="AA599" t="str">
        <f>IF(原始数据!AE600="","",IF(COUNTIF(原始数据!600:600,原始数据!AE600)&gt;1,"×",""))</f>
        <v/>
      </c>
      <c r="AB599" t="str">
        <f>IF(原始数据!AF600="","",IF(COUNTIF(原始数据!600:600,原始数据!AF600)&gt;1,"×",""))</f>
        <v/>
      </c>
      <c r="AC599" t="str">
        <f>IF(原始数据!AK600="","",IF(COUNTIF(原始数据!600:600,原始数据!AK600)&gt;1,"×",""))</f>
        <v/>
      </c>
      <c r="AD599" t="str">
        <f>IF(原始数据!AL600="","",IF(COUNTIF(原始数据!600:600,原始数据!AL600)&gt;1,"×",""))</f>
        <v/>
      </c>
      <c r="AE599" t="str">
        <f>IF(原始数据!AM600="","",IF(COUNTIF(原始数据!600:600,原始数据!AM600)&gt;1,"×",""))</f>
        <v/>
      </c>
      <c r="AF599" t="str">
        <f>IF(原始数据!AN600="","",IF(COUNTIF(原始数据!600:600,原始数据!AN600)&gt;1,"×",""))</f>
        <v/>
      </c>
      <c r="AG599" t="str">
        <f>IF(原始数据!AO600="","",IF(COUNTIF(原始数据!600:600,原始数据!AO600)&gt;1,"×",""))</f>
        <v/>
      </c>
      <c r="AH599" t="str">
        <f>IF(原始数据!AP600="","",IF(COUNTIF(原始数据!600:600,原始数据!AP600)&gt;1,"×",""))</f>
        <v/>
      </c>
      <c r="AI599" t="str">
        <f>IF(原始数据!AQ600="","",IF(COUNTIF(原始数据!600:600,原始数据!AQ600)&gt;1,"×",""))</f>
        <v/>
      </c>
      <c r="AJ599" t="str">
        <f>IF(原始数据!AR600="","",IF(COUNTIF(原始数据!600:600,原始数据!AR600)&gt;1,"×",""))</f>
        <v/>
      </c>
      <c r="AK599" t="str">
        <f>IF(原始数据!AS600="","",IF(COUNTIF(原始数据!600:600,原始数据!AS600)&gt;1,"×",""))</f>
        <v/>
      </c>
      <c r="AL599" t="str">
        <f>IF(原始数据!AT600="","",IF(COUNTIF(原始数据!600:600,原始数据!AT600)&gt;1,"×",""))</f>
        <v/>
      </c>
      <c r="AM599" t="str">
        <f>IF(原始数据!AU600="","",IF(COUNTIF(原始数据!600:600,原始数据!AU600)&gt;1,"×",""))</f>
        <v/>
      </c>
      <c r="AN599" t="str">
        <f>IF(原始数据!AV600="","",IF(COUNTIF(原始数据!600:600,原始数据!AV600)&gt;1,"×",""))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IF(原始数据!X601="-","",IF(原始数据!X601="","",IF(COUNT(FIND(原始数据!X601,原始数据!601:601))=2,"×","")))</f>
        <v/>
      </c>
      <c r="W600" t="str">
        <f>IF(原始数据!Y601="","",IF(COUNTIF(原始数据!601:601,原始数据!Y601)&gt;1,"×",""))</f>
        <v/>
      </c>
      <c r="X600" t="str">
        <f>IF(原始数据!Z601="","",IF(COUNTIF(原始数据!601:601,原始数据!Z601)&gt;1,"×",""))</f>
        <v/>
      </c>
      <c r="Y600" t="str">
        <f>IF(原始数据!AB601="","",IF(COUNTIF(原始数据!601:601,原始数据!AB601)&gt;1,"×",""))</f>
        <v/>
      </c>
      <c r="Z600" t="str">
        <f>IF(原始数据!AC601="","",IF(COUNTIF(原始数据!601:601,原始数据!AC601)&gt;1,"×",""))</f>
        <v/>
      </c>
      <c r="AA600" t="str">
        <f>IF(原始数据!AE601="","",IF(COUNTIF(原始数据!601:601,原始数据!AE601)&gt;1,"×",""))</f>
        <v/>
      </c>
      <c r="AB600" t="str">
        <f>IF(原始数据!AF601="","",IF(COUNTIF(原始数据!601:601,原始数据!AF601)&gt;1,"×",""))</f>
        <v/>
      </c>
      <c r="AC600" t="str">
        <f>IF(原始数据!AK601="","",IF(COUNTIF(原始数据!601:601,原始数据!AK601)&gt;1,"×",""))</f>
        <v/>
      </c>
      <c r="AD600" t="str">
        <f>IF(原始数据!AL601="","",IF(COUNTIF(原始数据!601:601,原始数据!AL601)&gt;1,"×",""))</f>
        <v/>
      </c>
      <c r="AE600" t="str">
        <f>IF(原始数据!AM601="","",IF(COUNTIF(原始数据!601:601,原始数据!AM601)&gt;1,"×",""))</f>
        <v/>
      </c>
      <c r="AF600" t="str">
        <f>IF(原始数据!AN601="","",IF(COUNTIF(原始数据!601:601,原始数据!AN601)&gt;1,"×",""))</f>
        <v/>
      </c>
      <c r="AG600" t="str">
        <f>IF(原始数据!AO601="","",IF(COUNTIF(原始数据!601:601,原始数据!AO601)&gt;1,"×",""))</f>
        <v/>
      </c>
      <c r="AH600" t="str">
        <f>IF(原始数据!AP601="","",IF(COUNTIF(原始数据!601:601,原始数据!AP601)&gt;1,"×",""))</f>
        <v/>
      </c>
      <c r="AI600" t="str">
        <f>IF(原始数据!AQ601="","",IF(COUNTIF(原始数据!601:601,原始数据!AQ601)&gt;1,"×",""))</f>
        <v/>
      </c>
      <c r="AJ600" t="str">
        <f>IF(原始数据!AR601="","",IF(COUNTIF(原始数据!601:601,原始数据!AR601)&gt;1,"×",""))</f>
        <v/>
      </c>
      <c r="AK600" t="str">
        <f>IF(原始数据!AS601="","",IF(COUNTIF(原始数据!601:601,原始数据!AS601)&gt;1,"×",""))</f>
        <v/>
      </c>
      <c r="AL600" t="str">
        <f>IF(原始数据!AT601="","",IF(COUNTIF(原始数据!601:601,原始数据!AT601)&gt;1,"×",""))</f>
        <v/>
      </c>
      <c r="AM600" t="str">
        <f>IF(原始数据!AU601="","",IF(COUNTIF(原始数据!601:601,原始数据!AU601)&gt;1,"×",""))</f>
        <v/>
      </c>
      <c r="AN600" t="str">
        <f>IF(原始数据!AV601="","",IF(COUNTIF(原始数据!601:601,原始数据!AV601)&gt;1,"×",""))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IF(原始数据!X602="-","",IF(原始数据!X602="","",IF(COUNT(FIND(原始数据!X602,原始数据!602:602))=2,"×","")))</f>
        <v/>
      </c>
      <c r="W601" t="str">
        <f>IF(原始数据!Y602="","",IF(COUNTIF(原始数据!602:602,原始数据!Y602)&gt;1,"×",""))</f>
        <v/>
      </c>
      <c r="X601" t="str">
        <f>IF(原始数据!Z602="","",IF(COUNTIF(原始数据!602:602,原始数据!Z602)&gt;1,"×",""))</f>
        <v/>
      </c>
      <c r="Y601" t="str">
        <f>IF(原始数据!AB602="","",IF(COUNTIF(原始数据!602:602,原始数据!AB602)&gt;1,"×",""))</f>
        <v/>
      </c>
      <c r="Z601" t="str">
        <f>IF(原始数据!AC602="","",IF(COUNTIF(原始数据!602:602,原始数据!AC602)&gt;1,"×",""))</f>
        <v/>
      </c>
      <c r="AA601" t="str">
        <f>IF(原始数据!AE602="","",IF(COUNTIF(原始数据!602:602,原始数据!AE602)&gt;1,"×",""))</f>
        <v/>
      </c>
      <c r="AB601" t="str">
        <f>IF(原始数据!AF602="","",IF(COUNTIF(原始数据!602:602,原始数据!AF602)&gt;1,"×",""))</f>
        <v/>
      </c>
      <c r="AC601" t="str">
        <f>IF(原始数据!AK602="","",IF(COUNTIF(原始数据!602:602,原始数据!AK602)&gt;1,"×",""))</f>
        <v/>
      </c>
      <c r="AD601" t="str">
        <f>IF(原始数据!AL602="","",IF(COUNTIF(原始数据!602:602,原始数据!AL602)&gt;1,"×",""))</f>
        <v/>
      </c>
      <c r="AE601" t="str">
        <f>IF(原始数据!AM602="","",IF(COUNTIF(原始数据!602:602,原始数据!AM602)&gt;1,"×",""))</f>
        <v/>
      </c>
      <c r="AF601" t="str">
        <f>IF(原始数据!AN602="","",IF(COUNTIF(原始数据!602:602,原始数据!AN602)&gt;1,"×",""))</f>
        <v/>
      </c>
      <c r="AG601" t="str">
        <f>IF(原始数据!AO602="","",IF(COUNTIF(原始数据!602:602,原始数据!AO602)&gt;1,"×",""))</f>
        <v/>
      </c>
      <c r="AH601" t="str">
        <f>IF(原始数据!AP602="","",IF(COUNTIF(原始数据!602:602,原始数据!AP602)&gt;1,"×",""))</f>
        <v/>
      </c>
      <c r="AI601" t="str">
        <f>IF(原始数据!AQ602="","",IF(COUNTIF(原始数据!602:602,原始数据!AQ602)&gt;1,"×",""))</f>
        <v/>
      </c>
      <c r="AJ601" t="str">
        <f>IF(原始数据!AR602="","",IF(COUNTIF(原始数据!602:602,原始数据!AR602)&gt;1,"×",""))</f>
        <v/>
      </c>
      <c r="AK601" t="str">
        <f>IF(原始数据!AS602="","",IF(COUNTIF(原始数据!602:602,原始数据!AS602)&gt;1,"×",""))</f>
        <v/>
      </c>
      <c r="AL601" t="str">
        <f>IF(原始数据!AT602="","",IF(COUNTIF(原始数据!602:602,原始数据!AT602)&gt;1,"×",""))</f>
        <v/>
      </c>
      <c r="AM601" t="str">
        <f>IF(原始数据!AU602="","",IF(COUNTIF(原始数据!602:602,原始数据!AU602)&gt;1,"×",""))</f>
        <v/>
      </c>
      <c r="AN601" t="str">
        <f>IF(原始数据!AV602="","",IF(COUNTIF(原始数据!602:602,原始数据!AV602)&gt;1,"×",""))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IF(原始数据!X603="-","",IF(原始数据!X603="","",IF(COUNT(FIND(原始数据!X603,原始数据!603:603))=2,"×","")))</f>
        <v/>
      </c>
      <c r="W602" t="str">
        <f>IF(原始数据!Y603="","",IF(COUNTIF(原始数据!603:603,原始数据!Y603)&gt;1,"×",""))</f>
        <v/>
      </c>
      <c r="X602" t="str">
        <f>IF(原始数据!Z603="","",IF(COUNTIF(原始数据!603:603,原始数据!Z603)&gt;1,"×",""))</f>
        <v/>
      </c>
      <c r="Y602" t="str">
        <f>IF(原始数据!AB603="","",IF(COUNTIF(原始数据!603:603,原始数据!AB603)&gt;1,"×",""))</f>
        <v/>
      </c>
      <c r="Z602" t="str">
        <f>IF(原始数据!AC603="","",IF(COUNTIF(原始数据!603:603,原始数据!AC603)&gt;1,"×",""))</f>
        <v/>
      </c>
      <c r="AA602" t="str">
        <f>IF(原始数据!AE603="","",IF(COUNTIF(原始数据!603:603,原始数据!AE603)&gt;1,"×",""))</f>
        <v/>
      </c>
      <c r="AB602" t="str">
        <f>IF(原始数据!AF603="","",IF(COUNTIF(原始数据!603:603,原始数据!AF603)&gt;1,"×",""))</f>
        <v/>
      </c>
      <c r="AC602" t="str">
        <f>IF(原始数据!AK603="","",IF(COUNTIF(原始数据!603:603,原始数据!AK603)&gt;1,"×",""))</f>
        <v/>
      </c>
      <c r="AD602" t="str">
        <f>IF(原始数据!AL603="","",IF(COUNTIF(原始数据!603:603,原始数据!AL603)&gt;1,"×",""))</f>
        <v/>
      </c>
      <c r="AE602" t="str">
        <f>IF(原始数据!AM603="","",IF(COUNTIF(原始数据!603:603,原始数据!AM603)&gt;1,"×",""))</f>
        <v/>
      </c>
      <c r="AF602" t="str">
        <f>IF(原始数据!AN603="","",IF(COUNTIF(原始数据!603:603,原始数据!AN603)&gt;1,"×",""))</f>
        <v/>
      </c>
      <c r="AG602" t="str">
        <f>IF(原始数据!AO603="","",IF(COUNTIF(原始数据!603:603,原始数据!AO603)&gt;1,"×",""))</f>
        <v/>
      </c>
      <c r="AH602" t="str">
        <f>IF(原始数据!AP603="","",IF(COUNTIF(原始数据!603:603,原始数据!AP603)&gt;1,"×",""))</f>
        <v/>
      </c>
      <c r="AI602" t="str">
        <f>IF(原始数据!AQ603="","",IF(COUNTIF(原始数据!603:603,原始数据!AQ603)&gt;1,"×",""))</f>
        <v/>
      </c>
      <c r="AJ602" t="str">
        <f>IF(原始数据!AR603="","",IF(COUNTIF(原始数据!603:603,原始数据!AR603)&gt;1,"×",""))</f>
        <v/>
      </c>
      <c r="AK602" t="str">
        <f>IF(原始数据!AS603="","",IF(COUNTIF(原始数据!603:603,原始数据!AS603)&gt;1,"×",""))</f>
        <v/>
      </c>
      <c r="AL602" t="str">
        <f>IF(原始数据!AT603="","",IF(COUNTIF(原始数据!603:603,原始数据!AT603)&gt;1,"×",""))</f>
        <v/>
      </c>
      <c r="AM602" t="str">
        <f>IF(原始数据!AU603="","",IF(COUNTIF(原始数据!603:603,原始数据!AU603)&gt;1,"×",""))</f>
        <v/>
      </c>
      <c r="AN602" t="str">
        <f>IF(原始数据!AV603="","",IF(COUNTIF(原始数据!603:603,原始数据!AV603)&gt;1,"×",""))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IF(原始数据!X604="-","",IF(原始数据!X604="","",IF(COUNT(FIND(原始数据!X604,原始数据!604:604))=2,"×","")))</f>
        <v/>
      </c>
      <c r="W603" t="str">
        <f>IF(原始数据!Y604="","",IF(COUNTIF(原始数据!604:604,原始数据!Y604)&gt;1,"×",""))</f>
        <v/>
      </c>
      <c r="X603" t="str">
        <f>IF(原始数据!Z604="","",IF(COUNTIF(原始数据!604:604,原始数据!Z604)&gt;1,"×",""))</f>
        <v/>
      </c>
      <c r="Y603" t="str">
        <f>IF(原始数据!AB604="","",IF(COUNTIF(原始数据!604:604,原始数据!AB604)&gt;1,"×",""))</f>
        <v/>
      </c>
      <c r="Z603" t="str">
        <f>IF(原始数据!AC604="","",IF(COUNTIF(原始数据!604:604,原始数据!AC604)&gt;1,"×",""))</f>
        <v/>
      </c>
      <c r="AA603" t="str">
        <f>IF(原始数据!AE604="","",IF(COUNTIF(原始数据!604:604,原始数据!AE604)&gt;1,"×",""))</f>
        <v/>
      </c>
      <c r="AB603" t="str">
        <f>IF(原始数据!AF604="","",IF(COUNTIF(原始数据!604:604,原始数据!AF604)&gt;1,"×",""))</f>
        <v/>
      </c>
      <c r="AC603" t="str">
        <f>IF(原始数据!AK604="","",IF(COUNTIF(原始数据!604:604,原始数据!AK604)&gt;1,"×",""))</f>
        <v/>
      </c>
      <c r="AD603" t="str">
        <f>IF(原始数据!AL604="","",IF(COUNTIF(原始数据!604:604,原始数据!AL604)&gt;1,"×",""))</f>
        <v/>
      </c>
      <c r="AE603" t="str">
        <f>IF(原始数据!AM604="","",IF(COUNTIF(原始数据!604:604,原始数据!AM604)&gt;1,"×",""))</f>
        <v/>
      </c>
      <c r="AF603" t="str">
        <f>IF(原始数据!AN604="","",IF(COUNTIF(原始数据!604:604,原始数据!AN604)&gt;1,"×",""))</f>
        <v/>
      </c>
      <c r="AG603" t="str">
        <f>IF(原始数据!AO604="","",IF(COUNTIF(原始数据!604:604,原始数据!AO604)&gt;1,"×",""))</f>
        <v/>
      </c>
      <c r="AH603" t="str">
        <f>IF(原始数据!AP604="","",IF(COUNTIF(原始数据!604:604,原始数据!AP604)&gt;1,"×",""))</f>
        <v/>
      </c>
      <c r="AI603" t="str">
        <f>IF(原始数据!AQ604="","",IF(COUNTIF(原始数据!604:604,原始数据!AQ604)&gt;1,"×",""))</f>
        <v/>
      </c>
      <c r="AJ603" t="str">
        <f>IF(原始数据!AR604="","",IF(COUNTIF(原始数据!604:604,原始数据!AR604)&gt;1,"×",""))</f>
        <v/>
      </c>
      <c r="AK603" t="str">
        <f>IF(原始数据!AS604="","",IF(COUNTIF(原始数据!604:604,原始数据!AS604)&gt;1,"×",""))</f>
        <v/>
      </c>
      <c r="AL603" t="str">
        <f>IF(原始数据!AT604="","",IF(COUNTIF(原始数据!604:604,原始数据!AT604)&gt;1,"×",""))</f>
        <v/>
      </c>
      <c r="AM603" t="str">
        <f>IF(原始数据!AU604="","",IF(COUNTIF(原始数据!604:604,原始数据!AU604)&gt;1,"×",""))</f>
        <v/>
      </c>
      <c r="AN603" t="str">
        <f>IF(原始数据!AV604="","",IF(COUNTIF(原始数据!604:604,原始数据!AV604)&gt;1,"×",""))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IF(原始数据!X605="-","",IF(原始数据!X605="","",IF(COUNT(FIND(原始数据!X605,原始数据!605:605))=2,"×","")))</f>
        <v/>
      </c>
      <c r="W604" t="str">
        <f>IF(原始数据!Y605="","",IF(COUNTIF(原始数据!605:605,原始数据!Y605)&gt;1,"×",""))</f>
        <v/>
      </c>
      <c r="X604" t="str">
        <f>IF(原始数据!Z605="","",IF(COUNTIF(原始数据!605:605,原始数据!Z605)&gt;1,"×",""))</f>
        <v/>
      </c>
      <c r="Y604" t="str">
        <f>IF(原始数据!AB605="","",IF(COUNTIF(原始数据!605:605,原始数据!AB605)&gt;1,"×",""))</f>
        <v/>
      </c>
      <c r="Z604" t="str">
        <f>IF(原始数据!AC605="","",IF(COUNTIF(原始数据!605:605,原始数据!AC605)&gt;1,"×",""))</f>
        <v/>
      </c>
      <c r="AA604" t="str">
        <f>IF(原始数据!AE605="","",IF(COUNTIF(原始数据!605:605,原始数据!AE605)&gt;1,"×",""))</f>
        <v/>
      </c>
      <c r="AB604" t="str">
        <f>IF(原始数据!AF605="","",IF(COUNTIF(原始数据!605:605,原始数据!AF605)&gt;1,"×",""))</f>
        <v/>
      </c>
      <c r="AC604" t="str">
        <f>IF(原始数据!AK605="","",IF(COUNTIF(原始数据!605:605,原始数据!AK605)&gt;1,"×",""))</f>
        <v/>
      </c>
      <c r="AD604" t="str">
        <f>IF(原始数据!AL605="","",IF(COUNTIF(原始数据!605:605,原始数据!AL605)&gt;1,"×",""))</f>
        <v/>
      </c>
      <c r="AE604" t="str">
        <f>IF(原始数据!AM605="","",IF(COUNTIF(原始数据!605:605,原始数据!AM605)&gt;1,"×",""))</f>
        <v/>
      </c>
      <c r="AF604" t="str">
        <f>IF(原始数据!AN605="","",IF(COUNTIF(原始数据!605:605,原始数据!AN605)&gt;1,"×",""))</f>
        <v/>
      </c>
      <c r="AG604" t="str">
        <f>IF(原始数据!AO605="","",IF(COUNTIF(原始数据!605:605,原始数据!AO605)&gt;1,"×",""))</f>
        <v/>
      </c>
      <c r="AH604" t="str">
        <f>IF(原始数据!AP605="","",IF(COUNTIF(原始数据!605:605,原始数据!AP605)&gt;1,"×",""))</f>
        <v/>
      </c>
      <c r="AI604" t="str">
        <f>IF(原始数据!AQ605="","",IF(COUNTIF(原始数据!605:605,原始数据!AQ605)&gt;1,"×",""))</f>
        <v/>
      </c>
      <c r="AJ604" t="str">
        <f>IF(原始数据!AR605="","",IF(COUNTIF(原始数据!605:605,原始数据!AR605)&gt;1,"×",""))</f>
        <v/>
      </c>
      <c r="AK604" t="str">
        <f>IF(原始数据!AS605="","",IF(COUNTIF(原始数据!605:605,原始数据!AS605)&gt;1,"×",""))</f>
        <v/>
      </c>
      <c r="AL604" t="str">
        <f>IF(原始数据!AT605="","",IF(COUNTIF(原始数据!605:605,原始数据!AT605)&gt;1,"×",""))</f>
        <v/>
      </c>
      <c r="AM604" t="str">
        <f>IF(原始数据!AU605="","",IF(COUNTIF(原始数据!605:605,原始数据!AU605)&gt;1,"×",""))</f>
        <v/>
      </c>
      <c r="AN604" t="str">
        <f>IF(原始数据!AV605="","",IF(COUNTIF(原始数据!605:605,原始数据!AV605)&gt;1,"×",""))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IF(原始数据!X606="-","",IF(原始数据!X606="","",IF(COUNT(FIND(原始数据!X606,原始数据!606:606))=2,"×","")))</f>
        <v/>
      </c>
      <c r="W605" t="str">
        <f>IF(原始数据!Y606="","",IF(COUNTIF(原始数据!606:606,原始数据!Y606)&gt;1,"×",""))</f>
        <v/>
      </c>
      <c r="X605" t="str">
        <f>IF(原始数据!Z606="","",IF(COUNTIF(原始数据!606:606,原始数据!Z606)&gt;1,"×",""))</f>
        <v/>
      </c>
      <c r="Y605" t="str">
        <f>IF(原始数据!AB606="","",IF(COUNTIF(原始数据!606:606,原始数据!AB606)&gt;1,"×",""))</f>
        <v/>
      </c>
      <c r="Z605" t="str">
        <f>IF(原始数据!AC606="","",IF(COUNTIF(原始数据!606:606,原始数据!AC606)&gt;1,"×",""))</f>
        <v/>
      </c>
      <c r="AA605" t="str">
        <f>IF(原始数据!AE606="","",IF(COUNTIF(原始数据!606:606,原始数据!AE606)&gt;1,"×",""))</f>
        <v/>
      </c>
      <c r="AB605" t="str">
        <f>IF(原始数据!AF606="","",IF(COUNTIF(原始数据!606:606,原始数据!AF606)&gt;1,"×",""))</f>
        <v/>
      </c>
      <c r="AC605" t="str">
        <f>IF(原始数据!AK606="","",IF(COUNTIF(原始数据!606:606,原始数据!AK606)&gt;1,"×",""))</f>
        <v/>
      </c>
      <c r="AD605" t="str">
        <f>IF(原始数据!AL606="","",IF(COUNTIF(原始数据!606:606,原始数据!AL606)&gt;1,"×",""))</f>
        <v/>
      </c>
      <c r="AE605" t="str">
        <f>IF(原始数据!AM606="","",IF(COUNTIF(原始数据!606:606,原始数据!AM606)&gt;1,"×",""))</f>
        <v/>
      </c>
      <c r="AF605" t="str">
        <f>IF(原始数据!AN606="","",IF(COUNTIF(原始数据!606:606,原始数据!AN606)&gt;1,"×",""))</f>
        <v/>
      </c>
      <c r="AG605" t="str">
        <f>IF(原始数据!AO606="","",IF(COUNTIF(原始数据!606:606,原始数据!AO606)&gt;1,"×",""))</f>
        <v/>
      </c>
      <c r="AH605" t="str">
        <f>IF(原始数据!AP606="","",IF(COUNTIF(原始数据!606:606,原始数据!AP606)&gt;1,"×",""))</f>
        <v/>
      </c>
      <c r="AI605" t="str">
        <f>IF(原始数据!AQ606="","",IF(COUNTIF(原始数据!606:606,原始数据!AQ606)&gt;1,"×",""))</f>
        <v/>
      </c>
      <c r="AJ605" t="str">
        <f>IF(原始数据!AR606="","",IF(COUNTIF(原始数据!606:606,原始数据!AR606)&gt;1,"×",""))</f>
        <v/>
      </c>
      <c r="AK605" t="str">
        <f>IF(原始数据!AS606="","",IF(COUNTIF(原始数据!606:606,原始数据!AS606)&gt;1,"×",""))</f>
        <v/>
      </c>
      <c r="AL605" t="str">
        <f>IF(原始数据!AT606="","",IF(COUNTIF(原始数据!606:606,原始数据!AT606)&gt;1,"×",""))</f>
        <v/>
      </c>
      <c r="AM605" t="str">
        <f>IF(原始数据!AU606="","",IF(COUNTIF(原始数据!606:606,原始数据!AU606)&gt;1,"×",""))</f>
        <v/>
      </c>
      <c r="AN605" t="str">
        <f>IF(原始数据!AV606="","",IF(COUNTIF(原始数据!606:606,原始数据!AV606)&gt;1,"×",""))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IF(原始数据!X607="-","",IF(原始数据!X607="","",IF(COUNT(FIND(原始数据!X607,原始数据!607:607))=2,"×","")))</f>
        <v/>
      </c>
      <c r="W606" t="str">
        <f>IF(原始数据!Y607="","",IF(COUNTIF(原始数据!607:607,原始数据!Y607)&gt;1,"×",""))</f>
        <v/>
      </c>
      <c r="X606" t="str">
        <f>IF(原始数据!Z607="","",IF(COUNTIF(原始数据!607:607,原始数据!Z607)&gt;1,"×",""))</f>
        <v/>
      </c>
      <c r="Y606" t="str">
        <f>IF(原始数据!AB607="","",IF(COUNTIF(原始数据!607:607,原始数据!AB607)&gt;1,"×",""))</f>
        <v/>
      </c>
      <c r="Z606" t="str">
        <f>IF(原始数据!AC607="","",IF(COUNTIF(原始数据!607:607,原始数据!AC607)&gt;1,"×",""))</f>
        <v/>
      </c>
      <c r="AA606" t="str">
        <f>IF(原始数据!AE607="","",IF(COUNTIF(原始数据!607:607,原始数据!AE607)&gt;1,"×",""))</f>
        <v/>
      </c>
      <c r="AB606" t="str">
        <f>IF(原始数据!AF607="","",IF(COUNTIF(原始数据!607:607,原始数据!AF607)&gt;1,"×",""))</f>
        <v/>
      </c>
      <c r="AC606" t="str">
        <f>IF(原始数据!AK607="","",IF(COUNTIF(原始数据!607:607,原始数据!AK607)&gt;1,"×",""))</f>
        <v/>
      </c>
      <c r="AD606" t="str">
        <f>IF(原始数据!AL607="","",IF(COUNTIF(原始数据!607:607,原始数据!AL607)&gt;1,"×",""))</f>
        <v/>
      </c>
      <c r="AE606" t="str">
        <f>IF(原始数据!AM607="","",IF(COUNTIF(原始数据!607:607,原始数据!AM607)&gt;1,"×",""))</f>
        <v/>
      </c>
      <c r="AF606" t="str">
        <f>IF(原始数据!AN607="","",IF(COUNTIF(原始数据!607:607,原始数据!AN607)&gt;1,"×",""))</f>
        <v/>
      </c>
      <c r="AG606" t="str">
        <f>IF(原始数据!AO607="","",IF(COUNTIF(原始数据!607:607,原始数据!AO607)&gt;1,"×",""))</f>
        <v/>
      </c>
      <c r="AH606" t="str">
        <f>IF(原始数据!AP607="","",IF(COUNTIF(原始数据!607:607,原始数据!AP607)&gt;1,"×",""))</f>
        <v/>
      </c>
      <c r="AI606" t="str">
        <f>IF(原始数据!AQ607="","",IF(COUNTIF(原始数据!607:607,原始数据!AQ607)&gt;1,"×",""))</f>
        <v/>
      </c>
      <c r="AJ606" t="str">
        <f>IF(原始数据!AR607="","",IF(COUNTIF(原始数据!607:607,原始数据!AR607)&gt;1,"×",""))</f>
        <v/>
      </c>
      <c r="AK606" t="str">
        <f>IF(原始数据!AS607="","",IF(COUNTIF(原始数据!607:607,原始数据!AS607)&gt;1,"×",""))</f>
        <v/>
      </c>
      <c r="AL606" t="str">
        <f>IF(原始数据!AT607="","",IF(COUNTIF(原始数据!607:607,原始数据!AT607)&gt;1,"×",""))</f>
        <v/>
      </c>
      <c r="AM606" t="str">
        <f>IF(原始数据!AU607="","",IF(COUNTIF(原始数据!607:607,原始数据!AU607)&gt;1,"×",""))</f>
        <v/>
      </c>
      <c r="AN606" t="str">
        <f>IF(原始数据!AV607="","",IF(COUNTIF(原始数据!607:607,原始数据!AV607)&gt;1,"×",""))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IF(原始数据!X608="-","",IF(原始数据!X608="","",IF(COUNT(FIND(原始数据!X608,原始数据!608:608))=2,"×","")))</f>
        <v/>
      </c>
      <c r="W607" t="str">
        <f>IF(原始数据!Y608="","",IF(COUNTIF(原始数据!608:608,原始数据!Y608)&gt;1,"×",""))</f>
        <v/>
      </c>
      <c r="X607" t="str">
        <f>IF(原始数据!Z608="","",IF(COUNTIF(原始数据!608:608,原始数据!Z608)&gt;1,"×",""))</f>
        <v/>
      </c>
      <c r="Y607" t="str">
        <f>IF(原始数据!AB608="","",IF(COUNTIF(原始数据!608:608,原始数据!AB608)&gt;1,"×",""))</f>
        <v/>
      </c>
      <c r="Z607" t="str">
        <f>IF(原始数据!AC608="","",IF(COUNTIF(原始数据!608:608,原始数据!AC608)&gt;1,"×",""))</f>
        <v/>
      </c>
      <c r="AA607" t="str">
        <f>IF(原始数据!AE608="","",IF(COUNTIF(原始数据!608:608,原始数据!AE608)&gt;1,"×",""))</f>
        <v/>
      </c>
      <c r="AB607" t="str">
        <f>IF(原始数据!AF608="","",IF(COUNTIF(原始数据!608:608,原始数据!AF608)&gt;1,"×",""))</f>
        <v/>
      </c>
      <c r="AC607" t="str">
        <f>IF(原始数据!AK608="","",IF(COUNTIF(原始数据!608:608,原始数据!AK608)&gt;1,"×",""))</f>
        <v/>
      </c>
      <c r="AD607" t="str">
        <f>IF(原始数据!AL608="","",IF(COUNTIF(原始数据!608:608,原始数据!AL608)&gt;1,"×",""))</f>
        <v/>
      </c>
      <c r="AE607" t="str">
        <f>IF(原始数据!AM608="","",IF(COUNTIF(原始数据!608:608,原始数据!AM608)&gt;1,"×",""))</f>
        <v/>
      </c>
      <c r="AF607" t="str">
        <f>IF(原始数据!AN608="","",IF(COUNTIF(原始数据!608:608,原始数据!AN608)&gt;1,"×",""))</f>
        <v/>
      </c>
      <c r="AG607" t="str">
        <f>IF(原始数据!AO608="","",IF(COUNTIF(原始数据!608:608,原始数据!AO608)&gt;1,"×",""))</f>
        <v/>
      </c>
      <c r="AH607" t="str">
        <f>IF(原始数据!AP608="","",IF(COUNTIF(原始数据!608:608,原始数据!AP608)&gt;1,"×",""))</f>
        <v/>
      </c>
      <c r="AI607" t="str">
        <f>IF(原始数据!AQ608="","",IF(COUNTIF(原始数据!608:608,原始数据!AQ608)&gt;1,"×",""))</f>
        <v/>
      </c>
      <c r="AJ607" t="str">
        <f>IF(原始数据!AR608="","",IF(COUNTIF(原始数据!608:608,原始数据!AR608)&gt;1,"×",""))</f>
        <v/>
      </c>
      <c r="AK607" t="str">
        <f>IF(原始数据!AS608="","",IF(COUNTIF(原始数据!608:608,原始数据!AS608)&gt;1,"×",""))</f>
        <v/>
      </c>
      <c r="AL607" t="str">
        <f>IF(原始数据!AT608="","",IF(COUNTIF(原始数据!608:608,原始数据!AT608)&gt;1,"×",""))</f>
        <v/>
      </c>
      <c r="AM607" t="str">
        <f>IF(原始数据!AU608="","",IF(COUNTIF(原始数据!608:608,原始数据!AU608)&gt;1,"×",""))</f>
        <v/>
      </c>
      <c r="AN607" t="str">
        <f>IF(原始数据!AV608="","",IF(COUNTIF(原始数据!608:608,原始数据!AV608)&gt;1,"×",""))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IF(原始数据!X609="-","",IF(原始数据!X609="","",IF(COUNT(FIND(原始数据!X609,原始数据!609:609))=2,"×","")))</f>
        <v/>
      </c>
      <c r="W608" t="str">
        <f>IF(原始数据!Y609="","",IF(COUNTIF(原始数据!609:609,原始数据!Y609)&gt;1,"×",""))</f>
        <v/>
      </c>
      <c r="X608" t="str">
        <f>IF(原始数据!Z609="","",IF(COUNTIF(原始数据!609:609,原始数据!Z609)&gt;1,"×",""))</f>
        <v/>
      </c>
      <c r="Y608" t="str">
        <f>IF(原始数据!AB609="","",IF(COUNTIF(原始数据!609:609,原始数据!AB609)&gt;1,"×",""))</f>
        <v/>
      </c>
      <c r="Z608" t="str">
        <f>IF(原始数据!AC609="","",IF(COUNTIF(原始数据!609:609,原始数据!AC609)&gt;1,"×",""))</f>
        <v/>
      </c>
      <c r="AA608" t="str">
        <f>IF(原始数据!AE609="","",IF(COUNTIF(原始数据!609:609,原始数据!AE609)&gt;1,"×",""))</f>
        <v/>
      </c>
      <c r="AB608" t="str">
        <f>IF(原始数据!AF609="","",IF(COUNTIF(原始数据!609:609,原始数据!AF609)&gt;1,"×",""))</f>
        <v/>
      </c>
      <c r="AC608" t="str">
        <f>IF(原始数据!AK609="","",IF(COUNTIF(原始数据!609:609,原始数据!AK609)&gt;1,"×",""))</f>
        <v/>
      </c>
      <c r="AD608" t="str">
        <f>IF(原始数据!AL609="","",IF(COUNTIF(原始数据!609:609,原始数据!AL609)&gt;1,"×",""))</f>
        <v/>
      </c>
      <c r="AE608" t="str">
        <f>IF(原始数据!AM609="","",IF(COUNTIF(原始数据!609:609,原始数据!AM609)&gt;1,"×",""))</f>
        <v/>
      </c>
      <c r="AF608" t="str">
        <f>IF(原始数据!AN609="","",IF(COUNTIF(原始数据!609:609,原始数据!AN609)&gt;1,"×",""))</f>
        <v/>
      </c>
      <c r="AG608" t="str">
        <f>IF(原始数据!AO609="","",IF(COUNTIF(原始数据!609:609,原始数据!AO609)&gt;1,"×",""))</f>
        <v/>
      </c>
      <c r="AH608" t="str">
        <f>IF(原始数据!AP609="","",IF(COUNTIF(原始数据!609:609,原始数据!AP609)&gt;1,"×",""))</f>
        <v/>
      </c>
      <c r="AI608" t="str">
        <f>IF(原始数据!AQ609="","",IF(COUNTIF(原始数据!609:609,原始数据!AQ609)&gt;1,"×",""))</f>
        <v/>
      </c>
      <c r="AJ608" t="str">
        <f>IF(原始数据!AR609="","",IF(COUNTIF(原始数据!609:609,原始数据!AR609)&gt;1,"×",""))</f>
        <v/>
      </c>
      <c r="AK608" t="str">
        <f>IF(原始数据!AS609="","",IF(COUNTIF(原始数据!609:609,原始数据!AS609)&gt;1,"×",""))</f>
        <v/>
      </c>
      <c r="AL608" t="str">
        <f>IF(原始数据!AT609="","",IF(COUNTIF(原始数据!609:609,原始数据!AT609)&gt;1,"×",""))</f>
        <v/>
      </c>
      <c r="AM608" t="str">
        <f>IF(原始数据!AU609="","",IF(COUNTIF(原始数据!609:609,原始数据!AU609)&gt;1,"×",""))</f>
        <v/>
      </c>
      <c r="AN608" t="str">
        <f>IF(原始数据!AV609="","",IF(COUNTIF(原始数据!609:609,原始数据!AV609)&gt;1,"×",""))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IF(原始数据!X610="-","",IF(原始数据!X610="","",IF(COUNT(FIND(原始数据!X610,原始数据!610:610))=2,"×","")))</f>
        <v/>
      </c>
      <c r="W609" t="str">
        <f>IF(原始数据!Y610="","",IF(COUNTIF(原始数据!610:610,原始数据!Y610)&gt;1,"×",""))</f>
        <v/>
      </c>
      <c r="X609" t="str">
        <f>IF(原始数据!Z610="","",IF(COUNTIF(原始数据!610:610,原始数据!Z610)&gt;1,"×",""))</f>
        <v/>
      </c>
      <c r="Y609" t="str">
        <f>IF(原始数据!AB610="","",IF(COUNTIF(原始数据!610:610,原始数据!AB610)&gt;1,"×",""))</f>
        <v/>
      </c>
      <c r="Z609" t="str">
        <f>IF(原始数据!AC610="","",IF(COUNTIF(原始数据!610:610,原始数据!AC610)&gt;1,"×",""))</f>
        <v/>
      </c>
      <c r="AA609" t="str">
        <f>IF(原始数据!AE610="","",IF(COUNTIF(原始数据!610:610,原始数据!AE610)&gt;1,"×",""))</f>
        <v/>
      </c>
      <c r="AB609" t="str">
        <f>IF(原始数据!AF610="","",IF(COUNTIF(原始数据!610:610,原始数据!AF610)&gt;1,"×",""))</f>
        <v/>
      </c>
      <c r="AC609" t="str">
        <f>IF(原始数据!AK610="","",IF(COUNTIF(原始数据!610:610,原始数据!AK610)&gt;1,"×",""))</f>
        <v/>
      </c>
      <c r="AD609" t="str">
        <f>IF(原始数据!AL610="","",IF(COUNTIF(原始数据!610:610,原始数据!AL610)&gt;1,"×",""))</f>
        <v/>
      </c>
      <c r="AE609" t="str">
        <f>IF(原始数据!AM610="","",IF(COUNTIF(原始数据!610:610,原始数据!AM610)&gt;1,"×",""))</f>
        <v/>
      </c>
      <c r="AF609" t="str">
        <f>IF(原始数据!AN610="","",IF(COUNTIF(原始数据!610:610,原始数据!AN610)&gt;1,"×",""))</f>
        <v/>
      </c>
      <c r="AG609" t="str">
        <f>IF(原始数据!AO610="","",IF(COUNTIF(原始数据!610:610,原始数据!AO610)&gt;1,"×",""))</f>
        <v/>
      </c>
      <c r="AH609" t="str">
        <f>IF(原始数据!AP610="","",IF(COUNTIF(原始数据!610:610,原始数据!AP610)&gt;1,"×",""))</f>
        <v/>
      </c>
      <c r="AI609" t="str">
        <f>IF(原始数据!AQ610="","",IF(COUNTIF(原始数据!610:610,原始数据!AQ610)&gt;1,"×",""))</f>
        <v/>
      </c>
      <c r="AJ609" t="str">
        <f>IF(原始数据!AR610="","",IF(COUNTIF(原始数据!610:610,原始数据!AR610)&gt;1,"×",""))</f>
        <v/>
      </c>
      <c r="AK609" t="str">
        <f>IF(原始数据!AS610="","",IF(COUNTIF(原始数据!610:610,原始数据!AS610)&gt;1,"×",""))</f>
        <v/>
      </c>
      <c r="AL609" t="str">
        <f>IF(原始数据!AT610="","",IF(COUNTIF(原始数据!610:610,原始数据!AT610)&gt;1,"×",""))</f>
        <v/>
      </c>
      <c r="AM609" t="str">
        <f>IF(原始数据!AU610="","",IF(COUNTIF(原始数据!610:610,原始数据!AU610)&gt;1,"×",""))</f>
        <v/>
      </c>
      <c r="AN609" t="str">
        <f>IF(原始数据!AV610="","",IF(COUNTIF(原始数据!610:610,原始数据!AV610)&gt;1,"×",""))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IF(原始数据!X611="-","",IF(原始数据!X611="","",IF(COUNT(FIND(原始数据!X611,原始数据!611:611))=2,"×","")))</f>
        <v/>
      </c>
      <c r="W610" t="str">
        <f>IF(原始数据!Y611="","",IF(COUNTIF(原始数据!611:611,原始数据!Y611)&gt;1,"×",""))</f>
        <v/>
      </c>
      <c r="X610" t="str">
        <f>IF(原始数据!Z611="","",IF(COUNTIF(原始数据!611:611,原始数据!Z611)&gt;1,"×",""))</f>
        <v/>
      </c>
      <c r="Y610" t="str">
        <f>IF(原始数据!AB611="","",IF(COUNTIF(原始数据!611:611,原始数据!AB611)&gt;1,"×",""))</f>
        <v/>
      </c>
      <c r="Z610" t="str">
        <f>IF(原始数据!AC611="","",IF(COUNTIF(原始数据!611:611,原始数据!AC611)&gt;1,"×",""))</f>
        <v/>
      </c>
      <c r="AA610" t="str">
        <f>IF(原始数据!AE611="","",IF(COUNTIF(原始数据!611:611,原始数据!AE611)&gt;1,"×",""))</f>
        <v/>
      </c>
      <c r="AB610" t="str">
        <f>IF(原始数据!AF611="","",IF(COUNTIF(原始数据!611:611,原始数据!AF611)&gt;1,"×",""))</f>
        <v/>
      </c>
      <c r="AC610" t="str">
        <f>IF(原始数据!AK611="","",IF(COUNTIF(原始数据!611:611,原始数据!AK611)&gt;1,"×",""))</f>
        <v/>
      </c>
      <c r="AD610" t="str">
        <f>IF(原始数据!AL611="","",IF(COUNTIF(原始数据!611:611,原始数据!AL611)&gt;1,"×",""))</f>
        <v/>
      </c>
      <c r="AE610" t="str">
        <f>IF(原始数据!AM611="","",IF(COUNTIF(原始数据!611:611,原始数据!AM611)&gt;1,"×",""))</f>
        <v/>
      </c>
      <c r="AF610" t="str">
        <f>IF(原始数据!AN611="","",IF(COUNTIF(原始数据!611:611,原始数据!AN611)&gt;1,"×",""))</f>
        <v/>
      </c>
      <c r="AG610" t="str">
        <f>IF(原始数据!AO611="","",IF(COUNTIF(原始数据!611:611,原始数据!AO611)&gt;1,"×",""))</f>
        <v/>
      </c>
      <c r="AH610" t="str">
        <f>IF(原始数据!AP611="","",IF(COUNTIF(原始数据!611:611,原始数据!AP611)&gt;1,"×",""))</f>
        <v/>
      </c>
      <c r="AI610" t="str">
        <f>IF(原始数据!AQ611="","",IF(COUNTIF(原始数据!611:611,原始数据!AQ611)&gt;1,"×",""))</f>
        <v/>
      </c>
      <c r="AJ610" t="str">
        <f>IF(原始数据!AR611="","",IF(COUNTIF(原始数据!611:611,原始数据!AR611)&gt;1,"×",""))</f>
        <v/>
      </c>
      <c r="AK610" t="str">
        <f>IF(原始数据!AS611="","",IF(COUNTIF(原始数据!611:611,原始数据!AS611)&gt;1,"×",""))</f>
        <v/>
      </c>
      <c r="AL610" t="str">
        <f>IF(原始数据!AT611="","",IF(COUNTIF(原始数据!611:611,原始数据!AT611)&gt;1,"×",""))</f>
        <v/>
      </c>
      <c r="AM610" t="str">
        <f>IF(原始数据!AU611="","",IF(COUNTIF(原始数据!611:611,原始数据!AU611)&gt;1,"×",""))</f>
        <v/>
      </c>
      <c r="AN610" t="str">
        <f>IF(原始数据!AV611="","",IF(COUNTIF(原始数据!611:611,原始数据!AV611)&gt;1,"×",""))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IF(原始数据!X612="-","",IF(原始数据!X612="","",IF(COUNT(FIND(原始数据!X612,原始数据!612:612))=2,"×","")))</f>
        <v/>
      </c>
      <c r="W611" t="str">
        <f>IF(原始数据!Y612="","",IF(COUNTIF(原始数据!612:612,原始数据!Y612)&gt;1,"×",""))</f>
        <v/>
      </c>
      <c r="X611" t="str">
        <f>IF(原始数据!Z612="","",IF(COUNTIF(原始数据!612:612,原始数据!Z612)&gt;1,"×",""))</f>
        <v/>
      </c>
      <c r="Y611" t="str">
        <f>IF(原始数据!AB612="","",IF(COUNTIF(原始数据!612:612,原始数据!AB612)&gt;1,"×",""))</f>
        <v/>
      </c>
      <c r="Z611" t="str">
        <f>IF(原始数据!AC612="","",IF(COUNTIF(原始数据!612:612,原始数据!AC612)&gt;1,"×",""))</f>
        <v/>
      </c>
      <c r="AA611" t="str">
        <f>IF(原始数据!AE612="","",IF(COUNTIF(原始数据!612:612,原始数据!AE612)&gt;1,"×",""))</f>
        <v/>
      </c>
      <c r="AB611" t="str">
        <f>IF(原始数据!AF612="","",IF(COUNTIF(原始数据!612:612,原始数据!AF612)&gt;1,"×",""))</f>
        <v/>
      </c>
      <c r="AC611" t="str">
        <f>IF(原始数据!AK612="","",IF(COUNTIF(原始数据!612:612,原始数据!AK612)&gt;1,"×",""))</f>
        <v/>
      </c>
      <c r="AD611" t="str">
        <f>IF(原始数据!AL612="","",IF(COUNTIF(原始数据!612:612,原始数据!AL612)&gt;1,"×",""))</f>
        <v/>
      </c>
      <c r="AE611" t="str">
        <f>IF(原始数据!AM612="","",IF(COUNTIF(原始数据!612:612,原始数据!AM612)&gt;1,"×",""))</f>
        <v/>
      </c>
      <c r="AF611" t="str">
        <f>IF(原始数据!AN612="","",IF(COUNTIF(原始数据!612:612,原始数据!AN612)&gt;1,"×",""))</f>
        <v/>
      </c>
      <c r="AG611" t="str">
        <f>IF(原始数据!AO612="","",IF(COUNTIF(原始数据!612:612,原始数据!AO612)&gt;1,"×",""))</f>
        <v/>
      </c>
      <c r="AH611" t="str">
        <f>IF(原始数据!AP612="","",IF(COUNTIF(原始数据!612:612,原始数据!AP612)&gt;1,"×",""))</f>
        <v/>
      </c>
      <c r="AI611" t="str">
        <f>IF(原始数据!AQ612="","",IF(COUNTIF(原始数据!612:612,原始数据!AQ612)&gt;1,"×",""))</f>
        <v/>
      </c>
      <c r="AJ611" t="str">
        <f>IF(原始数据!AR612="","",IF(COUNTIF(原始数据!612:612,原始数据!AR612)&gt;1,"×",""))</f>
        <v/>
      </c>
      <c r="AK611" t="str">
        <f>IF(原始数据!AS612="","",IF(COUNTIF(原始数据!612:612,原始数据!AS612)&gt;1,"×",""))</f>
        <v/>
      </c>
      <c r="AL611" t="str">
        <f>IF(原始数据!AT612="","",IF(COUNTIF(原始数据!612:612,原始数据!AT612)&gt;1,"×",""))</f>
        <v/>
      </c>
      <c r="AM611" t="str">
        <f>IF(原始数据!AU612="","",IF(COUNTIF(原始数据!612:612,原始数据!AU612)&gt;1,"×",""))</f>
        <v/>
      </c>
      <c r="AN611" t="str">
        <f>IF(原始数据!AV612="","",IF(COUNTIF(原始数据!612:612,原始数据!AV612)&gt;1,"×",""))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IF(原始数据!X613="-","",IF(原始数据!X613="","",IF(COUNT(FIND(原始数据!X613,原始数据!613:613))=2,"×","")))</f>
        <v/>
      </c>
      <c r="W612" t="str">
        <f>IF(原始数据!Y613="","",IF(COUNTIF(原始数据!613:613,原始数据!Y613)&gt;1,"×",""))</f>
        <v/>
      </c>
      <c r="X612" t="str">
        <f>IF(原始数据!Z613="","",IF(COUNTIF(原始数据!613:613,原始数据!Z613)&gt;1,"×",""))</f>
        <v/>
      </c>
      <c r="Y612" t="str">
        <f>IF(原始数据!AB613="","",IF(COUNTIF(原始数据!613:613,原始数据!AB613)&gt;1,"×",""))</f>
        <v/>
      </c>
      <c r="Z612" t="str">
        <f>IF(原始数据!AC613="","",IF(COUNTIF(原始数据!613:613,原始数据!AC613)&gt;1,"×",""))</f>
        <v/>
      </c>
      <c r="AA612" t="str">
        <f>IF(原始数据!AE613="","",IF(COUNTIF(原始数据!613:613,原始数据!AE613)&gt;1,"×",""))</f>
        <v/>
      </c>
      <c r="AB612" t="str">
        <f>IF(原始数据!AF613="","",IF(COUNTIF(原始数据!613:613,原始数据!AF613)&gt;1,"×",""))</f>
        <v/>
      </c>
      <c r="AC612" t="str">
        <f>IF(原始数据!AK613="","",IF(COUNTIF(原始数据!613:613,原始数据!AK613)&gt;1,"×",""))</f>
        <v/>
      </c>
      <c r="AD612" t="str">
        <f>IF(原始数据!AL613="","",IF(COUNTIF(原始数据!613:613,原始数据!AL613)&gt;1,"×",""))</f>
        <v/>
      </c>
      <c r="AE612" t="str">
        <f>IF(原始数据!AM613="","",IF(COUNTIF(原始数据!613:613,原始数据!AM613)&gt;1,"×",""))</f>
        <v/>
      </c>
      <c r="AF612" t="str">
        <f>IF(原始数据!AN613="","",IF(COUNTIF(原始数据!613:613,原始数据!AN613)&gt;1,"×",""))</f>
        <v/>
      </c>
      <c r="AG612" t="str">
        <f>IF(原始数据!AO613="","",IF(COUNTIF(原始数据!613:613,原始数据!AO613)&gt;1,"×",""))</f>
        <v/>
      </c>
      <c r="AH612" t="str">
        <f>IF(原始数据!AP613="","",IF(COUNTIF(原始数据!613:613,原始数据!AP613)&gt;1,"×",""))</f>
        <v/>
      </c>
      <c r="AI612" t="str">
        <f>IF(原始数据!AQ613="","",IF(COUNTIF(原始数据!613:613,原始数据!AQ613)&gt;1,"×",""))</f>
        <v/>
      </c>
      <c r="AJ612" t="str">
        <f>IF(原始数据!AR613="","",IF(COUNTIF(原始数据!613:613,原始数据!AR613)&gt;1,"×",""))</f>
        <v/>
      </c>
      <c r="AK612" t="str">
        <f>IF(原始数据!AS613="","",IF(COUNTIF(原始数据!613:613,原始数据!AS613)&gt;1,"×",""))</f>
        <v/>
      </c>
      <c r="AL612" t="str">
        <f>IF(原始数据!AT613="","",IF(COUNTIF(原始数据!613:613,原始数据!AT613)&gt;1,"×",""))</f>
        <v/>
      </c>
      <c r="AM612" t="str">
        <f>IF(原始数据!AU613="","",IF(COUNTIF(原始数据!613:613,原始数据!AU613)&gt;1,"×",""))</f>
        <v/>
      </c>
      <c r="AN612" t="str">
        <f>IF(原始数据!AV613="","",IF(COUNTIF(原始数据!613:613,原始数据!AV613)&gt;1,"×",""))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IF(原始数据!X614="-","",IF(原始数据!X614="","",IF(COUNT(FIND(原始数据!X614,原始数据!614:614))=2,"×","")))</f>
        <v/>
      </c>
      <c r="W613" t="str">
        <f>IF(原始数据!Y614="","",IF(COUNTIF(原始数据!614:614,原始数据!Y614)&gt;1,"×",""))</f>
        <v/>
      </c>
      <c r="X613" t="str">
        <f>IF(原始数据!Z614="","",IF(COUNTIF(原始数据!614:614,原始数据!Z614)&gt;1,"×",""))</f>
        <v/>
      </c>
      <c r="Y613" t="str">
        <f>IF(原始数据!AB614="","",IF(COUNTIF(原始数据!614:614,原始数据!AB614)&gt;1,"×",""))</f>
        <v/>
      </c>
      <c r="Z613" t="str">
        <f>IF(原始数据!AC614="","",IF(COUNTIF(原始数据!614:614,原始数据!AC614)&gt;1,"×",""))</f>
        <v/>
      </c>
      <c r="AA613" t="str">
        <f>IF(原始数据!AE614="","",IF(COUNTIF(原始数据!614:614,原始数据!AE614)&gt;1,"×",""))</f>
        <v/>
      </c>
      <c r="AB613" t="str">
        <f>IF(原始数据!AF614="","",IF(COUNTIF(原始数据!614:614,原始数据!AF614)&gt;1,"×",""))</f>
        <v/>
      </c>
      <c r="AC613" t="str">
        <f>IF(原始数据!AK614="","",IF(COUNTIF(原始数据!614:614,原始数据!AK614)&gt;1,"×",""))</f>
        <v/>
      </c>
      <c r="AD613" t="str">
        <f>IF(原始数据!AL614="","",IF(COUNTIF(原始数据!614:614,原始数据!AL614)&gt;1,"×",""))</f>
        <v/>
      </c>
      <c r="AE613" t="str">
        <f>IF(原始数据!AM614="","",IF(COUNTIF(原始数据!614:614,原始数据!AM614)&gt;1,"×",""))</f>
        <v/>
      </c>
      <c r="AF613" t="str">
        <f>IF(原始数据!AN614="","",IF(COUNTIF(原始数据!614:614,原始数据!AN614)&gt;1,"×",""))</f>
        <v/>
      </c>
      <c r="AG613" t="str">
        <f>IF(原始数据!AO614="","",IF(COUNTIF(原始数据!614:614,原始数据!AO614)&gt;1,"×",""))</f>
        <v/>
      </c>
      <c r="AH613" t="str">
        <f>IF(原始数据!AP614="","",IF(COUNTIF(原始数据!614:614,原始数据!AP614)&gt;1,"×",""))</f>
        <v/>
      </c>
      <c r="AI613" t="str">
        <f>IF(原始数据!AQ614="","",IF(COUNTIF(原始数据!614:614,原始数据!AQ614)&gt;1,"×",""))</f>
        <v/>
      </c>
      <c r="AJ613" t="str">
        <f>IF(原始数据!AR614="","",IF(COUNTIF(原始数据!614:614,原始数据!AR614)&gt;1,"×",""))</f>
        <v/>
      </c>
      <c r="AK613" t="str">
        <f>IF(原始数据!AS614="","",IF(COUNTIF(原始数据!614:614,原始数据!AS614)&gt;1,"×",""))</f>
        <v/>
      </c>
      <c r="AL613" t="str">
        <f>IF(原始数据!AT614="","",IF(COUNTIF(原始数据!614:614,原始数据!AT614)&gt;1,"×",""))</f>
        <v/>
      </c>
      <c r="AM613" t="str">
        <f>IF(原始数据!AU614="","",IF(COUNTIF(原始数据!614:614,原始数据!AU614)&gt;1,"×",""))</f>
        <v/>
      </c>
      <c r="AN613" t="str">
        <f>IF(原始数据!AV614="","",IF(COUNTIF(原始数据!614:614,原始数据!AV614)&gt;1,"×",""))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IF(原始数据!X615="-","",IF(原始数据!X615="","",IF(COUNT(FIND(原始数据!X615,原始数据!615:615))=2,"×","")))</f>
        <v/>
      </c>
      <c r="W614" t="str">
        <f>IF(原始数据!Y615="","",IF(COUNTIF(原始数据!615:615,原始数据!Y615)&gt;1,"×",""))</f>
        <v/>
      </c>
      <c r="X614" t="str">
        <f>IF(原始数据!Z615="","",IF(COUNTIF(原始数据!615:615,原始数据!Z615)&gt;1,"×",""))</f>
        <v/>
      </c>
      <c r="Y614" t="str">
        <f>IF(原始数据!AB615="","",IF(COUNTIF(原始数据!615:615,原始数据!AB615)&gt;1,"×",""))</f>
        <v/>
      </c>
      <c r="Z614" t="str">
        <f>IF(原始数据!AC615="","",IF(COUNTIF(原始数据!615:615,原始数据!AC615)&gt;1,"×",""))</f>
        <v/>
      </c>
      <c r="AA614" t="str">
        <f>IF(原始数据!AE615="","",IF(COUNTIF(原始数据!615:615,原始数据!AE615)&gt;1,"×",""))</f>
        <v/>
      </c>
      <c r="AB614" t="str">
        <f>IF(原始数据!AF615="","",IF(COUNTIF(原始数据!615:615,原始数据!AF615)&gt;1,"×",""))</f>
        <v/>
      </c>
      <c r="AC614" t="str">
        <f>IF(原始数据!AK615="","",IF(COUNTIF(原始数据!615:615,原始数据!AK615)&gt;1,"×",""))</f>
        <v/>
      </c>
      <c r="AD614" t="str">
        <f>IF(原始数据!AL615="","",IF(COUNTIF(原始数据!615:615,原始数据!AL615)&gt;1,"×",""))</f>
        <v/>
      </c>
      <c r="AE614" t="str">
        <f>IF(原始数据!AM615="","",IF(COUNTIF(原始数据!615:615,原始数据!AM615)&gt;1,"×",""))</f>
        <v/>
      </c>
      <c r="AF614" t="str">
        <f>IF(原始数据!AN615="","",IF(COUNTIF(原始数据!615:615,原始数据!AN615)&gt;1,"×",""))</f>
        <v/>
      </c>
      <c r="AG614" t="str">
        <f>IF(原始数据!AO615="","",IF(COUNTIF(原始数据!615:615,原始数据!AO615)&gt;1,"×",""))</f>
        <v/>
      </c>
      <c r="AH614" t="str">
        <f>IF(原始数据!AP615="","",IF(COUNTIF(原始数据!615:615,原始数据!AP615)&gt;1,"×",""))</f>
        <v/>
      </c>
      <c r="AI614" t="str">
        <f>IF(原始数据!AQ615="","",IF(COUNTIF(原始数据!615:615,原始数据!AQ615)&gt;1,"×",""))</f>
        <v/>
      </c>
      <c r="AJ614" t="str">
        <f>IF(原始数据!AR615="","",IF(COUNTIF(原始数据!615:615,原始数据!AR615)&gt;1,"×",""))</f>
        <v/>
      </c>
      <c r="AK614" t="str">
        <f>IF(原始数据!AS615="","",IF(COUNTIF(原始数据!615:615,原始数据!AS615)&gt;1,"×",""))</f>
        <v/>
      </c>
      <c r="AL614" t="str">
        <f>IF(原始数据!AT615="","",IF(COUNTIF(原始数据!615:615,原始数据!AT615)&gt;1,"×",""))</f>
        <v/>
      </c>
      <c r="AM614" t="str">
        <f>IF(原始数据!AU615="","",IF(COUNTIF(原始数据!615:615,原始数据!AU615)&gt;1,"×",""))</f>
        <v/>
      </c>
      <c r="AN614" t="str">
        <f>IF(原始数据!AV615="","",IF(COUNTIF(原始数据!615:615,原始数据!AV615)&gt;1,"×",""))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IF(原始数据!X616="-","",IF(原始数据!X616="","",IF(COUNT(FIND(原始数据!X616,原始数据!616:616))=2,"×","")))</f>
        <v/>
      </c>
      <c r="W615" t="str">
        <f>IF(原始数据!Y616="","",IF(COUNTIF(原始数据!616:616,原始数据!Y616)&gt;1,"×",""))</f>
        <v/>
      </c>
      <c r="X615" t="str">
        <f>IF(原始数据!Z616="","",IF(COUNTIF(原始数据!616:616,原始数据!Z616)&gt;1,"×",""))</f>
        <v/>
      </c>
      <c r="Y615" t="str">
        <f>IF(原始数据!AB616="","",IF(COUNTIF(原始数据!616:616,原始数据!AB616)&gt;1,"×",""))</f>
        <v/>
      </c>
      <c r="Z615" t="str">
        <f>IF(原始数据!AC616="","",IF(COUNTIF(原始数据!616:616,原始数据!AC616)&gt;1,"×",""))</f>
        <v/>
      </c>
      <c r="AA615" t="str">
        <f>IF(原始数据!AE616="","",IF(COUNTIF(原始数据!616:616,原始数据!AE616)&gt;1,"×",""))</f>
        <v/>
      </c>
      <c r="AB615" t="str">
        <f>IF(原始数据!AF616="","",IF(COUNTIF(原始数据!616:616,原始数据!AF616)&gt;1,"×",""))</f>
        <v/>
      </c>
      <c r="AC615" t="str">
        <f>IF(原始数据!AK616="","",IF(COUNTIF(原始数据!616:616,原始数据!AK616)&gt;1,"×",""))</f>
        <v/>
      </c>
      <c r="AD615" t="str">
        <f>IF(原始数据!AL616="","",IF(COUNTIF(原始数据!616:616,原始数据!AL616)&gt;1,"×",""))</f>
        <v/>
      </c>
      <c r="AE615" t="str">
        <f>IF(原始数据!AM616="","",IF(COUNTIF(原始数据!616:616,原始数据!AM616)&gt;1,"×",""))</f>
        <v/>
      </c>
      <c r="AF615" t="str">
        <f>IF(原始数据!AN616="","",IF(COUNTIF(原始数据!616:616,原始数据!AN616)&gt;1,"×",""))</f>
        <v/>
      </c>
      <c r="AG615" t="str">
        <f>IF(原始数据!AO616="","",IF(COUNTIF(原始数据!616:616,原始数据!AO616)&gt;1,"×",""))</f>
        <v/>
      </c>
      <c r="AH615" t="str">
        <f>IF(原始数据!AP616="","",IF(COUNTIF(原始数据!616:616,原始数据!AP616)&gt;1,"×",""))</f>
        <v/>
      </c>
      <c r="AI615" t="str">
        <f>IF(原始数据!AQ616="","",IF(COUNTIF(原始数据!616:616,原始数据!AQ616)&gt;1,"×",""))</f>
        <v/>
      </c>
      <c r="AJ615" t="str">
        <f>IF(原始数据!AR616="","",IF(COUNTIF(原始数据!616:616,原始数据!AR616)&gt;1,"×",""))</f>
        <v/>
      </c>
      <c r="AK615" t="str">
        <f>IF(原始数据!AS616="","",IF(COUNTIF(原始数据!616:616,原始数据!AS616)&gt;1,"×",""))</f>
        <v/>
      </c>
      <c r="AL615" t="str">
        <f>IF(原始数据!AT616="","",IF(COUNTIF(原始数据!616:616,原始数据!AT616)&gt;1,"×",""))</f>
        <v/>
      </c>
      <c r="AM615" t="str">
        <f>IF(原始数据!AU616="","",IF(COUNTIF(原始数据!616:616,原始数据!AU616)&gt;1,"×",""))</f>
        <v/>
      </c>
      <c r="AN615" t="str">
        <f>IF(原始数据!AV616="","",IF(COUNTIF(原始数据!616:616,原始数据!AV616)&gt;1,"×",""))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IF(原始数据!X617="-","",IF(原始数据!X617="","",IF(COUNT(FIND(原始数据!X617,原始数据!617:617))=2,"×","")))</f>
        <v/>
      </c>
      <c r="W616" t="str">
        <f>IF(原始数据!Y617="","",IF(COUNTIF(原始数据!617:617,原始数据!Y617)&gt;1,"×",""))</f>
        <v/>
      </c>
      <c r="X616" t="str">
        <f>IF(原始数据!Z617="","",IF(COUNTIF(原始数据!617:617,原始数据!Z617)&gt;1,"×",""))</f>
        <v/>
      </c>
      <c r="Y616" t="str">
        <f>IF(原始数据!AB617="","",IF(COUNTIF(原始数据!617:617,原始数据!AB617)&gt;1,"×",""))</f>
        <v/>
      </c>
      <c r="Z616" t="str">
        <f>IF(原始数据!AC617="","",IF(COUNTIF(原始数据!617:617,原始数据!AC617)&gt;1,"×",""))</f>
        <v/>
      </c>
      <c r="AA616" t="str">
        <f>IF(原始数据!AE617="","",IF(COUNTIF(原始数据!617:617,原始数据!AE617)&gt;1,"×",""))</f>
        <v/>
      </c>
      <c r="AB616" t="str">
        <f>IF(原始数据!AF617="","",IF(COUNTIF(原始数据!617:617,原始数据!AF617)&gt;1,"×",""))</f>
        <v/>
      </c>
      <c r="AC616" t="str">
        <f>IF(原始数据!AK617="","",IF(COUNTIF(原始数据!617:617,原始数据!AK617)&gt;1,"×",""))</f>
        <v/>
      </c>
      <c r="AD616" t="str">
        <f>IF(原始数据!AL617="","",IF(COUNTIF(原始数据!617:617,原始数据!AL617)&gt;1,"×",""))</f>
        <v/>
      </c>
      <c r="AE616" t="str">
        <f>IF(原始数据!AM617="","",IF(COUNTIF(原始数据!617:617,原始数据!AM617)&gt;1,"×",""))</f>
        <v/>
      </c>
      <c r="AF616" t="str">
        <f>IF(原始数据!AN617="","",IF(COUNTIF(原始数据!617:617,原始数据!AN617)&gt;1,"×",""))</f>
        <v/>
      </c>
      <c r="AG616" t="str">
        <f>IF(原始数据!AO617="","",IF(COUNTIF(原始数据!617:617,原始数据!AO617)&gt;1,"×",""))</f>
        <v/>
      </c>
      <c r="AH616" t="str">
        <f>IF(原始数据!AP617="","",IF(COUNTIF(原始数据!617:617,原始数据!AP617)&gt;1,"×",""))</f>
        <v/>
      </c>
      <c r="AI616" t="str">
        <f>IF(原始数据!AQ617="","",IF(COUNTIF(原始数据!617:617,原始数据!AQ617)&gt;1,"×",""))</f>
        <v/>
      </c>
      <c r="AJ616" t="str">
        <f>IF(原始数据!AR617="","",IF(COUNTIF(原始数据!617:617,原始数据!AR617)&gt;1,"×",""))</f>
        <v/>
      </c>
      <c r="AK616" t="str">
        <f>IF(原始数据!AS617="","",IF(COUNTIF(原始数据!617:617,原始数据!AS617)&gt;1,"×",""))</f>
        <v/>
      </c>
      <c r="AL616" t="str">
        <f>IF(原始数据!AT617="","",IF(COUNTIF(原始数据!617:617,原始数据!AT617)&gt;1,"×",""))</f>
        <v/>
      </c>
      <c r="AM616" t="str">
        <f>IF(原始数据!AU617="","",IF(COUNTIF(原始数据!617:617,原始数据!AU617)&gt;1,"×",""))</f>
        <v/>
      </c>
      <c r="AN616" t="str">
        <f>IF(原始数据!AV617="","",IF(COUNTIF(原始数据!617:617,原始数据!AV617)&gt;1,"×",""))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IF(原始数据!X618="-","",IF(原始数据!X618="","",IF(COUNT(FIND(原始数据!X618,原始数据!618:618))=2,"×","")))</f>
        <v/>
      </c>
      <c r="W617" t="str">
        <f>IF(原始数据!Y618="","",IF(COUNTIF(原始数据!618:618,原始数据!Y618)&gt;1,"×",""))</f>
        <v/>
      </c>
      <c r="X617" t="str">
        <f>IF(原始数据!Z618="","",IF(COUNTIF(原始数据!618:618,原始数据!Z618)&gt;1,"×",""))</f>
        <v/>
      </c>
      <c r="Y617" t="str">
        <f>IF(原始数据!AB618="","",IF(COUNTIF(原始数据!618:618,原始数据!AB618)&gt;1,"×",""))</f>
        <v/>
      </c>
      <c r="Z617" t="str">
        <f>IF(原始数据!AC618="","",IF(COUNTIF(原始数据!618:618,原始数据!AC618)&gt;1,"×",""))</f>
        <v/>
      </c>
      <c r="AA617" t="str">
        <f>IF(原始数据!AE618="","",IF(COUNTIF(原始数据!618:618,原始数据!AE618)&gt;1,"×",""))</f>
        <v/>
      </c>
      <c r="AB617" t="str">
        <f>IF(原始数据!AF618="","",IF(COUNTIF(原始数据!618:618,原始数据!AF618)&gt;1,"×",""))</f>
        <v/>
      </c>
      <c r="AC617" t="str">
        <f>IF(原始数据!AK618="","",IF(COUNTIF(原始数据!618:618,原始数据!AK618)&gt;1,"×",""))</f>
        <v/>
      </c>
      <c r="AD617" t="str">
        <f>IF(原始数据!AL618="","",IF(COUNTIF(原始数据!618:618,原始数据!AL618)&gt;1,"×",""))</f>
        <v/>
      </c>
      <c r="AE617" t="str">
        <f>IF(原始数据!AM618="","",IF(COUNTIF(原始数据!618:618,原始数据!AM618)&gt;1,"×",""))</f>
        <v/>
      </c>
      <c r="AF617" t="str">
        <f>IF(原始数据!AN618="","",IF(COUNTIF(原始数据!618:618,原始数据!AN618)&gt;1,"×",""))</f>
        <v/>
      </c>
      <c r="AG617" t="str">
        <f>IF(原始数据!AO618="","",IF(COUNTIF(原始数据!618:618,原始数据!AO618)&gt;1,"×",""))</f>
        <v/>
      </c>
      <c r="AH617" t="str">
        <f>IF(原始数据!AP618="","",IF(COUNTIF(原始数据!618:618,原始数据!AP618)&gt;1,"×",""))</f>
        <v/>
      </c>
      <c r="AI617" t="str">
        <f>IF(原始数据!AQ618="","",IF(COUNTIF(原始数据!618:618,原始数据!AQ618)&gt;1,"×",""))</f>
        <v/>
      </c>
      <c r="AJ617" t="str">
        <f>IF(原始数据!AR618="","",IF(COUNTIF(原始数据!618:618,原始数据!AR618)&gt;1,"×",""))</f>
        <v/>
      </c>
      <c r="AK617" t="str">
        <f>IF(原始数据!AS618="","",IF(COUNTIF(原始数据!618:618,原始数据!AS618)&gt;1,"×",""))</f>
        <v/>
      </c>
      <c r="AL617" t="str">
        <f>IF(原始数据!AT618="","",IF(COUNTIF(原始数据!618:618,原始数据!AT618)&gt;1,"×",""))</f>
        <v/>
      </c>
      <c r="AM617" t="str">
        <f>IF(原始数据!AU618="","",IF(COUNTIF(原始数据!618:618,原始数据!AU618)&gt;1,"×",""))</f>
        <v/>
      </c>
      <c r="AN617" t="str">
        <f>IF(原始数据!AV618="","",IF(COUNTIF(原始数据!618:618,原始数据!AV618)&gt;1,"×",""))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IF(原始数据!X619="-","",IF(原始数据!X619="","",IF(COUNT(FIND(原始数据!X619,原始数据!619:619))=2,"×","")))</f>
        <v/>
      </c>
      <c r="W618" t="str">
        <f>IF(原始数据!Y619="","",IF(COUNTIF(原始数据!619:619,原始数据!Y619)&gt;1,"×",""))</f>
        <v/>
      </c>
      <c r="X618" t="str">
        <f>IF(原始数据!Z619="","",IF(COUNTIF(原始数据!619:619,原始数据!Z619)&gt;1,"×",""))</f>
        <v/>
      </c>
      <c r="Y618" t="str">
        <f>IF(原始数据!AB619="","",IF(COUNTIF(原始数据!619:619,原始数据!AB619)&gt;1,"×",""))</f>
        <v/>
      </c>
      <c r="Z618" t="str">
        <f>IF(原始数据!AC619="","",IF(COUNTIF(原始数据!619:619,原始数据!AC619)&gt;1,"×",""))</f>
        <v/>
      </c>
      <c r="AA618" t="str">
        <f>IF(原始数据!AE619="","",IF(COUNTIF(原始数据!619:619,原始数据!AE619)&gt;1,"×",""))</f>
        <v/>
      </c>
      <c r="AB618" t="str">
        <f>IF(原始数据!AF619="","",IF(COUNTIF(原始数据!619:619,原始数据!AF619)&gt;1,"×",""))</f>
        <v/>
      </c>
      <c r="AC618" t="str">
        <f>IF(原始数据!AK619="","",IF(COUNTIF(原始数据!619:619,原始数据!AK619)&gt;1,"×",""))</f>
        <v/>
      </c>
      <c r="AD618" t="str">
        <f>IF(原始数据!AL619="","",IF(COUNTIF(原始数据!619:619,原始数据!AL619)&gt;1,"×",""))</f>
        <v/>
      </c>
      <c r="AE618" t="str">
        <f>IF(原始数据!AM619="","",IF(COUNTIF(原始数据!619:619,原始数据!AM619)&gt;1,"×",""))</f>
        <v/>
      </c>
      <c r="AF618" t="str">
        <f>IF(原始数据!AN619="","",IF(COUNTIF(原始数据!619:619,原始数据!AN619)&gt;1,"×",""))</f>
        <v/>
      </c>
      <c r="AG618" t="str">
        <f>IF(原始数据!AO619="","",IF(COUNTIF(原始数据!619:619,原始数据!AO619)&gt;1,"×",""))</f>
        <v/>
      </c>
      <c r="AH618" t="str">
        <f>IF(原始数据!AP619="","",IF(COUNTIF(原始数据!619:619,原始数据!AP619)&gt;1,"×",""))</f>
        <v/>
      </c>
      <c r="AI618" t="str">
        <f>IF(原始数据!AQ619="","",IF(COUNTIF(原始数据!619:619,原始数据!AQ619)&gt;1,"×",""))</f>
        <v/>
      </c>
      <c r="AJ618" t="str">
        <f>IF(原始数据!AR619="","",IF(COUNTIF(原始数据!619:619,原始数据!AR619)&gt;1,"×",""))</f>
        <v/>
      </c>
      <c r="AK618" t="str">
        <f>IF(原始数据!AS619="","",IF(COUNTIF(原始数据!619:619,原始数据!AS619)&gt;1,"×",""))</f>
        <v/>
      </c>
      <c r="AL618" t="str">
        <f>IF(原始数据!AT619="","",IF(COUNTIF(原始数据!619:619,原始数据!AT619)&gt;1,"×",""))</f>
        <v/>
      </c>
      <c r="AM618" t="str">
        <f>IF(原始数据!AU619="","",IF(COUNTIF(原始数据!619:619,原始数据!AU619)&gt;1,"×",""))</f>
        <v/>
      </c>
      <c r="AN618" t="str">
        <f>IF(原始数据!AV619="","",IF(COUNTIF(原始数据!619:619,原始数据!AV619)&gt;1,"×",""))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IF(原始数据!X620="-","",IF(原始数据!X620="","",IF(COUNT(FIND(原始数据!X620,原始数据!620:620))=2,"×","")))</f>
        <v/>
      </c>
      <c r="W619" t="str">
        <f>IF(原始数据!Y620="","",IF(COUNTIF(原始数据!620:620,原始数据!Y620)&gt;1,"×",""))</f>
        <v/>
      </c>
      <c r="X619" t="str">
        <f>IF(原始数据!Z620="","",IF(COUNTIF(原始数据!620:620,原始数据!Z620)&gt;1,"×",""))</f>
        <v/>
      </c>
      <c r="Y619" t="str">
        <f>IF(原始数据!AB620="","",IF(COUNTIF(原始数据!620:620,原始数据!AB620)&gt;1,"×",""))</f>
        <v/>
      </c>
      <c r="Z619" t="str">
        <f>IF(原始数据!AC620="","",IF(COUNTIF(原始数据!620:620,原始数据!AC620)&gt;1,"×",""))</f>
        <v/>
      </c>
      <c r="AA619" t="str">
        <f>IF(原始数据!AE620="","",IF(COUNTIF(原始数据!620:620,原始数据!AE620)&gt;1,"×",""))</f>
        <v/>
      </c>
      <c r="AB619" t="str">
        <f>IF(原始数据!AF620="","",IF(COUNTIF(原始数据!620:620,原始数据!AF620)&gt;1,"×",""))</f>
        <v/>
      </c>
      <c r="AC619" t="str">
        <f>IF(原始数据!AK620="","",IF(COUNTIF(原始数据!620:620,原始数据!AK620)&gt;1,"×",""))</f>
        <v/>
      </c>
      <c r="AD619" t="str">
        <f>IF(原始数据!AL620="","",IF(COUNTIF(原始数据!620:620,原始数据!AL620)&gt;1,"×",""))</f>
        <v/>
      </c>
      <c r="AE619" t="str">
        <f>IF(原始数据!AM620="","",IF(COUNTIF(原始数据!620:620,原始数据!AM620)&gt;1,"×",""))</f>
        <v/>
      </c>
      <c r="AF619" t="str">
        <f>IF(原始数据!AN620="","",IF(COUNTIF(原始数据!620:620,原始数据!AN620)&gt;1,"×",""))</f>
        <v/>
      </c>
      <c r="AG619" t="str">
        <f>IF(原始数据!AO620="","",IF(COUNTIF(原始数据!620:620,原始数据!AO620)&gt;1,"×",""))</f>
        <v/>
      </c>
      <c r="AH619" t="str">
        <f>IF(原始数据!AP620="","",IF(COUNTIF(原始数据!620:620,原始数据!AP620)&gt;1,"×",""))</f>
        <v/>
      </c>
      <c r="AI619" t="str">
        <f>IF(原始数据!AQ620="","",IF(COUNTIF(原始数据!620:620,原始数据!AQ620)&gt;1,"×",""))</f>
        <v/>
      </c>
      <c r="AJ619" t="str">
        <f>IF(原始数据!AR620="","",IF(COUNTIF(原始数据!620:620,原始数据!AR620)&gt;1,"×",""))</f>
        <v/>
      </c>
      <c r="AK619" t="str">
        <f>IF(原始数据!AS620="","",IF(COUNTIF(原始数据!620:620,原始数据!AS620)&gt;1,"×",""))</f>
        <v/>
      </c>
      <c r="AL619" t="str">
        <f>IF(原始数据!AT620="","",IF(COUNTIF(原始数据!620:620,原始数据!AT620)&gt;1,"×",""))</f>
        <v/>
      </c>
      <c r="AM619" t="str">
        <f>IF(原始数据!AU620="","",IF(COUNTIF(原始数据!620:620,原始数据!AU620)&gt;1,"×",""))</f>
        <v/>
      </c>
      <c r="AN619" t="str">
        <f>IF(原始数据!AV620="","",IF(COUNTIF(原始数据!620:620,原始数据!AV620)&gt;1,"×",""))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IF(原始数据!X621="-","",IF(原始数据!X621="","",IF(COUNT(FIND(原始数据!X621,原始数据!621:621))=2,"×","")))</f>
        <v/>
      </c>
      <c r="W620" t="str">
        <f>IF(原始数据!Y621="","",IF(COUNTIF(原始数据!621:621,原始数据!Y621)&gt;1,"×",""))</f>
        <v/>
      </c>
      <c r="X620" t="str">
        <f>IF(原始数据!Z621="","",IF(COUNTIF(原始数据!621:621,原始数据!Z621)&gt;1,"×",""))</f>
        <v/>
      </c>
      <c r="Y620" t="str">
        <f>IF(原始数据!AB621="","",IF(COUNTIF(原始数据!621:621,原始数据!AB621)&gt;1,"×",""))</f>
        <v/>
      </c>
      <c r="Z620" t="str">
        <f>IF(原始数据!AC621="","",IF(COUNTIF(原始数据!621:621,原始数据!AC621)&gt;1,"×",""))</f>
        <v/>
      </c>
      <c r="AA620" t="str">
        <f>IF(原始数据!AE621="","",IF(COUNTIF(原始数据!621:621,原始数据!AE621)&gt;1,"×",""))</f>
        <v/>
      </c>
      <c r="AB620" t="str">
        <f>IF(原始数据!AF621="","",IF(COUNTIF(原始数据!621:621,原始数据!AF621)&gt;1,"×",""))</f>
        <v/>
      </c>
      <c r="AC620" t="str">
        <f>IF(原始数据!AK621="","",IF(COUNTIF(原始数据!621:621,原始数据!AK621)&gt;1,"×",""))</f>
        <v/>
      </c>
      <c r="AD620" t="str">
        <f>IF(原始数据!AL621="","",IF(COUNTIF(原始数据!621:621,原始数据!AL621)&gt;1,"×",""))</f>
        <v/>
      </c>
      <c r="AE620" t="str">
        <f>IF(原始数据!AM621="","",IF(COUNTIF(原始数据!621:621,原始数据!AM621)&gt;1,"×",""))</f>
        <v/>
      </c>
      <c r="AF620" t="str">
        <f>IF(原始数据!AN621="","",IF(COUNTIF(原始数据!621:621,原始数据!AN621)&gt;1,"×",""))</f>
        <v/>
      </c>
      <c r="AG620" t="str">
        <f>IF(原始数据!AO621="","",IF(COUNTIF(原始数据!621:621,原始数据!AO621)&gt;1,"×",""))</f>
        <v/>
      </c>
      <c r="AH620" t="str">
        <f>IF(原始数据!AP621="","",IF(COUNTIF(原始数据!621:621,原始数据!AP621)&gt;1,"×",""))</f>
        <v/>
      </c>
      <c r="AI620" t="str">
        <f>IF(原始数据!AQ621="","",IF(COUNTIF(原始数据!621:621,原始数据!AQ621)&gt;1,"×",""))</f>
        <v/>
      </c>
      <c r="AJ620" t="str">
        <f>IF(原始数据!AR621="","",IF(COUNTIF(原始数据!621:621,原始数据!AR621)&gt;1,"×",""))</f>
        <v/>
      </c>
      <c r="AK620" t="str">
        <f>IF(原始数据!AS621="","",IF(COUNTIF(原始数据!621:621,原始数据!AS621)&gt;1,"×",""))</f>
        <v/>
      </c>
      <c r="AL620" t="str">
        <f>IF(原始数据!AT621="","",IF(COUNTIF(原始数据!621:621,原始数据!AT621)&gt;1,"×",""))</f>
        <v/>
      </c>
      <c r="AM620" t="str">
        <f>IF(原始数据!AU621="","",IF(COUNTIF(原始数据!621:621,原始数据!AU621)&gt;1,"×",""))</f>
        <v/>
      </c>
      <c r="AN620" t="str">
        <f>IF(原始数据!AV621="","",IF(COUNTIF(原始数据!621:621,原始数据!AV621)&gt;1,"×",""))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IF(原始数据!X622="-","",IF(原始数据!X622="","",IF(COUNT(FIND(原始数据!X622,原始数据!622:622))=2,"×","")))</f>
        <v/>
      </c>
      <c r="W621" t="str">
        <f>IF(原始数据!Y622="","",IF(COUNTIF(原始数据!622:622,原始数据!Y622)&gt;1,"×",""))</f>
        <v/>
      </c>
      <c r="X621" t="str">
        <f>IF(原始数据!Z622="","",IF(COUNTIF(原始数据!622:622,原始数据!Z622)&gt;1,"×",""))</f>
        <v/>
      </c>
      <c r="Y621" t="str">
        <f>IF(原始数据!AB622="","",IF(COUNTIF(原始数据!622:622,原始数据!AB622)&gt;1,"×",""))</f>
        <v/>
      </c>
      <c r="Z621" t="str">
        <f>IF(原始数据!AC622="","",IF(COUNTIF(原始数据!622:622,原始数据!AC622)&gt;1,"×",""))</f>
        <v/>
      </c>
      <c r="AA621" t="str">
        <f>IF(原始数据!AE622="","",IF(COUNTIF(原始数据!622:622,原始数据!AE622)&gt;1,"×",""))</f>
        <v/>
      </c>
      <c r="AB621" t="str">
        <f>IF(原始数据!AF622="","",IF(COUNTIF(原始数据!622:622,原始数据!AF622)&gt;1,"×",""))</f>
        <v/>
      </c>
      <c r="AC621" t="str">
        <f>IF(原始数据!AK622="","",IF(COUNTIF(原始数据!622:622,原始数据!AK622)&gt;1,"×",""))</f>
        <v/>
      </c>
      <c r="AD621" t="str">
        <f>IF(原始数据!AL622="","",IF(COUNTIF(原始数据!622:622,原始数据!AL622)&gt;1,"×",""))</f>
        <v/>
      </c>
      <c r="AE621" t="str">
        <f>IF(原始数据!AM622="","",IF(COUNTIF(原始数据!622:622,原始数据!AM622)&gt;1,"×",""))</f>
        <v/>
      </c>
      <c r="AF621" t="str">
        <f>IF(原始数据!AN622="","",IF(COUNTIF(原始数据!622:622,原始数据!AN622)&gt;1,"×",""))</f>
        <v/>
      </c>
      <c r="AG621" t="str">
        <f>IF(原始数据!AO622="","",IF(COUNTIF(原始数据!622:622,原始数据!AO622)&gt;1,"×",""))</f>
        <v/>
      </c>
      <c r="AH621" t="str">
        <f>IF(原始数据!AP622="","",IF(COUNTIF(原始数据!622:622,原始数据!AP622)&gt;1,"×",""))</f>
        <v/>
      </c>
      <c r="AI621" t="str">
        <f>IF(原始数据!AQ622="","",IF(COUNTIF(原始数据!622:622,原始数据!AQ622)&gt;1,"×",""))</f>
        <v/>
      </c>
      <c r="AJ621" t="str">
        <f>IF(原始数据!AR622="","",IF(COUNTIF(原始数据!622:622,原始数据!AR622)&gt;1,"×",""))</f>
        <v/>
      </c>
      <c r="AK621" t="str">
        <f>IF(原始数据!AS622="","",IF(COUNTIF(原始数据!622:622,原始数据!AS622)&gt;1,"×",""))</f>
        <v/>
      </c>
      <c r="AL621" t="str">
        <f>IF(原始数据!AT622="","",IF(COUNTIF(原始数据!622:622,原始数据!AT622)&gt;1,"×",""))</f>
        <v/>
      </c>
      <c r="AM621" t="str">
        <f>IF(原始数据!AU622="","",IF(COUNTIF(原始数据!622:622,原始数据!AU622)&gt;1,"×",""))</f>
        <v/>
      </c>
      <c r="AN621" t="str">
        <f>IF(原始数据!AV622="","",IF(COUNTIF(原始数据!622:622,原始数据!AV622)&gt;1,"×",""))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IF(原始数据!X623="-","",IF(原始数据!X623="","",IF(COUNT(FIND(原始数据!X623,原始数据!623:623))=2,"×","")))</f>
        <v/>
      </c>
      <c r="W622" t="str">
        <f>IF(原始数据!Y623="","",IF(COUNTIF(原始数据!623:623,原始数据!Y623)&gt;1,"×",""))</f>
        <v/>
      </c>
      <c r="X622" t="str">
        <f>IF(原始数据!Z623="","",IF(COUNTIF(原始数据!623:623,原始数据!Z623)&gt;1,"×",""))</f>
        <v/>
      </c>
      <c r="Y622" t="str">
        <f>IF(原始数据!AB623="","",IF(COUNTIF(原始数据!623:623,原始数据!AB623)&gt;1,"×",""))</f>
        <v/>
      </c>
      <c r="Z622" t="str">
        <f>IF(原始数据!AC623="","",IF(COUNTIF(原始数据!623:623,原始数据!AC623)&gt;1,"×",""))</f>
        <v/>
      </c>
      <c r="AA622" t="str">
        <f>IF(原始数据!AE623="","",IF(COUNTIF(原始数据!623:623,原始数据!AE623)&gt;1,"×",""))</f>
        <v/>
      </c>
      <c r="AB622" t="str">
        <f>IF(原始数据!AF623="","",IF(COUNTIF(原始数据!623:623,原始数据!AF623)&gt;1,"×",""))</f>
        <v/>
      </c>
      <c r="AC622" t="str">
        <f>IF(原始数据!AK623="","",IF(COUNTIF(原始数据!623:623,原始数据!AK623)&gt;1,"×",""))</f>
        <v/>
      </c>
      <c r="AD622" t="str">
        <f>IF(原始数据!AL623="","",IF(COUNTIF(原始数据!623:623,原始数据!AL623)&gt;1,"×",""))</f>
        <v/>
      </c>
      <c r="AE622" t="str">
        <f>IF(原始数据!AM623="","",IF(COUNTIF(原始数据!623:623,原始数据!AM623)&gt;1,"×",""))</f>
        <v/>
      </c>
      <c r="AF622" t="str">
        <f>IF(原始数据!AN623="","",IF(COUNTIF(原始数据!623:623,原始数据!AN623)&gt;1,"×",""))</f>
        <v/>
      </c>
      <c r="AG622" t="str">
        <f>IF(原始数据!AO623="","",IF(COUNTIF(原始数据!623:623,原始数据!AO623)&gt;1,"×",""))</f>
        <v/>
      </c>
      <c r="AH622" t="str">
        <f>IF(原始数据!AP623="","",IF(COUNTIF(原始数据!623:623,原始数据!AP623)&gt;1,"×",""))</f>
        <v/>
      </c>
      <c r="AI622" t="str">
        <f>IF(原始数据!AQ623="","",IF(COUNTIF(原始数据!623:623,原始数据!AQ623)&gt;1,"×",""))</f>
        <v/>
      </c>
      <c r="AJ622" t="str">
        <f>IF(原始数据!AR623="","",IF(COUNTIF(原始数据!623:623,原始数据!AR623)&gt;1,"×",""))</f>
        <v/>
      </c>
      <c r="AK622" t="str">
        <f>IF(原始数据!AS623="","",IF(COUNTIF(原始数据!623:623,原始数据!AS623)&gt;1,"×",""))</f>
        <v/>
      </c>
      <c r="AL622" t="str">
        <f>IF(原始数据!AT623="","",IF(COUNTIF(原始数据!623:623,原始数据!AT623)&gt;1,"×",""))</f>
        <v/>
      </c>
      <c r="AM622" t="str">
        <f>IF(原始数据!AU623="","",IF(COUNTIF(原始数据!623:623,原始数据!AU623)&gt;1,"×",""))</f>
        <v/>
      </c>
      <c r="AN622" t="str">
        <f>IF(原始数据!AV623="","",IF(COUNTIF(原始数据!623:623,原始数据!AV623)&gt;1,"×",""))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IF(原始数据!X624="-","",IF(原始数据!X624="","",IF(COUNT(FIND(原始数据!X624,原始数据!624:624))=2,"×","")))</f>
        <v/>
      </c>
      <c r="W623" t="str">
        <f>IF(原始数据!Y624="","",IF(COUNTIF(原始数据!624:624,原始数据!Y624)&gt;1,"×",""))</f>
        <v/>
      </c>
      <c r="X623" t="str">
        <f>IF(原始数据!Z624="","",IF(COUNTIF(原始数据!624:624,原始数据!Z624)&gt;1,"×",""))</f>
        <v/>
      </c>
      <c r="Y623" t="str">
        <f>IF(原始数据!AB624="","",IF(COUNTIF(原始数据!624:624,原始数据!AB624)&gt;1,"×",""))</f>
        <v/>
      </c>
      <c r="Z623" t="str">
        <f>IF(原始数据!AC624="","",IF(COUNTIF(原始数据!624:624,原始数据!AC624)&gt;1,"×",""))</f>
        <v/>
      </c>
      <c r="AA623" t="str">
        <f>IF(原始数据!AE624="","",IF(COUNTIF(原始数据!624:624,原始数据!AE624)&gt;1,"×",""))</f>
        <v/>
      </c>
      <c r="AB623" t="str">
        <f>IF(原始数据!AF624="","",IF(COUNTIF(原始数据!624:624,原始数据!AF624)&gt;1,"×",""))</f>
        <v/>
      </c>
      <c r="AC623" t="str">
        <f>IF(原始数据!AK624="","",IF(COUNTIF(原始数据!624:624,原始数据!AK624)&gt;1,"×",""))</f>
        <v/>
      </c>
      <c r="AD623" t="str">
        <f>IF(原始数据!AL624="","",IF(COUNTIF(原始数据!624:624,原始数据!AL624)&gt;1,"×",""))</f>
        <v/>
      </c>
      <c r="AE623" t="str">
        <f>IF(原始数据!AM624="","",IF(COUNTIF(原始数据!624:624,原始数据!AM624)&gt;1,"×",""))</f>
        <v/>
      </c>
      <c r="AF623" t="str">
        <f>IF(原始数据!AN624="","",IF(COUNTIF(原始数据!624:624,原始数据!AN624)&gt;1,"×",""))</f>
        <v/>
      </c>
      <c r="AG623" t="str">
        <f>IF(原始数据!AO624="","",IF(COUNTIF(原始数据!624:624,原始数据!AO624)&gt;1,"×",""))</f>
        <v/>
      </c>
      <c r="AH623" t="str">
        <f>IF(原始数据!AP624="","",IF(COUNTIF(原始数据!624:624,原始数据!AP624)&gt;1,"×",""))</f>
        <v/>
      </c>
      <c r="AI623" t="str">
        <f>IF(原始数据!AQ624="","",IF(COUNTIF(原始数据!624:624,原始数据!AQ624)&gt;1,"×",""))</f>
        <v/>
      </c>
      <c r="AJ623" t="str">
        <f>IF(原始数据!AR624="","",IF(COUNTIF(原始数据!624:624,原始数据!AR624)&gt;1,"×",""))</f>
        <v/>
      </c>
      <c r="AK623" t="str">
        <f>IF(原始数据!AS624="","",IF(COUNTIF(原始数据!624:624,原始数据!AS624)&gt;1,"×",""))</f>
        <v/>
      </c>
      <c r="AL623" t="str">
        <f>IF(原始数据!AT624="","",IF(COUNTIF(原始数据!624:624,原始数据!AT624)&gt;1,"×",""))</f>
        <v/>
      </c>
      <c r="AM623" t="str">
        <f>IF(原始数据!AU624="","",IF(COUNTIF(原始数据!624:624,原始数据!AU624)&gt;1,"×",""))</f>
        <v/>
      </c>
      <c r="AN623" t="str">
        <f>IF(原始数据!AV624="","",IF(COUNTIF(原始数据!624:624,原始数据!AV624)&gt;1,"×",""))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IF(原始数据!X625="-","",IF(原始数据!X625="","",IF(COUNT(FIND(原始数据!X625,原始数据!625:625))=2,"×","")))</f>
        <v/>
      </c>
      <c r="W624" t="str">
        <f>IF(原始数据!Y625="","",IF(COUNTIF(原始数据!625:625,原始数据!Y625)&gt;1,"×",""))</f>
        <v/>
      </c>
      <c r="X624" t="str">
        <f>IF(原始数据!Z625="","",IF(COUNTIF(原始数据!625:625,原始数据!Z625)&gt;1,"×",""))</f>
        <v/>
      </c>
      <c r="Y624" t="str">
        <f>IF(原始数据!AB625="","",IF(COUNTIF(原始数据!625:625,原始数据!AB625)&gt;1,"×",""))</f>
        <v/>
      </c>
      <c r="Z624" t="str">
        <f>IF(原始数据!AC625="","",IF(COUNTIF(原始数据!625:625,原始数据!AC625)&gt;1,"×",""))</f>
        <v/>
      </c>
      <c r="AA624" t="str">
        <f>IF(原始数据!AE625="","",IF(COUNTIF(原始数据!625:625,原始数据!AE625)&gt;1,"×",""))</f>
        <v/>
      </c>
      <c r="AB624" t="str">
        <f>IF(原始数据!AF625="","",IF(COUNTIF(原始数据!625:625,原始数据!AF625)&gt;1,"×",""))</f>
        <v/>
      </c>
      <c r="AC624" t="str">
        <f>IF(原始数据!AK625="","",IF(COUNTIF(原始数据!625:625,原始数据!AK625)&gt;1,"×",""))</f>
        <v/>
      </c>
      <c r="AD624" t="str">
        <f>IF(原始数据!AL625="","",IF(COUNTIF(原始数据!625:625,原始数据!AL625)&gt;1,"×",""))</f>
        <v/>
      </c>
      <c r="AE624" t="str">
        <f>IF(原始数据!AM625="","",IF(COUNTIF(原始数据!625:625,原始数据!AM625)&gt;1,"×",""))</f>
        <v/>
      </c>
      <c r="AF624" t="str">
        <f>IF(原始数据!AN625="","",IF(COUNTIF(原始数据!625:625,原始数据!AN625)&gt;1,"×",""))</f>
        <v/>
      </c>
      <c r="AG624" t="str">
        <f>IF(原始数据!AO625="","",IF(COUNTIF(原始数据!625:625,原始数据!AO625)&gt;1,"×",""))</f>
        <v/>
      </c>
      <c r="AH624" t="str">
        <f>IF(原始数据!AP625="","",IF(COUNTIF(原始数据!625:625,原始数据!AP625)&gt;1,"×",""))</f>
        <v/>
      </c>
      <c r="AI624" t="str">
        <f>IF(原始数据!AQ625="","",IF(COUNTIF(原始数据!625:625,原始数据!AQ625)&gt;1,"×",""))</f>
        <v/>
      </c>
      <c r="AJ624" t="str">
        <f>IF(原始数据!AR625="","",IF(COUNTIF(原始数据!625:625,原始数据!AR625)&gt;1,"×",""))</f>
        <v/>
      </c>
      <c r="AK624" t="str">
        <f>IF(原始数据!AS625="","",IF(COUNTIF(原始数据!625:625,原始数据!AS625)&gt;1,"×",""))</f>
        <v/>
      </c>
      <c r="AL624" t="str">
        <f>IF(原始数据!AT625="","",IF(COUNTIF(原始数据!625:625,原始数据!AT625)&gt;1,"×",""))</f>
        <v/>
      </c>
      <c r="AM624" t="str">
        <f>IF(原始数据!AU625="","",IF(COUNTIF(原始数据!625:625,原始数据!AU625)&gt;1,"×",""))</f>
        <v/>
      </c>
      <c r="AN624" t="str">
        <f>IF(原始数据!AV625="","",IF(COUNTIF(原始数据!625:625,原始数据!AV625)&gt;1,"×",""))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IF(原始数据!X626="-","",IF(原始数据!X626="","",IF(COUNT(FIND(原始数据!X626,原始数据!626:626))=2,"×","")))</f>
        <v/>
      </c>
      <c r="W625" t="str">
        <f>IF(原始数据!Y626="","",IF(COUNTIF(原始数据!626:626,原始数据!Y626)&gt;1,"×",""))</f>
        <v/>
      </c>
      <c r="X625" t="str">
        <f>IF(原始数据!Z626="","",IF(COUNTIF(原始数据!626:626,原始数据!Z626)&gt;1,"×",""))</f>
        <v/>
      </c>
      <c r="Y625" t="str">
        <f>IF(原始数据!AB626="","",IF(COUNTIF(原始数据!626:626,原始数据!AB626)&gt;1,"×",""))</f>
        <v/>
      </c>
      <c r="Z625" t="str">
        <f>IF(原始数据!AC626="","",IF(COUNTIF(原始数据!626:626,原始数据!AC626)&gt;1,"×",""))</f>
        <v/>
      </c>
      <c r="AA625" t="str">
        <f>IF(原始数据!AE626="","",IF(COUNTIF(原始数据!626:626,原始数据!AE626)&gt;1,"×",""))</f>
        <v/>
      </c>
      <c r="AB625" t="str">
        <f>IF(原始数据!AF626="","",IF(COUNTIF(原始数据!626:626,原始数据!AF626)&gt;1,"×",""))</f>
        <v/>
      </c>
      <c r="AC625" t="str">
        <f>IF(原始数据!AK626="","",IF(COUNTIF(原始数据!626:626,原始数据!AK626)&gt;1,"×",""))</f>
        <v/>
      </c>
      <c r="AD625" t="str">
        <f>IF(原始数据!AL626="","",IF(COUNTIF(原始数据!626:626,原始数据!AL626)&gt;1,"×",""))</f>
        <v/>
      </c>
      <c r="AE625" t="str">
        <f>IF(原始数据!AM626="","",IF(COUNTIF(原始数据!626:626,原始数据!AM626)&gt;1,"×",""))</f>
        <v/>
      </c>
      <c r="AF625" t="str">
        <f>IF(原始数据!AN626="","",IF(COUNTIF(原始数据!626:626,原始数据!AN626)&gt;1,"×",""))</f>
        <v/>
      </c>
      <c r="AG625" t="str">
        <f>IF(原始数据!AO626="","",IF(COUNTIF(原始数据!626:626,原始数据!AO626)&gt;1,"×",""))</f>
        <v/>
      </c>
      <c r="AH625" t="str">
        <f>IF(原始数据!AP626="","",IF(COUNTIF(原始数据!626:626,原始数据!AP626)&gt;1,"×",""))</f>
        <v/>
      </c>
      <c r="AI625" t="str">
        <f>IF(原始数据!AQ626="","",IF(COUNTIF(原始数据!626:626,原始数据!AQ626)&gt;1,"×",""))</f>
        <v/>
      </c>
      <c r="AJ625" t="str">
        <f>IF(原始数据!AR626="","",IF(COUNTIF(原始数据!626:626,原始数据!AR626)&gt;1,"×",""))</f>
        <v/>
      </c>
      <c r="AK625" t="str">
        <f>IF(原始数据!AS626="","",IF(COUNTIF(原始数据!626:626,原始数据!AS626)&gt;1,"×",""))</f>
        <v/>
      </c>
      <c r="AL625" t="str">
        <f>IF(原始数据!AT626="","",IF(COUNTIF(原始数据!626:626,原始数据!AT626)&gt;1,"×",""))</f>
        <v/>
      </c>
      <c r="AM625" t="str">
        <f>IF(原始数据!AU626="","",IF(COUNTIF(原始数据!626:626,原始数据!AU626)&gt;1,"×",""))</f>
        <v/>
      </c>
      <c r="AN625" t="str">
        <f>IF(原始数据!AV626="","",IF(COUNTIF(原始数据!626:626,原始数据!AV626)&gt;1,"×",""))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IF(原始数据!X627="-","",IF(原始数据!X627="","",IF(COUNT(FIND(原始数据!X627,原始数据!627:627))=2,"×","")))</f>
        <v/>
      </c>
      <c r="W626" t="str">
        <f>IF(原始数据!Y627="","",IF(COUNTIF(原始数据!627:627,原始数据!Y627)&gt;1,"×",""))</f>
        <v/>
      </c>
      <c r="X626" t="str">
        <f>IF(原始数据!Z627="","",IF(COUNTIF(原始数据!627:627,原始数据!Z627)&gt;1,"×",""))</f>
        <v/>
      </c>
      <c r="Y626" t="str">
        <f>IF(原始数据!AB627="","",IF(COUNTIF(原始数据!627:627,原始数据!AB627)&gt;1,"×",""))</f>
        <v/>
      </c>
      <c r="Z626" t="str">
        <f>IF(原始数据!AC627="","",IF(COUNTIF(原始数据!627:627,原始数据!AC627)&gt;1,"×",""))</f>
        <v/>
      </c>
      <c r="AA626" t="str">
        <f>IF(原始数据!AE627="","",IF(COUNTIF(原始数据!627:627,原始数据!AE627)&gt;1,"×",""))</f>
        <v/>
      </c>
      <c r="AB626" t="str">
        <f>IF(原始数据!AF627="","",IF(COUNTIF(原始数据!627:627,原始数据!AF627)&gt;1,"×",""))</f>
        <v/>
      </c>
      <c r="AC626" t="str">
        <f>IF(原始数据!AK627="","",IF(COUNTIF(原始数据!627:627,原始数据!AK627)&gt;1,"×",""))</f>
        <v/>
      </c>
      <c r="AD626" t="str">
        <f>IF(原始数据!AL627="","",IF(COUNTIF(原始数据!627:627,原始数据!AL627)&gt;1,"×",""))</f>
        <v/>
      </c>
      <c r="AE626" t="str">
        <f>IF(原始数据!AM627="","",IF(COUNTIF(原始数据!627:627,原始数据!AM627)&gt;1,"×",""))</f>
        <v/>
      </c>
      <c r="AF626" t="str">
        <f>IF(原始数据!AN627="","",IF(COUNTIF(原始数据!627:627,原始数据!AN627)&gt;1,"×",""))</f>
        <v/>
      </c>
      <c r="AG626" t="str">
        <f>IF(原始数据!AO627="","",IF(COUNTIF(原始数据!627:627,原始数据!AO627)&gt;1,"×",""))</f>
        <v/>
      </c>
      <c r="AH626" t="str">
        <f>IF(原始数据!AP627="","",IF(COUNTIF(原始数据!627:627,原始数据!AP627)&gt;1,"×",""))</f>
        <v/>
      </c>
      <c r="AI626" t="str">
        <f>IF(原始数据!AQ627="","",IF(COUNTIF(原始数据!627:627,原始数据!AQ627)&gt;1,"×",""))</f>
        <v/>
      </c>
      <c r="AJ626" t="str">
        <f>IF(原始数据!AR627="","",IF(COUNTIF(原始数据!627:627,原始数据!AR627)&gt;1,"×",""))</f>
        <v/>
      </c>
      <c r="AK626" t="str">
        <f>IF(原始数据!AS627="","",IF(COUNTIF(原始数据!627:627,原始数据!AS627)&gt;1,"×",""))</f>
        <v/>
      </c>
      <c r="AL626" t="str">
        <f>IF(原始数据!AT627="","",IF(COUNTIF(原始数据!627:627,原始数据!AT627)&gt;1,"×",""))</f>
        <v/>
      </c>
      <c r="AM626" t="str">
        <f>IF(原始数据!AU627="","",IF(COUNTIF(原始数据!627:627,原始数据!AU627)&gt;1,"×",""))</f>
        <v/>
      </c>
      <c r="AN626" t="str">
        <f>IF(原始数据!AV627="","",IF(COUNTIF(原始数据!627:627,原始数据!AV627)&gt;1,"×",""))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IF(原始数据!X628="-","",IF(原始数据!X628="","",IF(COUNT(FIND(原始数据!X628,原始数据!628:628))=2,"×","")))</f>
        <v/>
      </c>
      <c r="W627" t="str">
        <f>IF(原始数据!Y628="","",IF(COUNTIF(原始数据!628:628,原始数据!Y628)&gt;1,"×",""))</f>
        <v/>
      </c>
      <c r="X627" t="str">
        <f>IF(原始数据!Z628="","",IF(COUNTIF(原始数据!628:628,原始数据!Z628)&gt;1,"×",""))</f>
        <v/>
      </c>
      <c r="Y627" t="str">
        <f>IF(原始数据!AB628="","",IF(COUNTIF(原始数据!628:628,原始数据!AB628)&gt;1,"×",""))</f>
        <v/>
      </c>
      <c r="Z627" t="str">
        <f>IF(原始数据!AC628="","",IF(COUNTIF(原始数据!628:628,原始数据!AC628)&gt;1,"×",""))</f>
        <v/>
      </c>
      <c r="AA627" t="str">
        <f>IF(原始数据!AE628="","",IF(COUNTIF(原始数据!628:628,原始数据!AE628)&gt;1,"×",""))</f>
        <v/>
      </c>
      <c r="AB627" t="str">
        <f>IF(原始数据!AF628="","",IF(COUNTIF(原始数据!628:628,原始数据!AF628)&gt;1,"×",""))</f>
        <v/>
      </c>
      <c r="AC627" t="str">
        <f>IF(原始数据!AK628="","",IF(COUNTIF(原始数据!628:628,原始数据!AK628)&gt;1,"×",""))</f>
        <v/>
      </c>
      <c r="AD627" t="str">
        <f>IF(原始数据!AL628="","",IF(COUNTIF(原始数据!628:628,原始数据!AL628)&gt;1,"×",""))</f>
        <v/>
      </c>
      <c r="AE627" t="str">
        <f>IF(原始数据!AM628="","",IF(COUNTIF(原始数据!628:628,原始数据!AM628)&gt;1,"×",""))</f>
        <v/>
      </c>
      <c r="AF627" t="str">
        <f>IF(原始数据!AN628="","",IF(COUNTIF(原始数据!628:628,原始数据!AN628)&gt;1,"×",""))</f>
        <v/>
      </c>
      <c r="AG627" t="str">
        <f>IF(原始数据!AO628="","",IF(COUNTIF(原始数据!628:628,原始数据!AO628)&gt;1,"×",""))</f>
        <v/>
      </c>
      <c r="AH627" t="str">
        <f>IF(原始数据!AP628="","",IF(COUNTIF(原始数据!628:628,原始数据!AP628)&gt;1,"×",""))</f>
        <v/>
      </c>
      <c r="AI627" t="str">
        <f>IF(原始数据!AQ628="","",IF(COUNTIF(原始数据!628:628,原始数据!AQ628)&gt;1,"×",""))</f>
        <v/>
      </c>
      <c r="AJ627" t="str">
        <f>IF(原始数据!AR628="","",IF(COUNTIF(原始数据!628:628,原始数据!AR628)&gt;1,"×",""))</f>
        <v/>
      </c>
      <c r="AK627" t="str">
        <f>IF(原始数据!AS628="","",IF(COUNTIF(原始数据!628:628,原始数据!AS628)&gt;1,"×",""))</f>
        <v/>
      </c>
      <c r="AL627" t="str">
        <f>IF(原始数据!AT628="","",IF(COUNTIF(原始数据!628:628,原始数据!AT628)&gt;1,"×",""))</f>
        <v/>
      </c>
      <c r="AM627" t="str">
        <f>IF(原始数据!AU628="","",IF(COUNTIF(原始数据!628:628,原始数据!AU628)&gt;1,"×",""))</f>
        <v/>
      </c>
      <c r="AN627" t="str">
        <f>IF(原始数据!AV628="","",IF(COUNTIF(原始数据!628:628,原始数据!AV628)&gt;1,"×",""))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IF(原始数据!X629="-","",IF(原始数据!X629="","",IF(COUNT(FIND(原始数据!X629,原始数据!629:629))=2,"×","")))</f>
        <v/>
      </c>
      <c r="W628" t="str">
        <f>IF(原始数据!Y629="","",IF(COUNTIF(原始数据!629:629,原始数据!Y629)&gt;1,"×",""))</f>
        <v/>
      </c>
      <c r="X628" t="str">
        <f>IF(原始数据!Z629="","",IF(COUNTIF(原始数据!629:629,原始数据!Z629)&gt;1,"×",""))</f>
        <v/>
      </c>
      <c r="Y628" t="str">
        <f>IF(原始数据!AB629="","",IF(COUNTIF(原始数据!629:629,原始数据!AB629)&gt;1,"×",""))</f>
        <v/>
      </c>
      <c r="Z628" t="str">
        <f>IF(原始数据!AC629="","",IF(COUNTIF(原始数据!629:629,原始数据!AC629)&gt;1,"×",""))</f>
        <v/>
      </c>
      <c r="AA628" t="str">
        <f>IF(原始数据!AE629="","",IF(COUNTIF(原始数据!629:629,原始数据!AE629)&gt;1,"×",""))</f>
        <v/>
      </c>
      <c r="AB628" t="str">
        <f>IF(原始数据!AF629="","",IF(COUNTIF(原始数据!629:629,原始数据!AF629)&gt;1,"×",""))</f>
        <v/>
      </c>
      <c r="AC628" t="str">
        <f>IF(原始数据!AK629="","",IF(COUNTIF(原始数据!629:629,原始数据!AK629)&gt;1,"×",""))</f>
        <v/>
      </c>
      <c r="AD628" t="str">
        <f>IF(原始数据!AL629="","",IF(COUNTIF(原始数据!629:629,原始数据!AL629)&gt;1,"×",""))</f>
        <v/>
      </c>
      <c r="AE628" t="str">
        <f>IF(原始数据!AM629="","",IF(COUNTIF(原始数据!629:629,原始数据!AM629)&gt;1,"×",""))</f>
        <v/>
      </c>
      <c r="AF628" t="str">
        <f>IF(原始数据!AN629="","",IF(COUNTIF(原始数据!629:629,原始数据!AN629)&gt;1,"×",""))</f>
        <v/>
      </c>
      <c r="AG628" t="str">
        <f>IF(原始数据!AO629="","",IF(COUNTIF(原始数据!629:629,原始数据!AO629)&gt;1,"×",""))</f>
        <v/>
      </c>
      <c r="AH628" t="str">
        <f>IF(原始数据!AP629="","",IF(COUNTIF(原始数据!629:629,原始数据!AP629)&gt;1,"×",""))</f>
        <v/>
      </c>
      <c r="AI628" t="str">
        <f>IF(原始数据!AQ629="","",IF(COUNTIF(原始数据!629:629,原始数据!AQ629)&gt;1,"×",""))</f>
        <v/>
      </c>
      <c r="AJ628" t="str">
        <f>IF(原始数据!AR629="","",IF(COUNTIF(原始数据!629:629,原始数据!AR629)&gt;1,"×",""))</f>
        <v/>
      </c>
      <c r="AK628" t="str">
        <f>IF(原始数据!AS629="","",IF(COUNTIF(原始数据!629:629,原始数据!AS629)&gt;1,"×",""))</f>
        <v/>
      </c>
      <c r="AL628" t="str">
        <f>IF(原始数据!AT629="","",IF(COUNTIF(原始数据!629:629,原始数据!AT629)&gt;1,"×",""))</f>
        <v/>
      </c>
      <c r="AM628" t="str">
        <f>IF(原始数据!AU629="","",IF(COUNTIF(原始数据!629:629,原始数据!AU629)&gt;1,"×",""))</f>
        <v/>
      </c>
      <c r="AN628" t="str">
        <f>IF(原始数据!AV629="","",IF(COUNTIF(原始数据!629:629,原始数据!AV629)&gt;1,"×",""))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IF(原始数据!X630="-","",IF(原始数据!X630="","",IF(COUNT(FIND(原始数据!X630,原始数据!630:630))=2,"×","")))</f>
        <v/>
      </c>
      <c r="W629" t="str">
        <f>IF(原始数据!Y630="","",IF(COUNTIF(原始数据!630:630,原始数据!Y630)&gt;1,"×",""))</f>
        <v/>
      </c>
      <c r="X629" t="str">
        <f>IF(原始数据!Z630="","",IF(COUNTIF(原始数据!630:630,原始数据!Z630)&gt;1,"×",""))</f>
        <v/>
      </c>
      <c r="Y629" t="str">
        <f>IF(原始数据!AB630="","",IF(COUNTIF(原始数据!630:630,原始数据!AB630)&gt;1,"×",""))</f>
        <v/>
      </c>
      <c r="Z629" t="str">
        <f>IF(原始数据!AC630="","",IF(COUNTIF(原始数据!630:630,原始数据!AC630)&gt;1,"×",""))</f>
        <v/>
      </c>
      <c r="AA629" t="str">
        <f>IF(原始数据!AE630="","",IF(COUNTIF(原始数据!630:630,原始数据!AE630)&gt;1,"×",""))</f>
        <v/>
      </c>
      <c r="AB629" t="str">
        <f>IF(原始数据!AF630="","",IF(COUNTIF(原始数据!630:630,原始数据!AF630)&gt;1,"×",""))</f>
        <v/>
      </c>
      <c r="AC629" t="str">
        <f>IF(原始数据!AK630="","",IF(COUNTIF(原始数据!630:630,原始数据!AK630)&gt;1,"×",""))</f>
        <v/>
      </c>
      <c r="AD629" t="str">
        <f>IF(原始数据!AL630="","",IF(COUNTIF(原始数据!630:630,原始数据!AL630)&gt;1,"×",""))</f>
        <v/>
      </c>
      <c r="AE629" t="str">
        <f>IF(原始数据!AM630="","",IF(COUNTIF(原始数据!630:630,原始数据!AM630)&gt;1,"×",""))</f>
        <v/>
      </c>
      <c r="AF629" t="str">
        <f>IF(原始数据!AN630="","",IF(COUNTIF(原始数据!630:630,原始数据!AN630)&gt;1,"×",""))</f>
        <v/>
      </c>
      <c r="AG629" t="str">
        <f>IF(原始数据!AO630="","",IF(COUNTIF(原始数据!630:630,原始数据!AO630)&gt;1,"×",""))</f>
        <v/>
      </c>
      <c r="AH629" t="str">
        <f>IF(原始数据!AP630="","",IF(COUNTIF(原始数据!630:630,原始数据!AP630)&gt;1,"×",""))</f>
        <v/>
      </c>
      <c r="AI629" t="str">
        <f>IF(原始数据!AQ630="","",IF(COUNTIF(原始数据!630:630,原始数据!AQ630)&gt;1,"×",""))</f>
        <v/>
      </c>
      <c r="AJ629" t="str">
        <f>IF(原始数据!AR630="","",IF(COUNTIF(原始数据!630:630,原始数据!AR630)&gt;1,"×",""))</f>
        <v/>
      </c>
      <c r="AK629" t="str">
        <f>IF(原始数据!AS630="","",IF(COUNTIF(原始数据!630:630,原始数据!AS630)&gt;1,"×",""))</f>
        <v/>
      </c>
      <c r="AL629" t="str">
        <f>IF(原始数据!AT630="","",IF(COUNTIF(原始数据!630:630,原始数据!AT630)&gt;1,"×",""))</f>
        <v/>
      </c>
      <c r="AM629" t="str">
        <f>IF(原始数据!AU630="","",IF(COUNTIF(原始数据!630:630,原始数据!AU630)&gt;1,"×",""))</f>
        <v/>
      </c>
      <c r="AN629" t="str">
        <f>IF(原始数据!AV630="","",IF(COUNTIF(原始数据!630:630,原始数据!AV630)&gt;1,"×",""))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IF(原始数据!X631="-","",IF(原始数据!X631="","",IF(COUNT(FIND(原始数据!X631,原始数据!631:631))=2,"×","")))</f>
        <v/>
      </c>
      <c r="W630" t="str">
        <f>IF(原始数据!Y631="","",IF(COUNTIF(原始数据!631:631,原始数据!Y631)&gt;1,"×",""))</f>
        <v/>
      </c>
      <c r="X630" t="str">
        <f>IF(原始数据!Z631="","",IF(COUNTIF(原始数据!631:631,原始数据!Z631)&gt;1,"×",""))</f>
        <v/>
      </c>
      <c r="Y630" t="str">
        <f>IF(原始数据!AB631="","",IF(COUNTIF(原始数据!631:631,原始数据!AB631)&gt;1,"×",""))</f>
        <v/>
      </c>
      <c r="Z630" t="str">
        <f>IF(原始数据!AC631="","",IF(COUNTIF(原始数据!631:631,原始数据!AC631)&gt;1,"×",""))</f>
        <v/>
      </c>
      <c r="AA630" t="str">
        <f>IF(原始数据!AE631="","",IF(COUNTIF(原始数据!631:631,原始数据!AE631)&gt;1,"×",""))</f>
        <v/>
      </c>
      <c r="AB630" t="str">
        <f>IF(原始数据!AF631="","",IF(COUNTIF(原始数据!631:631,原始数据!AF631)&gt;1,"×",""))</f>
        <v/>
      </c>
      <c r="AC630" t="str">
        <f>IF(原始数据!AK631="","",IF(COUNTIF(原始数据!631:631,原始数据!AK631)&gt;1,"×",""))</f>
        <v/>
      </c>
      <c r="AD630" t="str">
        <f>IF(原始数据!AL631="","",IF(COUNTIF(原始数据!631:631,原始数据!AL631)&gt;1,"×",""))</f>
        <v/>
      </c>
      <c r="AE630" t="str">
        <f>IF(原始数据!AM631="","",IF(COUNTIF(原始数据!631:631,原始数据!AM631)&gt;1,"×",""))</f>
        <v/>
      </c>
      <c r="AF630" t="str">
        <f>IF(原始数据!AN631="","",IF(COUNTIF(原始数据!631:631,原始数据!AN631)&gt;1,"×",""))</f>
        <v/>
      </c>
      <c r="AG630" t="str">
        <f>IF(原始数据!AO631="","",IF(COUNTIF(原始数据!631:631,原始数据!AO631)&gt;1,"×",""))</f>
        <v/>
      </c>
      <c r="AH630" t="str">
        <f>IF(原始数据!AP631="","",IF(COUNTIF(原始数据!631:631,原始数据!AP631)&gt;1,"×",""))</f>
        <v/>
      </c>
      <c r="AI630" t="str">
        <f>IF(原始数据!AQ631="","",IF(COUNTIF(原始数据!631:631,原始数据!AQ631)&gt;1,"×",""))</f>
        <v/>
      </c>
      <c r="AJ630" t="str">
        <f>IF(原始数据!AR631="","",IF(COUNTIF(原始数据!631:631,原始数据!AR631)&gt;1,"×",""))</f>
        <v/>
      </c>
      <c r="AK630" t="str">
        <f>IF(原始数据!AS631="","",IF(COUNTIF(原始数据!631:631,原始数据!AS631)&gt;1,"×",""))</f>
        <v/>
      </c>
      <c r="AL630" t="str">
        <f>IF(原始数据!AT631="","",IF(COUNTIF(原始数据!631:631,原始数据!AT631)&gt;1,"×",""))</f>
        <v/>
      </c>
      <c r="AM630" t="str">
        <f>IF(原始数据!AU631="","",IF(COUNTIF(原始数据!631:631,原始数据!AU631)&gt;1,"×",""))</f>
        <v/>
      </c>
      <c r="AN630" t="str">
        <f>IF(原始数据!AV631="","",IF(COUNTIF(原始数据!631:631,原始数据!AV631)&gt;1,"×",""))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IF(原始数据!X632="-","",IF(原始数据!X632="","",IF(COUNT(FIND(原始数据!X632,原始数据!632:632))=2,"×","")))</f>
        <v/>
      </c>
      <c r="W631" t="str">
        <f>IF(原始数据!Y632="","",IF(COUNTIF(原始数据!632:632,原始数据!Y632)&gt;1,"×",""))</f>
        <v/>
      </c>
      <c r="X631" t="str">
        <f>IF(原始数据!Z632="","",IF(COUNTIF(原始数据!632:632,原始数据!Z632)&gt;1,"×",""))</f>
        <v/>
      </c>
      <c r="Y631" t="str">
        <f>IF(原始数据!AB632="","",IF(COUNTIF(原始数据!632:632,原始数据!AB632)&gt;1,"×",""))</f>
        <v/>
      </c>
      <c r="Z631" t="str">
        <f>IF(原始数据!AC632="","",IF(COUNTIF(原始数据!632:632,原始数据!AC632)&gt;1,"×",""))</f>
        <v/>
      </c>
      <c r="AA631" t="str">
        <f>IF(原始数据!AE632="","",IF(COUNTIF(原始数据!632:632,原始数据!AE632)&gt;1,"×",""))</f>
        <v/>
      </c>
      <c r="AB631" t="str">
        <f>IF(原始数据!AF632="","",IF(COUNTIF(原始数据!632:632,原始数据!AF632)&gt;1,"×",""))</f>
        <v/>
      </c>
      <c r="AC631" t="str">
        <f>IF(原始数据!AK632="","",IF(COUNTIF(原始数据!632:632,原始数据!AK632)&gt;1,"×",""))</f>
        <v/>
      </c>
      <c r="AD631" t="str">
        <f>IF(原始数据!AL632="","",IF(COUNTIF(原始数据!632:632,原始数据!AL632)&gt;1,"×",""))</f>
        <v/>
      </c>
      <c r="AE631" t="str">
        <f>IF(原始数据!AM632="","",IF(COUNTIF(原始数据!632:632,原始数据!AM632)&gt;1,"×",""))</f>
        <v/>
      </c>
      <c r="AF631" t="str">
        <f>IF(原始数据!AN632="","",IF(COUNTIF(原始数据!632:632,原始数据!AN632)&gt;1,"×",""))</f>
        <v/>
      </c>
      <c r="AG631" t="str">
        <f>IF(原始数据!AO632="","",IF(COUNTIF(原始数据!632:632,原始数据!AO632)&gt;1,"×",""))</f>
        <v/>
      </c>
      <c r="AH631" t="str">
        <f>IF(原始数据!AP632="","",IF(COUNTIF(原始数据!632:632,原始数据!AP632)&gt;1,"×",""))</f>
        <v/>
      </c>
      <c r="AI631" t="str">
        <f>IF(原始数据!AQ632="","",IF(COUNTIF(原始数据!632:632,原始数据!AQ632)&gt;1,"×",""))</f>
        <v/>
      </c>
      <c r="AJ631" t="str">
        <f>IF(原始数据!AR632="","",IF(COUNTIF(原始数据!632:632,原始数据!AR632)&gt;1,"×",""))</f>
        <v/>
      </c>
      <c r="AK631" t="str">
        <f>IF(原始数据!AS632="","",IF(COUNTIF(原始数据!632:632,原始数据!AS632)&gt;1,"×",""))</f>
        <v/>
      </c>
      <c r="AL631" t="str">
        <f>IF(原始数据!AT632="","",IF(COUNTIF(原始数据!632:632,原始数据!AT632)&gt;1,"×",""))</f>
        <v/>
      </c>
      <c r="AM631" t="str">
        <f>IF(原始数据!AU632="","",IF(COUNTIF(原始数据!632:632,原始数据!AU632)&gt;1,"×",""))</f>
        <v/>
      </c>
      <c r="AN631" t="str">
        <f>IF(原始数据!AV632="","",IF(COUNTIF(原始数据!632:632,原始数据!AV632)&gt;1,"×",""))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IF(原始数据!X633="-","",IF(原始数据!X633="","",IF(COUNT(FIND(原始数据!X633,原始数据!633:633))=2,"×","")))</f>
        <v/>
      </c>
      <c r="W632" t="str">
        <f>IF(原始数据!Y633="","",IF(COUNTIF(原始数据!633:633,原始数据!Y633)&gt;1,"×",""))</f>
        <v/>
      </c>
      <c r="X632" t="str">
        <f>IF(原始数据!Z633="","",IF(COUNTIF(原始数据!633:633,原始数据!Z633)&gt;1,"×",""))</f>
        <v/>
      </c>
      <c r="Y632" t="str">
        <f>IF(原始数据!AB633="","",IF(COUNTIF(原始数据!633:633,原始数据!AB633)&gt;1,"×",""))</f>
        <v/>
      </c>
      <c r="Z632" t="str">
        <f>IF(原始数据!AC633="","",IF(COUNTIF(原始数据!633:633,原始数据!AC633)&gt;1,"×",""))</f>
        <v/>
      </c>
      <c r="AA632" t="str">
        <f>IF(原始数据!AE633="","",IF(COUNTIF(原始数据!633:633,原始数据!AE633)&gt;1,"×",""))</f>
        <v/>
      </c>
      <c r="AB632" t="str">
        <f>IF(原始数据!AF633="","",IF(COUNTIF(原始数据!633:633,原始数据!AF633)&gt;1,"×",""))</f>
        <v/>
      </c>
      <c r="AC632" t="str">
        <f>IF(原始数据!AK633="","",IF(COUNTIF(原始数据!633:633,原始数据!AK633)&gt;1,"×",""))</f>
        <v/>
      </c>
      <c r="AD632" t="str">
        <f>IF(原始数据!AL633="","",IF(COUNTIF(原始数据!633:633,原始数据!AL633)&gt;1,"×",""))</f>
        <v/>
      </c>
      <c r="AE632" t="str">
        <f>IF(原始数据!AM633="","",IF(COUNTIF(原始数据!633:633,原始数据!AM633)&gt;1,"×",""))</f>
        <v/>
      </c>
      <c r="AF632" t="str">
        <f>IF(原始数据!AN633="","",IF(COUNTIF(原始数据!633:633,原始数据!AN633)&gt;1,"×",""))</f>
        <v/>
      </c>
      <c r="AG632" t="str">
        <f>IF(原始数据!AO633="","",IF(COUNTIF(原始数据!633:633,原始数据!AO633)&gt;1,"×",""))</f>
        <v/>
      </c>
      <c r="AH632" t="str">
        <f>IF(原始数据!AP633="","",IF(COUNTIF(原始数据!633:633,原始数据!AP633)&gt;1,"×",""))</f>
        <v/>
      </c>
      <c r="AI632" t="str">
        <f>IF(原始数据!AQ633="","",IF(COUNTIF(原始数据!633:633,原始数据!AQ633)&gt;1,"×",""))</f>
        <v/>
      </c>
      <c r="AJ632" t="str">
        <f>IF(原始数据!AR633="","",IF(COUNTIF(原始数据!633:633,原始数据!AR633)&gt;1,"×",""))</f>
        <v/>
      </c>
      <c r="AK632" t="str">
        <f>IF(原始数据!AS633="","",IF(COUNTIF(原始数据!633:633,原始数据!AS633)&gt;1,"×",""))</f>
        <v/>
      </c>
      <c r="AL632" t="str">
        <f>IF(原始数据!AT633="","",IF(COUNTIF(原始数据!633:633,原始数据!AT633)&gt;1,"×",""))</f>
        <v/>
      </c>
      <c r="AM632" t="str">
        <f>IF(原始数据!AU633="","",IF(COUNTIF(原始数据!633:633,原始数据!AU633)&gt;1,"×",""))</f>
        <v/>
      </c>
      <c r="AN632" t="str">
        <f>IF(原始数据!AV633="","",IF(COUNTIF(原始数据!633:633,原始数据!AV633)&gt;1,"×",""))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IF(原始数据!X634="-","",IF(原始数据!X634="","",IF(COUNT(FIND(原始数据!X634,原始数据!634:634))=2,"×","")))</f>
        <v/>
      </c>
      <c r="W633" t="str">
        <f>IF(原始数据!Y634="","",IF(COUNTIF(原始数据!634:634,原始数据!Y634)&gt;1,"×",""))</f>
        <v/>
      </c>
      <c r="X633" t="str">
        <f>IF(原始数据!Z634="","",IF(COUNTIF(原始数据!634:634,原始数据!Z634)&gt;1,"×",""))</f>
        <v/>
      </c>
      <c r="Y633" t="str">
        <f>IF(原始数据!AB634="","",IF(COUNTIF(原始数据!634:634,原始数据!AB634)&gt;1,"×",""))</f>
        <v/>
      </c>
      <c r="Z633" t="str">
        <f>IF(原始数据!AC634="","",IF(COUNTIF(原始数据!634:634,原始数据!AC634)&gt;1,"×",""))</f>
        <v/>
      </c>
      <c r="AA633" t="str">
        <f>IF(原始数据!AE634="","",IF(COUNTIF(原始数据!634:634,原始数据!AE634)&gt;1,"×",""))</f>
        <v/>
      </c>
      <c r="AB633" t="str">
        <f>IF(原始数据!AF634="","",IF(COUNTIF(原始数据!634:634,原始数据!AF634)&gt;1,"×",""))</f>
        <v/>
      </c>
      <c r="AC633" t="str">
        <f>IF(原始数据!AK634="","",IF(COUNTIF(原始数据!634:634,原始数据!AK634)&gt;1,"×",""))</f>
        <v/>
      </c>
      <c r="AD633" t="str">
        <f>IF(原始数据!AL634="","",IF(COUNTIF(原始数据!634:634,原始数据!AL634)&gt;1,"×",""))</f>
        <v/>
      </c>
      <c r="AE633" t="str">
        <f>IF(原始数据!AM634="","",IF(COUNTIF(原始数据!634:634,原始数据!AM634)&gt;1,"×",""))</f>
        <v/>
      </c>
      <c r="AF633" t="str">
        <f>IF(原始数据!AN634="","",IF(COUNTIF(原始数据!634:634,原始数据!AN634)&gt;1,"×",""))</f>
        <v/>
      </c>
      <c r="AG633" t="str">
        <f>IF(原始数据!AO634="","",IF(COUNTIF(原始数据!634:634,原始数据!AO634)&gt;1,"×",""))</f>
        <v/>
      </c>
      <c r="AH633" t="str">
        <f>IF(原始数据!AP634="","",IF(COUNTIF(原始数据!634:634,原始数据!AP634)&gt;1,"×",""))</f>
        <v/>
      </c>
      <c r="AI633" t="str">
        <f>IF(原始数据!AQ634="","",IF(COUNTIF(原始数据!634:634,原始数据!AQ634)&gt;1,"×",""))</f>
        <v/>
      </c>
      <c r="AJ633" t="str">
        <f>IF(原始数据!AR634="","",IF(COUNTIF(原始数据!634:634,原始数据!AR634)&gt;1,"×",""))</f>
        <v/>
      </c>
      <c r="AK633" t="str">
        <f>IF(原始数据!AS634="","",IF(COUNTIF(原始数据!634:634,原始数据!AS634)&gt;1,"×",""))</f>
        <v/>
      </c>
      <c r="AL633" t="str">
        <f>IF(原始数据!AT634="","",IF(COUNTIF(原始数据!634:634,原始数据!AT634)&gt;1,"×",""))</f>
        <v/>
      </c>
      <c r="AM633" t="str">
        <f>IF(原始数据!AU634="","",IF(COUNTIF(原始数据!634:634,原始数据!AU634)&gt;1,"×",""))</f>
        <v/>
      </c>
      <c r="AN633" t="str">
        <f>IF(原始数据!AV634="","",IF(COUNTIF(原始数据!634:634,原始数据!AV634)&gt;1,"×",""))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IF(原始数据!X635="-","",IF(原始数据!X635="","",IF(COUNT(FIND(原始数据!X635,原始数据!635:635))=2,"×","")))</f>
        <v/>
      </c>
      <c r="W634" t="str">
        <f>IF(原始数据!Y635="","",IF(COUNTIF(原始数据!635:635,原始数据!Y635)&gt;1,"×",""))</f>
        <v/>
      </c>
      <c r="X634" t="str">
        <f>IF(原始数据!Z635="","",IF(COUNTIF(原始数据!635:635,原始数据!Z635)&gt;1,"×",""))</f>
        <v/>
      </c>
      <c r="Y634" t="str">
        <f>IF(原始数据!AB635="","",IF(COUNTIF(原始数据!635:635,原始数据!AB635)&gt;1,"×",""))</f>
        <v/>
      </c>
      <c r="Z634" t="str">
        <f>IF(原始数据!AC635="","",IF(COUNTIF(原始数据!635:635,原始数据!AC635)&gt;1,"×",""))</f>
        <v/>
      </c>
      <c r="AA634" t="str">
        <f>IF(原始数据!AE635="","",IF(COUNTIF(原始数据!635:635,原始数据!AE635)&gt;1,"×",""))</f>
        <v/>
      </c>
      <c r="AB634" t="str">
        <f>IF(原始数据!AF635="","",IF(COUNTIF(原始数据!635:635,原始数据!AF635)&gt;1,"×",""))</f>
        <v/>
      </c>
      <c r="AC634" t="str">
        <f>IF(原始数据!AK635="","",IF(COUNTIF(原始数据!635:635,原始数据!AK635)&gt;1,"×",""))</f>
        <v/>
      </c>
      <c r="AD634" t="str">
        <f>IF(原始数据!AL635="","",IF(COUNTIF(原始数据!635:635,原始数据!AL635)&gt;1,"×",""))</f>
        <v/>
      </c>
      <c r="AE634" t="str">
        <f>IF(原始数据!AM635="","",IF(COUNTIF(原始数据!635:635,原始数据!AM635)&gt;1,"×",""))</f>
        <v/>
      </c>
      <c r="AF634" t="str">
        <f>IF(原始数据!AN635="","",IF(COUNTIF(原始数据!635:635,原始数据!AN635)&gt;1,"×",""))</f>
        <v/>
      </c>
      <c r="AG634" t="str">
        <f>IF(原始数据!AO635="","",IF(COUNTIF(原始数据!635:635,原始数据!AO635)&gt;1,"×",""))</f>
        <v/>
      </c>
      <c r="AH634" t="str">
        <f>IF(原始数据!AP635="","",IF(COUNTIF(原始数据!635:635,原始数据!AP635)&gt;1,"×",""))</f>
        <v/>
      </c>
      <c r="AI634" t="str">
        <f>IF(原始数据!AQ635="","",IF(COUNTIF(原始数据!635:635,原始数据!AQ635)&gt;1,"×",""))</f>
        <v/>
      </c>
      <c r="AJ634" t="str">
        <f>IF(原始数据!AR635="","",IF(COUNTIF(原始数据!635:635,原始数据!AR635)&gt;1,"×",""))</f>
        <v/>
      </c>
      <c r="AK634" t="str">
        <f>IF(原始数据!AS635="","",IF(COUNTIF(原始数据!635:635,原始数据!AS635)&gt;1,"×",""))</f>
        <v/>
      </c>
      <c r="AL634" t="str">
        <f>IF(原始数据!AT635="","",IF(COUNTIF(原始数据!635:635,原始数据!AT635)&gt;1,"×",""))</f>
        <v/>
      </c>
      <c r="AM634" t="str">
        <f>IF(原始数据!AU635="","",IF(COUNTIF(原始数据!635:635,原始数据!AU635)&gt;1,"×",""))</f>
        <v/>
      </c>
      <c r="AN634" t="str">
        <f>IF(原始数据!AV635="","",IF(COUNTIF(原始数据!635:635,原始数据!AV635)&gt;1,"×",""))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IF(原始数据!X636="-","",IF(原始数据!X636="","",IF(COUNT(FIND(原始数据!X636,原始数据!636:636))=2,"×","")))</f>
        <v/>
      </c>
      <c r="W635" t="str">
        <f>IF(原始数据!Y636="","",IF(COUNTIF(原始数据!636:636,原始数据!Y636)&gt;1,"×",""))</f>
        <v/>
      </c>
      <c r="X635" t="str">
        <f>IF(原始数据!Z636="","",IF(COUNTIF(原始数据!636:636,原始数据!Z636)&gt;1,"×",""))</f>
        <v/>
      </c>
      <c r="Y635" t="str">
        <f>IF(原始数据!AB636="","",IF(COUNTIF(原始数据!636:636,原始数据!AB636)&gt;1,"×",""))</f>
        <v/>
      </c>
      <c r="Z635" t="str">
        <f>IF(原始数据!AC636="","",IF(COUNTIF(原始数据!636:636,原始数据!AC636)&gt;1,"×",""))</f>
        <v/>
      </c>
      <c r="AA635" t="str">
        <f>IF(原始数据!AE636="","",IF(COUNTIF(原始数据!636:636,原始数据!AE636)&gt;1,"×",""))</f>
        <v/>
      </c>
      <c r="AB635" t="str">
        <f>IF(原始数据!AF636="","",IF(COUNTIF(原始数据!636:636,原始数据!AF636)&gt;1,"×",""))</f>
        <v/>
      </c>
      <c r="AC635" t="str">
        <f>IF(原始数据!AK636="","",IF(COUNTIF(原始数据!636:636,原始数据!AK636)&gt;1,"×",""))</f>
        <v/>
      </c>
      <c r="AD635" t="str">
        <f>IF(原始数据!AL636="","",IF(COUNTIF(原始数据!636:636,原始数据!AL636)&gt;1,"×",""))</f>
        <v/>
      </c>
      <c r="AE635" t="str">
        <f>IF(原始数据!AM636="","",IF(COUNTIF(原始数据!636:636,原始数据!AM636)&gt;1,"×",""))</f>
        <v/>
      </c>
      <c r="AF635" t="str">
        <f>IF(原始数据!AN636="","",IF(COUNTIF(原始数据!636:636,原始数据!AN636)&gt;1,"×",""))</f>
        <v/>
      </c>
      <c r="AG635" t="str">
        <f>IF(原始数据!AO636="","",IF(COUNTIF(原始数据!636:636,原始数据!AO636)&gt;1,"×",""))</f>
        <v/>
      </c>
      <c r="AH635" t="str">
        <f>IF(原始数据!AP636="","",IF(COUNTIF(原始数据!636:636,原始数据!AP636)&gt;1,"×",""))</f>
        <v/>
      </c>
      <c r="AI635" t="str">
        <f>IF(原始数据!AQ636="","",IF(COUNTIF(原始数据!636:636,原始数据!AQ636)&gt;1,"×",""))</f>
        <v/>
      </c>
      <c r="AJ635" t="str">
        <f>IF(原始数据!AR636="","",IF(COUNTIF(原始数据!636:636,原始数据!AR636)&gt;1,"×",""))</f>
        <v/>
      </c>
      <c r="AK635" t="str">
        <f>IF(原始数据!AS636="","",IF(COUNTIF(原始数据!636:636,原始数据!AS636)&gt;1,"×",""))</f>
        <v/>
      </c>
      <c r="AL635" t="str">
        <f>IF(原始数据!AT636="","",IF(COUNTIF(原始数据!636:636,原始数据!AT636)&gt;1,"×",""))</f>
        <v/>
      </c>
      <c r="AM635" t="str">
        <f>IF(原始数据!AU636="","",IF(COUNTIF(原始数据!636:636,原始数据!AU636)&gt;1,"×",""))</f>
        <v/>
      </c>
      <c r="AN635" t="str">
        <f>IF(原始数据!AV636="","",IF(COUNTIF(原始数据!636:636,原始数据!AV636)&gt;1,"×",""))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IF(原始数据!X637="-","",IF(原始数据!X637="","",IF(COUNT(FIND(原始数据!X637,原始数据!637:637))=2,"×","")))</f>
        <v/>
      </c>
      <c r="W636" t="str">
        <f>IF(原始数据!Y637="","",IF(COUNTIF(原始数据!637:637,原始数据!Y637)&gt;1,"×",""))</f>
        <v/>
      </c>
      <c r="X636" t="str">
        <f>IF(原始数据!Z637="","",IF(COUNTIF(原始数据!637:637,原始数据!Z637)&gt;1,"×",""))</f>
        <v/>
      </c>
      <c r="Y636" t="str">
        <f>IF(原始数据!AB637="","",IF(COUNTIF(原始数据!637:637,原始数据!AB637)&gt;1,"×",""))</f>
        <v/>
      </c>
      <c r="Z636" t="str">
        <f>IF(原始数据!AC637="","",IF(COUNTIF(原始数据!637:637,原始数据!AC637)&gt;1,"×",""))</f>
        <v/>
      </c>
      <c r="AA636" t="str">
        <f>IF(原始数据!AE637="","",IF(COUNTIF(原始数据!637:637,原始数据!AE637)&gt;1,"×",""))</f>
        <v/>
      </c>
      <c r="AB636" t="str">
        <f>IF(原始数据!AF637="","",IF(COUNTIF(原始数据!637:637,原始数据!AF637)&gt;1,"×",""))</f>
        <v/>
      </c>
      <c r="AC636" t="str">
        <f>IF(原始数据!AK637="","",IF(COUNTIF(原始数据!637:637,原始数据!AK637)&gt;1,"×",""))</f>
        <v/>
      </c>
      <c r="AD636" t="str">
        <f>IF(原始数据!AL637="","",IF(COUNTIF(原始数据!637:637,原始数据!AL637)&gt;1,"×",""))</f>
        <v/>
      </c>
      <c r="AE636" t="str">
        <f>IF(原始数据!AM637="","",IF(COUNTIF(原始数据!637:637,原始数据!AM637)&gt;1,"×",""))</f>
        <v/>
      </c>
      <c r="AF636" t="str">
        <f>IF(原始数据!AN637="","",IF(COUNTIF(原始数据!637:637,原始数据!AN637)&gt;1,"×",""))</f>
        <v/>
      </c>
      <c r="AG636" t="str">
        <f>IF(原始数据!AO637="","",IF(COUNTIF(原始数据!637:637,原始数据!AO637)&gt;1,"×",""))</f>
        <v/>
      </c>
      <c r="AH636" t="str">
        <f>IF(原始数据!AP637="","",IF(COUNTIF(原始数据!637:637,原始数据!AP637)&gt;1,"×",""))</f>
        <v/>
      </c>
      <c r="AI636" t="str">
        <f>IF(原始数据!AQ637="","",IF(COUNTIF(原始数据!637:637,原始数据!AQ637)&gt;1,"×",""))</f>
        <v/>
      </c>
      <c r="AJ636" t="str">
        <f>IF(原始数据!AR637="","",IF(COUNTIF(原始数据!637:637,原始数据!AR637)&gt;1,"×",""))</f>
        <v/>
      </c>
      <c r="AK636" t="str">
        <f>IF(原始数据!AS637="","",IF(COUNTIF(原始数据!637:637,原始数据!AS637)&gt;1,"×",""))</f>
        <v/>
      </c>
      <c r="AL636" t="str">
        <f>IF(原始数据!AT637="","",IF(COUNTIF(原始数据!637:637,原始数据!AT637)&gt;1,"×",""))</f>
        <v/>
      </c>
      <c r="AM636" t="str">
        <f>IF(原始数据!AU637="","",IF(COUNTIF(原始数据!637:637,原始数据!AU637)&gt;1,"×",""))</f>
        <v/>
      </c>
      <c r="AN636" t="str">
        <f>IF(原始数据!AV637="","",IF(COUNTIF(原始数据!637:637,原始数据!AV637)&gt;1,"×",""))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IF(原始数据!X638="-","",IF(原始数据!X638="","",IF(COUNT(FIND(原始数据!X638,原始数据!638:638))=2,"×","")))</f>
        <v/>
      </c>
      <c r="W637" t="str">
        <f>IF(原始数据!Y638="","",IF(COUNTIF(原始数据!638:638,原始数据!Y638)&gt;1,"×",""))</f>
        <v/>
      </c>
      <c r="X637" t="str">
        <f>IF(原始数据!Z638="","",IF(COUNTIF(原始数据!638:638,原始数据!Z638)&gt;1,"×",""))</f>
        <v/>
      </c>
      <c r="Y637" t="str">
        <f>IF(原始数据!AB638="","",IF(COUNTIF(原始数据!638:638,原始数据!AB638)&gt;1,"×",""))</f>
        <v/>
      </c>
      <c r="Z637" t="str">
        <f>IF(原始数据!AC638="","",IF(COUNTIF(原始数据!638:638,原始数据!AC638)&gt;1,"×",""))</f>
        <v/>
      </c>
      <c r="AA637" t="str">
        <f>IF(原始数据!AE638="","",IF(COUNTIF(原始数据!638:638,原始数据!AE638)&gt;1,"×",""))</f>
        <v/>
      </c>
      <c r="AB637" t="str">
        <f>IF(原始数据!AF638="","",IF(COUNTIF(原始数据!638:638,原始数据!AF638)&gt;1,"×",""))</f>
        <v/>
      </c>
      <c r="AC637" t="str">
        <f>IF(原始数据!AK638="","",IF(COUNTIF(原始数据!638:638,原始数据!AK638)&gt;1,"×",""))</f>
        <v/>
      </c>
      <c r="AD637" t="str">
        <f>IF(原始数据!AL638="","",IF(COUNTIF(原始数据!638:638,原始数据!AL638)&gt;1,"×",""))</f>
        <v/>
      </c>
      <c r="AE637" t="str">
        <f>IF(原始数据!AM638="","",IF(COUNTIF(原始数据!638:638,原始数据!AM638)&gt;1,"×",""))</f>
        <v/>
      </c>
      <c r="AF637" t="str">
        <f>IF(原始数据!AN638="","",IF(COUNTIF(原始数据!638:638,原始数据!AN638)&gt;1,"×",""))</f>
        <v/>
      </c>
      <c r="AG637" t="str">
        <f>IF(原始数据!AO638="","",IF(COUNTIF(原始数据!638:638,原始数据!AO638)&gt;1,"×",""))</f>
        <v/>
      </c>
      <c r="AH637" t="str">
        <f>IF(原始数据!AP638="","",IF(COUNTIF(原始数据!638:638,原始数据!AP638)&gt;1,"×",""))</f>
        <v/>
      </c>
      <c r="AI637" t="str">
        <f>IF(原始数据!AQ638="","",IF(COUNTIF(原始数据!638:638,原始数据!AQ638)&gt;1,"×",""))</f>
        <v/>
      </c>
      <c r="AJ637" t="str">
        <f>IF(原始数据!AR638="","",IF(COUNTIF(原始数据!638:638,原始数据!AR638)&gt;1,"×",""))</f>
        <v/>
      </c>
      <c r="AK637" t="str">
        <f>IF(原始数据!AS638="","",IF(COUNTIF(原始数据!638:638,原始数据!AS638)&gt;1,"×",""))</f>
        <v/>
      </c>
      <c r="AL637" t="str">
        <f>IF(原始数据!AT638="","",IF(COUNTIF(原始数据!638:638,原始数据!AT638)&gt;1,"×",""))</f>
        <v/>
      </c>
      <c r="AM637" t="str">
        <f>IF(原始数据!AU638="","",IF(COUNTIF(原始数据!638:638,原始数据!AU638)&gt;1,"×",""))</f>
        <v/>
      </c>
      <c r="AN637" t="str">
        <f>IF(原始数据!AV638="","",IF(COUNTIF(原始数据!638:638,原始数据!AV638)&gt;1,"×",""))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IF(原始数据!X639="-","",IF(原始数据!X639="","",IF(COUNT(FIND(原始数据!X639,原始数据!639:639))=2,"×","")))</f>
        <v/>
      </c>
      <c r="W638" t="str">
        <f>IF(原始数据!Y639="","",IF(COUNTIF(原始数据!639:639,原始数据!Y639)&gt;1,"×",""))</f>
        <v/>
      </c>
      <c r="X638" t="str">
        <f>IF(原始数据!Z639="","",IF(COUNTIF(原始数据!639:639,原始数据!Z639)&gt;1,"×",""))</f>
        <v/>
      </c>
      <c r="Y638" t="str">
        <f>IF(原始数据!AB639="","",IF(COUNTIF(原始数据!639:639,原始数据!AB639)&gt;1,"×",""))</f>
        <v/>
      </c>
      <c r="Z638" t="str">
        <f>IF(原始数据!AC639="","",IF(COUNTIF(原始数据!639:639,原始数据!AC639)&gt;1,"×",""))</f>
        <v/>
      </c>
      <c r="AA638" t="str">
        <f>IF(原始数据!AE639="","",IF(COUNTIF(原始数据!639:639,原始数据!AE639)&gt;1,"×",""))</f>
        <v/>
      </c>
      <c r="AB638" t="str">
        <f>IF(原始数据!AF639="","",IF(COUNTIF(原始数据!639:639,原始数据!AF639)&gt;1,"×",""))</f>
        <v/>
      </c>
      <c r="AC638" t="str">
        <f>IF(原始数据!AK639="","",IF(COUNTIF(原始数据!639:639,原始数据!AK639)&gt;1,"×",""))</f>
        <v/>
      </c>
      <c r="AD638" t="str">
        <f>IF(原始数据!AL639="","",IF(COUNTIF(原始数据!639:639,原始数据!AL639)&gt;1,"×",""))</f>
        <v/>
      </c>
      <c r="AE638" t="str">
        <f>IF(原始数据!AM639="","",IF(COUNTIF(原始数据!639:639,原始数据!AM639)&gt;1,"×",""))</f>
        <v/>
      </c>
      <c r="AF638" t="str">
        <f>IF(原始数据!AN639="","",IF(COUNTIF(原始数据!639:639,原始数据!AN639)&gt;1,"×",""))</f>
        <v/>
      </c>
      <c r="AG638" t="str">
        <f>IF(原始数据!AO639="","",IF(COUNTIF(原始数据!639:639,原始数据!AO639)&gt;1,"×",""))</f>
        <v/>
      </c>
      <c r="AH638" t="str">
        <f>IF(原始数据!AP639="","",IF(COUNTIF(原始数据!639:639,原始数据!AP639)&gt;1,"×",""))</f>
        <v/>
      </c>
      <c r="AI638" t="str">
        <f>IF(原始数据!AQ639="","",IF(COUNTIF(原始数据!639:639,原始数据!AQ639)&gt;1,"×",""))</f>
        <v/>
      </c>
      <c r="AJ638" t="str">
        <f>IF(原始数据!AR639="","",IF(COUNTIF(原始数据!639:639,原始数据!AR639)&gt;1,"×",""))</f>
        <v/>
      </c>
      <c r="AK638" t="str">
        <f>IF(原始数据!AS639="","",IF(COUNTIF(原始数据!639:639,原始数据!AS639)&gt;1,"×",""))</f>
        <v/>
      </c>
      <c r="AL638" t="str">
        <f>IF(原始数据!AT639="","",IF(COUNTIF(原始数据!639:639,原始数据!AT639)&gt;1,"×",""))</f>
        <v/>
      </c>
      <c r="AM638" t="str">
        <f>IF(原始数据!AU639="","",IF(COUNTIF(原始数据!639:639,原始数据!AU639)&gt;1,"×",""))</f>
        <v/>
      </c>
      <c r="AN638" t="str">
        <f>IF(原始数据!AV639="","",IF(COUNTIF(原始数据!639:639,原始数据!AV639)&gt;1,"×",""))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IF(原始数据!X640="-","",IF(原始数据!X640="","",IF(COUNT(FIND(原始数据!X640,原始数据!640:640))=2,"×","")))</f>
        <v/>
      </c>
      <c r="W639" t="str">
        <f>IF(原始数据!Y640="","",IF(COUNTIF(原始数据!640:640,原始数据!Y640)&gt;1,"×",""))</f>
        <v/>
      </c>
      <c r="X639" t="str">
        <f>IF(原始数据!Z640="","",IF(COUNTIF(原始数据!640:640,原始数据!Z640)&gt;1,"×",""))</f>
        <v/>
      </c>
      <c r="Y639" t="str">
        <f>IF(原始数据!AB640="","",IF(COUNTIF(原始数据!640:640,原始数据!AB640)&gt;1,"×",""))</f>
        <v/>
      </c>
      <c r="Z639" t="str">
        <f>IF(原始数据!AC640="","",IF(COUNTIF(原始数据!640:640,原始数据!AC640)&gt;1,"×",""))</f>
        <v/>
      </c>
      <c r="AA639" t="str">
        <f>IF(原始数据!AE640="","",IF(COUNTIF(原始数据!640:640,原始数据!AE640)&gt;1,"×",""))</f>
        <v/>
      </c>
      <c r="AB639" t="str">
        <f>IF(原始数据!AF640="","",IF(COUNTIF(原始数据!640:640,原始数据!AF640)&gt;1,"×",""))</f>
        <v/>
      </c>
      <c r="AC639" t="str">
        <f>IF(原始数据!AK640="","",IF(COUNTIF(原始数据!640:640,原始数据!AK640)&gt;1,"×",""))</f>
        <v/>
      </c>
      <c r="AD639" t="str">
        <f>IF(原始数据!AL640="","",IF(COUNTIF(原始数据!640:640,原始数据!AL640)&gt;1,"×",""))</f>
        <v/>
      </c>
      <c r="AE639" t="str">
        <f>IF(原始数据!AM640="","",IF(COUNTIF(原始数据!640:640,原始数据!AM640)&gt;1,"×",""))</f>
        <v/>
      </c>
      <c r="AF639" t="str">
        <f>IF(原始数据!AN640="","",IF(COUNTIF(原始数据!640:640,原始数据!AN640)&gt;1,"×",""))</f>
        <v/>
      </c>
      <c r="AG639" t="str">
        <f>IF(原始数据!AO640="","",IF(COUNTIF(原始数据!640:640,原始数据!AO640)&gt;1,"×",""))</f>
        <v/>
      </c>
      <c r="AH639" t="str">
        <f>IF(原始数据!AP640="","",IF(COUNTIF(原始数据!640:640,原始数据!AP640)&gt;1,"×",""))</f>
        <v/>
      </c>
      <c r="AI639" t="str">
        <f>IF(原始数据!AQ640="","",IF(COUNTIF(原始数据!640:640,原始数据!AQ640)&gt;1,"×",""))</f>
        <v/>
      </c>
      <c r="AJ639" t="str">
        <f>IF(原始数据!AR640="","",IF(COUNTIF(原始数据!640:640,原始数据!AR640)&gt;1,"×",""))</f>
        <v/>
      </c>
      <c r="AK639" t="str">
        <f>IF(原始数据!AS640="","",IF(COUNTIF(原始数据!640:640,原始数据!AS640)&gt;1,"×",""))</f>
        <v/>
      </c>
      <c r="AL639" t="str">
        <f>IF(原始数据!AT640="","",IF(COUNTIF(原始数据!640:640,原始数据!AT640)&gt;1,"×",""))</f>
        <v/>
      </c>
      <c r="AM639" t="str">
        <f>IF(原始数据!AU640="","",IF(COUNTIF(原始数据!640:640,原始数据!AU640)&gt;1,"×",""))</f>
        <v/>
      </c>
      <c r="AN639" t="str">
        <f>IF(原始数据!AV640="","",IF(COUNTIF(原始数据!640:640,原始数据!AV640)&gt;1,"×",""))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IF(原始数据!X641="-","",IF(原始数据!X641="","",IF(COUNT(FIND(原始数据!X641,原始数据!641:641))=2,"×","")))</f>
        <v/>
      </c>
      <c r="W640" t="str">
        <f>IF(原始数据!Y641="","",IF(COUNTIF(原始数据!641:641,原始数据!Y641)&gt;1,"×",""))</f>
        <v/>
      </c>
      <c r="X640" t="str">
        <f>IF(原始数据!Z641="","",IF(COUNTIF(原始数据!641:641,原始数据!Z641)&gt;1,"×",""))</f>
        <v/>
      </c>
      <c r="Y640" t="str">
        <f>IF(原始数据!AB641="","",IF(COUNTIF(原始数据!641:641,原始数据!AB641)&gt;1,"×",""))</f>
        <v/>
      </c>
      <c r="Z640" t="str">
        <f>IF(原始数据!AC641="","",IF(COUNTIF(原始数据!641:641,原始数据!AC641)&gt;1,"×",""))</f>
        <v/>
      </c>
      <c r="AA640" t="str">
        <f>IF(原始数据!AE641="","",IF(COUNTIF(原始数据!641:641,原始数据!AE641)&gt;1,"×",""))</f>
        <v/>
      </c>
      <c r="AB640" t="str">
        <f>IF(原始数据!AF641="","",IF(COUNTIF(原始数据!641:641,原始数据!AF641)&gt;1,"×",""))</f>
        <v/>
      </c>
      <c r="AC640" t="str">
        <f>IF(原始数据!AK641="","",IF(COUNTIF(原始数据!641:641,原始数据!AK641)&gt;1,"×",""))</f>
        <v/>
      </c>
      <c r="AD640" t="str">
        <f>IF(原始数据!AL641="","",IF(COUNTIF(原始数据!641:641,原始数据!AL641)&gt;1,"×",""))</f>
        <v/>
      </c>
      <c r="AE640" t="str">
        <f>IF(原始数据!AM641="","",IF(COUNTIF(原始数据!641:641,原始数据!AM641)&gt;1,"×",""))</f>
        <v/>
      </c>
      <c r="AF640" t="str">
        <f>IF(原始数据!AN641="","",IF(COUNTIF(原始数据!641:641,原始数据!AN641)&gt;1,"×",""))</f>
        <v/>
      </c>
      <c r="AG640" t="str">
        <f>IF(原始数据!AO641="","",IF(COUNTIF(原始数据!641:641,原始数据!AO641)&gt;1,"×",""))</f>
        <v/>
      </c>
      <c r="AH640" t="str">
        <f>IF(原始数据!AP641="","",IF(COUNTIF(原始数据!641:641,原始数据!AP641)&gt;1,"×",""))</f>
        <v/>
      </c>
      <c r="AI640" t="str">
        <f>IF(原始数据!AQ641="","",IF(COUNTIF(原始数据!641:641,原始数据!AQ641)&gt;1,"×",""))</f>
        <v/>
      </c>
      <c r="AJ640" t="str">
        <f>IF(原始数据!AR641="","",IF(COUNTIF(原始数据!641:641,原始数据!AR641)&gt;1,"×",""))</f>
        <v/>
      </c>
      <c r="AK640" t="str">
        <f>IF(原始数据!AS641="","",IF(COUNTIF(原始数据!641:641,原始数据!AS641)&gt;1,"×",""))</f>
        <v/>
      </c>
      <c r="AL640" t="str">
        <f>IF(原始数据!AT641="","",IF(COUNTIF(原始数据!641:641,原始数据!AT641)&gt;1,"×",""))</f>
        <v/>
      </c>
      <c r="AM640" t="str">
        <f>IF(原始数据!AU641="","",IF(COUNTIF(原始数据!641:641,原始数据!AU641)&gt;1,"×",""))</f>
        <v/>
      </c>
      <c r="AN640" t="str">
        <f>IF(原始数据!AV641="","",IF(COUNTIF(原始数据!641:641,原始数据!AV641)&gt;1,"×",""))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IF(原始数据!X642="-","",IF(原始数据!X642="","",IF(COUNT(FIND(原始数据!X642,原始数据!642:642))=2,"×","")))</f>
        <v/>
      </c>
      <c r="W641" t="str">
        <f>IF(原始数据!Y642="","",IF(COUNTIF(原始数据!642:642,原始数据!Y642)&gt;1,"×",""))</f>
        <v/>
      </c>
      <c r="X641" t="str">
        <f>IF(原始数据!Z642="","",IF(COUNTIF(原始数据!642:642,原始数据!Z642)&gt;1,"×",""))</f>
        <v/>
      </c>
      <c r="Y641" t="str">
        <f>IF(原始数据!AB642="","",IF(COUNTIF(原始数据!642:642,原始数据!AB642)&gt;1,"×",""))</f>
        <v/>
      </c>
      <c r="Z641" t="str">
        <f>IF(原始数据!AC642="","",IF(COUNTIF(原始数据!642:642,原始数据!AC642)&gt;1,"×",""))</f>
        <v/>
      </c>
      <c r="AA641" t="str">
        <f>IF(原始数据!AE642="","",IF(COUNTIF(原始数据!642:642,原始数据!AE642)&gt;1,"×",""))</f>
        <v/>
      </c>
      <c r="AB641" t="str">
        <f>IF(原始数据!AF642="","",IF(COUNTIF(原始数据!642:642,原始数据!AF642)&gt;1,"×",""))</f>
        <v/>
      </c>
      <c r="AC641" t="str">
        <f>IF(原始数据!AK642="","",IF(COUNTIF(原始数据!642:642,原始数据!AK642)&gt;1,"×",""))</f>
        <v/>
      </c>
      <c r="AD641" t="str">
        <f>IF(原始数据!AL642="","",IF(COUNTIF(原始数据!642:642,原始数据!AL642)&gt;1,"×",""))</f>
        <v/>
      </c>
      <c r="AE641" t="str">
        <f>IF(原始数据!AM642="","",IF(COUNTIF(原始数据!642:642,原始数据!AM642)&gt;1,"×",""))</f>
        <v/>
      </c>
      <c r="AF641" t="str">
        <f>IF(原始数据!AN642="","",IF(COUNTIF(原始数据!642:642,原始数据!AN642)&gt;1,"×",""))</f>
        <v/>
      </c>
      <c r="AG641" t="str">
        <f>IF(原始数据!AO642="","",IF(COUNTIF(原始数据!642:642,原始数据!AO642)&gt;1,"×",""))</f>
        <v/>
      </c>
      <c r="AH641" t="str">
        <f>IF(原始数据!AP642="","",IF(COUNTIF(原始数据!642:642,原始数据!AP642)&gt;1,"×",""))</f>
        <v/>
      </c>
      <c r="AI641" t="str">
        <f>IF(原始数据!AQ642="","",IF(COUNTIF(原始数据!642:642,原始数据!AQ642)&gt;1,"×",""))</f>
        <v/>
      </c>
      <c r="AJ641" t="str">
        <f>IF(原始数据!AR642="","",IF(COUNTIF(原始数据!642:642,原始数据!AR642)&gt;1,"×",""))</f>
        <v/>
      </c>
      <c r="AK641" t="str">
        <f>IF(原始数据!AS642="","",IF(COUNTIF(原始数据!642:642,原始数据!AS642)&gt;1,"×",""))</f>
        <v/>
      </c>
      <c r="AL641" t="str">
        <f>IF(原始数据!AT642="","",IF(COUNTIF(原始数据!642:642,原始数据!AT642)&gt;1,"×",""))</f>
        <v/>
      </c>
      <c r="AM641" t="str">
        <f>IF(原始数据!AU642="","",IF(COUNTIF(原始数据!642:642,原始数据!AU642)&gt;1,"×",""))</f>
        <v/>
      </c>
      <c r="AN641" t="str">
        <f>IF(原始数据!AV642="","",IF(COUNTIF(原始数据!642:642,原始数据!AV642)&gt;1,"×",""))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IF(原始数据!X643="-","",IF(原始数据!X643="","",IF(COUNT(FIND(原始数据!X643,原始数据!643:643))=2,"×","")))</f>
        <v/>
      </c>
      <c r="W642" t="str">
        <f>IF(原始数据!Y643="","",IF(COUNTIF(原始数据!643:643,原始数据!Y643)&gt;1,"×",""))</f>
        <v/>
      </c>
      <c r="X642" t="str">
        <f>IF(原始数据!Z643="","",IF(COUNTIF(原始数据!643:643,原始数据!Z643)&gt;1,"×",""))</f>
        <v/>
      </c>
      <c r="Y642" t="str">
        <f>IF(原始数据!AB643="","",IF(COUNTIF(原始数据!643:643,原始数据!AB643)&gt;1,"×",""))</f>
        <v/>
      </c>
      <c r="Z642" t="str">
        <f>IF(原始数据!AC643="","",IF(COUNTIF(原始数据!643:643,原始数据!AC643)&gt;1,"×",""))</f>
        <v/>
      </c>
      <c r="AA642" t="str">
        <f>IF(原始数据!AE643="","",IF(COUNTIF(原始数据!643:643,原始数据!AE643)&gt;1,"×",""))</f>
        <v/>
      </c>
      <c r="AB642" t="str">
        <f>IF(原始数据!AF643="","",IF(COUNTIF(原始数据!643:643,原始数据!AF643)&gt;1,"×",""))</f>
        <v/>
      </c>
      <c r="AC642" t="str">
        <f>IF(原始数据!AK643="","",IF(COUNTIF(原始数据!643:643,原始数据!AK643)&gt;1,"×",""))</f>
        <v/>
      </c>
      <c r="AD642" t="str">
        <f>IF(原始数据!AL643="","",IF(COUNTIF(原始数据!643:643,原始数据!AL643)&gt;1,"×",""))</f>
        <v/>
      </c>
      <c r="AE642" t="str">
        <f>IF(原始数据!AM643="","",IF(COUNTIF(原始数据!643:643,原始数据!AM643)&gt;1,"×",""))</f>
        <v/>
      </c>
      <c r="AF642" t="str">
        <f>IF(原始数据!AN643="","",IF(COUNTIF(原始数据!643:643,原始数据!AN643)&gt;1,"×",""))</f>
        <v/>
      </c>
      <c r="AG642" t="str">
        <f>IF(原始数据!AO643="","",IF(COUNTIF(原始数据!643:643,原始数据!AO643)&gt;1,"×",""))</f>
        <v/>
      </c>
      <c r="AH642" t="str">
        <f>IF(原始数据!AP643="","",IF(COUNTIF(原始数据!643:643,原始数据!AP643)&gt;1,"×",""))</f>
        <v/>
      </c>
      <c r="AI642" t="str">
        <f>IF(原始数据!AQ643="","",IF(COUNTIF(原始数据!643:643,原始数据!AQ643)&gt;1,"×",""))</f>
        <v/>
      </c>
      <c r="AJ642" t="str">
        <f>IF(原始数据!AR643="","",IF(COUNTIF(原始数据!643:643,原始数据!AR643)&gt;1,"×",""))</f>
        <v/>
      </c>
      <c r="AK642" t="str">
        <f>IF(原始数据!AS643="","",IF(COUNTIF(原始数据!643:643,原始数据!AS643)&gt;1,"×",""))</f>
        <v/>
      </c>
      <c r="AL642" t="str">
        <f>IF(原始数据!AT643="","",IF(COUNTIF(原始数据!643:643,原始数据!AT643)&gt;1,"×",""))</f>
        <v/>
      </c>
      <c r="AM642" t="str">
        <f>IF(原始数据!AU643="","",IF(COUNTIF(原始数据!643:643,原始数据!AU643)&gt;1,"×",""))</f>
        <v/>
      </c>
      <c r="AN642" t="str">
        <f>IF(原始数据!AV643="","",IF(COUNTIF(原始数据!643:643,原始数据!AV643)&gt;1,"×",""))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IF(原始数据!X644="-","",IF(原始数据!X644="","",IF(COUNT(FIND(原始数据!X644,原始数据!644:644))=2,"×","")))</f>
        <v/>
      </c>
      <c r="W643" t="str">
        <f>IF(原始数据!Y644="","",IF(COUNTIF(原始数据!644:644,原始数据!Y644)&gt;1,"×",""))</f>
        <v/>
      </c>
      <c r="X643" t="str">
        <f>IF(原始数据!Z644="","",IF(COUNTIF(原始数据!644:644,原始数据!Z644)&gt;1,"×",""))</f>
        <v/>
      </c>
      <c r="Y643" t="str">
        <f>IF(原始数据!AB644="","",IF(COUNTIF(原始数据!644:644,原始数据!AB644)&gt;1,"×",""))</f>
        <v/>
      </c>
      <c r="Z643" t="str">
        <f>IF(原始数据!AC644="","",IF(COUNTIF(原始数据!644:644,原始数据!AC644)&gt;1,"×",""))</f>
        <v/>
      </c>
      <c r="AA643" t="str">
        <f>IF(原始数据!AE644="","",IF(COUNTIF(原始数据!644:644,原始数据!AE644)&gt;1,"×",""))</f>
        <v/>
      </c>
      <c r="AB643" t="str">
        <f>IF(原始数据!AF644="","",IF(COUNTIF(原始数据!644:644,原始数据!AF644)&gt;1,"×",""))</f>
        <v/>
      </c>
      <c r="AC643" t="str">
        <f>IF(原始数据!AK644="","",IF(COUNTIF(原始数据!644:644,原始数据!AK644)&gt;1,"×",""))</f>
        <v/>
      </c>
      <c r="AD643" t="str">
        <f>IF(原始数据!AL644="","",IF(COUNTIF(原始数据!644:644,原始数据!AL644)&gt;1,"×",""))</f>
        <v/>
      </c>
      <c r="AE643" t="str">
        <f>IF(原始数据!AM644="","",IF(COUNTIF(原始数据!644:644,原始数据!AM644)&gt;1,"×",""))</f>
        <v/>
      </c>
      <c r="AF643" t="str">
        <f>IF(原始数据!AN644="","",IF(COUNTIF(原始数据!644:644,原始数据!AN644)&gt;1,"×",""))</f>
        <v/>
      </c>
      <c r="AG643" t="str">
        <f>IF(原始数据!AO644="","",IF(COUNTIF(原始数据!644:644,原始数据!AO644)&gt;1,"×",""))</f>
        <v/>
      </c>
      <c r="AH643" t="str">
        <f>IF(原始数据!AP644="","",IF(COUNTIF(原始数据!644:644,原始数据!AP644)&gt;1,"×",""))</f>
        <v/>
      </c>
      <c r="AI643" t="str">
        <f>IF(原始数据!AQ644="","",IF(COUNTIF(原始数据!644:644,原始数据!AQ644)&gt;1,"×",""))</f>
        <v/>
      </c>
      <c r="AJ643" t="str">
        <f>IF(原始数据!AR644="","",IF(COUNTIF(原始数据!644:644,原始数据!AR644)&gt;1,"×",""))</f>
        <v/>
      </c>
      <c r="AK643" t="str">
        <f>IF(原始数据!AS644="","",IF(COUNTIF(原始数据!644:644,原始数据!AS644)&gt;1,"×",""))</f>
        <v/>
      </c>
      <c r="AL643" t="str">
        <f>IF(原始数据!AT644="","",IF(COUNTIF(原始数据!644:644,原始数据!AT644)&gt;1,"×",""))</f>
        <v/>
      </c>
      <c r="AM643" t="str">
        <f>IF(原始数据!AU644="","",IF(COUNTIF(原始数据!644:644,原始数据!AU644)&gt;1,"×",""))</f>
        <v/>
      </c>
      <c r="AN643" t="str">
        <f>IF(原始数据!AV644="","",IF(COUNTIF(原始数据!644:644,原始数据!AV644)&gt;1,"×",""))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IF(原始数据!X645="-","",IF(原始数据!X645="","",IF(COUNT(FIND(原始数据!X645,原始数据!645:645))=2,"×","")))</f>
        <v/>
      </c>
      <c r="W644" t="str">
        <f>IF(原始数据!Y645="","",IF(COUNTIF(原始数据!645:645,原始数据!Y645)&gt;1,"×",""))</f>
        <v/>
      </c>
      <c r="X644" t="str">
        <f>IF(原始数据!Z645="","",IF(COUNTIF(原始数据!645:645,原始数据!Z645)&gt;1,"×",""))</f>
        <v/>
      </c>
      <c r="Y644" t="str">
        <f>IF(原始数据!AB645="","",IF(COUNTIF(原始数据!645:645,原始数据!AB645)&gt;1,"×",""))</f>
        <v/>
      </c>
      <c r="Z644" t="str">
        <f>IF(原始数据!AC645="","",IF(COUNTIF(原始数据!645:645,原始数据!AC645)&gt;1,"×",""))</f>
        <v/>
      </c>
      <c r="AA644" t="str">
        <f>IF(原始数据!AE645="","",IF(COUNTIF(原始数据!645:645,原始数据!AE645)&gt;1,"×",""))</f>
        <v/>
      </c>
      <c r="AB644" t="str">
        <f>IF(原始数据!AF645="","",IF(COUNTIF(原始数据!645:645,原始数据!AF645)&gt;1,"×",""))</f>
        <v/>
      </c>
      <c r="AC644" t="str">
        <f>IF(原始数据!AK645="","",IF(COUNTIF(原始数据!645:645,原始数据!AK645)&gt;1,"×",""))</f>
        <v/>
      </c>
      <c r="AD644" t="str">
        <f>IF(原始数据!AL645="","",IF(COUNTIF(原始数据!645:645,原始数据!AL645)&gt;1,"×",""))</f>
        <v/>
      </c>
      <c r="AE644" t="str">
        <f>IF(原始数据!AM645="","",IF(COUNTIF(原始数据!645:645,原始数据!AM645)&gt;1,"×",""))</f>
        <v/>
      </c>
      <c r="AF644" t="str">
        <f>IF(原始数据!AN645="","",IF(COUNTIF(原始数据!645:645,原始数据!AN645)&gt;1,"×",""))</f>
        <v/>
      </c>
      <c r="AG644" t="str">
        <f>IF(原始数据!AO645="","",IF(COUNTIF(原始数据!645:645,原始数据!AO645)&gt;1,"×",""))</f>
        <v/>
      </c>
      <c r="AH644" t="str">
        <f>IF(原始数据!AP645="","",IF(COUNTIF(原始数据!645:645,原始数据!AP645)&gt;1,"×",""))</f>
        <v/>
      </c>
      <c r="AI644" t="str">
        <f>IF(原始数据!AQ645="","",IF(COUNTIF(原始数据!645:645,原始数据!AQ645)&gt;1,"×",""))</f>
        <v/>
      </c>
      <c r="AJ644" t="str">
        <f>IF(原始数据!AR645="","",IF(COUNTIF(原始数据!645:645,原始数据!AR645)&gt;1,"×",""))</f>
        <v/>
      </c>
      <c r="AK644" t="str">
        <f>IF(原始数据!AS645="","",IF(COUNTIF(原始数据!645:645,原始数据!AS645)&gt;1,"×",""))</f>
        <v/>
      </c>
      <c r="AL644" t="str">
        <f>IF(原始数据!AT645="","",IF(COUNTIF(原始数据!645:645,原始数据!AT645)&gt;1,"×",""))</f>
        <v/>
      </c>
      <c r="AM644" t="str">
        <f>IF(原始数据!AU645="","",IF(COUNTIF(原始数据!645:645,原始数据!AU645)&gt;1,"×",""))</f>
        <v/>
      </c>
      <c r="AN644" t="str">
        <f>IF(原始数据!AV645="","",IF(COUNTIF(原始数据!645:645,原始数据!AV645)&gt;1,"×",""))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IF(原始数据!X646="-","",IF(原始数据!X646="","",IF(COUNT(FIND(原始数据!X646,原始数据!646:646))=2,"×","")))</f>
        <v/>
      </c>
      <c r="W645" t="str">
        <f>IF(原始数据!Y646="","",IF(COUNTIF(原始数据!646:646,原始数据!Y646)&gt;1,"×",""))</f>
        <v/>
      </c>
      <c r="X645" t="str">
        <f>IF(原始数据!Z646="","",IF(COUNTIF(原始数据!646:646,原始数据!Z646)&gt;1,"×",""))</f>
        <v/>
      </c>
      <c r="Y645" t="str">
        <f>IF(原始数据!AB646="","",IF(COUNTIF(原始数据!646:646,原始数据!AB646)&gt;1,"×",""))</f>
        <v/>
      </c>
      <c r="Z645" t="str">
        <f>IF(原始数据!AC646="","",IF(COUNTIF(原始数据!646:646,原始数据!AC646)&gt;1,"×",""))</f>
        <v/>
      </c>
      <c r="AA645" t="str">
        <f>IF(原始数据!AE646="","",IF(COUNTIF(原始数据!646:646,原始数据!AE646)&gt;1,"×",""))</f>
        <v/>
      </c>
      <c r="AB645" t="str">
        <f>IF(原始数据!AF646="","",IF(COUNTIF(原始数据!646:646,原始数据!AF646)&gt;1,"×",""))</f>
        <v/>
      </c>
      <c r="AC645" t="str">
        <f>IF(原始数据!AK646="","",IF(COUNTIF(原始数据!646:646,原始数据!AK646)&gt;1,"×",""))</f>
        <v/>
      </c>
      <c r="AD645" t="str">
        <f>IF(原始数据!AL646="","",IF(COUNTIF(原始数据!646:646,原始数据!AL646)&gt;1,"×",""))</f>
        <v/>
      </c>
      <c r="AE645" t="str">
        <f>IF(原始数据!AM646="","",IF(COUNTIF(原始数据!646:646,原始数据!AM646)&gt;1,"×",""))</f>
        <v/>
      </c>
      <c r="AF645" t="str">
        <f>IF(原始数据!AN646="","",IF(COUNTIF(原始数据!646:646,原始数据!AN646)&gt;1,"×",""))</f>
        <v/>
      </c>
      <c r="AG645" t="str">
        <f>IF(原始数据!AO646="","",IF(COUNTIF(原始数据!646:646,原始数据!AO646)&gt;1,"×",""))</f>
        <v/>
      </c>
      <c r="AH645" t="str">
        <f>IF(原始数据!AP646="","",IF(COUNTIF(原始数据!646:646,原始数据!AP646)&gt;1,"×",""))</f>
        <v/>
      </c>
      <c r="AI645" t="str">
        <f>IF(原始数据!AQ646="","",IF(COUNTIF(原始数据!646:646,原始数据!AQ646)&gt;1,"×",""))</f>
        <v/>
      </c>
      <c r="AJ645" t="str">
        <f>IF(原始数据!AR646="","",IF(COUNTIF(原始数据!646:646,原始数据!AR646)&gt;1,"×",""))</f>
        <v/>
      </c>
      <c r="AK645" t="str">
        <f>IF(原始数据!AS646="","",IF(COUNTIF(原始数据!646:646,原始数据!AS646)&gt;1,"×",""))</f>
        <v/>
      </c>
      <c r="AL645" t="str">
        <f>IF(原始数据!AT646="","",IF(COUNTIF(原始数据!646:646,原始数据!AT646)&gt;1,"×",""))</f>
        <v/>
      </c>
      <c r="AM645" t="str">
        <f>IF(原始数据!AU646="","",IF(COUNTIF(原始数据!646:646,原始数据!AU646)&gt;1,"×",""))</f>
        <v/>
      </c>
      <c r="AN645" t="str">
        <f>IF(原始数据!AV646="","",IF(COUNTIF(原始数据!646:646,原始数据!AV646)&gt;1,"×",""))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IF(原始数据!X647="-","",IF(原始数据!X647="","",IF(COUNT(FIND(原始数据!X647,原始数据!647:647))=2,"×","")))</f>
        <v/>
      </c>
      <c r="W646" t="str">
        <f>IF(原始数据!Y647="","",IF(COUNTIF(原始数据!647:647,原始数据!Y647)&gt;1,"×",""))</f>
        <v/>
      </c>
      <c r="X646" t="str">
        <f>IF(原始数据!Z647="","",IF(COUNTIF(原始数据!647:647,原始数据!Z647)&gt;1,"×",""))</f>
        <v/>
      </c>
      <c r="Y646" t="str">
        <f>IF(原始数据!AB647="","",IF(COUNTIF(原始数据!647:647,原始数据!AB647)&gt;1,"×",""))</f>
        <v/>
      </c>
      <c r="Z646" t="str">
        <f>IF(原始数据!AC647="","",IF(COUNTIF(原始数据!647:647,原始数据!AC647)&gt;1,"×",""))</f>
        <v/>
      </c>
      <c r="AA646" t="str">
        <f>IF(原始数据!AE647="","",IF(COUNTIF(原始数据!647:647,原始数据!AE647)&gt;1,"×",""))</f>
        <v/>
      </c>
      <c r="AB646" t="str">
        <f>IF(原始数据!AF647="","",IF(COUNTIF(原始数据!647:647,原始数据!AF647)&gt;1,"×",""))</f>
        <v/>
      </c>
      <c r="AC646" t="str">
        <f>IF(原始数据!AK647="","",IF(COUNTIF(原始数据!647:647,原始数据!AK647)&gt;1,"×",""))</f>
        <v/>
      </c>
      <c r="AD646" t="str">
        <f>IF(原始数据!AL647="","",IF(COUNTIF(原始数据!647:647,原始数据!AL647)&gt;1,"×",""))</f>
        <v/>
      </c>
      <c r="AE646" t="str">
        <f>IF(原始数据!AM647="","",IF(COUNTIF(原始数据!647:647,原始数据!AM647)&gt;1,"×",""))</f>
        <v/>
      </c>
      <c r="AF646" t="str">
        <f>IF(原始数据!AN647="","",IF(COUNTIF(原始数据!647:647,原始数据!AN647)&gt;1,"×",""))</f>
        <v/>
      </c>
      <c r="AG646" t="str">
        <f>IF(原始数据!AO647="","",IF(COUNTIF(原始数据!647:647,原始数据!AO647)&gt;1,"×",""))</f>
        <v/>
      </c>
      <c r="AH646" t="str">
        <f>IF(原始数据!AP647="","",IF(COUNTIF(原始数据!647:647,原始数据!AP647)&gt;1,"×",""))</f>
        <v/>
      </c>
      <c r="AI646" t="str">
        <f>IF(原始数据!AQ647="","",IF(COUNTIF(原始数据!647:647,原始数据!AQ647)&gt;1,"×",""))</f>
        <v/>
      </c>
      <c r="AJ646" t="str">
        <f>IF(原始数据!AR647="","",IF(COUNTIF(原始数据!647:647,原始数据!AR647)&gt;1,"×",""))</f>
        <v/>
      </c>
      <c r="AK646" t="str">
        <f>IF(原始数据!AS647="","",IF(COUNTIF(原始数据!647:647,原始数据!AS647)&gt;1,"×",""))</f>
        <v/>
      </c>
      <c r="AL646" t="str">
        <f>IF(原始数据!AT647="","",IF(COUNTIF(原始数据!647:647,原始数据!AT647)&gt;1,"×",""))</f>
        <v/>
      </c>
      <c r="AM646" t="str">
        <f>IF(原始数据!AU647="","",IF(COUNTIF(原始数据!647:647,原始数据!AU647)&gt;1,"×",""))</f>
        <v/>
      </c>
      <c r="AN646" t="str">
        <f>IF(原始数据!AV647="","",IF(COUNTIF(原始数据!647:647,原始数据!AV647)&gt;1,"×",""))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IF(原始数据!X648="-","",IF(原始数据!X648="","",IF(COUNT(FIND(原始数据!X648,原始数据!648:648))=2,"×","")))</f>
        <v/>
      </c>
      <c r="W647" t="str">
        <f>IF(原始数据!Y648="","",IF(COUNTIF(原始数据!648:648,原始数据!Y648)&gt;1,"×",""))</f>
        <v/>
      </c>
      <c r="X647" t="str">
        <f>IF(原始数据!Z648="","",IF(COUNTIF(原始数据!648:648,原始数据!Z648)&gt;1,"×",""))</f>
        <v/>
      </c>
      <c r="Y647" t="str">
        <f>IF(原始数据!AB648="","",IF(COUNTIF(原始数据!648:648,原始数据!AB648)&gt;1,"×",""))</f>
        <v/>
      </c>
      <c r="Z647" t="str">
        <f>IF(原始数据!AC648="","",IF(COUNTIF(原始数据!648:648,原始数据!AC648)&gt;1,"×",""))</f>
        <v/>
      </c>
      <c r="AA647" t="str">
        <f>IF(原始数据!AE648="","",IF(COUNTIF(原始数据!648:648,原始数据!AE648)&gt;1,"×",""))</f>
        <v/>
      </c>
      <c r="AB647" t="str">
        <f>IF(原始数据!AF648="","",IF(COUNTIF(原始数据!648:648,原始数据!AF648)&gt;1,"×",""))</f>
        <v/>
      </c>
      <c r="AC647" t="str">
        <f>IF(原始数据!AK648="","",IF(COUNTIF(原始数据!648:648,原始数据!AK648)&gt;1,"×",""))</f>
        <v/>
      </c>
      <c r="AD647" t="str">
        <f>IF(原始数据!AL648="","",IF(COUNTIF(原始数据!648:648,原始数据!AL648)&gt;1,"×",""))</f>
        <v/>
      </c>
      <c r="AE647" t="str">
        <f>IF(原始数据!AM648="","",IF(COUNTIF(原始数据!648:648,原始数据!AM648)&gt;1,"×",""))</f>
        <v/>
      </c>
      <c r="AF647" t="str">
        <f>IF(原始数据!AN648="","",IF(COUNTIF(原始数据!648:648,原始数据!AN648)&gt;1,"×",""))</f>
        <v/>
      </c>
      <c r="AG647" t="str">
        <f>IF(原始数据!AO648="","",IF(COUNTIF(原始数据!648:648,原始数据!AO648)&gt;1,"×",""))</f>
        <v/>
      </c>
      <c r="AH647" t="str">
        <f>IF(原始数据!AP648="","",IF(COUNTIF(原始数据!648:648,原始数据!AP648)&gt;1,"×",""))</f>
        <v/>
      </c>
      <c r="AI647" t="str">
        <f>IF(原始数据!AQ648="","",IF(COUNTIF(原始数据!648:648,原始数据!AQ648)&gt;1,"×",""))</f>
        <v/>
      </c>
      <c r="AJ647" t="str">
        <f>IF(原始数据!AR648="","",IF(COUNTIF(原始数据!648:648,原始数据!AR648)&gt;1,"×",""))</f>
        <v/>
      </c>
      <c r="AK647" t="str">
        <f>IF(原始数据!AS648="","",IF(COUNTIF(原始数据!648:648,原始数据!AS648)&gt;1,"×",""))</f>
        <v/>
      </c>
      <c r="AL647" t="str">
        <f>IF(原始数据!AT648="","",IF(COUNTIF(原始数据!648:648,原始数据!AT648)&gt;1,"×",""))</f>
        <v/>
      </c>
      <c r="AM647" t="str">
        <f>IF(原始数据!AU648="","",IF(COUNTIF(原始数据!648:648,原始数据!AU648)&gt;1,"×",""))</f>
        <v/>
      </c>
      <c r="AN647" t="str">
        <f>IF(原始数据!AV648="","",IF(COUNTIF(原始数据!648:648,原始数据!AV648)&gt;1,"×",""))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IF(原始数据!X649="-","",IF(原始数据!X649="","",IF(COUNT(FIND(原始数据!X649,原始数据!649:649))=2,"×","")))</f>
        <v/>
      </c>
      <c r="W648" t="str">
        <f>IF(原始数据!Y649="","",IF(COUNTIF(原始数据!649:649,原始数据!Y649)&gt;1,"×",""))</f>
        <v/>
      </c>
      <c r="X648" t="str">
        <f>IF(原始数据!Z649="","",IF(COUNTIF(原始数据!649:649,原始数据!Z649)&gt;1,"×",""))</f>
        <v/>
      </c>
      <c r="Y648" t="str">
        <f>IF(原始数据!AB649="","",IF(COUNTIF(原始数据!649:649,原始数据!AB649)&gt;1,"×",""))</f>
        <v/>
      </c>
      <c r="Z648" t="str">
        <f>IF(原始数据!AC649="","",IF(COUNTIF(原始数据!649:649,原始数据!AC649)&gt;1,"×",""))</f>
        <v/>
      </c>
      <c r="AA648" t="str">
        <f>IF(原始数据!AE649="","",IF(COUNTIF(原始数据!649:649,原始数据!AE649)&gt;1,"×",""))</f>
        <v/>
      </c>
      <c r="AB648" t="str">
        <f>IF(原始数据!AF649="","",IF(COUNTIF(原始数据!649:649,原始数据!AF649)&gt;1,"×",""))</f>
        <v/>
      </c>
      <c r="AC648" t="str">
        <f>IF(原始数据!AK649="","",IF(COUNTIF(原始数据!649:649,原始数据!AK649)&gt;1,"×",""))</f>
        <v/>
      </c>
      <c r="AD648" t="str">
        <f>IF(原始数据!AL649="","",IF(COUNTIF(原始数据!649:649,原始数据!AL649)&gt;1,"×",""))</f>
        <v/>
      </c>
      <c r="AE648" t="str">
        <f>IF(原始数据!AM649="","",IF(COUNTIF(原始数据!649:649,原始数据!AM649)&gt;1,"×",""))</f>
        <v/>
      </c>
      <c r="AF648" t="str">
        <f>IF(原始数据!AN649="","",IF(COUNTIF(原始数据!649:649,原始数据!AN649)&gt;1,"×",""))</f>
        <v/>
      </c>
      <c r="AG648" t="str">
        <f>IF(原始数据!AO649="","",IF(COUNTIF(原始数据!649:649,原始数据!AO649)&gt;1,"×",""))</f>
        <v/>
      </c>
      <c r="AH648" t="str">
        <f>IF(原始数据!AP649="","",IF(COUNTIF(原始数据!649:649,原始数据!AP649)&gt;1,"×",""))</f>
        <v/>
      </c>
      <c r="AI648" t="str">
        <f>IF(原始数据!AQ649="","",IF(COUNTIF(原始数据!649:649,原始数据!AQ649)&gt;1,"×",""))</f>
        <v/>
      </c>
      <c r="AJ648" t="str">
        <f>IF(原始数据!AR649="","",IF(COUNTIF(原始数据!649:649,原始数据!AR649)&gt;1,"×",""))</f>
        <v/>
      </c>
      <c r="AK648" t="str">
        <f>IF(原始数据!AS649="","",IF(COUNTIF(原始数据!649:649,原始数据!AS649)&gt;1,"×",""))</f>
        <v/>
      </c>
      <c r="AL648" t="str">
        <f>IF(原始数据!AT649="","",IF(COUNTIF(原始数据!649:649,原始数据!AT649)&gt;1,"×",""))</f>
        <v/>
      </c>
      <c r="AM648" t="str">
        <f>IF(原始数据!AU649="","",IF(COUNTIF(原始数据!649:649,原始数据!AU649)&gt;1,"×",""))</f>
        <v/>
      </c>
      <c r="AN648" t="str">
        <f>IF(原始数据!AV649="","",IF(COUNTIF(原始数据!649:649,原始数据!AV649)&gt;1,"×",""))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IF(原始数据!X650="-","",IF(原始数据!X650="","",IF(COUNT(FIND(原始数据!X650,原始数据!650:650))=2,"×","")))</f>
        <v/>
      </c>
      <c r="W649" t="str">
        <f>IF(原始数据!Y650="","",IF(COUNTIF(原始数据!650:650,原始数据!Y650)&gt;1,"×",""))</f>
        <v/>
      </c>
      <c r="X649" t="str">
        <f>IF(原始数据!Z650="","",IF(COUNTIF(原始数据!650:650,原始数据!Z650)&gt;1,"×",""))</f>
        <v/>
      </c>
      <c r="Y649" t="str">
        <f>IF(原始数据!AB650="","",IF(COUNTIF(原始数据!650:650,原始数据!AB650)&gt;1,"×",""))</f>
        <v/>
      </c>
      <c r="Z649" t="str">
        <f>IF(原始数据!AC650="","",IF(COUNTIF(原始数据!650:650,原始数据!AC650)&gt;1,"×",""))</f>
        <v/>
      </c>
      <c r="AA649" t="str">
        <f>IF(原始数据!AE650="","",IF(COUNTIF(原始数据!650:650,原始数据!AE650)&gt;1,"×",""))</f>
        <v/>
      </c>
      <c r="AB649" t="str">
        <f>IF(原始数据!AF650="","",IF(COUNTIF(原始数据!650:650,原始数据!AF650)&gt;1,"×",""))</f>
        <v/>
      </c>
      <c r="AC649" t="str">
        <f>IF(原始数据!AK650="","",IF(COUNTIF(原始数据!650:650,原始数据!AK650)&gt;1,"×",""))</f>
        <v/>
      </c>
      <c r="AD649" t="str">
        <f>IF(原始数据!AL650="","",IF(COUNTIF(原始数据!650:650,原始数据!AL650)&gt;1,"×",""))</f>
        <v/>
      </c>
      <c r="AE649" t="str">
        <f>IF(原始数据!AM650="","",IF(COUNTIF(原始数据!650:650,原始数据!AM650)&gt;1,"×",""))</f>
        <v/>
      </c>
      <c r="AF649" t="str">
        <f>IF(原始数据!AN650="","",IF(COUNTIF(原始数据!650:650,原始数据!AN650)&gt;1,"×",""))</f>
        <v/>
      </c>
      <c r="AG649" t="str">
        <f>IF(原始数据!AO650="","",IF(COUNTIF(原始数据!650:650,原始数据!AO650)&gt;1,"×",""))</f>
        <v/>
      </c>
      <c r="AH649" t="str">
        <f>IF(原始数据!AP650="","",IF(COUNTIF(原始数据!650:650,原始数据!AP650)&gt;1,"×",""))</f>
        <v/>
      </c>
      <c r="AI649" t="str">
        <f>IF(原始数据!AQ650="","",IF(COUNTIF(原始数据!650:650,原始数据!AQ650)&gt;1,"×",""))</f>
        <v/>
      </c>
      <c r="AJ649" t="str">
        <f>IF(原始数据!AR650="","",IF(COUNTIF(原始数据!650:650,原始数据!AR650)&gt;1,"×",""))</f>
        <v/>
      </c>
      <c r="AK649" t="str">
        <f>IF(原始数据!AS650="","",IF(COUNTIF(原始数据!650:650,原始数据!AS650)&gt;1,"×",""))</f>
        <v/>
      </c>
      <c r="AL649" t="str">
        <f>IF(原始数据!AT650="","",IF(COUNTIF(原始数据!650:650,原始数据!AT650)&gt;1,"×",""))</f>
        <v/>
      </c>
      <c r="AM649" t="str">
        <f>IF(原始数据!AU650="","",IF(COUNTIF(原始数据!650:650,原始数据!AU650)&gt;1,"×",""))</f>
        <v/>
      </c>
      <c r="AN649" t="str">
        <f>IF(原始数据!AV650="","",IF(COUNTIF(原始数据!650:650,原始数据!AV650)&gt;1,"×",""))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IF(原始数据!X651="-","",IF(原始数据!X651="","",IF(COUNT(FIND(原始数据!X651,原始数据!651:651))=2,"×","")))</f>
        <v/>
      </c>
      <c r="W650" t="str">
        <f>IF(原始数据!Y651="","",IF(COUNTIF(原始数据!651:651,原始数据!Y651)&gt;1,"×",""))</f>
        <v/>
      </c>
      <c r="X650" t="str">
        <f>IF(原始数据!Z651="","",IF(COUNTIF(原始数据!651:651,原始数据!Z651)&gt;1,"×",""))</f>
        <v/>
      </c>
      <c r="Y650" t="str">
        <f>IF(原始数据!AB651="","",IF(COUNTIF(原始数据!651:651,原始数据!AB651)&gt;1,"×",""))</f>
        <v/>
      </c>
      <c r="Z650" t="str">
        <f>IF(原始数据!AC651="","",IF(COUNTIF(原始数据!651:651,原始数据!AC651)&gt;1,"×",""))</f>
        <v/>
      </c>
      <c r="AA650" t="str">
        <f>IF(原始数据!AE651="","",IF(COUNTIF(原始数据!651:651,原始数据!AE651)&gt;1,"×",""))</f>
        <v/>
      </c>
      <c r="AB650" t="str">
        <f>IF(原始数据!AF651="","",IF(COUNTIF(原始数据!651:651,原始数据!AF651)&gt;1,"×",""))</f>
        <v/>
      </c>
      <c r="AC650" t="str">
        <f>IF(原始数据!AK651="","",IF(COUNTIF(原始数据!651:651,原始数据!AK651)&gt;1,"×",""))</f>
        <v/>
      </c>
      <c r="AD650" t="str">
        <f>IF(原始数据!AL651="","",IF(COUNTIF(原始数据!651:651,原始数据!AL651)&gt;1,"×",""))</f>
        <v/>
      </c>
      <c r="AE650" t="str">
        <f>IF(原始数据!AM651="","",IF(COUNTIF(原始数据!651:651,原始数据!AM651)&gt;1,"×",""))</f>
        <v/>
      </c>
      <c r="AF650" t="str">
        <f>IF(原始数据!AN651="","",IF(COUNTIF(原始数据!651:651,原始数据!AN651)&gt;1,"×",""))</f>
        <v/>
      </c>
      <c r="AG650" t="str">
        <f>IF(原始数据!AO651="","",IF(COUNTIF(原始数据!651:651,原始数据!AO651)&gt;1,"×",""))</f>
        <v/>
      </c>
      <c r="AH650" t="str">
        <f>IF(原始数据!AP651="","",IF(COUNTIF(原始数据!651:651,原始数据!AP651)&gt;1,"×",""))</f>
        <v/>
      </c>
      <c r="AI650" t="str">
        <f>IF(原始数据!AQ651="","",IF(COUNTIF(原始数据!651:651,原始数据!AQ651)&gt;1,"×",""))</f>
        <v/>
      </c>
      <c r="AJ650" t="str">
        <f>IF(原始数据!AR651="","",IF(COUNTIF(原始数据!651:651,原始数据!AR651)&gt;1,"×",""))</f>
        <v/>
      </c>
      <c r="AK650" t="str">
        <f>IF(原始数据!AS651="","",IF(COUNTIF(原始数据!651:651,原始数据!AS651)&gt;1,"×",""))</f>
        <v/>
      </c>
      <c r="AL650" t="str">
        <f>IF(原始数据!AT651="","",IF(COUNTIF(原始数据!651:651,原始数据!AT651)&gt;1,"×",""))</f>
        <v/>
      </c>
      <c r="AM650" t="str">
        <f>IF(原始数据!AU651="","",IF(COUNTIF(原始数据!651:651,原始数据!AU651)&gt;1,"×",""))</f>
        <v/>
      </c>
      <c r="AN650" t="str">
        <f>IF(原始数据!AV651="","",IF(COUNTIF(原始数据!651:651,原始数据!AV651)&gt;1,"×",""))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IF(原始数据!X652="-","",IF(原始数据!X652="","",IF(COUNT(FIND(原始数据!X652,原始数据!652:652))=2,"×","")))</f>
        <v/>
      </c>
      <c r="W651" t="str">
        <f>IF(原始数据!Y652="","",IF(COUNTIF(原始数据!652:652,原始数据!Y652)&gt;1,"×",""))</f>
        <v/>
      </c>
      <c r="X651" t="str">
        <f>IF(原始数据!Z652="","",IF(COUNTIF(原始数据!652:652,原始数据!Z652)&gt;1,"×",""))</f>
        <v/>
      </c>
      <c r="Y651" t="str">
        <f>IF(原始数据!AB652="","",IF(COUNTIF(原始数据!652:652,原始数据!AB652)&gt;1,"×",""))</f>
        <v/>
      </c>
      <c r="Z651" t="str">
        <f>IF(原始数据!AC652="","",IF(COUNTIF(原始数据!652:652,原始数据!AC652)&gt;1,"×",""))</f>
        <v/>
      </c>
      <c r="AA651" t="str">
        <f>IF(原始数据!AE652="","",IF(COUNTIF(原始数据!652:652,原始数据!AE652)&gt;1,"×",""))</f>
        <v/>
      </c>
      <c r="AB651" t="str">
        <f>IF(原始数据!AF652="","",IF(COUNTIF(原始数据!652:652,原始数据!AF652)&gt;1,"×",""))</f>
        <v/>
      </c>
      <c r="AC651" t="str">
        <f>IF(原始数据!AK652="","",IF(COUNTIF(原始数据!652:652,原始数据!AK652)&gt;1,"×",""))</f>
        <v/>
      </c>
      <c r="AD651" t="str">
        <f>IF(原始数据!AL652="","",IF(COUNTIF(原始数据!652:652,原始数据!AL652)&gt;1,"×",""))</f>
        <v/>
      </c>
      <c r="AE651" t="str">
        <f>IF(原始数据!AM652="","",IF(COUNTIF(原始数据!652:652,原始数据!AM652)&gt;1,"×",""))</f>
        <v/>
      </c>
      <c r="AF651" t="str">
        <f>IF(原始数据!AN652="","",IF(COUNTIF(原始数据!652:652,原始数据!AN652)&gt;1,"×",""))</f>
        <v/>
      </c>
      <c r="AG651" t="str">
        <f>IF(原始数据!AO652="","",IF(COUNTIF(原始数据!652:652,原始数据!AO652)&gt;1,"×",""))</f>
        <v/>
      </c>
      <c r="AH651" t="str">
        <f>IF(原始数据!AP652="","",IF(COUNTIF(原始数据!652:652,原始数据!AP652)&gt;1,"×",""))</f>
        <v/>
      </c>
      <c r="AI651" t="str">
        <f>IF(原始数据!AQ652="","",IF(COUNTIF(原始数据!652:652,原始数据!AQ652)&gt;1,"×",""))</f>
        <v/>
      </c>
      <c r="AJ651" t="str">
        <f>IF(原始数据!AR652="","",IF(COUNTIF(原始数据!652:652,原始数据!AR652)&gt;1,"×",""))</f>
        <v/>
      </c>
      <c r="AK651" t="str">
        <f>IF(原始数据!AS652="","",IF(COUNTIF(原始数据!652:652,原始数据!AS652)&gt;1,"×",""))</f>
        <v/>
      </c>
      <c r="AL651" t="str">
        <f>IF(原始数据!AT652="","",IF(COUNTIF(原始数据!652:652,原始数据!AT652)&gt;1,"×",""))</f>
        <v/>
      </c>
      <c r="AM651" t="str">
        <f>IF(原始数据!AU652="","",IF(COUNTIF(原始数据!652:652,原始数据!AU652)&gt;1,"×",""))</f>
        <v/>
      </c>
      <c r="AN651" t="str">
        <f>IF(原始数据!AV652="","",IF(COUNTIF(原始数据!652:652,原始数据!AV652)&gt;1,"×",""))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IF(原始数据!X653="-","",IF(原始数据!X653="","",IF(COUNT(FIND(原始数据!X653,原始数据!653:653))=2,"×","")))</f>
        <v/>
      </c>
      <c r="W652" t="str">
        <f>IF(原始数据!Y653="","",IF(COUNTIF(原始数据!653:653,原始数据!Y653)&gt;1,"×",""))</f>
        <v/>
      </c>
      <c r="X652" t="str">
        <f>IF(原始数据!Z653="","",IF(COUNTIF(原始数据!653:653,原始数据!Z653)&gt;1,"×",""))</f>
        <v/>
      </c>
      <c r="Y652" t="str">
        <f>IF(原始数据!AB653="","",IF(COUNTIF(原始数据!653:653,原始数据!AB653)&gt;1,"×",""))</f>
        <v/>
      </c>
      <c r="Z652" t="str">
        <f>IF(原始数据!AC653="","",IF(COUNTIF(原始数据!653:653,原始数据!AC653)&gt;1,"×",""))</f>
        <v/>
      </c>
      <c r="AA652" t="str">
        <f>IF(原始数据!AE653="","",IF(COUNTIF(原始数据!653:653,原始数据!AE653)&gt;1,"×",""))</f>
        <v/>
      </c>
      <c r="AB652" t="str">
        <f>IF(原始数据!AF653="","",IF(COUNTIF(原始数据!653:653,原始数据!AF653)&gt;1,"×",""))</f>
        <v/>
      </c>
      <c r="AC652" t="str">
        <f>IF(原始数据!AK653="","",IF(COUNTIF(原始数据!653:653,原始数据!AK653)&gt;1,"×",""))</f>
        <v/>
      </c>
      <c r="AD652" t="str">
        <f>IF(原始数据!AL653="","",IF(COUNTIF(原始数据!653:653,原始数据!AL653)&gt;1,"×",""))</f>
        <v/>
      </c>
      <c r="AE652" t="str">
        <f>IF(原始数据!AM653="","",IF(COUNTIF(原始数据!653:653,原始数据!AM653)&gt;1,"×",""))</f>
        <v/>
      </c>
      <c r="AF652" t="str">
        <f>IF(原始数据!AN653="","",IF(COUNTIF(原始数据!653:653,原始数据!AN653)&gt;1,"×",""))</f>
        <v/>
      </c>
      <c r="AG652" t="str">
        <f>IF(原始数据!AO653="","",IF(COUNTIF(原始数据!653:653,原始数据!AO653)&gt;1,"×",""))</f>
        <v/>
      </c>
      <c r="AH652" t="str">
        <f>IF(原始数据!AP653="","",IF(COUNTIF(原始数据!653:653,原始数据!AP653)&gt;1,"×",""))</f>
        <v/>
      </c>
      <c r="AI652" t="str">
        <f>IF(原始数据!AQ653="","",IF(COUNTIF(原始数据!653:653,原始数据!AQ653)&gt;1,"×",""))</f>
        <v/>
      </c>
      <c r="AJ652" t="str">
        <f>IF(原始数据!AR653="","",IF(COUNTIF(原始数据!653:653,原始数据!AR653)&gt;1,"×",""))</f>
        <v/>
      </c>
      <c r="AK652" t="str">
        <f>IF(原始数据!AS653="","",IF(COUNTIF(原始数据!653:653,原始数据!AS653)&gt;1,"×",""))</f>
        <v/>
      </c>
      <c r="AL652" t="str">
        <f>IF(原始数据!AT653="","",IF(COUNTIF(原始数据!653:653,原始数据!AT653)&gt;1,"×",""))</f>
        <v/>
      </c>
      <c r="AM652" t="str">
        <f>IF(原始数据!AU653="","",IF(COUNTIF(原始数据!653:653,原始数据!AU653)&gt;1,"×",""))</f>
        <v/>
      </c>
      <c r="AN652" t="str">
        <f>IF(原始数据!AV653="","",IF(COUNTIF(原始数据!653:653,原始数据!AV653)&gt;1,"×",""))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IF(原始数据!X654="-","",IF(原始数据!X654="","",IF(COUNT(FIND(原始数据!X654,原始数据!654:654))=2,"×","")))</f>
        <v/>
      </c>
      <c r="W653" t="str">
        <f>IF(原始数据!Y654="","",IF(COUNTIF(原始数据!654:654,原始数据!Y654)&gt;1,"×",""))</f>
        <v/>
      </c>
      <c r="X653" t="str">
        <f>IF(原始数据!Z654="","",IF(COUNTIF(原始数据!654:654,原始数据!Z654)&gt;1,"×",""))</f>
        <v/>
      </c>
      <c r="Y653" t="str">
        <f>IF(原始数据!AB654="","",IF(COUNTIF(原始数据!654:654,原始数据!AB654)&gt;1,"×",""))</f>
        <v/>
      </c>
      <c r="Z653" t="str">
        <f>IF(原始数据!AC654="","",IF(COUNTIF(原始数据!654:654,原始数据!AC654)&gt;1,"×",""))</f>
        <v/>
      </c>
      <c r="AA653" t="str">
        <f>IF(原始数据!AE654="","",IF(COUNTIF(原始数据!654:654,原始数据!AE654)&gt;1,"×",""))</f>
        <v/>
      </c>
      <c r="AB653" t="str">
        <f>IF(原始数据!AF654="","",IF(COUNTIF(原始数据!654:654,原始数据!AF654)&gt;1,"×",""))</f>
        <v/>
      </c>
      <c r="AC653" t="str">
        <f>IF(原始数据!AK654="","",IF(COUNTIF(原始数据!654:654,原始数据!AK654)&gt;1,"×",""))</f>
        <v/>
      </c>
      <c r="AD653" t="str">
        <f>IF(原始数据!AL654="","",IF(COUNTIF(原始数据!654:654,原始数据!AL654)&gt;1,"×",""))</f>
        <v/>
      </c>
      <c r="AE653" t="str">
        <f>IF(原始数据!AM654="","",IF(COUNTIF(原始数据!654:654,原始数据!AM654)&gt;1,"×",""))</f>
        <v/>
      </c>
      <c r="AF653" t="str">
        <f>IF(原始数据!AN654="","",IF(COUNTIF(原始数据!654:654,原始数据!AN654)&gt;1,"×",""))</f>
        <v/>
      </c>
      <c r="AG653" t="str">
        <f>IF(原始数据!AO654="","",IF(COUNTIF(原始数据!654:654,原始数据!AO654)&gt;1,"×",""))</f>
        <v/>
      </c>
      <c r="AH653" t="str">
        <f>IF(原始数据!AP654="","",IF(COUNTIF(原始数据!654:654,原始数据!AP654)&gt;1,"×",""))</f>
        <v/>
      </c>
      <c r="AI653" t="str">
        <f>IF(原始数据!AQ654="","",IF(COUNTIF(原始数据!654:654,原始数据!AQ654)&gt;1,"×",""))</f>
        <v/>
      </c>
      <c r="AJ653" t="str">
        <f>IF(原始数据!AR654="","",IF(COUNTIF(原始数据!654:654,原始数据!AR654)&gt;1,"×",""))</f>
        <v/>
      </c>
      <c r="AK653" t="str">
        <f>IF(原始数据!AS654="","",IF(COUNTIF(原始数据!654:654,原始数据!AS654)&gt;1,"×",""))</f>
        <v/>
      </c>
      <c r="AL653" t="str">
        <f>IF(原始数据!AT654="","",IF(COUNTIF(原始数据!654:654,原始数据!AT654)&gt;1,"×",""))</f>
        <v/>
      </c>
      <c r="AM653" t="str">
        <f>IF(原始数据!AU654="","",IF(COUNTIF(原始数据!654:654,原始数据!AU654)&gt;1,"×",""))</f>
        <v/>
      </c>
      <c r="AN653" t="str">
        <f>IF(原始数据!AV654="","",IF(COUNTIF(原始数据!654:654,原始数据!AV654)&gt;1,"×",""))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IF(原始数据!X655="-","",IF(原始数据!X655="","",IF(COUNT(FIND(原始数据!X655,原始数据!655:655))=2,"×","")))</f>
        <v/>
      </c>
      <c r="W654" t="str">
        <f>IF(原始数据!Y655="","",IF(COUNTIF(原始数据!655:655,原始数据!Y655)&gt;1,"×",""))</f>
        <v/>
      </c>
      <c r="X654" t="str">
        <f>IF(原始数据!Z655="","",IF(COUNTIF(原始数据!655:655,原始数据!Z655)&gt;1,"×",""))</f>
        <v/>
      </c>
      <c r="Y654" t="str">
        <f>IF(原始数据!AB655="","",IF(COUNTIF(原始数据!655:655,原始数据!AB655)&gt;1,"×",""))</f>
        <v/>
      </c>
      <c r="Z654" t="str">
        <f>IF(原始数据!AC655="","",IF(COUNTIF(原始数据!655:655,原始数据!AC655)&gt;1,"×",""))</f>
        <v/>
      </c>
      <c r="AA654" t="str">
        <f>IF(原始数据!AE655="","",IF(COUNTIF(原始数据!655:655,原始数据!AE655)&gt;1,"×",""))</f>
        <v/>
      </c>
      <c r="AB654" t="str">
        <f>IF(原始数据!AF655="","",IF(COUNTIF(原始数据!655:655,原始数据!AF655)&gt;1,"×",""))</f>
        <v/>
      </c>
      <c r="AC654" t="str">
        <f>IF(原始数据!AK655="","",IF(COUNTIF(原始数据!655:655,原始数据!AK655)&gt;1,"×",""))</f>
        <v/>
      </c>
      <c r="AD654" t="str">
        <f>IF(原始数据!AL655="","",IF(COUNTIF(原始数据!655:655,原始数据!AL655)&gt;1,"×",""))</f>
        <v/>
      </c>
      <c r="AE654" t="str">
        <f>IF(原始数据!AM655="","",IF(COUNTIF(原始数据!655:655,原始数据!AM655)&gt;1,"×",""))</f>
        <v/>
      </c>
      <c r="AF654" t="str">
        <f>IF(原始数据!AN655="","",IF(COUNTIF(原始数据!655:655,原始数据!AN655)&gt;1,"×",""))</f>
        <v/>
      </c>
      <c r="AG654" t="str">
        <f>IF(原始数据!AO655="","",IF(COUNTIF(原始数据!655:655,原始数据!AO655)&gt;1,"×",""))</f>
        <v/>
      </c>
      <c r="AH654" t="str">
        <f>IF(原始数据!AP655="","",IF(COUNTIF(原始数据!655:655,原始数据!AP655)&gt;1,"×",""))</f>
        <v/>
      </c>
      <c r="AI654" t="str">
        <f>IF(原始数据!AQ655="","",IF(COUNTIF(原始数据!655:655,原始数据!AQ655)&gt;1,"×",""))</f>
        <v/>
      </c>
      <c r="AJ654" t="str">
        <f>IF(原始数据!AR655="","",IF(COUNTIF(原始数据!655:655,原始数据!AR655)&gt;1,"×",""))</f>
        <v/>
      </c>
      <c r="AK654" t="str">
        <f>IF(原始数据!AS655="","",IF(COUNTIF(原始数据!655:655,原始数据!AS655)&gt;1,"×",""))</f>
        <v/>
      </c>
      <c r="AL654" t="str">
        <f>IF(原始数据!AT655="","",IF(COUNTIF(原始数据!655:655,原始数据!AT655)&gt;1,"×",""))</f>
        <v/>
      </c>
      <c r="AM654" t="str">
        <f>IF(原始数据!AU655="","",IF(COUNTIF(原始数据!655:655,原始数据!AU655)&gt;1,"×",""))</f>
        <v/>
      </c>
      <c r="AN654" t="str">
        <f>IF(原始数据!AV655="","",IF(COUNTIF(原始数据!655:655,原始数据!AV655)&gt;1,"×",""))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IF(原始数据!X656="-","",IF(原始数据!X656="","",IF(COUNT(FIND(原始数据!X656,原始数据!656:656))=2,"×","")))</f>
        <v/>
      </c>
      <c r="W655" t="str">
        <f>IF(原始数据!Y656="","",IF(COUNTIF(原始数据!656:656,原始数据!Y656)&gt;1,"×",""))</f>
        <v/>
      </c>
      <c r="X655" t="str">
        <f>IF(原始数据!Z656="","",IF(COUNTIF(原始数据!656:656,原始数据!Z656)&gt;1,"×",""))</f>
        <v/>
      </c>
      <c r="Y655" t="str">
        <f>IF(原始数据!AB656="","",IF(COUNTIF(原始数据!656:656,原始数据!AB656)&gt;1,"×",""))</f>
        <v/>
      </c>
      <c r="Z655" t="str">
        <f>IF(原始数据!AC656="","",IF(COUNTIF(原始数据!656:656,原始数据!AC656)&gt;1,"×",""))</f>
        <v/>
      </c>
      <c r="AA655" t="str">
        <f>IF(原始数据!AE656="","",IF(COUNTIF(原始数据!656:656,原始数据!AE656)&gt;1,"×",""))</f>
        <v/>
      </c>
      <c r="AB655" t="str">
        <f>IF(原始数据!AF656="","",IF(COUNTIF(原始数据!656:656,原始数据!AF656)&gt;1,"×",""))</f>
        <v/>
      </c>
      <c r="AC655" t="str">
        <f>IF(原始数据!AK656="","",IF(COUNTIF(原始数据!656:656,原始数据!AK656)&gt;1,"×",""))</f>
        <v/>
      </c>
      <c r="AD655" t="str">
        <f>IF(原始数据!AL656="","",IF(COUNTIF(原始数据!656:656,原始数据!AL656)&gt;1,"×",""))</f>
        <v/>
      </c>
      <c r="AE655" t="str">
        <f>IF(原始数据!AM656="","",IF(COUNTIF(原始数据!656:656,原始数据!AM656)&gt;1,"×",""))</f>
        <v/>
      </c>
      <c r="AF655" t="str">
        <f>IF(原始数据!AN656="","",IF(COUNTIF(原始数据!656:656,原始数据!AN656)&gt;1,"×",""))</f>
        <v/>
      </c>
      <c r="AG655" t="str">
        <f>IF(原始数据!AO656="","",IF(COUNTIF(原始数据!656:656,原始数据!AO656)&gt;1,"×",""))</f>
        <v/>
      </c>
      <c r="AH655" t="str">
        <f>IF(原始数据!AP656="","",IF(COUNTIF(原始数据!656:656,原始数据!AP656)&gt;1,"×",""))</f>
        <v/>
      </c>
      <c r="AI655" t="str">
        <f>IF(原始数据!AQ656="","",IF(COUNTIF(原始数据!656:656,原始数据!AQ656)&gt;1,"×",""))</f>
        <v/>
      </c>
      <c r="AJ655" t="str">
        <f>IF(原始数据!AR656="","",IF(COUNTIF(原始数据!656:656,原始数据!AR656)&gt;1,"×",""))</f>
        <v/>
      </c>
      <c r="AK655" t="str">
        <f>IF(原始数据!AS656="","",IF(COUNTIF(原始数据!656:656,原始数据!AS656)&gt;1,"×",""))</f>
        <v/>
      </c>
      <c r="AL655" t="str">
        <f>IF(原始数据!AT656="","",IF(COUNTIF(原始数据!656:656,原始数据!AT656)&gt;1,"×",""))</f>
        <v/>
      </c>
      <c r="AM655" t="str">
        <f>IF(原始数据!AU656="","",IF(COUNTIF(原始数据!656:656,原始数据!AU656)&gt;1,"×",""))</f>
        <v/>
      </c>
      <c r="AN655" t="str">
        <f>IF(原始数据!AV656="","",IF(COUNTIF(原始数据!656:656,原始数据!AV656)&gt;1,"×",""))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IF(原始数据!X657="-","",IF(原始数据!X657="","",IF(COUNT(FIND(原始数据!X657,原始数据!657:657))=2,"×","")))</f>
        <v/>
      </c>
      <c r="W656" t="str">
        <f>IF(原始数据!Y657="","",IF(COUNTIF(原始数据!657:657,原始数据!Y657)&gt;1,"×",""))</f>
        <v/>
      </c>
      <c r="X656" t="str">
        <f>IF(原始数据!Z657="","",IF(COUNTIF(原始数据!657:657,原始数据!Z657)&gt;1,"×",""))</f>
        <v/>
      </c>
      <c r="Y656" t="str">
        <f>IF(原始数据!AB657="","",IF(COUNTIF(原始数据!657:657,原始数据!AB657)&gt;1,"×",""))</f>
        <v/>
      </c>
      <c r="Z656" t="str">
        <f>IF(原始数据!AC657="","",IF(COUNTIF(原始数据!657:657,原始数据!AC657)&gt;1,"×",""))</f>
        <v/>
      </c>
      <c r="AA656" t="str">
        <f>IF(原始数据!AE657="","",IF(COUNTIF(原始数据!657:657,原始数据!AE657)&gt;1,"×",""))</f>
        <v/>
      </c>
      <c r="AB656" t="str">
        <f>IF(原始数据!AF657="","",IF(COUNTIF(原始数据!657:657,原始数据!AF657)&gt;1,"×",""))</f>
        <v/>
      </c>
      <c r="AC656" t="str">
        <f>IF(原始数据!AK657="","",IF(COUNTIF(原始数据!657:657,原始数据!AK657)&gt;1,"×",""))</f>
        <v/>
      </c>
      <c r="AD656" t="str">
        <f>IF(原始数据!AL657="","",IF(COUNTIF(原始数据!657:657,原始数据!AL657)&gt;1,"×",""))</f>
        <v/>
      </c>
      <c r="AE656" t="str">
        <f>IF(原始数据!AM657="","",IF(COUNTIF(原始数据!657:657,原始数据!AM657)&gt;1,"×",""))</f>
        <v/>
      </c>
      <c r="AF656" t="str">
        <f>IF(原始数据!AN657="","",IF(COUNTIF(原始数据!657:657,原始数据!AN657)&gt;1,"×",""))</f>
        <v/>
      </c>
      <c r="AG656" t="str">
        <f>IF(原始数据!AO657="","",IF(COUNTIF(原始数据!657:657,原始数据!AO657)&gt;1,"×",""))</f>
        <v/>
      </c>
      <c r="AH656" t="str">
        <f>IF(原始数据!AP657="","",IF(COUNTIF(原始数据!657:657,原始数据!AP657)&gt;1,"×",""))</f>
        <v/>
      </c>
      <c r="AI656" t="str">
        <f>IF(原始数据!AQ657="","",IF(COUNTIF(原始数据!657:657,原始数据!AQ657)&gt;1,"×",""))</f>
        <v/>
      </c>
      <c r="AJ656" t="str">
        <f>IF(原始数据!AR657="","",IF(COUNTIF(原始数据!657:657,原始数据!AR657)&gt;1,"×",""))</f>
        <v/>
      </c>
      <c r="AK656" t="str">
        <f>IF(原始数据!AS657="","",IF(COUNTIF(原始数据!657:657,原始数据!AS657)&gt;1,"×",""))</f>
        <v/>
      </c>
      <c r="AL656" t="str">
        <f>IF(原始数据!AT657="","",IF(COUNTIF(原始数据!657:657,原始数据!AT657)&gt;1,"×",""))</f>
        <v/>
      </c>
      <c r="AM656" t="str">
        <f>IF(原始数据!AU657="","",IF(COUNTIF(原始数据!657:657,原始数据!AU657)&gt;1,"×",""))</f>
        <v/>
      </c>
      <c r="AN656" t="str">
        <f>IF(原始数据!AV657="","",IF(COUNTIF(原始数据!657:657,原始数据!AV657)&gt;1,"×",""))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IF(原始数据!X658="-","",IF(原始数据!X658="","",IF(COUNT(FIND(原始数据!X658,原始数据!658:658))=2,"×","")))</f>
        <v/>
      </c>
      <c r="W657" t="str">
        <f>IF(原始数据!Y658="","",IF(COUNTIF(原始数据!658:658,原始数据!Y658)&gt;1,"×",""))</f>
        <v/>
      </c>
      <c r="X657" t="str">
        <f>IF(原始数据!Z658="","",IF(COUNTIF(原始数据!658:658,原始数据!Z658)&gt;1,"×",""))</f>
        <v/>
      </c>
      <c r="Y657" t="str">
        <f>IF(原始数据!AB658="","",IF(COUNTIF(原始数据!658:658,原始数据!AB658)&gt;1,"×",""))</f>
        <v/>
      </c>
      <c r="Z657" t="str">
        <f>IF(原始数据!AC658="","",IF(COUNTIF(原始数据!658:658,原始数据!AC658)&gt;1,"×",""))</f>
        <v/>
      </c>
      <c r="AA657" t="str">
        <f>IF(原始数据!AE658="","",IF(COUNTIF(原始数据!658:658,原始数据!AE658)&gt;1,"×",""))</f>
        <v/>
      </c>
      <c r="AB657" t="str">
        <f>IF(原始数据!AF658="","",IF(COUNTIF(原始数据!658:658,原始数据!AF658)&gt;1,"×",""))</f>
        <v/>
      </c>
      <c r="AC657" t="str">
        <f>IF(原始数据!AK658="","",IF(COUNTIF(原始数据!658:658,原始数据!AK658)&gt;1,"×",""))</f>
        <v/>
      </c>
      <c r="AD657" t="str">
        <f>IF(原始数据!AL658="","",IF(COUNTIF(原始数据!658:658,原始数据!AL658)&gt;1,"×",""))</f>
        <v/>
      </c>
      <c r="AE657" t="str">
        <f>IF(原始数据!AM658="","",IF(COUNTIF(原始数据!658:658,原始数据!AM658)&gt;1,"×",""))</f>
        <v/>
      </c>
      <c r="AF657" t="str">
        <f>IF(原始数据!AN658="","",IF(COUNTIF(原始数据!658:658,原始数据!AN658)&gt;1,"×",""))</f>
        <v/>
      </c>
      <c r="AG657" t="str">
        <f>IF(原始数据!AO658="","",IF(COUNTIF(原始数据!658:658,原始数据!AO658)&gt;1,"×",""))</f>
        <v/>
      </c>
      <c r="AH657" t="str">
        <f>IF(原始数据!AP658="","",IF(COUNTIF(原始数据!658:658,原始数据!AP658)&gt;1,"×",""))</f>
        <v/>
      </c>
      <c r="AI657" t="str">
        <f>IF(原始数据!AQ658="","",IF(COUNTIF(原始数据!658:658,原始数据!AQ658)&gt;1,"×",""))</f>
        <v/>
      </c>
      <c r="AJ657" t="str">
        <f>IF(原始数据!AR658="","",IF(COUNTIF(原始数据!658:658,原始数据!AR658)&gt;1,"×",""))</f>
        <v/>
      </c>
      <c r="AK657" t="str">
        <f>IF(原始数据!AS658="","",IF(COUNTIF(原始数据!658:658,原始数据!AS658)&gt;1,"×",""))</f>
        <v/>
      </c>
      <c r="AL657" t="str">
        <f>IF(原始数据!AT658="","",IF(COUNTIF(原始数据!658:658,原始数据!AT658)&gt;1,"×",""))</f>
        <v/>
      </c>
      <c r="AM657" t="str">
        <f>IF(原始数据!AU658="","",IF(COUNTIF(原始数据!658:658,原始数据!AU658)&gt;1,"×",""))</f>
        <v/>
      </c>
      <c r="AN657" t="str">
        <f>IF(原始数据!AV658="","",IF(COUNTIF(原始数据!658:658,原始数据!AV658)&gt;1,"×",""))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IF(原始数据!X659="-","",IF(原始数据!X659="","",IF(COUNT(FIND(原始数据!X659,原始数据!659:659))=2,"×","")))</f>
        <v/>
      </c>
      <c r="W658" t="str">
        <f>IF(原始数据!Y659="","",IF(COUNTIF(原始数据!659:659,原始数据!Y659)&gt;1,"×",""))</f>
        <v/>
      </c>
      <c r="X658" t="str">
        <f>IF(原始数据!Z659="","",IF(COUNTIF(原始数据!659:659,原始数据!Z659)&gt;1,"×",""))</f>
        <v/>
      </c>
      <c r="Y658" t="str">
        <f>IF(原始数据!AB659="","",IF(COUNTIF(原始数据!659:659,原始数据!AB659)&gt;1,"×",""))</f>
        <v/>
      </c>
      <c r="Z658" t="str">
        <f>IF(原始数据!AC659="","",IF(COUNTIF(原始数据!659:659,原始数据!AC659)&gt;1,"×",""))</f>
        <v/>
      </c>
      <c r="AA658" t="str">
        <f>IF(原始数据!AE659="","",IF(COUNTIF(原始数据!659:659,原始数据!AE659)&gt;1,"×",""))</f>
        <v/>
      </c>
      <c r="AB658" t="str">
        <f>IF(原始数据!AF659="","",IF(COUNTIF(原始数据!659:659,原始数据!AF659)&gt;1,"×",""))</f>
        <v/>
      </c>
      <c r="AC658" t="str">
        <f>IF(原始数据!AK659="","",IF(COUNTIF(原始数据!659:659,原始数据!AK659)&gt;1,"×",""))</f>
        <v/>
      </c>
      <c r="AD658" t="str">
        <f>IF(原始数据!AL659="","",IF(COUNTIF(原始数据!659:659,原始数据!AL659)&gt;1,"×",""))</f>
        <v/>
      </c>
      <c r="AE658" t="str">
        <f>IF(原始数据!AM659="","",IF(COUNTIF(原始数据!659:659,原始数据!AM659)&gt;1,"×",""))</f>
        <v/>
      </c>
      <c r="AF658" t="str">
        <f>IF(原始数据!AN659="","",IF(COUNTIF(原始数据!659:659,原始数据!AN659)&gt;1,"×",""))</f>
        <v/>
      </c>
      <c r="AG658" t="str">
        <f>IF(原始数据!AO659="","",IF(COUNTIF(原始数据!659:659,原始数据!AO659)&gt;1,"×",""))</f>
        <v/>
      </c>
      <c r="AH658" t="str">
        <f>IF(原始数据!AP659="","",IF(COUNTIF(原始数据!659:659,原始数据!AP659)&gt;1,"×",""))</f>
        <v/>
      </c>
      <c r="AI658" t="str">
        <f>IF(原始数据!AQ659="","",IF(COUNTIF(原始数据!659:659,原始数据!AQ659)&gt;1,"×",""))</f>
        <v/>
      </c>
      <c r="AJ658" t="str">
        <f>IF(原始数据!AR659="","",IF(COUNTIF(原始数据!659:659,原始数据!AR659)&gt;1,"×",""))</f>
        <v/>
      </c>
      <c r="AK658" t="str">
        <f>IF(原始数据!AS659="","",IF(COUNTIF(原始数据!659:659,原始数据!AS659)&gt;1,"×",""))</f>
        <v/>
      </c>
      <c r="AL658" t="str">
        <f>IF(原始数据!AT659="","",IF(COUNTIF(原始数据!659:659,原始数据!AT659)&gt;1,"×",""))</f>
        <v/>
      </c>
      <c r="AM658" t="str">
        <f>IF(原始数据!AU659="","",IF(COUNTIF(原始数据!659:659,原始数据!AU659)&gt;1,"×",""))</f>
        <v/>
      </c>
      <c r="AN658" t="str">
        <f>IF(原始数据!AV659="","",IF(COUNTIF(原始数据!659:659,原始数据!AV659)&gt;1,"×",""))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IF(原始数据!X660="-","",IF(原始数据!X660="","",IF(COUNT(FIND(原始数据!X660,原始数据!660:660))=2,"×","")))</f>
        <v/>
      </c>
      <c r="W659" t="str">
        <f>IF(原始数据!Y660="","",IF(COUNTIF(原始数据!660:660,原始数据!Y660)&gt;1,"×",""))</f>
        <v/>
      </c>
      <c r="X659" t="str">
        <f>IF(原始数据!Z660="","",IF(COUNTIF(原始数据!660:660,原始数据!Z660)&gt;1,"×",""))</f>
        <v/>
      </c>
      <c r="Y659" t="str">
        <f>IF(原始数据!AB660="","",IF(COUNTIF(原始数据!660:660,原始数据!AB660)&gt;1,"×",""))</f>
        <v/>
      </c>
      <c r="Z659" t="str">
        <f>IF(原始数据!AC660="","",IF(COUNTIF(原始数据!660:660,原始数据!AC660)&gt;1,"×",""))</f>
        <v/>
      </c>
      <c r="AA659" t="str">
        <f>IF(原始数据!AE660="","",IF(COUNTIF(原始数据!660:660,原始数据!AE660)&gt;1,"×",""))</f>
        <v/>
      </c>
      <c r="AB659" t="str">
        <f>IF(原始数据!AF660="","",IF(COUNTIF(原始数据!660:660,原始数据!AF660)&gt;1,"×",""))</f>
        <v/>
      </c>
      <c r="AC659" t="str">
        <f>IF(原始数据!AK660="","",IF(COUNTIF(原始数据!660:660,原始数据!AK660)&gt;1,"×",""))</f>
        <v/>
      </c>
      <c r="AD659" t="str">
        <f>IF(原始数据!AL660="","",IF(COUNTIF(原始数据!660:660,原始数据!AL660)&gt;1,"×",""))</f>
        <v/>
      </c>
      <c r="AE659" t="str">
        <f>IF(原始数据!AM660="","",IF(COUNTIF(原始数据!660:660,原始数据!AM660)&gt;1,"×",""))</f>
        <v/>
      </c>
      <c r="AF659" t="str">
        <f>IF(原始数据!AN660="","",IF(COUNTIF(原始数据!660:660,原始数据!AN660)&gt;1,"×",""))</f>
        <v/>
      </c>
      <c r="AG659" t="str">
        <f>IF(原始数据!AO660="","",IF(COUNTIF(原始数据!660:660,原始数据!AO660)&gt;1,"×",""))</f>
        <v/>
      </c>
      <c r="AH659" t="str">
        <f>IF(原始数据!AP660="","",IF(COUNTIF(原始数据!660:660,原始数据!AP660)&gt;1,"×",""))</f>
        <v/>
      </c>
      <c r="AI659" t="str">
        <f>IF(原始数据!AQ660="","",IF(COUNTIF(原始数据!660:660,原始数据!AQ660)&gt;1,"×",""))</f>
        <v/>
      </c>
      <c r="AJ659" t="str">
        <f>IF(原始数据!AR660="","",IF(COUNTIF(原始数据!660:660,原始数据!AR660)&gt;1,"×",""))</f>
        <v/>
      </c>
      <c r="AK659" t="str">
        <f>IF(原始数据!AS660="","",IF(COUNTIF(原始数据!660:660,原始数据!AS660)&gt;1,"×",""))</f>
        <v/>
      </c>
      <c r="AL659" t="str">
        <f>IF(原始数据!AT660="","",IF(COUNTIF(原始数据!660:660,原始数据!AT660)&gt;1,"×",""))</f>
        <v/>
      </c>
      <c r="AM659" t="str">
        <f>IF(原始数据!AU660="","",IF(COUNTIF(原始数据!660:660,原始数据!AU660)&gt;1,"×",""))</f>
        <v/>
      </c>
      <c r="AN659" t="str">
        <f>IF(原始数据!AV660="","",IF(COUNTIF(原始数据!660:660,原始数据!AV660)&gt;1,"×",""))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IF(原始数据!X661="-","",IF(原始数据!X661="","",IF(COUNT(FIND(原始数据!X661,原始数据!661:661))=2,"×","")))</f>
        <v/>
      </c>
      <c r="W660" t="str">
        <f>IF(原始数据!Y661="","",IF(COUNTIF(原始数据!661:661,原始数据!Y661)&gt;1,"×",""))</f>
        <v/>
      </c>
      <c r="X660" t="str">
        <f>IF(原始数据!Z661="","",IF(COUNTIF(原始数据!661:661,原始数据!Z661)&gt;1,"×",""))</f>
        <v/>
      </c>
      <c r="Y660" t="str">
        <f>IF(原始数据!AB661="","",IF(COUNTIF(原始数据!661:661,原始数据!AB661)&gt;1,"×",""))</f>
        <v/>
      </c>
      <c r="Z660" t="str">
        <f>IF(原始数据!AC661="","",IF(COUNTIF(原始数据!661:661,原始数据!AC661)&gt;1,"×",""))</f>
        <v/>
      </c>
      <c r="AA660" t="str">
        <f>IF(原始数据!AE661="","",IF(COUNTIF(原始数据!661:661,原始数据!AE661)&gt;1,"×",""))</f>
        <v/>
      </c>
      <c r="AB660" t="str">
        <f>IF(原始数据!AF661="","",IF(COUNTIF(原始数据!661:661,原始数据!AF661)&gt;1,"×",""))</f>
        <v/>
      </c>
      <c r="AC660" t="str">
        <f>IF(原始数据!AK661="","",IF(COUNTIF(原始数据!661:661,原始数据!AK661)&gt;1,"×",""))</f>
        <v/>
      </c>
      <c r="AD660" t="str">
        <f>IF(原始数据!AL661="","",IF(COUNTIF(原始数据!661:661,原始数据!AL661)&gt;1,"×",""))</f>
        <v/>
      </c>
      <c r="AE660" t="str">
        <f>IF(原始数据!AM661="","",IF(COUNTIF(原始数据!661:661,原始数据!AM661)&gt;1,"×",""))</f>
        <v/>
      </c>
      <c r="AF660" t="str">
        <f>IF(原始数据!AN661="","",IF(COUNTIF(原始数据!661:661,原始数据!AN661)&gt;1,"×",""))</f>
        <v/>
      </c>
      <c r="AG660" t="str">
        <f>IF(原始数据!AO661="","",IF(COUNTIF(原始数据!661:661,原始数据!AO661)&gt;1,"×",""))</f>
        <v/>
      </c>
      <c r="AH660" t="str">
        <f>IF(原始数据!AP661="","",IF(COUNTIF(原始数据!661:661,原始数据!AP661)&gt;1,"×",""))</f>
        <v/>
      </c>
      <c r="AI660" t="str">
        <f>IF(原始数据!AQ661="","",IF(COUNTIF(原始数据!661:661,原始数据!AQ661)&gt;1,"×",""))</f>
        <v/>
      </c>
      <c r="AJ660" t="str">
        <f>IF(原始数据!AR661="","",IF(COUNTIF(原始数据!661:661,原始数据!AR661)&gt;1,"×",""))</f>
        <v/>
      </c>
      <c r="AK660" t="str">
        <f>IF(原始数据!AS661="","",IF(COUNTIF(原始数据!661:661,原始数据!AS661)&gt;1,"×",""))</f>
        <v/>
      </c>
      <c r="AL660" t="str">
        <f>IF(原始数据!AT661="","",IF(COUNTIF(原始数据!661:661,原始数据!AT661)&gt;1,"×",""))</f>
        <v/>
      </c>
      <c r="AM660" t="str">
        <f>IF(原始数据!AU661="","",IF(COUNTIF(原始数据!661:661,原始数据!AU661)&gt;1,"×",""))</f>
        <v/>
      </c>
      <c r="AN660" t="str">
        <f>IF(原始数据!AV661="","",IF(COUNTIF(原始数据!661:661,原始数据!AV661)&gt;1,"×",""))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IF(原始数据!X662="-","",IF(原始数据!X662="","",IF(COUNT(FIND(原始数据!X662,原始数据!662:662))=2,"×","")))</f>
        <v/>
      </c>
      <c r="W661" t="str">
        <f>IF(原始数据!Y662="","",IF(COUNTIF(原始数据!662:662,原始数据!Y662)&gt;1,"×",""))</f>
        <v/>
      </c>
      <c r="X661" t="str">
        <f>IF(原始数据!Z662="","",IF(COUNTIF(原始数据!662:662,原始数据!Z662)&gt;1,"×",""))</f>
        <v/>
      </c>
      <c r="Y661" t="str">
        <f>IF(原始数据!AB662="","",IF(COUNTIF(原始数据!662:662,原始数据!AB662)&gt;1,"×",""))</f>
        <v/>
      </c>
      <c r="Z661" t="str">
        <f>IF(原始数据!AC662="","",IF(COUNTIF(原始数据!662:662,原始数据!AC662)&gt;1,"×",""))</f>
        <v/>
      </c>
      <c r="AA661" t="str">
        <f>IF(原始数据!AE662="","",IF(COUNTIF(原始数据!662:662,原始数据!AE662)&gt;1,"×",""))</f>
        <v/>
      </c>
      <c r="AB661" t="str">
        <f>IF(原始数据!AF662="","",IF(COUNTIF(原始数据!662:662,原始数据!AF662)&gt;1,"×",""))</f>
        <v/>
      </c>
      <c r="AC661" t="str">
        <f>IF(原始数据!AK662="","",IF(COUNTIF(原始数据!662:662,原始数据!AK662)&gt;1,"×",""))</f>
        <v/>
      </c>
      <c r="AD661" t="str">
        <f>IF(原始数据!AL662="","",IF(COUNTIF(原始数据!662:662,原始数据!AL662)&gt;1,"×",""))</f>
        <v/>
      </c>
      <c r="AE661" t="str">
        <f>IF(原始数据!AM662="","",IF(COUNTIF(原始数据!662:662,原始数据!AM662)&gt;1,"×",""))</f>
        <v/>
      </c>
      <c r="AF661" t="str">
        <f>IF(原始数据!AN662="","",IF(COUNTIF(原始数据!662:662,原始数据!AN662)&gt;1,"×",""))</f>
        <v/>
      </c>
      <c r="AG661" t="str">
        <f>IF(原始数据!AO662="","",IF(COUNTIF(原始数据!662:662,原始数据!AO662)&gt;1,"×",""))</f>
        <v/>
      </c>
      <c r="AH661" t="str">
        <f>IF(原始数据!AP662="","",IF(COUNTIF(原始数据!662:662,原始数据!AP662)&gt;1,"×",""))</f>
        <v/>
      </c>
      <c r="AI661" t="str">
        <f>IF(原始数据!AQ662="","",IF(COUNTIF(原始数据!662:662,原始数据!AQ662)&gt;1,"×",""))</f>
        <v/>
      </c>
      <c r="AJ661" t="str">
        <f>IF(原始数据!AR662="","",IF(COUNTIF(原始数据!662:662,原始数据!AR662)&gt;1,"×",""))</f>
        <v/>
      </c>
      <c r="AK661" t="str">
        <f>IF(原始数据!AS662="","",IF(COUNTIF(原始数据!662:662,原始数据!AS662)&gt;1,"×",""))</f>
        <v/>
      </c>
      <c r="AL661" t="str">
        <f>IF(原始数据!AT662="","",IF(COUNTIF(原始数据!662:662,原始数据!AT662)&gt;1,"×",""))</f>
        <v/>
      </c>
      <c r="AM661" t="str">
        <f>IF(原始数据!AU662="","",IF(COUNTIF(原始数据!662:662,原始数据!AU662)&gt;1,"×",""))</f>
        <v/>
      </c>
      <c r="AN661" t="str">
        <f>IF(原始数据!AV662="","",IF(COUNTIF(原始数据!662:662,原始数据!AV662)&gt;1,"×",""))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IF(原始数据!X663="-","",IF(原始数据!X663="","",IF(COUNT(FIND(原始数据!X663,原始数据!663:663))=2,"×","")))</f>
        <v/>
      </c>
      <c r="W662" t="str">
        <f>IF(原始数据!Y663="","",IF(COUNTIF(原始数据!663:663,原始数据!Y663)&gt;1,"×",""))</f>
        <v/>
      </c>
      <c r="X662" t="str">
        <f>IF(原始数据!Z663="","",IF(COUNTIF(原始数据!663:663,原始数据!Z663)&gt;1,"×",""))</f>
        <v/>
      </c>
      <c r="Y662" t="str">
        <f>IF(原始数据!AB663="","",IF(COUNTIF(原始数据!663:663,原始数据!AB663)&gt;1,"×",""))</f>
        <v/>
      </c>
      <c r="Z662" t="str">
        <f>IF(原始数据!AC663="","",IF(COUNTIF(原始数据!663:663,原始数据!AC663)&gt;1,"×",""))</f>
        <v/>
      </c>
      <c r="AA662" t="str">
        <f>IF(原始数据!AE663="","",IF(COUNTIF(原始数据!663:663,原始数据!AE663)&gt;1,"×",""))</f>
        <v/>
      </c>
      <c r="AB662" t="str">
        <f>IF(原始数据!AF663="","",IF(COUNTIF(原始数据!663:663,原始数据!AF663)&gt;1,"×",""))</f>
        <v/>
      </c>
      <c r="AC662" t="str">
        <f>IF(原始数据!AK663="","",IF(COUNTIF(原始数据!663:663,原始数据!AK663)&gt;1,"×",""))</f>
        <v/>
      </c>
      <c r="AD662" t="str">
        <f>IF(原始数据!AL663="","",IF(COUNTIF(原始数据!663:663,原始数据!AL663)&gt;1,"×",""))</f>
        <v/>
      </c>
      <c r="AE662" t="str">
        <f>IF(原始数据!AM663="","",IF(COUNTIF(原始数据!663:663,原始数据!AM663)&gt;1,"×",""))</f>
        <v/>
      </c>
      <c r="AF662" t="str">
        <f>IF(原始数据!AN663="","",IF(COUNTIF(原始数据!663:663,原始数据!AN663)&gt;1,"×",""))</f>
        <v/>
      </c>
      <c r="AG662" t="str">
        <f>IF(原始数据!AO663="","",IF(COUNTIF(原始数据!663:663,原始数据!AO663)&gt;1,"×",""))</f>
        <v/>
      </c>
      <c r="AH662" t="str">
        <f>IF(原始数据!AP663="","",IF(COUNTIF(原始数据!663:663,原始数据!AP663)&gt;1,"×",""))</f>
        <v/>
      </c>
      <c r="AI662" t="str">
        <f>IF(原始数据!AQ663="","",IF(COUNTIF(原始数据!663:663,原始数据!AQ663)&gt;1,"×",""))</f>
        <v/>
      </c>
      <c r="AJ662" t="str">
        <f>IF(原始数据!AR663="","",IF(COUNTIF(原始数据!663:663,原始数据!AR663)&gt;1,"×",""))</f>
        <v/>
      </c>
      <c r="AK662" t="str">
        <f>IF(原始数据!AS663="","",IF(COUNTIF(原始数据!663:663,原始数据!AS663)&gt;1,"×",""))</f>
        <v/>
      </c>
      <c r="AL662" t="str">
        <f>IF(原始数据!AT663="","",IF(COUNTIF(原始数据!663:663,原始数据!AT663)&gt;1,"×",""))</f>
        <v/>
      </c>
      <c r="AM662" t="str">
        <f>IF(原始数据!AU663="","",IF(COUNTIF(原始数据!663:663,原始数据!AU663)&gt;1,"×",""))</f>
        <v/>
      </c>
      <c r="AN662" t="str">
        <f>IF(原始数据!AV663="","",IF(COUNTIF(原始数据!663:663,原始数据!AV663)&gt;1,"×",""))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IF(原始数据!X664="-","",IF(原始数据!X664="","",IF(COUNT(FIND(原始数据!X664,原始数据!664:664))=2,"×","")))</f>
        <v/>
      </c>
      <c r="W663" t="str">
        <f>IF(原始数据!Y664="","",IF(COUNTIF(原始数据!664:664,原始数据!Y664)&gt;1,"×",""))</f>
        <v/>
      </c>
      <c r="X663" t="str">
        <f>IF(原始数据!Z664="","",IF(COUNTIF(原始数据!664:664,原始数据!Z664)&gt;1,"×",""))</f>
        <v/>
      </c>
      <c r="Y663" t="str">
        <f>IF(原始数据!AB664="","",IF(COUNTIF(原始数据!664:664,原始数据!AB664)&gt;1,"×",""))</f>
        <v/>
      </c>
      <c r="Z663" t="str">
        <f>IF(原始数据!AC664="","",IF(COUNTIF(原始数据!664:664,原始数据!AC664)&gt;1,"×",""))</f>
        <v/>
      </c>
      <c r="AA663" t="str">
        <f>IF(原始数据!AE664="","",IF(COUNTIF(原始数据!664:664,原始数据!AE664)&gt;1,"×",""))</f>
        <v/>
      </c>
      <c r="AB663" t="str">
        <f>IF(原始数据!AF664="","",IF(COUNTIF(原始数据!664:664,原始数据!AF664)&gt;1,"×",""))</f>
        <v/>
      </c>
      <c r="AC663" t="str">
        <f>IF(原始数据!AK664="","",IF(COUNTIF(原始数据!664:664,原始数据!AK664)&gt;1,"×",""))</f>
        <v/>
      </c>
      <c r="AD663" t="str">
        <f>IF(原始数据!AL664="","",IF(COUNTIF(原始数据!664:664,原始数据!AL664)&gt;1,"×",""))</f>
        <v/>
      </c>
      <c r="AE663" t="str">
        <f>IF(原始数据!AM664="","",IF(COUNTIF(原始数据!664:664,原始数据!AM664)&gt;1,"×",""))</f>
        <v/>
      </c>
      <c r="AF663" t="str">
        <f>IF(原始数据!AN664="","",IF(COUNTIF(原始数据!664:664,原始数据!AN664)&gt;1,"×",""))</f>
        <v/>
      </c>
      <c r="AG663" t="str">
        <f>IF(原始数据!AO664="","",IF(COUNTIF(原始数据!664:664,原始数据!AO664)&gt;1,"×",""))</f>
        <v/>
      </c>
      <c r="AH663" t="str">
        <f>IF(原始数据!AP664="","",IF(COUNTIF(原始数据!664:664,原始数据!AP664)&gt;1,"×",""))</f>
        <v/>
      </c>
      <c r="AI663" t="str">
        <f>IF(原始数据!AQ664="","",IF(COUNTIF(原始数据!664:664,原始数据!AQ664)&gt;1,"×",""))</f>
        <v/>
      </c>
      <c r="AJ663" t="str">
        <f>IF(原始数据!AR664="","",IF(COUNTIF(原始数据!664:664,原始数据!AR664)&gt;1,"×",""))</f>
        <v/>
      </c>
      <c r="AK663" t="str">
        <f>IF(原始数据!AS664="","",IF(COUNTIF(原始数据!664:664,原始数据!AS664)&gt;1,"×",""))</f>
        <v/>
      </c>
      <c r="AL663" t="str">
        <f>IF(原始数据!AT664="","",IF(COUNTIF(原始数据!664:664,原始数据!AT664)&gt;1,"×",""))</f>
        <v/>
      </c>
      <c r="AM663" t="str">
        <f>IF(原始数据!AU664="","",IF(COUNTIF(原始数据!664:664,原始数据!AU664)&gt;1,"×",""))</f>
        <v/>
      </c>
      <c r="AN663" t="str">
        <f>IF(原始数据!AV664="","",IF(COUNTIF(原始数据!664:664,原始数据!AV664)&gt;1,"×",""))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IF(原始数据!X665="-","",IF(原始数据!X665="","",IF(COUNT(FIND(原始数据!X665,原始数据!665:665))=2,"×","")))</f>
        <v/>
      </c>
      <c r="W664" t="str">
        <f>IF(原始数据!Y665="","",IF(COUNTIF(原始数据!665:665,原始数据!Y665)&gt;1,"×",""))</f>
        <v/>
      </c>
      <c r="X664" t="str">
        <f>IF(原始数据!Z665="","",IF(COUNTIF(原始数据!665:665,原始数据!Z665)&gt;1,"×",""))</f>
        <v/>
      </c>
      <c r="Y664" t="str">
        <f>IF(原始数据!AB665="","",IF(COUNTIF(原始数据!665:665,原始数据!AB665)&gt;1,"×",""))</f>
        <v/>
      </c>
      <c r="Z664" t="str">
        <f>IF(原始数据!AC665="","",IF(COUNTIF(原始数据!665:665,原始数据!AC665)&gt;1,"×",""))</f>
        <v/>
      </c>
      <c r="AA664" t="str">
        <f>IF(原始数据!AE665="","",IF(COUNTIF(原始数据!665:665,原始数据!AE665)&gt;1,"×",""))</f>
        <v/>
      </c>
      <c r="AB664" t="str">
        <f>IF(原始数据!AF665="","",IF(COUNTIF(原始数据!665:665,原始数据!AF665)&gt;1,"×",""))</f>
        <v/>
      </c>
      <c r="AC664" t="str">
        <f>IF(原始数据!AK665="","",IF(COUNTIF(原始数据!665:665,原始数据!AK665)&gt;1,"×",""))</f>
        <v/>
      </c>
      <c r="AD664" t="str">
        <f>IF(原始数据!AL665="","",IF(COUNTIF(原始数据!665:665,原始数据!AL665)&gt;1,"×",""))</f>
        <v/>
      </c>
      <c r="AE664" t="str">
        <f>IF(原始数据!AM665="","",IF(COUNTIF(原始数据!665:665,原始数据!AM665)&gt;1,"×",""))</f>
        <v/>
      </c>
      <c r="AF664" t="str">
        <f>IF(原始数据!AN665="","",IF(COUNTIF(原始数据!665:665,原始数据!AN665)&gt;1,"×",""))</f>
        <v/>
      </c>
      <c r="AG664" t="str">
        <f>IF(原始数据!AO665="","",IF(COUNTIF(原始数据!665:665,原始数据!AO665)&gt;1,"×",""))</f>
        <v/>
      </c>
      <c r="AH664" t="str">
        <f>IF(原始数据!AP665="","",IF(COUNTIF(原始数据!665:665,原始数据!AP665)&gt;1,"×",""))</f>
        <v/>
      </c>
      <c r="AI664" t="str">
        <f>IF(原始数据!AQ665="","",IF(COUNTIF(原始数据!665:665,原始数据!AQ665)&gt;1,"×",""))</f>
        <v/>
      </c>
      <c r="AJ664" t="str">
        <f>IF(原始数据!AR665="","",IF(COUNTIF(原始数据!665:665,原始数据!AR665)&gt;1,"×",""))</f>
        <v/>
      </c>
      <c r="AK664" t="str">
        <f>IF(原始数据!AS665="","",IF(COUNTIF(原始数据!665:665,原始数据!AS665)&gt;1,"×",""))</f>
        <v/>
      </c>
      <c r="AL664" t="str">
        <f>IF(原始数据!AT665="","",IF(COUNTIF(原始数据!665:665,原始数据!AT665)&gt;1,"×",""))</f>
        <v/>
      </c>
      <c r="AM664" t="str">
        <f>IF(原始数据!AU665="","",IF(COUNTIF(原始数据!665:665,原始数据!AU665)&gt;1,"×",""))</f>
        <v/>
      </c>
      <c r="AN664" t="str">
        <f>IF(原始数据!AV665="","",IF(COUNTIF(原始数据!665:665,原始数据!AV665)&gt;1,"×",""))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IF(原始数据!X666="-","",IF(原始数据!X666="","",IF(COUNT(FIND(原始数据!X666,原始数据!666:666))=2,"×","")))</f>
        <v/>
      </c>
      <c r="W665" t="str">
        <f>IF(原始数据!Y666="","",IF(COUNTIF(原始数据!666:666,原始数据!Y666)&gt;1,"×",""))</f>
        <v/>
      </c>
      <c r="X665" t="str">
        <f>IF(原始数据!Z666="","",IF(COUNTIF(原始数据!666:666,原始数据!Z666)&gt;1,"×",""))</f>
        <v/>
      </c>
      <c r="Y665" t="str">
        <f>IF(原始数据!AB666="","",IF(COUNTIF(原始数据!666:666,原始数据!AB666)&gt;1,"×",""))</f>
        <v/>
      </c>
      <c r="Z665" t="str">
        <f>IF(原始数据!AC666="","",IF(COUNTIF(原始数据!666:666,原始数据!AC666)&gt;1,"×",""))</f>
        <v/>
      </c>
      <c r="AA665" t="str">
        <f>IF(原始数据!AE666="","",IF(COUNTIF(原始数据!666:666,原始数据!AE666)&gt;1,"×",""))</f>
        <v/>
      </c>
      <c r="AB665" t="str">
        <f>IF(原始数据!AF666="","",IF(COUNTIF(原始数据!666:666,原始数据!AF666)&gt;1,"×",""))</f>
        <v/>
      </c>
      <c r="AC665" t="str">
        <f>IF(原始数据!AK666="","",IF(COUNTIF(原始数据!666:666,原始数据!AK666)&gt;1,"×",""))</f>
        <v/>
      </c>
      <c r="AD665" t="str">
        <f>IF(原始数据!AL666="","",IF(COUNTIF(原始数据!666:666,原始数据!AL666)&gt;1,"×",""))</f>
        <v/>
      </c>
      <c r="AE665" t="str">
        <f>IF(原始数据!AM666="","",IF(COUNTIF(原始数据!666:666,原始数据!AM666)&gt;1,"×",""))</f>
        <v/>
      </c>
      <c r="AF665" t="str">
        <f>IF(原始数据!AN666="","",IF(COUNTIF(原始数据!666:666,原始数据!AN666)&gt;1,"×",""))</f>
        <v/>
      </c>
      <c r="AG665" t="str">
        <f>IF(原始数据!AO666="","",IF(COUNTIF(原始数据!666:666,原始数据!AO666)&gt;1,"×",""))</f>
        <v/>
      </c>
      <c r="AH665" t="str">
        <f>IF(原始数据!AP666="","",IF(COUNTIF(原始数据!666:666,原始数据!AP666)&gt;1,"×",""))</f>
        <v/>
      </c>
      <c r="AI665" t="str">
        <f>IF(原始数据!AQ666="","",IF(COUNTIF(原始数据!666:666,原始数据!AQ666)&gt;1,"×",""))</f>
        <v/>
      </c>
      <c r="AJ665" t="str">
        <f>IF(原始数据!AR666="","",IF(COUNTIF(原始数据!666:666,原始数据!AR666)&gt;1,"×",""))</f>
        <v/>
      </c>
      <c r="AK665" t="str">
        <f>IF(原始数据!AS666="","",IF(COUNTIF(原始数据!666:666,原始数据!AS666)&gt;1,"×",""))</f>
        <v/>
      </c>
      <c r="AL665" t="str">
        <f>IF(原始数据!AT666="","",IF(COUNTIF(原始数据!666:666,原始数据!AT666)&gt;1,"×",""))</f>
        <v/>
      </c>
      <c r="AM665" t="str">
        <f>IF(原始数据!AU666="","",IF(COUNTIF(原始数据!666:666,原始数据!AU666)&gt;1,"×",""))</f>
        <v/>
      </c>
      <c r="AN665" t="str">
        <f>IF(原始数据!AV666="","",IF(COUNTIF(原始数据!666:666,原始数据!AV666)&gt;1,"×",""))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IF(原始数据!X667="-","",IF(原始数据!X667="","",IF(COUNT(FIND(原始数据!X667,原始数据!667:667))=2,"×","")))</f>
        <v/>
      </c>
      <c r="W666" t="str">
        <f>IF(原始数据!Y667="","",IF(COUNTIF(原始数据!667:667,原始数据!Y667)&gt;1,"×",""))</f>
        <v/>
      </c>
      <c r="X666" t="str">
        <f>IF(原始数据!Z667="","",IF(COUNTIF(原始数据!667:667,原始数据!Z667)&gt;1,"×",""))</f>
        <v/>
      </c>
      <c r="Y666" t="str">
        <f>IF(原始数据!AB667="","",IF(COUNTIF(原始数据!667:667,原始数据!AB667)&gt;1,"×",""))</f>
        <v/>
      </c>
      <c r="Z666" t="str">
        <f>IF(原始数据!AC667="","",IF(COUNTIF(原始数据!667:667,原始数据!AC667)&gt;1,"×",""))</f>
        <v/>
      </c>
      <c r="AA666" t="str">
        <f>IF(原始数据!AE667="","",IF(COUNTIF(原始数据!667:667,原始数据!AE667)&gt;1,"×",""))</f>
        <v/>
      </c>
      <c r="AB666" t="str">
        <f>IF(原始数据!AF667="","",IF(COUNTIF(原始数据!667:667,原始数据!AF667)&gt;1,"×",""))</f>
        <v/>
      </c>
      <c r="AC666" t="str">
        <f>IF(原始数据!AK667="","",IF(COUNTIF(原始数据!667:667,原始数据!AK667)&gt;1,"×",""))</f>
        <v/>
      </c>
      <c r="AD666" t="str">
        <f>IF(原始数据!AL667="","",IF(COUNTIF(原始数据!667:667,原始数据!AL667)&gt;1,"×",""))</f>
        <v/>
      </c>
      <c r="AE666" t="str">
        <f>IF(原始数据!AM667="","",IF(COUNTIF(原始数据!667:667,原始数据!AM667)&gt;1,"×",""))</f>
        <v/>
      </c>
      <c r="AF666" t="str">
        <f>IF(原始数据!AN667="","",IF(COUNTIF(原始数据!667:667,原始数据!AN667)&gt;1,"×",""))</f>
        <v/>
      </c>
      <c r="AG666" t="str">
        <f>IF(原始数据!AO667="","",IF(COUNTIF(原始数据!667:667,原始数据!AO667)&gt;1,"×",""))</f>
        <v/>
      </c>
      <c r="AH666" t="str">
        <f>IF(原始数据!AP667="","",IF(COUNTIF(原始数据!667:667,原始数据!AP667)&gt;1,"×",""))</f>
        <v/>
      </c>
      <c r="AI666" t="str">
        <f>IF(原始数据!AQ667="","",IF(COUNTIF(原始数据!667:667,原始数据!AQ667)&gt;1,"×",""))</f>
        <v/>
      </c>
      <c r="AJ666" t="str">
        <f>IF(原始数据!AR667="","",IF(COUNTIF(原始数据!667:667,原始数据!AR667)&gt;1,"×",""))</f>
        <v/>
      </c>
      <c r="AK666" t="str">
        <f>IF(原始数据!AS667="","",IF(COUNTIF(原始数据!667:667,原始数据!AS667)&gt;1,"×",""))</f>
        <v/>
      </c>
      <c r="AL666" t="str">
        <f>IF(原始数据!AT667="","",IF(COUNTIF(原始数据!667:667,原始数据!AT667)&gt;1,"×",""))</f>
        <v/>
      </c>
      <c r="AM666" t="str">
        <f>IF(原始数据!AU667="","",IF(COUNTIF(原始数据!667:667,原始数据!AU667)&gt;1,"×",""))</f>
        <v/>
      </c>
      <c r="AN666" t="str">
        <f>IF(原始数据!AV667="","",IF(COUNTIF(原始数据!667:667,原始数据!AV667)&gt;1,"×",""))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IF(原始数据!X668="-","",IF(原始数据!X668="","",IF(COUNT(FIND(原始数据!X668,原始数据!668:668))=2,"×","")))</f>
        <v/>
      </c>
      <c r="W667" t="str">
        <f>IF(原始数据!Y668="","",IF(COUNTIF(原始数据!668:668,原始数据!Y668)&gt;1,"×",""))</f>
        <v/>
      </c>
      <c r="X667" t="str">
        <f>IF(原始数据!Z668="","",IF(COUNTIF(原始数据!668:668,原始数据!Z668)&gt;1,"×",""))</f>
        <v/>
      </c>
      <c r="Y667" t="str">
        <f>IF(原始数据!AB668="","",IF(COUNTIF(原始数据!668:668,原始数据!AB668)&gt;1,"×",""))</f>
        <v/>
      </c>
      <c r="Z667" t="str">
        <f>IF(原始数据!AC668="","",IF(COUNTIF(原始数据!668:668,原始数据!AC668)&gt;1,"×",""))</f>
        <v/>
      </c>
      <c r="AA667" t="str">
        <f>IF(原始数据!AE668="","",IF(COUNTIF(原始数据!668:668,原始数据!AE668)&gt;1,"×",""))</f>
        <v/>
      </c>
      <c r="AB667" t="str">
        <f>IF(原始数据!AF668="","",IF(COUNTIF(原始数据!668:668,原始数据!AF668)&gt;1,"×",""))</f>
        <v/>
      </c>
      <c r="AC667" t="str">
        <f>IF(原始数据!AK668="","",IF(COUNTIF(原始数据!668:668,原始数据!AK668)&gt;1,"×",""))</f>
        <v/>
      </c>
      <c r="AD667" t="str">
        <f>IF(原始数据!AL668="","",IF(COUNTIF(原始数据!668:668,原始数据!AL668)&gt;1,"×",""))</f>
        <v/>
      </c>
      <c r="AE667" t="str">
        <f>IF(原始数据!AM668="","",IF(COUNTIF(原始数据!668:668,原始数据!AM668)&gt;1,"×",""))</f>
        <v/>
      </c>
      <c r="AF667" t="str">
        <f>IF(原始数据!AN668="","",IF(COUNTIF(原始数据!668:668,原始数据!AN668)&gt;1,"×",""))</f>
        <v/>
      </c>
      <c r="AG667" t="str">
        <f>IF(原始数据!AO668="","",IF(COUNTIF(原始数据!668:668,原始数据!AO668)&gt;1,"×",""))</f>
        <v/>
      </c>
      <c r="AH667" t="str">
        <f>IF(原始数据!AP668="","",IF(COUNTIF(原始数据!668:668,原始数据!AP668)&gt;1,"×",""))</f>
        <v/>
      </c>
      <c r="AI667" t="str">
        <f>IF(原始数据!AQ668="","",IF(COUNTIF(原始数据!668:668,原始数据!AQ668)&gt;1,"×",""))</f>
        <v/>
      </c>
      <c r="AJ667" t="str">
        <f>IF(原始数据!AR668="","",IF(COUNTIF(原始数据!668:668,原始数据!AR668)&gt;1,"×",""))</f>
        <v/>
      </c>
      <c r="AK667" t="str">
        <f>IF(原始数据!AS668="","",IF(COUNTIF(原始数据!668:668,原始数据!AS668)&gt;1,"×",""))</f>
        <v/>
      </c>
      <c r="AL667" t="str">
        <f>IF(原始数据!AT668="","",IF(COUNTIF(原始数据!668:668,原始数据!AT668)&gt;1,"×",""))</f>
        <v/>
      </c>
      <c r="AM667" t="str">
        <f>IF(原始数据!AU668="","",IF(COUNTIF(原始数据!668:668,原始数据!AU668)&gt;1,"×",""))</f>
        <v/>
      </c>
      <c r="AN667" t="str">
        <f>IF(原始数据!AV668="","",IF(COUNTIF(原始数据!668:668,原始数据!AV668)&gt;1,"×",""))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IF(原始数据!X669="-","",IF(原始数据!X669="","",IF(COUNT(FIND(原始数据!X669,原始数据!669:669))=2,"×","")))</f>
        <v/>
      </c>
      <c r="W668" t="str">
        <f>IF(原始数据!Y669="","",IF(COUNTIF(原始数据!669:669,原始数据!Y669)&gt;1,"×",""))</f>
        <v/>
      </c>
      <c r="X668" t="str">
        <f>IF(原始数据!Z669="","",IF(COUNTIF(原始数据!669:669,原始数据!Z669)&gt;1,"×",""))</f>
        <v/>
      </c>
      <c r="Y668" t="str">
        <f>IF(原始数据!AB669="","",IF(COUNTIF(原始数据!669:669,原始数据!AB669)&gt;1,"×",""))</f>
        <v/>
      </c>
      <c r="Z668" t="str">
        <f>IF(原始数据!AC669="","",IF(COUNTIF(原始数据!669:669,原始数据!AC669)&gt;1,"×",""))</f>
        <v/>
      </c>
      <c r="AA668" t="str">
        <f>IF(原始数据!AE669="","",IF(COUNTIF(原始数据!669:669,原始数据!AE669)&gt;1,"×",""))</f>
        <v/>
      </c>
      <c r="AB668" t="str">
        <f>IF(原始数据!AF669="","",IF(COUNTIF(原始数据!669:669,原始数据!AF669)&gt;1,"×",""))</f>
        <v/>
      </c>
      <c r="AC668" t="str">
        <f>IF(原始数据!AK669="","",IF(COUNTIF(原始数据!669:669,原始数据!AK669)&gt;1,"×",""))</f>
        <v/>
      </c>
      <c r="AD668" t="str">
        <f>IF(原始数据!AL669="","",IF(COUNTIF(原始数据!669:669,原始数据!AL669)&gt;1,"×",""))</f>
        <v/>
      </c>
      <c r="AE668" t="str">
        <f>IF(原始数据!AM669="","",IF(COUNTIF(原始数据!669:669,原始数据!AM669)&gt;1,"×",""))</f>
        <v/>
      </c>
      <c r="AF668" t="str">
        <f>IF(原始数据!AN669="","",IF(COUNTIF(原始数据!669:669,原始数据!AN669)&gt;1,"×",""))</f>
        <v/>
      </c>
      <c r="AG668" t="str">
        <f>IF(原始数据!AO669="","",IF(COUNTIF(原始数据!669:669,原始数据!AO669)&gt;1,"×",""))</f>
        <v/>
      </c>
      <c r="AH668" t="str">
        <f>IF(原始数据!AP669="","",IF(COUNTIF(原始数据!669:669,原始数据!AP669)&gt;1,"×",""))</f>
        <v/>
      </c>
      <c r="AI668" t="str">
        <f>IF(原始数据!AQ669="","",IF(COUNTIF(原始数据!669:669,原始数据!AQ669)&gt;1,"×",""))</f>
        <v/>
      </c>
      <c r="AJ668" t="str">
        <f>IF(原始数据!AR669="","",IF(COUNTIF(原始数据!669:669,原始数据!AR669)&gt;1,"×",""))</f>
        <v/>
      </c>
      <c r="AK668" t="str">
        <f>IF(原始数据!AS669="","",IF(COUNTIF(原始数据!669:669,原始数据!AS669)&gt;1,"×",""))</f>
        <v/>
      </c>
      <c r="AL668" t="str">
        <f>IF(原始数据!AT669="","",IF(COUNTIF(原始数据!669:669,原始数据!AT669)&gt;1,"×",""))</f>
        <v/>
      </c>
      <c r="AM668" t="str">
        <f>IF(原始数据!AU669="","",IF(COUNTIF(原始数据!669:669,原始数据!AU669)&gt;1,"×",""))</f>
        <v/>
      </c>
      <c r="AN668" t="str">
        <f>IF(原始数据!AV669="","",IF(COUNTIF(原始数据!669:669,原始数据!AV669)&gt;1,"×",""))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IF(原始数据!X670="-","",IF(原始数据!X670="","",IF(COUNT(FIND(原始数据!X670,原始数据!670:670))=2,"×","")))</f>
        <v/>
      </c>
      <c r="W669" t="str">
        <f>IF(原始数据!Y670="","",IF(COUNTIF(原始数据!670:670,原始数据!Y670)&gt;1,"×",""))</f>
        <v/>
      </c>
      <c r="X669" t="str">
        <f>IF(原始数据!Z670="","",IF(COUNTIF(原始数据!670:670,原始数据!Z670)&gt;1,"×",""))</f>
        <v/>
      </c>
      <c r="Y669" t="str">
        <f>IF(原始数据!AB670="","",IF(COUNTIF(原始数据!670:670,原始数据!AB670)&gt;1,"×",""))</f>
        <v/>
      </c>
      <c r="Z669" t="str">
        <f>IF(原始数据!AC670="","",IF(COUNTIF(原始数据!670:670,原始数据!AC670)&gt;1,"×",""))</f>
        <v/>
      </c>
      <c r="AA669" t="str">
        <f>IF(原始数据!AE670="","",IF(COUNTIF(原始数据!670:670,原始数据!AE670)&gt;1,"×",""))</f>
        <v/>
      </c>
      <c r="AB669" t="str">
        <f>IF(原始数据!AF670="","",IF(COUNTIF(原始数据!670:670,原始数据!AF670)&gt;1,"×",""))</f>
        <v/>
      </c>
      <c r="AC669" t="str">
        <f>IF(原始数据!AK670="","",IF(COUNTIF(原始数据!670:670,原始数据!AK670)&gt;1,"×",""))</f>
        <v/>
      </c>
      <c r="AD669" t="str">
        <f>IF(原始数据!AL670="","",IF(COUNTIF(原始数据!670:670,原始数据!AL670)&gt;1,"×",""))</f>
        <v/>
      </c>
      <c r="AE669" t="str">
        <f>IF(原始数据!AM670="","",IF(COUNTIF(原始数据!670:670,原始数据!AM670)&gt;1,"×",""))</f>
        <v/>
      </c>
      <c r="AF669" t="str">
        <f>IF(原始数据!AN670="","",IF(COUNTIF(原始数据!670:670,原始数据!AN670)&gt;1,"×",""))</f>
        <v/>
      </c>
      <c r="AG669" t="str">
        <f>IF(原始数据!AO670="","",IF(COUNTIF(原始数据!670:670,原始数据!AO670)&gt;1,"×",""))</f>
        <v/>
      </c>
      <c r="AH669" t="str">
        <f>IF(原始数据!AP670="","",IF(COUNTIF(原始数据!670:670,原始数据!AP670)&gt;1,"×",""))</f>
        <v/>
      </c>
      <c r="AI669" t="str">
        <f>IF(原始数据!AQ670="","",IF(COUNTIF(原始数据!670:670,原始数据!AQ670)&gt;1,"×",""))</f>
        <v/>
      </c>
      <c r="AJ669" t="str">
        <f>IF(原始数据!AR670="","",IF(COUNTIF(原始数据!670:670,原始数据!AR670)&gt;1,"×",""))</f>
        <v/>
      </c>
      <c r="AK669" t="str">
        <f>IF(原始数据!AS670="","",IF(COUNTIF(原始数据!670:670,原始数据!AS670)&gt;1,"×",""))</f>
        <v/>
      </c>
      <c r="AL669" t="str">
        <f>IF(原始数据!AT670="","",IF(COUNTIF(原始数据!670:670,原始数据!AT670)&gt;1,"×",""))</f>
        <v/>
      </c>
      <c r="AM669" t="str">
        <f>IF(原始数据!AU670="","",IF(COUNTIF(原始数据!670:670,原始数据!AU670)&gt;1,"×",""))</f>
        <v/>
      </c>
      <c r="AN669" t="str">
        <f>IF(原始数据!AV670="","",IF(COUNTIF(原始数据!670:670,原始数据!AV670)&gt;1,"×",""))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IF(原始数据!X671="-","",IF(原始数据!X671="","",IF(COUNT(FIND(原始数据!X671,原始数据!671:671))=2,"×","")))</f>
        <v/>
      </c>
      <c r="W670" t="str">
        <f>IF(原始数据!Y671="","",IF(COUNTIF(原始数据!671:671,原始数据!Y671)&gt;1,"×",""))</f>
        <v/>
      </c>
      <c r="X670" t="str">
        <f>IF(原始数据!Z671="","",IF(COUNTIF(原始数据!671:671,原始数据!Z671)&gt;1,"×",""))</f>
        <v/>
      </c>
      <c r="Y670" t="str">
        <f>IF(原始数据!AB671="","",IF(COUNTIF(原始数据!671:671,原始数据!AB671)&gt;1,"×",""))</f>
        <v/>
      </c>
      <c r="Z670" t="str">
        <f>IF(原始数据!AC671="","",IF(COUNTIF(原始数据!671:671,原始数据!AC671)&gt;1,"×",""))</f>
        <v/>
      </c>
      <c r="AA670" t="str">
        <f>IF(原始数据!AE671="","",IF(COUNTIF(原始数据!671:671,原始数据!AE671)&gt;1,"×",""))</f>
        <v/>
      </c>
      <c r="AB670" t="str">
        <f>IF(原始数据!AF671="","",IF(COUNTIF(原始数据!671:671,原始数据!AF671)&gt;1,"×",""))</f>
        <v/>
      </c>
      <c r="AC670" t="str">
        <f>IF(原始数据!AK671="","",IF(COUNTIF(原始数据!671:671,原始数据!AK671)&gt;1,"×",""))</f>
        <v/>
      </c>
      <c r="AD670" t="str">
        <f>IF(原始数据!AL671="","",IF(COUNTIF(原始数据!671:671,原始数据!AL671)&gt;1,"×",""))</f>
        <v/>
      </c>
      <c r="AE670" t="str">
        <f>IF(原始数据!AM671="","",IF(COUNTIF(原始数据!671:671,原始数据!AM671)&gt;1,"×",""))</f>
        <v/>
      </c>
      <c r="AF670" t="str">
        <f>IF(原始数据!AN671="","",IF(COUNTIF(原始数据!671:671,原始数据!AN671)&gt;1,"×",""))</f>
        <v/>
      </c>
      <c r="AG670" t="str">
        <f>IF(原始数据!AO671="","",IF(COUNTIF(原始数据!671:671,原始数据!AO671)&gt;1,"×",""))</f>
        <v/>
      </c>
      <c r="AH670" t="str">
        <f>IF(原始数据!AP671="","",IF(COUNTIF(原始数据!671:671,原始数据!AP671)&gt;1,"×",""))</f>
        <v/>
      </c>
      <c r="AI670" t="str">
        <f>IF(原始数据!AQ671="","",IF(COUNTIF(原始数据!671:671,原始数据!AQ671)&gt;1,"×",""))</f>
        <v/>
      </c>
      <c r="AJ670" t="str">
        <f>IF(原始数据!AR671="","",IF(COUNTIF(原始数据!671:671,原始数据!AR671)&gt;1,"×",""))</f>
        <v/>
      </c>
      <c r="AK670" t="str">
        <f>IF(原始数据!AS671="","",IF(COUNTIF(原始数据!671:671,原始数据!AS671)&gt;1,"×",""))</f>
        <v/>
      </c>
      <c r="AL670" t="str">
        <f>IF(原始数据!AT671="","",IF(COUNTIF(原始数据!671:671,原始数据!AT671)&gt;1,"×",""))</f>
        <v/>
      </c>
      <c r="AM670" t="str">
        <f>IF(原始数据!AU671="","",IF(COUNTIF(原始数据!671:671,原始数据!AU671)&gt;1,"×",""))</f>
        <v/>
      </c>
      <c r="AN670" t="str">
        <f>IF(原始数据!AV671="","",IF(COUNTIF(原始数据!671:671,原始数据!AV671)&gt;1,"×",""))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IF(原始数据!X672="-","",IF(原始数据!X672="","",IF(COUNT(FIND(原始数据!X672,原始数据!672:672))=2,"×","")))</f>
        <v/>
      </c>
      <c r="W671" t="str">
        <f>IF(原始数据!Y672="","",IF(COUNTIF(原始数据!672:672,原始数据!Y672)&gt;1,"×",""))</f>
        <v/>
      </c>
      <c r="X671" t="str">
        <f>IF(原始数据!Z672="","",IF(COUNTIF(原始数据!672:672,原始数据!Z672)&gt;1,"×",""))</f>
        <v/>
      </c>
      <c r="Y671" t="str">
        <f>IF(原始数据!AB672="","",IF(COUNTIF(原始数据!672:672,原始数据!AB672)&gt;1,"×",""))</f>
        <v/>
      </c>
      <c r="Z671" t="str">
        <f>IF(原始数据!AC672="","",IF(COUNTIF(原始数据!672:672,原始数据!AC672)&gt;1,"×",""))</f>
        <v/>
      </c>
      <c r="AA671" t="str">
        <f>IF(原始数据!AE672="","",IF(COUNTIF(原始数据!672:672,原始数据!AE672)&gt;1,"×",""))</f>
        <v/>
      </c>
      <c r="AB671" t="str">
        <f>IF(原始数据!AF672="","",IF(COUNTIF(原始数据!672:672,原始数据!AF672)&gt;1,"×",""))</f>
        <v/>
      </c>
      <c r="AC671" t="str">
        <f>IF(原始数据!AK672="","",IF(COUNTIF(原始数据!672:672,原始数据!AK672)&gt;1,"×",""))</f>
        <v/>
      </c>
      <c r="AD671" t="str">
        <f>IF(原始数据!AL672="","",IF(COUNTIF(原始数据!672:672,原始数据!AL672)&gt;1,"×",""))</f>
        <v/>
      </c>
      <c r="AE671" t="str">
        <f>IF(原始数据!AM672="","",IF(COUNTIF(原始数据!672:672,原始数据!AM672)&gt;1,"×",""))</f>
        <v/>
      </c>
      <c r="AF671" t="str">
        <f>IF(原始数据!AN672="","",IF(COUNTIF(原始数据!672:672,原始数据!AN672)&gt;1,"×",""))</f>
        <v/>
      </c>
      <c r="AG671" t="str">
        <f>IF(原始数据!AO672="","",IF(COUNTIF(原始数据!672:672,原始数据!AO672)&gt;1,"×",""))</f>
        <v/>
      </c>
      <c r="AH671" t="str">
        <f>IF(原始数据!AP672="","",IF(COUNTIF(原始数据!672:672,原始数据!AP672)&gt;1,"×",""))</f>
        <v/>
      </c>
      <c r="AI671" t="str">
        <f>IF(原始数据!AQ672="","",IF(COUNTIF(原始数据!672:672,原始数据!AQ672)&gt;1,"×",""))</f>
        <v/>
      </c>
      <c r="AJ671" t="str">
        <f>IF(原始数据!AR672="","",IF(COUNTIF(原始数据!672:672,原始数据!AR672)&gt;1,"×",""))</f>
        <v/>
      </c>
      <c r="AK671" t="str">
        <f>IF(原始数据!AS672="","",IF(COUNTIF(原始数据!672:672,原始数据!AS672)&gt;1,"×",""))</f>
        <v/>
      </c>
      <c r="AL671" t="str">
        <f>IF(原始数据!AT672="","",IF(COUNTIF(原始数据!672:672,原始数据!AT672)&gt;1,"×",""))</f>
        <v/>
      </c>
      <c r="AM671" t="str">
        <f>IF(原始数据!AU672="","",IF(COUNTIF(原始数据!672:672,原始数据!AU672)&gt;1,"×",""))</f>
        <v/>
      </c>
      <c r="AN671" t="str">
        <f>IF(原始数据!AV672="","",IF(COUNTIF(原始数据!672:672,原始数据!AV672)&gt;1,"×",""))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IF(原始数据!X673="-","",IF(原始数据!X673="","",IF(COUNT(FIND(原始数据!X673,原始数据!673:673))=2,"×","")))</f>
        <v/>
      </c>
      <c r="W672" t="str">
        <f>IF(原始数据!Y673="","",IF(COUNTIF(原始数据!673:673,原始数据!Y673)&gt;1,"×",""))</f>
        <v/>
      </c>
      <c r="X672" t="str">
        <f>IF(原始数据!Z673="","",IF(COUNTIF(原始数据!673:673,原始数据!Z673)&gt;1,"×",""))</f>
        <v/>
      </c>
      <c r="Y672" t="str">
        <f>IF(原始数据!AB673="","",IF(COUNTIF(原始数据!673:673,原始数据!AB673)&gt;1,"×",""))</f>
        <v/>
      </c>
      <c r="Z672" t="str">
        <f>IF(原始数据!AC673="","",IF(COUNTIF(原始数据!673:673,原始数据!AC673)&gt;1,"×",""))</f>
        <v/>
      </c>
      <c r="AA672" t="str">
        <f>IF(原始数据!AE673="","",IF(COUNTIF(原始数据!673:673,原始数据!AE673)&gt;1,"×",""))</f>
        <v/>
      </c>
      <c r="AB672" t="str">
        <f>IF(原始数据!AF673="","",IF(COUNTIF(原始数据!673:673,原始数据!AF673)&gt;1,"×",""))</f>
        <v/>
      </c>
      <c r="AC672" t="str">
        <f>IF(原始数据!AK673="","",IF(COUNTIF(原始数据!673:673,原始数据!AK673)&gt;1,"×",""))</f>
        <v/>
      </c>
      <c r="AD672" t="str">
        <f>IF(原始数据!AL673="","",IF(COUNTIF(原始数据!673:673,原始数据!AL673)&gt;1,"×",""))</f>
        <v/>
      </c>
      <c r="AE672" t="str">
        <f>IF(原始数据!AM673="","",IF(COUNTIF(原始数据!673:673,原始数据!AM673)&gt;1,"×",""))</f>
        <v/>
      </c>
      <c r="AF672" t="str">
        <f>IF(原始数据!AN673="","",IF(COUNTIF(原始数据!673:673,原始数据!AN673)&gt;1,"×",""))</f>
        <v/>
      </c>
      <c r="AG672" t="str">
        <f>IF(原始数据!AO673="","",IF(COUNTIF(原始数据!673:673,原始数据!AO673)&gt;1,"×",""))</f>
        <v/>
      </c>
      <c r="AH672" t="str">
        <f>IF(原始数据!AP673="","",IF(COUNTIF(原始数据!673:673,原始数据!AP673)&gt;1,"×",""))</f>
        <v/>
      </c>
      <c r="AI672" t="str">
        <f>IF(原始数据!AQ673="","",IF(COUNTIF(原始数据!673:673,原始数据!AQ673)&gt;1,"×",""))</f>
        <v/>
      </c>
      <c r="AJ672" t="str">
        <f>IF(原始数据!AR673="","",IF(COUNTIF(原始数据!673:673,原始数据!AR673)&gt;1,"×",""))</f>
        <v/>
      </c>
      <c r="AK672" t="str">
        <f>IF(原始数据!AS673="","",IF(COUNTIF(原始数据!673:673,原始数据!AS673)&gt;1,"×",""))</f>
        <v/>
      </c>
      <c r="AL672" t="str">
        <f>IF(原始数据!AT673="","",IF(COUNTIF(原始数据!673:673,原始数据!AT673)&gt;1,"×",""))</f>
        <v/>
      </c>
      <c r="AM672" t="str">
        <f>IF(原始数据!AU673="","",IF(COUNTIF(原始数据!673:673,原始数据!AU673)&gt;1,"×",""))</f>
        <v/>
      </c>
      <c r="AN672" t="str">
        <f>IF(原始数据!AV673="","",IF(COUNTIF(原始数据!673:673,原始数据!AV673)&gt;1,"×",""))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IF(原始数据!X674="-","",IF(原始数据!X674="","",IF(COUNT(FIND(原始数据!X674,原始数据!674:674))=2,"×","")))</f>
        <v/>
      </c>
      <c r="W673" t="str">
        <f>IF(原始数据!Y674="","",IF(COUNTIF(原始数据!674:674,原始数据!Y674)&gt;1,"×",""))</f>
        <v/>
      </c>
      <c r="X673" t="str">
        <f>IF(原始数据!Z674="","",IF(COUNTIF(原始数据!674:674,原始数据!Z674)&gt;1,"×",""))</f>
        <v/>
      </c>
      <c r="Y673" t="str">
        <f>IF(原始数据!AB674="","",IF(COUNTIF(原始数据!674:674,原始数据!AB674)&gt;1,"×",""))</f>
        <v/>
      </c>
      <c r="Z673" t="str">
        <f>IF(原始数据!AC674="","",IF(COUNTIF(原始数据!674:674,原始数据!AC674)&gt;1,"×",""))</f>
        <v/>
      </c>
      <c r="AA673" t="str">
        <f>IF(原始数据!AE674="","",IF(COUNTIF(原始数据!674:674,原始数据!AE674)&gt;1,"×",""))</f>
        <v/>
      </c>
      <c r="AB673" t="str">
        <f>IF(原始数据!AF674="","",IF(COUNTIF(原始数据!674:674,原始数据!AF674)&gt;1,"×",""))</f>
        <v/>
      </c>
      <c r="AC673" t="str">
        <f>IF(原始数据!AK674="","",IF(COUNTIF(原始数据!674:674,原始数据!AK674)&gt;1,"×",""))</f>
        <v/>
      </c>
      <c r="AD673" t="str">
        <f>IF(原始数据!AL674="","",IF(COUNTIF(原始数据!674:674,原始数据!AL674)&gt;1,"×",""))</f>
        <v/>
      </c>
      <c r="AE673" t="str">
        <f>IF(原始数据!AM674="","",IF(COUNTIF(原始数据!674:674,原始数据!AM674)&gt;1,"×",""))</f>
        <v/>
      </c>
      <c r="AF673" t="str">
        <f>IF(原始数据!AN674="","",IF(COUNTIF(原始数据!674:674,原始数据!AN674)&gt;1,"×",""))</f>
        <v/>
      </c>
      <c r="AG673" t="str">
        <f>IF(原始数据!AO674="","",IF(COUNTIF(原始数据!674:674,原始数据!AO674)&gt;1,"×",""))</f>
        <v/>
      </c>
      <c r="AH673" t="str">
        <f>IF(原始数据!AP674="","",IF(COUNTIF(原始数据!674:674,原始数据!AP674)&gt;1,"×",""))</f>
        <v/>
      </c>
      <c r="AI673" t="str">
        <f>IF(原始数据!AQ674="","",IF(COUNTIF(原始数据!674:674,原始数据!AQ674)&gt;1,"×",""))</f>
        <v/>
      </c>
      <c r="AJ673" t="str">
        <f>IF(原始数据!AR674="","",IF(COUNTIF(原始数据!674:674,原始数据!AR674)&gt;1,"×",""))</f>
        <v/>
      </c>
      <c r="AK673" t="str">
        <f>IF(原始数据!AS674="","",IF(COUNTIF(原始数据!674:674,原始数据!AS674)&gt;1,"×",""))</f>
        <v/>
      </c>
      <c r="AL673" t="str">
        <f>IF(原始数据!AT674="","",IF(COUNTIF(原始数据!674:674,原始数据!AT674)&gt;1,"×",""))</f>
        <v/>
      </c>
      <c r="AM673" t="str">
        <f>IF(原始数据!AU674="","",IF(COUNTIF(原始数据!674:674,原始数据!AU674)&gt;1,"×",""))</f>
        <v/>
      </c>
      <c r="AN673" t="str">
        <f>IF(原始数据!AV674="","",IF(COUNTIF(原始数据!674:674,原始数据!AV674)&gt;1,"×",""))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IF(原始数据!X675="-","",IF(原始数据!X675="","",IF(COUNT(FIND(原始数据!X675,原始数据!675:675))=2,"×","")))</f>
        <v/>
      </c>
      <c r="W674" t="str">
        <f>IF(原始数据!Y675="","",IF(COUNTIF(原始数据!675:675,原始数据!Y675)&gt;1,"×",""))</f>
        <v/>
      </c>
      <c r="X674" t="str">
        <f>IF(原始数据!Z675="","",IF(COUNTIF(原始数据!675:675,原始数据!Z675)&gt;1,"×",""))</f>
        <v/>
      </c>
      <c r="Y674" t="str">
        <f>IF(原始数据!AB675="","",IF(COUNTIF(原始数据!675:675,原始数据!AB675)&gt;1,"×",""))</f>
        <v/>
      </c>
      <c r="Z674" t="str">
        <f>IF(原始数据!AC675="","",IF(COUNTIF(原始数据!675:675,原始数据!AC675)&gt;1,"×",""))</f>
        <v/>
      </c>
      <c r="AA674" t="str">
        <f>IF(原始数据!AE675="","",IF(COUNTIF(原始数据!675:675,原始数据!AE675)&gt;1,"×",""))</f>
        <v/>
      </c>
      <c r="AB674" t="str">
        <f>IF(原始数据!AF675="","",IF(COUNTIF(原始数据!675:675,原始数据!AF675)&gt;1,"×",""))</f>
        <v/>
      </c>
      <c r="AC674" t="str">
        <f>IF(原始数据!AK675="","",IF(COUNTIF(原始数据!675:675,原始数据!AK675)&gt;1,"×",""))</f>
        <v/>
      </c>
      <c r="AD674" t="str">
        <f>IF(原始数据!AL675="","",IF(COUNTIF(原始数据!675:675,原始数据!AL675)&gt;1,"×",""))</f>
        <v/>
      </c>
      <c r="AE674" t="str">
        <f>IF(原始数据!AM675="","",IF(COUNTIF(原始数据!675:675,原始数据!AM675)&gt;1,"×",""))</f>
        <v/>
      </c>
      <c r="AF674" t="str">
        <f>IF(原始数据!AN675="","",IF(COUNTIF(原始数据!675:675,原始数据!AN675)&gt;1,"×",""))</f>
        <v/>
      </c>
      <c r="AG674" t="str">
        <f>IF(原始数据!AO675="","",IF(COUNTIF(原始数据!675:675,原始数据!AO675)&gt;1,"×",""))</f>
        <v/>
      </c>
      <c r="AH674" t="str">
        <f>IF(原始数据!AP675="","",IF(COUNTIF(原始数据!675:675,原始数据!AP675)&gt;1,"×",""))</f>
        <v/>
      </c>
      <c r="AI674" t="str">
        <f>IF(原始数据!AQ675="","",IF(COUNTIF(原始数据!675:675,原始数据!AQ675)&gt;1,"×",""))</f>
        <v/>
      </c>
      <c r="AJ674" t="str">
        <f>IF(原始数据!AR675="","",IF(COUNTIF(原始数据!675:675,原始数据!AR675)&gt;1,"×",""))</f>
        <v/>
      </c>
      <c r="AK674" t="str">
        <f>IF(原始数据!AS675="","",IF(COUNTIF(原始数据!675:675,原始数据!AS675)&gt;1,"×",""))</f>
        <v/>
      </c>
      <c r="AL674" t="str">
        <f>IF(原始数据!AT675="","",IF(COUNTIF(原始数据!675:675,原始数据!AT675)&gt;1,"×",""))</f>
        <v/>
      </c>
      <c r="AM674" t="str">
        <f>IF(原始数据!AU675="","",IF(COUNTIF(原始数据!675:675,原始数据!AU675)&gt;1,"×",""))</f>
        <v/>
      </c>
      <c r="AN674" t="str">
        <f>IF(原始数据!AV675="","",IF(COUNTIF(原始数据!675:675,原始数据!AV675)&gt;1,"×",""))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IF(原始数据!X676="-","",IF(原始数据!X676="","",IF(COUNT(FIND(原始数据!X676,原始数据!676:676))=2,"×","")))</f>
        <v/>
      </c>
      <c r="W675" t="str">
        <f>IF(原始数据!Y676="","",IF(COUNTIF(原始数据!676:676,原始数据!Y676)&gt;1,"×",""))</f>
        <v/>
      </c>
      <c r="X675" t="str">
        <f>IF(原始数据!Z676="","",IF(COUNTIF(原始数据!676:676,原始数据!Z676)&gt;1,"×",""))</f>
        <v/>
      </c>
      <c r="Y675" t="str">
        <f>IF(原始数据!AB676="","",IF(COUNTIF(原始数据!676:676,原始数据!AB676)&gt;1,"×",""))</f>
        <v/>
      </c>
      <c r="Z675" t="str">
        <f>IF(原始数据!AC676="","",IF(COUNTIF(原始数据!676:676,原始数据!AC676)&gt;1,"×",""))</f>
        <v/>
      </c>
      <c r="AA675" t="str">
        <f>IF(原始数据!AE676="","",IF(COUNTIF(原始数据!676:676,原始数据!AE676)&gt;1,"×",""))</f>
        <v/>
      </c>
      <c r="AB675" t="str">
        <f>IF(原始数据!AF676="","",IF(COUNTIF(原始数据!676:676,原始数据!AF676)&gt;1,"×",""))</f>
        <v/>
      </c>
      <c r="AC675" t="str">
        <f>IF(原始数据!AK676="","",IF(COUNTIF(原始数据!676:676,原始数据!AK676)&gt;1,"×",""))</f>
        <v/>
      </c>
      <c r="AD675" t="str">
        <f>IF(原始数据!AL676="","",IF(COUNTIF(原始数据!676:676,原始数据!AL676)&gt;1,"×",""))</f>
        <v/>
      </c>
      <c r="AE675" t="str">
        <f>IF(原始数据!AM676="","",IF(COUNTIF(原始数据!676:676,原始数据!AM676)&gt;1,"×",""))</f>
        <v/>
      </c>
      <c r="AF675" t="str">
        <f>IF(原始数据!AN676="","",IF(COUNTIF(原始数据!676:676,原始数据!AN676)&gt;1,"×",""))</f>
        <v/>
      </c>
      <c r="AG675" t="str">
        <f>IF(原始数据!AO676="","",IF(COUNTIF(原始数据!676:676,原始数据!AO676)&gt;1,"×",""))</f>
        <v/>
      </c>
      <c r="AH675" t="str">
        <f>IF(原始数据!AP676="","",IF(COUNTIF(原始数据!676:676,原始数据!AP676)&gt;1,"×",""))</f>
        <v/>
      </c>
      <c r="AI675" t="str">
        <f>IF(原始数据!AQ676="","",IF(COUNTIF(原始数据!676:676,原始数据!AQ676)&gt;1,"×",""))</f>
        <v/>
      </c>
      <c r="AJ675" t="str">
        <f>IF(原始数据!AR676="","",IF(COUNTIF(原始数据!676:676,原始数据!AR676)&gt;1,"×",""))</f>
        <v/>
      </c>
      <c r="AK675" t="str">
        <f>IF(原始数据!AS676="","",IF(COUNTIF(原始数据!676:676,原始数据!AS676)&gt;1,"×",""))</f>
        <v/>
      </c>
      <c r="AL675" t="str">
        <f>IF(原始数据!AT676="","",IF(COUNTIF(原始数据!676:676,原始数据!AT676)&gt;1,"×",""))</f>
        <v/>
      </c>
      <c r="AM675" t="str">
        <f>IF(原始数据!AU676="","",IF(COUNTIF(原始数据!676:676,原始数据!AU676)&gt;1,"×",""))</f>
        <v/>
      </c>
      <c r="AN675" t="str">
        <f>IF(原始数据!AV676="","",IF(COUNTIF(原始数据!676:676,原始数据!AV676)&gt;1,"×",""))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IF(原始数据!X677="-","",IF(原始数据!X677="","",IF(COUNT(FIND(原始数据!X677,原始数据!677:677))=2,"×","")))</f>
        <v/>
      </c>
      <c r="W676" t="str">
        <f>IF(原始数据!Y677="","",IF(COUNTIF(原始数据!677:677,原始数据!Y677)&gt;1,"×",""))</f>
        <v/>
      </c>
      <c r="X676" t="str">
        <f>IF(原始数据!Z677="","",IF(COUNTIF(原始数据!677:677,原始数据!Z677)&gt;1,"×",""))</f>
        <v/>
      </c>
      <c r="Y676" t="str">
        <f>IF(原始数据!AB677="","",IF(COUNTIF(原始数据!677:677,原始数据!AB677)&gt;1,"×",""))</f>
        <v/>
      </c>
      <c r="Z676" t="str">
        <f>IF(原始数据!AC677="","",IF(COUNTIF(原始数据!677:677,原始数据!AC677)&gt;1,"×",""))</f>
        <v/>
      </c>
      <c r="AA676" t="str">
        <f>IF(原始数据!AE677="","",IF(COUNTIF(原始数据!677:677,原始数据!AE677)&gt;1,"×",""))</f>
        <v/>
      </c>
      <c r="AB676" t="str">
        <f>IF(原始数据!AF677="","",IF(COUNTIF(原始数据!677:677,原始数据!AF677)&gt;1,"×",""))</f>
        <v/>
      </c>
      <c r="AC676" t="str">
        <f>IF(原始数据!AK677="","",IF(COUNTIF(原始数据!677:677,原始数据!AK677)&gt;1,"×",""))</f>
        <v/>
      </c>
      <c r="AD676" t="str">
        <f>IF(原始数据!AL677="","",IF(COUNTIF(原始数据!677:677,原始数据!AL677)&gt;1,"×",""))</f>
        <v/>
      </c>
      <c r="AE676" t="str">
        <f>IF(原始数据!AM677="","",IF(COUNTIF(原始数据!677:677,原始数据!AM677)&gt;1,"×",""))</f>
        <v/>
      </c>
      <c r="AF676" t="str">
        <f>IF(原始数据!AN677="","",IF(COUNTIF(原始数据!677:677,原始数据!AN677)&gt;1,"×",""))</f>
        <v/>
      </c>
      <c r="AG676" t="str">
        <f>IF(原始数据!AO677="","",IF(COUNTIF(原始数据!677:677,原始数据!AO677)&gt;1,"×",""))</f>
        <v/>
      </c>
      <c r="AH676" t="str">
        <f>IF(原始数据!AP677="","",IF(COUNTIF(原始数据!677:677,原始数据!AP677)&gt;1,"×",""))</f>
        <v/>
      </c>
      <c r="AI676" t="str">
        <f>IF(原始数据!AQ677="","",IF(COUNTIF(原始数据!677:677,原始数据!AQ677)&gt;1,"×",""))</f>
        <v/>
      </c>
      <c r="AJ676" t="str">
        <f>IF(原始数据!AR677="","",IF(COUNTIF(原始数据!677:677,原始数据!AR677)&gt;1,"×",""))</f>
        <v/>
      </c>
      <c r="AK676" t="str">
        <f>IF(原始数据!AS677="","",IF(COUNTIF(原始数据!677:677,原始数据!AS677)&gt;1,"×",""))</f>
        <v/>
      </c>
      <c r="AL676" t="str">
        <f>IF(原始数据!AT677="","",IF(COUNTIF(原始数据!677:677,原始数据!AT677)&gt;1,"×",""))</f>
        <v/>
      </c>
      <c r="AM676" t="str">
        <f>IF(原始数据!AU677="","",IF(COUNTIF(原始数据!677:677,原始数据!AU677)&gt;1,"×",""))</f>
        <v/>
      </c>
      <c r="AN676" t="str">
        <f>IF(原始数据!AV677="","",IF(COUNTIF(原始数据!677:677,原始数据!AV677)&gt;1,"×",""))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IF(原始数据!X678="-","",IF(原始数据!X678="","",IF(COUNT(FIND(原始数据!X678,原始数据!678:678))=2,"×","")))</f>
        <v/>
      </c>
      <c r="W677" t="str">
        <f>IF(原始数据!Y678="","",IF(COUNTIF(原始数据!678:678,原始数据!Y678)&gt;1,"×",""))</f>
        <v/>
      </c>
      <c r="X677" t="str">
        <f>IF(原始数据!Z678="","",IF(COUNTIF(原始数据!678:678,原始数据!Z678)&gt;1,"×",""))</f>
        <v/>
      </c>
      <c r="Y677" t="str">
        <f>IF(原始数据!AB678="","",IF(COUNTIF(原始数据!678:678,原始数据!AB678)&gt;1,"×",""))</f>
        <v/>
      </c>
      <c r="Z677" t="str">
        <f>IF(原始数据!AC678="","",IF(COUNTIF(原始数据!678:678,原始数据!AC678)&gt;1,"×",""))</f>
        <v/>
      </c>
      <c r="AA677" t="str">
        <f>IF(原始数据!AE678="","",IF(COUNTIF(原始数据!678:678,原始数据!AE678)&gt;1,"×",""))</f>
        <v/>
      </c>
      <c r="AB677" t="str">
        <f>IF(原始数据!AF678="","",IF(COUNTIF(原始数据!678:678,原始数据!AF678)&gt;1,"×",""))</f>
        <v/>
      </c>
      <c r="AC677" t="str">
        <f>IF(原始数据!AK678="","",IF(COUNTIF(原始数据!678:678,原始数据!AK678)&gt;1,"×",""))</f>
        <v/>
      </c>
      <c r="AD677" t="str">
        <f>IF(原始数据!AL678="","",IF(COUNTIF(原始数据!678:678,原始数据!AL678)&gt;1,"×",""))</f>
        <v/>
      </c>
      <c r="AE677" t="str">
        <f>IF(原始数据!AM678="","",IF(COUNTIF(原始数据!678:678,原始数据!AM678)&gt;1,"×",""))</f>
        <v/>
      </c>
      <c r="AF677" t="str">
        <f>IF(原始数据!AN678="","",IF(COUNTIF(原始数据!678:678,原始数据!AN678)&gt;1,"×",""))</f>
        <v/>
      </c>
      <c r="AG677" t="str">
        <f>IF(原始数据!AO678="","",IF(COUNTIF(原始数据!678:678,原始数据!AO678)&gt;1,"×",""))</f>
        <v/>
      </c>
      <c r="AH677" t="str">
        <f>IF(原始数据!AP678="","",IF(COUNTIF(原始数据!678:678,原始数据!AP678)&gt;1,"×",""))</f>
        <v/>
      </c>
      <c r="AI677" t="str">
        <f>IF(原始数据!AQ678="","",IF(COUNTIF(原始数据!678:678,原始数据!AQ678)&gt;1,"×",""))</f>
        <v/>
      </c>
      <c r="AJ677" t="str">
        <f>IF(原始数据!AR678="","",IF(COUNTIF(原始数据!678:678,原始数据!AR678)&gt;1,"×",""))</f>
        <v/>
      </c>
      <c r="AK677" t="str">
        <f>IF(原始数据!AS678="","",IF(COUNTIF(原始数据!678:678,原始数据!AS678)&gt;1,"×",""))</f>
        <v/>
      </c>
      <c r="AL677" t="str">
        <f>IF(原始数据!AT678="","",IF(COUNTIF(原始数据!678:678,原始数据!AT678)&gt;1,"×",""))</f>
        <v/>
      </c>
      <c r="AM677" t="str">
        <f>IF(原始数据!AU678="","",IF(COUNTIF(原始数据!678:678,原始数据!AU678)&gt;1,"×",""))</f>
        <v/>
      </c>
      <c r="AN677" t="str">
        <f>IF(原始数据!AV678="","",IF(COUNTIF(原始数据!678:678,原始数据!AV678)&gt;1,"×",""))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IF(原始数据!X679="-","",IF(原始数据!X679="","",IF(COUNT(FIND(原始数据!X679,原始数据!679:679))=2,"×","")))</f>
        <v/>
      </c>
      <c r="W678" t="str">
        <f>IF(原始数据!Y679="","",IF(COUNTIF(原始数据!679:679,原始数据!Y679)&gt;1,"×",""))</f>
        <v/>
      </c>
      <c r="X678" t="str">
        <f>IF(原始数据!Z679="","",IF(COUNTIF(原始数据!679:679,原始数据!Z679)&gt;1,"×",""))</f>
        <v/>
      </c>
      <c r="Y678" t="str">
        <f>IF(原始数据!AB679="","",IF(COUNTIF(原始数据!679:679,原始数据!AB679)&gt;1,"×",""))</f>
        <v/>
      </c>
      <c r="Z678" t="str">
        <f>IF(原始数据!AC679="","",IF(COUNTIF(原始数据!679:679,原始数据!AC679)&gt;1,"×",""))</f>
        <v/>
      </c>
      <c r="AA678" t="str">
        <f>IF(原始数据!AE679="","",IF(COUNTIF(原始数据!679:679,原始数据!AE679)&gt;1,"×",""))</f>
        <v/>
      </c>
      <c r="AB678" t="str">
        <f>IF(原始数据!AF679="","",IF(COUNTIF(原始数据!679:679,原始数据!AF679)&gt;1,"×",""))</f>
        <v/>
      </c>
      <c r="AC678" t="str">
        <f>IF(原始数据!AK679="","",IF(COUNTIF(原始数据!679:679,原始数据!AK679)&gt;1,"×",""))</f>
        <v/>
      </c>
      <c r="AD678" t="str">
        <f>IF(原始数据!AL679="","",IF(COUNTIF(原始数据!679:679,原始数据!AL679)&gt;1,"×",""))</f>
        <v/>
      </c>
      <c r="AE678" t="str">
        <f>IF(原始数据!AM679="","",IF(COUNTIF(原始数据!679:679,原始数据!AM679)&gt;1,"×",""))</f>
        <v/>
      </c>
      <c r="AF678" t="str">
        <f>IF(原始数据!AN679="","",IF(COUNTIF(原始数据!679:679,原始数据!AN679)&gt;1,"×",""))</f>
        <v/>
      </c>
      <c r="AG678" t="str">
        <f>IF(原始数据!AO679="","",IF(COUNTIF(原始数据!679:679,原始数据!AO679)&gt;1,"×",""))</f>
        <v/>
      </c>
      <c r="AH678" t="str">
        <f>IF(原始数据!AP679="","",IF(COUNTIF(原始数据!679:679,原始数据!AP679)&gt;1,"×",""))</f>
        <v/>
      </c>
      <c r="AI678" t="str">
        <f>IF(原始数据!AQ679="","",IF(COUNTIF(原始数据!679:679,原始数据!AQ679)&gt;1,"×",""))</f>
        <v/>
      </c>
      <c r="AJ678" t="str">
        <f>IF(原始数据!AR679="","",IF(COUNTIF(原始数据!679:679,原始数据!AR679)&gt;1,"×",""))</f>
        <v/>
      </c>
      <c r="AK678" t="str">
        <f>IF(原始数据!AS679="","",IF(COUNTIF(原始数据!679:679,原始数据!AS679)&gt;1,"×",""))</f>
        <v/>
      </c>
      <c r="AL678" t="str">
        <f>IF(原始数据!AT679="","",IF(COUNTIF(原始数据!679:679,原始数据!AT679)&gt;1,"×",""))</f>
        <v/>
      </c>
      <c r="AM678" t="str">
        <f>IF(原始数据!AU679="","",IF(COUNTIF(原始数据!679:679,原始数据!AU679)&gt;1,"×",""))</f>
        <v/>
      </c>
      <c r="AN678" t="str">
        <f>IF(原始数据!AV679="","",IF(COUNTIF(原始数据!679:679,原始数据!AV679)&gt;1,"×",""))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IF(原始数据!X680="-","",IF(原始数据!X680="","",IF(COUNT(FIND(原始数据!X680,原始数据!680:680))=2,"×","")))</f>
        <v/>
      </c>
      <c r="W679" t="str">
        <f>IF(原始数据!Y680="","",IF(COUNTIF(原始数据!680:680,原始数据!Y680)&gt;1,"×",""))</f>
        <v/>
      </c>
      <c r="X679" t="str">
        <f>IF(原始数据!Z680="","",IF(COUNTIF(原始数据!680:680,原始数据!Z680)&gt;1,"×",""))</f>
        <v/>
      </c>
      <c r="Y679" t="str">
        <f>IF(原始数据!AB680="","",IF(COUNTIF(原始数据!680:680,原始数据!AB680)&gt;1,"×",""))</f>
        <v/>
      </c>
      <c r="Z679" t="str">
        <f>IF(原始数据!AC680="","",IF(COUNTIF(原始数据!680:680,原始数据!AC680)&gt;1,"×",""))</f>
        <v/>
      </c>
      <c r="AA679" t="str">
        <f>IF(原始数据!AE680="","",IF(COUNTIF(原始数据!680:680,原始数据!AE680)&gt;1,"×",""))</f>
        <v/>
      </c>
      <c r="AB679" t="str">
        <f>IF(原始数据!AF680="","",IF(COUNTIF(原始数据!680:680,原始数据!AF680)&gt;1,"×",""))</f>
        <v/>
      </c>
      <c r="AC679" t="str">
        <f>IF(原始数据!AK680="","",IF(COUNTIF(原始数据!680:680,原始数据!AK680)&gt;1,"×",""))</f>
        <v/>
      </c>
      <c r="AD679" t="str">
        <f>IF(原始数据!AL680="","",IF(COUNTIF(原始数据!680:680,原始数据!AL680)&gt;1,"×",""))</f>
        <v/>
      </c>
      <c r="AE679" t="str">
        <f>IF(原始数据!AM680="","",IF(COUNTIF(原始数据!680:680,原始数据!AM680)&gt;1,"×",""))</f>
        <v/>
      </c>
      <c r="AF679" t="str">
        <f>IF(原始数据!AN680="","",IF(COUNTIF(原始数据!680:680,原始数据!AN680)&gt;1,"×",""))</f>
        <v/>
      </c>
      <c r="AG679" t="str">
        <f>IF(原始数据!AO680="","",IF(COUNTIF(原始数据!680:680,原始数据!AO680)&gt;1,"×",""))</f>
        <v/>
      </c>
      <c r="AH679" t="str">
        <f>IF(原始数据!AP680="","",IF(COUNTIF(原始数据!680:680,原始数据!AP680)&gt;1,"×",""))</f>
        <v/>
      </c>
      <c r="AI679" t="str">
        <f>IF(原始数据!AQ680="","",IF(COUNTIF(原始数据!680:680,原始数据!AQ680)&gt;1,"×",""))</f>
        <v/>
      </c>
      <c r="AJ679" t="str">
        <f>IF(原始数据!AR680="","",IF(COUNTIF(原始数据!680:680,原始数据!AR680)&gt;1,"×",""))</f>
        <v/>
      </c>
      <c r="AK679" t="str">
        <f>IF(原始数据!AS680="","",IF(COUNTIF(原始数据!680:680,原始数据!AS680)&gt;1,"×",""))</f>
        <v/>
      </c>
      <c r="AL679" t="str">
        <f>IF(原始数据!AT680="","",IF(COUNTIF(原始数据!680:680,原始数据!AT680)&gt;1,"×",""))</f>
        <v/>
      </c>
      <c r="AM679" t="str">
        <f>IF(原始数据!AU680="","",IF(COUNTIF(原始数据!680:680,原始数据!AU680)&gt;1,"×",""))</f>
        <v/>
      </c>
      <c r="AN679" t="str">
        <f>IF(原始数据!AV680="","",IF(COUNTIF(原始数据!680:680,原始数据!AV680)&gt;1,"×",""))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IF(原始数据!X681="-","",IF(原始数据!X681="","",IF(COUNT(FIND(原始数据!X681,原始数据!681:681))=2,"×","")))</f>
        <v/>
      </c>
      <c r="W680" t="str">
        <f>IF(原始数据!Y681="","",IF(COUNTIF(原始数据!681:681,原始数据!Y681)&gt;1,"×",""))</f>
        <v/>
      </c>
      <c r="X680" t="str">
        <f>IF(原始数据!Z681="","",IF(COUNTIF(原始数据!681:681,原始数据!Z681)&gt;1,"×",""))</f>
        <v/>
      </c>
      <c r="Y680" t="str">
        <f>IF(原始数据!AB681="","",IF(COUNTIF(原始数据!681:681,原始数据!AB681)&gt;1,"×",""))</f>
        <v/>
      </c>
      <c r="Z680" t="str">
        <f>IF(原始数据!AC681="","",IF(COUNTIF(原始数据!681:681,原始数据!AC681)&gt;1,"×",""))</f>
        <v/>
      </c>
      <c r="AA680" t="str">
        <f>IF(原始数据!AE681="","",IF(COUNTIF(原始数据!681:681,原始数据!AE681)&gt;1,"×",""))</f>
        <v/>
      </c>
      <c r="AB680" t="str">
        <f>IF(原始数据!AF681="","",IF(COUNTIF(原始数据!681:681,原始数据!AF681)&gt;1,"×",""))</f>
        <v/>
      </c>
      <c r="AC680" t="str">
        <f>IF(原始数据!AK681="","",IF(COUNTIF(原始数据!681:681,原始数据!AK681)&gt;1,"×",""))</f>
        <v/>
      </c>
      <c r="AD680" t="str">
        <f>IF(原始数据!AL681="","",IF(COUNTIF(原始数据!681:681,原始数据!AL681)&gt;1,"×",""))</f>
        <v/>
      </c>
      <c r="AE680" t="str">
        <f>IF(原始数据!AM681="","",IF(COUNTIF(原始数据!681:681,原始数据!AM681)&gt;1,"×",""))</f>
        <v/>
      </c>
      <c r="AF680" t="str">
        <f>IF(原始数据!AN681="","",IF(COUNTIF(原始数据!681:681,原始数据!AN681)&gt;1,"×",""))</f>
        <v/>
      </c>
      <c r="AG680" t="str">
        <f>IF(原始数据!AO681="","",IF(COUNTIF(原始数据!681:681,原始数据!AO681)&gt;1,"×",""))</f>
        <v/>
      </c>
      <c r="AH680" t="str">
        <f>IF(原始数据!AP681="","",IF(COUNTIF(原始数据!681:681,原始数据!AP681)&gt;1,"×",""))</f>
        <v/>
      </c>
      <c r="AI680" t="str">
        <f>IF(原始数据!AQ681="","",IF(COUNTIF(原始数据!681:681,原始数据!AQ681)&gt;1,"×",""))</f>
        <v/>
      </c>
      <c r="AJ680" t="str">
        <f>IF(原始数据!AR681="","",IF(COUNTIF(原始数据!681:681,原始数据!AR681)&gt;1,"×",""))</f>
        <v/>
      </c>
      <c r="AK680" t="str">
        <f>IF(原始数据!AS681="","",IF(COUNTIF(原始数据!681:681,原始数据!AS681)&gt;1,"×",""))</f>
        <v/>
      </c>
      <c r="AL680" t="str">
        <f>IF(原始数据!AT681="","",IF(COUNTIF(原始数据!681:681,原始数据!AT681)&gt;1,"×",""))</f>
        <v/>
      </c>
      <c r="AM680" t="str">
        <f>IF(原始数据!AU681="","",IF(COUNTIF(原始数据!681:681,原始数据!AU681)&gt;1,"×",""))</f>
        <v/>
      </c>
      <c r="AN680" t="str">
        <f>IF(原始数据!AV681="","",IF(COUNTIF(原始数据!681:681,原始数据!AV681)&gt;1,"×",""))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IF(原始数据!X682="-","",IF(原始数据!X682="","",IF(COUNT(FIND(原始数据!X682,原始数据!682:682))=2,"×","")))</f>
        <v/>
      </c>
      <c r="W681" t="str">
        <f>IF(原始数据!Y682="","",IF(COUNTIF(原始数据!682:682,原始数据!Y682)&gt;1,"×",""))</f>
        <v/>
      </c>
      <c r="X681" t="str">
        <f>IF(原始数据!Z682="","",IF(COUNTIF(原始数据!682:682,原始数据!Z682)&gt;1,"×",""))</f>
        <v/>
      </c>
      <c r="Y681" t="str">
        <f>IF(原始数据!AB682="","",IF(COUNTIF(原始数据!682:682,原始数据!AB682)&gt;1,"×",""))</f>
        <v/>
      </c>
      <c r="Z681" t="str">
        <f>IF(原始数据!AC682="","",IF(COUNTIF(原始数据!682:682,原始数据!AC682)&gt;1,"×",""))</f>
        <v/>
      </c>
      <c r="AA681" t="str">
        <f>IF(原始数据!AE682="","",IF(COUNTIF(原始数据!682:682,原始数据!AE682)&gt;1,"×",""))</f>
        <v/>
      </c>
      <c r="AB681" t="str">
        <f>IF(原始数据!AF682="","",IF(COUNTIF(原始数据!682:682,原始数据!AF682)&gt;1,"×",""))</f>
        <v/>
      </c>
      <c r="AC681" t="str">
        <f>IF(原始数据!AK682="","",IF(COUNTIF(原始数据!682:682,原始数据!AK682)&gt;1,"×",""))</f>
        <v/>
      </c>
      <c r="AD681" t="str">
        <f>IF(原始数据!AL682="","",IF(COUNTIF(原始数据!682:682,原始数据!AL682)&gt;1,"×",""))</f>
        <v/>
      </c>
      <c r="AE681" t="str">
        <f>IF(原始数据!AM682="","",IF(COUNTIF(原始数据!682:682,原始数据!AM682)&gt;1,"×",""))</f>
        <v/>
      </c>
      <c r="AF681" t="str">
        <f>IF(原始数据!AN682="","",IF(COUNTIF(原始数据!682:682,原始数据!AN682)&gt;1,"×",""))</f>
        <v/>
      </c>
      <c r="AG681" t="str">
        <f>IF(原始数据!AO682="","",IF(COUNTIF(原始数据!682:682,原始数据!AO682)&gt;1,"×",""))</f>
        <v/>
      </c>
      <c r="AH681" t="str">
        <f>IF(原始数据!AP682="","",IF(COUNTIF(原始数据!682:682,原始数据!AP682)&gt;1,"×",""))</f>
        <v/>
      </c>
      <c r="AI681" t="str">
        <f>IF(原始数据!AQ682="","",IF(COUNTIF(原始数据!682:682,原始数据!AQ682)&gt;1,"×",""))</f>
        <v/>
      </c>
      <c r="AJ681" t="str">
        <f>IF(原始数据!AR682="","",IF(COUNTIF(原始数据!682:682,原始数据!AR682)&gt;1,"×",""))</f>
        <v/>
      </c>
      <c r="AK681" t="str">
        <f>IF(原始数据!AS682="","",IF(COUNTIF(原始数据!682:682,原始数据!AS682)&gt;1,"×",""))</f>
        <v/>
      </c>
      <c r="AL681" t="str">
        <f>IF(原始数据!AT682="","",IF(COUNTIF(原始数据!682:682,原始数据!AT682)&gt;1,"×",""))</f>
        <v/>
      </c>
      <c r="AM681" t="str">
        <f>IF(原始数据!AU682="","",IF(COUNTIF(原始数据!682:682,原始数据!AU682)&gt;1,"×",""))</f>
        <v/>
      </c>
      <c r="AN681" t="str">
        <f>IF(原始数据!AV682="","",IF(COUNTIF(原始数据!682:682,原始数据!AV682)&gt;1,"×",""))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IF(原始数据!X683="-","",IF(原始数据!X683="","",IF(COUNT(FIND(原始数据!X683,原始数据!683:683))=2,"×","")))</f>
        <v/>
      </c>
      <c r="W682" t="str">
        <f>IF(原始数据!Y683="","",IF(COUNTIF(原始数据!683:683,原始数据!Y683)&gt;1,"×",""))</f>
        <v/>
      </c>
      <c r="X682" t="str">
        <f>IF(原始数据!Z683="","",IF(COUNTIF(原始数据!683:683,原始数据!Z683)&gt;1,"×",""))</f>
        <v/>
      </c>
      <c r="Y682" t="str">
        <f>IF(原始数据!AB683="","",IF(COUNTIF(原始数据!683:683,原始数据!AB683)&gt;1,"×",""))</f>
        <v/>
      </c>
      <c r="Z682" t="str">
        <f>IF(原始数据!AC683="","",IF(COUNTIF(原始数据!683:683,原始数据!AC683)&gt;1,"×",""))</f>
        <v/>
      </c>
      <c r="AA682" t="str">
        <f>IF(原始数据!AE683="","",IF(COUNTIF(原始数据!683:683,原始数据!AE683)&gt;1,"×",""))</f>
        <v/>
      </c>
      <c r="AB682" t="str">
        <f>IF(原始数据!AF683="","",IF(COUNTIF(原始数据!683:683,原始数据!AF683)&gt;1,"×",""))</f>
        <v/>
      </c>
      <c r="AC682" t="str">
        <f>IF(原始数据!AK683="","",IF(COUNTIF(原始数据!683:683,原始数据!AK683)&gt;1,"×",""))</f>
        <v/>
      </c>
      <c r="AD682" t="str">
        <f>IF(原始数据!AL683="","",IF(COUNTIF(原始数据!683:683,原始数据!AL683)&gt;1,"×",""))</f>
        <v/>
      </c>
      <c r="AE682" t="str">
        <f>IF(原始数据!AM683="","",IF(COUNTIF(原始数据!683:683,原始数据!AM683)&gt;1,"×",""))</f>
        <v/>
      </c>
      <c r="AF682" t="str">
        <f>IF(原始数据!AN683="","",IF(COUNTIF(原始数据!683:683,原始数据!AN683)&gt;1,"×",""))</f>
        <v/>
      </c>
      <c r="AG682" t="str">
        <f>IF(原始数据!AO683="","",IF(COUNTIF(原始数据!683:683,原始数据!AO683)&gt;1,"×",""))</f>
        <v/>
      </c>
      <c r="AH682" t="str">
        <f>IF(原始数据!AP683="","",IF(COUNTIF(原始数据!683:683,原始数据!AP683)&gt;1,"×",""))</f>
        <v/>
      </c>
      <c r="AI682" t="str">
        <f>IF(原始数据!AQ683="","",IF(COUNTIF(原始数据!683:683,原始数据!AQ683)&gt;1,"×",""))</f>
        <v/>
      </c>
      <c r="AJ682" t="str">
        <f>IF(原始数据!AR683="","",IF(COUNTIF(原始数据!683:683,原始数据!AR683)&gt;1,"×",""))</f>
        <v/>
      </c>
      <c r="AK682" t="str">
        <f>IF(原始数据!AS683="","",IF(COUNTIF(原始数据!683:683,原始数据!AS683)&gt;1,"×",""))</f>
        <v/>
      </c>
      <c r="AL682" t="str">
        <f>IF(原始数据!AT683="","",IF(COUNTIF(原始数据!683:683,原始数据!AT683)&gt;1,"×",""))</f>
        <v/>
      </c>
      <c r="AM682" t="str">
        <f>IF(原始数据!AU683="","",IF(COUNTIF(原始数据!683:683,原始数据!AU683)&gt;1,"×",""))</f>
        <v/>
      </c>
      <c r="AN682" t="str">
        <f>IF(原始数据!AV683="","",IF(COUNTIF(原始数据!683:683,原始数据!AV683)&gt;1,"×",""))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IF(原始数据!X684="-","",IF(原始数据!X684="","",IF(COUNT(FIND(原始数据!X684,原始数据!684:684))=2,"×","")))</f>
        <v/>
      </c>
      <c r="W683" t="str">
        <f>IF(原始数据!Y684="","",IF(COUNTIF(原始数据!684:684,原始数据!Y684)&gt;1,"×",""))</f>
        <v/>
      </c>
      <c r="X683" t="str">
        <f>IF(原始数据!Z684="","",IF(COUNTIF(原始数据!684:684,原始数据!Z684)&gt;1,"×",""))</f>
        <v/>
      </c>
      <c r="Y683" t="str">
        <f>IF(原始数据!AB684="","",IF(COUNTIF(原始数据!684:684,原始数据!AB684)&gt;1,"×",""))</f>
        <v/>
      </c>
      <c r="Z683" t="str">
        <f>IF(原始数据!AC684="","",IF(COUNTIF(原始数据!684:684,原始数据!AC684)&gt;1,"×",""))</f>
        <v/>
      </c>
      <c r="AA683" t="str">
        <f>IF(原始数据!AE684="","",IF(COUNTIF(原始数据!684:684,原始数据!AE684)&gt;1,"×",""))</f>
        <v/>
      </c>
      <c r="AB683" t="str">
        <f>IF(原始数据!AF684="","",IF(COUNTIF(原始数据!684:684,原始数据!AF684)&gt;1,"×",""))</f>
        <v/>
      </c>
      <c r="AC683" t="str">
        <f>IF(原始数据!AK684="","",IF(COUNTIF(原始数据!684:684,原始数据!AK684)&gt;1,"×",""))</f>
        <v/>
      </c>
      <c r="AD683" t="str">
        <f>IF(原始数据!AL684="","",IF(COUNTIF(原始数据!684:684,原始数据!AL684)&gt;1,"×",""))</f>
        <v/>
      </c>
      <c r="AE683" t="str">
        <f>IF(原始数据!AM684="","",IF(COUNTIF(原始数据!684:684,原始数据!AM684)&gt;1,"×",""))</f>
        <v/>
      </c>
      <c r="AF683" t="str">
        <f>IF(原始数据!AN684="","",IF(COUNTIF(原始数据!684:684,原始数据!AN684)&gt;1,"×",""))</f>
        <v/>
      </c>
      <c r="AG683" t="str">
        <f>IF(原始数据!AO684="","",IF(COUNTIF(原始数据!684:684,原始数据!AO684)&gt;1,"×",""))</f>
        <v/>
      </c>
      <c r="AH683" t="str">
        <f>IF(原始数据!AP684="","",IF(COUNTIF(原始数据!684:684,原始数据!AP684)&gt;1,"×",""))</f>
        <v/>
      </c>
      <c r="AI683" t="str">
        <f>IF(原始数据!AQ684="","",IF(COUNTIF(原始数据!684:684,原始数据!AQ684)&gt;1,"×",""))</f>
        <v/>
      </c>
      <c r="AJ683" t="str">
        <f>IF(原始数据!AR684="","",IF(COUNTIF(原始数据!684:684,原始数据!AR684)&gt;1,"×",""))</f>
        <v/>
      </c>
      <c r="AK683" t="str">
        <f>IF(原始数据!AS684="","",IF(COUNTIF(原始数据!684:684,原始数据!AS684)&gt;1,"×",""))</f>
        <v/>
      </c>
      <c r="AL683" t="str">
        <f>IF(原始数据!AT684="","",IF(COUNTIF(原始数据!684:684,原始数据!AT684)&gt;1,"×",""))</f>
        <v/>
      </c>
      <c r="AM683" t="str">
        <f>IF(原始数据!AU684="","",IF(COUNTIF(原始数据!684:684,原始数据!AU684)&gt;1,"×",""))</f>
        <v/>
      </c>
      <c r="AN683" t="str">
        <f>IF(原始数据!AV684="","",IF(COUNTIF(原始数据!684:684,原始数据!AV684)&gt;1,"×",""))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IF(原始数据!X685="-","",IF(原始数据!X685="","",IF(COUNT(FIND(原始数据!X685,原始数据!685:685))=2,"×","")))</f>
        <v/>
      </c>
      <c r="W684" t="str">
        <f>IF(原始数据!Y685="","",IF(COUNTIF(原始数据!685:685,原始数据!Y685)&gt;1,"×",""))</f>
        <v/>
      </c>
      <c r="X684" t="str">
        <f>IF(原始数据!Z685="","",IF(COUNTIF(原始数据!685:685,原始数据!Z685)&gt;1,"×",""))</f>
        <v/>
      </c>
      <c r="Y684" t="str">
        <f>IF(原始数据!AB685="","",IF(COUNTIF(原始数据!685:685,原始数据!AB685)&gt;1,"×",""))</f>
        <v/>
      </c>
      <c r="Z684" t="str">
        <f>IF(原始数据!AC685="","",IF(COUNTIF(原始数据!685:685,原始数据!AC685)&gt;1,"×",""))</f>
        <v/>
      </c>
      <c r="AA684" t="str">
        <f>IF(原始数据!AE685="","",IF(COUNTIF(原始数据!685:685,原始数据!AE685)&gt;1,"×",""))</f>
        <v/>
      </c>
      <c r="AB684" t="str">
        <f>IF(原始数据!AF685="","",IF(COUNTIF(原始数据!685:685,原始数据!AF685)&gt;1,"×",""))</f>
        <v/>
      </c>
      <c r="AC684" t="str">
        <f>IF(原始数据!AK685="","",IF(COUNTIF(原始数据!685:685,原始数据!AK685)&gt;1,"×",""))</f>
        <v/>
      </c>
      <c r="AD684" t="str">
        <f>IF(原始数据!AL685="","",IF(COUNTIF(原始数据!685:685,原始数据!AL685)&gt;1,"×",""))</f>
        <v/>
      </c>
      <c r="AE684" t="str">
        <f>IF(原始数据!AM685="","",IF(COUNTIF(原始数据!685:685,原始数据!AM685)&gt;1,"×",""))</f>
        <v/>
      </c>
      <c r="AF684" t="str">
        <f>IF(原始数据!AN685="","",IF(COUNTIF(原始数据!685:685,原始数据!AN685)&gt;1,"×",""))</f>
        <v/>
      </c>
      <c r="AG684" t="str">
        <f>IF(原始数据!AO685="","",IF(COUNTIF(原始数据!685:685,原始数据!AO685)&gt;1,"×",""))</f>
        <v/>
      </c>
      <c r="AH684" t="str">
        <f>IF(原始数据!AP685="","",IF(COUNTIF(原始数据!685:685,原始数据!AP685)&gt;1,"×",""))</f>
        <v/>
      </c>
      <c r="AI684" t="str">
        <f>IF(原始数据!AQ685="","",IF(COUNTIF(原始数据!685:685,原始数据!AQ685)&gt;1,"×",""))</f>
        <v/>
      </c>
      <c r="AJ684" t="str">
        <f>IF(原始数据!AR685="","",IF(COUNTIF(原始数据!685:685,原始数据!AR685)&gt;1,"×",""))</f>
        <v/>
      </c>
      <c r="AK684" t="str">
        <f>IF(原始数据!AS685="","",IF(COUNTIF(原始数据!685:685,原始数据!AS685)&gt;1,"×",""))</f>
        <v/>
      </c>
      <c r="AL684" t="str">
        <f>IF(原始数据!AT685="","",IF(COUNTIF(原始数据!685:685,原始数据!AT685)&gt;1,"×",""))</f>
        <v/>
      </c>
      <c r="AM684" t="str">
        <f>IF(原始数据!AU685="","",IF(COUNTIF(原始数据!685:685,原始数据!AU685)&gt;1,"×",""))</f>
        <v/>
      </c>
      <c r="AN684" t="str">
        <f>IF(原始数据!AV685="","",IF(COUNTIF(原始数据!685:685,原始数据!AV685)&gt;1,"×",""))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IF(原始数据!X686="-","",IF(原始数据!X686="","",IF(COUNT(FIND(原始数据!X686,原始数据!686:686))=2,"×","")))</f>
        <v/>
      </c>
      <c r="W685" t="str">
        <f>IF(原始数据!Y686="","",IF(COUNTIF(原始数据!686:686,原始数据!Y686)&gt;1,"×",""))</f>
        <v/>
      </c>
      <c r="X685" t="str">
        <f>IF(原始数据!Z686="","",IF(COUNTIF(原始数据!686:686,原始数据!Z686)&gt;1,"×",""))</f>
        <v/>
      </c>
      <c r="Y685" t="str">
        <f>IF(原始数据!AB686="","",IF(COUNTIF(原始数据!686:686,原始数据!AB686)&gt;1,"×",""))</f>
        <v/>
      </c>
      <c r="Z685" t="str">
        <f>IF(原始数据!AC686="","",IF(COUNTIF(原始数据!686:686,原始数据!AC686)&gt;1,"×",""))</f>
        <v/>
      </c>
      <c r="AA685" t="str">
        <f>IF(原始数据!AE686="","",IF(COUNTIF(原始数据!686:686,原始数据!AE686)&gt;1,"×",""))</f>
        <v/>
      </c>
      <c r="AB685" t="str">
        <f>IF(原始数据!AF686="","",IF(COUNTIF(原始数据!686:686,原始数据!AF686)&gt;1,"×",""))</f>
        <v/>
      </c>
      <c r="AC685" t="str">
        <f>IF(原始数据!AK686="","",IF(COUNTIF(原始数据!686:686,原始数据!AK686)&gt;1,"×",""))</f>
        <v/>
      </c>
      <c r="AD685" t="str">
        <f>IF(原始数据!AL686="","",IF(COUNTIF(原始数据!686:686,原始数据!AL686)&gt;1,"×",""))</f>
        <v/>
      </c>
      <c r="AE685" t="str">
        <f>IF(原始数据!AM686="","",IF(COUNTIF(原始数据!686:686,原始数据!AM686)&gt;1,"×",""))</f>
        <v/>
      </c>
      <c r="AF685" t="str">
        <f>IF(原始数据!AN686="","",IF(COUNTIF(原始数据!686:686,原始数据!AN686)&gt;1,"×",""))</f>
        <v/>
      </c>
      <c r="AG685" t="str">
        <f>IF(原始数据!AO686="","",IF(COUNTIF(原始数据!686:686,原始数据!AO686)&gt;1,"×",""))</f>
        <v/>
      </c>
      <c r="AH685" t="str">
        <f>IF(原始数据!AP686="","",IF(COUNTIF(原始数据!686:686,原始数据!AP686)&gt;1,"×",""))</f>
        <v/>
      </c>
      <c r="AI685" t="str">
        <f>IF(原始数据!AQ686="","",IF(COUNTIF(原始数据!686:686,原始数据!AQ686)&gt;1,"×",""))</f>
        <v/>
      </c>
      <c r="AJ685" t="str">
        <f>IF(原始数据!AR686="","",IF(COUNTIF(原始数据!686:686,原始数据!AR686)&gt;1,"×",""))</f>
        <v/>
      </c>
      <c r="AK685" t="str">
        <f>IF(原始数据!AS686="","",IF(COUNTIF(原始数据!686:686,原始数据!AS686)&gt;1,"×",""))</f>
        <v/>
      </c>
      <c r="AL685" t="str">
        <f>IF(原始数据!AT686="","",IF(COUNTIF(原始数据!686:686,原始数据!AT686)&gt;1,"×",""))</f>
        <v/>
      </c>
      <c r="AM685" t="str">
        <f>IF(原始数据!AU686="","",IF(COUNTIF(原始数据!686:686,原始数据!AU686)&gt;1,"×",""))</f>
        <v/>
      </c>
      <c r="AN685" t="str">
        <f>IF(原始数据!AV686="","",IF(COUNTIF(原始数据!686:686,原始数据!AV686)&gt;1,"×",""))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IF(原始数据!X687="-","",IF(原始数据!X687="","",IF(COUNT(FIND(原始数据!X687,原始数据!687:687))=2,"×","")))</f>
        <v/>
      </c>
      <c r="W686" t="str">
        <f>IF(原始数据!Y687="","",IF(COUNTIF(原始数据!687:687,原始数据!Y687)&gt;1,"×",""))</f>
        <v/>
      </c>
      <c r="X686" t="str">
        <f>IF(原始数据!Z687="","",IF(COUNTIF(原始数据!687:687,原始数据!Z687)&gt;1,"×",""))</f>
        <v/>
      </c>
      <c r="Y686" t="str">
        <f>IF(原始数据!AB687="","",IF(COUNTIF(原始数据!687:687,原始数据!AB687)&gt;1,"×",""))</f>
        <v/>
      </c>
      <c r="Z686" t="str">
        <f>IF(原始数据!AC687="","",IF(COUNTIF(原始数据!687:687,原始数据!AC687)&gt;1,"×",""))</f>
        <v/>
      </c>
      <c r="AA686" t="str">
        <f>IF(原始数据!AE687="","",IF(COUNTIF(原始数据!687:687,原始数据!AE687)&gt;1,"×",""))</f>
        <v/>
      </c>
      <c r="AB686" t="str">
        <f>IF(原始数据!AF687="","",IF(COUNTIF(原始数据!687:687,原始数据!AF687)&gt;1,"×",""))</f>
        <v/>
      </c>
      <c r="AC686" t="str">
        <f>IF(原始数据!AK687="","",IF(COUNTIF(原始数据!687:687,原始数据!AK687)&gt;1,"×",""))</f>
        <v/>
      </c>
      <c r="AD686" t="str">
        <f>IF(原始数据!AL687="","",IF(COUNTIF(原始数据!687:687,原始数据!AL687)&gt;1,"×",""))</f>
        <v/>
      </c>
      <c r="AE686" t="str">
        <f>IF(原始数据!AM687="","",IF(COUNTIF(原始数据!687:687,原始数据!AM687)&gt;1,"×",""))</f>
        <v/>
      </c>
      <c r="AF686" t="str">
        <f>IF(原始数据!AN687="","",IF(COUNTIF(原始数据!687:687,原始数据!AN687)&gt;1,"×",""))</f>
        <v/>
      </c>
      <c r="AG686" t="str">
        <f>IF(原始数据!AO687="","",IF(COUNTIF(原始数据!687:687,原始数据!AO687)&gt;1,"×",""))</f>
        <v/>
      </c>
      <c r="AH686" t="str">
        <f>IF(原始数据!AP687="","",IF(COUNTIF(原始数据!687:687,原始数据!AP687)&gt;1,"×",""))</f>
        <v/>
      </c>
      <c r="AI686" t="str">
        <f>IF(原始数据!AQ687="","",IF(COUNTIF(原始数据!687:687,原始数据!AQ687)&gt;1,"×",""))</f>
        <v/>
      </c>
      <c r="AJ686" t="str">
        <f>IF(原始数据!AR687="","",IF(COUNTIF(原始数据!687:687,原始数据!AR687)&gt;1,"×",""))</f>
        <v/>
      </c>
      <c r="AK686" t="str">
        <f>IF(原始数据!AS687="","",IF(COUNTIF(原始数据!687:687,原始数据!AS687)&gt;1,"×",""))</f>
        <v/>
      </c>
      <c r="AL686" t="str">
        <f>IF(原始数据!AT687="","",IF(COUNTIF(原始数据!687:687,原始数据!AT687)&gt;1,"×",""))</f>
        <v/>
      </c>
      <c r="AM686" t="str">
        <f>IF(原始数据!AU687="","",IF(COUNTIF(原始数据!687:687,原始数据!AU687)&gt;1,"×",""))</f>
        <v/>
      </c>
      <c r="AN686" t="str">
        <f>IF(原始数据!AV687="","",IF(COUNTIF(原始数据!687:687,原始数据!AV687)&gt;1,"×",""))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IF(原始数据!X688="-","",IF(原始数据!X688="","",IF(COUNT(FIND(原始数据!X688,原始数据!688:688))=2,"×","")))</f>
        <v/>
      </c>
      <c r="W687" t="str">
        <f>IF(原始数据!Y688="","",IF(COUNTIF(原始数据!688:688,原始数据!Y688)&gt;1,"×",""))</f>
        <v/>
      </c>
      <c r="X687" t="str">
        <f>IF(原始数据!Z688="","",IF(COUNTIF(原始数据!688:688,原始数据!Z688)&gt;1,"×",""))</f>
        <v/>
      </c>
      <c r="Y687" t="str">
        <f>IF(原始数据!AB688="","",IF(COUNTIF(原始数据!688:688,原始数据!AB688)&gt;1,"×",""))</f>
        <v/>
      </c>
      <c r="Z687" t="str">
        <f>IF(原始数据!AC688="","",IF(COUNTIF(原始数据!688:688,原始数据!AC688)&gt;1,"×",""))</f>
        <v/>
      </c>
      <c r="AA687" t="str">
        <f>IF(原始数据!AE688="","",IF(COUNTIF(原始数据!688:688,原始数据!AE688)&gt;1,"×",""))</f>
        <v/>
      </c>
      <c r="AB687" t="str">
        <f>IF(原始数据!AF688="","",IF(COUNTIF(原始数据!688:688,原始数据!AF688)&gt;1,"×",""))</f>
        <v/>
      </c>
      <c r="AC687" t="str">
        <f>IF(原始数据!AK688="","",IF(COUNTIF(原始数据!688:688,原始数据!AK688)&gt;1,"×",""))</f>
        <v/>
      </c>
      <c r="AD687" t="str">
        <f>IF(原始数据!AL688="","",IF(COUNTIF(原始数据!688:688,原始数据!AL688)&gt;1,"×",""))</f>
        <v/>
      </c>
      <c r="AE687" t="str">
        <f>IF(原始数据!AM688="","",IF(COUNTIF(原始数据!688:688,原始数据!AM688)&gt;1,"×",""))</f>
        <v/>
      </c>
      <c r="AF687" t="str">
        <f>IF(原始数据!AN688="","",IF(COUNTIF(原始数据!688:688,原始数据!AN688)&gt;1,"×",""))</f>
        <v/>
      </c>
      <c r="AG687" t="str">
        <f>IF(原始数据!AO688="","",IF(COUNTIF(原始数据!688:688,原始数据!AO688)&gt;1,"×",""))</f>
        <v/>
      </c>
      <c r="AH687" t="str">
        <f>IF(原始数据!AP688="","",IF(COUNTIF(原始数据!688:688,原始数据!AP688)&gt;1,"×",""))</f>
        <v/>
      </c>
      <c r="AI687" t="str">
        <f>IF(原始数据!AQ688="","",IF(COUNTIF(原始数据!688:688,原始数据!AQ688)&gt;1,"×",""))</f>
        <v/>
      </c>
      <c r="AJ687" t="str">
        <f>IF(原始数据!AR688="","",IF(COUNTIF(原始数据!688:688,原始数据!AR688)&gt;1,"×",""))</f>
        <v/>
      </c>
      <c r="AK687" t="str">
        <f>IF(原始数据!AS688="","",IF(COUNTIF(原始数据!688:688,原始数据!AS688)&gt;1,"×",""))</f>
        <v/>
      </c>
      <c r="AL687" t="str">
        <f>IF(原始数据!AT688="","",IF(COUNTIF(原始数据!688:688,原始数据!AT688)&gt;1,"×",""))</f>
        <v/>
      </c>
      <c r="AM687" t="str">
        <f>IF(原始数据!AU688="","",IF(COUNTIF(原始数据!688:688,原始数据!AU688)&gt;1,"×",""))</f>
        <v/>
      </c>
      <c r="AN687" t="str">
        <f>IF(原始数据!AV688="","",IF(COUNTIF(原始数据!688:688,原始数据!AV688)&gt;1,"×",""))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IF(原始数据!X689="-","",IF(原始数据!X689="","",IF(COUNT(FIND(原始数据!X689,原始数据!689:689))=2,"×","")))</f>
        <v/>
      </c>
      <c r="W688" t="str">
        <f>IF(原始数据!Y689="","",IF(COUNTIF(原始数据!689:689,原始数据!Y689)&gt;1,"×",""))</f>
        <v/>
      </c>
      <c r="X688" t="str">
        <f>IF(原始数据!Z689="","",IF(COUNTIF(原始数据!689:689,原始数据!Z689)&gt;1,"×",""))</f>
        <v/>
      </c>
      <c r="Y688" t="str">
        <f>IF(原始数据!AB689="","",IF(COUNTIF(原始数据!689:689,原始数据!AB689)&gt;1,"×",""))</f>
        <v/>
      </c>
      <c r="Z688" t="str">
        <f>IF(原始数据!AC689="","",IF(COUNTIF(原始数据!689:689,原始数据!AC689)&gt;1,"×",""))</f>
        <v/>
      </c>
      <c r="AA688" t="str">
        <f>IF(原始数据!AE689="","",IF(COUNTIF(原始数据!689:689,原始数据!AE689)&gt;1,"×",""))</f>
        <v/>
      </c>
      <c r="AB688" t="str">
        <f>IF(原始数据!AF689="","",IF(COUNTIF(原始数据!689:689,原始数据!AF689)&gt;1,"×",""))</f>
        <v/>
      </c>
      <c r="AC688" t="str">
        <f>IF(原始数据!AK689="","",IF(COUNTIF(原始数据!689:689,原始数据!AK689)&gt;1,"×",""))</f>
        <v/>
      </c>
      <c r="AD688" t="str">
        <f>IF(原始数据!AL689="","",IF(COUNTIF(原始数据!689:689,原始数据!AL689)&gt;1,"×",""))</f>
        <v/>
      </c>
      <c r="AE688" t="str">
        <f>IF(原始数据!AM689="","",IF(COUNTIF(原始数据!689:689,原始数据!AM689)&gt;1,"×",""))</f>
        <v/>
      </c>
      <c r="AF688" t="str">
        <f>IF(原始数据!AN689="","",IF(COUNTIF(原始数据!689:689,原始数据!AN689)&gt;1,"×",""))</f>
        <v/>
      </c>
      <c r="AG688" t="str">
        <f>IF(原始数据!AO689="","",IF(COUNTIF(原始数据!689:689,原始数据!AO689)&gt;1,"×",""))</f>
        <v/>
      </c>
      <c r="AH688" t="str">
        <f>IF(原始数据!AP689="","",IF(COUNTIF(原始数据!689:689,原始数据!AP689)&gt;1,"×",""))</f>
        <v/>
      </c>
      <c r="AI688" t="str">
        <f>IF(原始数据!AQ689="","",IF(COUNTIF(原始数据!689:689,原始数据!AQ689)&gt;1,"×",""))</f>
        <v/>
      </c>
      <c r="AJ688" t="str">
        <f>IF(原始数据!AR689="","",IF(COUNTIF(原始数据!689:689,原始数据!AR689)&gt;1,"×",""))</f>
        <v/>
      </c>
      <c r="AK688" t="str">
        <f>IF(原始数据!AS689="","",IF(COUNTIF(原始数据!689:689,原始数据!AS689)&gt;1,"×",""))</f>
        <v/>
      </c>
      <c r="AL688" t="str">
        <f>IF(原始数据!AT689="","",IF(COUNTIF(原始数据!689:689,原始数据!AT689)&gt;1,"×",""))</f>
        <v/>
      </c>
      <c r="AM688" t="str">
        <f>IF(原始数据!AU689="","",IF(COUNTIF(原始数据!689:689,原始数据!AU689)&gt;1,"×",""))</f>
        <v/>
      </c>
      <c r="AN688" t="str">
        <f>IF(原始数据!AV689="","",IF(COUNTIF(原始数据!689:689,原始数据!AV689)&gt;1,"×",""))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IF(原始数据!X690="-","",IF(原始数据!X690="","",IF(COUNT(FIND(原始数据!X690,原始数据!690:690))=2,"×","")))</f>
        <v/>
      </c>
      <c r="W689" t="str">
        <f>IF(原始数据!Y690="","",IF(COUNTIF(原始数据!690:690,原始数据!Y690)&gt;1,"×",""))</f>
        <v/>
      </c>
      <c r="X689" t="str">
        <f>IF(原始数据!Z690="","",IF(COUNTIF(原始数据!690:690,原始数据!Z690)&gt;1,"×",""))</f>
        <v/>
      </c>
      <c r="Y689" t="str">
        <f>IF(原始数据!AB690="","",IF(COUNTIF(原始数据!690:690,原始数据!AB690)&gt;1,"×",""))</f>
        <v/>
      </c>
      <c r="Z689" t="str">
        <f>IF(原始数据!AC690="","",IF(COUNTIF(原始数据!690:690,原始数据!AC690)&gt;1,"×",""))</f>
        <v/>
      </c>
      <c r="AA689" t="str">
        <f>IF(原始数据!AE690="","",IF(COUNTIF(原始数据!690:690,原始数据!AE690)&gt;1,"×",""))</f>
        <v/>
      </c>
      <c r="AB689" t="str">
        <f>IF(原始数据!AF690="","",IF(COUNTIF(原始数据!690:690,原始数据!AF690)&gt;1,"×",""))</f>
        <v/>
      </c>
      <c r="AC689" t="str">
        <f>IF(原始数据!AK690="","",IF(COUNTIF(原始数据!690:690,原始数据!AK690)&gt;1,"×",""))</f>
        <v/>
      </c>
      <c r="AD689" t="str">
        <f>IF(原始数据!AL690="","",IF(COUNTIF(原始数据!690:690,原始数据!AL690)&gt;1,"×",""))</f>
        <v/>
      </c>
      <c r="AE689" t="str">
        <f>IF(原始数据!AM690="","",IF(COUNTIF(原始数据!690:690,原始数据!AM690)&gt;1,"×",""))</f>
        <v/>
      </c>
      <c r="AF689" t="str">
        <f>IF(原始数据!AN690="","",IF(COUNTIF(原始数据!690:690,原始数据!AN690)&gt;1,"×",""))</f>
        <v/>
      </c>
      <c r="AG689" t="str">
        <f>IF(原始数据!AO690="","",IF(COUNTIF(原始数据!690:690,原始数据!AO690)&gt;1,"×",""))</f>
        <v/>
      </c>
      <c r="AH689" t="str">
        <f>IF(原始数据!AP690="","",IF(COUNTIF(原始数据!690:690,原始数据!AP690)&gt;1,"×",""))</f>
        <v/>
      </c>
      <c r="AI689" t="str">
        <f>IF(原始数据!AQ690="","",IF(COUNTIF(原始数据!690:690,原始数据!AQ690)&gt;1,"×",""))</f>
        <v/>
      </c>
      <c r="AJ689" t="str">
        <f>IF(原始数据!AR690="","",IF(COUNTIF(原始数据!690:690,原始数据!AR690)&gt;1,"×",""))</f>
        <v/>
      </c>
      <c r="AK689" t="str">
        <f>IF(原始数据!AS690="","",IF(COUNTIF(原始数据!690:690,原始数据!AS690)&gt;1,"×",""))</f>
        <v/>
      </c>
      <c r="AL689" t="str">
        <f>IF(原始数据!AT690="","",IF(COUNTIF(原始数据!690:690,原始数据!AT690)&gt;1,"×",""))</f>
        <v/>
      </c>
      <c r="AM689" t="str">
        <f>IF(原始数据!AU690="","",IF(COUNTIF(原始数据!690:690,原始数据!AU690)&gt;1,"×",""))</f>
        <v/>
      </c>
      <c r="AN689" t="str">
        <f>IF(原始数据!AV690="","",IF(COUNTIF(原始数据!690:690,原始数据!AV690)&gt;1,"×",""))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IF(原始数据!X691="-","",IF(原始数据!X691="","",IF(COUNT(FIND(原始数据!X691,原始数据!691:691))=2,"×","")))</f>
        <v/>
      </c>
      <c r="W690" t="str">
        <f>IF(原始数据!Y691="","",IF(COUNTIF(原始数据!691:691,原始数据!Y691)&gt;1,"×",""))</f>
        <v/>
      </c>
      <c r="X690" t="str">
        <f>IF(原始数据!Z691="","",IF(COUNTIF(原始数据!691:691,原始数据!Z691)&gt;1,"×",""))</f>
        <v/>
      </c>
      <c r="Y690" t="str">
        <f>IF(原始数据!AB691="","",IF(COUNTIF(原始数据!691:691,原始数据!AB691)&gt;1,"×",""))</f>
        <v/>
      </c>
      <c r="Z690" t="str">
        <f>IF(原始数据!AC691="","",IF(COUNTIF(原始数据!691:691,原始数据!AC691)&gt;1,"×",""))</f>
        <v/>
      </c>
      <c r="AA690" t="str">
        <f>IF(原始数据!AE691="","",IF(COUNTIF(原始数据!691:691,原始数据!AE691)&gt;1,"×",""))</f>
        <v/>
      </c>
      <c r="AB690" t="str">
        <f>IF(原始数据!AF691="","",IF(COUNTIF(原始数据!691:691,原始数据!AF691)&gt;1,"×",""))</f>
        <v/>
      </c>
      <c r="AC690" t="str">
        <f>IF(原始数据!AK691="","",IF(COUNTIF(原始数据!691:691,原始数据!AK691)&gt;1,"×",""))</f>
        <v/>
      </c>
      <c r="AD690" t="str">
        <f>IF(原始数据!AL691="","",IF(COUNTIF(原始数据!691:691,原始数据!AL691)&gt;1,"×",""))</f>
        <v/>
      </c>
      <c r="AE690" t="str">
        <f>IF(原始数据!AM691="","",IF(COUNTIF(原始数据!691:691,原始数据!AM691)&gt;1,"×",""))</f>
        <v/>
      </c>
      <c r="AF690" t="str">
        <f>IF(原始数据!AN691="","",IF(COUNTIF(原始数据!691:691,原始数据!AN691)&gt;1,"×",""))</f>
        <v/>
      </c>
      <c r="AG690" t="str">
        <f>IF(原始数据!AO691="","",IF(COUNTIF(原始数据!691:691,原始数据!AO691)&gt;1,"×",""))</f>
        <v/>
      </c>
      <c r="AH690" t="str">
        <f>IF(原始数据!AP691="","",IF(COUNTIF(原始数据!691:691,原始数据!AP691)&gt;1,"×",""))</f>
        <v/>
      </c>
      <c r="AI690" t="str">
        <f>IF(原始数据!AQ691="","",IF(COUNTIF(原始数据!691:691,原始数据!AQ691)&gt;1,"×",""))</f>
        <v/>
      </c>
      <c r="AJ690" t="str">
        <f>IF(原始数据!AR691="","",IF(COUNTIF(原始数据!691:691,原始数据!AR691)&gt;1,"×",""))</f>
        <v/>
      </c>
      <c r="AK690" t="str">
        <f>IF(原始数据!AS691="","",IF(COUNTIF(原始数据!691:691,原始数据!AS691)&gt;1,"×",""))</f>
        <v/>
      </c>
      <c r="AL690" t="str">
        <f>IF(原始数据!AT691="","",IF(COUNTIF(原始数据!691:691,原始数据!AT691)&gt;1,"×",""))</f>
        <v/>
      </c>
      <c r="AM690" t="str">
        <f>IF(原始数据!AU691="","",IF(COUNTIF(原始数据!691:691,原始数据!AU691)&gt;1,"×",""))</f>
        <v/>
      </c>
      <c r="AN690" t="str">
        <f>IF(原始数据!AV691="","",IF(COUNTIF(原始数据!691:691,原始数据!AV691)&gt;1,"×",""))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IF(原始数据!X692="-","",IF(原始数据!X692="","",IF(COUNT(FIND(原始数据!X692,原始数据!692:692))=2,"×","")))</f>
        <v/>
      </c>
      <c r="W691" t="str">
        <f>IF(原始数据!Y692="","",IF(COUNTIF(原始数据!692:692,原始数据!Y692)&gt;1,"×",""))</f>
        <v/>
      </c>
      <c r="X691" t="str">
        <f>IF(原始数据!Z692="","",IF(COUNTIF(原始数据!692:692,原始数据!Z692)&gt;1,"×",""))</f>
        <v/>
      </c>
      <c r="Y691" t="str">
        <f>IF(原始数据!AB692="","",IF(COUNTIF(原始数据!692:692,原始数据!AB692)&gt;1,"×",""))</f>
        <v/>
      </c>
      <c r="Z691" t="str">
        <f>IF(原始数据!AC692="","",IF(COUNTIF(原始数据!692:692,原始数据!AC692)&gt;1,"×",""))</f>
        <v/>
      </c>
      <c r="AA691" t="str">
        <f>IF(原始数据!AE692="","",IF(COUNTIF(原始数据!692:692,原始数据!AE692)&gt;1,"×",""))</f>
        <v/>
      </c>
      <c r="AB691" t="str">
        <f>IF(原始数据!AF692="","",IF(COUNTIF(原始数据!692:692,原始数据!AF692)&gt;1,"×",""))</f>
        <v/>
      </c>
      <c r="AC691" t="str">
        <f>IF(原始数据!AK692="","",IF(COUNTIF(原始数据!692:692,原始数据!AK692)&gt;1,"×",""))</f>
        <v/>
      </c>
      <c r="AD691" t="str">
        <f>IF(原始数据!AL692="","",IF(COUNTIF(原始数据!692:692,原始数据!AL692)&gt;1,"×",""))</f>
        <v/>
      </c>
      <c r="AE691" t="str">
        <f>IF(原始数据!AM692="","",IF(COUNTIF(原始数据!692:692,原始数据!AM692)&gt;1,"×",""))</f>
        <v/>
      </c>
      <c r="AF691" t="str">
        <f>IF(原始数据!AN692="","",IF(COUNTIF(原始数据!692:692,原始数据!AN692)&gt;1,"×",""))</f>
        <v/>
      </c>
      <c r="AG691" t="str">
        <f>IF(原始数据!AO692="","",IF(COUNTIF(原始数据!692:692,原始数据!AO692)&gt;1,"×",""))</f>
        <v/>
      </c>
      <c r="AH691" t="str">
        <f>IF(原始数据!AP692="","",IF(COUNTIF(原始数据!692:692,原始数据!AP692)&gt;1,"×",""))</f>
        <v/>
      </c>
      <c r="AI691" t="str">
        <f>IF(原始数据!AQ692="","",IF(COUNTIF(原始数据!692:692,原始数据!AQ692)&gt;1,"×",""))</f>
        <v/>
      </c>
      <c r="AJ691" t="str">
        <f>IF(原始数据!AR692="","",IF(COUNTIF(原始数据!692:692,原始数据!AR692)&gt;1,"×",""))</f>
        <v/>
      </c>
      <c r="AK691" t="str">
        <f>IF(原始数据!AS692="","",IF(COUNTIF(原始数据!692:692,原始数据!AS692)&gt;1,"×",""))</f>
        <v/>
      </c>
      <c r="AL691" t="str">
        <f>IF(原始数据!AT692="","",IF(COUNTIF(原始数据!692:692,原始数据!AT692)&gt;1,"×",""))</f>
        <v/>
      </c>
      <c r="AM691" t="str">
        <f>IF(原始数据!AU692="","",IF(COUNTIF(原始数据!692:692,原始数据!AU692)&gt;1,"×",""))</f>
        <v/>
      </c>
      <c r="AN691" t="str">
        <f>IF(原始数据!AV692="","",IF(COUNTIF(原始数据!692:692,原始数据!AV692)&gt;1,"×",""))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IF(原始数据!X693="-","",IF(原始数据!X693="","",IF(COUNT(FIND(原始数据!X693,原始数据!693:693))=2,"×","")))</f>
        <v/>
      </c>
      <c r="W692" t="str">
        <f>IF(原始数据!Y693="","",IF(COUNTIF(原始数据!693:693,原始数据!Y693)&gt;1,"×",""))</f>
        <v/>
      </c>
      <c r="X692" t="str">
        <f>IF(原始数据!Z693="","",IF(COUNTIF(原始数据!693:693,原始数据!Z693)&gt;1,"×",""))</f>
        <v/>
      </c>
      <c r="Y692" t="str">
        <f>IF(原始数据!AB693="","",IF(COUNTIF(原始数据!693:693,原始数据!AB693)&gt;1,"×",""))</f>
        <v/>
      </c>
      <c r="Z692" t="str">
        <f>IF(原始数据!AC693="","",IF(COUNTIF(原始数据!693:693,原始数据!AC693)&gt;1,"×",""))</f>
        <v/>
      </c>
      <c r="AA692" t="str">
        <f>IF(原始数据!AE693="","",IF(COUNTIF(原始数据!693:693,原始数据!AE693)&gt;1,"×",""))</f>
        <v/>
      </c>
      <c r="AB692" t="str">
        <f>IF(原始数据!AF693="","",IF(COUNTIF(原始数据!693:693,原始数据!AF693)&gt;1,"×",""))</f>
        <v/>
      </c>
      <c r="AC692" t="str">
        <f>IF(原始数据!AK693="","",IF(COUNTIF(原始数据!693:693,原始数据!AK693)&gt;1,"×",""))</f>
        <v/>
      </c>
      <c r="AD692" t="str">
        <f>IF(原始数据!AL693="","",IF(COUNTIF(原始数据!693:693,原始数据!AL693)&gt;1,"×",""))</f>
        <v/>
      </c>
      <c r="AE692" t="str">
        <f>IF(原始数据!AM693="","",IF(COUNTIF(原始数据!693:693,原始数据!AM693)&gt;1,"×",""))</f>
        <v/>
      </c>
      <c r="AF692" t="str">
        <f>IF(原始数据!AN693="","",IF(COUNTIF(原始数据!693:693,原始数据!AN693)&gt;1,"×",""))</f>
        <v/>
      </c>
      <c r="AG692" t="str">
        <f>IF(原始数据!AO693="","",IF(COUNTIF(原始数据!693:693,原始数据!AO693)&gt;1,"×",""))</f>
        <v/>
      </c>
      <c r="AH692" t="str">
        <f>IF(原始数据!AP693="","",IF(COUNTIF(原始数据!693:693,原始数据!AP693)&gt;1,"×",""))</f>
        <v/>
      </c>
      <c r="AI692" t="str">
        <f>IF(原始数据!AQ693="","",IF(COUNTIF(原始数据!693:693,原始数据!AQ693)&gt;1,"×",""))</f>
        <v/>
      </c>
      <c r="AJ692" t="str">
        <f>IF(原始数据!AR693="","",IF(COUNTIF(原始数据!693:693,原始数据!AR693)&gt;1,"×",""))</f>
        <v/>
      </c>
      <c r="AK692" t="str">
        <f>IF(原始数据!AS693="","",IF(COUNTIF(原始数据!693:693,原始数据!AS693)&gt;1,"×",""))</f>
        <v/>
      </c>
      <c r="AL692" t="str">
        <f>IF(原始数据!AT693="","",IF(COUNTIF(原始数据!693:693,原始数据!AT693)&gt;1,"×",""))</f>
        <v/>
      </c>
      <c r="AM692" t="str">
        <f>IF(原始数据!AU693="","",IF(COUNTIF(原始数据!693:693,原始数据!AU693)&gt;1,"×",""))</f>
        <v/>
      </c>
      <c r="AN692" t="str">
        <f>IF(原始数据!AV693="","",IF(COUNTIF(原始数据!693:693,原始数据!AV693)&gt;1,"×",""))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IF(原始数据!X694="-","",IF(原始数据!X694="","",IF(COUNT(FIND(原始数据!X694,原始数据!694:694))=2,"×","")))</f>
        <v/>
      </c>
      <c r="W693" t="str">
        <f>IF(原始数据!Y694="","",IF(COUNTIF(原始数据!694:694,原始数据!Y694)&gt;1,"×",""))</f>
        <v/>
      </c>
      <c r="X693" t="str">
        <f>IF(原始数据!Z694="","",IF(COUNTIF(原始数据!694:694,原始数据!Z694)&gt;1,"×",""))</f>
        <v/>
      </c>
      <c r="Y693" t="str">
        <f>IF(原始数据!AB694="","",IF(COUNTIF(原始数据!694:694,原始数据!AB694)&gt;1,"×",""))</f>
        <v/>
      </c>
      <c r="Z693" t="str">
        <f>IF(原始数据!AC694="","",IF(COUNTIF(原始数据!694:694,原始数据!AC694)&gt;1,"×",""))</f>
        <v/>
      </c>
      <c r="AA693" t="str">
        <f>IF(原始数据!AE694="","",IF(COUNTIF(原始数据!694:694,原始数据!AE694)&gt;1,"×",""))</f>
        <v/>
      </c>
      <c r="AB693" t="str">
        <f>IF(原始数据!AF694="","",IF(COUNTIF(原始数据!694:694,原始数据!AF694)&gt;1,"×",""))</f>
        <v/>
      </c>
      <c r="AC693" t="str">
        <f>IF(原始数据!AK694="","",IF(COUNTIF(原始数据!694:694,原始数据!AK694)&gt;1,"×",""))</f>
        <v/>
      </c>
      <c r="AD693" t="str">
        <f>IF(原始数据!AL694="","",IF(COUNTIF(原始数据!694:694,原始数据!AL694)&gt;1,"×",""))</f>
        <v/>
      </c>
      <c r="AE693" t="str">
        <f>IF(原始数据!AM694="","",IF(COUNTIF(原始数据!694:694,原始数据!AM694)&gt;1,"×",""))</f>
        <v/>
      </c>
      <c r="AF693" t="str">
        <f>IF(原始数据!AN694="","",IF(COUNTIF(原始数据!694:694,原始数据!AN694)&gt;1,"×",""))</f>
        <v/>
      </c>
      <c r="AG693" t="str">
        <f>IF(原始数据!AO694="","",IF(COUNTIF(原始数据!694:694,原始数据!AO694)&gt;1,"×",""))</f>
        <v/>
      </c>
      <c r="AH693" t="str">
        <f>IF(原始数据!AP694="","",IF(COUNTIF(原始数据!694:694,原始数据!AP694)&gt;1,"×",""))</f>
        <v/>
      </c>
      <c r="AI693" t="str">
        <f>IF(原始数据!AQ694="","",IF(COUNTIF(原始数据!694:694,原始数据!AQ694)&gt;1,"×",""))</f>
        <v/>
      </c>
      <c r="AJ693" t="str">
        <f>IF(原始数据!AR694="","",IF(COUNTIF(原始数据!694:694,原始数据!AR694)&gt;1,"×",""))</f>
        <v/>
      </c>
      <c r="AK693" t="str">
        <f>IF(原始数据!AS694="","",IF(COUNTIF(原始数据!694:694,原始数据!AS694)&gt;1,"×",""))</f>
        <v/>
      </c>
      <c r="AL693" t="str">
        <f>IF(原始数据!AT694="","",IF(COUNTIF(原始数据!694:694,原始数据!AT694)&gt;1,"×",""))</f>
        <v/>
      </c>
      <c r="AM693" t="str">
        <f>IF(原始数据!AU694="","",IF(COUNTIF(原始数据!694:694,原始数据!AU694)&gt;1,"×",""))</f>
        <v/>
      </c>
      <c r="AN693" t="str">
        <f>IF(原始数据!AV694="","",IF(COUNTIF(原始数据!694:694,原始数据!AV694)&gt;1,"×",""))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IF(原始数据!X695="-","",IF(原始数据!X695="","",IF(COUNT(FIND(原始数据!X695,原始数据!695:695))=2,"×","")))</f>
        <v/>
      </c>
      <c r="W694" t="str">
        <f>IF(原始数据!Y695="","",IF(COUNTIF(原始数据!695:695,原始数据!Y695)&gt;1,"×",""))</f>
        <v/>
      </c>
      <c r="X694" t="str">
        <f>IF(原始数据!Z695="","",IF(COUNTIF(原始数据!695:695,原始数据!Z695)&gt;1,"×",""))</f>
        <v/>
      </c>
      <c r="Y694" t="str">
        <f>IF(原始数据!AB695="","",IF(COUNTIF(原始数据!695:695,原始数据!AB695)&gt;1,"×",""))</f>
        <v/>
      </c>
      <c r="Z694" t="str">
        <f>IF(原始数据!AC695="","",IF(COUNTIF(原始数据!695:695,原始数据!AC695)&gt;1,"×",""))</f>
        <v/>
      </c>
      <c r="AA694" t="str">
        <f>IF(原始数据!AE695="","",IF(COUNTIF(原始数据!695:695,原始数据!AE695)&gt;1,"×",""))</f>
        <v/>
      </c>
      <c r="AB694" t="str">
        <f>IF(原始数据!AF695="","",IF(COUNTIF(原始数据!695:695,原始数据!AF695)&gt;1,"×",""))</f>
        <v/>
      </c>
      <c r="AC694" t="str">
        <f>IF(原始数据!AK695="","",IF(COUNTIF(原始数据!695:695,原始数据!AK695)&gt;1,"×",""))</f>
        <v/>
      </c>
      <c r="AD694" t="str">
        <f>IF(原始数据!AL695="","",IF(COUNTIF(原始数据!695:695,原始数据!AL695)&gt;1,"×",""))</f>
        <v/>
      </c>
      <c r="AE694" t="str">
        <f>IF(原始数据!AM695="","",IF(COUNTIF(原始数据!695:695,原始数据!AM695)&gt;1,"×",""))</f>
        <v/>
      </c>
      <c r="AF694" t="str">
        <f>IF(原始数据!AN695="","",IF(COUNTIF(原始数据!695:695,原始数据!AN695)&gt;1,"×",""))</f>
        <v/>
      </c>
      <c r="AG694" t="str">
        <f>IF(原始数据!AO695="","",IF(COUNTIF(原始数据!695:695,原始数据!AO695)&gt;1,"×",""))</f>
        <v/>
      </c>
      <c r="AH694" t="str">
        <f>IF(原始数据!AP695="","",IF(COUNTIF(原始数据!695:695,原始数据!AP695)&gt;1,"×",""))</f>
        <v/>
      </c>
      <c r="AI694" t="str">
        <f>IF(原始数据!AQ695="","",IF(COUNTIF(原始数据!695:695,原始数据!AQ695)&gt;1,"×",""))</f>
        <v/>
      </c>
      <c r="AJ694" t="str">
        <f>IF(原始数据!AR695="","",IF(COUNTIF(原始数据!695:695,原始数据!AR695)&gt;1,"×",""))</f>
        <v/>
      </c>
      <c r="AK694" t="str">
        <f>IF(原始数据!AS695="","",IF(COUNTIF(原始数据!695:695,原始数据!AS695)&gt;1,"×",""))</f>
        <v/>
      </c>
      <c r="AL694" t="str">
        <f>IF(原始数据!AT695="","",IF(COUNTIF(原始数据!695:695,原始数据!AT695)&gt;1,"×",""))</f>
        <v/>
      </c>
      <c r="AM694" t="str">
        <f>IF(原始数据!AU695="","",IF(COUNTIF(原始数据!695:695,原始数据!AU695)&gt;1,"×",""))</f>
        <v/>
      </c>
      <c r="AN694" t="str">
        <f>IF(原始数据!AV695="","",IF(COUNTIF(原始数据!695:695,原始数据!AV695)&gt;1,"×",""))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IF(原始数据!X696="-","",IF(原始数据!X696="","",IF(COUNT(FIND(原始数据!X696,原始数据!696:696))=2,"×","")))</f>
        <v/>
      </c>
      <c r="W695" t="str">
        <f>IF(原始数据!Y696="","",IF(COUNTIF(原始数据!696:696,原始数据!Y696)&gt;1,"×",""))</f>
        <v/>
      </c>
      <c r="X695" t="str">
        <f>IF(原始数据!Z696="","",IF(COUNTIF(原始数据!696:696,原始数据!Z696)&gt;1,"×",""))</f>
        <v/>
      </c>
      <c r="Y695" t="str">
        <f>IF(原始数据!AB696="","",IF(COUNTIF(原始数据!696:696,原始数据!AB696)&gt;1,"×",""))</f>
        <v/>
      </c>
      <c r="Z695" t="str">
        <f>IF(原始数据!AC696="","",IF(COUNTIF(原始数据!696:696,原始数据!AC696)&gt;1,"×",""))</f>
        <v/>
      </c>
      <c r="AA695" t="str">
        <f>IF(原始数据!AE696="","",IF(COUNTIF(原始数据!696:696,原始数据!AE696)&gt;1,"×",""))</f>
        <v/>
      </c>
      <c r="AB695" t="str">
        <f>IF(原始数据!AF696="","",IF(COUNTIF(原始数据!696:696,原始数据!AF696)&gt;1,"×",""))</f>
        <v/>
      </c>
      <c r="AC695" t="str">
        <f>IF(原始数据!AK696="","",IF(COUNTIF(原始数据!696:696,原始数据!AK696)&gt;1,"×",""))</f>
        <v/>
      </c>
      <c r="AD695" t="str">
        <f>IF(原始数据!AL696="","",IF(COUNTIF(原始数据!696:696,原始数据!AL696)&gt;1,"×",""))</f>
        <v/>
      </c>
      <c r="AE695" t="str">
        <f>IF(原始数据!AM696="","",IF(COUNTIF(原始数据!696:696,原始数据!AM696)&gt;1,"×",""))</f>
        <v/>
      </c>
      <c r="AF695" t="str">
        <f>IF(原始数据!AN696="","",IF(COUNTIF(原始数据!696:696,原始数据!AN696)&gt;1,"×",""))</f>
        <v/>
      </c>
      <c r="AG695" t="str">
        <f>IF(原始数据!AO696="","",IF(COUNTIF(原始数据!696:696,原始数据!AO696)&gt;1,"×",""))</f>
        <v/>
      </c>
      <c r="AH695" t="str">
        <f>IF(原始数据!AP696="","",IF(COUNTIF(原始数据!696:696,原始数据!AP696)&gt;1,"×",""))</f>
        <v/>
      </c>
      <c r="AI695" t="str">
        <f>IF(原始数据!AQ696="","",IF(COUNTIF(原始数据!696:696,原始数据!AQ696)&gt;1,"×",""))</f>
        <v/>
      </c>
      <c r="AJ695" t="str">
        <f>IF(原始数据!AR696="","",IF(COUNTIF(原始数据!696:696,原始数据!AR696)&gt;1,"×",""))</f>
        <v/>
      </c>
      <c r="AK695" t="str">
        <f>IF(原始数据!AS696="","",IF(COUNTIF(原始数据!696:696,原始数据!AS696)&gt;1,"×",""))</f>
        <v/>
      </c>
      <c r="AL695" t="str">
        <f>IF(原始数据!AT696="","",IF(COUNTIF(原始数据!696:696,原始数据!AT696)&gt;1,"×",""))</f>
        <v/>
      </c>
      <c r="AM695" t="str">
        <f>IF(原始数据!AU696="","",IF(COUNTIF(原始数据!696:696,原始数据!AU696)&gt;1,"×",""))</f>
        <v/>
      </c>
      <c r="AN695" t="str">
        <f>IF(原始数据!AV696="","",IF(COUNTIF(原始数据!696:696,原始数据!AV696)&gt;1,"×",""))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IF(原始数据!X697="-","",IF(原始数据!X697="","",IF(COUNT(FIND(原始数据!X697,原始数据!697:697))=2,"×","")))</f>
        <v/>
      </c>
      <c r="W696" t="str">
        <f>IF(原始数据!Y697="","",IF(COUNTIF(原始数据!697:697,原始数据!Y697)&gt;1,"×",""))</f>
        <v/>
      </c>
      <c r="X696" t="str">
        <f>IF(原始数据!Z697="","",IF(COUNTIF(原始数据!697:697,原始数据!Z697)&gt;1,"×",""))</f>
        <v/>
      </c>
      <c r="Y696" t="str">
        <f>IF(原始数据!AB697="","",IF(COUNTIF(原始数据!697:697,原始数据!AB697)&gt;1,"×",""))</f>
        <v/>
      </c>
      <c r="Z696" t="str">
        <f>IF(原始数据!AC697="","",IF(COUNTIF(原始数据!697:697,原始数据!AC697)&gt;1,"×",""))</f>
        <v/>
      </c>
      <c r="AA696" t="str">
        <f>IF(原始数据!AE697="","",IF(COUNTIF(原始数据!697:697,原始数据!AE697)&gt;1,"×",""))</f>
        <v/>
      </c>
      <c r="AB696" t="str">
        <f>IF(原始数据!AF697="","",IF(COUNTIF(原始数据!697:697,原始数据!AF697)&gt;1,"×",""))</f>
        <v/>
      </c>
      <c r="AC696" t="str">
        <f>IF(原始数据!AK697="","",IF(COUNTIF(原始数据!697:697,原始数据!AK697)&gt;1,"×",""))</f>
        <v/>
      </c>
      <c r="AD696" t="str">
        <f>IF(原始数据!AL697="","",IF(COUNTIF(原始数据!697:697,原始数据!AL697)&gt;1,"×",""))</f>
        <v/>
      </c>
      <c r="AE696" t="str">
        <f>IF(原始数据!AM697="","",IF(COUNTIF(原始数据!697:697,原始数据!AM697)&gt;1,"×",""))</f>
        <v/>
      </c>
      <c r="AF696" t="str">
        <f>IF(原始数据!AN697="","",IF(COUNTIF(原始数据!697:697,原始数据!AN697)&gt;1,"×",""))</f>
        <v/>
      </c>
      <c r="AG696" t="str">
        <f>IF(原始数据!AO697="","",IF(COUNTIF(原始数据!697:697,原始数据!AO697)&gt;1,"×",""))</f>
        <v/>
      </c>
      <c r="AH696" t="str">
        <f>IF(原始数据!AP697="","",IF(COUNTIF(原始数据!697:697,原始数据!AP697)&gt;1,"×",""))</f>
        <v/>
      </c>
      <c r="AI696" t="str">
        <f>IF(原始数据!AQ697="","",IF(COUNTIF(原始数据!697:697,原始数据!AQ697)&gt;1,"×",""))</f>
        <v/>
      </c>
      <c r="AJ696" t="str">
        <f>IF(原始数据!AR697="","",IF(COUNTIF(原始数据!697:697,原始数据!AR697)&gt;1,"×",""))</f>
        <v/>
      </c>
      <c r="AK696" t="str">
        <f>IF(原始数据!AS697="","",IF(COUNTIF(原始数据!697:697,原始数据!AS697)&gt;1,"×",""))</f>
        <v/>
      </c>
      <c r="AL696" t="str">
        <f>IF(原始数据!AT697="","",IF(COUNTIF(原始数据!697:697,原始数据!AT697)&gt;1,"×",""))</f>
        <v/>
      </c>
      <c r="AM696" t="str">
        <f>IF(原始数据!AU697="","",IF(COUNTIF(原始数据!697:697,原始数据!AU697)&gt;1,"×",""))</f>
        <v/>
      </c>
      <c r="AN696" t="str">
        <f>IF(原始数据!AV697="","",IF(COUNTIF(原始数据!697:697,原始数据!AV697)&gt;1,"×",""))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IF(原始数据!X698="-","",IF(原始数据!X698="","",IF(COUNT(FIND(原始数据!X698,原始数据!698:698))=2,"×","")))</f>
        <v/>
      </c>
      <c r="W697" t="str">
        <f>IF(原始数据!Y698="","",IF(COUNTIF(原始数据!698:698,原始数据!Y698)&gt;1,"×",""))</f>
        <v/>
      </c>
      <c r="X697" t="str">
        <f>IF(原始数据!Z698="","",IF(COUNTIF(原始数据!698:698,原始数据!Z698)&gt;1,"×",""))</f>
        <v/>
      </c>
      <c r="Y697" t="str">
        <f>IF(原始数据!AB698="","",IF(COUNTIF(原始数据!698:698,原始数据!AB698)&gt;1,"×",""))</f>
        <v/>
      </c>
      <c r="Z697" t="str">
        <f>IF(原始数据!AC698="","",IF(COUNTIF(原始数据!698:698,原始数据!AC698)&gt;1,"×",""))</f>
        <v/>
      </c>
      <c r="AA697" t="str">
        <f>IF(原始数据!AE698="","",IF(COUNTIF(原始数据!698:698,原始数据!AE698)&gt;1,"×",""))</f>
        <v/>
      </c>
      <c r="AB697" t="str">
        <f>IF(原始数据!AF698="","",IF(COUNTIF(原始数据!698:698,原始数据!AF698)&gt;1,"×",""))</f>
        <v/>
      </c>
      <c r="AC697" t="str">
        <f>IF(原始数据!AK698="","",IF(COUNTIF(原始数据!698:698,原始数据!AK698)&gt;1,"×",""))</f>
        <v/>
      </c>
      <c r="AD697" t="str">
        <f>IF(原始数据!AL698="","",IF(COUNTIF(原始数据!698:698,原始数据!AL698)&gt;1,"×",""))</f>
        <v/>
      </c>
      <c r="AE697" t="str">
        <f>IF(原始数据!AM698="","",IF(COUNTIF(原始数据!698:698,原始数据!AM698)&gt;1,"×",""))</f>
        <v/>
      </c>
      <c r="AF697" t="str">
        <f>IF(原始数据!AN698="","",IF(COUNTIF(原始数据!698:698,原始数据!AN698)&gt;1,"×",""))</f>
        <v/>
      </c>
      <c r="AG697" t="str">
        <f>IF(原始数据!AO698="","",IF(COUNTIF(原始数据!698:698,原始数据!AO698)&gt;1,"×",""))</f>
        <v/>
      </c>
      <c r="AH697" t="str">
        <f>IF(原始数据!AP698="","",IF(COUNTIF(原始数据!698:698,原始数据!AP698)&gt;1,"×",""))</f>
        <v/>
      </c>
      <c r="AI697" t="str">
        <f>IF(原始数据!AQ698="","",IF(COUNTIF(原始数据!698:698,原始数据!AQ698)&gt;1,"×",""))</f>
        <v/>
      </c>
      <c r="AJ697" t="str">
        <f>IF(原始数据!AR698="","",IF(COUNTIF(原始数据!698:698,原始数据!AR698)&gt;1,"×",""))</f>
        <v/>
      </c>
      <c r="AK697" t="str">
        <f>IF(原始数据!AS698="","",IF(COUNTIF(原始数据!698:698,原始数据!AS698)&gt;1,"×",""))</f>
        <v/>
      </c>
      <c r="AL697" t="str">
        <f>IF(原始数据!AT698="","",IF(COUNTIF(原始数据!698:698,原始数据!AT698)&gt;1,"×",""))</f>
        <v/>
      </c>
      <c r="AM697" t="str">
        <f>IF(原始数据!AU698="","",IF(COUNTIF(原始数据!698:698,原始数据!AU698)&gt;1,"×",""))</f>
        <v/>
      </c>
      <c r="AN697" t="str">
        <f>IF(原始数据!AV698="","",IF(COUNTIF(原始数据!698:698,原始数据!AV698)&gt;1,"×",""))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IF(原始数据!X699="-","",IF(原始数据!X699="","",IF(COUNT(FIND(原始数据!X699,原始数据!699:699))=2,"×","")))</f>
        <v/>
      </c>
      <c r="W698" t="str">
        <f>IF(原始数据!Y699="","",IF(COUNTIF(原始数据!699:699,原始数据!Y699)&gt;1,"×",""))</f>
        <v/>
      </c>
      <c r="X698" t="str">
        <f>IF(原始数据!Z699="","",IF(COUNTIF(原始数据!699:699,原始数据!Z699)&gt;1,"×",""))</f>
        <v/>
      </c>
      <c r="Y698" t="str">
        <f>IF(原始数据!AB699="","",IF(COUNTIF(原始数据!699:699,原始数据!AB699)&gt;1,"×",""))</f>
        <v/>
      </c>
      <c r="Z698" t="str">
        <f>IF(原始数据!AC699="","",IF(COUNTIF(原始数据!699:699,原始数据!AC699)&gt;1,"×",""))</f>
        <v/>
      </c>
      <c r="AA698" t="str">
        <f>IF(原始数据!AE699="","",IF(COUNTIF(原始数据!699:699,原始数据!AE699)&gt;1,"×",""))</f>
        <v/>
      </c>
      <c r="AB698" t="str">
        <f>IF(原始数据!AF699="","",IF(COUNTIF(原始数据!699:699,原始数据!AF699)&gt;1,"×",""))</f>
        <v/>
      </c>
      <c r="AC698" t="str">
        <f>IF(原始数据!AK699="","",IF(COUNTIF(原始数据!699:699,原始数据!AK699)&gt;1,"×",""))</f>
        <v/>
      </c>
      <c r="AD698" t="str">
        <f>IF(原始数据!AL699="","",IF(COUNTIF(原始数据!699:699,原始数据!AL699)&gt;1,"×",""))</f>
        <v/>
      </c>
      <c r="AE698" t="str">
        <f>IF(原始数据!AM699="","",IF(COUNTIF(原始数据!699:699,原始数据!AM699)&gt;1,"×",""))</f>
        <v/>
      </c>
      <c r="AF698" t="str">
        <f>IF(原始数据!AN699="","",IF(COUNTIF(原始数据!699:699,原始数据!AN699)&gt;1,"×",""))</f>
        <v/>
      </c>
      <c r="AG698" t="str">
        <f>IF(原始数据!AO699="","",IF(COUNTIF(原始数据!699:699,原始数据!AO699)&gt;1,"×",""))</f>
        <v/>
      </c>
      <c r="AH698" t="str">
        <f>IF(原始数据!AP699="","",IF(COUNTIF(原始数据!699:699,原始数据!AP699)&gt;1,"×",""))</f>
        <v/>
      </c>
      <c r="AI698" t="str">
        <f>IF(原始数据!AQ699="","",IF(COUNTIF(原始数据!699:699,原始数据!AQ699)&gt;1,"×",""))</f>
        <v/>
      </c>
      <c r="AJ698" t="str">
        <f>IF(原始数据!AR699="","",IF(COUNTIF(原始数据!699:699,原始数据!AR699)&gt;1,"×",""))</f>
        <v/>
      </c>
      <c r="AK698" t="str">
        <f>IF(原始数据!AS699="","",IF(COUNTIF(原始数据!699:699,原始数据!AS699)&gt;1,"×",""))</f>
        <v/>
      </c>
      <c r="AL698" t="str">
        <f>IF(原始数据!AT699="","",IF(COUNTIF(原始数据!699:699,原始数据!AT699)&gt;1,"×",""))</f>
        <v/>
      </c>
      <c r="AM698" t="str">
        <f>IF(原始数据!AU699="","",IF(COUNTIF(原始数据!699:699,原始数据!AU699)&gt;1,"×",""))</f>
        <v/>
      </c>
      <c r="AN698" t="str">
        <f>IF(原始数据!AV699="","",IF(COUNTIF(原始数据!699:699,原始数据!AV699)&gt;1,"×",""))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IF(原始数据!X700="-","",IF(原始数据!X700="","",IF(COUNT(FIND(原始数据!X700,原始数据!700:700))=2,"×","")))</f>
        <v/>
      </c>
      <c r="W699" t="str">
        <f>IF(原始数据!Y700="","",IF(COUNTIF(原始数据!700:700,原始数据!Y700)&gt;1,"×",""))</f>
        <v/>
      </c>
      <c r="X699" t="str">
        <f>IF(原始数据!Z700="","",IF(COUNTIF(原始数据!700:700,原始数据!Z700)&gt;1,"×",""))</f>
        <v/>
      </c>
      <c r="Y699" t="str">
        <f>IF(原始数据!AB700="","",IF(COUNTIF(原始数据!700:700,原始数据!AB700)&gt;1,"×",""))</f>
        <v/>
      </c>
      <c r="Z699" t="str">
        <f>IF(原始数据!AC700="","",IF(COUNTIF(原始数据!700:700,原始数据!AC700)&gt;1,"×",""))</f>
        <v/>
      </c>
      <c r="AA699" t="str">
        <f>IF(原始数据!AE700="","",IF(COUNTIF(原始数据!700:700,原始数据!AE700)&gt;1,"×",""))</f>
        <v/>
      </c>
      <c r="AB699" t="str">
        <f>IF(原始数据!AF700="","",IF(COUNTIF(原始数据!700:700,原始数据!AF700)&gt;1,"×",""))</f>
        <v/>
      </c>
      <c r="AC699" t="str">
        <f>IF(原始数据!AK700="","",IF(COUNTIF(原始数据!700:700,原始数据!AK700)&gt;1,"×",""))</f>
        <v/>
      </c>
      <c r="AD699" t="str">
        <f>IF(原始数据!AL700="","",IF(COUNTIF(原始数据!700:700,原始数据!AL700)&gt;1,"×",""))</f>
        <v/>
      </c>
      <c r="AE699" t="str">
        <f>IF(原始数据!AM700="","",IF(COUNTIF(原始数据!700:700,原始数据!AM700)&gt;1,"×",""))</f>
        <v/>
      </c>
      <c r="AF699" t="str">
        <f>IF(原始数据!AN700="","",IF(COUNTIF(原始数据!700:700,原始数据!AN700)&gt;1,"×",""))</f>
        <v/>
      </c>
      <c r="AG699" t="str">
        <f>IF(原始数据!AO700="","",IF(COUNTIF(原始数据!700:700,原始数据!AO700)&gt;1,"×",""))</f>
        <v/>
      </c>
      <c r="AH699" t="str">
        <f>IF(原始数据!AP700="","",IF(COUNTIF(原始数据!700:700,原始数据!AP700)&gt;1,"×",""))</f>
        <v/>
      </c>
      <c r="AI699" t="str">
        <f>IF(原始数据!AQ700="","",IF(COUNTIF(原始数据!700:700,原始数据!AQ700)&gt;1,"×",""))</f>
        <v/>
      </c>
      <c r="AJ699" t="str">
        <f>IF(原始数据!AR700="","",IF(COUNTIF(原始数据!700:700,原始数据!AR700)&gt;1,"×",""))</f>
        <v/>
      </c>
      <c r="AK699" t="str">
        <f>IF(原始数据!AS700="","",IF(COUNTIF(原始数据!700:700,原始数据!AS700)&gt;1,"×",""))</f>
        <v/>
      </c>
      <c r="AL699" t="str">
        <f>IF(原始数据!AT700="","",IF(COUNTIF(原始数据!700:700,原始数据!AT700)&gt;1,"×",""))</f>
        <v/>
      </c>
      <c r="AM699" t="str">
        <f>IF(原始数据!AU700="","",IF(COUNTIF(原始数据!700:700,原始数据!AU700)&gt;1,"×",""))</f>
        <v/>
      </c>
      <c r="AN699" t="str">
        <f>IF(原始数据!AV700="","",IF(COUNTIF(原始数据!700:700,原始数据!AV700)&gt;1,"×",""))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IF(原始数据!X701="-","",IF(原始数据!X701="","",IF(COUNT(FIND(原始数据!X701,原始数据!701:701))=2,"×","")))</f>
        <v/>
      </c>
      <c r="W700" t="str">
        <f>IF(原始数据!Y701="","",IF(COUNTIF(原始数据!701:701,原始数据!Y701)&gt;1,"×",""))</f>
        <v/>
      </c>
      <c r="X700" t="str">
        <f>IF(原始数据!Z701="","",IF(COUNTIF(原始数据!701:701,原始数据!Z701)&gt;1,"×",""))</f>
        <v/>
      </c>
      <c r="Y700" t="str">
        <f>IF(原始数据!AB701="","",IF(COUNTIF(原始数据!701:701,原始数据!AB701)&gt;1,"×",""))</f>
        <v/>
      </c>
      <c r="Z700" t="str">
        <f>IF(原始数据!AC701="","",IF(COUNTIF(原始数据!701:701,原始数据!AC701)&gt;1,"×",""))</f>
        <v/>
      </c>
      <c r="AA700" t="str">
        <f>IF(原始数据!AE701="","",IF(COUNTIF(原始数据!701:701,原始数据!AE701)&gt;1,"×",""))</f>
        <v/>
      </c>
      <c r="AB700" t="str">
        <f>IF(原始数据!AF701="","",IF(COUNTIF(原始数据!701:701,原始数据!AF701)&gt;1,"×",""))</f>
        <v/>
      </c>
      <c r="AC700" t="str">
        <f>IF(原始数据!AK701="","",IF(COUNTIF(原始数据!701:701,原始数据!AK701)&gt;1,"×",""))</f>
        <v/>
      </c>
      <c r="AD700" t="str">
        <f>IF(原始数据!AL701="","",IF(COUNTIF(原始数据!701:701,原始数据!AL701)&gt;1,"×",""))</f>
        <v/>
      </c>
      <c r="AE700" t="str">
        <f>IF(原始数据!AM701="","",IF(COUNTIF(原始数据!701:701,原始数据!AM701)&gt;1,"×",""))</f>
        <v/>
      </c>
      <c r="AF700" t="str">
        <f>IF(原始数据!AN701="","",IF(COUNTIF(原始数据!701:701,原始数据!AN701)&gt;1,"×",""))</f>
        <v/>
      </c>
      <c r="AG700" t="str">
        <f>IF(原始数据!AO701="","",IF(COUNTIF(原始数据!701:701,原始数据!AO701)&gt;1,"×",""))</f>
        <v/>
      </c>
      <c r="AH700" t="str">
        <f>IF(原始数据!AP701="","",IF(COUNTIF(原始数据!701:701,原始数据!AP701)&gt;1,"×",""))</f>
        <v/>
      </c>
      <c r="AI700" t="str">
        <f>IF(原始数据!AQ701="","",IF(COUNTIF(原始数据!701:701,原始数据!AQ701)&gt;1,"×",""))</f>
        <v/>
      </c>
      <c r="AJ700" t="str">
        <f>IF(原始数据!AR701="","",IF(COUNTIF(原始数据!701:701,原始数据!AR701)&gt;1,"×",""))</f>
        <v/>
      </c>
      <c r="AK700" t="str">
        <f>IF(原始数据!AS701="","",IF(COUNTIF(原始数据!701:701,原始数据!AS701)&gt;1,"×",""))</f>
        <v/>
      </c>
      <c r="AL700" t="str">
        <f>IF(原始数据!AT701="","",IF(COUNTIF(原始数据!701:701,原始数据!AT701)&gt;1,"×",""))</f>
        <v/>
      </c>
      <c r="AM700" t="str">
        <f>IF(原始数据!AU701="","",IF(COUNTIF(原始数据!701:701,原始数据!AU701)&gt;1,"×",""))</f>
        <v/>
      </c>
      <c r="AN700" t="str">
        <f>IF(原始数据!AV701="","",IF(COUNTIF(原始数据!701:701,原始数据!AV701)&gt;1,"×",""))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IF(原始数据!X702="-","",IF(原始数据!X702="","",IF(COUNT(FIND(原始数据!X702,原始数据!702:702))=2,"×","")))</f>
        <v/>
      </c>
      <c r="W701" t="str">
        <f>IF(原始数据!Y702="","",IF(COUNTIF(原始数据!702:702,原始数据!Y702)&gt;1,"×",""))</f>
        <v/>
      </c>
      <c r="X701" t="str">
        <f>IF(原始数据!Z702="","",IF(COUNTIF(原始数据!702:702,原始数据!Z702)&gt;1,"×",""))</f>
        <v/>
      </c>
      <c r="Y701" t="str">
        <f>IF(原始数据!AB702="","",IF(COUNTIF(原始数据!702:702,原始数据!AB702)&gt;1,"×",""))</f>
        <v/>
      </c>
      <c r="Z701" t="str">
        <f>IF(原始数据!AC702="","",IF(COUNTIF(原始数据!702:702,原始数据!AC702)&gt;1,"×",""))</f>
        <v/>
      </c>
      <c r="AA701" t="str">
        <f>IF(原始数据!AE702="","",IF(COUNTIF(原始数据!702:702,原始数据!AE702)&gt;1,"×",""))</f>
        <v/>
      </c>
      <c r="AB701" t="str">
        <f>IF(原始数据!AF702="","",IF(COUNTIF(原始数据!702:702,原始数据!AF702)&gt;1,"×",""))</f>
        <v/>
      </c>
      <c r="AC701" t="str">
        <f>IF(原始数据!AK702="","",IF(COUNTIF(原始数据!702:702,原始数据!AK702)&gt;1,"×",""))</f>
        <v/>
      </c>
      <c r="AD701" t="str">
        <f>IF(原始数据!AL702="","",IF(COUNTIF(原始数据!702:702,原始数据!AL702)&gt;1,"×",""))</f>
        <v/>
      </c>
      <c r="AE701" t="str">
        <f>IF(原始数据!AM702="","",IF(COUNTIF(原始数据!702:702,原始数据!AM702)&gt;1,"×",""))</f>
        <v/>
      </c>
      <c r="AF701" t="str">
        <f>IF(原始数据!AN702="","",IF(COUNTIF(原始数据!702:702,原始数据!AN702)&gt;1,"×",""))</f>
        <v/>
      </c>
      <c r="AG701" t="str">
        <f>IF(原始数据!AO702="","",IF(COUNTIF(原始数据!702:702,原始数据!AO702)&gt;1,"×",""))</f>
        <v/>
      </c>
      <c r="AH701" t="str">
        <f>IF(原始数据!AP702="","",IF(COUNTIF(原始数据!702:702,原始数据!AP702)&gt;1,"×",""))</f>
        <v/>
      </c>
      <c r="AI701" t="str">
        <f>IF(原始数据!AQ702="","",IF(COUNTIF(原始数据!702:702,原始数据!AQ702)&gt;1,"×",""))</f>
        <v/>
      </c>
      <c r="AJ701" t="str">
        <f>IF(原始数据!AR702="","",IF(COUNTIF(原始数据!702:702,原始数据!AR702)&gt;1,"×",""))</f>
        <v/>
      </c>
      <c r="AK701" t="str">
        <f>IF(原始数据!AS702="","",IF(COUNTIF(原始数据!702:702,原始数据!AS702)&gt;1,"×",""))</f>
        <v/>
      </c>
      <c r="AL701" t="str">
        <f>IF(原始数据!AT702="","",IF(COUNTIF(原始数据!702:702,原始数据!AT702)&gt;1,"×",""))</f>
        <v/>
      </c>
      <c r="AM701" t="str">
        <f>IF(原始数据!AU702="","",IF(COUNTIF(原始数据!702:702,原始数据!AU702)&gt;1,"×",""))</f>
        <v/>
      </c>
      <c r="AN701" t="str">
        <f>IF(原始数据!AV702="","",IF(COUNTIF(原始数据!702:702,原始数据!AV702)&gt;1,"×",""))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IF(原始数据!X703="-","",IF(原始数据!X703="","",IF(COUNT(FIND(原始数据!X703,原始数据!703:703))=2,"×","")))</f>
        <v/>
      </c>
      <c r="W702" t="str">
        <f>IF(原始数据!Y703="","",IF(COUNTIF(原始数据!703:703,原始数据!Y703)&gt;1,"×",""))</f>
        <v/>
      </c>
      <c r="X702" t="str">
        <f>IF(原始数据!Z703="","",IF(COUNTIF(原始数据!703:703,原始数据!Z703)&gt;1,"×",""))</f>
        <v/>
      </c>
      <c r="Y702" t="str">
        <f>IF(原始数据!AB703="","",IF(COUNTIF(原始数据!703:703,原始数据!AB703)&gt;1,"×",""))</f>
        <v/>
      </c>
      <c r="Z702" t="str">
        <f>IF(原始数据!AC703="","",IF(COUNTIF(原始数据!703:703,原始数据!AC703)&gt;1,"×",""))</f>
        <v/>
      </c>
      <c r="AA702" t="str">
        <f>IF(原始数据!AE703="","",IF(COUNTIF(原始数据!703:703,原始数据!AE703)&gt;1,"×",""))</f>
        <v/>
      </c>
      <c r="AB702" t="str">
        <f>IF(原始数据!AF703="","",IF(COUNTIF(原始数据!703:703,原始数据!AF703)&gt;1,"×",""))</f>
        <v/>
      </c>
      <c r="AC702" t="str">
        <f>IF(原始数据!AK703="","",IF(COUNTIF(原始数据!703:703,原始数据!AK703)&gt;1,"×",""))</f>
        <v/>
      </c>
      <c r="AD702" t="str">
        <f>IF(原始数据!AL703="","",IF(COUNTIF(原始数据!703:703,原始数据!AL703)&gt;1,"×",""))</f>
        <v/>
      </c>
      <c r="AE702" t="str">
        <f>IF(原始数据!AM703="","",IF(COUNTIF(原始数据!703:703,原始数据!AM703)&gt;1,"×",""))</f>
        <v/>
      </c>
      <c r="AF702" t="str">
        <f>IF(原始数据!AN703="","",IF(COUNTIF(原始数据!703:703,原始数据!AN703)&gt;1,"×",""))</f>
        <v/>
      </c>
      <c r="AG702" t="str">
        <f>IF(原始数据!AO703="","",IF(COUNTIF(原始数据!703:703,原始数据!AO703)&gt;1,"×",""))</f>
        <v/>
      </c>
      <c r="AH702" t="str">
        <f>IF(原始数据!AP703="","",IF(COUNTIF(原始数据!703:703,原始数据!AP703)&gt;1,"×",""))</f>
        <v/>
      </c>
      <c r="AI702" t="str">
        <f>IF(原始数据!AQ703="","",IF(COUNTIF(原始数据!703:703,原始数据!AQ703)&gt;1,"×",""))</f>
        <v/>
      </c>
      <c r="AJ702" t="str">
        <f>IF(原始数据!AR703="","",IF(COUNTIF(原始数据!703:703,原始数据!AR703)&gt;1,"×",""))</f>
        <v/>
      </c>
      <c r="AK702" t="str">
        <f>IF(原始数据!AS703="","",IF(COUNTIF(原始数据!703:703,原始数据!AS703)&gt;1,"×",""))</f>
        <v/>
      </c>
      <c r="AL702" t="str">
        <f>IF(原始数据!AT703="","",IF(COUNTIF(原始数据!703:703,原始数据!AT703)&gt;1,"×",""))</f>
        <v/>
      </c>
      <c r="AM702" t="str">
        <f>IF(原始数据!AU703="","",IF(COUNTIF(原始数据!703:703,原始数据!AU703)&gt;1,"×",""))</f>
        <v/>
      </c>
      <c r="AN702" t="str">
        <f>IF(原始数据!AV703="","",IF(COUNTIF(原始数据!703:703,原始数据!AV703)&gt;1,"×",""))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IF(原始数据!X704="-","",IF(原始数据!X704="","",IF(COUNT(FIND(原始数据!X704,原始数据!704:704))=2,"×","")))</f>
        <v/>
      </c>
      <c r="W703" t="str">
        <f>IF(原始数据!Y704="","",IF(COUNTIF(原始数据!704:704,原始数据!Y704)&gt;1,"×",""))</f>
        <v/>
      </c>
      <c r="X703" t="str">
        <f>IF(原始数据!Z704="","",IF(COUNTIF(原始数据!704:704,原始数据!Z704)&gt;1,"×",""))</f>
        <v/>
      </c>
      <c r="Y703" t="str">
        <f>IF(原始数据!AB704="","",IF(COUNTIF(原始数据!704:704,原始数据!AB704)&gt;1,"×",""))</f>
        <v/>
      </c>
      <c r="Z703" t="str">
        <f>IF(原始数据!AC704="","",IF(COUNTIF(原始数据!704:704,原始数据!AC704)&gt;1,"×",""))</f>
        <v/>
      </c>
      <c r="AA703" t="str">
        <f>IF(原始数据!AE704="","",IF(COUNTIF(原始数据!704:704,原始数据!AE704)&gt;1,"×",""))</f>
        <v/>
      </c>
      <c r="AB703" t="str">
        <f>IF(原始数据!AF704="","",IF(COUNTIF(原始数据!704:704,原始数据!AF704)&gt;1,"×",""))</f>
        <v/>
      </c>
      <c r="AC703" t="str">
        <f>IF(原始数据!AK704="","",IF(COUNTIF(原始数据!704:704,原始数据!AK704)&gt;1,"×",""))</f>
        <v/>
      </c>
      <c r="AD703" t="str">
        <f>IF(原始数据!AL704="","",IF(COUNTIF(原始数据!704:704,原始数据!AL704)&gt;1,"×",""))</f>
        <v/>
      </c>
      <c r="AE703" t="str">
        <f>IF(原始数据!AM704="","",IF(COUNTIF(原始数据!704:704,原始数据!AM704)&gt;1,"×",""))</f>
        <v/>
      </c>
      <c r="AF703" t="str">
        <f>IF(原始数据!AN704="","",IF(COUNTIF(原始数据!704:704,原始数据!AN704)&gt;1,"×",""))</f>
        <v/>
      </c>
      <c r="AG703" t="str">
        <f>IF(原始数据!AO704="","",IF(COUNTIF(原始数据!704:704,原始数据!AO704)&gt;1,"×",""))</f>
        <v/>
      </c>
      <c r="AH703" t="str">
        <f>IF(原始数据!AP704="","",IF(COUNTIF(原始数据!704:704,原始数据!AP704)&gt;1,"×",""))</f>
        <v/>
      </c>
      <c r="AI703" t="str">
        <f>IF(原始数据!AQ704="","",IF(COUNTIF(原始数据!704:704,原始数据!AQ704)&gt;1,"×",""))</f>
        <v/>
      </c>
      <c r="AJ703" t="str">
        <f>IF(原始数据!AR704="","",IF(COUNTIF(原始数据!704:704,原始数据!AR704)&gt;1,"×",""))</f>
        <v/>
      </c>
      <c r="AK703" t="str">
        <f>IF(原始数据!AS704="","",IF(COUNTIF(原始数据!704:704,原始数据!AS704)&gt;1,"×",""))</f>
        <v/>
      </c>
      <c r="AL703" t="str">
        <f>IF(原始数据!AT704="","",IF(COUNTIF(原始数据!704:704,原始数据!AT704)&gt;1,"×",""))</f>
        <v/>
      </c>
      <c r="AM703" t="str">
        <f>IF(原始数据!AU704="","",IF(COUNTIF(原始数据!704:704,原始数据!AU704)&gt;1,"×",""))</f>
        <v/>
      </c>
      <c r="AN703" t="str">
        <f>IF(原始数据!AV704="","",IF(COUNTIF(原始数据!704:704,原始数据!AV704)&gt;1,"×",""))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IF(原始数据!X705="-","",IF(原始数据!X705="","",IF(COUNT(FIND(原始数据!X705,原始数据!705:705))=2,"×","")))</f>
        <v/>
      </c>
      <c r="W704" t="str">
        <f>IF(原始数据!Y705="","",IF(COUNTIF(原始数据!705:705,原始数据!Y705)&gt;1,"×",""))</f>
        <v/>
      </c>
      <c r="X704" t="str">
        <f>IF(原始数据!Z705="","",IF(COUNTIF(原始数据!705:705,原始数据!Z705)&gt;1,"×",""))</f>
        <v/>
      </c>
      <c r="Y704" t="str">
        <f>IF(原始数据!AB705="","",IF(COUNTIF(原始数据!705:705,原始数据!AB705)&gt;1,"×",""))</f>
        <v/>
      </c>
      <c r="Z704" t="str">
        <f>IF(原始数据!AC705="","",IF(COUNTIF(原始数据!705:705,原始数据!AC705)&gt;1,"×",""))</f>
        <v/>
      </c>
      <c r="AA704" t="str">
        <f>IF(原始数据!AE705="","",IF(COUNTIF(原始数据!705:705,原始数据!AE705)&gt;1,"×",""))</f>
        <v/>
      </c>
      <c r="AB704" t="str">
        <f>IF(原始数据!AF705="","",IF(COUNTIF(原始数据!705:705,原始数据!AF705)&gt;1,"×",""))</f>
        <v/>
      </c>
      <c r="AC704" t="str">
        <f>IF(原始数据!AK705="","",IF(COUNTIF(原始数据!705:705,原始数据!AK705)&gt;1,"×",""))</f>
        <v/>
      </c>
      <c r="AD704" t="str">
        <f>IF(原始数据!AL705="","",IF(COUNTIF(原始数据!705:705,原始数据!AL705)&gt;1,"×",""))</f>
        <v/>
      </c>
      <c r="AE704" t="str">
        <f>IF(原始数据!AM705="","",IF(COUNTIF(原始数据!705:705,原始数据!AM705)&gt;1,"×",""))</f>
        <v/>
      </c>
      <c r="AF704" t="str">
        <f>IF(原始数据!AN705="","",IF(COUNTIF(原始数据!705:705,原始数据!AN705)&gt;1,"×",""))</f>
        <v/>
      </c>
      <c r="AG704" t="str">
        <f>IF(原始数据!AO705="","",IF(COUNTIF(原始数据!705:705,原始数据!AO705)&gt;1,"×",""))</f>
        <v/>
      </c>
      <c r="AH704" t="str">
        <f>IF(原始数据!AP705="","",IF(COUNTIF(原始数据!705:705,原始数据!AP705)&gt;1,"×",""))</f>
        <v/>
      </c>
      <c r="AI704" t="str">
        <f>IF(原始数据!AQ705="","",IF(COUNTIF(原始数据!705:705,原始数据!AQ705)&gt;1,"×",""))</f>
        <v/>
      </c>
      <c r="AJ704" t="str">
        <f>IF(原始数据!AR705="","",IF(COUNTIF(原始数据!705:705,原始数据!AR705)&gt;1,"×",""))</f>
        <v/>
      </c>
      <c r="AK704" t="str">
        <f>IF(原始数据!AS705="","",IF(COUNTIF(原始数据!705:705,原始数据!AS705)&gt;1,"×",""))</f>
        <v/>
      </c>
      <c r="AL704" t="str">
        <f>IF(原始数据!AT705="","",IF(COUNTIF(原始数据!705:705,原始数据!AT705)&gt;1,"×",""))</f>
        <v/>
      </c>
      <c r="AM704" t="str">
        <f>IF(原始数据!AU705="","",IF(COUNTIF(原始数据!705:705,原始数据!AU705)&gt;1,"×",""))</f>
        <v/>
      </c>
      <c r="AN704" t="str">
        <f>IF(原始数据!AV705="","",IF(COUNTIF(原始数据!705:705,原始数据!AV705)&gt;1,"×",""))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IF(原始数据!X706="-","",IF(原始数据!X706="","",IF(COUNT(FIND(原始数据!X706,原始数据!706:706))=2,"×","")))</f>
        <v/>
      </c>
      <c r="W705" t="str">
        <f>IF(原始数据!Y706="","",IF(COUNTIF(原始数据!706:706,原始数据!Y706)&gt;1,"×",""))</f>
        <v/>
      </c>
      <c r="X705" t="str">
        <f>IF(原始数据!Z706="","",IF(COUNTIF(原始数据!706:706,原始数据!Z706)&gt;1,"×",""))</f>
        <v/>
      </c>
      <c r="Y705" t="str">
        <f>IF(原始数据!AB706="","",IF(COUNTIF(原始数据!706:706,原始数据!AB706)&gt;1,"×",""))</f>
        <v/>
      </c>
      <c r="Z705" t="str">
        <f>IF(原始数据!AC706="","",IF(COUNTIF(原始数据!706:706,原始数据!AC706)&gt;1,"×",""))</f>
        <v/>
      </c>
      <c r="AA705" t="str">
        <f>IF(原始数据!AE706="","",IF(COUNTIF(原始数据!706:706,原始数据!AE706)&gt;1,"×",""))</f>
        <v/>
      </c>
      <c r="AB705" t="str">
        <f>IF(原始数据!AF706="","",IF(COUNTIF(原始数据!706:706,原始数据!AF706)&gt;1,"×",""))</f>
        <v/>
      </c>
      <c r="AC705" t="str">
        <f>IF(原始数据!AK706="","",IF(COUNTIF(原始数据!706:706,原始数据!AK706)&gt;1,"×",""))</f>
        <v/>
      </c>
      <c r="AD705" t="str">
        <f>IF(原始数据!AL706="","",IF(COUNTIF(原始数据!706:706,原始数据!AL706)&gt;1,"×",""))</f>
        <v/>
      </c>
      <c r="AE705" t="str">
        <f>IF(原始数据!AM706="","",IF(COUNTIF(原始数据!706:706,原始数据!AM706)&gt;1,"×",""))</f>
        <v/>
      </c>
      <c r="AF705" t="str">
        <f>IF(原始数据!AN706="","",IF(COUNTIF(原始数据!706:706,原始数据!AN706)&gt;1,"×",""))</f>
        <v/>
      </c>
      <c r="AG705" t="str">
        <f>IF(原始数据!AO706="","",IF(COUNTIF(原始数据!706:706,原始数据!AO706)&gt;1,"×",""))</f>
        <v/>
      </c>
      <c r="AH705" t="str">
        <f>IF(原始数据!AP706="","",IF(COUNTIF(原始数据!706:706,原始数据!AP706)&gt;1,"×",""))</f>
        <v/>
      </c>
      <c r="AI705" t="str">
        <f>IF(原始数据!AQ706="","",IF(COUNTIF(原始数据!706:706,原始数据!AQ706)&gt;1,"×",""))</f>
        <v/>
      </c>
      <c r="AJ705" t="str">
        <f>IF(原始数据!AR706="","",IF(COUNTIF(原始数据!706:706,原始数据!AR706)&gt;1,"×",""))</f>
        <v/>
      </c>
      <c r="AK705" t="str">
        <f>IF(原始数据!AS706="","",IF(COUNTIF(原始数据!706:706,原始数据!AS706)&gt;1,"×",""))</f>
        <v/>
      </c>
      <c r="AL705" t="str">
        <f>IF(原始数据!AT706="","",IF(COUNTIF(原始数据!706:706,原始数据!AT706)&gt;1,"×",""))</f>
        <v/>
      </c>
      <c r="AM705" t="str">
        <f>IF(原始数据!AU706="","",IF(COUNTIF(原始数据!706:706,原始数据!AU706)&gt;1,"×",""))</f>
        <v/>
      </c>
      <c r="AN705" t="str">
        <f>IF(原始数据!AV706="","",IF(COUNTIF(原始数据!706:706,原始数据!AV706)&gt;1,"×",""))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IF(原始数据!X707="-","",IF(原始数据!X707="","",IF(COUNT(FIND(原始数据!X707,原始数据!707:707))=2,"×","")))</f>
        <v/>
      </c>
      <c r="W706" t="str">
        <f>IF(原始数据!Y707="","",IF(COUNTIF(原始数据!707:707,原始数据!Y707)&gt;1,"×",""))</f>
        <v/>
      </c>
      <c r="X706" t="str">
        <f>IF(原始数据!Z707="","",IF(COUNTIF(原始数据!707:707,原始数据!Z707)&gt;1,"×",""))</f>
        <v/>
      </c>
      <c r="Y706" t="str">
        <f>IF(原始数据!AB707="","",IF(COUNTIF(原始数据!707:707,原始数据!AB707)&gt;1,"×",""))</f>
        <v/>
      </c>
      <c r="Z706" t="str">
        <f>IF(原始数据!AC707="","",IF(COUNTIF(原始数据!707:707,原始数据!AC707)&gt;1,"×",""))</f>
        <v/>
      </c>
      <c r="AA706" t="str">
        <f>IF(原始数据!AE707="","",IF(COUNTIF(原始数据!707:707,原始数据!AE707)&gt;1,"×",""))</f>
        <v/>
      </c>
      <c r="AB706" t="str">
        <f>IF(原始数据!AF707="","",IF(COUNTIF(原始数据!707:707,原始数据!AF707)&gt;1,"×",""))</f>
        <v/>
      </c>
      <c r="AC706" t="str">
        <f>IF(原始数据!AK707="","",IF(COUNTIF(原始数据!707:707,原始数据!AK707)&gt;1,"×",""))</f>
        <v/>
      </c>
      <c r="AD706" t="str">
        <f>IF(原始数据!AL707="","",IF(COUNTIF(原始数据!707:707,原始数据!AL707)&gt;1,"×",""))</f>
        <v/>
      </c>
      <c r="AE706" t="str">
        <f>IF(原始数据!AM707="","",IF(COUNTIF(原始数据!707:707,原始数据!AM707)&gt;1,"×",""))</f>
        <v/>
      </c>
      <c r="AF706" t="str">
        <f>IF(原始数据!AN707="","",IF(COUNTIF(原始数据!707:707,原始数据!AN707)&gt;1,"×",""))</f>
        <v/>
      </c>
      <c r="AG706" t="str">
        <f>IF(原始数据!AO707="","",IF(COUNTIF(原始数据!707:707,原始数据!AO707)&gt;1,"×",""))</f>
        <v/>
      </c>
      <c r="AH706" t="str">
        <f>IF(原始数据!AP707="","",IF(COUNTIF(原始数据!707:707,原始数据!AP707)&gt;1,"×",""))</f>
        <v/>
      </c>
      <c r="AI706" t="str">
        <f>IF(原始数据!AQ707="","",IF(COUNTIF(原始数据!707:707,原始数据!AQ707)&gt;1,"×",""))</f>
        <v/>
      </c>
      <c r="AJ706" t="str">
        <f>IF(原始数据!AR707="","",IF(COUNTIF(原始数据!707:707,原始数据!AR707)&gt;1,"×",""))</f>
        <v/>
      </c>
      <c r="AK706" t="str">
        <f>IF(原始数据!AS707="","",IF(COUNTIF(原始数据!707:707,原始数据!AS707)&gt;1,"×",""))</f>
        <v/>
      </c>
      <c r="AL706" t="str">
        <f>IF(原始数据!AT707="","",IF(COUNTIF(原始数据!707:707,原始数据!AT707)&gt;1,"×",""))</f>
        <v/>
      </c>
      <c r="AM706" t="str">
        <f>IF(原始数据!AU707="","",IF(COUNTIF(原始数据!707:707,原始数据!AU707)&gt;1,"×",""))</f>
        <v/>
      </c>
      <c r="AN706" t="str">
        <f>IF(原始数据!AV707="","",IF(COUNTIF(原始数据!707:707,原始数据!AV707)&gt;1,"×",""))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IF(原始数据!X708="-","",IF(原始数据!X708="","",IF(COUNT(FIND(原始数据!X708,原始数据!708:708))=2,"×","")))</f>
        <v/>
      </c>
      <c r="W707" t="str">
        <f>IF(原始数据!Y708="","",IF(COUNTIF(原始数据!708:708,原始数据!Y708)&gt;1,"×",""))</f>
        <v/>
      </c>
      <c r="X707" t="str">
        <f>IF(原始数据!Z708="","",IF(COUNTIF(原始数据!708:708,原始数据!Z708)&gt;1,"×",""))</f>
        <v/>
      </c>
      <c r="Y707" t="str">
        <f>IF(原始数据!AB708="","",IF(COUNTIF(原始数据!708:708,原始数据!AB708)&gt;1,"×",""))</f>
        <v/>
      </c>
      <c r="Z707" t="str">
        <f>IF(原始数据!AC708="","",IF(COUNTIF(原始数据!708:708,原始数据!AC708)&gt;1,"×",""))</f>
        <v/>
      </c>
      <c r="AA707" t="str">
        <f>IF(原始数据!AE708="","",IF(COUNTIF(原始数据!708:708,原始数据!AE708)&gt;1,"×",""))</f>
        <v/>
      </c>
      <c r="AB707" t="str">
        <f>IF(原始数据!AF708="","",IF(COUNTIF(原始数据!708:708,原始数据!AF708)&gt;1,"×",""))</f>
        <v/>
      </c>
      <c r="AC707" t="str">
        <f>IF(原始数据!AK708="","",IF(COUNTIF(原始数据!708:708,原始数据!AK708)&gt;1,"×",""))</f>
        <v/>
      </c>
      <c r="AD707" t="str">
        <f>IF(原始数据!AL708="","",IF(COUNTIF(原始数据!708:708,原始数据!AL708)&gt;1,"×",""))</f>
        <v/>
      </c>
      <c r="AE707" t="str">
        <f>IF(原始数据!AM708="","",IF(COUNTIF(原始数据!708:708,原始数据!AM708)&gt;1,"×",""))</f>
        <v/>
      </c>
      <c r="AF707" t="str">
        <f>IF(原始数据!AN708="","",IF(COUNTIF(原始数据!708:708,原始数据!AN708)&gt;1,"×",""))</f>
        <v/>
      </c>
      <c r="AG707" t="str">
        <f>IF(原始数据!AO708="","",IF(COUNTIF(原始数据!708:708,原始数据!AO708)&gt;1,"×",""))</f>
        <v/>
      </c>
      <c r="AH707" t="str">
        <f>IF(原始数据!AP708="","",IF(COUNTIF(原始数据!708:708,原始数据!AP708)&gt;1,"×",""))</f>
        <v/>
      </c>
      <c r="AI707" t="str">
        <f>IF(原始数据!AQ708="","",IF(COUNTIF(原始数据!708:708,原始数据!AQ708)&gt;1,"×",""))</f>
        <v/>
      </c>
      <c r="AJ707" t="str">
        <f>IF(原始数据!AR708="","",IF(COUNTIF(原始数据!708:708,原始数据!AR708)&gt;1,"×",""))</f>
        <v/>
      </c>
      <c r="AK707" t="str">
        <f>IF(原始数据!AS708="","",IF(COUNTIF(原始数据!708:708,原始数据!AS708)&gt;1,"×",""))</f>
        <v/>
      </c>
      <c r="AL707" t="str">
        <f>IF(原始数据!AT708="","",IF(COUNTIF(原始数据!708:708,原始数据!AT708)&gt;1,"×",""))</f>
        <v/>
      </c>
      <c r="AM707" t="str">
        <f>IF(原始数据!AU708="","",IF(COUNTIF(原始数据!708:708,原始数据!AU708)&gt;1,"×",""))</f>
        <v/>
      </c>
      <c r="AN707" t="str">
        <f>IF(原始数据!AV708="","",IF(COUNTIF(原始数据!708:708,原始数据!AV708)&gt;1,"×",""))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IF(原始数据!X709="-","",IF(原始数据!X709="","",IF(COUNT(FIND(原始数据!X709,原始数据!709:709))=2,"×","")))</f>
        <v/>
      </c>
      <c r="W708" t="str">
        <f>IF(原始数据!Y709="","",IF(COUNTIF(原始数据!709:709,原始数据!Y709)&gt;1,"×",""))</f>
        <v/>
      </c>
      <c r="X708" t="str">
        <f>IF(原始数据!Z709="","",IF(COUNTIF(原始数据!709:709,原始数据!Z709)&gt;1,"×",""))</f>
        <v/>
      </c>
      <c r="Y708" t="str">
        <f>IF(原始数据!AB709="","",IF(COUNTIF(原始数据!709:709,原始数据!AB709)&gt;1,"×",""))</f>
        <v/>
      </c>
      <c r="Z708" t="str">
        <f>IF(原始数据!AC709="","",IF(COUNTIF(原始数据!709:709,原始数据!AC709)&gt;1,"×",""))</f>
        <v/>
      </c>
      <c r="AA708" t="str">
        <f>IF(原始数据!AE709="","",IF(COUNTIF(原始数据!709:709,原始数据!AE709)&gt;1,"×",""))</f>
        <v/>
      </c>
      <c r="AB708" t="str">
        <f>IF(原始数据!AF709="","",IF(COUNTIF(原始数据!709:709,原始数据!AF709)&gt;1,"×",""))</f>
        <v/>
      </c>
      <c r="AC708" t="str">
        <f>IF(原始数据!AK709="","",IF(COUNTIF(原始数据!709:709,原始数据!AK709)&gt;1,"×",""))</f>
        <v/>
      </c>
      <c r="AD708" t="str">
        <f>IF(原始数据!AL709="","",IF(COUNTIF(原始数据!709:709,原始数据!AL709)&gt;1,"×",""))</f>
        <v/>
      </c>
      <c r="AE708" t="str">
        <f>IF(原始数据!AM709="","",IF(COUNTIF(原始数据!709:709,原始数据!AM709)&gt;1,"×",""))</f>
        <v/>
      </c>
      <c r="AF708" t="str">
        <f>IF(原始数据!AN709="","",IF(COUNTIF(原始数据!709:709,原始数据!AN709)&gt;1,"×",""))</f>
        <v/>
      </c>
      <c r="AG708" t="str">
        <f>IF(原始数据!AO709="","",IF(COUNTIF(原始数据!709:709,原始数据!AO709)&gt;1,"×",""))</f>
        <v/>
      </c>
      <c r="AH708" t="str">
        <f>IF(原始数据!AP709="","",IF(COUNTIF(原始数据!709:709,原始数据!AP709)&gt;1,"×",""))</f>
        <v/>
      </c>
      <c r="AI708" t="str">
        <f>IF(原始数据!AQ709="","",IF(COUNTIF(原始数据!709:709,原始数据!AQ709)&gt;1,"×",""))</f>
        <v/>
      </c>
      <c r="AJ708" t="str">
        <f>IF(原始数据!AR709="","",IF(COUNTIF(原始数据!709:709,原始数据!AR709)&gt;1,"×",""))</f>
        <v/>
      </c>
      <c r="AK708" t="str">
        <f>IF(原始数据!AS709="","",IF(COUNTIF(原始数据!709:709,原始数据!AS709)&gt;1,"×",""))</f>
        <v/>
      </c>
      <c r="AL708" t="str">
        <f>IF(原始数据!AT709="","",IF(COUNTIF(原始数据!709:709,原始数据!AT709)&gt;1,"×",""))</f>
        <v/>
      </c>
      <c r="AM708" t="str">
        <f>IF(原始数据!AU709="","",IF(COUNTIF(原始数据!709:709,原始数据!AU709)&gt;1,"×",""))</f>
        <v/>
      </c>
      <c r="AN708" t="str">
        <f>IF(原始数据!AV709="","",IF(COUNTIF(原始数据!709:709,原始数据!AV709)&gt;1,"×",""))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IF(原始数据!X710="-","",IF(原始数据!X710="","",IF(COUNT(FIND(原始数据!X710,原始数据!710:710))=2,"×","")))</f>
        <v/>
      </c>
      <c r="W709" t="str">
        <f>IF(原始数据!Y710="","",IF(COUNTIF(原始数据!710:710,原始数据!Y710)&gt;1,"×",""))</f>
        <v/>
      </c>
      <c r="X709" t="str">
        <f>IF(原始数据!Z710="","",IF(COUNTIF(原始数据!710:710,原始数据!Z710)&gt;1,"×",""))</f>
        <v/>
      </c>
      <c r="Y709" t="str">
        <f>IF(原始数据!AB710="","",IF(COUNTIF(原始数据!710:710,原始数据!AB710)&gt;1,"×",""))</f>
        <v/>
      </c>
      <c r="Z709" t="str">
        <f>IF(原始数据!AC710="","",IF(COUNTIF(原始数据!710:710,原始数据!AC710)&gt;1,"×",""))</f>
        <v/>
      </c>
      <c r="AA709" t="str">
        <f>IF(原始数据!AE710="","",IF(COUNTIF(原始数据!710:710,原始数据!AE710)&gt;1,"×",""))</f>
        <v/>
      </c>
      <c r="AB709" t="str">
        <f>IF(原始数据!AF710="","",IF(COUNTIF(原始数据!710:710,原始数据!AF710)&gt;1,"×",""))</f>
        <v/>
      </c>
      <c r="AC709" t="str">
        <f>IF(原始数据!AK710="","",IF(COUNTIF(原始数据!710:710,原始数据!AK710)&gt;1,"×",""))</f>
        <v/>
      </c>
      <c r="AD709" t="str">
        <f>IF(原始数据!AL710="","",IF(COUNTIF(原始数据!710:710,原始数据!AL710)&gt;1,"×",""))</f>
        <v/>
      </c>
      <c r="AE709" t="str">
        <f>IF(原始数据!AM710="","",IF(COUNTIF(原始数据!710:710,原始数据!AM710)&gt;1,"×",""))</f>
        <v/>
      </c>
      <c r="AF709" t="str">
        <f>IF(原始数据!AN710="","",IF(COUNTIF(原始数据!710:710,原始数据!AN710)&gt;1,"×",""))</f>
        <v/>
      </c>
      <c r="AG709" t="str">
        <f>IF(原始数据!AO710="","",IF(COUNTIF(原始数据!710:710,原始数据!AO710)&gt;1,"×",""))</f>
        <v/>
      </c>
      <c r="AH709" t="str">
        <f>IF(原始数据!AP710="","",IF(COUNTIF(原始数据!710:710,原始数据!AP710)&gt;1,"×",""))</f>
        <v/>
      </c>
      <c r="AI709" t="str">
        <f>IF(原始数据!AQ710="","",IF(COUNTIF(原始数据!710:710,原始数据!AQ710)&gt;1,"×",""))</f>
        <v/>
      </c>
      <c r="AJ709" t="str">
        <f>IF(原始数据!AR710="","",IF(COUNTIF(原始数据!710:710,原始数据!AR710)&gt;1,"×",""))</f>
        <v/>
      </c>
      <c r="AK709" t="str">
        <f>IF(原始数据!AS710="","",IF(COUNTIF(原始数据!710:710,原始数据!AS710)&gt;1,"×",""))</f>
        <v/>
      </c>
      <c r="AL709" t="str">
        <f>IF(原始数据!AT710="","",IF(COUNTIF(原始数据!710:710,原始数据!AT710)&gt;1,"×",""))</f>
        <v/>
      </c>
      <c r="AM709" t="str">
        <f>IF(原始数据!AU710="","",IF(COUNTIF(原始数据!710:710,原始数据!AU710)&gt;1,"×",""))</f>
        <v/>
      </c>
      <c r="AN709" t="str">
        <f>IF(原始数据!AV710="","",IF(COUNTIF(原始数据!710:710,原始数据!AV710)&gt;1,"×",""))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IF(原始数据!X711="-","",IF(原始数据!X711="","",IF(COUNT(FIND(原始数据!X711,原始数据!711:711))=2,"×","")))</f>
        <v/>
      </c>
      <c r="W710" t="str">
        <f>IF(原始数据!Y711="","",IF(COUNTIF(原始数据!711:711,原始数据!Y711)&gt;1,"×",""))</f>
        <v/>
      </c>
      <c r="X710" t="str">
        <f>IF(原始数据!Z711="","",IF(COUNTIF(原始数据!711:711,原始数据!Z711)&gt;1,"×",""))</f>
        <v/>
      </c>
      <c r="Y710" t="str">
        <f>IF(原始数据!AB711="","",IF(COUNTIF(原始数据!711:711,原始数据!AB711)&gt;1,"×",""))</f>
        <v/>
      </c>
      <c r="Z710" t="str">
        <f>IF(原始数据!AC711="","",IF(COUNTIF(原始数据!711:711,原始数据!AC711)&gt;1,"×",""))</f>
        <v/>
      </c>
      <c r="AA710" t="str">
        <f>IF(原始数据!AE711="","",IF(COUNTIF(原始数据!711:711,原始数据!AE711)&gt;1,"×",""))</f>
        <v/>
      </c>
      <c r="AB710" t="str">
        <f>IF(原始数据!AF711="","",IF(COUNTIF(原始数据!711:711,原始数据!AF711)&gt;1,"×",""))</f>
        <v/>
      </c>
      <c r="AC710" t="str">
        <f>IF(原始数据!AK711="","",IF(COUNTIF(原始数据!711:711,原始数据!AK711)&gt;1,"×",""))</f>
        <v/>
      </c>
      <c r="AD710" t="str">
        <f>IF(原始数据!AL711="","",IF(COUNTIF(原始数据!711:711,原始数据!AL711)&gt;1,"×",""))</f>
        <v/>
      </c>
      <c r="AE710" t="str">
        <f>IF(原始数据!AM711="","",IF(COUNTIF(原始数据!711:711,原始数据!AM711)&gt;1,"×",""))</f>
        <v/>
      </c>
      <c r="AF710" t="str">
        <f>IF(原始数据!AN711="","",IF(COUNTIF(原始数据!711:711,原始数据!AN711)&gt;1,"×",""))</f>
        <v/>
      </c>
      <c r="AG710" t="str">
        <f>IF(原始数据!AO711="","",IF(COUNTIF(原始数据!711:711,原始数据!AO711)&gt;1,"×",""))</f>
        <v/>
      </c>
      <c r="AH710" t="str">
        <f>IF(原始数据!AP711="","",IF(COUNTIF(原始数据!711:711,原始数据!AP711)&gt;1,"×",""))</f>
        <v/>
      </c>
      <c r="AI710" t="str">
        <f>IF(原始数据!AQ711="","",IF(COUNTIF(原始数据!711:711,原始数据!AQ711)&gt;1,"×",""))</f>
        <v/>
      </c>
      <c r="AJ710" t="str">
        <f>IF(原始数据!AR711="","",IF(COUNTIF(原始数据!711:711,原始数据!AR711)&gt;1,"×",""))</f>
        <v/>
      </c>
      <c r="AK710" t="str">
        <f>IF(原始数据!AS711="","",IF(COUNTIF(原始数据!711:711,原始数据!AS711)&gt;1,"×",""))</f>
        <v/>
      </c>
      <c r="AL710" t="str">
        <f>IF(原始数据!AT711="","",IF(COUNTIF(原始数据!711:711,原始数据!AT711)&gt;1,"×",""))</f>
        <v/>
      </c>
      <c r="AM710" t="str">
        <f>IF(原始数据!AU711="","",IF(COUNTIF(原始数据!711:711,原始数据!AU711)&gt;1,"×",""))</f>
        <v/>
      </c>
      <c r="AN710" t="str">
        <f>IF(原始数据!AV711="","",IF(COUNTIF(原始数据!711:711,原始数据!AV711)&gt;1,"×",""))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IF(原始数据!X712="-","",IF(原始数据!X712="","",IF(COUNT(FIND(原始数据!X712,原始数据!712:712))=2,"×","")))</f>
        <v/>
      </c>
      <c r="W711" t="str">
        <f>IF(原始数据!Y712="","",IF(COUNTIF(原始数据!712:712,原始数据!Y712)&gt;1,"×",""))</f>
        <v/>
      </c>
      <c r="X711" t="str">
        <f>IF(原始数据!Z712="","",IF(COUNTIF(原始数据!712:712,原始数据!Z712)&gt;1,"×",""))</f>
        <v/>
      </c>
      <c r="Y711" t="str">
        <f>IF(原始数据!AB712="","",IF(COUNTIF(原始数据!712:712,原始数据!AB712)&gt;1,"×",""))</f>
        <v/>
      </c>
      <c r="Z711" t="str">
        <f>IF(原始数据!AC712="","",IF(COUNTIF(原始数据!712:712,原始数据!AC712)&gt;1,"×",""))</f>
        <v/>
      </c>
      <c r="AA711" t="str">
        <f>IF(原始数据!AE712="","",IF(COUNTIF(原始数据!712:712,原始数据!AE712)&gt;1,"×",""))</f>
        <v/>
      </c>
      <c r="AB711" t="str">
        <f>IF(原始数据!AF712="","",IF(COUNTIF(原始数据!712:712,原始数据!AF712)&gt;1,"×",""))</f>
        <v/>
      </c>
      <c r="AC711" t="str">
        <f>IF(原始数据!AK712="","",IF(COUNTIF(原始数据!712:712,原始数据!AK712)&gt;1,"×",""))</f>
        <v/>
      </c>
      <c r="AD711" t="str">
        <f>IF(原始数据!AL712="","",IF(COUNTIF(原始数据!712:712,原始数据!AL712)&gt;1,"×",""))</f>
        <v/>
      </c>
      <c r="AE711" t="str">
        <f>IF(原始数据!AM712="","",IF(COUNTIF(原始数据!712:712,原始数据!AM712)&gt;1,"×",""))</f>
        <v/>
      </c>
      <c r="AF711" t="str">
        <f>IF(原始数据!AN712="","",IF(COUNTIF(原始数据!712:712,原始数据!AN712)&gt;1,"×",""))</f>
        <v/>
      </c>
      <c r="AG711" t="str">
        <f>IF(原始数据!AO712="","",IF(COUNTIF(原始数据!712:712,原始数据!AO712)&gt;1,"×",""))</f>
        <v/>
      </c>
      <c r="AH711" t="str">
        <f>IF(原始数据!AP712="","",IF(COUNTIF(原始数据!712:712,原始数据!AP712)&gt;1,"×",""))</f>
        <v/>
      </c>
      <c r="AI711" t="str">
        <f>IF(原始数据!AQ712="","",IF(COUNTIF(原始数据!712:712,原始数据!AQ712)&gt;1,"×",""))</f>
        <v/>
      </c>
      <c r="AJ711" t="str">
        <f>IF(原始数据!AR712="","",IF(COUNTIF(原始数据!712:712,原始数据!AR712)&gt;1,"×",""))</f>
        <v/>
      </c>
      <c r="AK711" t="str">
        <f>IF(原始数据!AS712="","",IF(COUNTIF(原始数据!712:712,原始数据!AS712)&gt;1,"×",""))</f>
        <v/>
      </c>
      <c r="AL711" t="str">
        <f>IF(原始数据!AT712="","",IF(COUNTIF(原始数据!712:712,原始数据!AT712)&gt;1,"×",""))</f>
        <v/>
      </c>
      <c r="AM711" t="str">
        <f>IF(原始数据!AU712="","",IF(COUNTIF(原始数据!712:712,原始数据!AU712)&gt;1,"×",""))</f>
        <v/>
      </c>
      <c r="AN711" t="str">
        <f>IF(原始数据!AV712="","",IF(COUNTIF(原始数据!712:712,原始数据!AV712)&gt;1,"×",""))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IF(原始数据!X713="-","",IF(原始数据!X713="","",IF(COUNT(FIND(原始数据!X713,原始数据!713:713))=2,"×","")))</f>
        <v/>
      </c>
      <c r="W712" t="str">
        <f>IF(原始数据!Y713="","",IF(COUNTIF(原始数据!713:713,原始数据!Y713)&gt;1,"×",""))</f>
        <v/>
      </c>
      <c r="X712" t="str">
        <f>IF(原始数据!Z713="","",IF(COUNTIF(原始数据!713:713,原始数据!Z713)&gt;1,"×",""))</f>
        <v/>
      </c>
      <c r="Y712" t="str">
        <f>IF(原始数据!AB713="","",IF(COUNTIF(原始数据!713:713,原始数据!AB713)&gt;1,"×",""))</f>
        <v/>
      </c>
      <c r="Z712" t="str">
        <f>IF(原始数据!AC713="","",IF(COUNTIF(原始数据!713:713,原始数据!AC713)&gt;1,"×",""))</f>
        <v/>
      </c>
      <c r="AA712" t="str">
        <f>IF(原始数据!AE713="","",IF(COUNTIF(原始数据!713:713,原始数据!AE713)&gt;1,"×",""))</f>
        <v/>
      </c>
      <c r="AB712" t="str">
        <f>IF(原始数据!AF713="","",IF(COUNTIF(原始数据!713:713,原始数据!AF713)&gt;1,"×",""))</f>
        <v/>
      </c>
      <c r="AC712" t="str">
        <f>IF(原始数据!AK713="","",IF(COUNTIF(原始数据!713:713,原始数据!AK713)&gt;1,"×",""))</f>
        <v/>
      </c>
      <c r="AD712" t="str">
        <f>IF(原始数据!AL713="","",IF(COUNTIF(原始数据!713:713,原始数据!AL713)&gt;1,"×",""))</f>
        <v/>
      </c>
      <c r="AE712" t="str">
        <f>IF(原始数据!AM713="","",IF(COUNTIF(原始数据!713:713,原始数据!AM713)&gt;1,"×",""))</f>
        <v/>
      </c>
      <c r="AF712" t="str">
        <f>IF(原始数据!AN713="","",IF(COUNTIF(原始数据!713:713,原始数据!AN713)&gt;1,"×",""))</f>
        <v/>
      </c>
      <c r="AG712" t="str">
        <f>IF(原始数据!AO713="","",IF(COUNTIF(原始数据!713:713,原始数据!AO713)&gt;1,"×",""))</f>
        <v/>
      </c>
      <c r="AH712" t="str">
        <f>IF(原始数据!AP713="","",IF(COUNTIF(原始数据!713:713,原始数据!AP713)&gt;1,"×",""))</f>
        <v/>
      </c>
      <c r="AI712" t="str">
        <f>IF(原始数据!AQ713="","",IF(COUNTIF(原始数据!713:713,原始数据!AQ713)&gt;1,"×",""))</f>
        <v/>
      </c>
      <c r="AJ712" t="str">
        <f>IF(原始数据!AR713="","",IF(COUNTIF(原始数据!713:713,原始数据!AR713)&gt;1,"×",""))</f>
        <v/>
      </c>
      <c r="AK712" t="str">
        <f>IF(原始数据!AS713="","",IF(COUNTIF(原始数据!713:713,原始数据!AS713)&gt;1,"×",""))</f>
        <v/>
      </c>
      <c r="AL712" t="str">
        <f>IF(原始数据!AT713="","",IF(COUNTIF(原始数据!713:713,原始数据!AT713)&gt;1,"×",""))</f>
        <v/>
      </c>
      <c r="AM712" t="str">
        <f>IF(原始数据!AU713="","",IF(COUNTIF(原始数据!713:713,原始数据!AU713)&gt;1,"×",""))</f>
        <v/>
      </c>
      <c r="AN712" t="str">
        <f>IF(原始数据!AV713="","",IF(COUNTIF(原始数据!713:713,原始数据!AV713)&gt;1,"×",""))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IF(原始数据!X714="-","",IF(原始数据!X714="","",IF(COUNT(FIND(原始数据!X714,原始数据!714:714))=2,"×","")))</f>
        <v/>
      </c>
      <c r="W713" t="str">
        <f>IF(原始数据!Y714="","",IF(COUNTIF(原始数据!714:714,原始数据!Y714)&gt;1,"×",""))</f>
        <v/>
      </c>
      <c r="X713" t="str">
        <f>IF(原始数据!Z714="","",IF(COUNTIF(原始数据!714:714,原始数据!Z714)&gt;1,"×",""))</f>
        <v/>
      </c>
      <c r="Y713" t="str">
        <f>IF(原始数据!AB714="","",IF(COUNTIF(原始数据!714:714,原始数据!AB714)&gt;1,"×",""))</f>
        <v/>
      </c>
      <c r="Z713" t="str">
        <f>IF(原始数据!AC714="","",IF(COUNTIF(原始数据!714:714,原始数据!AC714)&gt;1,"×",""))</f>
        <v/>
      </c>
      <c r="AA713" t="str">
        <f>IF(原始数据!AE714="","",IF(COUNTIF(原始数据!714:714,原始数据!AE714)&gt;1,"×",""))</f>
        <v/>
      </c>
      <c r="AB713" t="str">
        <f>IF(原始数据!AF714="","",IF(COUNTIF(原始数据!714:714,原始数据!AF714)&gt;1,"×",""))</f>
        <v/>
      </c>
      <c r="AC713" t="str">
        <f>IF(原始数据!AK714="","",IF(COUNTIF(原始数据!714:714,原始数据!AK714)&gt;1,"×",""))</f>
        <v/>
      </c>
      <c r="AD713" t="str">
        <f>IF(原始数据!AL714="","",IF(COUNTIF(原始数据!714:714,原始数据!AL714)&gt;1,"×",""))</f>
        <v/>
      </c>
      <c r="AE713" t="str">
        <f>IF(原始数据!AM714="","",IF(COUNTIF(原始数据!714:714,原始数据!AM714)&gt;1,"×",""))</f>
        <v/>
      </c>
      <c r="AF713" t="str">
        <f>IF(原始数据!AN714="","",IF(COUNTIF(原始数据!714:714,原始数据!AN714)&gt;1,"×",""))</f>
        <v/>
      </c>
      <c r="AG713" t="str">
        <f>IF(原始数据!AO714="","",IF(COUNTIF(原始数据!714:714,原始数据!AO714)&gt;1,"×",""))</f>
        <v/>
      </c>
      <c r="AH713" t="str">
        <f>IF(原始数据!AP714="","",IF(COUNTIF(原始数据!714:714,原始数据!AP714)&gt;1,"×",""))</f>
        <v/>
      </c>
      <c r="AI713" t="str">
        <f>IF(原始数据!AQ714="","",IF(COUNTIF(原始数据!714:714,原始数据!AQ714)&gt;1,"×",""))</f>
        <v/>
      </c>
      <c r="AJ713" t="str">
        <f>IF(原始数据!AR714="","",IF(COUNTIF(原始数据!714:714,原始数据!AR714)&gt;1,"×",""))</f>
        <v/>
      </c>
      <c r="AK713" t="str">
        <f>IF(原始数据!AS714="","",IF(COUNTIF(原始数据!714:714,原始数据!AS714)&gt;1,"×",""))</f>
        <v/>
      </c>
      <c r="AL713" t="str">
        <f>IF(原始数据!AT714="","",IF(COUNTIF(原始数据!714:714,原始数据!AT714)&gt;1,"×",""))</f>
        <v/>
      </c>
      <c r="AM713" t="str">
        <f>IF(原始数据!AU714="","",IF(COUNTIF(原始数据!714:714,原始数据!AU714)&gt;1,"×",""))</f>
        <v/>
      </c>
      <c r="AN713" t="str">
        <f>IF(原始数据!AV714="","",IF(COUNTIF(原始数据!714:714,原始数据!AV714)&gt;1,"×",""))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IF(原始数据!X715="-","",IF(原始数据!X715="","",IF(COUNT(FIND(原始数据!X715,原始数据!715:715))=2,"×","")))</f>
        <v/>
      </c>
      <c r="W714" t="str">
        <f>IF(原始数据!Y715="","",IF(COUNTIF(原始数据!715:715,原始数据!Y715)&gt;1,"×",""))</f>
        <v/>
      </c>
      <c r="X714" t="str">
        <f>IF(原始数据!Z715="","",IF(COUNTIF(原始数据!715:715,原始数据!Z715)&gt;1,"×",""))</f>
        <v/>
      </c>
      <c r="Y714" t="str">
        <f>IF(原始数据!AB715="","",IF(COUNTIF(原始数据!715:715,原始数据!AB715)&gt;1,"×",""))</f>
        <v/>
      </c>
      <c r="Z714" t="str">
        <f>IF(原始数据!AC715="","",IF(COUNTIF(原始数据!715:715,原始数据!AC715)&gt;1,"×",""))</f>
        <v/>
      </c>
      <c r="AA714" t="str">
        <f>IF(原始数据!AE715="","",IF(COUNTIF(原始数据!715:715,原始数据!AE715)&gt;1,"×",""))</f>
        <v/>
      </c>
      <c r="AB714" t="str">
        <f>IF(原始数据!AF715="","",IF(COUNTIF(原始数据!715:715,原始数据!AF715)&gt;1,"×",""))</f>
        <v/>
      </c>
      <c r="AC714" t="str">
        <f>IF(原始数据!AK715="","",IF(COUNTIF(原始数据!715:715,原始数据!AK715)&gt;1,"×",""))</f>
        <v/>
      </c>
      <c r="AD714" t="str">
        <f>IF(原始数据!AL715="","",IF(COUNTIF(原始数据!715:715,原始数据!AL715)&gt;1,"×",""))</f>
        <v/>
      </c>
      <c r="AE714" t="str">
        <f>IF(原始数据!AM715="","",IF(COUNTIF(原始数据!715:715,原始数据!AM715)&gt;1,"×",""))</f>
        <v/>
      </c>
      <c r="AF714" t="str">
        <f>IF(原始数据!AN715="","",IF(COUNTIF(原始数据!715:715,原始数据!AN715)&gt;1,"×",""))</f>
        <v/>
      </c>
      <c r="AG714" t="str">
        <f>IF(原始数据!AO715="","",IF(COUNTIF(原始数据!715:715,原始数据!AO715)&gt;1,"×",""))</f>
        <v/>
      </c>
      <c r="AH714" t="str">
        <f>IF(原始数据!AP715="","",IF(COUNTIF(原始数据!715:715,原始数据!AP715)&gt;1,"×",""))</f>
        <v/>
      </c>
      <c r="AI714" t="str">
        <f>IF(原始数据!AQ715="","",IF(COUNTIF(原始数据!715:715,原始数据!AQ715)&gt;1,"×",""))</f>
        <v/>
      </c>
      <c r="AJ714" t="str">
        <f>IF(原始数据!AR715="","",IF(COUNTIF(原始数据!715:715,原始数据!AR715)&gt;1,"×",""))</f>
        <v/>
      </c>
      <c r="AK714" t="str">
        <f>IF(原始数据!AS715="","",IF(COUNTIF(原始数据!715:715,原始数据!AS715)&gt;1,"×",""))</f>
        <v/>
      </c>
      <c r="AL714" t="str">
        <f>IF(原始数据!AT715="","",IF(COUNTIF(原始数据!715:715,原始数据!AT715)&gt;1,"×",""))</f>
        <v/>
      </c>
      <c r="AM714" t="str">
        <f>IF(原始数据!AU715="","",IF(COUNTIF(原始数据!715:715,原始数据!AU715)&gt;1,"×",""))</f>
        <v/>
      </c>
      <c r="AN714" t="str">
        <f>IF(原始数据!AV715="","",IF(COUNTIF(原始数据!715:715,原始数据!AV715)&gt;1,"×",""))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IF(原始数据!X716="-","",IF(原始数据!X716="","",IF(COUNT(FIND(原始数据!X716,原始数据!716:716))=2,"×","")))</f>
        <v/>
      </c>
      <c r="W715" t="str">
        <f>IF(原始数据!Y716="","",IF(COUNTIF(原始数据!716:716,原始数据!Y716)&gt;1,"×",""))</f>
        <v/>
      </c>
      <c r="X715" t="str">
        <f>IF(原始数据!Z716="","",IF(COUNTIF(原始数据!716:716,原始数据!Z716)&gt;1,"×",""))</f>
        <v/>
      </c>
      <c r="Y715" t="str">
        <f>IF(原始数据!AB716="","",IF(COUNTIF(原始数据!716:716,原始数据!AB716)&gt;1,"×",""))</f>
        <v/>
      </c>
      <c r="Z715" t="str">
        <f>IF(原始数据!AC716="","",IF(COUNTIF(原始数据!716:716,原始数据!AC716)&gt;1,"×",""))</f>
        <v/>
      </c>
      <c r="AA715" t="str">
        <f>IF(原始数据!AE716="","",IF(COUNTIF(原始数据!716:716,原始数据!AE716)&gt;1,"×",""))</f>
        <v/>
      </c>
      <c r="AB715" t="str">
        <f>IF(原始数据!AF716="","",IF(COUNTIF(原始数据!716:716,原始数据!AF716)&gt;1,"×",""))</f>
        <v/>
      </c>
      <c r="AC715" t="str">
        <f>IF(原始数据!AK716="","",IF(COUNTIF(原始数据!716:716,原始数据!AK716)&gt;1,"×",""))</f>
        <v/>
      </c>
      <c r="AD715" t="str">
        <f>IF(原始数据!AL716="","",IF(COUNTIF(原始数据!716:716,原始数据!AL716)&gt;1,"×",""))</f>
        <v/>
      </c>
      <c r="AE715" t="str">
        <f>IF(原始数据!AM716="","",IF(COUNTIF(原始数据!716:716,原始数据!AM716)&gt;1,"×",""))</f>
        <v/>
      </c>
      <c r="AF715" t="str">
        <f>IF(原始数据!AN716="","",IF(COUNTIF(原始数据!716:716,原始数据!AN716)&gt;1,"×",""))</f>
        <v/>
      </c>
      <c r="AG715" t="str">
        <f>IF(原始数据!AO716="","",IF(COUNTIF(原始数据!716:716,原始数据!AO716)&gt;1,"×",""))</f>
        <v/>
      </c>
      <c r="AH715" t="str">
        <f>IF(原始数据!AP716="","",IF(COUNTIF(原始数据!716:716,原始数据!AP716)&gt;1,"×",""))</f>
        <v/>
      </c>
      <c r="AI715" t="str">
        <f>IF(原始数据!AQ716="","",IF(COUNTIF(原始数据!716:716,原始数据!AQ716)&gt;1,"×",""))</f>
        <v/>
      </c>
      <c r="AJ715" t="str">
        <f>IF(原始数据!AR716="","",IF(COUNTIF(原始数据!716:716,原始数据!AR716)&gt;1,"×",""))</f>
        <v/>
      </c>
      <c r="AK715" t="str">
        <f>IF(原始数据!AS716="","",IF(COUNTIF(原始数据!716:716,原始数据!AS716)&gt;1,"×",""))</f>
        <v/>
      </c>
      <c r="AL715" t="str">
        <f>IF(原始数据!AT716="","",IF(COUNTIF(原始数据!716:716,原始数据!AT716)&gt;1,"×",""))</f>
        <v/>
      </c>
      <c r="AM715" t="str">
        <f>IF(原始数据!AU716="","",IF(COUNTIF(原始数据!716:716,原始数据!AU716)&gt;1,"×",""))</f>
        <v/>
      </c>
      <c r="AN715" t="str">
        <f>IF(原始数据!AV716="","",IF(COUNTIF(原始数据!716:716,原始数据!AV716)&gt;1,"×",""))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IF(原始数据!X717="-","",IF(原始数据!X717="","",IF(COUNT(FIND(原始数据!X717,原始数据!717:717))=2,"×","")))</f>
        <v/>
      </c>
      <c r="W716" t="str">
        <f>IF(原始数据!Y717="","",IF(COUNTIF(原始数据!717:717,原始数据!Y717)&gt;1,"×",""))</f>
        <v/>
      </c>
      <c r="X716" t="str">
        <f>IF(原始数据!Z717="","",IF(COUNTIF(原始数据!717:717,原始数据!Z717)&gt;1,"×",""))</f>
        <v/>
      </c>
      <c r="Y716" t="str">
        <f>IF(原始数据!AB717="","",IF(COUNTIF(原始数据!717:717,原始数据!AB717)&gt;1,"×",""))</f>
        <v/>
      </c>
      <c r="Z716" t="str">
        <f>IF(原始数据!AC717="","",IF(COUNTIF(原始数据!717:717,原始数据!AC717)&gt;1,"×",""))</f>
        <v/>
      </c>
      <c r="AA716" t="str">
        <f>IF(原始数据!AE717="","",IF(COUNTIF(原始数据!717:717,原始数据!AE717)&gt;1,"×",""))</f>
        <v/>
      </c>
      <c r="AB716" t="str">
        <f>IF(原始数据!AF717="","",IF(COUNTIF(原始数据!717:717,原始数据!AF717)&gt;1,"×",""))</f>
        <v/>
      </c>
      <c r="AC716" t="str">
        <f>IF(原始数据!AK717="","",IF(COUNTIF(原始数据!717:717,原始数据!AK717)&gt;1,"×",""))</f>
        <v/>
      </c>
      <c r="AD716" t="str">
        <f>IF(原始数据!AL717="","",IF(COUNTIF(原始数据!717:717,原始数据!AL717)&gt;1,"×",""))</f>
        <v/>
      </c>
      <c r="AE716" t="str">
        <f>IF(原始数据!AM717="","",IF(COUNTIF(原始数据!717:717,原始数据!AM717)&gt;1,"×",""))</f>
        <v/>
      </c>
      <c r="AF716" t="str">
        <f>IF(原始数据!AN717="","",IF(COUNTIF(原始数据!717:717,原始数据!AN717)&gt;1,"×",""))</f>
        <v/>
      </c>
      <c r="AG716" t="str">
        <f>IF(原始数据!AO717="","",IF(COUNTIF(原始数据!717:717,原始数据!AO717)&gt;1,"×",""))</f>
        <v/>
      </c>
      <c r="AH716" t="str">
        <f>IF(原始数据!AP717="","",IF(COUNTIF(原始数据!717:717,原始数据!AP717)&gt;1,"×",""))</f>
        <v/>
      </c>
      <c r="AI716" t="str">
        <f>IF(原始数据!AQ717="","",IF(COUNTIF(原始数据!717:717,原始数据!AQ717)&gt;1,"×",""))</f>
        <v/>
      </c>
      <c r="AJ716" t="str">
        <f>IF(原始数据!AR717="","",IF(COUNTIF(原始数据!717:717,原始数据!AR717)&gt;1,"×",""))</f>
        <v/>
      </c>
      <c r="AK716" t="str">
        <f>IF(原始数据!AS717="","",IF(COUNTIF(原始数据!717:717,原始数据!AS717)&gt;1,"×",""))</f>
        <v/>
      </c>
      <c r="AL716" t="str">
        <f>IF(原始数据!AT717="","",IF(COUNTIF(原始数据!717:717,原始数据!AT717)&gt;1,"×",""))</f>
        <v/>
      </c>
      <c r="AM716" t="str">
        <f>IF(原始数据!AU717="","",IF(COUNTIF(原始数据!717:717,原始数据!AU717)&gt;1,"×",""))</f>
        <v/>
      </c>
      <c r="AN716" t="str">
        <f>IF(原始数据!AV717="","",IF(COUNTIF(原始数据!717:717,原始数据!AV717)&gt;1,"×",""))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IF(原始数据!X718="-","",IF(原始数据!X718="","",IF(COUNT(FIND(原始数据!X718,原始数据!718:718))=2,"×","")))</f>
        <v/>
      </c>
      <c r="W717" t="str">
        <f>IF(原始数据!Y718="","",IF(COUNTIF(原始数据!718:718,原始数据!Y718)&gt;1,"×",""))</f>
        <v/>
      </c>
      <c r="X717" t="str">
        <f>IF(原始数据!Z718="","",IF(COUNTIF(原始数据!718:718,原始数据!Z718)&gt;1,"×",""))</f>
        <v/>
      </c>
      <c r="Y717" t="str">
        <f>IF(原始数据!AB718="","",IF(COUNTIF(原始数据!718:718,原始数据!AB718)&gt;1,"×",""))</f>
        <v/>
      </c>
      <c r="Z717" t="str">
        <f>IF(原始数据!AC718="","",IF(COUNTIF(原始数据!718:718,原始数据!AC718)&gt;1,"×",""))</f>
        <v/>
      </c>
      <c r="AA717" t="str">
        <f>IF(原始数据!AE718="","",IF(COUNTIF(原始数据!718:718,原始数据!AE718)&gt;1,"×",""))</f>
        <v/>
      </c>
      <c r="AB717" t="str">
        <f>IF(原始数据!AF718="","",IF(COUNTIF(原始数据!718:718,原始数据!AF718)&gt;1,"×",""))</f>
        <v/>
      </c>
      <c r="AC717" t="str">
        <f>IF(原始数据!AK718="","",IF(COUNTIF(原始数据!718:718,原始数据!AK718)&gt;1,"×",""))</f>
        <v/>
      </c>
      <c r="AD717" t="str">
        <f>IF(原始数据!AL718="","",IF(COUNTIF(原始数据!718:718,原始数据!AL718)&gt;1,"×",""))</f>
        <v/>
      </c>
      <c r="AE717" t="str">
        <f>IF(原始数据!AM718="","",IF(COUNTIF(原始数据!718:718,原始数据!AM718)&gt;1,"×",""))</f>
        <v/>
      </c>
      <c r="AF717" t="str">
        <f>IF(原始数据!AN718="","",IF(COUNTIF(原始数据!718:718,原始数据!AN718)&gt;1,"×",""))</f>
        <v/>
      </c>
      <c r="AG717" t="str">
        <f>IF(原始数据!AO718="","",IF(COUNTIF(原始数据!718:718,原始数据!AO718)&gt;1,"×",""))</f>
        <v/>
      </c>
      <c r="AH717" t="str">
        <f>IF(原始数据!AP718="","",IF(COUNTIF(原始数据!718:718,原始数据!AP718)&gt;1,"×",""))</f>
        <v/>
      </c>
      <c r="AI717" t="str">
        <f>IF(原始数据!AQ718="","",IF(COUNTIF(原始数据!718:718,原始数据!AQ718)&gt;1,"×",""))</f>
        <v/>
      </c>
      <c r="AJ717" t="str">
        <f>IF(原始数据!AR718="","",IF(COUNTIF(原始数据!718:718,原始数据!AR718)&gt;1,"×",""))</f>
        <v/>
      </c>
      <c r="AK717" t="str">
        <f>IF(原始数据!AS718="","",IF(COUNTIF(原始数据!718:718,原始数据!AS718)&gt;1,"×",""))</f>
        <v/>
      </c>
      <c r="AL717" t="str">
        <f>IF(原始数据!AT718="","",IF(COUNTIF(原始数据!718:718,原始数据!AT718)&gt;1,"×",""))</f>
        <v/>
      </c>
      <c r="AM717" t="str">
        <f>IF(原始数据!AU718="","",IF(COUNTIF(原始数据!718:718,原始数据!AU718)&gt;1,"×",""))</f>
        <v/>
      </c>
      <c r="AN717" t="str">
        <f>IF(原始数据!AV718="","",IF(COUNTIF(原始数据!718:718,原始数据!AV718)&gt;1,"×",""))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IF(原始数据!X719="-","",IF(原始数据!X719="","",IF(COUNT(FIND(原始数据!X719,原始数据!719:719))=2,"×","")))</f>
        <v/>
      </c>
      <c r="W718" t="str">
        <f>IF(原始数据!Y719="","",IF(COUNTIF(原始数据!719:719,原始数据!Y719)&gt;1,"×",""))</f>
        <v/>
      </c>
      <c r="X718" t="str">
        <f>IF(原始数据!Z719="","",IF(COUNTIF(原始数据!719:719,原始数据!Z719)&gt;1,"×",""))</f>
        <v/>
      </c>
      <c r="Y718" t="str">
        <f>IF(原始数据!AB719="","",IF(COUNTIF(原始数据!719:719,原始数据!AB719)&gt;1,"×",""))</f>
        <v/>
      </c>
      <c r="Z718" t="str">
        <f>IF(原始数据!AC719="","",IF(COUNTIF(原始数据!719:719,原始数据!AC719)&gt;1,"×",""))</f>
        <v/>
      </c>
      <c r="AA718" t="str">
        <f>IF(原始数据!AE719="","",IF(COUNTIF(原始数据!719:719,原始数据!AE719)&gt;1,"×",""))</f>
        <v/>
      </c>
      <c r="AB718" t="str">
        <f>IF(原始数据!AF719="","",IF(COUNTIF(原始数据!719:719,原始数据!AF719)&gt;1,"×",""))</f>
        <v/>
      </c>
      <c r="AC718" t="str">
        <f>IF(原始数据!AK719="","",IF(COUNTIF(原始数据!719:719,原始数据!AK719)&gt;1,"×",""))</f>
        <v/>
      </c>
      <c r="AD718" t="str">
        <f>IF(原始数据!AL719="","",IF(COUNTIF(原始数据!719:719,原始数据!AL719)&gt;1,"×",""))</f>
        <v/>
      </c>
      <c r="AE718" t="str">
        <f>IF(原始数据!AM719="","",IF(COUNTIF(原始数据!719:719,原始数据!AM719)&gt;1,"×",""))</f>
        <v/>
      </c>
      <c r="AF718" t="str">
        <f>IF(原始数据!AN719="","",IF(COUNTIF(原始数据!719:719,原始数据!AN719)&gt;1,"×",""))</f>
        <v/>
      </c>
      <c r="AG718" t="str">
        <f>IF(原始数据!AO719="","",IF(COUNTIF(原始数据!719:719,原始数据!AO719)&gt;1,"×",""))</f>
        <v/>
      </c>
      <c r="AH718" t="str">
        <f>IF(原始数据!AP719="","",IF(COUNTIF(原始数据!719:719,原始数据!AP719)&gt;1,"×",""))</f>
        <v/>
      </c>
      <c r="AI718" t="str">
        <f>IF(原始数据!AQ719="","",IF(COUNTIF(原始数据!719:719,原始数据!AQ719)&gt;1,"×",""))</f>
        <v/>
      </c>
      <c r="AJ718" t="str">
        <f>IF(原始数据!AR719="","",IF(COUNTIF(原始数据!719:719,原始数据!AR719)&gt;1,"×",""))</f>
        <v/>
      </c>
      <c r="AK718" t="str">
        <f>IF(原始数据!AS719="","",IF(COUNTIF(原始数据!719:719,原始数据!AS719)&gt;1,"×",""))</f>
        <v/>
      </c>
      <c r="AL718" t="str">
        <f>IF(原始数据!AT719="","",IF(COUNTIF(原始数据!719:719,原始数据!AT719)&gt;1,"×",""))</f>
        <v/>
      </c>
      <c r="AM718" t="str">
        <f>IF(原始数据!AU719="","",IF(COUNTIF(原始数据!719:719,原始数据!AU719)&gt;1,"×",""))</f>
        <v/>
      </c>
      <c r="AN718" t="str">
        <f>IF(原始数据!AV719="","",IF(COUNTIF(原始数据!719:719,原始数据!AV719)&gt;1,"×",""))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IF(原始数据!X720="-","",IF(原始数据!X720="","",IF(COUNT(FIND(原始数据!X720,原始数据!720:720))=2,"×","")))</f>
        <v/>
      </c>
      <c r="W719" t="str">
        <f>IF(原始数据!Y720="","",IF(COUNTIF(原始数据!720:720,原始数据!Y720)&gt;1,"×",""))</f>
        <v/>
      </c>
      <c r="X719" t="str">
        <f>IF(原始数据!Z720="","",IF(COUNTIF(原始数据!720:720,原始数据!Z720)&gt;1,"×",""))</f>
        <v/>
      </c>
      <c r="Y719" t="str">
        <f>IF(原始数据!AB720="","",IF(COUNTIF(原始数据!720:720,原始数据!AB720)&gt;1,"×",""))</f>
        <v/>
      </c>
      <c r="Z719" t="str">
        <f>IF(原始数据!AC720="","",IF(COUNTIF(原始数据!720:720,原始数据!AC720)&gt;1,"×",""))</f>
        <v/>
      </c>
      <c r="AA719" t="str">
        <f>IF(原始数据!AE720="","",IF(COUNTIF(原始数据!720:720,原始数据!AE720)&gt;1,"×",""))</f>
        <v/>
      </c>
      <c r="AB719" t="str">
        <f>IF(原始数据!AF720="","",IF(COUNTIF(原始数据!720:720,原始数据!AF720)&gt;1,"×",""))</f>
        <v/>
      </c>
      <c r="AC719" t="str">
        <f>IF(原始数据!AK720="","",IF(COUNTIF(原始数据!720:720,原始数据!AK720)&gt;1,"×",""))</f>
        <v/>
      </c>
      <c r="AD719" t="str">
        <f>IF(原始数据!AL720="","",IF(COUNTIF(原始数据!720:720,原始数据!AL720)&gt;1,"×",""))</f>
        <v/>
      </c>
      <c r="AE719" t="str">
        <f>IF(原始数据!AM720="","",IF(COUNTIF(原始数据!720:720,原始数据!AM720)&gt;1,"×",""))</f>
        <v/>
      </c>
      <c r="AF719" t="str">
        <f>IF(原始数据!AN720="","",IF(COUNTIF(原始数据!720:720,原始数据!AN720)&gt;1,"×",""))</f>
        <v/>
      </c>
      <c r="AG719" t="str">
        <f>IF(原始数据!AO720="","",IF(COUNTIF(原始数据!720:720,原始数据!AO720)&gt;1,"×",""))</f>
        <v/>
      </c>
      <c r="AH719" t="str">
        <f>IF(原始数据!AP720="","",IF(COUNTIF(原始数据!720:720,原始数据!AP720)&gt;1,"×",""))</f>
        <v/>
      </c>
      <c r="AI719" t="str">
        <f>IF(原始数据!AQ720="","",IF(COUNTIF(原始数据!720:720,原始数据!AQ720)&gt;1,"×",""))</f>
        <v/>
      </c>
      <c r="AJ719" t="str">
        <f>IF(原始数据!AR720="","",IF(COUNTIF(原始数据!720:720,原始数据!AR720)&gt;1,"×",""))</f>
        <v/>
      </c>
      <c r="AK719" t="str">
        <f>IF(原始数据!AS720="","",IF(COUNTIF(原始数据!720:720,原始数据!AS720)&gt;1,"×",""))</f>
        <v/>
      </c>
      <c r="AL719" t="str">
        <f>IF(原始数据!AT720="","",IF(COUNTIF(原始数据!720:720,原始数据!AT720)&gt;1,"×",""))</f>
        <v/>
      </c>
      <c r="AM719" t="str">
        <f>IF(原始数据!AU720="","",IF(COUNTIF(原始数据!720:720,原始数据!AU720)&gt;1,"×",""))</f>
        <v/>
      </c>
      <c r="AN719" t="str">
        <f>IF(原始数据!AV720="","",IF(COUNTIF(原始数据!720:720,原始数据!AV720)&gt;1,"×",""))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IF(原始数据!X721="-","",IF(原始数据!X721="","",IF(COUNT(FIND(原始数据!X721,原始数据!721:721))=2,"×","")))</f>
        <v/>
      </c>
      <c r="W720" t="str">
        <f>IF(原始数据!Y721="","",IF(COUNTIF(原始数据!721:721,原始数据!Y721)&gt;1,"×",""))</f>
        <v/>
      </c>
      <c r="X720" t="str">
        <f>IF(原始数据!Z721="","",IF(COUNTIF(原始数据!721:721,原始数据!Z721)&gt;1,"×",""))</f>
        <v/>
      </c>
      <c r="Y720" t="str">
        <f>IF(原始数据!AB721="","",IF(COUNTIF(原始数据!721:721,原始数据!AB721)&gt;1,"×",""))</f>
        <v/>
      </c>
      <c r="Z720" t="str">
        <f>IF(原始数据!AC721="","",IF(COUNTIF(原始数据!721:721,原始数据!AC721)&gt;1,"×",""))</f>
        <v/>
      </c>
      <c r="AA720" t="str">
        <f>IF(原始数据!AE721="","",IF(COUNTIF(原始数据!721:721,原始数据!AE721)&gt;1,"×",""))</f>
        <v/>
      </c>
      <c r="AB720" t="str">
        <f>IF(原始数据!AF721="","",IF(COUNTIF(原始数据!721:721,原始数据!AF721)&gt;1,"×",""))</f>
        <v/>
      </c>
      <c r="AC720" t="str">
        <f>IF(原始数据!AK721="","",IF(COUNTIF(原始数据!721:721,原始数据!AK721)&gt;1,"×",""))</f>
        <v/>
      </c>
      <c r="AD720" t="str">
        <f>IF(原始数据!AL721="","",IF(COUNTIF(原始数据!721:721,原始数据!AL721)&gt;1,"×",""))</f>
        <v/>
      </c>
      <c r="AE720" t="str">
        <f>IF(原始数据!AM721="","",IF(COUNTIF(原始数据!721:721,原始数据!AM721)&gt;1,"×",""))</f>
        <v/>
      </c>
      <c r="AF720" t="str">
        <f>IF(原始数据!AN721="","",IF(COUNTIF(原始数据!721:721,原始数据!AN721)&gt;1,"×",""))</f>
        <v/>
      </c>
      <c r="AG720" t="str">
        <f>IF(原始数据!AO721="","",IF(COUNTIF(原始数据!721:721,原始数据!AO721)&gt;1,"×",""))</f>
        <v/>
      </c>
      <c r="AH720" t="str">
        <f>IF(原始数据!AP721="","",IF(COUNTIF(原始数据!721:721,原始数据!AP721)&gt;1,"×",""))</f>
        <v/>
      </c>
      <c r="AI720" t="str">
        <f>IF(原始数据!AQ721="","",IF(COUNTIF(原始数据!721:721,原始数据!AQ721)&gt;1,"×",""))</f>
        <v/>
      </c>
      <c r="AJ720" t="str">
        <f>IF(原始数据!AR721="","",IF(COUNTIF(原始数据!721:721,原始数据!AR721)&gt;1,"×",""))</f>
        <v/>
      </c>
      <c r="AK720" t="str">
        <f>IF(原始数据!AS721="","",IF(COUNTIF(原始数据!721:721,原始数据!AS721)&gt;1,"×",""))</f>
        <v/>
      </c>
      <c r="AL720" t="str">
        <f>IF(原始数据!AT721="","",IF(COUNTIF(原始数据!721:721,原始数据!AT721)&gt;1,"×",""))</f>
        <v/>
      </c>
      <c r="AM720" t="str">
        <f>IF(原始数据!AU721="","",IF(COUNTIF(原始数据!721:721,原始数据!AU721)&gt;1,"×",""))</f>
        <v/>
      </c>
      <c r="AN720" t="str">
        <f>IF(原始数据!AV721="","",IF(COUNTIF(原始数据!721:721,原始数据!AV721)&gt;1,"×",""))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IF(原始数据!X722="-","",IF(原始数据!X722="","",IF(COUNT(FIND(原始数据!X722,原始数据!722:722))=2,"×","")))</f>
        <v/>
      </c>
      <c r="W721" t="str">
        <f>IF(原始数据!Y722="","",IF(COUNTIF(原始数据!722:722,原始数据!Y722)&gt;1,"×",""))</f>
        <v/>
      </c>
      <c r="X721" t="str">
        <f>IF(原始数据!Z722="","",IF(COUNTIF(原始数据!722:722,原始数据!Z722)&gt;1,"×",""))</f>
        <v/>
      </c>
      <c r="Y721" t="str">
        <f>IF(原始数据!AB722="","",IF(COUNTIF(原始数据!722:722,原始数据!AB722)&gt;1,"×",""))</f>
        <v/>
      </c>
      <c r="Z721" t="str">
        <f>IF(原始数据!AC722="","",IF(COUNTIF(原始数据!722:722,原始数据!AC722)&gt;1,"×",""))</f>
        <v/>
      </c>
      <c r="AA721" t="str">
        <f>IF(原始数据!AE722="","",IF(COUNTIF(原始数据!722:722,原始数据!AE722)&gt;1,"×",""))</f>
        <v/>
      </c>
      <c r="AB721" t="str">
        <f>IF(原始数据!AF722="","",IF(COUNTIF(原始数据!722:722,原始数据!AF722)&gt;1,"×",""))</f>
        <v/>
      </c>
      <c r="AC721" t="str">
        <f>IF(原始数据!AK722="","",IF(COUNTIF(原始数据!722:722,原始数据!AK722)&gt;1,"×",""))</f>
        <v/>
      </c>
      <c r="AD721" t="str">
        <f>IF(原始数据!AL722="","",IF(COUNTIF(原始数据!722:722,原始数据!AL722)&gt;1,"×",""))</f>
        <v/>
      </c>
      <c r="AE721" t="str">
        <f>IF(原始数据!AM722="","",IF(COUNTIF(原始数据!722:722,原始数据!AM722)&gt;1,"×",""))</f>
        <v/>
      </c>
      <c r="AF721" t="str">
        <f>IF(原始数据!AN722="","",IF(COUNTIF(原始数据!722:722,原始数据!AN722)&gt;1,"×",""))</f>
        <v/>
      </c>
      <c r="AG721" t="str">
        <f>IF(原始数据!AO722="","",IF(COUNTIF(原始数据!722:722,原始数据!AO722)&gt;1,"×",""))</f>
        <v/>
      </c>
      <c r="AH721" t="str">
        <f>IF(原始数据!AP722="","",IF(COUNTIF(原始数据!722:722,原始数据!AP722)&gt;1,"×",""))</f>
        <v/>
      </c>
      <c r="AI721" t="str">
        <f>IF(原始数据!AQ722="","",IF(COUNTIF(原始数据!722:722,原始数据!AQ722)&gt;1,"×",""))</f>
        <v/>
      </c>
      <c r="AJ721" t="str">
        <f>IF(原始数据!AR722="","",IF(COUNTIF(原始数据!722:722,原始数据!AR722)&gt;1,"×",""))</f>
        <v/>
      </c>
      <c r="AK721" t="str">
        <f>IF(原始数据!AS722="","",IF(COUNTIF(原始数据!722:722,原始数据!AS722)&gt;1,"×",""))</f>
        <v/>
      </c>
      <c r="AL721" t="str">
        <f>IF(原始数据!AT722="","",IF(COUNTIF(原始数据!722:722,原始数据!AT722)&gt;1,"×",""))</f>
        <v/>
      </c>
      <c r="AM721" t="str">
        <f>IF(原始数据!AU722="","",IF(COUNTIF(原始数据!722:722,原始数据!AU722)&gt;1,"×",""))</f>
        <v/>
      </c>
      <c r="AN721" t="str">
        <f>IF(原始数据!AV722="","",IF(COUNTIF(原始数据!722:722,原始数据!AV722)&gt;1,"×",""))</f>
        <v/>
      </c>
    </row>
  </sheetData>
  <sheetProtection formatCells="0" insertHyperlinks="0" autoFilter="0"/>
  <conditionalFormatting sqref="A2:AN721">
    <cfRule type="cellIs" dxfId="1" priority="1" operator="equal">
      <formula>"×"</formula>
    </cfRule>
  </conditionalFormatting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topLeftCell="J75" workbookViewId="0">
      <selection activeCell="J75" sqref="J75:J87"/>
    </sheetView>
  </sheetViews>
  <sheetFormatPr defaultColWidth="9" defaultRowHeight="13.5"/>
  <cols>
    <col min="1" max="1" width="23.375" style="20" customWidth="1"/>
    <col min="2" max="9" width="9" style="20"/>
    <col min="10" max="11" width="10.375" style="20" customWidth="1"/>
    <col min="12" max="12" width="10.25" style="20" customWidth="1"/>
    <col min="13" max="19" width="9" style="20"/>
  </cols>
  <sheetData>
    <row r="1" spans="1:12">
      <c r="A1" s="20" t="s">
        <v>507</v>
      </c>
      <c r="B1" s="20" t="s">
        <v>383</v>
      </c>
      <c r="F1" s="20" t="s">
        <v>485</v>
      </c>
      <c r="G1" s="20" t="s">
        <v>59</v>
      </c>
      <c r="H1" s="20" t="s">
        <v>36</v>
      </c>
      <c r="I1" s="20" t="s">
        <v>508</v>
      </c>
      <c r="K1" s="20" t="s">
        <v>509</v>
      </c>
    </row>
    <row r="2" ht="14.25" spans="1:12">
      <c r="A2" s="20" t="s">
        <v>510</v>
      </c>
      <c r="B2" s="20" t="s">
        <v>511</v>
      </c>
      <c r="C2" s="20" t="s">
        <v>512</v>
      </c>
      <c r="D2" s="20" t="s">
        <v>511</v>
      </c>
      <c r="E2" s="20" t="s">
        <v>512</v>
      </c>
      <c r="F2" s="21" t="s">
        <v>148</v>
      </c>
      <c r="G2" s="20" t="s">
        <v>513</v>
      </c>
      <c r="H2" s="20" t="s">
        <v>514</v>
      </c>
      <c r="I2" s="21" t="s">
        <v>148</v>
      </c>
      <c r="J2" s="21" t="s">
        <v>290</v>
      </c>
      <c r="K2" s="21" t="s">
        <v>148</v>
      </c>
      <c r="L2" s="21" t="s">
        <v>151</v>
      </c>
    </row>
    <row r="3" ht="14.25" spans="1:12">
      <c r="A3" s="20" t="s">
        <v>515</v>
      </c>
      <c r="B3" s="20">
        <v>0</v>
      </c>
      <c r="C3" s="20" t="s">
        <v>516</v>
      </c>
      <c r="D3" s="20">
        <v>0</v>
      </c>
      <c r="E3" s="20" t="s">
        <v>516</v>
      </c>
      <c r="F3" s="21" t="s">
        <v>73</v>
      </c>
      <c r="G3" s="20" t="s">
        <v>517</v>
      </c>
      <c r="H3" s="20" t="s">
        <v>518</v>
      </c>
      <c r="I3" s="21" t="s">
        <v>148</v>
      </c>
      <c r="J3" s="21" t="s">
        <v>334</v>
      </c>
      <c r="K3" s="21" t="s">
        <v>73</v>
      </c>
      <c r="L3" s="21" t="s">
        <v>111</v>
      </c>
    </row>
    <row r="4" ht="14.25" spans="1:12">
      <c r="A4" s="20" t="s">
        <v>519</v>
      </c>
      <c r="B4" s="20">
        <v>1</v>
      </c>
      <c r="C4" s="20" t="s">
        <v>520</v>
      </c>
      <c r="D4" s="20">
        <v>1</v>
      </c>
      <c r="E4" s="20" t="s">
        <v>143</v>
      </c>
      <c r="F4" s="21" t="s">
        <v>74</v>
      </c>
      <c r="G4" s="20" t="s">
        <v>521</v>
      </c>
      <c r="H4" s="20" t="s">
        <v>247</v>
      </c>
      <c r="I4" s="21" t="s">
        <v>148</v>
      </c>
      <c r="J4" s="21" t="s">
        <v>284</v>
      </c>
      <c r="K4" s="21" t="s">
        <v>73</v>
      </c>
      <c r="L4" s="21" t="s">
        <v>89</v>
      </c>
    </row>
    <row r="5" ht="14.25" spans="1:12">
      <c r="A5" s="20" t="s">
        <v>522</v>
      </c>
      <c r="B5" s="20">
        <v>2</v>
      </c>
      <c r="C5" s="20" t="s">
        <v>100</v>
      </c>
      <c r="D5" s="20">
        <v>2</v>
      </c>
      <c r="E5" s="20" t="s">
        <v>523</v>
      </c>
      <c r="F5" s="21" t="s">
        <v>149</v>
      </c>
      <c r="G5" s="20" t="s">
        <v>524</v>
      </c>
      <c r="H5" s="20" t="s">
        <v>260</v>
      </c>
      <c r="I5" s="21" t="s">
        <v>148</v>
      </c>
      <c r="J5" s="21" t="s">
        <v>356</v>
      </c>
      <c r="K5" s="21" t="s">
        <v>74</v>
      </c>
      <c r="L5" s="21" t="s">
        <v>76</v>
      </c>
    </row>
    <row r="6" ht="14.25" spans="1:12">
      <c r="A6" s="20" t="s">
        <v>525</v>
      </c>
      <c r="B6" s="20">
        <v>3</v>
      </c>
      <c r="C6" s="20" t="s">
        <v>110</v>
      </c>
      <c r="D6" s="20">
        <v>3</v>
      </c>
      <c r="E6" s="20" t="s">
        <v>140</v>
      </c>
      <c r="F6" s="21" t="s">
        <v>166</v>
      </c>
      <c r="G6" s="20" t="s">
        <v>526</v>
      </c>
      <c r="H6" s="20" t="s">
        <v>257</v>
      </c>
      <c r="I6" s="21" t="s">
        <v>148</v>
      </c>
      <c r="J6" s="21" t="s">
        <v>527</v>
      </c>
      <c r="K6" s="21" t="s">
        <v>74</v>
      </c>
      <c r="L6" s="21" t="s">
        <v>528</v>
      </c>
    </row>
    <row r="7" ht="14.25" spans="1:12">
      <c r="A7" s="20" t="s">
        <v>529</v>
      </c>
      <c r="B7" s="20">
        <v>4</v>
      </c>
      <c r="C7" s="20" t="s">
        <v>530</v>
      </c>
      <c r="D7" s="20">
        <v>4</v>
      </c>
      <c r="E7" s="20" t="s">
        <v>531</v>
      </c>
      <c r="F7" s="21" t="s">
        <v>472</v>
      </c>
      <c r="G7" s="20" t="s">
        <v>532</v>
      </c>
      <c r="H7" s="20" t="s">
        <v>240</v>
      </c>
      <c r="I7" s="21" t="s">
        <v>73</v>
      </c>
      <c r="J7" s="21" t="s">
        <v>248</v>
      </c>
      <c r="K7" s="21" t="s">
        <v>149</v>
      </c>
      <c r="L7" s="21" t="s">
        <v>150</v>
      </c>
    </row>
    <row r="8" ht="14.25" spans="1:12">
      <c r="A8" s="20" t="s">
        <v>533</v>
      </c>
      <c r="B8" s="20">
        <v>5</v>
      </c>
      <c r="C8" s="20" t="s">
        <v>169</v>
      </c>
      <c r="D8" s="20">
        <v>5</v>
      </c>
      <c r="E8" s="20" t="s">
        <v>130</v>
      </c>
      <c r="F8" s="21" t="s">
        <v>138</v>
      </c>
      <c r="G8" s="20" t="s">
        <v>534</v>
      </c>
      <c r="H8" s="20" t="s">
        <v>236</v>
      </c>
      <c r="I8" s="21" t="s">
        <v>73</v>
      </c>
      <c r="J8" s="21" t="s">
        <v>300</v>
      </c>
      <c r="K8" s="21" t="s">
        <v>149</v>
      </c>
      <c r="L8" s="21" t="s">
        <v>188</v>
      </c>
    </row>
    <row r="9" ht="14.25" spans="1:12">
      <c r="A9" s="20" t="s">
        <v>535</v>
      </c>
      <c r="B9" s="20">
        <v>6</v>
      </c>
      <c r="C9" s="20" t="s">
        <v>168</v>
      </c>
      <c r="D9" s="20">
        <v>6</v>
      </c>
      <c r="E9" s="20" t="s">
        <v>134</v>
      </c>
      <c r="F9" s="21" t="s">
        <v>137</v>
      </c>
      <c r="G9" s="20" t="s">
        <v>536</v>
      </c>
      <c r="H9" s="20" t="s">
        <v>237</v>
      </c>
      <c r="I9" s="21" t="s">
        <v>73</v>
      </c>
      <c r="J9" s="21" t="s">
        <v>357</v>
      </c>
      <c r="K9" s="21" t="s">
        <v>166</v>
      </c>
      <c r="L9" s="21" t="s">
        <v>167</v>
      </c>
    </row>
    <row r="10" ht="14.25" spans="1:12">
      <c r="A10" s="20" t="s">
        <v>537</v>
      </c>
      <c r="B10" s="20">
        <v>7</v>
      </c>
      <c r="C10" s="20" t="s">
        <v>538</v>
      </c>
      <c r="D10" s="20">
        <v>7</v>
      </c>
      <c r="E10" s="20" t="s">
        <v>86</v>
      </c>
      <c r="F10" s="21" t="s">
        <v>187</v>
      </c>
      <c r="G10" s="20" t="s">
        <v>539</v>
      </c>
      <c r="H10" s="21" t="s">
        <v>268</v>
      </c>
      <c r="I10" s="21" t="s">
        <v>73</v>
      </c>
      <c r="J10" s="21" t="s">
        <v>238</v>
      </c>
      <c r="K10" s="21" t="s">
        <v>166</v>
      </c>
      <c r="L10" s="21" t="s">
        <v>182</v>
      </c>
    </row>
    <row r="11" spans="1:12">
      <c r="A11" s="20" t="s">
        <v>540</v>
      </c>
      <c r="B11" s="20">
        <v>8</v>
      </c>
      <c r="C11" s="20" t="s">
        <v>146</v>
      </c>
      <c r="D11" s="20">
        <v>8</v>
      </c>
      <c r="E11" s="20" t="s">
        <v>107</v>
      </c>
      <c r="F11" s="21" t="s">
        <v>170</v>
      </c>
      <c r="I11" s="21" t="s">
        <v>73</v>
      </c>
      <c r="J11" s="21" t="s">
        <v>541</v>
      </c>
      <c r="K11" s="21" t="s">
        <v>153</v>
      </c>
      <c r="L11" s="21" t="s">
        <v>542</v>
      </c>
    </row>
    <row r="12" ht="14.25" spans="1:12">
      <c r="A12" s="20" t="s">
        <v>543</v>
      </c>
      <c r="B12" s="20">
        <v>9</v>
      </c>
      <c r="C12" s="20" t="s">
        <v>544</v>
      </c>
      <c r="D12" s="20">
        <v>9</v>
      </c>
      <c r="E12" s="20" t="s">
        <v>97</v>
      </c>
      <c r="F12" s="21" t="s">
        <v>157</v>
      </c>
      <c r="G12" s="22"/>
      <c r="H12" s="22"/>
      <c r="I12" s="21" t="s">
        <v>74</v>
      </c>
      <c r="J12" s="21" t="s">
        <v>241</v>
      </c>
      <c r="K12" s="21" t="s">
        <v>153</v>
      </c>
      <c r="L12" s="21" t="s">
        <v>155</v>
      </c>
    </row>
    <row r="13" spans="1:12">
      <c r="A13" s="21" t="s">
        <v>9</v>
      </c>
      <c r="B13" s="20">
        <v>10</v>
      </c>
      <c r="C13" s="20" t="s">
        <v>545</v>
      </c>
      <c r="D13" s="20">
        <v>10</v>
      </c>
      <c r="E13" s="20" t="s">
        <v>80</v>
      </c>
      <c r="F13" s="21" t="s">
        <v>127</v>
      </c>
      <c r="I13" s="21" t="s">
        <v>74</v>
      </c>
      <c r="J13" s="21" t="s">
        <v>346</v>
      </c>
      <c r="K13" s="21" t="s">
        <v>138</v>
      </c>
      <c r="L13" s="21" t="s">
        <v>141</v>
      </c>
    </row>
    <row r="14" spans="1:12">
      <c r="A14" s="20" t="s">
        <v>529</v>
      </c>
      <c r="B14" s="20">
        <v>11</v>
      </c>
      <c r="C14" s="20" t="s">
        <v>124</v>
      </c>
      <c r="D14" s="20">
        <v>11</v>
      </c>
      <c r="E14" s="20" t="s">
        <v>105</v>
      </c>
      <c r="F14" s="21" t="s">
        <v>126</v>
      </c>
      <c r="I14" s="21" t="s">
        <v>74</v>
      </c>
      <c r="J14" s="21" t="s">
        <v>345</v>
      </c>
      <c r="K14" s="21" t="s">
        <v>138</v>
      </c>
      <c r="L14" s="21" t="s">
        <v>546</v>
      </c>
    </row>
    <row r="15" spans="1:12">
      <c r="A15" s="20" t="s">
        <v>547</v>
      </c>
      <c r="B15" s="20">
        <v>12</v>
      </c>
      <c r="C15" s="20" t="s">
        <v>125</v>
      </c>
      <c r="D15" s="20">
        <v>12</v>
      </c>
      <c r="E15" s="20" t="s">
        <v>548</v>
      </c>
      <c r="F15" s="21" t="s">
        <v>158</v>
      </c>
      <c r="I15" s="21" t="s">
        <v>74</v>
      </c>
      <c r="J15" s="21" t="s">
        <v>245</v>
      </c>
      <c r="K15" s="21" t="s">
        <v>137</v>
      </c>
      <c r="L15" s="21" t="s">
        <v>139</v>
      </c>
    </row>
    <row r="16" spans="1:12">
      <c r="B16" s="20">
        <v>13</v>
      </c>
      <c r="C16" s="20" t="s">
        <v>179</v>
      </c>
      <c r="D16" s="20">
        <v>13</v>
      </c>
      <c r="E16" s="20" t="s">
        <v>98</v>
      </c>
      <c r="F16" s="21" t="s">
        <v>176</v>
      </c>
      <c r="I16" s="21" t="s">
        <v>149</v>
      </c>
      <c r="J16" s="21" t="s">
        <v>288</v>
      </c>
      <c r="K16" s="21" t="s">
        <v>154</v>
      </c>
      <c r="L16" s="21" t="s">
        <v>156</v>
      </c>
    </row>
    <row r="17" spans="2:12">
      <c r="B17" s="20">
        <v>14</v>
      </c>
      <c r="C17" s="20" t="s">
        <v>186</v>
      </c>
      <c r="D17" s="20">
        <v>14</v>
      </c>
      <c r="E17" s="20" t="s">
        <v>178</v>
      </c>
      <c r="F17" s="21" t="s">
        <v>163</v>
      </c>
      <c r="I17" s="21" t="s">
        <v>149</v>
      </c>
      <c r="J17" s="21" t="s">
        <v>405</v>
      </c>
      <c r="K17" s="21" t="s">
        <v>170</v>
      </c>
      <c r="L17" s="21" t="s">
        <v>171</v>
      </c>
    </row>
    <row r="18" spans="2:12">
      <c r="B18" s="20">
        <v>15</v>
      </c>
      <c r="C18" s="20" t="s">
        <v>549</v>
      </c>
      <c r="D18" s="20">
        <v>15</v>
      </c>
      <c r="E18" s="20" t="s">
        <v>550</v>
      </c>
      <c r="F18" s="21" t="s">
        <v>115</v>
      </c>
      <c r="I18" s="21" t="s">
        <v>149</v>
      </c>
      <c r="J18" s="21" t="s">
        <v>287</v>
      </c>
      <c r="K18" s="21" t="s">
        <v>157</v>
      </c>
      <c r="L18" s="21" t="s">
        <v>551</v>
      </c>
    </row>
    <row r="19" spans="2:12">
      <c r="B19" s="20">
        <v>16</v>
      </c>
      <c r="C19" s="20" t="s">
        <v>552</v>
      </c>
      <c r="D19" s="20">
        <v>16</v>
      </c>
      <c r="E19" s="20" t="s">
        <v>133</v>
      </c>
      <c r="F19" s="21" t="s">
        <v>116</v>
      </c>
      <c r="I19" s="21" t="s">
        <v>149</v>
      </c>
      <c r="J19" s="21" t="s">
        <v>339</v>
      </c>
      <c r="K19" s="21" t="s">
        <v>157</v>
      </c>
      <c r="L19" s="21" t="s">
        <v>161</v>
      </c>
    </row>
    <row r="20" spans="2:12">
      <c r="B20" s="20">
        <v>17</v>
      </c>
      <c r="C20" s="20" t="s">
        <v>553</v>
      </c>
      <c r="D20" s="20">
        <v>17</v>
      </c>
      <c r="E20" s="20" t="s">
        <v>79</v>
      </c>
      <c r="F20" s="21" t="s">
        <v>162</v>
      </c>
      <c r="I20" s="21" t="s">
        <v>149</v>
      </c>
      <c r="J20" s="21" t="s">
        <v>554</v>
      </c>
      <c r="K20" s="21" t="s">
        <v>127</v>
      </c>
      <c r="L20" s="21" t="s">
        <v>132</v>
      </c>
    </row>
    <row r="21" spans="2:12">
      <c r="B21" s="20">
        <v>18</v>
      </c>
      <c r="C21" s="20" t="s">
        <v>145</v>
      </c>
      <c r="D21" s="20">
        <v>18</v>
      </c>
      <c r="E21" s="20" t="s">
        <v>85</v>
      </c>
      <c r="F21" s="21" t="s">
        <v>473</v>
      </c>
      <c r="I21" s="21" t="s">
        <v>166</v>
      </c>
      <c r="J21" s="21" t="s">
        <v>329</v>
      </c>
      <c r="K21" s="21" t="s">
        <v>127</v>
      </c>
      <c r="L21" s="21" t="s">
        <v>128</v>
      </c>
    </row>
    <row r="22" spans="2:12">
      <c r="B22" s="20">
        <v>19</v>
      </c>
      <c r="C22" s="20" t="s">
        <v>181</v>
      </c>
      <c r="D22" s="20">
        <v>19</v>
      </c>
      <c r="E22" s="20" t="s">
        <v>144</v>
      </c>
      <c r="I22" s="21" t="s">
        <v>166</v>
      </c>
      <c r="J22" s="21" t="s">
        <v>413</v>
      </c>
      <c r="K22" s="21" t="s">
        <v>126</v>
      </c>
      <c r="L22" s="21" t="s">
        <v>131</v>
      </c>
    </row>
    <row r="23" spans="2:12">
      <c r="B23" s="20">
        <v>20</v>
      </c>
      <c r="C23" s="20" t="s">
        <v>180</v>
      </c>
      <c r="D23" s="20">
        <v>20</v>
      </c>
      <c r="E23" s="20" t="s">
        <v>84</v>
      </c>
      <c r="I23" s="21" t="s">
        <v>166</v>
      </c>
      <c r="J23" s="21" t="s">
        <v>302</v>
      </c>
      <c r="K23" s="21" t="s">
        <v>158</v>
      </c>
      <c r="L23" s="21" t="s">
        <v>185</v>
      </c>
    </row>
    <row r="24" spans="2:12">
      <c r="B24" s="20">
        <v>21</v>
      </c>
      <c r="C24" s="20" t="s">
        <v>175</v>
      </c>
      <c r="D24" s="20">
        <v>21</v>
      </c>
      <c r="E24" s="20" t="s">
        <v>101</v>
      </c>
      <c r="I24" s="21" t="s">
        <v>166</v>
      </c>
      <c r="J24" s="21" t="s">
        <v>301</v>
      </c>
      <c r="K24" s="21" t="s">
        <v>158</v>
      </c>
      <c r="L24" s="21" t="s">
        <v>159</v>
      </c>
    </row>
    <row r="25" spans="2:12">
      <c r="B25" s="20">
        <v>22</v>
      </c>
      <c r="C25" s="20" t="s">
        <v>183</v>
      </c>
      <c r="D25" s="20">
        <v>22</v>
      </c>
      <c r="E25" s="20" t="s">
        <v>112</v>
      </c>
      <c r="I25" s="21" t="s">
        <v>166</v>
      </c>
      <c r="J25" s="21" t="s">
        <v>333</v>
      </c>
      <c r="K25" s="21" t="s">
        <v>176</v>
      </c>
      <c r="L25" s="21" t="s">
        <v>177</v>
      </c>
    </row>
    <row r="26" spans="2:12">
      <c r="B26" s="20">
        <v>23</v>
      </c>
      <c r="C26" s="20" t="s">
        <v>136</v>
      </c>
      <c r="D26" s="20">
        <v>23</v>
      </c>
      <c r="E26" s="20" t="s">
        <v>81</v>
      </c>
      <c r="I26" s="21" t="s">
        <v>153</v>
      </c>
      <c r="J26" s="20">
        <v>487</v>
      </c>
      <c r="K26" s="21" t="s">
        <v>176</v>
      </c>
      <c r="L26" s="21" t="s">
        <v>555</v>
      </c>
    </row>
    <row r="27" spans="2:12">
      <c r="B27" s="20">
        <v>24</v>
      </c>
      <c r="C27" s="20" t="s">
        <v>556</v>
      </c>
      <c r="D27" s="20">
        <v>24</v>
      </c>
      <c r="E27" s="20" t="s">
        <v>152</v>
      </c>
      <c r="I27" s="21" t="s">
        <v>153</v>
      </c>
      <c r="J27" s="21" t="s">
        <v>326</v>
      </c>
      <c r="K27" s="21" t="s">
        <v>163</v>
      </c>
      <c r="L27" s="21" t="s">
        <v>164</v>
      </c>
    </row>
    <row r="28" spans="2:12">
      <c r="B28" s="20">
        <v>25</v>
      </c>
      <c r="C28" s="20" t="s">
        <v>142</v>
      </c>
      <c r="D28" s="20">
        <v>25</v>
      </c>
      <c r="E28" s="20" t="s">
        <v>113</v>
      </c>
      <c r="I28" s="21" t="s">
        <v>153</v>
      </c>
      <c r="J28" s="21" t="s">
        <v>407</v>
      </c>
      <c r="K28" s="21" t="s">
        <v>115</v>
      </c>
      <c r="L28" s="21" t="s">
        <v>120</v>
      </c>
    </row>
    <row r="29" spans="2:12">
      <c r="B29" s="20">
        <v>26</v>
      </c>
      <c r="C29" s="20" t="s">
        <v>189</v>
      </c>
      <c r="D29" s="20">
        <v>26</v>
      </c>
      <c r="E29" s="20" t="s">
        <v>119</v>
      </c>
      <c r="I29" s="21" t="s">
        <v>153</v>
      </c>
      <c r="J29" s="21" t="s">
        <v>293</v>
      </c>
      <c r="K29" s="21" t="s">
        <v>115</v>
      </c>
      <c r="L29" s="23" t="s">
        <v>557</v>
      </c>
    </row>
    <row r="30" spans="2:12">
      <c r="B30" s="20">
        <v>27</v>
      </c>
      <c r="C30" s="20" t="s">
        <v>102</v>
      </c>
      <c r="D30" s="20">
        <v>27</v>
      </c>
      <c r="E30" s="20" t="s">
        <v>93</v>
      </c>
      <c r="I30" s="21" t="s">
        <v>138</v>
      </c>
      <c r="J30" s="21" t="s">
        <v>403</v>
      </c>
      <c r="K30" s="21" t="s">
        <v>116</v>
      </c>
      <c r="L30" s="21" t="s">
        <v>117</v>
      </c>
    </row>
    <row r="31" spans="2:12">
      <c r="B31" s="20">
        <v>28</v>
      </c>
      <c r="C31" s="20" t="s">
        <v>558</v>
      </c>
      <c r="D31" s="20">
        <v>28</v>
      </c>
      <c r="E31" s="20" t="s">
        <v>184</v>
      </c>
      <c r="I31" s="21" t="s">
        <v>138</v>
      </c>
      <c r="J31" s="21" t="s">
        <v>273</v>
      </c>
      <c r="K31" s="21" t="s">
        <v>116</v>
      </c>
      <c r="L31" s="21" t="s">
        <v>121</v>
      </c>
    </row>
    <row r="32" spans="2:12">
      <c r="B32" s="20">
        <v>29</v>
      </c>
      <c r="C32" s="21" t="s">
        <v>106</v>
      </c>
      <c r="D32" s="20">
        <v>29</v>
      </c>
      <c r="E32" s="20" t="s">
        <v>147</v>
      </c>
      <c r="I32" s="21" t="s">
        <v>138</v>
      </c>
      <c r="J32" s="21" t="s">
        <v>269</v>
      </c>
      <c r="K32" s="21" t="s">
        <v>162</v>
      </c>
      <c r="L32" s="21" t="s">
        <v>165</v>
      </c>
    </row>
    <row r="33" spans="2:12">
      <c r="B33" s="20">
        <v>30</v>
      </c>
      <c r="C33" s="21" t="s">
        <v>87</v>
      </c>
      <c r="D33" s="20">
        <v>30</v>
      </c>
      <c r="E33" s="20" t="s">
        <v>172</v>
      </c>
      <c r="I33" s="21" t="s">
        <v>138</v>
      </c>
      <c r="J33" s="21" t="s">
        <v>404</v>
      </c>
      <c r="K33" s="21" t="s">
        <v>162</v>
      </c>
      <c r="L33" s="21" t="s">
        <v>559</v>
      </c>
    </row>
    <row r="34" spans="2:12">
      <c r="B34" s="20">
        <v>31</v>
      </c>
      <c r="C34" s="21" t="s">
        <v>94</v>
      </c>
      <c r="D34" s="20">
        <v>31</v>
      </c>
      <c r="E34" s="20" t="s">
        <v>560</v>
      </c>
      <c r="I34" s="21" t="s">
        <v>138</v>
      </c>
      <c r="J34" s="21" t="s">
        <v>278</v>
      </c>
      <c r="K34" s="21" t="s">
        <v>173</v>
      </c>
      <c r="L34" s="21" t="s">
        <v>561</v>
      </c>
    </row>
    <row r="35" spans="2:12">
      <c r="B35" s="20">
        <v>32</v>
      </c>
      <c r="D35" s="20">
        <v>32</v>
      </c>
      <c r="E35" s="20" t="s">
        <v>91</v>
      </c>
      <c r="I35" s="21" t="s">
        <v>137</v>
      </c>
      <c r="J35" s="21" t="s">
        <v>281</v>
      </c>
      <c r="K35" s="21" t="s">
        <v>173</v>
      </c>
      <c r="L35" s="21" t="s">
        <v>174</v>
      </c>
    </row>
    <row r="36" spans="2:12">
      <c r="B36" s="20">
        <v>33</v>
      </c>
      <c r="D36" s="20">
        <v>33</v>
      </c>
      <c r="E36" s="20" t="s">
        <v>95</v>
      </c>
      <c r="I36" s="21" t="s">
        <v>137</v>
      </c>
      <c r="J36" s="20">
        <v>18</v>
      </c>
    </row>
    <row r="37" spans="2:12">
      <c r="B37" s="20">
        <v>34</v>
      </c>
      <c r="D37" s="20">
        <v>34</v>
      </c>
      <c r="E37" s="20" t="s">
        <v>108</v>
      </c>
      <c r="I37" s="21" t="s">
        <v>137</v>
      </c>
      <c r="J37" s="21" t="s">
        <v>318</v>
      </c>
    </row>
    <row r="38" spans="2:12">
      <c r="B38" s="20">
        <v>35</v>
      </c>
      <c r="D38" s="20">
        <v>35</v>
      </c>
      <c r="E38" s="20" t="s">
        <v>562</v>
      </c>
      <c r="I38" s="21" t="s">
        <v>137</v>
      </c>
      <c r="J38" s="21" t="s">
        <v>276</v>
      </c>
    </row>
    <row r="39" spans="2:12">
      <c r="B39" s="20">
        <v>36</v>
      </c>
      <c r="D39" s="20">
        <v>36</v>
      </c>
      <c r="E39" s="20" t="s">
        <v>99</v>
      </c>
      <c r="I39" s="21" t="s">
        <v>137</v>
      </c>
      <c r="J39" s="21" t="s">
        <v>563</v>
      </c>
    </row>
    <row r="40" spans="2:12">
      <c r="B40" s="20">
        <v>37</v>
      </c>
      <c r="D40" s="20">
        <v>37</v>
      </c>
      <c r="E40" s="20" t="s">
        <v>135</v>
      </c>
      <c r="I40" s="21" t="s">
        <v>154</v>
      </c>
      <c r="J40" s="21" t="s">
        <v>564</v>
      </c>
    </row>
    <row r="41" spans="2:12">
      <c r="B41" s="20">
        <v>38</v>
      </c>
      <c r="D41" s="20">
        <v>38</v>
      </c>
      <c r="E41" s="20" t="s">
        <v>83</v>
      </c>
      <c r="I41" s="21" t="s">
        <v>154</v>
      </c>
      <c r="J41" s="21" t="s">
        <v>291</v>
      </c>
    </row>
    <row r="42" spans="2:12">
      <c r="B42" s="20">
        <v>39</v>
      </c>
      <c r="D42" s="20">
        <v>39</v>
      </c>
      <c r="E42" s="20" t="s">
        <v>96</v>
      </c>
      <c r="I42" s="21" t="s">
        <v>154</v>
      </c>
      <c r="J42" s="21" t="s">
        <v>317</v>
      </c>
    </row>
    <row r="43" spans="2:12">
      <c r="B43" s="20">
        <v>40</v>
      </c>
      <c r="D43" s="20">
        <v>40</v>
      </c>
      <c r="E43" s="20" t="s">
        <v>565</v>
      </c>
      <c r="I43" s="21" t="s">
        <v>154</v>
      </c>
      <c r="J43" s="21" t="s">
        <v>406</v>
      </c>
    </row>
    <row r="44" spans="2:12">
      <c r="B44" s="20">
        <v>41</v>
      </c>
      <c r="D44" s="20">
        <v>41</v>
      </c>
      <c r="E44" s="20" t="s">
        <v>82</v>
      </c>
      <c r="I44" s="21" t="s">
        <v>154</v>
      </c>
      <c r="J44" s="21" t="s">
        <v>363</v>
      </c>
    </row>
    <row r="45" spans="2:12">
      <c r="B45" s="20">
        <v>42</v>
      </c>
      <c r="D45" s="20">
        <v>42</v>
      </c>
      <c r="E45" s="20" t="s">
        <v>566</v>
      </c>
      <c r="I45" s="21" t="s">
        <v>170</v>
      </c>
      <c r="J45" s="21" t="s">
        <v>303</v>
      </c>
    </row>
    <row r="46" spans="2:12">
      <c r="B46" s="20">
        <v>43</v>
      </c>
      <c r="D46" s="20">
        <v>43</v>
      </c>
      <c r="E46" s="20" t="s">
        <v>90</v>
      </c>
      <c r="I46" s="21" t="s">
        <v>170</v>
      </c>
      <c r="J46" s="21" t="s">
        <v>567</v>
      </c>
    </row>
    <row r="47" spans="2:12">
      <c r="B47" s="20">
        <v>44</v>
      </c>
      <c r="D47" s="20">
        <v>44</v>
      </c>
      <c r="E47" s="21" t="s">
        <v>109</v>
      </c>
      <c r="I47" s="21" t="s">
        <v>170</v>
      </c>
      <c r="J47" s="21" t="s">
        <v>327</v>
      </c>
    </row>
    <row r="48" spans="2:12">
      <c r="B48" s="20">
        <v>45</v>
      </c>
      <c r="D48" s="20">
        <v>45</v>
      </c>
      <c r="E48" s="21" t="s">
        <v>568</v>
      </c>
      <c r="I48" s="21" t="s">
        <v>170</v>
      </c>
      <c r="J48" s="21" t="s">
        <v>305</v>
      </c>
    </row>
    <row r="49" spans="2:10">
      <c r="B49" s="20">
        <v>46</v>
      </c>
      <c r="D49" s="20">
        <v>46</v>
      </c>
      <c r="E49" s="21" t="s">
        <v>123</v>
      </c>
      <c r="I49" s="21" t="s">
        <v>170</v>
      </c>
      <c r="J49" s="21" t="s">
        <v>409</v>
      </c>
    </row>
    <row r="50" spans="2:10">
      <c r="I50" s="21" t="s">
        <v>157</v>
      </c>
      <c r="J50" s="21" t="s">
        <v>319</v>
      </c>
    </row>
    <row r="51" spans="2:10">
      <c r="I51" s="21" t="s">
        <v>157</v>
      </c>
      <c r="J51" s="21" t="s">
        <v>294</v>
      </c>
    </row>
    <row r="52" spans="2:10">
      <c r="I52" s="21" t="s">
        <v>157</v>
      </c>
      <c r="J52" s="21" t="s">
        <v>297</v>
      </c>
    </row>
    <row r="53" spans="2:10">
      <c r="I53" s="21" t="s">
        <v>157</v>
      </c>
      <c r="J53" s="21" t="s">
        <v>322</v>
      </c>
    </row>
    <row r="54" spans="2:10">
      <c r="I54" s="21" t="s">
        <v>157</v>
      </c>
      <c r="J54" s="21" t="s">
        <v>569</v>
      </c>
    </row>
    <row r="55" spans="2:10">
      <c r="I55" s="21" t="s">
        <v>127</v>
      </c>
      <c r="J55" s="21" t="s">
        <v>401</v>
      </c>
    </row>
    <row r="56" spans="2:10">
      <c r="I56" s="21" t="s">
        <v>127</v>
      </c>
      <c r="J56" s="21" t="s">
        <v>266</v>
      </c>
    </row>
    <row r="57" spans="2:10">
      <c r="I57" s="21" t="s">
        <v>127</v>
      </c>
      <c r="J57" s="21" t="s">
        <v>309</v>
      </c>
    </row>
    <row r="58" spans="2:10">
      <c r="I58" s="21" t="s">
        <v>127</v>
      </c>
      <c r="J58" s="21" t="s">
        <v>263</v>
      </c>
    </row>
    <row r="59" spans="2:10">
      <c r="I59" s="21" t="s">
        <v>127</v>
      </c>
      <c r="J59" s="21" t="s">
        <v>402</v>
      </c>
    </row>
    <row r="60" spans="2:10">
      <c r="I60" s="21" t="s">
        <v>126</v>
      </c>
      <c r="J60" s="21" t="s">
        <v>400</v>
      </c>
    </row>
    <row r="61" spans="2:10">
      <c r="I61" s="21" t="s">
        <v>126</v>
      </c>
      <c r="J61" s="21" t="s">
        <v>313</v>
      </c>
    </row>
    <row r="62" spans="2:10">
      <c r="I62" s="21" t="s">
        <v>126</v>
      </c>
      <c r="J62" s="21" t="s">
        <v>265</v>
      </c>
    </row>
    <row r="63" spans="2:10">
      <c r="I63" s="21" t="s">
        <v>126</v>
      </c>
      <c r="J63" s="21" t="s">
        <v>261</v>
      </c>
    </row>
    <row r="64" spans="2:10">
      <c r="I64" s="21" t="s">
        <v>158</v>
      </c>
      <c r="J64" s="21" t="s">
        <v>570</v>
      </c>
    </row>
    <row r="65" spans="9:10">
      <c r="I65" s="21" t="s">
        <v>158</v>
      </c>
      <c r="J65" s="21" t="s">
        <v>314</v>
      </c>
    </row>
    <row r="66" spans="9:10">
      <c r="I66" s="21" t="s">
        <v>158</v>
      </c>
      <c r="J66" s="21" t="s">
        <v>295</v>
      </c>
    </row>
    <row r="67" spans="9:10">
      <c r="I67" s="21" t="s">
        <v>158</v>
      </c>
      <c r="J67" s="21" t="s">
        <v>296</v>
      </c>
    </row>
    <row r="68" spans="9:10">
      <c r="I68" s="21" t="s">
        <v>158</v>
      </c>
      <c r="J68" s="21" t="s">
        <v>408</v>
      </c>
    </row>
    <row r="69" spans="9:10">
      <c r="I69" s="21" t="s">
        <v>176</v>
      </c>
      <c r="J69" s="21" t="s">
        <v>350</v>
      </c>
    </row>
    <row r="70" spans="9:10">
      <c r="I70" s="21" t="s">
        <v>176</v>
      </c>
      <c r="J70" s="21" t="s">
        <v>320</v>
      </c>
    </row>
    <row r="71" spans="9:10">
      <c r="I71" s="21" t="s">
        <v>176</v>
      </c>
      <c r="J71" s="21" t="s">
        <v>312</v>
      </c>
    </row>
    <row r="72" spans="9:10">
      <c r="I72" s="21" t="s">
        <v>176</v>
      </c>
      <c r="J72" s="21" t="s">
        <v>310</v>
      </c>
    </row>
    <row r="73" spans="9:10">
      <c r="I73" s="21" t="s">
        <v>163</v>
      </c>
      <c r="J73" s="21" t="s">
        <v>335</v>
      </c>
    </row>
    <row r="74" spans="9:10">
      <c r="I74" s="21" t="s">
        <v>163</v>
      </c>
      <c r="J74" s="21" t="s">
        <v>338</v>
      </c>
    </row>
    <row r="75" spans="9:10">
      <c r="I75" s="21" t="s">
        <v>163</v>
      </c>
      <c r="J75" s="21" t="s">
        <v>374</v>
      </c>
    </row>
    <row r="76" spans="9:10">
      <c r="I76" s="21" t="s">
        <v>163</v>
      </c>
      <c r="J76" s="21" t="s">
        <v>359</v>
      </c>
    </row>
    <row r="77" spans="9:10">
      <c r="I77" s="21" t="s">
        <v>163</v>
      </c>
      <c r="J77" s="21" t="s">
        <v>571</v>
      </c>
    </row>
    <row r="78" spans="9:10">
      <c r="I78" s="21" t="s">
        <v>115</v>
      </c>
      <c r="J78" s="21" t="s">
        <v>306</v>
      </c>
    </row>
    <row r="79" spans="9:10">
      <c r="I79" s="21" t="s">
        <v>115</v>
      </c>
      <c r="J79" s="21" t="s">
        <v>342</v>
      </c>
    </row>
    <row r="80" spans="9:10">
      <c r="I80" s="21" t="s">
        <v>115</v>
      </c>
      <c r="J80" s="21" t="s">
        <v>256</v>
      </c>
    </row>
    <row r="81" spans="9:10">
      <c r="I81" s="21" t="s">
        <v>115</v>
      </c>
      <c r="J81" s="21" t="s">
        <v>572</v>
      </c>
    </row>
    <row r="82" spans="9:10">
      <c r="I82" s="21" t="s">
        <v>115</v>
      </c>
      <c r="J82" s="21" t="s">
        <v>251</v>
      </c>
    </row>
    <row r="83" spans="9:10">
      <c r="I83" s="21" t="s">
        <v>116</v>
      </c>
      <c r="J83" s="21" t="s">
        <v>354</v>
      </c>
    </row>
    <row r="84" spans="9:10">
      <c r="I84" s="21" t="s">
        <v>116</v>
      </c>
      <c r="J84" s="21" t="s">
        <v>253</v>
      </c>
    </row>
    <row r="85" spans="9:10">
      <c r="I85" s="21" t="s">
        <v>116</v>
      </c>
      <c r="J85" s="21" t="s">
        <v>375</v>
      </c>
    </row>
    <row r="86" spans="9:10">
      <c r="I86" s="21" t="s">
        <v>116</v>
      </c>
      <c r="J86" s="21" t="s">
        <v>355</v>
      </c>
    </row>
    <row r="87" spans="9:10">
      <c r="I87" s="21" t="s">
        <v>116</v>
      </c>
      <c r="J87" s="21" t="s">
        <v>573</v>
      </c>
    </row>
    <row r="88" spans="9:10">
      <c r="I88" s="21" t="s">
        <v>162</v>
      </c>
      <c r="J88" s="21" t="s">
        <v>343</v>
      </c>
    </row>
    <row r="89" spans="9:10">
      <c r="I89" s="21" t="s">
        <v>162</v>
      </c>
      <c r="J89" s="21" t="s">
        <v>299</v>
      </c>
    </row>
    <row r="90" spans="9:10">
      <c r="I90" s="21" t="s">
        <v>162</v>
      </c>
      <c r="J90" s="21" t="s">
        <v>574</v>
      </c>
    </row>
    <row r="91" spans="9:10">
      <c r="I91" s="21" t="s">
        <v>162</v>
      </c>
      <c r="J91" s="20">
        <v>520</v>
      </c>
    </row>
    <row r="92" spans="9:10">
      <c r="I92" s="21" t="s">
        <v>162</v>
      </c>
      <c r="J92" s="21" t="s">
        <v>344</v>
      </c>
    </row>
    <row r="93" spans="9:10">
      <c r="I93" s="21" t="s">
        <v>173</v>
      </c>
      <c r="J93" s="21" t="s">
        <v>307</v>
      </c>
    </row>
    <row r="94" spans="9:10">
      <c r="I94" s="21" t="s">
        <v>173</v>
      </c>
      <c r="J94" s="21" t="s">
        <v>337</v>
      </c>
    </row>
    <row r="95" spans="9:10">
      <c r="I95" s="21" t="s">
        <v>173</v>
      </c>
      <c r="J95" s="21" t="s">
        <v>575</v>
      </c>
    </row>
    <row r="96" spans="9:10">
      <c r="I96" s="21" t="s">
        <v>173</v>
      </c>
      <c r="J96" s="21" t="s">
        <v>308</v>
      </c>
    </row>
    <row r="97" spans="9:10">
      <c r="I97" s="21" t="s">
        <v>173</v>
      </c>
      <c r="J97" s="21" t="s">
        <v>410</v>
      </c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722"/>
  <sheetViews>
    <sheetView topLeftCell="M1" workbookViewId="0">
      <pane ySplit="2" topLeftCell="A82" activePane="bottomLeft" state="frozen"/>
      <selection/>
      <selection pane="bottomLeft" activeCell="A2" sqref="A2:A721"/>
    </sheetView>
  </sheetViews>
  <sheetFormatPr defaultColWidth="9" defaultRowHeight="14.25"/>
  <cols>
    <col min="1" max="1" width="5.625" style="1" customWidth="1"/>
    <col min="2" max="4" width="5.625" style="1" hidden="1" customWidth="1"/>
    <col min="5" max="9" width="5.625" style="1" customWidth="1"/>
    <col min="10" max="21" width="9" style="1"/>
    <col min="22" max="24" width="9" style="1" customWidth="1"/>
    <col min="25" max="16384" width="9" style="1"/>
  </cols>
  <sheetData>
    <row r="2" ht="28.5" spans="1:25">
      <c r="A2" s="2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379</v>
      </c>
      <c r="I2" s="3" t="s">
        <v>47</v>
      </c>
      <c r="J2" s="4" t="s">
        <v>212</v>
      </c>
      <c r="K2" s="5" t="s">
        <v>213</v>
      </c>
      <c r="L2" s="5" t="s">
        <v>214</v>
      </c>
      <c r="M2" s="5" t="s">
        <v>216</v>
      </c>
      <c r="N2" s="5" t="s">
        <v>217</v>
      </c>
      <c r="O2" s="6" t="s">
        <v>218</v>
      </c>
      <c r="P2" s="6" t="s">
        <v>219</v>
      </c>
      <c r="Q2" s="5" t="s">
        <v>220</v>
      </c>
      <c r="R2" s="5" t="s">
        <v>221</v>
      </c>
      <c r="S2" s="7" t="s">
        <v>224</v>
      </c>
      <c r="T2" s="7" t="s">
        <v>427</v>
      </c>
      <c r="U2" s="7"/>
      <c r="V2" s="7" t="s">
        <v>576</v>
      </c>
      <c r="W2" s="7" t="s">
        <v>577</v>
      </c>
      <c r="X2" s="7" t="s">
        <v>578</v>
      </c>
      <c r="Y2" s="7" t="s">
        <v>426</v>
      </c>
    </row>
    <row r="3" spans="1:25">
      <c r="A3" s="1">
        <f>输入错误检查!B2</f>
        <v>0</v>
      </c>
      <c r="C3" s="8">
        <f>IF(原始数据!B3="","",原始数据!B3)</f>
        <v>4</v>
      </c>
      <c r="D3" s="8">
        <f>IF(原始数据!C3="","",原始数据!C3)</f>
        <v>11</v>
      </c>
      <c r="E3" s="8">
        <f>IF(原始数据!D3="","",原始数据!D3)</f>
        <v>12</v>
      </c>
      <c r="F3" s="8" t="str">
        <f>IF(原始数据!E3="","",原始数据!E3)</f>
        <v>AXIZ</v>
      </c>
      <c r="G3" s="8" t="str">
        <f>IF(原始数据!F3="","",原始数据!F3)</f>
        <v>TE</v>
      </c>
      <c r="H3" s="8">
        <f>IF(原始数据!G3="","",原始数据!G3)</f>
        <v>1</v>
      </c>
      <c r="I3" s="8" t="str">
        <f>IF(原始数据!H3="","",原始数据!H3)</f>
        <v>上</v>
      </c>
      <c r="J3" s="9"/>
      <c r="K3" s="9"/>
      <c r="L3" s="9"/>
      <c r="M3" s="10"/>
      <c r="N3" s="10"/>
      <c r="O3" s="11"/>
      <c r="P3" s="12"/>
      <c r="Q3" s="12"/>
      <c r="R3" s="12"/>
      <c r="S3" s="13"/>
      <c r="T3" s="13"/>
      <c r="U3" s="8"/>
      <c r="V3" s="14"/>
      <c r="W3" s="14"/>
      <c r="X3" s="14"/>
      <c r="Y3" s="15"/>
    </row>
    <row r="4" spans="1:25">
      <c r="A4" s="1">
        <f>输入错误检查!B3</f>
        <v>0</v>
      </c>
      <c r="C4" s="8">
        <f>IF(原始数据!B4="","",原始数据!B4)</f>
        <v>4</v>
      </c>
      <c r="D4" s="8">
        <f>IF(原始数据!C4="","",原始数据!C4)</f>
        <v>11</v>
      </c>
      <c r="E4" s="8">
        <f>IF(原始数据!D4="","",原始数据!D4)</f>
        <v>12</v>
      </c>
      <c r="F4" s="8" t="str">
        <f>IF(原始数据!E4="","",原始数据!E4)</f>
        <v>AXIZ</v>
      </c>
      <c r="G4" s="8" t="str">
        <f>IF(原始数据!F4="","",原始数据!F4)</f>
        <v>TE</v>
      </c>
      <c r="H4" s="8">
        <f>IF(原始数据!G4="","",原始数据!G4)</f>
        <v>1</v>
      </c>
      <c r="I4" s="8" t="str">
        <f>IF(原始数据!H4="","",原始数据!H4)</f>
        <v>下</v>
      </c>
      <c r="J4" s="9"/>
      <c r="K4" s="9"/>
      <c r="L4" s="9"/>
      <c r="M4" s="10"/>
      <c r="N4" s="10"/>
      <c r="O4" s="10"/>
      <c r="P4" s="16"/>
      <c r="Q4" s="16"/>
      <c r="R4" s="16"/>
      <c r="S4" s="13"/>
      <c r="T4" s="13"/>
      <c r="U4" s="8"/>
      <c r="V4" s="14"/>
      <c r="W4" s="14"/>
      <c r="X4" s="14"/>
      <c r="Y4" s="15"/>
    </row>
    <row r="5" spans="1:25">
      <c r="A5" s="1">
        <f>输入错误检查!B4</f>
        <v>0</v>
      </c>
      <c r="C5" s="8">
        <f>IF(原始数据!B5="","",原始数据!B5)</f>
        <v>4</v>
      </c>
      <c r="D5" s="8">
        <f>IF(原始数据!C5="","",原始数据!C5)</f>
        <v>11</v>
      </c>
      <c r="E5" s="8">
        <f>IF(原始数据!D5="","",原始数据!D5)</f>
        <v>12</v>
      </c>
      <c r="F5" s="8" t="str">
        <f>IF(原始数据!E5="","",原始数据!E5)</f>
        <v>AXIZ</v>
      </c>
      <c r="G5" s="8" t="str">
        <f>IF(原始数据!F5="","",原始数据!F5)</f>
        <v>TE</v>
      </c>
      <c r="H5" s="8">
        <f>IF(原始数据!G5="","",原始数据!G5)</f>
        <v>2</v>
      </c>
      <c r="I5" s="8" t="str">
        <f>IF(原始数据!H5="","",原始数据!H5)</f>
        <v>上</v>
      </c>
      <c r="J5" s="9"/>
      <c r="K5" s="9"/>
      <c r="L5" s="9"/>
      <c r="M5" s="10"/>
      <c r="N5" s="10"/>
      <c r="O5" s="10"/>
      <c r="P5" s="16"/>
      <c r="Q5" s="16"/>
      <c r="R5" s="16"/>
      <c r="S5" s="13"/>
      <c r="T5" s="13"/>
      <c r="U5" s="8"/>
      <c r="V5" s="14"/>
      <c r="W5" s="14"/>
      <c r="X5" s="14"/>
      <c r="Y5" s="15"/>
    </row>
    <row r="6" spans="1:25">
      <c r="A6" s="1">
        <f>输入错误检查!B5</f>
        <v>0</v>
      </c>
      <c r="C6" s="8">
        <f>IF(原始数据!B6="","",原始数据!B6)</f>
        <v>4</v>
      </c>
      <c r="D6" s="8">
        <f>IF(原始数据!C6="","",原始数据!C6)</f>
        <v>11</v>
      </c>
      <c r="E6" s="8">
        <f>IF(原始数据!D6="","",原始数据!D6)</f>
        <v>12</v>
      </c>
      <c r="F6" s="8" t="str">
        <f>IF(原始数据!E6="","",原始数据!E6)</f>
        <v>AXIZ</v>
      </c>
      <c r="G6" s="8" t="str">
        <f>IF(原始数据!F6="","",原始数据!F6)</f>
        <v>TE</v>
      </c>
      <c r="H6" s="8">
        <f>IF(原始数据!G6="","",原始数据!G6)</f>
        <v>2</v>
      </c>
      <c r="I6" s="8" t="str">
        <f>IF(原始数据!H6="","",原始数据!H6)</f>
        <v>下</v>
      </c>
      <c r="J6" s="9"/>
      <c r="K6" s="9"/>
      <c r="L6" s="9"/>
      <c r="M6" s="10"/>
      <c r="N6" s="10"/>
      <c r="O6" s="10"/>
      <c r="P6" s="16"/>
      <c r="Q6" s="16"/>
      <c r="R6" s="16"/>
      <c r="S6" s="13"/>
      <c r="T6" s="13"/>
      <c r="U6" s="8"/>
      <c r="V6" s="14"/>
      <c r="W6" s="14"/>
      <c r="X6" s="14"/>
      <c r="Y6" s="13"/>
    </row>
    <row r="7" spans="1:25">
      <c r="A7" s="1">
        <f>输入错误检查!B6</f>
        <v>0</v>
      </c>
      <c r="C7" s="8">
        <f>IF(原始数据!B7="","",原始数据!B7)</f>
        <v>4</v>
      </c>
      <c r="D7" s="8">
        <f>IF(原始数据!C7="","",原始数据!C7)</f>
        <v>11</v>
      </c>
      <c r="E7" s="8">
        <f>IF(原始数据!D7="","",原始数据!D7)</f>
        <v>12</v>
      </c>
      <c r="F7" s="8" t="str">
        <f>IF(原始数据!E7="","",原始数据!E7)</f>
        <v>AXIZ</v>
      </c>
      <c r="G7" s="8" t="str">
        <f>IF(原始数据!F7="","",原始数据!F7)</f>
        <v>TE</v>
      </c>
      <c r="H7" s="8">
        <f>IF(原始数据!G7="","",原始数据!G7)</f>
        <v>3</v>
      </c>
      <c r="I7" s="8" t="str">
        <f>IF(原始数据!H7="","",原始数据!H7)</f>
        <v>上</v>
      </c>
      <c r="J7" s="9"/>
      <c r="K7" s="9"/>
      <c r="L7" s="9"/>
      <c r="M7" s="10"/>
      <c r="N7" s="10"/>
      <c r="O7" s="10"/>
      <c r="P7" s="16"/>
      <c r="Q7" s="16"/>
      <c r="R7" s="16"/>
      <c r="S7" s="13"/>
      <c r="T7" s="13"/>
      <c r="U7" s="8"/>
      <c r="V7" s="14"/>
      <c r="W7" s="14"/>
      <c r="X7" s="14"/>
      <c r="Y7" s="13"/>
    </row>
    <row r="8" spans="1:25">
      <c r="A8" s="1">
        <f>输入错误检查!B7</f>
        <v>0</v>
      </c>
      <c r="C8" s="8">
        <f>IF(原始数据!B8="","",原始数据!B8)</f>
        <v>4</v>
      </c>
      <c r="D8" s="8">
        <f>IF(原始数据!C8="","",原始数据!C8)</f>
        <v>11</v>
      </c>
      <c r="E8" s="8">
        <f>IF(原始数据!D8="","",原始数据!D8)</f>
        <v>12</v>
      </c>
      <c r="F8" s="8" t="str">
        <f>IF(原始数据!E8="","",原始数据!E8)</f>
        <v>AXIZ</v>
      </c>
      <c r="G8" s="8" t="str">
        <f>IF(原始数据!F8="","",原始数据!F8)</f>
        <v>TE</v>
      </c>
      <c r="H8" s="8">
        <f>IF(原始数据!G8="","",原始数据!G8)</f>
        <v>3</v>
      </c>
      <c r="I8" s="8" t="str">
        <f>IF(原始数据!H8="","",原始数据!H8)</f>
        <v>下</v>
      </c>
      <c r="J8" s="9"/>
      <c r="K8" s="9"/>
      <c r="L8" s="9"/>
      <c r="M8" s="10"/>
      <c r="N8" s="10"/>
      <c r="O8" s="10"/>
      <c r="P8" s="16"/>
      <c r="Q8" s="16"/>
      <c r="R8" s="16"/>
      <c r="S8" s="13"/>
      <c r="T8" s="13"/>
      <c r="U8" s="8"/>
      <c r="V8" s="14"/>
      <c r="W8" s="14"/>
      <c r="X8" s="14"/>
      <c r="Y8" s="13"/>
    </row>
    <row r="9" spans="1:25">
      <c r="A9" s="1">
        <f>输入错误检查!B8</f>
        <v>0</v>
      </c>
      <c r="C9" s="8">
        <f>IF(原始数据!B9="","",原始数据!B9)</f>
        <v>4</v>
      </c>
      <c r="D9" s="8">
        <f>IF(原始数据!C9="","",原始数据!C9)</f>
        <v>11</v>
      </c>
      <c r="E9" s="8">
        <f>IF(原始数据!D9="","",原始数据!D9)</f>
        <v>12</v>
      </c>
      <c r="F9" s="8" t="str">
        <f>IF(原始数据!E9="","",原始数据!E9)</f>
        <v>AXIZ</v>
      </c>
      <c r="G9" s="8" t="str">
        <f>IF(原始数据!F9="","",原始数据!F9)</f>
        <v>TE</v>
      </c>
      <c r="H9" s="8" t="str">
        <f>IF(原始数据!G9="","",原始数据!G9)</f>
        <v>加</v>
      </c>
      <c r="I9" s="8" t="str">
        <f>IF(原始数据!H9="","",原始数据!H9)</f>
        <v>上</v>
      </c>
      <c r="J9" s="9"/>
      <c r="K9" s="9"/>
      <c r="L9" s="9"/>
      <c r="M9" s="10"/>
      <c r="N9" s="10"/>
      <c r="O9" s="10"/>
      <c r="P9" s="16"/>
      <c r="Q9" s="16"/>
      <c r="R9" s="16"/>
      <c r="S9" s="13"/>
      <c r="T9" s="13"/>
      <c r="U9" s="8"/>
      <c r="V9" s="14"/>
      <c r="W9" s="14"/>
      <c r="X9" s="14"/>
      <c r="Y9" s="13"/>
    </row>
    <row r="10" spans="1:25">
      <c r="A10" s="1">
        <f>输入错误检查!B9</f>
        <v>0</v>
      </c>
      <c r="C10" s="8">
        <f>IF(原始数据!B10="","",原始数据!B10)</f>
        <v>4</v>
      </c>
      <c r="D10" s="8">
        <f>IF(原始数据!C10="","",原始数据!C10)</f>
        <v>11</v>
      </c>
      <c r="E10" s="8">
        <f>IF(原始数据!D10="","",原始数据!D10)</f>
        <v>12</v>
      </c>
      <c r="F10" s="8" t="str">
        <f>IF(原始数据!E10="","",原始数据!E10)</f>
        <v>AXIZ</v>
      </c>
      <c r="G10" s="8" t="str">
        <f>IF(原始数据!F10="","",原始数据!F10)</f>
        <v>TE</v>
      </c>
      <c r="H10" s="8" t="str">
        <f>IF(原始数据!G10="","",原始数据!G10)</f>
        <v>加</v>
      </c>
      <c r="I10" s="8" t="str">
        <f>IF(原始数据!H10="","",原始数据!H10)</f>
        <v>下</v>
      </c>
      <c r="J10" s="9"/>
      <c r="K10" s="9"/>
      <c r="L10" s="9"/>
      <c r="M10" s="10"/>
      <c r="N10" s="10"/>
      <c r="O10" s="10"/>
      <c r="P10" s="16"/>
      <c r="Q10" s="16"/>
      <c r="R10" s="16"/>
      <c r="S10" s="13"/>
      <c r="T10" s="13"/>
      <c r="U10" s="8"/>
      <c r="V10" s="14"/>
      <c r="W10" s="14"/>
      <c r="X10" s="14"/>
      <c r="Y10" s="13"/>
    </row>
    <row r="11" spans="1:25">
      <c r="A11" s="1">
        <f>输入错误检查!B10</f>
        <v>0</v>
      </c>
      <c r="C11" s="8">
        <f>IF(原始数据!B11="","",原始数据!B11)</f>
        <v>4</v>
      </c>
      <c r="D11" s="8">
        <f>IF(原始数据!C11="","",原始数据!C11)</f>
        <v>11</v>
      </c>
      <c r="E11" s="8">
        <f>IF(原始数据!D11="","",原始数据!D11)</f>
        <v>14</v>
      </c>
      <c r="F11" s="8" t="str">
        <f>IF(原始数据!E11="","",原始数据!E11)</f>
        <v>RVL</v>
      </c>
      <c r="G11" s="8" t="str">
        <f>IF(原始数据!F11="","",原始数据!F11)</f>
        <v>FT</v>
      </c>
      <c r="H11" s="8">
        <f>IF(原始数据!G11="","",原始数据!G11)</f>
        <v>1</v>
      </c>
      <c r="I11" s="8" t="str">
        <f>IF(原始数据!H11="","",原始数据!H11)</f>
        <v>上</v>
      </c>
      <c r="J11" s="8"/>
      <c r="K11" s="8"/>
      <c r="L11" s="8"/>
      <c r="M11" s="8"/>
      <c r="N11" s="8"/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</row>
    <row r="12" spans="1:25">
      <c r="A12" s="1">
        <f>输入错误检查!B11</f>
        <v>0</v>
      </c>
      <c r="C12" s="8">
        <f>IF(原始数据!B12="","",原始数据!B12)</f>
        <v>4</v>
      </c>
      <c r="D12" s="8">
        <f>IF(原始数据!C12="","",原始数据!C12)</f>
        <v>11</v>
      </c>
      <c r="E12" s="8">
        <f>IF(原始数据!D12="","",原始数据!D12)</f>
        <v>14</v>
      </c>
      <c r="F12" s="8" t="str">
        <f>IF(原始数据!E12="","",原始数据!E12)</f>
        <v>RVL</v>
      </c>
      <c r="G12" s="8" t="str">
        <f>IF(原始数据!F12="","",原始数据!F12)</f>
        <v>FT</v>
      </c>
      <c r="H12" s="8">
        <f>IF(原始数据!G12="","",原始数据!G12)</f>
        <v>1</v>
      </c>
      <c r="I12" s="8" t="str">
        <f>IF(原始数据!H12="","",原始数据!H12)</f>
        <v>下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1">
        <f>输入错误检查!B12</f>
        <v>0</v>
      </c>
      <c r="C13" s="8">
        <f>IF(原始数据!B13="","",原始数据!B13)</f>
        <v>4</v>
      </c>
      <c r="D13" s="8">
        <f>IF(原始数据!C13="","",原始数据!C13)</f>
        <v>11</v>
      </c>
      <c r="E13" s="8">
        <f>IF(原始数据!D13="","",原始数据!D13)</f>
        <v>14</v>
      </c>
      <c r="F13" s="8" t="str">
        <f>IF(原始数据!E13="","",原始数据!E13)</f>
        <v>RVL</v>
      </c>
      <c r="G13" s="8" t="str">
        <f>IF(原始数据!F13="","",原始数据!F13)</f>
        <v>FT</v>
      </c>
      <c r="H13" s="8">
        <f>IF(原始数据!G13="","",原始数据!G13)</f>
        <v>2</v>
      </c>
      <c r="I13" s="8" t="str">
        <f>IF(原始数据!H13="","",原始数据!H13)</f>
        <v>上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1">
        <f>输入错误检查!B13</f>
        <v>0</v>
      </c>
      <c r="C14" s="8">
        <f>IF(原始数据!B14="","",原始数据!B14)</f>
        <v>4</v>
      </c>
      <c r="D14" s="8">
        <f>IF(原始数据!C14="","",原始数据!C14)</f>
        <v>11</v>
      </c>
      <c r="E14" s="8">
        <f>IF(原始数据!D14="","",原始数据!D14)</f>
        <v>14</v>
      </c>
      <c r="F14" s="8" t="str">
        <f>IF(原始数据!E14="","",原始数据!E14)</f>
        <v>RVL</v>
      </c>
      <c r="G14" s="8" t="str">
        <f>IF(原始数据!F14="","",原始数据!F14)</f>
        <v>FT</v>
      </c>
      <c r="H14" s="8">
        <f>IF(原始数据!G14="","",原始数据!G14)</f>
        <v>2</v>
      </c>
      <c r="I14" s="8" t="str">
        <f>IF(原始数据!H14="","",原始数据!H14)</f>
        <v>下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1">
        <f>输入错误检查!B14</f>
        <v>0</v>
      </c>
      <c r="C15" s="8">
        <f>IF(原始数据!B15="","",原始数据!B15)</f>
        <v>4</v>
      </c>
      <c r="D15" s="8">
        <f>IF(原始数据!C15="","",原始数据!C15)</f>
        <v>11</v>
      </c>
      <c r="E15" s="8">
        <f>IF(原始数据!D15="","",原始数据!D15)</f>
        <v>14</v>
      </c>
      <c r="F15" s="8" t="str">
        <f>IF(原始数据!E15="","",原始数据!E15)</f>
        <v>RVL</v>
      </c>
      <c r="G15" s="8" t="str">
        <f>IF(原始数据!F15="","",原始数据!F15)</f>
        <v>FT</v>
      </c>
      <c r="H15" s="8">
        <f>IF(原始数据!G15="","",原始数据!G15)</f>
        <v>3</v>
      </c>
      <c r="I15" s="8" t="str">
        <f>IF(原始数据!H15="","",原始数据!H15)</f>
        <v>上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1">
        <f>输入错误检查!B15</f>
        <v>0</v>
      </c>
      <c r="C16" s="8">
        <f>IF(原始数据!B16="","",原始数据!B16)</f>
        <v>4</v>
      </c>
      <c r="D16" s="8">
        <f>IF(原始数据!C16="","",原始数据!C16)</f>
        <v>11</v>
      </c>
      <c r="E16" s="8">
        <f>IF(原始数据!D16="","",原始数据!D16)</f>
        <v>14</v>
      </c>
      <c r="F16" s="8" t="str">
        <f>IF(原始数据!E16="","",原始数据!E16)</f>
        <v>RVL</v>
      </c>
      <c r="G16" s="8" t="str">
        <f>IF(原始数据!F16="","",原始数据!F16)</f>
        <v>FT</v>
      </c>
      <c r="H16" s="8">
        <f>IF(原始数据!G16="","",原始数据!G16)</f>
        <v>3</v>
      </c>
      <c r="I16" s="8" t="str">
        <f>IF(原始数据!H16="","",原始数据!H16)</f>
        <v>下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1">
        <f>输入错误检查!B16</f>
        <v>0</v>
      </c>
      <c r="C17" s="8">
        <f>IF(原始数据!B17="","",原始数据!B17)</f>
        <v>4</v>
      </c>
      <c r="D17" s="8">
        <f>IF(原始数据!C17="","",原始数据!C17)</f>
        <v>11</v>
      </c>
      <c r="E17" s="8">
        <f>IF(原始数据!D17="","",原始数据!D17)</f>
        <v>14</v>
      </c>
      <c r="F17" s="8" t="str">
        <f>IF(原始数据!E17="","",原始数据!E17)</f>
        <v>RVL</v>
      </c>
      <c r="G17" s="8" t="str">
        <f>IF(原始数据!F17="","",原始数据!F17)</f>
        <v>FT</v>
      </c>
      <c r="H17" s="8" t="str">
        <f>IF(原始数据!G17="","",原始数据!G17)</f>
        <v>加</v>
      </c>
      <c r="I17" s="8" t="str">
        <f>IF(原始数据!H17="","",原始数据!H17)</f>
        <v>上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>
      <c r="A18" s="1">
        <f>输入错误检查!B17</f>
        <v>0</v>
      </c>
      <c r="C18" s="8">
        <f>IF(原始数据!B18="","",原始数据!B18)</f>
        <v>4</v>
      </c>
      <c r="D18" s="8">
        <f>IF(原始数据!C18="","",原始数据!C18)</f>
        <v>11</v>
      </c>
      <c r="E18" s="8">
        <f>IF(原始数据!D18="","",原始数据!D18)</f>
        <v>14</v>
      </c>
      <c r="F18" s="8" t="str">
        <f>IF(原始数据!E18="","",原始数据!E18)</f>
        <v>RVL</v>
      </c>
      <c r="G18" s="8" t="str">
        <f>IF(原始数据!F18="","",原始数据!F18)</f>
        <v>FT</v>
      </c>
      <c r="H18" s="8" t="str">
        <f>IF(原始数据!G18="","",原始数据!G18)</f>
        <v>加</v>
      </c>
      <c r="I18" s="8" t="str">
        <f>IF(原始数据!H18="","",原始数据!H18)</f>
        <v>下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1">
        <f>输入错误检查!B18</f>
        <v>0</v>
      </c>
      <c r="C19" s="8">
        <f>IF(原始数据!B19="","",原始数据!B19)</f>
        <v>4</v>
      </c>
      <c r="D19" s="8">
        <f>IF(原始数据!C19="","",原始数据!C19)</f>
        <v>11</v>
      </c>
      <c r="E19" s="8">
        <f>IF(原始数据!D19="","",原始数据!D19)</f>
        <v>16</v>
      </c>
      <c r="F19" s="8" t="str">
        <f>IF(原始数据!E19="","",原始数据!E19)</f>
        <v>ZZZ</v>
      </c>
      <c r="G19" s="8" t="str">
        <f>IF(原始数据!F19="","",原始数据!F19)</f>
        <v>RD</v>
      </c>
      <c r="H19" s="8">
        <f>IF(原始数据!G19="","",原始数据!G19)</f>
        <v>1</v>
      </c>
      <c r="I19" s="8" t="str">
        <f>IF(原始数据!H19="","",原始数据!H19)</f>
        <v>上</v>
      </c>
      <c r="J19" s="8"/>
      <c r="K19" s="8"/>
      <c r="L19" s="8"/>
      <c r="M19" s="8"/>
      <c r="N19" s="8"/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</row>
    <row r="20" spans="1:25">
      <c r="A20" s="1">
        <f>输入错误检查!B19</f>
        <v>0</v>
      </c>
      <c r="C20" s="8">
        <f>IF(原始数据!B20="","",原始数据!B20)</f>
        <v>4</v>
      </c>
      <c r="D20" s="8">
        <f>IF(原始数据!C20="","",原始数据!C20)</f>
        <v>11</v>
      </c>
      <c r="E20" s="8">
        <f>IF(原始数据!D20="","",原始数据!D20)</f>
        <v>16</v>
      </c>
      <c r="F20" s="8" t="str">
        <f>IF(原始数据!E20="","",原始数据!E20)</f>
        <v>ZZZ</v>
      </c>
      <c r="G20" s="8" t="str">
        <f>IF(原始数据!F20="","",原始数据!F20)</f>
        <v>RD</v>
      </c>
      <c r="H20" s="8">
        <f>IF(原始数据!G20="","",原始数据!G20)</f>
        <v>1</v>
      </c>
      <c r="I20" s="8" t="str">
        <f>IF(原始数据!H20="","",原始数据!H20)</f>
        <v>下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1">
        <f>输入错误检查!B20</f>
        <v>0</v>
      </c>
      <c r="C21" s="8">
        <f>IF(原始数据!B21="","",原始数据!B21)</f>
        <v>4</v>
      </c>
      <c r="D21" s="8">
        <f>IF(原始数据!C21="","",原始数据!C21)</f>
        <v>11</v>
      </c>
      <c r="E21" s="8">
        <f>IF(原始数据!D21="","",原始数据!D21)</f>
        <v>16</v>
      </c>
      <c r="F21" s="8" t="str">
        <f>IF(原始数据!E21="","",原始数据!E21)</f>
        <v>ZZZ</v>
      </c>
      <c r="G21" s="8" t="str">
        <f>IF(原始数据!F21="","",原始数据!F21)</f>
        <v>RD</v>
      </c>
      <c r="H21" s="8">
        <f>IF(原始数据!G21="","",原始数据!G21)</f>
        <v>2</v>
      </c>
      <c r="I21" s="8" t="str">
        <f>IF(原始数据!H21="","",原始数据!H21)</f>
        <v>上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1">
        <f>输入错误检查!B21</f>
        <v>0</v>
      </c>
      <c r="C22" s="8">
        <f>IF(原始数据!B22="","",原始数据!B22)</f>
        <v>4</v>
      </c>
      <c r="D22" s="8">
        <f>IF(原始数据!C22="","",原始数据!C22)</f>
        <v>11</v>
      </c>
      <c r="E22" s="8">
        <f>IF(原始数据!D22="","",原始数据!D22)</f>
        <v>16</v>
      </c>
      <c r="F22" s="8" t="str">
        <f>IF(原始数据!E22="","",原始数据!E22)</f>
        <v>ZZZ</v>
      </c>
      <c r="G22" s="8" t="str">
        <f>IF(原始数据!F22="","",原始数据!F22)</f>
        <v>RD</v>
      </c>
      <c r="H22" s="8">
        <f>IF(原始数据!G22="","",原始数据!G22)</f>
        <v>2</v>
      </c>
      <c r="I22" s="8" t="str">
        <f>IF(原始数据!H22="","",原始数据!H22)</f>
        <v>下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1">
        <f>输入错误检查!B22</f>
        <v>0</v>
      </c>
      <c r="C23" s="8">
        <f>IF(原始数据!B23="","",原始数据!B23)</f>
        <v>4</v>
      </c>
      <c r="D23" s="8">
        <f>IF(原始数据!C23="","",原始数据!C23)</f>
        <v>11</v>
      </c>
      <c r="E23" s="8">
        <f>IF(原始数据!D23="","",原始数据!D23)</f>
        <v>16</v>
      </c>
      <c r="F23" s="8" t="str">
        <f>IF(原始数据!E23="","",原始数据!E23)</f>
        <v>ZZZ</v>
      </c>
      <c r="G23" s="8" t="str">
        <f>IF(原始数据!F23="","",原始数据!F23)</f>
        <v>RD</v>
      </c>
      <c r="H23" s="8">
        <f>IF(原始数据!G23="","",原始数据!G23)</f>
        <v>3</v>
      </c>
      <c r="I23" s="8" t="str">
        <f>IF(原始数据!H23="","",原始数据!H23)</f>
        <v>上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>
      <c r="A24" s="1">
        <f>输入错误检查!B23</f>
        <v>0</v>
      </c>
      <c r="C24" s="8">
        <f>IF(原始数据!B24="","",原始数据!B24)</f>
        <v>4</v>
      </c>
      <c r="D24" s="8">
        <f>IF(原始数据!C24="","",原始数据!C24)</f>
        <v>11</v>
      </c>
      <c r="E24" s="8">
        <f>IF(原始数据!D24="","",原始数据!D24)</f>
        <v>16</v>
      </c>
      <c r="F24" s="8" t="str">
        <f>IF(原始数据!E24="","",原始数据!E24)</f>
        <v>ZZZ</v>
      </c>
      <c r="G24" s="8" t="str">
        <f>IF(原始数据!F24="","",原始数据!F24)</f>
        <v>RD</v>
      </c>
      <c r="H24" s="8">
        <f>IF(原始数据!G24="","",原始数据!G24)</f>
        <v>3</v>
      </c>
      <c r="I24" s="8" t="str">
        <f>IF(原始数据!H24="","",原始数据!H24)</f>
        <v>下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>
      <c r="A25" s="1">
        <f>输入错误检查!B24</f>
        <v>0</v>
      </c>
      <c r="C25" s="8">
        <f>IF(原始数据!B25="","",原始数据!B25)</f>
        <v>4</v>
      </c>
      <c r="D25" s="8">
        <f>IF(原始数据!C25="","",原始数据!C25)</f>
        <v>11</v>
      </c>
      <c r="E25" s="8">
        <f>IF(原始数据!D25="","",原始数据!D25)</f>
        <v>16</v>
      </c>
      <c r="F25" s="8" t="str">
        <f>IF(原始数据!E25="","",原始数据!E25)</f>
        <v>ZZZ</v>
      </c>
      <c r="G25" s="8" t="str">
        <f>IF(原始数据!F25="","",原始数据!F25)</f>
        <v>RD</v>
      </c>
      <c r="H25" s="8" t="str">
        <f>IF(原始数据!G25="","",原始数据!G25)</f>
        <v>加</v>
      </c>
      <c r="I25" s="8" t="str">
        <f>IF(原始数据!H25="","",原始数据!H25)</f>
        <v>上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>
      <c r="A26" s="1">
        <f>输入错误检查!B25</f>
        <v>0</v>
      </c>
      <c r="C26" s="8">
        <f>IF(原始数据!B26="","",原始数据!B26)</f>
        <v>4</v>
      </c>
      <c r="D26" s="8">
        <f>IF(原始数据!C26="","",原始数据!C26)</f>
        <v>11</v>
      </c>
      <c r="E26" s="8">
        <f>IF(原始数据!D26="","",原始数据!D26)</f>
        <v>16</v>
      </c>
      <c r="F26" s="8" t="str">
        <f>IF(原始数据!E26="","",原始数据!E26)</f>
        <v>ZZZ</v>
      </c>
      <c r="G26" s="8" t="str">
        <f>IF(原始数据!F26="","",原始数据!F26)</f>
        <v>RD</v>
      </c>
      <c r="H26" s="8" t="str">
        <f>IF(原始数据!G26="","",原始数据!G26)</f>
        <v>加</v>
      </c>
      <c r="I26" s="8" t="str">
        <f>IF(原始数据!H26="","",原始数据!H26)</f>
        <v>下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1">
        <f>输入错误检查!B26</f>
        <v>0</v>
      </c>
      <c r="C27" s="8">
        <f>IF(原始数据!B27="","",原始数据!B27)</f>
        <v>4</v>
      </c>
      <c r="D27" s="8">
        <f>IF(原始数据!C27="","",原始数据!C27)</f>
        <v>11</v>
      </c>
      <c r="E27" s="8">
        <f>IF(原始数据!D27="","",原始数据!D27)</f>
        <v>18</v>
      </c>
      <c r="F27" s="8" t="str">
        <f>IF(原始数据!E27="","",原始数据!E27)</f>
        <v>GG</v>
      </c>
      <c r="G27" s="8" t="str">
        <f>IF(原始数据!F27="","",原始数据!F27)</f>
        <v>RC</v>
      </c>
      <c r="H27" s="8">
        <f>IF(原始数据!G27="","",原始数据!G27)</f>
        <v>1</v>
      </c>
      <c r="I27" s="8" t="str">
        <f>IF(原始数据!H27="","",原始数据!H27)</f>
        <v>上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1">
        <f>输入错误检查!B27</f>
        <v>0</v>
      </c>
      <c r="C28" s="8">
        <f>IF(原始数据!B28="","",原始数据!B28)</f>
        <v>4</v>
      </c>
      <c r="D28" s="8">
        <f>IF(原始数据!C28="","",原始数据!C28)</f>
        <v>11</v>
      </c>
      <c r="E28" s="8">
        <f>IF(原始数据!D28="","",原始数据!D28)</f>
        <v>18</v>
      </c>
      <c r="F28" s="8" t="str">
        <f>IF(原始数据!E28="","",原始数据!E28)</f>
        <v>GG</v>
      </c>
      <c r="G28" s="8" t="str">
        <f>IF(原始数据!F28="","",原始数据!F28)</f>
        <v>RC</v>
      </c>
      <c r="H28" s="8">
        <f>IF(原始数据!G28="","",原始数据!G28)</f>
        <v>1</v>
      </c>
      <c r="I28" s="8" t="str">
        <f>IF(原始数据!H28="","",原始数据!H28)</f>
        <v>下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1">
        <f>输入错误检查!B28</f>
        <v>0</v>
      </c>
      <c r="C29" s="8">
        <f>IF(原始数据!B29="","",原始数据!B29)</f>
        <v>4</v>
      </c>
      <c r="D29" s="8">
        <f>IF(原始数据!C29="","",原始数据!C29)</f>
        <v>11</v>
      </c>
      <c r="E29" s="8">
        <f>IF(原始数据!D29="","",原始数据!D29)</f>
        <v>18</v>
      </c>
      <c r="F29" s="8" t="str">
        <f>IF(原始数据!E29="","",原始数据!E29)</f>
        <v>GG</v>
      </c>
      <c r="G29" s="8" t="str">
        <f>IF(原始数据!F29="","",原始数据!F29)</f>
        <v>RC</v>
      </c>
      <c r="H29" s="8">
        <f>IF(原始数据!G29="","",原始数据!G29)</f>
        <v>2</v>
      </c>
      <c r="I29" s="8" t="str">
        <f>IF(原始数据!H29="","",原始数据!H29)</f>
        <v>上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>
      <c r="A30" s="1">
        <f>输入错误检查!B29</f>
        <v>0</v>
      </c>
      <c r="C30" s="8">
        <f>IF(原始数据!B30="","",原始数据!B30)</f>
        <v>4</v>
      </c>
      <c r="D30" s="8">
        <f>IF(原始数据!C30="","",原始数据!C30)</f>
        <v>11</v>
      </c>
      <c r="E30" s="8">
        <f>IF(原始数据!D30="","",原始数据!D30)</f>
        <v>18</v>
      </c>
      <c r="F30" s="8" t="str">
        <f>IF(原始数据!E30="","",原始数据!E30)</f>
        <v>GG</v>
      </c>
      <c r="G30" s="8" t="str">
        <f>IF(原始数据!F30="","",原始数据!F30)</f>
        <v>RC</v>
      </c>
      <c r="H30" s="8">
        <f>IF(原始数据!G30="","",原始数据!G30)</f>
        <v>2</v>
      </c>
      <c r="I30" s="8" t="str">
        <f>IF(原始数据!H30="","",原始数据!H30)</f>
        <v>下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>
      <c r="A31" s="1">
        <f>输入错误检查!B30</f>
        <v>0</v>
      </c>
      <c r="C31" s="8">
        <f>IF(原始数据!B31="","",原始数据!B31)</f>
        <v>4</v>
      </c>
      <c r="D31" s="8">
        <f>IF(原始数据!C31="","",原始数据!C31)</f>
        <v>11</v>
      </c>
      <c r="E31" s="8">
        <f>IF(原始数据!D31="","",原始数据!D31)</f>
        <v>18</v>
      </c>
      <c r="F31" s="8" t="str">
        <f>IF(原始数据!E31="","",原始数据!E31)</f>
        <v>GG</v>
      </c>
      <c r="G31" s="8" t="str">
        <f>IF(原始数据!F31="","",原始数据!F31)</f>
        <v>RC</v>
      </c>
      <c r="H31" s="8">
        <f>IF(原始数据!G31="","",原始数据!G31)</f>
        <v>3</v>
      </c>
      <c r="I31" s="8" t="str">
        <f>IF(原始数据!H31="","",原始数据!H31)</f>
        <v>上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>
      <c r="A32" s="1">
        <f>输入错误检查!B31</f>
        <v>0</v>
      </c>
      <c r="C32" s="8">
        <f>IF(原始数据!B32="","",原始数据!B32)</f>
        <v>4</v>
      </c>
      <c r="D32" s="8">
        <f>IF(原始数据!C32="","",原始数据!C32)</f>
        <v>11</v>
      </c>
      <c r="E32" s="8">
        <f>IF(原始数据!D32="","",原始数据!D32)</f>
        <v>18</v>
      </c>
      <c r="F32" s="8" t="str">
        <f>IF(原始数据!E32="","",原始数据!E32)</f>
        <v>GG</v>
      </c>
      <c r="G32" s="8" t="str">
        <f>IF(原始数据!F32="","",原始数据!F32)</f>
        <v>RC</v>
      </c>
      <c r="H32" s="8">
        <f>IF(原始数据!G32="","",原始数据!G32)</f>
        <v>3</v>
      </c>
      <c r="I32" s="8" t="str">
        <f>IF(原始数据!H32="","",原始数据!H32)</f>
        <v>下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>
      <c r="A33" s="1">
        <f>输入错误检查!B32</f>
        <v>0</v>
      </c>
      <c r="C33" s="8">
        <f>IF(原始数据!B33="","",原始数据!B33)</f>
        <v>4</v>
      </c>
      <c r="D33" s="8">
        <f>IF(原始数据!C33="","",原始数据!C33)</f>
        <v>11</v>
      </c>
      <c r="E33" s="8">
        <f>IF(原始数据!D33="","",原始数据!D33)</f>
        <v>18</v>
      </c>
      <c r="F33" s="8" t="str">
        <f>IF(原始数据!E33="","",原始数据!E33)</f>
        <v>GG</v>
      </c>
      <c r="G33" s="8" t="str">
        <f>IF(原始数据!F33="","",原始数据!F33)</f>
        <v>RC</v>
      </c>
      <c r="H33" s="8" t="str">
        <f>IF(原始数据!G33="","",原始数据!G33)</f>
        <v>加</v>
      </c>
      <c r="I33" s="8" t="str">
        <f>IF(原始数据!H33="","",原始数据!H33)</f>
        <v>上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>
      <c r="A34" s="1">
        <f>输入错误检查!B33</f>
        <v>0</v>
      </c>
      <c r="C34" s="8">
        <f>IF(原始数据!B34="","",原始数据!B34)</f>
        <v>4</v>
      </c>
      <c r="D34" s="8">
        <f>IF(原始数据!C34="","",原始数据!C34)</f>
        <v>11</v>
      </c>
      <c r="E34" s="8">
        <f>IF(原始数据!D34="","",原始数据!D34)</f>
        <v>18</v>
      </c>
      <c r="F34" s="8" t="str">
        <f>IF(原始数据!E34="","",原始数据!E34)</f>
        <v>GG</v>
      </c>
      <c r="G34" s="8" t="str">
        <f>IF(原始数据!F34="","",原始数据!F34)</f>
        <v>RC</v>
      </c>
      <c r="H34" s="8" t="str">
        <f>IF(原始数据!G34="","",原始数据!G34)</f>
        <v>加</v>
      </c>
      <c r="I34" s="8" t="str">
        <f>IF(原始数据!H34="","",原始数据!H34)</f>
        <v>下</v>
      </c>
      <c r="J34" s="18"/>
      <c r="K34" s="18"/>
      <c r="L34" s="18"/>
      <c r="M34" s="18"/>
      <c r="N34" s="18"/>
      <c r="O34" s="18"/>
      <c r="P34" s="18"/>
      <c r="Q34" s="18"/>
      <c r="R34" s="18"/>
      <c r="S34" s="13"/>
      <c r="T34" s="13"/>
      <c r="U34" s="13"/>
      <c r="V34" s="14"/>
      <c r="W34" s="14"/>
      <c r="X34" s="14"/>
      <c r="Y34" s="13"/>
    </row>
    <row r="35" spans="1:25">
      <c r="A35" s="1">
        <f>输入错误检查!B34</f>
        <v>0</v>
      </c>
      <c r="C35" s="8">
        <f>IF(原始数据!B35="","",原始数据!B35)</f>
        <v>4</v>
      </c>
      <c r="D35" s="8">
        <f>IF(原始数据!C35="","",原始数据!C35)</f>
        <v>12</v>
      </c>
      <c r="E35" s="8">
        <f>IF(原始数据!D35="","",原始数据!D35)</f>
        <v>12</v>
      </c>
      <c r="F35" s="8" t="str">
        <f>IF(原始数据!E35="","",原始数据!E35)</f>
        <v>DOU5</v>
      </c>
      <c r="G35" s="8" t="str">
        <f>IF(原始数据!F35="","",原始数据!F35)</f>
        <v>AWG</v>
      </c>
      <c r="H35" s="8">
        <f>IF(原始数据!G35="","",原始数据!G35)</f>
        <v>1</v>
      </c>
      <c r="I35" s="8" t="str">
        <f>IF(原始数据!H35="","",原始数据!H35)</f>
        <v>上</v>
      </c>
      <c r="J35" s="18"/>
      <c r="K35" s="18"/>
      <c r="L35" s="18"/>
      <c r="M35" s="18"/>
      <c r="N35" s="18"/>
      <c r="O35" s="18"/>
      <c r="P35" s="18"/>
      <c r="Q35" s="18"/>
      <c r="R35" s="18"/>
      <c r="S35" s="13"/>
      <c r="T35" s="13"/>
      <c r="U35" s="13"/>
      <c r="V35" s="14"/>
      <c r="W35" s="14"/>
      <c r="X35" s="14"/>
      <c r="Y35" s="13"/>
    </row>
    <row r="36" spans="1:25">
      <c r="A36" s="1">
        <f>输入错误检查!B35</f>
        <v>0</v>
      </c>
      <c r="C36" s="8">
        <f>IF(原始数据!B36="","",原始数据!B36)</f>
        <v>4</v>
      </c>
      <c r="D36" s="8">
        <f>IF(原始数据!C36="","",原始数据!C36)</f>
        <v>12</v>
      </c>
      <c r="E36" s="8">
        <f>IF(原始数据!D36="","",原始数据!D36)</f>
        <v>12</v>
      </c>
      <c r="F36" s="8" t="str">
        <f>IF(原始数据!E36="","",原始数据!E36)</f>
        <v>DOU5</v>
      </c>
      <c r="G36" s="8" t="str">
        <f>IF(原始数据!F36="","",原始数据!F36)</f>
        <v>AWG</v>
      </c>
      <c r="H36" s="8">
        <f>IF(原始数据!G36="","",原始数据!G36)</f>
        <v>1</v>
      </c>
      <c r="I36" s="8" t="str">
        <f>IF(原始数据!H36="","",原始数据!H36)</f>
        <v>下</v>
      </c>
      <c r="J36" s="18"/>
      <c r="K36" s="18"/>
      <c r="L36" s="18"/>
      <c r="M36" s="18"/>
      <c r="N36" s="18"/>
      <c r="O36" s="18"/>
      <c r="P36" s="18"/>
      <c r="Q36" s="18"/>
      <c r="R36" s="18"/>
      <c r="S36" s="13"/>
      <c r="T36" s="13"/>
      <c r="U36" s="13"/>
      <c r="V36" s="14"/>
      <c r="W36" s="14"/>
      <c r="X36" s="14"/>
      <c r="Y36" s="13"/>
    </row>
    <row r="37" spans="1:25">
      <c r="A37" s="1">
        <f>输入错误检查!B36</f>
        <v>0</v>
      </c>
      <c r="C37" s="8">
        <f>IF(原始数据!B37="","",原始数据!B37)</f>
        <v>4</v>
      </c>
      <c r="D37" s="8">
        <f>IF(原始数据!C37="","",原始数据!C37)</f>
        <v>12</v>
      </c>
      <c r="E37" s="8">
        <f>IF(原始数据!D37="","",原始数据!D37)</f>
        <v>12</v>
      </c>
      <c r="F37" s="8" t="str">
        <f>IF(原始数据!E37="","",原始数据!E37)</f>
        <v>DOU5</v>
      </c>
      <c r="G37" s="8" t="str">
        <f>IF(原始数据!F37="","",原始数据!F37)</f>
        <v>AWG</v>
      </c>
      <c r="H37" s="8">
        <f>IF(原始数据!G37="","",原始数据!G37)</f>
        <v>2</v>
      </c>
      <c r="I37" s="8" t="str">
        <f>IF(原始数据!H37="","",原始数据!H37)</f>
        <v>上</v>
      </c>
      <c r="J37" s="18"/>
      <c r="K37" s="18"/>
      <c r="L37" s="18"/>
      <c r="M37" s="18"/>
      <c r="N37" s="18"/>
      <c r="O37" s="18"/>
      <c r="P37" s="18"/>
      <c r="Q37" s="18"/>
      <c r="R37" s="18"/>
      <c r="S37" s="13"/>
      <c r="T37" s="13"/>
      <c r="U37" s="13"/>
      <c r="V37" s="14"/>
      <c r="W37" s="14"/>
      <c r="X37" s="14"/>
      <c r="Y37" s="13"/>
    </row>
    <row r="38" spans="1:25">
      <c r="A38" s="1">
        <f>输入错误检查!B37</f>
        <v>0</v>
      </c>
      <c r="C38" s="8">
        <f>IF(原始数据!B38="","",原始数据!B38)</f>
        <v>4</v>
      </c>
      <c r="D38" s="8">
        <f>IF(原始数据!C38="","",原始数据!C38)</f>
        <v>12</v>
      </c>
      <c r="E38" s="8">
        <f>IF(原始数据!D38="","",原始数据!D38)</f>
        <v>12</v>
      </c>
      <c r="F38" s="8" t="str">
        <f>IF(原始数据!E38="","",原始数据!E38)</f>
        <v>DOU5</v>
      </c>
      <c r="G38" s="8" t="str">
        <f>IF(原始数据!F38="","",原始数据!F38)</f>
        <v>AWG</v>
      </c>
      <c r="H38" s="8">
        <f>IF(原始数据!G38="","",原始数据!G38)</f>
        <v>2</v>
      </c>
      <c r="I38" s="8" t="str">
        <f>IF(原始数据!H38="","",原始数据!H38)</f>
        <v>下</v>
      </c>
      <c r="J38" s="18"/>
      <c r="K38" s="18"/>
      <c r="L38" s="18"/>
      <c r="M38" s="18"/>
      <c r="N38" s="18"/>
      <c r="O38" s="18"/>
      <c r="P38" s="18"/>
      <c r="Q38" s="18"/>
      <c r="R38" s="18"/>
      <c r="S38" s="13"/>
      <c r="T38" s="13"/>
      <c r="U38" s="13"/>
      <c r="V38" s="14"/>
      <c r="W38" s="14"/>
      <c r="X38" s="14"/>
      <c r="Y38" s="13"/>
    </row>
    <row r="39" spans="1:25">
      <c r="A39" s="1">
        <f>输入错误检查!B38</f>
        <v>0</v>
      </c>
      <c r="C39" s="8">
        <f>IF(原始数据!B39="","",原始数据!B39)</f>
        <v>4</v>
      </c>
      <c r="D39" s="8">
        <f>IF(原始数据!C39="","",原始数据!C39)</f>
        <v>12</v>
      </c>
      <c r="E39" s="8">
        <f>IF(原始数据!D39="","",原始数据!D39)</f>
        <v>12</v>
      </c>
      <c r="F39" s="8" t="str">
        <f>IF(原始数据!E39="","",原始数据!E39)</f>
        <v>DOU5</v>
      </c>
      <c r="G39" s="8" t="str">
        <f>IF(原始数据!F39="","",原始数据!F39)</f>
        <v>AWG</v>
      </c>
      <c r="H39" s="8">
        <f>IF(原始数据!G39="","",原始数据!G39)</f>
        <v>3</v>
      </c>
      <c r="I39" s="8" t="str">
        <f>IF(原始数据!H39="","",原始数据!H39)</f>
        <v>上</v>
      </c>
      <c r="J39" s="18"/>
      <c r="K39" s="18"/>
      <c r="L39" s="18"/>
      <c r="M39" s="18"/>
      <c r="N39" s="18"/>
      <c r="O39" s="18"/>
      <c r="P39" s="18"/>
      <c r="Q39" s="18"/>
      <c r="R39" s="18"/>
      <c r="S39" s="13"/>
      <c r="T39" s="13"/>
      <c r="U39" s="13"/>
      <c r="V39" s="14"/>
      <c r="W39" s="14"/>
      <c r="X39" s="14"/>
      <c r="Y39" s="13"/>
    </row>
    <row r="40" spans="1:25">
      <c r="A40" s="1">
        <f>输入错误检查!B39</f>
        <v>0</v>
      </c>
      <c r="C40" s="8">
        <f>IF(原始数据!B40="","",原始数据!B40)</f>
        <v>4</v>
      </c>
      <c r="D40" s="8">
        <f>IF(原始数据!C40="","",原始数据!C40)</f>
        <v>12</v>
      </c>
      <c r="E40" s="8">
        <f>IF(原始数据!D40="","",原始数据!D40)</f>
        <v>12</v>
      </c>
      <c r="F40" s="8" t="str">
        <f>IF(原始数据!E40="","",原始数据!E40)</f>
        <v>DOU5</v>
      </c>
      <c r="G40" s="8" t="str">
        <f>IF(原始数据!F40="","",原始数据!F40)</f>
        <v>AWG</v>
      </c>
      <c r="H40" s="8">
        <f>IF(原始数据!G40="","",原始数据!G40)</f>
        <v>3</v>
      </c>
      <c r="I40" s="8" t="str">
        <f>IF(原始数据!H40="","",原始数据!H40)</f>
        <v>下</v>
      </c>
      <c r="J40" s="18"/>
      <c r="K40" s="18"/>
      <c r="L40" s="18"/>
      <c r="M40" s="18"/>
      <c r="N40" s="18"/>
      <c r="O40" s="18"/>
      <c r="P40" s="18"/>
      <c r="Q40" s="18"/>
      <c r="R40" s="18"/>
      <c r="S40" s="13"/>
      <c r="T40" s="13"/>
      <c r="U40" s="13"/>
      <c r="V40" s="14"/>
      <c r="W40" s="14"/>
      <c r="X40" s="14"/>
      <c r="Y40" s="13"/>
    </row>
    <row r="41" spans="1:25">
      <c r="A41" s="1">
        <f>输入错误检查!B40</f>
        <v>0</v>
      </c>
      <c r="C41" s="8">
        <f>IF(原始数据!B41="","",原始数据!B41)</f>
        <v>4</v>
      </c>
      <c r="D41" s="8">
        <f>IF(原始数据!C41="","",原始数据!C41)</f>
        <v>12</v>
      </c>
      <c r="E41" s="8">
        <f>IF(原始数据!D41="","",原始数据!D41)</f>
        <v>12</v>
      </c>
      <c r="F41" s="8" t="str">
        <f>IF(原始数据!E41="","",原始数据!E41)</f>
        <v>DOU5</v>
      </c>
      <c r="G41" s="8" t="str">
        <f>IF(原始数据!F41="","",原始数据!F41)</f>
        <v>AWG</v>
      </c>
      <c r="H41" s="8" t="str">
        <f>IF(原始数据!G41="","",原始数据!G41)</f>
        <v>加</v>
      </c>
      <c r="I41" s="8" t="str">
        <f>IF(原始数据!H41="","",原始数据!H41)</f>
        <v>上</v>
      </c>
      <c r="J41" s="18"/>
      <c r="K41" s="18"/>
      <c r="L41" s="18"/>
      <c r="M41" s="18"/>
      <c r="N41" s="18"/>
      <c r="O41" s="18"/>
      <c r="P41" s="18"/>
      <c r="Q41" s="18"/>
      <c r="R41" s="18"/>
      <c r="S41" s="13"/>
      <c r="T41" s="13"/>
      <c r="U41" s="13"/>
      <c r="V41" s="14"/>
      <c r="W41" s="14"/>
      <c r="X41" s="14"/>
      <c r="Y41" s="13"/>
    </row>
    <row r="42" spans="1:25">
      <c r="A42" s="1">
        <f>输入错误检查!B41</f>
        <v>0</v>
      </c>
      <c r="C42" s="8">
        <f>IF(原始数据!B42="","",原始数据!B42)</f>
        <v>4</v>
      </c>
      <c r="D42" s="8">
        <f>IF(原始数据!C42="","",原始数据!C42)</f>
        <v>12</v>
      </c>
      <c r="E42" s="8">
        <f>IF(原始数据!D42="","",原始数据!D42)</f>
        <v>12</v>
      </c>
      <c r="F42" s="8" t="str">
        <f>IF(原始数据!E42="","",原始数据!E42)</f>
        <v>DOU5</v>
      </c>
      <c r="G42" s="8" t="str">
        <f>IF(原始数据!F42="","",原始数据!F42)</f>
        <v>AWG</v>
      </c>
      <c r="H42" s="8" t="str">
        <f>IF(原始数据!G42="","",原始数据!G42)</f>
        <v>加</v>
      </c>
      <c r="I42" s="8" t="str">
        <f>IF(原始数据!H42="","",原始数据!H42)</f>
        <v>下</v>
      </c>
      <c r="J42" s="18"/>
      <c r="K42" s="18"/>
      <c r="L42" s="18"/>
      <c r="M42" s="18"/>
      <c r="N42" s="18"/>
      <c r="O42" s="18"/>
      <c r="P42" s="18"/>
      <c r="Q42" s="18"/>
      <c r="R42" s="18"/>
      <c r="S42" s="13"/>
      <c r="T42" s="13"/>
      <c r="U42" s="13"/>
      <c r="V42" s="14"/>
      <c r="W42" s="14"/>
      <c r="X42" s="14"/>
      <c r="Y42" s="13"/>
    </row>
    <row r="43" spans="1:25">
      <c r="A43" s="1">
        <f>输入错误检查!B42</f>
        <v>0</v>
      </c>
      <c r="C43" s="8">
        <f>IF(原始数据!B43="","",原始数据!B43)</f>
        <v>4</v>
      </c>
      <c r="D43" s="8">
        <f>IF(原始数据!C43="","",原始数据!C43)</f>
        <v>12</v>
      </c>
      <c r="E43" s="8">
        <f>IF(原始数据!D43="","",原始数据!D43)</f>
        <v>14</v>
      </c>
      <c r="F43" s="8" t="str">
        <f>IF(原始数据!E43="","",原始数据!E43)</f>
        <v>WOLVES</v>
      </c>
      <c r="G43" s="8" t="str">
        <f>IF(原始数据!F43="","",原始数据!F43)</f>
        <v>OMNI</v>
      </c>
      <c r="H43" s="8">
        <f>IF(原始数据!G43="","",原始数据!G43)</f>
        <v>1</v>
      </c>
      <c r="I43" s="8" t="str">
        <f>IF(原始数据!H43="","",原始数据!H43)</f>
        <v>上</v>
      </c>
      <c r="J43" s="18"/>
      <c r="K43" s="18"/>
      <c r="L43" s="18"/>
      <c r="M43" s="18"/>
      <c r="N43" s="18"/>
      <c r="O43" s="18"/>
      <c r="P43" s="18"/>
      <c r="Q43" s="18"/>
      <c r="R43" s="18"/>
      <c r="S43" s="13"/>
      <c r="T43" s="13"/>
      <c r="U43" s="13"/>
      <c r="V43" s="14"/>
      <c r="W43" s="14"/>
      <c r="X43" s="14"/>
      <c r="Y43" s="13"/>
    </row>
    <row r="44" spans="1:25">
      <c r="A44" s="1">
        <f>输入错误检查!B43</f>
        <v>0</v>
      </c>
      <c r="C44" s="8">
        <f>IF(原始数据!B44="","",原始数据!B44)</f>
        <v>4</v>
      </c>
      <c r="D44" s="8">
        <f>IF(原始数据!C44="","",原始数据!C44)</f>
        <v>12</v>
      </c>
      <c r="E44" s="8">
        <f>IF(原始数据!D44="","",原始数据!D44)</f>
        <v>14</v>
      </c>
      <c r="F44" s="8" t="str">
        <f>IF(原始数据!E44="","",原始数据!E44)</f>
        <v>WOLVES</v>
      </c>
      <c r="G44" s="8" t="str">
        <f>IF(原始数据!F44="","",原始数据!F44)</f>
        <v>OMNI</v>
      </c>
      <c r="H44" s="8">
        <f>IF(原始数据!G44="","",原始数据!G44)</f>
        <v>1</v>
      </c>
      <c r="I44" s="8" t="str">
        <f>IF(原始数据!H44="","",原始数据!H44)</f>
        <v>下</v>
      </c>
      <c r="J44" s="18"/>
      <c r="K44" s="18"/>
      <c r="L44" s="18"/>
      <c r="M44" s="18"/>
      <c r="N44" s="18"/>
      <c r="O44" s="18"/>
      <c r="P44" s="18"/>
      <c r="Q44" s="18"/>
      <c r="R44" s="18"/>
      <c r="S44" s="13"/>
      <c r="T44" s="13"/>
      <c r="U44" s="13"/>
      <c r="V44" s="14"/>
      <c r="W44" s="14"/>
      <c r="X44" s="14"/>
      <c r="Y44" s="13"/>
    </row>
    <row r="45" spans="1:25">
      <c r="A45" s="1">
        <f>输入错误检查!B44</f>
        <v>0</v>
      </c>
      <c r="C45" s="8">
        <f>IF(原始数据!B45="","",原始数据!B45)</f>
        <v>4</v>
      </c>
      <c r="D45" s="8">
        <f>IF(原始数据!C45="","",原始数据!C45)</f>
        <v>12</v>
      </c>
      <c r="E45" s="8">
        <f>IF(原始数据!D45="","",原始数据!D45)</f>
        <v>14</v>
      </c>
      <c r="F45" s="8" t="str">
        <f>IF(原始数据!E45="","",原始数据!E45)</f>
        <v>WOLVES</v>
      </c>
      <c r="G45" s="8" t="str">
        <f>IF(原始数据!F45="","",原始数据!F45)</f>
        <v>OMNI</v>
      </c>
      <c r="H45" s="8">
        <f>IF(原始数据!G45="","",原始数据!G45)</f>
        <v>2</v>
      </c>
      <c r="I45" s="8" t="str">
        <f>IF(原始数据!H45="","",原始数据!H45)</f>
        <v>上</v>
      </c>
      <c r="J45" s="18"/>
      <c r="K45" s="18"/>
      <c r="L45" s="18"/>
      <c r="M45" s="18"/>
      <c r="N45" s="18"/>
      <c r="O45" s="18"/>
      <c r="P45" s="18"/>
      <c r="Q45" s="18"/>
      <c r="R45" s="18"/>
      <c r="S45" s="13"/>
      <c r="T45" s="13"/>
      <c r="U45" s="13"/>
      <c r="V45" s="14"/>
      <c r="W45" s="14"/>
      <c r="X45" s="14"/>
      <c r="Y45" s="13"/>
    </row>
    <row r="46" spans="1:25">
      <c r="A46" s="1">
        <f>输入错误检查!B45</f>
        <v>0</v>
      </c>
      <c r="C46" s="8">
        <f>IF(原始数据!B46="","",原始数据!B46)</f>
        <v>4</v>
      </c>
      <c r="D46" s="8">
        <f>IF(原始数据!C46="","",原始数据!C46)</f>
        <v>12</v>
      </c>
      <c r="E46" s="8">
        <f>IF(原始数据!D46="","",原始数据!D46)</f>
        <v>14</v>
      </c>
      <c r="F46" s="8" t="str">
        <f>IF(原始数据!E46="","",原始数据!E46)</f>
        <v>WOLVES</v>
      </c>
      <c r="G46" s="8" t="str">
        <f>IF(原始数据!F46="","",原始数据!F46)</f>
        <v>OMNI</v>
      </c>
      <c r="H46" s="8">
        <f>IF(原始数据!G46="","",原始数据!G46)</f>
        <v>2</v>
      </c>
      <c r="I46" s="8" t="str">
        <f>IF(原始数据!H46="","",原始数据!H46)</f>
        <v>下</v>
      </c>
      <c r="J46" s="18"/>
      <c r="K46" s="18"/>
      <c r="L46" s="18"/>
      <c r="M46" s="18"/>
      <c r="N46" s="18"/>
      <c r="O46" s="18"/>
      <c r="P46" s="18"/>
      <c r="Q46" s="18"/>
      <c r="R46" s="18"/>
      <c r="S46" s="13"/>
      <c r="T46" s="13"/>
      <c r="U46" s="13"/>
      <c r="V46" s="14"/>
      <c r="W46" s="14"/>
      <c r="X46" s="14"/>
      <c r="Y46" s="13"/>
    </row>
    <row r="47" spans="1:25">
      <c r="A47" s="1">
        <f>输入错误检查!B46</f>
        <v>0</v>
      </c>
      <c r="C47" s="8">
        <f>IF(原始数据!B47="","",原始数据!B47)</f>
        <v>4</v>
      </c>
      <c r="D47" s="8">
        <f>IF(原始数据!C47="","",原始数据!C47)</f>
        <v>12</v>
      </c>
      <c r="E47" s="8">
        <f>IF(原始数据!D47="","",原始数据!D47)</f>
        <v>14</v>
      </c>
      <c r="F47" s="8" t="str">
        <f>IF(原始数据!E47="","",原始数据!E47)</f>
        <v>WOLVES</v>
      </c>
      <c r="G47" s="8" t="str">
        <f>IF(原始数据!F47="","",原始数据!F47)</f>
        <v>OMNI</v>
      </c>
      <c r="H47" s="8">
        <f>IF(原始数据!G47="","",原始数据!G47)</f>
        <v>3</v>
      </c>
      <c r="I47" s="8" t="str">
        <f>IF(原始数据!H47="","",原始数据!H47)</f>
        <v>上</v>
      </c>
      <c r="J47" s="18"/>
      <c r="K47" s="18"/>
      <c r="L47" s="18"/>
      <c r="M47" s="18"/>
      <c r="N47" s="18"/>
      <c r="O47" s="18"/>
      <c r="P47" s="18"/>
      <c r="Q47" s="18"/>
      <c r="R47" s="18"/>
      <c r="S47" s="13"/>
      <c r="T47" s="13"/>
      <c r="U47" s="13"/>
      <c r="V47" s="14"/>
      <c r="W47" s="14"/>
      <c r="X47" s="14"/>
      <c r="Y47" s="13"/>
    </row>
    <row r="48" spans="1:25">
      <c r="A48" s="1">
        <f>输入错误检查!B47</f>
        <v>0</v>
      </c>
      <c r="C48" s="8">
        <f>IF(原始数据!B48="","",原始数据!B48)</f>
        <v>4</v>
      </c>
      <c r="D48" s="8">
        <f>IF(原始数据!C48="","",原始数据!C48)</f>
        <v>12</v>
      </c>
      <c r="E48" s="8">
        <f>IF(原始数据!D48="","",原始数据!D48)</f>
        <v>14</v>
      </c>
      <c r="F48" s="8" t="str">
        <f>IF(原始数据!E48="","",原始数据!E48)</f>
        <v>WOLVES</v>
      </c>
      <c r="G48" s="8" t="str">
        <f>IF(原始数据!F48="","",原始数据!F48)</f>
        <v>OMNI</v>
      </c>
      <c r="H48" s="8">
        <f>IF(原始数据!G48="","",原始数据!G48)</f>
        <v>3</v>
      </c>
      <c r="I48" s="8" t="str">
        <f>IF(原始数据!H48="","",原始数据!H48)</f>
        <v>下</v>
      </c>
      <c r="J48" s="18"/>
      <c r="K48" s="18"/>
      <c r="L48" s="18"/>
      <c r="M48" s="18"/>
      <c r="N48" s="18"/>
      <c r="O48" s="18"/>
      <c r="P48" s="18"/>
      <c r="Q48" s="18"/>
      <c r="R48" s="18"/>
      <c r="S48" s="13"/>
      <c r="T48" s="13"/>
      <c r="U48" s="13"/>
      <c r="V48" s="14"/>
      <c r="W48" s="14"/>
      <c r="X48" s="14"/>
      <c r="Y48" s="13"/>
    </row>
    <row r="49" spans="1:25">
      <c r="A49" s="1">
        <f>输入错误检查!B48</f>
        <v>0</v>
      </c>
      <c r="C49" s="8">
        <f>IF(原始数据!B49="","",原始数据!B49)</f>
        <v>4</v>
      </c>
      <c r="D49" s="8">
        <f>IF(原始数据!C49="","",原始数据!C49)</f>
        <v>12</v>
      </c>
      <c r="E49" s="8">
        <f>IF(原始数据!D49="","",原始数据!D49)</f>
        <v>14</v>
      </c>
      <c r="F49" s="8" t="str">
        <f>IF(原始数据!E49="","",原始数据!E49)</f>
        <v>WOLVES</v>
      </c>
      <c r="G49" s="8" t="str">
        <f>IF(原始数据!F49="","",原始数据!F49)</f>
        <v>OMNI</v>
      </c>
      <c r="H49" s="8" t="str">
        <f>IF(原始数据!G49="","",原始数据!G49)</f>
        <v>加</v>
      </c>
      <c r="I49" s="8" t="str">
        <f>IF(原始数据!H49="","",原始数据!H49)</f>
        <v>上</v>
      </c>
      <c r="J49" s="18"/>
      <c r="K49" s="18"/>
      <c r="L49" s="18"/>
      <c r="M49" s="18"/>
      <c r="N49" s="18"/>
      <c r="O49" s="18"/>
      <c r="P49" s="18"/>
      <c r="Q49" s="18"/>
      <c r="R49" s="18"/>
      <c r="S49" s="13"/>
      <c r="T49" s="13"/>
      <c r="U49" s="13"/>
      <c r="V49" s="14"/>
      <c r="W49" s="14"/>
      <c r="X49" s="14"/>
      <c r="Y49" s="13"/>
    </row>
    <row r="50" spans="1:25">
      <c r="A50" s="1">
        <f>输入错误检查!B49</f>
        <v>0</v>
      </c>
      <c r="C50" s="8">
        <f>IF(原始数据!B50="","",原始数据!B50)</f>
        <v>4</v>
      </c>
      <c r="D50" s="8">
        <f>IF(原始数据!C50="","",原始数据!C50)</f>
        <v>12</v>
      </c>
      <c r="E50" s="8">
        <f>IF(原始数据!D50="","",原始数据!D50)</f>
        <v>14</v>
      </c>
      <c r="F50" s="8" t="str">
        <f>IF(原始数据!E50="","",原始数据!E50)</f>
        <v>WOLVES</v>
      </c>
      <c r="G50" s="8" t="str">
        <f>IF(原始数据!F50="","",原始数据!F50)</f>
        <v>OMNI</v>
      </c>
      <c r="H50" s="8" t="str">
        <f>IF(原始数据!G50="","",原始数据!G50)</f>
        <v>加</v>
      </c>
      <c r="I50" s="8" t="str">
        <f>IF(原始数据!H50="","",原始数据!H50)</f>
        <v>下</v>
      </c>
      <c r="J50" s="18"/>
      <c r="K50" s="18"/>
      <c r="L50" s="18"/>
      <c r="M50" s="18"/>
      <c r="N50" s="18"/>
      <c r="O50" s="18"/>
      <c r="P50" s="18"/>
      <c r="Q50" s="18"/>
      <c r="R50" s="18"/>
      <c r="S50" s="13"/>
      <c r="T50" s="13"/>
      <c r="U50" s="13"/>
      <c r="V50" s="14"/>
      <c r="W50" s="14"/>
      <c r="X50" s="14"/>
      <c r="Y50" s="13"/>
    </row>
    <row r="51" spans="1:25">
      <c r="A51" s="1">
        <f>输入错误检查!B50</f>
        <v>0</v>
      </c>
      <c r="C51" s="8">
        <f>IF(原始数据!B51="","",原始数据!B51)</f>
        <v>4</v>
      </c>
      <c r="D51" s="8">
        <f>IF(原始数据!C51="","",原始数据!C51)</f>
        <v>12</v>
      </c>
      <c r="E51" s="8">
        <f>IF(原始数据!D51="","",原始数据!D51)</f>
        <v>16</v>
      </c>
      <c r="F51" s="8" t="str">
        <f>IF(原始数据!E51="","",原始数据!E51)</f>
        <v>ACT</v>
      </c>
      <c r="G51" s="8" t="str">
        <f>IF(原始数据!F51="","",原始数据!F51)</f>
        <v>ZETA</v>
      </c>
      <c r="H51" s="8">
        <f>IF(原始数据!G51="","",原始数据!G51)</f>
        <v>1</v>
      </c>
      <c r="I51" s="8" t="str">
        <f>IF(原始数据!H51="","",原始数据!H51)</f>
        <v>上</v>
      </c>
      <c r="J51" s="18"/>
      <c r="K51" s="18"/>
      <c r="L51" s="18"/>
      <c r="M51" s="18"/>
      <c r="N51" s="18"/>
      <c r="O51" s="18"/>
      <c r="P51" s="18"/>
      <c r="Q51" s="18"/>
      <c r="R51" s="18"/>
      <c r="S51" s="13"/>
      <c r="T51" s="13"/>
      <c r="U51" s="13"/>
      <c r="V51" s="14"/>
      <c r="W51" s="14"/>
      <c r="X51" s="14"/>
      <c r="Y51" s="13"/>
    </row>
    <row r="52" spans="1:25">
      <c r="A52" s="1">
        <f>输入错误检查!B51</f>
        <v>0</v>
      </c>
      <c r="C52" s="8">
        <f>IF(原始数据!B52="","",原始数据!B52)</f>
        <v>4</v>
      </c>
      <c r="D52" s="8">
        <f>IF(原始数据!C52="","",原始数据!C52)</f>
        <v>12</v>
      </c>
      <c r="E52" s="8">
        <f>IF(原始数据!D52="","",原始数据!D52)</f>
        <v>16</v>
      </c>
      <c r="F52" s="8" t="str">
        <f>IF(原始数据!E52="","",原始数据!E52)</f>
        <v>ACT</v>
      </c>
      <c r="G52" s="8" t="str">
        <f>IF(原始数据!F52="","",原始数据!F52)</f>
        <v>ZETA</v>
      </c>
      <c r="H52" s="8">
        <f>IF(原始数据!G52="","",原始数据!G52)</f>
        <v>1</v>
      </c>
      <c r="I52" s="8" t="str">
        <f>IF(原始数据!H52="","",原始数据!H52)</f>
        <v>下</v>
      </c>
      <c r="J52" s="18"/>
      <c r="K52" s="18"/>
      <c r="L52" s="18"/>
      <c r="M52" s="18"/>
      <c r="N52" s="18"/>
      <c r="O52" s="18"/>
      <c r="P52" s="18"/>
      <c r="Q52" s="18"/>
      <c r="R52" s="18"/>
      <c r="S52" s="13"/>
      <c r="T52" s="13"/>
      <c r="U52" s="13"/>
      <c r="V52" s="14"/>
      <c r="W52" s="14"/>
      <c r="X52" s="14"/>
      <c r="Y52" s="13"/>
    </row>
    <row r="53" spans="1:25">
      <c r="A53" s="1">
        <f>输入错误检查!B52</f>
        <v>0</v>
      </c>
      <c r="C53" s="8">
        <f>IF(原始数据!B53="","",原始数据!B53)</f>
        <v>4</v>
      </c>
      <c r="D53" s="8">
        <f>IF(原始数据!C53="","",原始数据!C53)</f>
        <v>12</v>
      </c>
      <c r="E53" s="8">
        <f>IF(原始数据!D53="","",原始数据!D53)</f>
        <v>16</v>
      </c>
      <c r="F53" s="8" t="str">
        <f>IF(原始数据!E53="","",原始数据!E53)</f>
        <v>ACT</v>
      </c>
      <c r="G53" s="8" t="str">
        <f>IF(原始数据!F53="","",原始数据!F53)</f>
        <v>ZETA</v>
      </c>
      <c r="H53" s="8">
        <f>IF(原始数据!G53="","",原始数据!G53)</f>
        <v>2</v>
      </c>
      <c r="I53" s="8" t="str">
        <f>IF(原始数据!H53="","",原始数据!H53)</f>
        <v>上</v>
      </c>
      <c r="J53" s="18"/>
      <c r="K53" s="18"/>
      <c r="L53" s="18"/>
      <c r="M53" s="18"/>
      <c r="N53" s="18"/>
      <c r="O53" s="18"/>
      <c r="P53" s="18"/>
      <c r="Q53" s="18"/>
      <c r="R53" s="18"/>
      <c r="S53" s="13"/>
      <c r="T53" s="13"/>
      <c r="U53" s="13"/>
      <c r="V53" s="14"/>
      <c r="W53" s="14"/>
      <c r="X53" s="14"/>
      <c r="Y53" s="13"/>
    </row>
    <row r="54" spans="1:25">
      <c r="A54" s="1">
        <f>输入错误检查!B53</f>
        <v>0</v>
      </c>
      <c r="C54" s="8">
        <f>IF(原始数据!B54="","",原始数据!B54)</f>
        <v>4</v>
      </c>
      <c r="D54" s="8">
        <f>IF(原始数据!C54="","",原始数据!C54)</f>
        <v>12</v>
      </c>
      <c r="E54" s="8">
        <f>IF(原始数据!D54="","",原始数据!D54)</f>
        <v>16</v>
      </c>
      <c r="F54" s="8" t="str">
        <f>IF(原始数据!E54="","",原始数据!E54)</f>
        <v>ACT</v>
      </c>
      <c r="G54" s="8" t="str">
        <f>IF(原始数据!F54="","",原始数据!F54)</f>
        <v>ZETA</v>
      </c>
      <c r="H54" s="8">
        <f>IF(原始数据!G54="","",原始数据!G54)</f>
        <v>2</v>
      </c>
      <c r="I54" s="8" t="str">
        <f>IF(原始数据!H54="","",原始数据!H54)</f>
        <v>下</v>
      </c>
      <c r="J54" s="18"/>
      <c r="K54" s="18"/>
      <c r="L54" s="18"/>
      <c r="M54" s="18"/>
      <c r="N54" s="18"/>
      <c r="O54" s="18"/>
      <c r="P54" s="18"/>
      <c r="Q54" s="18"/>
      <c r="R54" s="18"/>
      <c r="S54" s="13"/>
      <c r="T54" s="13"/>
      <c r="U54" s="13"/>
      <c r="V54" s="14"/>
      <c r="W54" s="14"/>
      <c r="X54" s="14"/>
      <c r="Y54" s="13"/>
    </row>
    <row r="55" spans="1:25">
      <c r="A55" s="1">
        <f>输入错误检查!B54</f>
        <v>0</v>
      </c>
      <c r="C55" s="8">
        <f>IF(原始数据!B55="","",原始数据!B55)</f>
        <v>4</v>
      </c>
      <c r="D55" s="8">
        <f>IF(原始数据!C55="","",原始数据!C55)</f>
        <v>12</v>
      </c>
      <c r="E55" s="8">
        <f>IF(原始数据!D55="","",原始数据!D55)</f>
        <v>16</v>
      </c>
      <c r="F55" s="8" t="str">
        <f>IF(原始数据!E55="","",原始数据!E55)</f>
        <v>ACT</v>
      </c>
      <c r="G55" s="8" t="str">
        <f>IF(原始数据!F55="","",原始数据!F55)</f>
        <v>ZETA</v>
      </c>
      <c r="H55" s="8">
        <f>IF(原始数据!G55="","",原始数据!G55)</f>
        <v>3</v>
      </c>
      <c r="I55" s="8" t="str">
        <f>IF(原始数据!H55="","",原始数据!H55)</f>
        <v>上</v>
      </c>
      <c r="J55" s="18"/>
      <c r="K55" s="18"/>
      <c r="L55" s="18"/>
      <c r="M55" s="18"/>
      <c r="N55" s="18"/>
      <c r="O55" s="18"/>
      <c r="P55" s="18"/>
      <c r="Q55" s="18"/>
      <c r="R55" s="18"/>
      <c r="S55" s="13"/>
      <c r="T55" s="13"/>
      <c r="U55" s="13"/>
      <c r="V55" s="14"/>
      <c r="W55" s="14"/>
      <c r="X55" s="14"/>
      <c r="Y55" s="13"/>
    </row>
    <row r="56" spans="1:25">
      <c r="A56" s="1">
        <f>输入错误检查!B55</f>
        <v>0</v>
      </c>
      <c r="C56" s="8">
        <f>IF(原始数据!B56="","",原始数据!B56)</f>
        <v>4</v>
      </c>
      <c r="D56" s="8">
        <f>IF(原始数据!C56="","",原始数据!C56)</f>
        <v>12</v>
      </c>
      <c r="E56" s="8">
        <f>IF(原始数据!D56="","",原始数据!D56)</f>
        <v>16</v>
      </c>
      <c r="F56" s="8" t="str">
        <f>IF(原始数据!E56="","",原始数据!E56)</f>
        <v>ACT</v>
      </c>
      <c r="G56" s="8" t="str">
        <f>IF(原始数据!F56="","",原始数据!F56)</f>
        <v>ZETA</v>
      </c>
      <c r="H56" s="8">
        <f>IF(原始数据!G56="","",原始数据!G56)</f>
        <v>3</v>
      </c>
      <c r="I56" s="8" t="str">
        <f>IF(原始数据!H56="","",原始数据!H56)</f>
        <v>下</v>
      </c>
      <c r="J56" s="18"/>
      <c r="K56" s="18"/>
      <c r="L56" s="18"/>
      <c r="M56" s="18"/>
      <c r="N56" s="18"/>
      <c r="O56" s="18"/>
      <c r="P56" s="18"/>
      <c r="Q56" s="18"/>
      <c r="R56" s="18"/>
      <c r="S56" s="13"/>
      <c r="T56" s="13"/>
      <c r="U56" s="13"/>
      <c r="V56" s="14"/>
      <c r="W56" s="14"/>
      <c r="X56" s="14"/>
      <c r="Y56" s="13"/>
    </row>
    <row r="57" spans="1:25">
      <c r="A57" s="1">
        <f>输入错误检查!B56</f>
        <v>0</v>
      </c>
      <c r="C57" s="8">
        <f>IF(原始数据!B57="","",原始数据!B57)</f>
        <v>4</v>
      </c>
      <c r="D57" s="8">
        <f>IF(原始数据!C57="","",原始数据!C57)</f>
        <v>12</v>
      </c>
      <c r="E57" s="8">
        <f>IF(原始数据!D57="","",原始数据!D57)</f>
        <v>16</v>
      </c>
      <c r="F57" s="8" t="str">
        <f>IF(原始数据!E57="","",原始数据!E57)</f>
        <v>ACT</v>
      </c>
      <c r="G57" s="8" t="str">
        <f>IF(原始数据!F57="","",原始数据!F57)</f>
        <v>ZETA</v>
      </c>
      <c r="H57" s="8" t="str">
        <f>IF(原始数据!G57="","",原始数据!G57)</f>
        <v>加</v>
      </c>
      <c r="I57" s="8" t="str">
        <f>IF(原始数据!H57="","",原始数据!H57)</f>
        <v>上</v>
      </c>
      <c r="J57" s="18"/>
      <c r="K57" s="18"/>
      <c r="L57" s="18"/>
      <c r="M57" s="18"/>
      <c r="N57" s="18"/>
      <c r="O57" s="18"/>
      <c r="P57" s="18"/>
      <c r="Q57" s="18"/>
      <c r="R57" s="18"/>
      <c r="S57" s="13"/>
      <c r="T57" s="13"/>
      <c r="U57" s="13"/>
      <c r="V57" s="14"/>
      <c r="W57" s="14"/>
      <c r="X57" s="14"/>
      <c r="Y57" s="13"/>
    </row>
    <row r="58" spans="1:25">
      <c r="A58" s="1">
        <f>输入错误检查!B57</f>
        <v>0</v>
      </c>
      <c r="C58" s="8">
        <f>IF(原始数据!B58="","",原始数据!B58)</f>
        <v>4</v>
      </c>
      <c r="D58" s="8">
        <f>IF(原始数据!C58="","",原始数据!C58)</f>
        <v>12</v>
      </c>
      <c r="E58" s="8">
        <f>IF(原始数据!D58="","",原始数据!D58)</f>
        <v>16</v>
      </c>
      <c r="F58" s="8" t="str">
        <f>IF(原始数据!E58="","",原始数据!E58)</f>
        <v>ACT</v>
      </c>
      <c r="G58" s="8" t="str">
        <f>IF(原始数据!F58="","",原始数据!F58)</f>
        <v>ZETA</v>
      </c>
      <c r="H58" s="8" t="str">
        <f>IF(原始数据!G58="","",原始数据!G58)</f>
        <v>加</v>
      </c>
      <c r="I58" s="8" t="str">
        <f>IF(原始数据!H58="","",原始数据!H58)</f>
        <v>下</v>
      </c>
      <c r="J58" s="18"/>
      <c r="K58" s="18"/>
      <c r="L58" s="18"/>
      <c r="M58" s="18"/>
      <c r="N58" s="18"/>
      <c r="O58" s="18"/>
      <c r="P58" s="18"/>
      <c r="Q58" s="18"/>
      <c r="R58" s="18"/>
      <c r="S58" s="13"/>
      <c r="T58" s="13"/>
      <c r="U58" s="13"/>
      <c r="V58" s="14"/>
      <c r="W58" s="14"/>
      <c r="X58" s="14"/>
      <c r="Y58" s="13"/>
    </row>
    <row r="59" spans="1:25">
      <c r="A59" s="1">
        <f>输入错误检查!B58</f>
        <v>0</v>
      </c>
      <c r="C59" s="8">
        <f>IF(原始数据!B59="","",原始数据!B59)</f>
        <v>4</v>
      </c>
      <c r="D59" s="8">
        <f>IF(原始数据!C59="","",原始数据!C59)</f>
        <v>12</v>
      </c>
      <c r="E59" s="8">
        <f>IF(原始数据!D59="","",原始数据!D59)</f>
        <v>18</v>
      </c>
      <c r="F59" s="8" t="str">
        <f>IF(原始数据!E59="","",原始数据!E59)</f>
        <v>FL</v>
      </c>
      <c r="G59" s="8" t="str">
        <f>IF(原始数据!F59="","",原始数据!F59)</f>
        <v>WBG</v>
      </c>
      <c r="H59" s="8">
        <f>IF(原始数据!G59="","",原始数据!G59)</f>
        <v>1</v>
      </c>
      <c r="I59" s="8" t="str">
        <f>IF(原始数据!H59="","",原始数据!H59)</f>
        <v>上</v>
      </c>
      <c r="J59" s="18"/>
      <c r="K59" s="18"/>
      <c r="L59" s="18"/>
      <c r="M59" s="18"/>
      <c r="N59" s="18"/>
      <c r="O59" s="18"/>
      <c r="P59" s="18"/>
      <c r="Q59" s="18"/>
      <c r="R59" s="18"/>
      <c r="S59" s="13"/>
      <c r="T59" s="13"/>
      <c r="U59" s="13"/>
      <c r="V59" s="14"/>
      <c r="W59" s="14"/>
      <c r="X59" s="14"/>
      <c r="Y59" s="13"/>
    </row>
    <row r="60" spans="1:25">
      <c r="A60" s="1">
        <f>输入错误检查!B59</f>
        <v>0</v>
      </c>
      <c r="C60" s="8">
        <f>IF(原始数据!B60="","",原始数据!B60)</f>
        <v>4</v>
      </c>
      <c r="D60" s="8">
        <f>IF(原始数据!C60="","",原始数据!C60)</f>
        <v>12</v>
      </c>
      <c r="E60" s="8">
        <f>IF(原始数据!D60="","",原始数据!D60)</f>
        <v>18</v>
      </c>
      <c r="F60" s="8" t="str">
        <f>IF(原始数据!E60="","",原始数据!E60)</f>
        <v>FL</v>
      </c>
      <c r="G60" s="8" t="str">
        <f>IF(原始数据!F60="","",原始数据!F60)</f>
        <v>WBG</v>
      </c>
      <c r="H60" s="8">
        <f>IF(原始数据!G60="","",原始数据!G60)</f>
        <v>1</v>
      </c>
      <c r="I60" s="8" t="str">
        <f>IF(原始数据!H60="","",原始数据!H60)</f>
        <v>下</v>
      </c>
      <c r="J60" s="18"/>
      <c r="K60" s="18"/>
      <c r="L60" s="18"/>
      <c r="M60" s="18"/>
      <c r="N60" s="18"/>
      <c r="O60" s="18"/>
      <c r="P60" s="18"/>
      <c r="Q60" s="18"/>
      <c r="R60" s="18"/>
      <c r="S60" s="13"/>
      <c r="T60" s="13"/>
      <c r="U60" s="13"/>
      <c r="V60" s="14"/>
      <c r="W60" s="14"/>
      <c r="X60" s="14"/>
      <c r="Y60" s="13"/>
    </row>
    <row r="61" spans="1:25">
      <c r="A61" s="1">
        <f>输入错误检查!B60</f>
        <v>0</v>
      </c>
      <c r="C61" s="8">
        <f>IF(原始数据!B61="","",原始数据!B61)</f>
        <v>4</v>
      </c>
      <c r="D61" s="8">
        <f>IF(原始数据!C61="","",原始数据!C61)</f>
        <v>12</v>
      </c>
      <c r="E61" s="8">
        <f>IF(原始数据!D61="","",原始数据!D61)</f>
        <v>18</v>
      </c>
      <c r="F61" s="8" t="str">
        <f>IF(原始数据!E61="","",原始数据!E61)</f>
        <v>FL</v>
      </c>
      <c r="G61" s="8" t="str">
        <f>IF(原始数据!F61="","",原始数据!F61)</f>
        <v>WBG</v>
      </c>
      <c r="H61" s="8">
        <f>IF(原始数据!G61="","",原始数据!G61)</f>
        <v>2</v>
      </c>
      <c r="I61" s="8" t="str">
        <f>IF(原始数据!H61="","",原始数据!H61)</f>
        <v>上</v>
      </c>
      <c r="J61" s="18"/>
      <c r="K61" s="18"/>
      <c r="L61" s="18"/>
      <c r="M61" s="18"/>
      <c r="N61" s="18"/>
      <c r="O61" s="18"/>
      <c r="P61" s="18"/>
      <c r="Q61" s="18"/>
      <c r="R61" s="18"/>
      <c r="S61" s="13"/>
      <c r="T61" s="13"/>
      <c r="U61" s="13"/>
      <c r="V61" s="14"/>
      <c r="W61" s="14"/>
      <c r="X61" s="14"/>
      <c r="Y61" s="13"/>
    </row>
    <row r="62" spans="1:25">
      <c r="A62" s="1">
        <f>输入错误检查!B61</f>
        <v>0</v>
      </c>
      <c r="C62" s="8">
        <f>IF(原始数据!B62="","",原始数据!B62)</f>
        <v>4</v>
      </c>
      <c r="D62" s="8">
        <f>IF(原始数据!C62="","",原始数据!C62)</f>
        <v>12</v>
      </c>
      <c r="E62" s="8">
        <f>IF(原始数据!D62="","",原始数据!D62)</f>
        <v>18</v>
      </c>
      <c r="F62" s="8" t="str">
        <f>IF(原始数据!E62="","",原始数据!E62)</f>
        <v>FL</v>
      </c>
      <c r="G62" s="8" t="str">
        <f>IF(原始数据!F62="","",原始数据!F62)</f>
        <v>WBG</v>
      </c>
      <c r="H62" s="8">
        <f>IF(原始数据!G62="","",原始数据!G62)</f>
        <v>2</v>
      </c>
      <c r="I62" s="8" t="str">
        <f>IF(原始数据!H62="","",原始数据!H62)</f>
        <v>下</v>
      </c>
      <c r="J62" s="18"/>
      <c r="K62" s="18"/>
      <c r="L62" s="18"/>
      <c r="M62" s="18"/>
      <c r="N62" s="18"/>
      <c r="O62" s="18"/>
      <c r="P62" s="18"/>
      <c r="Q62" s="18"/>
      <c r="R62" s="18"/>
      <c r="S62" s="13"/>
      <c r="T62" s="13"/>
      <c r="U62" s="13"/>
      <c r="V62" s="14"/>
      <c r="W62" s="14"/>
      <c r="X62" s="14"/>
      <c r="Y62" s="13"/>
    </row>
    <row r="63" spans="1:25">
      <c r="A63" s="1">
        <f>输入错误检查!B62</f>
        <v>0</v>
      </c>
      <c r="C63" s="8">
        <f>IF(原始数据!B63="","",原始数据!B63)</f>
        <v>4</v>
      </c>
      <c r="D63" s="8">
        <f>IF(原始数据!C63="","",原始数据!C63)</f>
        <v>12</v>
      </c>
      <c r="E63" s="8">
        <f>IF(原始数据!D63="","",原始数据!D63)</f>
        <v>18</v>
      </c>
      <c r="F63" s="8" t="str">
        <f>IF(原始数据!E63="","",原始数据!E63)</f>
        <v>FL</v>
      </c>
      <c r="G63" s="8" t="str">
        <f>IF(原始数据!F63="","",原始数据!F63)</f>
        <v>WBG</v>
      </c>
      <c r="H63" s="8">
        <f>IF(原始数据!G63="","",原始数据!G63)</f>
        <v>3</v>
      </c>
      <c r="I63" s="8" t="str">
        <f>IF(原始数据!H63="","",原始数据!H63)</f>
        <v>上</v>
      </c>
      <c r="J63" s="18"/>
      <c r="K63" s="18"/>
      <c r="L63" s="18"/>
      <c r="M63" s="18"/>
      <c r="N63" s="18"/>
      <c r="O63" s="18"/>
      <c r="P63" s="18"/>
      <c r="Q63" s="18"/>
      <c r="R63" s="18"/>
      <c r="S63" s="13"/>
      <c r="T63" s="13"/>
      <c r="U63" s="13"/>
      <c r="V63" s="14"/>
      <c r="W63" s="14"/>
      <c r="X63" s="14"/>
      <c r="Y63" s="13"/>
    </row>
    <row r="64" spans="1:25">
      <c r="A64" s="1">
        <f>输入错误检查!B63</f>
        <v>0</v>
      </c>
      <c r="C64" s="8">
        <f>IF(原始数据!B64="","",原始数据!B64)</f>
        <v>4</v>
      </c>
      <c r="D64" s="8">
        <f>IF(原始数据!C64="","",原始数据!C64)</f>
        <v>12</v>
      </c>
      <c r="E64" s="8">
        <f>IF(原始数据!D64="","",原始数据!D64)</f>
        <v>18</v>
      </c>
      <c r="F64" s="8" t="str">
        <f>IF(原始数据!E64="","",原始数据!E64)</f>
        <v>FL</v>
      </c>
      <c r="G64" s="8" t="str">
        <f>IF(原始数据!F64="","",原始数据!F64)</f>
        <v>WBG</v>
      </c>
      <c r="H64" s="8">
        <f>IF(原始数据!G64="","",原始数据!G64)</f>
        <v>3</v>
      </c>
      <c r="I64" s="8" t="str">
        <f>IF(原始数据!H64="","",原始数据!H64)</f>
        <v>下</v>
      </c>
      <c r="J64" s="18"/>
      <c r="K64" s="18"/>
      <c r="L64" s="18"/>
      <c r="M64" s="18"/>
      <c r="N64" s="18"/>
      <c r="O64" s="18"/>
      <c r="P64" s="18"/>
      <c r="Q64" s="18"/>
      <c r="R64" s="18"/>
      <c r="S64" s="13"/>
      <c r="T64" s="13"/>
      <c r="U64" s="13"/>
      <c r="V64" s="14"/>
      <c r="W64" s="14"/>
      <c r="X64" s="14"/>
      <c r="Y64" s="13"/>
    </row>
    <row r="65" spans="1:25">
      <c r="A65" s="1">
        <f>输入错误检查!B64</f>
        <v>0</v>
      </c>
      <c r="C65" s="8">
        <f>IF(原始数据!B65="","",原始数据!B65)</f>
        <v>4</v>
      </c>
      <c r="D65" s="8">
        <f>IF(原始数据!C65="","",原始数据!C65)</f>
        <v>12</v>
      </c>
      <c r="E65" s="8">
        <f>IF(原始数据!D65="","",原始数据!D65)</f>
        <v>18</v>
      </c>
      <c r="F65" s="8" t="str">
        <f>IF(原始数据!E65="","",原始数据!E65)</f>
        <v>FL</v>
      </c>
      <c r="G65" s="8" t="str">
        <f>IF(原始数据!F65="","",原始数据!F65)</f>
        <v>WBG</v>
      </c>
      <c r="H65" s="8" t="str">
        <f>IF(原始数据!G65="","",原始数据!G65)</f>
        <v>加</v>
      </c>
      <c r="I65" s="8" t="str">
        <f>IF(原始数据!H65="","",原始数据!H65)</f>
        <v>上</v>
      </c>
      <c r="J65" s="18"/>
      <c r="K65" s="18"/>
      <c r="L65" s="18"/>
      <c r="M65" s="18"/>
      <c r="N65" s="18"/>
      <c r="O65" s="18"/>
      <c r="P65" s="18"/>
      <c r="Q65" s="18"/>
      <c r="R65" s="18"/>
      <c r="S65" s="13"/>
      <c r="T65" s="13"/>
      <c r="U65" s="13"/>
      <c r="V65" s="14"/>
      <c r="W65" s="14"/>
      <c r="X65" s="14"/>
      <c r="Y65" s="13"/>
    </row>
    <row r="66" spans="1:25">
      <c r="A66" s="1">
        <f>输入错误检查!B65</f>
        <v>0</v>
      </c>
      <c r="C66" s="8">
        <f>IF(原始数据!B66="","",原始数据!B66)</f>
        <v>4</v>
      </c>
      <c r="D66" s="8">
        <f>IF(原始数据!C66="","",原始数据!C66)</f>
        <v>12</v>
      </c>
      <c r="E66" s="8">
        <f>IF(原始数据!D66="","",原始数据!D66)</f>
        <v>18</v>
      </c>
      <c r="F66" s="8" t="str">
        <f>IF(原始数据!E66="","",原始数据!E66)</f>
        <v>FL</v>
      </c>
      <c r="G66" s="8" t="str">
        <f>IF(原始数据!F66="","",原始数据!F66)</f>
        <v>WBG</v>
      </c>
      <c r="H66" s="8" t="str">
        <f>IF(原始数据!G66="","",原始数据!G66)</f>
        <v>加</v>
      </c>
      <c r="I66" s="8" t="str">
        <f>IF(原始数据!H66="","",原始数据!H66)</f>
        <v>下</v>
      </c>
      <c r="J66" s="18"/>
      <c r="K66" s="18"/>
      <c r="L66" s="18"/>
      <c r="M66" s="18"/>
      <c r="N66" s="18"/>
      <c r="O66" s="18"/>
      <c r="P66" s="18"/>
      <c r="Q66" s="18"/>
      <c r="R66" s="18"/>
      <c r="S66" s="13"/>
      <c r="T66" s="13"/>
      <c r="U66" s="13"/>
      <c r="V66" s="14"/>
      <c r="W66" s="14"/>
      <c r="X66" s="14"/>
      <c r="Y66" s="13"/>
    </row>
    <row r="67" spans="1:25">
      <c r="A67" s="1">
        <f>输入错误检查!B66</f>
        <v>0</v>
      </c>
      <c r="C67" s="8">
        <f>IF(原始数据!B67="","",原始数据!B67)</f>
        <v>4</v>
      </c>
      <c r="D67" s="8">
        <f>IF(原始数据!C67="","",原始数据!C67)</f>
        <v>13</v>
      </c>
      <c r="E67" s="8">
        <f>IF(原始数据!D67="","",原始数据!D67)</f>
        <v>12</v>
      </c>
      <c r="F67" s="8" t="str">
        <f>IF(原始数据!E67="","",原始数据!E67)</f>
        <v>ITZY</v>
      </c>
      <c r="G67" s="8" t="str">
        <f>IF(原始数据!F67="","",原始数据!F67)</f>
        <v>AXIZ</v>
      </c>
      <c r="H67" s="8">
        <f>IF(原始数据!G67="","",原始数据!G67)</f>
        <v>1</v>
      </c>
      <c r="I67" s="8" t="str">
        <f>IF(原始数据!H67="","",原始数据!H67)</f>
        <v>上</v>
      </c>
      <c r="J67" s="18"/>
      <c r="K67" s="18"/>
      <c r="L67" s="18"/>
      <c r="M67" s="18"/>
      <c r="N67" s="18"/>
      <c r="O67" s="18"/>
      <c r="P67" s="18"/>
      <c r="Q67" s="18"/>
      <c r="R67" s="18"/>
      <c r="S67" s="13"/>
      <c r="T67" s="13"/>
      <c r="U67" s="13"/>
      <c r="V67" s="14"/>
      <c r="W67" s="14"/>
      <c r="X67" s="14"/>
      <c r="Y67" s="13"/>
    </row>
    <row r="68" spans="1:25">
      <c r="A68" s="1">
        <f>输入错误检查!B67</f>
        <v>0</v>
      </c>
      <c r="C68" s="8">
        <f>IF(原始数据!B68="","",原始数据!B68)</f>
        <v>4</v>
      </c>
      <c r="D68" s="8">
        <f>IF(原始数据!C68="","",原始数据!C68)</f>
        <v>13</v>
      </c>
      <c r="E68" s="8">
        <f>IF(原始数据!D68="","",原始数据!D68)</f>
        <v>12</v>
      </c>
      <c r="F68" s="8" t="str">
        <f>IF(原始数据!E68="","",原始数据!E68)</f>
        <v>ITZY</v>
      </c>
      <c r="G68" s="8" t="str">
        <f>IF(原始数据!F68="","",原始数据!F68)</f>
        <v>AXIZ</v>
      </c>
      <c r="H68" s="8">
        <f>IF(原始数据!G68="","",原始数据!G68)</f>
        <v>1</v>
      </c>
      <c r="I68" s="8" t="str">
        <f>IF(原始数据!H68="","",原始数据!H68)</f>
        <v>下</v>
      </c>
      <c r="J68" s="18"/>
      <c r="K68" s="18"/>
      <c r="L68" s="18"/>
      <c r="M68" s="18"/>
      <c r="N68" s="18"/>
      <c r="O68" s="18"/>
      <c r="P68" s="18"/>
      <c r="Q68" s="18"/>
      <c r="R68" s="18"/>
      <c r="S68" s="13"/>
      <c r="T68" s="13"/>
      <c r="U68" s="13"/>
      <c r="V68" s="14"/>
      <c r="W68" s="14"/>
      <c r="X68" s="14"/>
      <c r="Y68" s="13"/>
    </row>
    <row r="69" spans="1:25">
      <c r="A69" s="1">
        <f>输入错误检查!B68</f>
        <v>0</v>
      </c>
      <c r="C69" s="8">
        <f>IF(原始数据!B69="","",原始数据!B69)</f>
        <v>4</v>
      </c>
      <c r="D69" s="8">
        <f>IF(原始数据!C69="","",原始数据!C69)</f>
        <v>13</v>
      </c>
      <c r="E69" s="8">
        <f>IF(原始数据!D69="","",原始数据!D69)</f>
        <v>12</v>
      </c>
      <c r="F69" s="8" t="str">
        <f>IF(原始数据!E69="","",原始数据!E69)</f>
        <v>ITZY</v>
      </c>
      <c r="G69" s="8" t="str">
        <f>IF(原始数据!F69="","",原始数据!F69)</f>
        <v>AXIZ</v>
      </c>
      <c r="H69" s="8">
        <f>IF(原始数据!G69="","",原始数据!G69)</f>
        <v>2</v>
      </c>
      <c r="I69" s="8" t="str">
        <f>IF(原始数据!H69="","",原始数据!H69)</f>
        <v>上</v>
      </c>
      <c r="J69" s="18"/>
      <c r="K69" s="18"/>
      <c r="L69" s="18"/>
      <c r="M69" s="18"/>
      <c r="N69" s="18"/>
      <c r="O69" s="18"/>
      <c r="P69" s="18"/>
      <c r="Q69" s="18"/>
      <c r="R69" s="18"/>
      <c r="S69" s="13"/>
      <c r="T69" s="13"/>
      <c r="U69" s="13"/>
      <c r="V69" s="14"/>
      <c r="W69" s="14"/>
      <c r="X69" s="14"/>
      <c r="Y69" s="13"/>
    </row>
    <row r="70" spans="1:25">
      <c r="A70" s="1">
        <f>输入错误检查!B69</f>
        <v>0</v>
      </c>
      <c r="C70" s="8">
        <f>IF(原始数据!B70="","",原始数据!B70)</f>
        <v>4</v>
      </c>
      <c r="D70" s="8">
        <f>IF(原始数据!C70="","",原始数据!C70)</f>
        <v>13</v>
      </c>
      <c r="E70" s="8">
        <f>IF(原始数据!D70="","",原始数据!D70)</f>
        <v>12</v>
      </c>
      <c r="F70" s="8" t="str">
        <f>IF(原始数据!E70="","",原始数据!E70)</f>
        <v>ITZY</v>
      </c>
      <c r="G70" s="8" t="str">
        <f>IF(原始数据!F70="","",原始数据!F70)</f>
        <v>AXIZ</v>
      </c>
      <c r="H70" s="8">
        <f>IF(原始数据!G70="","",原始数据!G70)</f>
        <v>2</v>
      </c>
      <c r="I70" s="8" t="str">
        <f>IF(原始数据!H70="","",原始数据!H70)</f>
        <v>下</v>
      </c>
      <c r="J70" s="18"/>
      <c r="K70" s="18"/>
      <c r="L70" s="18"/>
      <c r="M70" s="18"/>
      <c r="N70" s="18"/>
      <c r="O70" s="18"/>
      <c r="P70" s="18"/>
      <c r="Q70" s="18"/>
      <c r="R70" s="18"/>
      <c r="S70" s="13"/>
      <c r="T70" s="13"/>
      <c r="U70" s="13"/>
      <c r="V70" s="14"/>
      <c r="W70" s="14"/>
      <c r="X70" s="14"/>
      <c r="Y70" s="13"/>
    </row>
    <row r="71" spans="1:25">
      <c r="A71" s="1">
        <f>输入错误检查!B70</f>
        <v>0</v>
      </c>
      <c r="C71" s="8">
        <f>IF(原始数据!B71="","",原始数据!B71)</f>
        <v>4</v>
      </c>
      <c r="D71" s="8">
        <f>IF(原始数据!C71="","",原始数据!C71)</f>
        <v>13</v>
      </c>
      <c r="E71" s="8">
        <f>IF(原始数据!D71="","",原始数据!D71)</f>
        <v>12</v>
      </c>
      <c r="F71" s="8" t="str">
        <f>IF(原始数据!E71="","",原始数据!E71)</f>
        <v>ITZY</v>
      </c>
      <c r="G71" s="8" t="str">
        <f>IF(原始数据!F71="","",原始数据!F71)</f>
        <v>AXIZ</v>
      </c>
      <c r="H71" s="8">
        <f>IF(原始数据!G71="","",原始数据!G71)</f>
        <v>3</v>
      </c>
      <c r="I71" s="8" t="str">
        <f>IF(原始数据!H71="","",原始数据!H71)</f>
        <v>上</v>
      </c>
      <c r="J71" s="18"/>
      <c r="K71" s="18"/>
      <c r="L71" s="18"/>
      <c r="M71" s="18"/>
      <c r="N71" s="18"/>
      <c r="O71" s="18"/>
      <c r="P71" s="18"/>
      <c r="Q71" s="18"/>
      <c r="R71" s="18"/>
      <c r="S71" s="13"/>
      <c r="T71" s="13"/>
      <c r="U71" s="13"/>
      <c r="V71" s="14"/>
      <c r="W71" s="14"/>
      <c r="X71" s="14"/>
      <c r="Y71" s="13"/>
    </row>
    <row r="72" spans="1:25">
      <c r="A72" s="1">
        <f>输入错误检查!B71</f>
        <v>0</v>
      </c>
      <c r="C72" s="8">
        <f>IF(原始数据!B72="","",原始数据!B72)</f>
        <v>4</v>
      </c>
      <c r="D72" s="8">
        <f>IF(原始数据!C72="","",原始数据!C72)</f>
        <v>13</v>
      </c>
      <c r="E72" s="8">
        <f>IF(原始数据!D72="","",原始数据!D72)</f>
        <v>12</v>
      </c>
      <c r="F72" s="8" t="str">
        <f>IF(原始数据!E72="","",原始数据!E72)</f>
        <v>ITZY</v>
      </c>
      <c r="G72" s="8" t="str">
        <f>IF(原始数据!F72="","",原始数据!F72)</f>
        <v>AXIZ</v>
      </c>
      <c r="H72" s="8">
        <f>IF(原始数据!G72="","",原始数据!G72)</f>
        <v>3</v>
      </c>
      <c r="I72" s="8" t="str">
        <f>IF(原始数据!H72="","",原始数据!H72)</f>
        <v>下</v>
      </c>
      <c r="J72" s="18"/>
      <c r="K72" s="18"/>
      <c r="L72" s="18"/>
      <c r="M72" s="18"/>
      <c r="N72" s="18"/>
      <c r="O72" s="18"/>
      <c r="P72" s="18"/>
      <c r="Q72" s="18"/>
      <c r="R72" s="18"/>
      <c r="S72" s="13"/>
      <c r="T72" s="13"/>
      <c r="U72" s="13"/>
      <c r="V72" s="14"/>
      <c r="W72" s="14"/>
      <c r="X72" s="14"/>
      <c r="Y72" s="13"/>
    </row>
    <row r="73" spans="1:25">
      <c r="A73" s="1">
        <f>输入错误检查!B72</f>
        <v>0</v>
      </c>
      <c r="C73" s="8">
        <f>IF(原始数据!B73="","",原始数据!B73)</f>
        <v>4</v>
      </c>
      <c r="D73" s="8">
        <f>IF(原始数据!C73="","",原始数据!C73)</f>
        <v>13</v>
      </c>
      <c r="E73" s="8">
        <f>IF(原始数据!D73="","",原始数据!D73)</f>
        <v>12</v>
      </c>
      <c r="F73" s="8" t="str">
        <f>IF(原始数据!E73="","",原始数据!E73)</f>
        <v>ITZY</v>
      </c>
      <c r="G73" s="8" t="str">
        <f>IF(原始数据!F73="","",原始数据!F73)</f>
        <v>AXIZ</v>
      </c>
      <c r="H73" s="8" t="str">
        <f>IF(原始数据!G73="","",原始数据!G73)</f>
        <v>加</v>
      </c>
      <c r="I73" s="8" t="str">
        <f>IF(原始数据!H73="","",原始数据!H73)</f>
        <v>上</v>
      </c>
      <c r="J73" s="18"/>
      <c r="K73" s="18"/>
      <c r="L73" s="18"/>
      <c r="M73" s="18"/>
      <c r="N73" s="18"/>
      <c r="O73" s="18"/>
      <c r="P73" s="18"/>
      <c r="Q73" s="18"/>
      <c r="R73" s="18"/>
      <c r="S73" s="13"/>
      <c r="T73" s="13"/>
      <c r="U73" s="13"/>
      <c r="V73" s="14"/>
      <c r="W73" s="14"/>
      <c r="X73" s="14"/>
      <c r="Y73" s="13"/>
    </row>
    <row r="74" spans="1:25">
      <c r="A74" s="1">
        <f>输入错误检查!B73</f>
        <v>0</v>
      </c>
      <c r="C74" s="8">
        <f>IF(原始数据!B74="","",原始数据!B74)</f>
        <v>4</v>
      </c>
      <c r="D74" s="8">
        <f>IF(原始数据!C74="","",原始数据!C74)</f>
        <v>13</v>
      </c>
      <c r="E74" s="8">
        <f>IF(原始数据!D74="","",原始数据!D74)</f>
        <v>12</v>
      </c>
      <c r="F74" s="8" t="str">
        <f>IF(原始数据!E74="","",原始数据!E74)</f>
        <v>ITZY</v>
      </c>
      <c r="G74" s="8" t="str">
        <f>IF(原始数据!F74="","",原始数据!F74)</f>
        <v>AXIZ</v>
      </c>
      <c r="H74" s="8" t="str">
        <f>IF(原始数据!G74="","",原始数据!G74)</f>
        <v>加</v>
      </c>
      <c r="I74" s="8" t="str">
        <f>IF(原始数据!H74="","",原始数据!H74)</f>
        <v>下</v>
      </c>
      <c r="J74" s="18"/>
      <c r="K74" s="18"/>
      <c r="L74" s="18"/>
      <c r="M74" s="18"/>
      <c r="N74" s="18"/>
      <c r="O74" s="18"/>
      <c r="P74" s="18"/>
      <c r="Q74" s="18"/>
      <c r="R74" s="18"/>
      <c r="S74" s="13"/>
      <c r="T74" s="13"/>
      <c r="U74" s="13"/>
      <c r="V74" s="14"/>
      <c r="W74" s="14"/>
      <c r="X74" s="14"/>
      <c r="Y74" s="13"/>
    </row>
    <row r="75" spans="1:25">
      <c r="A75" s="1">
        <f>输入错误检查!B74</f>
        <v>0</v>
      </c>
      <c r="C75" s="8">
        <f>IF(原始数据!B75="","",原始数据!B75)</f>
        <v>4</v>
      </c>
      <c r="D75" s="8">
        <f>IF(原始数据!C75="","",原始数据!C75)</f>
        <v>13</v>
      </c>
      <c r="E75" s="8">
        <f>IF(原始数据!D75="","",原始数据!D75)</f>
        <v>14</v>
      </c>
      <c r="F75" s="8" t="str">
        <f>IF(原始数据!E75="","",原始数据!E75)</f>
        <v>RC</v>
      </c>
      <c r="G75" s="8" t="str">
        <f>IF(原始数据!F75="","",原始数据!F75)</f>
        <v>SKY</v>
      </c>
      <c r="H75" s="8">
        <f>IF(原始数据!G75="","",原始数据!G75)</f>
        <v>1</v>
      </c>
      <c r="I75" s="8" t="str">
        <f>IF(原始数据!H75="","",原始数据!H75)</f>
        <v>上</v>
      </c>
      <c r="J75" s="18"/>
      <c r="K75" s="18"/>
      <c r="L75" s="18"/>
      <c r="M75" s="18"/>
      <c r="N75" s="18"/>
      <c r="O75" s="18"/>
      <c r="P75" s="18"/>
      <c r="Q75" s="18"/>
      <c r="R75" s="18"/>
      <c r="S75" s="13"/>
      <c r="T75" s="13"/>
      <c r="U75" s="13"/>
      <c r="V75" s="14"/>
      <c r="W75" s="14"/>
      <c r="X75" s="14"/>
      <c r="Y75" s="13"/>
    </row>
    <row r="76" spans="1:25">
      <c r="A76" s="1">
        <f>输入错误检查!B75</f>
        <v>0</v>
      </c>
      <c r="C76" s="8">
        <f>IF(原始数据!B76="","",原始数据!B76)</f>
        <v>4</v>
      </c>
      <c r="D76" s="8">
        <f>IF(原始数据!C76="","",原始数据!C76)</f>
        <v>13</v>
      </c>
      <c r="E76" s="8">
        <f>IF(原始数据!D76="","",原始数据!D76)</f>
        <v>14</v>
      </c>
      <c r="F76" s="8" t="str">
        <f>IF(原始数据!E76="","",原始数据!E76)</f>
        <v>RC</v>
      </c>
      <c r="G76" s="8" t="str">
        <f>IF(原始数据!F76="","",原始数据!F76)</f>
        <v>SKY</v>
      </c>
      <c r="H76" s="8">
        <f>IF(原始数据!G76="","",原始数据!G76)</f>
        <v>1</v>
      </c>
      <c r="I76" s="8" t="str">
        <f>IF(原始数据!H76="","",原始数据!H76)</f>
        <v>下</v>
      </c>
      <c r="J76" s="18"/>
      <c r="K76" s="18"/>
      <c r="L76" s="18"/>
      <c r="M76" s="18"/>
      <c r="N76" s="18"/>
      <c r="O76" s="18"/>
      <c r="P76" s="18"/>
      <c r="Q76" s="18"/>
      <c r="R76" s="18"/>
      <c r="S76" s="13"/>
      <c r="T76" s="13"/>
      <c r="U76" s="13"/>
      <c r="V76" s="14"/>
      <c r="W76" s="14"/>
      <c r="X76" s="14"/>
      <c r="Y76" s="13"/>
    </row>
    <row r="77" spans="1:25">
      <c r="A77" s="1">
        <f>输入错误检查!B76</f>
        <v>0</v>
      </c>
      <c r="C77" s="8">
        <f>IF(原始数据!B77="","",原始数据!B77)</f>
        <v>4</v>
      </c>
      <c r="D77" s="8">
        <f>IF(原始数据!C77="","",原始数据!C77)</f>
        <v>13</v>
      </c>
      <c r="E77" s="8">
        <f>IF(原始数据!D77="","",原始数据!D77)</f>
        <v>14</v>
      </c>
      <c r="F77" s="8" t="str">
        <f>IF(原始数据!E77="","",原始数据!E77)</f>
        <v>RC</v>
      </c>
      <c r="G77" s="8" t="str">
        <f>IF(原始数据!F77="","",原始数据!F77)</f>
        <v>SKY</v>
      </c>
      <c r="H77" s="8">
        <f>IF(原始数据!G77="","",原始数据!G77)</f>
        <v>2</v>
      </c>
      <c r="I77" s="8" t="str">
        <f>IF(原始数据!H77="","",原始数据!H77)</f>
        <v>上</v>
      </c>
      <c r="J77" s="18"/>
      <c r="K77" s="18"/>
      <c r="L77" s="18"/>
      <c r="M77" s="18"/>
      <c r="N77" s="18"/>
      <c r="O77" s="18"/>
      <c r="P77" s="18"/>
      <c r="Q77" s="18"/>
      <c r="R77" s="18"/>
      <c r="S77" s="13"/>
      <c r="T77" s="13"/>
      <c r="U77" s="13"/>
      <c r="V77" s="14"/>
      <c r="W77" s="14"/>
      <c r="X77" s="14"/>
      <c r="Y77" s="13"/>
    </row>
    <row r="78" spans="1:25">
      <c r="A78" s="1">
        <f>输入错误检查!B77</f>
        <v>0</v>
      </c>
      <c r="C78" s="8">
        <f>IF(原始数据!B78="","",原始数据!B78)</f>
        <v>4</v>
      </c>
      <c r="D78" s="8">
        <f>IF(原始数据!C78="","",原始数据!C78)</f>
        <v>13</v>
      </c>
      <c r="E78" s="8">
        <f>IF(原始数据!D78="","",原始数据!D78)</f>
        <v>14</v>
      </c>
      <c r="F78" s="8" t="str">
        <f>IF(原始数据!E78="","",原始数据!E78)</f>
        <v>RC</v>
      </c>
      <c r="G78" s="8" t="str">
        <f>IF(原始数据!F78="","",原始数据!F78)</f>
        <v>SKY</v>
      </c>
      <c r="H78" s="8">
        <f>IF(原始数据!G78="","",原始数据!G78)</f>
        <v>2</v>
      </c>
      <c r="I78" s="8" t="str">
        <f>IF(原始数据!H78="","",原始数据!H78)</f>
        <v>下</v>
      </c>
      <c r="J78" s="18"/>
      <c r="K78" s="18"/>
      <c r="L78" s="18"/>
      <c r="M78" s="18"/>
      <c r="N78" s="18"/>
      <c r="O78" s="18"/>
      <c r="P78" s="18"/>
      <c r="Q78" s="18"/>
      <c r="R78" s="18"/>
      <c r="S78" s="13"/>
      <c r="T78" s="13"/>
      <c r="U78" s="13"/>
      <c r="V78" s="14"/>
      <c r="W78" s="14"/>
      <c r="X78" s="14"/>
      <c r="Y78" s="13"/>
    </row>
    <row r="79" spans="1:25">
      <c r="A79" s="1">
        <f>输入错误检查!B78</f>
        <v>0</v>
      </c>
      <c r="C79" s="8">
        <f>IF(原始数据!B79="","",原始数据!B79)</f>
        <v>4</v>
      </c>
      <c r="D79" s="8">
        <f>IF(原始数据!C79="","",原始数据!C79)</f>
        <v>13</v>
      </c>
      <c r="E79" s="8">
        <f>IF(原始数据!D79="","",原始数据!D79)</f>
        <v>14</v>
      </c>
      <c r="F79" s="8" t="str">
        <f>IF(原始数据!E79="","",原始数据!E79)</f>
        <v>RC</v>
      </c>
      <c r="G79" s="8" t="str">
        <f>IF(原始数据!F79="","",原始数据!F79)</f>
        <v>SKY</v>
      </c>
      <c r="H79" s="8">
        <f>IF(原始数据!G79="","",原始数据!G79)</f>
        <v>3</v>
      </c>
      <c r="I79" s="8" t="str">
        <f>IF(原始数据!H79="","",原始数据!H79)</f>
        <v>上</v>
      </c>
      <c r="J79" s="18"/>
      <c r="K79" s="18"/>
      <c r="L79" s="18"/>
      <c r="M79" s="18"/>
      <c r="N79" s="18"/>
      <c r="O79" s="18"/>
      <c r="P79" s="18"/>
      <c r="Q79" s="18"/>
      <c r="R79" s="18"/>
      <c r="S79" s="13"/>
      <c r="T79" s="13"/>
      <c r="U79" s="13"/>
      <c r="V79" s="14"/>
      <c r="W79" s="14"/>
      <c r="X79" s="14"/>
      <c r="Y79" s="13"/>
    </row>
    <row r="80" spans="1:25">
      <c r="A80" s="1">
        <f>输入错误检查!B79</f>
        <v>0</v>
      </c>
      <c r="C80" s="8">
        <f>IF(原始数据!B80="","",原始数据!B80)</f>
        <v>4</v>
      </c>
      <c r="D80" s="8">
        <f>IF(原始数据!C80="","",原始数据!C80)</f>
        <v>13</v>
      </c>
      <c r="E80" s="8">
        <f>IF(原始数据!D80="","",原始数据!D80)</f>
        <v>14</v>
      </c>
      <c r="F80" s="8" t="str">
        <f>IF(原始数据!E80="","",原始数据!E80)</f>
        <v>RC</v>
      </c>
      <c r="G80" s="8" t="str">
        <f>IF(原始数据!F80="","",原始数据!F80)</f>
        <v>SKY</v>
      </c>
      <c r="H80" s="8">
        <f>IF(原始数据!G80="","",原始数据!G80)</f>
        <v>3</v>
      </c>
      <c r="I80" s="8" t="str">
        <f>IF(原始数据!H80="","",原始数据!H80)</f>
        <v>下</v>
      </c>
      <c r="J80" s="18"/>
      <c r="K80" s="18"/>
      <c r="L80" s="18"/>
      <c r="M80" s="18"/>
      <c r="N80" s="18"/>
      <c r="O80" s="18"/>
      <c r="P80" s="18"/>
      <c r="Q80" s="18"/>
      <c r="R80" s="18"/>
      <c r="S80" s="13"/>
      <c r="T80" s="13"/>
      <c r="U80" s="13"/>
      <c r="V80" s="14"/>
      <c r="W80" s="14"/>
      <c r="X80" s="14"/>
      <c r="Y80" s="13"/>
    </row>
    <row r="81" spans="1:25">
      <c r="A81" s="1">
        <f>输入错误检查!B80</f>
        <v>0</v>
      </c>
      <c r="C81" s="8">
        <f>IF(原始数据!B81="","",原始数据!B81)</f>
        <v>4</v>
      </c>
      <c r="D81" s="8">
        <f>IF(原始数据!C81="","",原始数据!C81)</f>
        <v>13</v>
      </c>
      <c r="E81" s="8">
        <f>IF(原始数据!D81="","",原始数据!D81)</f>
        <v>14</v>
      </c>
      <c r="F81" s="8" t="str">
        <f>IF(原始数据!E81="","",原始数据!E81)</f>
        <v>RC</v>
      </c>
      <c r="G81" s="8" t="str">
        <f>IF(原始数据!F81="","",原始数据!F81)</f>
        <v>SKY</v>
      </c>
      <c r="H81" s="8" t="str">
        <f>IF(原始数据!G81="","",原始数据!G81)</f>
        <v>加</v>
      </c>
      <c r="I81" s="8" t="str">
        <f>IF(原始数据!H81="","",原始数据!H81)</f>
        <v>上</v>
      </c>
      <c r="J81" s="18"/>
      <c r="K81" s="18"/>
      <c r="L81" s="18"/>
      <c r="M81" s="18"/>
      <c r="N81" s="18"/>
      <c r="O81" s="18"/>
      <c r="P81" s="18"/>
      <c r="Q81" s="18"/>
      <c r="R81" s="18"/>
      <c r="S81" s="13"/>
      <c r="T81" s="13"/>
      <c r="U81" s="13"/>
      <c r="V81" s="14"/>
      <c r="W81" s="14"/>
      <c r="X81" s="14"/>
      <c r="Y81" s="13"/>
    </row>
    <row r="82" spans="1:25">
      <c r="A82" s="1">
        <f>输入错误检查!B81</f>
        <v>0</v>
      </c>
      <c r="C82" s="8">
        <f>IF(原始数据!B82="","",原始数据!B82)</f>
        <v>4</v>
      </c>
      <c r="D82" s="8">
        <f>IF(原始数据!C82="","",原始数据!C82)</f>
        <v>13</v>
      </c>
      <c r="E82" s="8">
        <f>IF(原始数据!D82="","",原始数据!D82)</f>
        <v>14</v>
      </c>
      <c r="F82" s="8" t="str">
        <f>IF(原始数据!E82="","",原始数据!E82)</f>
        <v>RC</v>
      </c>
      <c r="G82" s="8" t="str">
        <f>IF(原始数据!F82="","",原始数据!F82)</f>
        <v>SKY</v>
      </c>
      <c r="H82" s="8" t="str">
        <f>IF(原始数据!G82="","",原始数据!G82)</f>
        <v>加</v>
      </c>
      <c r="I82" s="8" t="str">
        <f>IF(原始数据!H82="","",原始数据!H82)</f>
        <v>下</v>
      </c>
      <c r="J82" s="18"/>
      <c r="K82" s="18"/>
      <c r="L82" s="18"/>
      <c r="M82" s="18"/>
      <c r="N82" s="18"/>
      <c r="O82" s="18"/>
      <c r="P82" s="18"/>
      <c r="Q82" s="18"/>
      <c r="R82" s="18"/>
      <c r="S82" s="13"/>
      <c r="T82" s="13"/>
      <c r="U82" s="13"/>
      <c r="V82" s="14"/>
      <c r="W82" s="14"/>
      <c r="X82" s="14"/>
      <c r="Y82" s="13"/>
    </row>
    <row r="83" spans="1:25">
      <c r="A83" s="1">
        <f>输入错误检查!B82</f>
        <v>0</v>
      </c>
      <c r="C83" s="8">
        <f>IF(原始数据!B83="","",原始数据!B83)</f>
        <v>4</v>
      </c>
      <c r="D83" s="8">
        <f>IF(原始数据!C83="","",原始数据!C83)</f>
        <v>13</v>
      </c>
      <c r="E83" s="8">
        <f>IF(原始数据!D83="","",原始数据!D83)</f>
        <v>16</v>
      </c>
      <c r="F83" s="8" t="str">
        <f>IF(原始数据!E83="","",原始数据!E83)</f>
        <v>RVL</v>
      </c>
      <c r="G83" s="8" t="str">
        <f>IF(原始数据!F83="","",原始数据!F83)</f>
        <v>GR</v>
      </c>
      <c r="H83" s="8">
        <f>IF(原始数据!G83="","",原始数据!G83)</f>
        <v>1</v>
      </c>
      <c r="I83" s="8" t="str">
        <f>IF(原始数据!H83="","",原始数据!H83)</f>
        <v>上</v>
      </c>
      <c r="J83" s="18"/>
      <c r="K83" s="18"/>
      <c r="L83" s="18"/>
      <c r="M83" s="18"/>
      <c r="N83" s="18"/>
      <c r="O83" s="18"/>
      <c r="P83" s="18"/>
      <c r="Q83" s="18"/>
      <c r="R83" s="18"/>
      <c r="S83" s="13"/>
      <c r="T83" s="13"/>
      <c r="U83" s="13"/>
      <c r="V83" s="14"/>
      <c r="W83" s="14"/>
      <c r="X83" s="14"/>
      <c r="Y83" s="13"/>
    </row>
    <row r="84" spans="1:25">
      <c r="A84" s="1">
        <f>输入错误检查!B83</f>
        <v>0</v>
      </c>
      <c r="C84" s="8">
        <f>IF(原始数据!B84="","",原始数据!B84)</f>
        <v>4</v>
      </c>
      <c r="D84" s="8">
        <f>IF(原始数据!C84="","",原始数据!C84)</f>
        <v>13</v>
      </c>
      <c r="E84" s="8">
        <f>IF(原始数据!D84="","",原始数据!D84)</f>
        <v>16</v>
      </c>
      <c r="F84" s="8" t="str">
        <f>IF(原始数据!E84="","",原始数据!E84)</f>
        <v>RVL</v>
      </c>
      <c r="G84" s="8" t="str">
        <f>IF(原始数据!F84="","",原始数据!F84)</f>
        <v>GR</v>
      </c>
      <c r="H84" s="8">
        <f>IF(原始数据!G84="","",原始数据!G84)</f>
        <v>1</v>
      </c>
      <c r="I84" s="8" t="str">
        <f>IF(原始数据!H84="","",原始数据!H84)</f>
        <v>下</v>
      </c>
      <c r="J84" s="18"/>
      <c r="K84" s="18"/>
      <c r="L84" s="18"/>
      <c r="M84" s="18"/>
      <c r="N84" s="18"/>
      <c r="O84" s="18"/>
      <c r="P84" s="18"/>
      <c r="Q84" s="18"/>
      <c r="R84" s="18"/>
      <c r="S84" s="13"/>
      <c r="T84" s="13"/>
      <c r="U84" s="13"/>
      <c r="V84" s="14"/>
      <c r="W84" s="14"/>
      <c r="X84" s="14"/>
      <c r="Y84" s="13"/>
    </row>
    <row r="85" spans="1:25">
      <c r="A85" s="1">
        <f>输入错误检查!B84</f>
        <v>0</v>
      </c>
      <c r="C85" s="8">
        <f>IF(原始数据!B85="","",原始数据!B85)</f>
        <v>4</v>
      </c>
      <c r="D85" s="8">
        <f>IF(原始数据!C85="","",原始数据!C85)</f>
        <v>13</v>
      </c>
      <c r="E85" s="8">
        <f>IF(原始数据!D85="","",原始数据!D85)</f>
        <v>16</v>
      </c>
      <c r="F85" s="8" t="str">
        <f>IF(原始数据!E85="","",原始数据!E85)</f>
        <v>RVL</v>
      </c>
      <c r="G85" s="8" t="str">
        <f>IF(原始数据!F85="","",原始数据!F85)</f>
        <v>GR</v>
      </c>
      <c r="H85" s="8">
        <f>IF(原始数据!G85="","",原始数据!G85)</f>
        <v>2</v>
      </c>
      <c r="I85" s="8" t="str">
        <f>IF(原始数据!H85="","",原始数据!H85)</f>
        <v>上</v>
      </c>
      <c r="J85" s="18"/>
      <c r="K85" s="18"/>
      <c r="L85" s="18"/>
      <c r="M85" s="18"/>
      <c r="N85" s="18"/>
      <c r="O85" s="18"/>
      <c r="P85" s="18"/>
      <c r="Q85" s="18"/>
      <c r="R85" s="18"/>
      <c r="S85" s="13"/>
      <c r="T85" s="13"/>
      <c r="U85" s="13"/>
      <c r="V85" s="14"/>
      <c r="W85" s="14"/>
      <c r="X85" s="14"/>
      <c r="Y85" s="13"/>
    </row>
    <row r="86" spans="1:25">
      <c r="A86" s="1">
        <f>输入错误检查!B85</f>
        <v>0</v>
      </c>
      <c r="C86" s="8">
        <f>IF(原始数据!B86="","",原始数据!B86)</f>
        <v>4</v>
      </c>
      <c r="D86" s="8">
        <f>IF(原始数据!C86="","",原始数据!C86)</f>
        <v>13</v>
      </c>
      <c r="E86" s="8">
        <f>IF(原始数据!D86="","",原始数据!D86)</f>
        <v>16</v>
      </c>
      <c r="F86" s="8" t="str">
        <f>IF(原始数据!E86="","",原始数据!E86)</f>
        <v>RVL</v>
      </c>
      <c r="G86" s="8" t="str">
        <f>IF(原始数据!F86="","",原始数据!F86)</f>
        <v>GR</v>
      </c>
      <c r="H86" s="8">
        <f>IF(原始数据!G86="","",原始数据!G86)</f>
        <v>2</v>
      </c>
      <c r="I86" s="8" t="str">
        <f>IF(原始数据!H86="","",原始数据!H86)</f>
        <v>下</v>
      </c>
      <c r="J86" s="18"/>
      <c r="K86" s="18"/>
      <c r="L86" s="18"/>
      <c r="M86" s="18"/>
      <c r="N86" s="18"/>
      <c r="O86" s="18"/>
      <c r="P86" s="18"/>
      <c r="Q86" s="18"/>
      <c r="R86" s="18"/>
      <c r="S86" s="13"/>
      <c r="T86" s="13"/>
      <c r="U86" s="13"/>
      <c r="V86" s="14"/>
      <c r="W86" s="14"/>
      <c r="X86" s="14"/>
      <c r="Y86" s="13"/>
    </row>
    <row r="87" spans="1:25">
      <c r="A87" s="1">
        <f>输入错误检查!B86</f>
        <v>0</v>
      </c>
      <c r="C87" s="8">
        <f>IF(原始数据!B87="","",原始数据!B87)</f>
        <v>4</v>
      </c>
      <c r="D87" s="8">
        <f>IF(原始数据!C87="","",原始数据!C87)</f>
        <v>13</v>
      </c>
      <c r="E87" s="8">
        <f>IF(原始数据!D87="","",原始数据!D87)</f>
        <v>16</v>
      </c>
      <c r="F87" s="8" t="str">
        <f>IF(原始数据!E87="","",原始数据!E87)</f>
        <v>RVL</v>
      </c>
      <c r="G87" s="8" t="str">
        <f>IF(原始数据!F87="","",原始数据!F87)</f>
        <v>GR</v>
      </c>
      <c r="H87" s="8">
        <f>IF(原始数据!G87="","",原始数据!G87)</f>
        <v>3</v>
      </c>
      <c r="I87" s="8" t="str">
        <f>IF(原始数据!H87="","",原始数据!H87)</f>
        <v>上</v>
      </c>
      <c r="J87" s="18"/>
      <c r="K87" s="18"/>
      <c r="L87" s="18"/>
      <c r="M87" s="18"/>
      <c r="N87" s="18"/>
      <c r="O87" s="18"/>
      <c r="P87" s="18"/>
      <c r="Q87" s="18"/>
      <c r="R87" s="18"/>
      <c r="S87" s="13"/>
      <c r="T87" s="13"/>
      <c r="U87" s="13"/>
      <c r="V87" s="14"/>
      <c r="W87" s="14"/>
      <c r="X87" s="14"/>
      <c r="Y87" s="13"/>
    </row>
    <row r="88" spans="1:25">
      <c r="A88" s="1">
        <f>输入错误检查!B87</f>
        <v>0</v>
      </c>
      <c r="C88" s="8">
        <f>IF(原始数据!B88="","",原始数据!B88)</f>
        <v>4</v>
      </c>
      <c r="D88" s="8">
        <f>IF(原始数据!C88="","",原始数据!C88)</f>
        <v>13</v>
      </c>
      <c r="E88" s="8">
        <f>IF(原始数据!D88="","",原始数据!D88)</f>
        <v>16</v>
      </c>
      <c r="F88" s="8" t="str">
        <f>IF(原始数据!E88="","",原始数据!E88)</f>
        <v>RVL</v>
      </c>
      <c r="G88" s="8" t="str">
        <f>IF(原始数据!F88="","",原始数据!F88)</f>
        <v>GR</v>
      </c>
      <c r="H88" s="8">
        <f>IF(原始数据!G88="","",原始数据!G88)</f>
        <v>3</v>
      </c>
      <c r="I88" s="8" t="str">
        <f>IF(原始数据!H88="","",原始数据!H88)</f>
        <v>下</v>
      </c>
      <c r="J88" s="18"/>
      <c r="K88" s="18"/>
      <c r="L88" s="18"/>
      <c r="M88" s="18"/>
      <c r="N88" s="18"/>
      <c r="O88" s="18"/>
      <c r="P88" s="18"/>
      <c r="Q88" s="18"/>
      <c r="R88" s="18"/>
      <c r="S88" s="13"/>
      <c r="T88" s="13"/>
      <c r="U88" s="13"/>
      <c r="V88" s="14"/>
      <c r="W88" s="14"/>
      <c r="X88" s="14"/>
      <c r="Y88" s="13"/>
    </row>
    <row r="89" spans="1:25">
      <c r="A89" s="1">
        <f>输入错误检查!B88</f>
        <v>0</v>
      </c>
      <c r="C89" s="8">
        <f>IF(原始数据!B89="","",原始数据!B89)</f>
        <v>4</v>
      </c>
      <c r="D89" s="8">
        <f>IF(原始数据!C89="","",原始数据!C89)</f>
        <v>13</v>
      </c>
      <c r="E89" s="8">
        <f>IF(原始数据!D89="","",原始数据!D89)</f>
        <v>16</v>
      </c>
      <c r="F89" s="8" t="str">
        <f>IF(原始数据!E89="","",原始数据!E89)</f>
        <v>RVL</v>
      </c>
      <c r="G89" s="8" t="str">
        <f>IF(原始数据!F89="","",原始数据!F89)</f>
        <v>GR</v>
      </c>
      <c r="H89" s="8" t="str">
        <f>IF(原始数据!G89="","",原始数据!G89)</f>
        <v>加</v>
      </c>
      <c r="I89" s="8" t="str">
        <f>IF(原始数据!H89="","",原始数据!H89)</f>
        <v>上</v>
      </c>
      <c r="J89" s="18"/>
      <c r="K89" s="18"/>
      <c r="L89" s="18"/>
      <c r="M89" s="18"/>
      <c r="N89" s="18"/>
      <c r="O89" s="18"/>
      <c r="P89" s="18"/>
      <c r="Q89" s="18"/>
      <c r="R89" s="18"/>
      <c r="S89" s="13"/>
      <c r="T89" s="13"/>
      <c r="U89" s="13"/>
      <c r="V89" s="14"/>
      <c r="W89" s="14"/>
      <c r="X89" s="14"/>
      <c r="Y89" s="13"/>
    </row>
    <row r="90" spans="1:25">
      <c r="A90" s="1">
        <f>输入错误检查!B89</f>
        <v>0</v>
      </c>
      <c r="C90" s="8">
        <f>IF(原始数据!B90="","",原始数据!B90)</f>
        <v>4</v>
      </c>
      <c r="D90" s="8">
        <f>IF(原始数据!C90="","",原始数据!C90)</f>
        <v>13</v>
      </c>
      <c r="E90" s="8">
        <f>IF(原始数据!D90="","",原始数据!D90)</f>
        <v>16</v>
      </c>
      <c r="F90" s="8" t="str">
        <f>IF(原始数据!E90="","",原始数据!E90)</f>
        <v>RVL</v>
      </c>
      <c r="G90" s="8" t="str">
        <f>IF(原始数据!F90="","",原始数据!F90)</f>
        <v>GR</v>
      </c>
      <c r="H90" s="8" t="str">
        <f>IF(原始数据!G90="","",原始数据!G90)</f>
        <v>加</v>
      </c>
      <c r="I90" s="8" t="str">
        <f>IF(原始数据!H90="","",原始数据!H90)</f>
        <v>下</v>
      </c>
      <c r="J90" s="18"/>
      <c r="K90" s="18"/>
      <c r="L90" s="18"/>
      <c r="M90" s="18"/>
      <c r="N90" s="18"/>
      <c r="O90" s="18"/>
      <c r="P90" s="18"/>
      <c r="Q90" s="18"/>
      <c r="R90" s="18"/>
      <c r="S90" s="13"/>
      <c r="T90" s="13"/>
      <c r="U90" s="13"/>
      <c r="V90" s="14"/>
      <c r="W90" s="14"/>
      <c r="X90" s="14"/>
      <c r="Y90" s="13"/>
    </row>
    <row r="91" spans="1:25">
      <c r="A91" s="1">
        <f>输入错误检查!B90</f>
        <v>0</v>
      </c>
      <c r="C91" s="8">
        <f>IF(原始数据!B91="","",原始数据!B91)</f>
        <v>4</v>
      </c>
      <c r="D91" s="8">
        <f>IF(原始数据!C91="","",原始数据!C91)</f>
        <v>13</v>
      </c>
      <c r="E91" s="8">
        <f>IF(原始数据!D91="","",原始数据!D91)</f>
        <v>18</v>
      </c>
      <c r="F91" s="8" t="str">
        <f>IF(原始数据!E91="","",原始数据!E91)</f>
        <v>RD</v>
      </c>
      <c r="G91" s="8" t="str">
        <f>IF(原始数据!F91="","",原始数据!F91)</f>
        <v>MRC</v>
      </c>
      <c r="H91" s="8">
        <f>IF(原始数据!G91="","",原始数据!G91)</f>
        <v>1</v>
      </c>
      <c r="I91" s="8" t="str">
        <f>IF(原始数据!H91="","",原始数据!H91)</f>
        <v>上</v>
      </c>
      <c r="J91" s="18"/>
      <c r="K91" s="18"/>
      <c r="L91" s="18"/>
      <c r="M91" s="18"/>
      <c r="N91" s="18"/>
      <c r="O91" s="19"/>
      <c r="P91" s="19"/>
      <c r="Q91" s="19"/>
      <c r="R91" s="19"/>
      <c r="S91" s="13"/>
      <c r="T91" s="13"/>
      <c r="U91" s="13"/>
      <c r="V91" s="14"/>
      <c r="W91" s="14"/>
      <c r="X91" s="14"/>
      <c r="Y91" s="13"/>
    </row>
    <row r="92" spans="1:25">
      <c r="A92" s="1">
        <f>输入错误检查!B91</f>
        <v>0</v>
      </c>
      <c r="C92" s="8">
        <f>IF(原始数据!B92="","",原始数据!B92)</f>
        <v>4</v>
      </c>
      <c r="D92" s="8">
        <f>IF(原始数据!C92="","",原始数据!C92)</f>
        <v>13</v>
      </c>
      <c r="E92" s="8">
        <f>IF(原始数据!D92="","",原始数据!D92)</f>
        <v>18</v>
      </c>
      <c r="F92" s="8" t="str">
        <f>IF(原始数据!E92="","",原始数据!E92)</f>
        <v>RD</v>
      </c>
      <c r="G92" s="8" t="str">
        <f>IF(原始数据!F92="","",原始数据!F92)</f>
        <v>MRC</v>
      </c>
      <c r="H92" s="8">
        <f>IF(原始数据!G92="","",原始数据!G92)</f>
        <v>1</v>
      </c>
      <c r="I92" s="8" t="str">
        <f>IF(原始数据!H92="","",原始数据!H92)</f>
        <v>下</v>
      </c>
      <c r="J92" s="18"/>
      <c r="K92" s="18"/>
      <c r="L92" s="18"/>
      <c r="M92" s="18"/>
      <c r="N92" s="18"/>
      <c r="O92" s="18"/>
      <c r="P92" s="18"/>
      <c r="Q92" s="18"/>
      <c r="R92" s="18"/>
      <c r="S92" s="13"/>
      <c r="T92" s="13"/>
      <c r="U92" s="13"/>
      <c r="V92" s="14"/>
      <c r="W92" s="14"/>
      <c r="X92" s="14"/>
      <c r="Y92" s="13"/>
    </row>
    <row r="93" spans="1:25">
      <c r="A93" s="1">
        <f>输入错误检查!B92</f>
        <v>0</v>
      </c>
      <c r="C93" s="8">
        <f>IF(原始数据!B93="","",原始数据!B93)</f>
        <v>4</v>
      </c>
      <c r="D93" s="8">
        <f>IF(原始数据!C93="","",原始数据!C93)</f>
        <v>13</v>
      </c>
      <c r="E93" s="8">
        <f>IF(原始数据!D93="","",原始数据!D93)</f>
        <v>18</v>
      </c>
      <c r="F93" s="8" t="str">
        <f>IF(原始数据!E93="","",原始数据!E93)</f>
        <v>RD</v>
      </c>
      <c r="G93" s="8" t="str">
        <f>IF(原始数据!F93="","",原始数据!F93)</f>
        <v>MRC</v>
      </c>
      <c r="H93" s="8">
        <f>IF(原始数据!G93="","",原始数据!G93)</f>
        <v>2</v>
      </c>
      <c r="I93" s="8" t="str">
        <f>IF(原始数据!H93="","",原始数据!H93)</f>
        <v>上</v>
      </c>
      <c r="J93" s="18"/>
      <c r="K93" s="18"/>
      <c r="L93" s="18"/>
      <c r="M93" s="18"/>
      <c r="N93" s="18"/>
      <c r="O93" s="18"/>
      <c r="P93" s="18"/>
      <c r="Q93" s="18"/>
      <c r="R93" s="18"/>
      <c r="S93" s="13"/>
      <c r="T93" s="13"/>
      <c r="U93" s="13"/>
      <c r="V93" s="14"/>
      <c r="W93" s="14"/>
      <c r="X93" s="14"/>
      <c r="Y93" s="13"/>
    </row>
    <row r="94" spans="1:25">
      <c r="A94" s="1">
        <f>输入错误检查!B93</f>
        <v>0</v>
      </c>
      <c r="C94" s="8">
        <f>IF(原始数据!B94="","",原始数据!B94)</f>
        <v>4</v>
      </c>
      <c r="D94" s="8">
        <f>IF(原始数据!C94="","",原始数据!C94)</f>
        <v>13</v>
      </c>
      <c r="E94" s="8">
        <f>IF(原始数据!D94="","",原始数据!D94)</f>
        <v>18</v>
      </c>
      <c r="F94" s="8" t="str">
        <f>IF(原始数据!E94="","",原始数据!E94)</f>
        <v>RD</v>
      </c>
      <c r="G94" s="8" t="str">
        <f>IF(原始数据!F94="","",原始数据!F94)</f>
        <v>MRC</v>
      </c>
      <c r="H94" s="8">
        <f>IF(原始数据!G94="","",原始数据!G94)</f>
        <v>2</v>
      </c>
      <c r="I94" s="8" t="str">
        <f>IF(原始数据!H94="","",原始数据!H94)</f>
        <v>下</v>
      </c>
      <c r="J94" s="18"/>
      <c r="K94" s="18"/>
      <c r="L94" s="18"/>
      <c r="M94" s="18"/>
      <c r="N94" s="18"/>
      <c r="O94" s="18"/>
      <c r="P94" s="18"/>
      <c r="Q94" s="18"/>
      <c r="R94" s="18"/>
      <c r="S94" s="13"/>
      <c r="T94" s="13"/>
      <c r="U94" s="13"/>
      <c r="V94" s="14"/>
      <c r="W94" s="14"/>
      <c r="X94" s="14"/>
      <c r="Y94" s="13"/>
    </row>
    <row r="95" spans="1:25">
      <c r="A95" s="1">
        <f>输入错误检查!B94</f>
        <v>0</v>
      </c>
      <c r="C95" s="8">
        <f>IF(原始数据!B95="","",原始数据!B95)</f>
        <v>4</v>
      </c>
      <c r="D95" s="8">
        <f>IF(原始数据!C95="","",原始数据!C95)</f>
        <v>13</v>
      </c>
      <c r="E95" s="8">
        <f>IF(原始数据!D95="","",原始数据!D95)</f>
        <v>18</v>
      </c>
      <c r="F95" s="8" t="str">
        <f>IF(原始数据!E95="","",原始数据!E95)</f>
        <v>RD</v>
      </c>
      <c r="G95" s="8" t="str">
        <f>IF(原始数据!F95="","",原始数据!F95)</f>
        <v>MRC</v>
      </c>
      <c r="H95" s="8">
        <f>IF(原始数据!G95="","",原始数据!G95)</f>
        <v>3</v>
      </c>
      <c r="I95" s="8" t="str">
        <f>IF(原始数据!H95="","",原始数据!H95)</f>
        <v>上</v>
      </c>
      <c r="J95" s="18"/>
      <c r="K95" s="18"/>
      <c r="L95" s="18"/>
      <c r="M95" s="18"/>
      <c r="N95" s="18"/>
      <c r="O95" s="18"/>
      <c r="P95" s="18"/>
      <c r="Q95" s="18"/>
      <c r="R95" s="18"/>
      <c r="S95" s="13"/>
      <c r="T95" s="13"/>
      <c r="U95" s="13"/>
      <c r="V95" s="14"/>
      <c r="W95" s="14"/>
      <c r="X95" s="14"/>
      <c r="Y95" s="13"/>
    </row>
    <row r="96" spans="1:25">
      <c r="A96" s="1">
        <f>输入错误检查!B95</f>
        <v>0</v>
      </c>
      <c r="C96" s="8">
        <f>IF(原始数据!B96="","",原始数据!B96)</f>
        <v>4</v>
      </c>
      <c r="D96" s="8">
        <f>IF(原始数据!C96="","",原始数据!C96)</f>
        <v>13</v>
      </c>
      <c r="E96" s="8">
        <f>IF(原始数据!D96="","",原始数据!D96)</f>
        <v>18</v>
      </c>
      <c r="F96" s="8" t="str">
        <f>IF(原始数据!E96="","",原始数据!E96)</f>
        <v>RD</v>
      </c>
      <c r="G96" s="8" t="str">
        <f>IF(原始数据!F96="","",原始数据!F96)</f>
        <v>MRC</v>
      </c>
      <c r="H96" s="8">
        <f>IF(原始数据!G96="","",原始数据!G96)</f>
        <v>3</v>
      </c>
      <c r="I96" s="8" t="str">
        <f>IF(原始数据!H96="","",原始数据!H96)</f>
        <v>下</v>
      </c>
      <c r="J96" s="18"/>
      <c r="K96" s="18"/>
      <c r="L96" s="18"/>
      <c r="M96" s="18"/>
      <c r="N96" s="18"/>
      <c r="O96" s="18"/>
      <c r="P96" s="18"/>
      <c r="Q96" s="18"/>
      <c r="R96" s="18"/>
      <c r="S96" s="13"/>
      <c r="T96" s="13"/>
      <c r="U96" s="13"/>
      <c r="V96" s="14"/>
      <c r="W96" s="14"/>
      <c r="X96" s="14"/>
      <c r="Y96" s="13"/>
    </row>
    <row r="97" spans="1:25">
      <c r="A97" s="1">
        <f>输入错误检查!B96</f>
        <v>0</v>
      </c>
      <c r="C97" s="8">
        <f>IF(原始数据!B97="","",原始数据!B97)</f>
        <v>4</v>
      </c>
      <c r="D97" s="8">
        <f>IF(原始数据!C97="","",原始数据!C97)</f>
        <v>13</v>
      </c>
      <c r="E97" s="8">
        <f>IF(原始数据!D97="","",原始数据!D97)</f>
        <v>18</v>
      </c>
      <c r="F97" s="8" t="str">
        <f>IF(原始数据!E97="","",原始数据!E97)</f>
        <v>RD</v>
      </c>
      <c r="G97" s="8" t="str">
        <f>IF(原始数据!F97="","",原始数据!F97)</f>
        <v>MRC</v>
      </c>
      <c r="H97" s="8" t="str">
        <f>IF(原始数据!G97="","",原始数据!G97)</f>
        <v>加</v>
      </c>
      <c r="I97" s="8" t="str">
        <f>IF(原始数据!H97="","",原始数据!H97)</f>
        <v>上</v>
      </c>
      <c r="J97" s="18"/>
      <c r="K97" s="18"/>
      <c r="L97" s="18"/>
      <c r="M97" s="18"/>
      <c r="N97" s="18"/>
      <c r="O97" s="18"/>
      <c r="P97" s="18"/>
      <c r="Q97" s="18"/>
      <c r="R97" s="18"/>
      <c r="S97" s="13"/>
      <c r="T97" s="13"/>
      <c r="U97" s="13"/>
      <c r="V97" s="14"/>
      <c r="W97" s="14"/>
      <c r="X97" s="14"/>
      <c r="Y97" s="13"/>
    </row>
    <row r="98" spans="1:25">
      <c r="A98" s="1">
        <f>输入错误检查!B97</f>
        <v>0</v>
      </c>
      <c r="C98" s="8">
        <f>IF(原始数据!B98="","",原始数据!B98)</f>
        <v>4</v>
      </c>
      <c r="D98" s="8">
        <f>IF(原始数据!C98="","",原始数据!C98)</f>
        <v>13</v>
      </c>
      <c r="E98" s="8">
        <f>IF(原始数据!D98="","",原始数据!D98)</f>
        <v>18</v>
      </c>
      <c r="F98" s="8" t="str">
        <f>IF(原始数据!E98="","",原始数据!E98)</f>
        <v>RD</v>
      </c>
      <c r="G98" s="8" t="str">
        <f>IF(原始数据!F98="","",原始数据!F98)</f>
        <v>MRC</v>
      </c>
      <c r="H98" s="8" t="str">
        <f>IF(原始数据!G98="","",原始数据!G98)</f>
        <v>加</v>
      </c>
      <c r="I98" s="8" t="str">
        <f>IF(原始数据!H98="","",原始数据!H98)</f>
        <v>下</v>
      </c>
      <c r="J98" s="18"/>
      <c r="K98" s="18"/>
      <c r="L98" s="18"/>
      <c r="M98" s="18"/>
      <c r="N98" s="18"/>
      <c r="O98" s="18"/>
      <c r="P98" s="18"/>
      <c r="Q98" s="18"/>
      <c r="R98" s="18"/>
      <c r="S98" s="13"/>
      <c r="T98" s="13"/>
      <c r="U98" s="13"/>
      <c r="V98" s="14"/>
      <c r="W98" s="14"/>
      <c r="X98" s="14"/>
      <c r="Y98" s="13"/>
    </row>
    <row r="99" spans="1:25">
      <c r="A99" s="1">
        <f>输入错误检查!B98</f>
        <v>0</v>
      </c>
      <c r="C99" s="8">
        <f>IF(原始数据!B99="","",原始数据!B99)</f>
        <v>4</v>
      </c>
      <c r="D99" s="8">
        <f>IF(原始数据!C99="","",原始数据!C99)</f>
        <v>14</v>
      </c>
      <c r="E99" s="8">
        <f>IF(原始数据!D99="","",原始数据!D99)</f>
        <v>12</v>
      </c>
      <c r="F99" s="8" t="str">
        <f>IF(原始数据!E99="","",原始数据!E99)</f>
        <v>AWG</v>
      </c>
      <c r="G99" s="8" t="str">
        <f>IF(原始数据!F99="","",原始数据!F99)</f>
        <v>TE</v>
      </c>
      <c r="H99" s="8">
        <f>IF(原始数据!G99="","",原始数据!G99)</f>
        <v>1</v>
      </c>
      <c r="I99" s="8" t="str">
        <f>IF(原始数据!H99="","",原始数据!H99)</f>
        <v>上</v>
      </c>
      <c r="J99" s="18"/>
      <c r="K99" s="18"/>
      <c r="L99" s="18"/>
      <c r="M99" s="18"/>
      <c r="N99" s="18"/>
      <c r="O99" s="18"/>
      <c r="P99" s="18"/>
      <c r="Q99" s="18"/>
      <c r="R99" s="18"/>
      <c r="S99" s="13"/>
      <c r="T99" s="13"/>
      <c r="U99" s="13"/>
      <c r="V99" s="14"/>
      <c r="W99" s="14"/>
      <c r="X99" s="14"/>
      <c r="Y99" s="13"/>
    </row>
    <row r="100" spans="1:25">
      <c r="A100" s="1">
        <f>输入错误检查!B99</f>
        <v>0</v>
      </c>
      <c r="C100" s="8">
        <f>IF(原始数据!B100="","",原始数据!B100)</f>
        <v>4</v>
      </c>
      <c r="D100" s="8">
        <f>IF(原始数据!C100="","",原始数据!C100)</f>
        <v>14</v>
      </c>
      <c r="E100" s="8">
        <f>IF(原始数据!D100="","",原始数据!D100)</f>
        <v>12</v>
      </c>
      <c r="F100" s="8" t="str">
        <f>IF(原始数据!E100="","",原始数据!E100)</f>
        <v>AWG</v>
      </c>
      <c r="G100" s="8" t="str">
        <f>IF(原始数据!F100="","",原始数据!F100)</f>
        <v>TE</v>
      </c>
      <c r="H100" s="8">
        <f>IF(原始数据!G100="","",原始数据!G100)</f>
        <v>1</v>
      </c>
      <c r="I100" s="8" t="str">
        <f>IF(原始数据!H100="","",原始数据!H100)</f>
        <v>下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3"/>
      <c r="T100" s="13"/>
      <c r="U100" s="13"/>
      <c r="V100" s="14"/>
      <c r="W100" s="14"/>
      <c r="X100" s="14"/>
      <c r="Y100" s="13"/>
    </row>
    <row r="101" spans="1:25">
      <c r="A101" s="1">
        <f>输入错误检查!B100</f>
        <v>0</v>
      </c>
      <c r="C101" s="8">
        <f>IF(原始数据!B101="","",原始数据!B101)</f>
        <v>4</v>
      </c>
      <c r="D101" s="8">
        <f>IF(原始数据!C101="","",原始数据!C101)</f>
        <v>14</v>
      </c>
      <c r="E101" s="8">
        <f>IF(原始数据!D101="","",原始数据!D101)</f>
        <v>12</v>
      </c>
      <c r="F101" s="8" t="str">
        <f>IF(原始数据!E101="","",原始数据!E101)</f>
        <v>AWG</v>
      </c>
      <c r="G101" s="8" t="str">
        <f>IF(原始数据!F101="","",原始数据!F101)</f>
        <v>TE</v>
      </c>
      <c r="H101" s="8">
        <f>IF(原始数据!G101="","",原始数据!G101)</f>
        <v>2</v>
      </c>
      <c r="I101" s="8" t="str">
        <f>IF(原始数据!H101="","",原始数据!H101)</f>
        <v>上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3"/>
      <c r="T101" s="13"/>
      <c r="U101" s="13"/>
      <c r="V101" s="14"/>
      <c r="W101" s="14"/>
      <c r="X101" s="14"/>
      <c r="Y101" s="13"/>
    </row>
    <row r="102" spans="1:25">
      <c r="A102" s="1">
        <f>输入错误检查!B101</f>
        <v>0</v>
      </c>
      <c r="C102" s="8">
        <f>IF(原始数据!B102="","",原始数据!B102)</f>
        <v>4</v>
      </c>
      <c r="D102" s="8">
        <f>IF(原始数据!C102="","",原始数据!C102)</f>
        <v>14</v>
      </c>
      <c r="E102" s="8">
        <f>IF(原始数据!D102="","",原始数据!D102)</f>
        <v>12</v>
      </c>
      <c r="F102" s="8" t="str">
        <f>IF(原始数据!E102="","",原始数据!E102)</f>
        <v>AWG</v>
      </c>
      <c r="G102" s="8" t="str">
        <f>IF(原始数据!F102="","",原始数据!F102)</f>
        <v>TE</v>
      </c>
      <c r="H102" s="8">
        <f>IF(原始数据!G102="","",原始数据!G102)</f>
        <v>2</v>
      </c>
      <c r="I102" s="8" t="str">
        <f>IF(原始数据!H102="","",原始数据!H102)</f>
        <v>下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3"/>
      <c r="T102" s="13"/>
      <c r="U102" s="13"/>
      <c r="V102" s="14"/>
      <c r="W102" s="14"/>
      <c r="X102" s="14"/>
      <c r="Y102" s="13"/>
    </row>
    <row r="103" spans="1:25">
      <c r="A103" s="1">
        <f>输入错误检查!B102</f>
        <v>0</v>
      </c>
      <c r="C103" s="8">
        <f>IF(原始数据!B103="","",原始数据!B103)</f>
        <v>4</v>
      </c>
      <c r="D103" s="8">
        <f>IF(原始数据!C103="","",原始数据!C103)</f>
        <v>14</v>
      </c>
      <c r="E103" s="8">
        <f>IF(原始数据!D103="","",原始数据!D103)</f>
        <v>12</v>
      </c>
      <c r="F103" s="8" t="str">
        <f>IF(原始数据!E103="","",原始数据!E103)</f>
        <v>AWG</v>
      </c>
      <c r="G103" s="8" t="str">
        <f>IF(原始数据!F103="","",原始数据!F103)</f>
        <v>TE</v>
      </c>
      <c r="H103" s="8">
        <f>IF(原始数据!G103="","",原始数据!G103)</f>
        <v>3</v>
      </c>
      <c r="I103" s="8" t="str">
        <f>IF(原始数据!H103="","",原始数据!H103)</f>
        <v>上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3"/>
      <c r="T103" s="13"/>
      <c r="U103" s="13"/>
      <c r="V103" s="14"/>
      <c r="W103" s="14"/>
      <c r="X103" s="14"/>
      <c r="Y103" s="13"/>
    </row>
    <row r="104" spans="1:25">
      <c r="A104" s="1">
        <f>输入错误检查!B103</f>
        <v>0</v>
      </c>
      <c r="C104" s="8">
        <f>IF(原始数据!B104="","",原始数据!B104)</f>
        <v>4</v>
      </c>
      <c r="D104" s="8">
        <f>IF(原始数据!C104="","",原始数据!C104)</f>
        <v>14</v>
      </c>
      <c r="E104" s="8">
        <f>IF(原始数据!D104="","",原始数据!D104)</f>
        <v>12</v>
      </c>
      <c r="F104" s="8" t="str">
        <f>IF(原始数据!E104="","",原始数据!E104)</f>
        <v>AWG</v>
      </c>
      <c r="G104" s="8" t="str">
        <f>IF(原始数据!F104="","",原始数据!F104)</f>
        <v>TE</v>
      </c>
      <c r="H104" s="8">
        <f>IF(原始数据!G104="","",原始数据!G104)</f>
        <v>3</v>
      </c>
      <c r="I104" s="8" t="str">
        <f>IF(原始数据!H104="","",原始数据!H104)</f>
        <v>下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3"/>
      <c r="T104" s="13"/>
      <c r="U104" s="13"/>
      <c r="V104" s="14"/>
      <c r="W104" s="14"/>
      <c r="X104" s="14"/>
      <c r="Y104" s="13"/>
    </row>
    <row r="105" spans="1:25">
      <c r="A105" s="1">
        <f>输入错误检查!B104</f>
        <v>0</v>
      </c>
      <c r="C105" s="8">
        <f>IF(原始数据!B105="","",原始数据!B105)</f>
        <v>4</v>
      </c>
      <c r="D105" s="8">
        <f>IF(原始数据!C105="","",原始数据!C105)</f>
        <v>14</v>
      </c>
      <c r="E105" s="8">
        <f>IF(原始数据!D105="","",原始数据!D105)</f>
        <v>12</v>
      </c>
      <c r="F105" s="8" t="str">
        <f>IF(原始数据!E105="","",原始数据!E105)</f>
        <v>AWG</v>
      </c>
      <c r="G105" s="8" t="str">
        <f>IF(原始数据!F105="","",原始数据!F105)</f>
        <v>TE</v>
      </c>
      <c r="H105" s="8" t="str">
        <f>IF(原始数据!G105="","",原始数据!G105)</f>
        <v>加</v>
      </c>
      <c r="I105" s="8" t="str">
        <f>IF(原始数据!H105="","",原始数据!H105)</f>
        <v>上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3"/>
      <c r="T105" s="13"/>
      <c r="U105" s="13"/>
      <c r="V105" s="14"/>
      <c r="W105" s="14"/>
      <c r="X105" s="14"/>
      <c r="Y105" s="13"/>
    </row>
    <row r="106" spans="1:25">
      <c r="A106" s="1">
        <f>输入错误检查!B105</f>
        <v>0</v>
      </c>
      <c r="C106" s="8">
        <f>IF(原始数据!B106="","",原始数据!B106)</f>
        <v>4</v>
      </c>
      <c r="D106" s="8">
        <f>IF(原始数据!C106="","",原始数据!C106)</f>
        <v>14</v>
      </c>
      <c r="E106" s="8">
        <f>IF(原始数据!D106="","",原始数据!D106)</f>
        <v>12</v>
      </c>
      <c r="F106" s="8" t="str">
        <f>IF(原始数据!E106="","",原始数据!E106)</f>
        <v>AWG</v>
      </c>
      <c r="G106" s="8" t="str">
        <f>IF(原始数据!F106="","",原始数据!F106)</f>
        <v>TE</v>
      </c>
      <c r="H106" s="8" t="str">
        <f>IF(原始数据!G106="","",原始数据!G106)</f>
        <v>加</v>
      </c>
      <c r="I106" s="8" t="str">
        <f>IF(原始数据!H106="","",原始数据!H106)</f>
        <v>下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3"/>
      <c r="T106" s="13"/>
      <c r="U106" s="13"/>
      <c r="V106" s="14"/>
      <c r="W106" s="14"/>
      <c r="X106" s="14"/>
      <c r="Y106" s="13"/>
    </row>
    <row r="107" spans="1:25">
      <c r="A107" s="1">
        <f>输入错误检查!B106</f>
        <v>0</v>
      </c>
      <c r="C107" s="8">
        <f>IF(原始数据!B107="","",原始数据!B107)</f>
        <v>4</v>
      </c>
      <c r="D107" s="8">
        <f>IF(原始数据!C107="","",原始数据!C107)</f>
        <v>14</v>
      </c>
      <c r="E107" s="8">
        <f>IF(原始数据!D107="","",原始数据!D107)</f>
        <v>14</v>
      </c>
      <c r="F107" s="8" t="str">
        <f>IF(原始数据!E107="","",原始数据!E107)</f>
        <v>FT</v>
      </c>
      <c r="G107" s="8" t="str">
        <f>IF(原始数据!F107="","",原始数据!F107)</f>
        <v>FL</v>
      </c>
      <c r="H107" s="8">
        <f>IF(原始数据!G107="","",原始数据!G107)</f>
        <v>1</v>
      </c>
      <c r="I107" s="8" t="str">
        <f>IF(原始数据!H107="","",原始数据!H107)</f>
        <v>上</v>
      </c>
      <c r="J107" s="18"/>
      <c r="K107" s="18"/>
      <c r="L107" s="18"/>
      <c r="M107" s="18"/>
      <c r="N107" s="18"/>
      <c r="O107" s="19"/>
      <c r="P107" s="19"/>
      <c r="Q107" s="19"/>
      <c r="R107" s="19"/>
      <c r="S107" s="13"/>
      <c r="T107" s="13"/>
      <c r="U107" s="13"/>
      <c r="V107" s="14"/>
      <c r="W107" s="14"/>
      <c r="X107" s="14"/>
      <c r="Y107" s="15"/>
    </row>
    <row r="108" spans="1:25">
      <c r="A108" s="1">
        <f>输入错误检查!B107</f>
        <v>0</v>
      </c>
      <c r="C108" s="8">
        <f>IF(原始数据!B108="","",原始数据!B108)</f>
        <v>4</v>
      </c>
      <c r="D108" s="8">
        <f>IF(原始数据!C108="","",原始数据!C108)</f>
        <v>14</v>
      </c>
      <c r="E108" s="8">
        <f>IF(原始数据!D108="","",原始数据!D108)</f>
        <v>14</v>
      </c>
      <c r="F108" s="8" t="str">
        <f>IF(原始数据!E108="","",原始数据!E108)</f>
        <v>FT</v>
      </c>
      <c r="G108" s="8" t="str">
        <f>IF(原始数据!F108="","",原始数据!F108)</f>
        <v>FL</v>
      </c>
      <c r="H108" s="8">
        <f>IF(原始数据!G108="","",原始数据!G108)</f>
        <v>1</v>
      </c>
      <c r="I108" s="8" t="str">
        <f>IF(原始数据!H108="","",原始数据!H108)</f>
        <v>下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3"/>
      <c r="T108" s="13"/>
      <c r="U108" s="13"/>
      <c r="V108" s="14"/>
      <c r="W108" s="14"/>
      <c r="X108" s="14"/>
      <c r="Y108" s="15"/>
    </row>
    <row r="109" spans="1:25">
      <c r="A109" s="1">
        <f>输入错误检查!B108</f>
        <v>0</v>
      </c>
      <c r="C109" s="8">
        <f>IF(原始数据!B109="","",原始数据!B109)</f>
        <v>4</v>
      </c>
      <c r="D109" s="8">
        <f>IF(原始数据!C109="","",原始数据!C109)</f>
        <v>14</v>
      </c>
      <c r="E109" s="8">
        <f>IF(原始数据!D109="","",原始数据!D109)</f>
        <v>14</v>
      </c>
      <c r="F109" s="8" t="str">
        <f>IF(原始数据!E109="","",原始数据!E109)</f>
        <v>FT</v>
      </c>
      <c r="G109" s="8" t="str">
        <f>IF(原始数据!F109="","",原始数据!F109)</f>
        <v>FL</v>
      </c>
      <c r="H109" s="8">
        <f>IF(原始数据!G109="","",原始数据!G109)</f>
        <v>2</v>
      </c>
      <c r="I109" s="8" t="str">
        <f>IF(原始数据!H109="","",原始数据!H109)</f>
        <v>上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3"/>
      <c r="T109" s="13"/>
      <c r="U109" s="13"/>
      <c r="V109" s="14"/>
      <c r="W109" s="14"/>
      <c r="X109" s="14"/>
      <c r="Y109" s="15"/>
    </row>
    <row r="110" spans="1:25">
      <c r="A110" s="1">
        <f>输入错误检查!B109</f>
        <v>0</v>
      </c>
      <c r="C110" s="8">
        <f>IF(原始数据!B110="","",原始数据!B110)</f>
        <v>4</v>
      </c>
      <c r="D110" s="8">
        <f>IF(原始数据!C110="","",原始数据!C110)</f>
        <v>14</v>
      </c>
      <c r="E110" s="8">
        <f>IF(原始数据!D110="","",原始数据!D110)</f>
        <v>14</v>
      </c>
      <c r="F110" s="8" t="str">
        <f>IF(原始数据!E110="","",原始数据!E110)</f>
        <v>FT</v>
      </c>
      <c r="G110" s="8" t="str">
        <f>IF(原始数据!F110="","",原始数据!F110)</f>
        <v>FL</v>
      </c>
      <c r="H110" s="8">
        <f>IF(原始数据!G110="","",原始数据!G110)</f>
        <v>2</v>
      </c>
      <c r="I110" s="8" t="str">
        <f>IF(原始数据!H110="","",原始数据!H110)</f>
        <v>下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3"/>
      <c r="T110" s="13"/>
      <c r="U110" s="13"/>
      <c r="V110" s="14"/>
      <c r="W110" s="14"/>
      <c r="X110" s="14"/>
      <c r="Y110" s="15"/>
    </row>
    <row r="111" spans="1:25">
      <c r="A111" s="1">
        <f>输入错误检查!B110</f>
        <v>0</v>
      </c>
      <c r="C111" s="8">
        <f>IF(原始数据!B111="","",原始数据!B111)</f>
        <v>4</v>
      </c>
      <c r="D111" s="8">
        <f>IF(原始数据!C111="","",原始数据!C111)</f>
        <v>14</v>
      </c>
      <c r="E111" s="8">
        <f>IF(原始数据!D111="","",原始数据!D111)</f>
        <v>14</v>
      </c>
      <c r="F111" s="8" t="str">
        <f>IF(原始数据!E111="","",原始数据!E111)</f>
        <v>FT</v>
      </c>
      <c r="G111" s="8" t="str">
        <f>IF(原始数据!F111="","",原始数据!F111)</f>
        <v>FL</v>
      </c>
      <c r="H111" s="8">
        <f>IF(原始数据!G111="","",原始数据!G111)</f>
        <v>3</v>
      </c>
      <c r="I111" s="8" t="str">
        <f>IF(原始数据!H111="","",原始数据!H111)</f>
        <v>上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3"/>
      <c r="T111" s="13"/>
      <c r="U111" s="13"/>
      <c r="V111" s="14"/>
      <c r="W111" s="14"/>
      <c r="X111" s="14"/>
      <c r="Y111" s="13"/>
    </row>
    <row r="112" spans="1:25">
      <c r="A112" s="1">
        <f>输入错误检查!B111</f>
        <v>0</v>
      </c>
      <c r="C112" s="8">
        <f>IF(原始数据!B112="","",原始数据!B112)</f>
        <v>4</v>
      </c>
      <c r="D112" s="8">
        <f>IF(原始数据!C112="","",原始数据!C112)</f>
        <v>14</v>
      </c>
      <c r="E112" s="8">
        <f>IF(原始数据!D112="","",原始数据!D112)</f>
        <v>14</v>
      </c>
      <c r="F112" s="8" t="str">
        <f>IF(原始数据!E112="","",原始数据!E112)</f>
        <v>FT</v>
      </c>
      <c r="G112" s="8" t="str">
        <f>IF(原始数据!F112="","",原始数据!F112)</f>
        <v>FL</v>
      </c>
      <c r="H112" s="8">
        <f>IF(原始数据!G112="","",原始数据!G112)</f>
        <v>3</v>
      </c>
      <c r="I112" s="8" t="str">
        <f>IF(原始数据!H112="","",原始数据!H112)</f>
        <v>下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3"/>
      <c r="T112" s="13"/>
      <c r="U112" s="13"/>
      <c r="V112" s="14"/>
      <c r="W112" s="14"/>
      <c r="X112" s="14"/>
      <c r="Y112" s="13"/>
    </row>
    <row r="113" spans="1:25">
      <c r="A113" s="1">
        <f>输入错误检查!B112</f>
        <v>0</v>
      </c>
      <c r="C113" s="8">
        <f>IF(原始数据!B113="","",原始数据!B113)</f>
        <v>4</v>
      </c>
      <c r="D113" s="8">
        <f>IF(原始数据!C113="","",原始数据!C113)</f>
        <v>14</v>
      </c>
      <c r="E113" s="8">
        <f>IF(原始数据!D113="","",原始数据!D113)</f>
        <v>14</v>
      </c>
      <c r="F113" s="8" t="str">
        <f>IF(原始数据!E113="","",原始数据!E113)</f>
        <v>FT</v>
      </c>
      <c r="G113" s="8" t="str">
        <f>IF(原始数据!F113="","",原始数据!F113)</f>
        <v>FL</v>
      </c>
      <c r="H113" s="8" t="str">
        <f>IF(原始数据!G113="","",原始数据!G113)</f>
        <v>加</v>
      </c>
      <c r="I113" s="8" t="str">
        <f>IF(原始数据!H113="","",原始数据!H113)</f>
        <v>上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3"/>
      <c r="T113" s="13"/>
      <c r="U113" s="13"/>
      <c r="V113" s="14"/>
      <c r="W113" s="14"/>
      <c r="X113" s="14"/>
      <c r="Y113" s="13"/>
    </row>
    <row r="114" spans="1:25">
      <c r="A114" s="1">
        <f>输入错误检查!B113</f>
        <v>0</v>
      </c>
      <c r="C114" s="8">
        <f>IF(原始数据!B114="","",原始数据!B114)</f>
        <v>4</v>
      </c>
      <c r="D114" s="8">
        <f>IF(原始数据!C114="","",原始数据!C114)</f>
        <v>14</v>
      </c>
      <c r="E114" s="8">
        <f>IF(原始数据!D114="","",原始数据!D114)</f>
        <v>14</v>
      </c>
      <c r="F114" s="8" t="str">
        <f>IF(原始数据!E114="","",原始数据!E114)</f>
        <v>FT</v>
      </c>
      <c r="G114" s="8" t="str">
        <f>IF(原始数据!F114="","",原始数据!F114)</f>
        <v>FL</v>
      </c>
      <c r="H114" s="8" t="str">
        <f>IF(原始数据!G114="","",原始数据!G114)</f>
        <v>加</v>
      </c>
      <c r="I114" s="8" t="str">
        <f>IF(原始数据!H114="","",原始数据!H114)</f>
        <v>下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3"/>
      <c r="T114" s="13"/>
      <c r="U114" s="13"/>
      <c r="V114" s="14"/>
      <c r="W114" s="14"/>
      <c r="X114" s="14"/>
      <c r="Y114" s="13"/>
    </row>
    <row r="115" spans="1:25">
      <c r="A115" s="1">
        <f>输入错误检查!B114</f>
        <v>0</v>
      </c>
      <c r="C115" s="8">
        <f>IF(原始数据!B115="","",原始数据!B115)</f>
        <v>4</v>
      </c>
      <c r="D115" s="8">
        <f>IF(原始数据!C115="","",原始数据!C115)</f>
        <v>14</v>
      </c>
      <c r="E115" s="8">
        <f>IF(原始数据!D115="","",原始数据!D115)</f>
        <v>16</v>
      </c>
      <c r="F115" s="8" t="str">
        <f>IF(原始数据!E115="","",原始数据!E115)</f>
        <v>ZZZ</v>
      </c>
      <c r="G115" s="8" t="str">
        <f>IF(原始数据!F115="","",原始数据!F115)</f>
        <v>ZETA</v>
      </c>
      <c r="H115" s="8">
        <f>IF(原始数据!G115="","",原始数据!G115)</f>
        <v>1</v>
      </c>
      <c r="I115" s="8" t="str">
        <f>IF(原始数据!H115="","",原始数据!H115)</f>
        <v>上</v>
      </c>
      <c r="J115" s="18"/>
      <c r="K115" s="18"/>
      <c r="L115" s="18"/>
      <c r="M115" s="18"/>
      <c r="N115" s="18"/>
      <c r="O115" s="19"/>
      <c r="P115" s="19"/>
      <c r="Q115" s="19"/>
      <c r="R115" s="19"/>
      <c r="S115" s="13"/>
      <c r="T115" s="13"/>
      <c r="U115" s="13"/>
      <c r="V115" s="14"/>
      <c r="W115" s="14"/>
      <c r="X115" s="14"/>
      <c r="Y115" s="13"/>
    </row>
    <row r="116" spans="1:25">
      <c r="A116" s="1">
        <f>输入错误检查!B115</f>
        <v>0</v>
      </c>
      <c r="C116" s="8">
        <f>IF(原始数据!B116="","",原始数据!B116)</f>
        <v>4</v>
      </c>
      <c r="D116" s="8">
        <f>IF(原始数据!C116="","",原始数据!C116)</f>
        <v>14</v>
      </c>
      <c r="E116" s="8">
        <f>IF(原始数据!D116="","",原始数据!D116)</f>
        <v>16</v>
      </c>
      <c r="F116" s="8" t="str">
        <f>IF(原始数据!E116="","",原始数据!E116)</f>
        <v>ZZZ</v>
      </c>
      <c r="G116" s="8" t="str">
        <f>IF(原始数据!F116="","",原始数据!F116)</f>
        <v>ZETA</v>
      </c>
      <c r="H116" s="8">
        <f>IF(原始数据!G116="","",原始数据!G116)</f>
        <v>1</v>
      </c>
      <c r="I116" s="8" t="str">
        <f>IF(原始数据!H116="","",原始数据!H116)</f>
        <v>下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3"/>
      <c r="T116" s="13"/>
      <c r="U116" s="13"/>
      <c r="V116" s="14"/>
      <c r="W116" s="14"/>
      <c r="X116" s="14"/>
      <c r="Y116" s="13"/>
    </row>
    <row r="117" spans="1:25">
      <c r="A117" s="1">
        <f>输入错误检查!B116</f>
        <v>0</v>
      </c>
      <c r="C117" s="8">
        <f>IF(原始数据!B117="","",原始数据!B117)</f>
        <v>4</v>
      </c>
      <c r="D117" s="8">
        <f>IF(原始数据!C117="","",原始数据!C117)</f>
        <v>14</v>
      </c>
      <c r="E117" s="8">
        <f>IF(原始数据!D117="","",原始数据!D117)</f>
        <v>16</v>
      </c>
      <c r="F117" s="8" t="str">
        <f>IF(原始数据!E117="","",原始数据!E117)</f>
        <v>ZZZ</v>
      </c>
      <c r="G117" s="8" t="str">
        <f>IF(原始数据!F117="","",原始数据!F117)</f>
        <v>ZETA</v>
      </c>
      <c r="H117" s="8">
        <f>IF(原始数据!G117="","",原始数据!G117)</f>
        <v>2</v>
      </c>
      <c r="I117" s="8" t="str">
        <f>IF(原始数据!H117="","",原始数据!H117)</f>
        <v>上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3"/>
      <c r="T117" s="13"/>
      <c r="U117" s="13"/>
      <c r="V117" s="14"/>
      <c r="W117" s="14"/>
      <c r="X117" s="14"/>
      <c r="Y117" s="13"/>
    </row>
    <row r="118" spans="1:25">
      <c r="A118" s="1">
        <f>输入错误检查!B117</f>
        <v>0</v>
      </c>
      <c r="C118" s="8">
        <f>IF(原始数据!B118="","",原始数据!B118)</f>
        <v>4</v>
      </c>
      <c r="D118" s="8">
        <f>IF(原始数据!C118="","",原始数据!C118)</f>
        <v>14</v>
      </c>
      <c r="E118" s="8">
        <f>IF(原始数据!D118="","",原始数据!D118)</f>
        <v>16</v>
      </c>
      <c r="F118" s="8" t="str">
        <f>IF(原始数据!E118="","",原始数据!E118)</f>
        <v>ZZZ</v>
      </c>
      <c r="G118" s="8" t="str">
        <f>IF(原始数据!F118="","",原始数据!F118)</f>
        <v>ZETA</v>
      </c>
      <c r="H118" s="8">
        <f>IF(原始数据!G118="","",原始数据!G118)</f>
        <v>2</v>
      </c>
      <c r="I118" s="8" t="str">
        <f>IF(原始数据!H118="","",原始数据!H118)</f>
        <v>下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3"/>
      <c r="T118" s="13"/>
      <c r="U118" s="13"/>
      <c r="V118" s="14"/>
      <c r="W118" s="14"/>
      <c r="X118" s="14"/>
      <c r="Y118" s="13"/>
    </row>
    <row r="119" spans="1:25">
      <c r="A119" s="1">
        <f>输入错误检查!B118</f>
        <v>0</v>
      </c>
      <c r="C119" s="8">
        <f>IF(原始数据!B119="","",原始数据!B119)</f>
        <v>4</v>
      </c>
      <c r="D119" s="8">
        <f>IF(原始数据!C119="","",原始数据!C119)</f>
        <v>14</v>
      </c>
      <c r="E119" s="8">
        <f>IF(原始数据!D119="","",原始数据!D119)</f>
        <v>16</v>
      </c>
      <c r="F119" s="8" t="str">
        <f>IF(原始数据!E119="","",原始数据!E119)</f>
        <v>ZZZ</v>
      </c>
      <c r="G119" s="8" t="str">
        <f>IF(原始数据!F119="","",原始数据!F119)</f>
        <v>ZETA</v>
      </c>
      <c r="H119" s="8">
        <f>IF(原始数据!G119="","",原始数据!G119)</f>
        <v>3</v>
      </c>
      <c r="I119" s="8" t="str">
        <f>IF(原始数据!H119="","",原始数据!H119)</f>
        <v>上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3"/>
      <c r="T119" s="13"/>
      <c r="U119" s="13"/>
      <c r="V119" s="14"/>
      <c r="W119" s="14"/>
      <c r="X119" s="14"/>
      <c r="Y119" s="13"/>
    </row>
    <row r="120" spans="1:25">
      <c r="A120" s="1">
        <f>输入错误检查!B119</f>
        <v>0</v>
      </c>
      <c r="C120" s="8">
        <f>IF(原始数据!B120="","",原始数据!B120)</f>
        <v>4</v>
      </c>
      <c r="D120" s="8">
        <f>IF(原始数据!C120="","",原始数据!C120)</f>
        <v>14</v>
      </c>
      <c r="E120" s="8">
        <f>IF(原始数据!D120="","",原始数据!D120)</f>
        <v>16</v>
      </c>
      <c r="F120" s="8" t="str">
        <f>IF(原始数据!E120="","",原始数据!E120)</f>
        <v>ZZZ</v>
      </c>
      <c r="G120" s="8" t="str">
        <f>IF(原始数据!F120="","",原始数据!F120)</f>
        <v>ZETA</v>
      </c>
      <c r="H120" s="8">
        <f>IF(原始数据!G120="","",原始数据!G120)</f>
        <v>3</v>
      </c>
      <c r="I120" s="8" t="str">
        <f>IF(原始数据!H120="","",原始数据!H120)</f>
        <v>下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3"/>
      <c r="T120" s="13"/>
      <c r="U120" s="13"/>
      <c r="V120" s="14"/>
      <c r="W120" s="14"/>
      <c r="X120" s="14"/>
      <c r="Y120" s="13"/>
    </row>
    <row r="121" spans="1:25">
      <c r="A121" s="1">
        <f>输入错误检查!B120</f>
        <v>0</v>
      </c>
      <c r="C121" s="8">
        <f>IF(原始数据!B121="","",原始数据!B121)</f>
        <v>4</v>
      </c>
      <c r="D121" s="8">
        <f>IF(原始数据!C121="","",原始数据!C121)</f>
        <v>14</v>
      </c>
      <c r="E121" s="8">
        <f>IF(原始数据!D121="","",原始数据!D121)</f>
        <v>16</v>
      </c>
      <c r="F121" s="8" t="str">
        <f>IF(原始数据!E121="","",原始数据!E121)</f>
        <v>ZZZ</v>
      </c>
      <c r="G121" s="8" t="str">
        <f>IF(原始数据!F121="","",原始数据!F121)</f>
        <v>ZETA</v>
      </c>
      <c r="H121" s="8" t="str">
        <f>IF(原始数据!G121="","",原始数据!G121)</f>
        <v>加</v>
      </c>
      <c r="I121" s="8" t="str">
        <f>IF(原始数据!H121="","",原始数据!H121)</f>
        <v>上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3"/>
      <c r="T121" s="13"/>
      <c r="U121" s="13"/>
      <c r="V121" s="14"/>
      <c r="W121" s="14"/>
      <c r="X121" s="14"/>
      <c r="Y121" s="13"/>
    </row>
    <row r="122" spans="1:25">
      <c r="A122" s="1">
        <f>输入错误检查!B121</f>
        <v>0</v>
      </c>
      <c r="C122" s="8">
        <f>IF(原始数据!B122="","",原始数据!B122)</f>
        <v>4</v>
      </c>
      <c r="D122" s="8">
        <f>IF(原始数据!C122="","",原始数据!C122)</f>
        <v>14</v>
      </c>
      <c r="E122" s="8">
        <f>IF(原始数据!D122="","",原始数据!D122)</f>
        <v>16</v>
      </c>
      <c r="F122" s="8" t="str">
        <f>IF(原始数据!E122="","",原始数据!E122)</f>
        <v>ZZZ</v>
      </c>
      <c r="G122" s="8" t="str">
        <f>IF(原始数据!F122="","",原始数据!F122)</f>
        <v>ZETA</v>
      </c>
      <c r="H122" s="8" t="str">
        <f>IF(原始数据!G122="","",原始数据!G122)</f>
        <v>加</v>
      </c>
      <c r="I122" s="8" t="str">
        <f>IF(原始数据!H122="","",原始数据!H122)</f>
        <v>下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3"/>
      <c r="T122" s="13"/>
      <c r="U122" s="13"/>
      <c r="V122" s="14"/>
      <c r="W122" s="14"/>
      <c r="X122" s="14"/>
      <c r="Y122" s="13"/>
    </row>
    <row r="123" spans="1:25">
      <c r="A123" s="1">
        <f>输入错误检查!B122</f>
        <v>0</v>
      </c>
      <c r="C123" s="8">
        <f>IF(原始数据!B123="","",原始数据!B123)</f>
        <v>4</v>
      </c>
      <c r="D123" s="8">
        <f>IF(原始数据!C123="","",原始数据!C123)</f>
        <v>14</v>
      </c>
      <c r="E123" s="8">
        <f>IF(原始数据!D123="","",原始数据!D123)</f>
        <v>18</v>
      </c>
      <c r="F123" s="8" t="str">
        <f>IF(原始数据!E123="","",原始数据!E123)</f>
        <v>GG</v>
      </c>
      <c r="G123" s="8" t="str">
        <f>IF(原始数据!F123="","",原始数据!F123)</f>
        <v>OMNI</v>
      </c>
      <c r="H123" s="8">
        <f>IF(原始数据!G123="","",原始数据!G123)</f>
        <v>1</v>
      </c>
      <c r="I123" s="8" t="str">
        <f>IF(原始数据!H123="","",原始数据!H123)</f>
        <v>上</v>
      </c>
      <c r="J123" s="18"/>
      <c r="K123" s="18"/>
      <c r="L123" s="18"/>
      <c r="M123" s="18"/>
      <c r="N123" s="18"/>
      <c r="O123" s="19"/>
      <c r="P123" s="19"/>
      <c r="Q123" s="19"/>
      <c r="R123" s="19"/>
      <c r="S123" s="13"/>
      <c r="T123" s="13"/>
      <c r="U123" s="13"/>
      <c r="V123" s="14"/>
      <c r="W123" s="14"/>
      <c r="X123" s="14"/>
      <c r="Y123" s="15"/>
    </row>
    <row r="124" spans="1:25">
      <c r="A124" s="1">
        <f>输入错误检查!B123</f>
        <v>0</v>
      </c>
      <c r="C124" s="8">
        <f>IF(原始数据!B124="","",原始数据!B124)</f>
        <v>4</v>
      </c>
      <c r="D124" s="8">
        <f>IF(原始数据!C124="","",原始数据!C124)</f>
        <v>14</v>
      </c>
      <c r="E124" s="8">
        <f>IF(原始数据!D124="","",原始数据!D124)</f>
        <v>18</v>
      </c>
      <c r="F124" s="8" t="str">
        <f>IF(原始数据!E124="","",原始数据!E124)</f>
        <v>GG</v>
      </c>
      <c r="G124" s="8" t="str">
        <f>IF(原始数据!F124="","",原始数据!F124)</f>
        <v>OMNI</v>
      </c>
      <c r="H124" s="8">
        <f>IF(原始数据!G124="","",原始数据!G124)</f>
        <v>1</v>
      </c>
      <c r="I124" s="8" t="str">
        <f>IF(原始数据!H124="","",原始数据!H124)</f>
        <v>下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3"/>
      <c r="T124" s="13"/>
      <c r="U124" s="13"/>
      <c r="V124" s="14"/>
      <c r="W124" s="14"/>
      <c r="X124" s="14"/>
      <c r="Y124" s="13"/>
    </row>
    <row r="125" spans="1:25">
      <c r="A125" s="1">
        <f>输入错误检查!B124</f>
        <v>0</v>
      </c>
      <c r="C125" s="8">
        <f>IF(原始数据!B125="","",原始数据!B125)</f>
        <v>4</v>
      </c>
      <c r="D125" s="8">
        <f>IF(原始数据!C125="","",原始数据!C125)</f>
        <v>14</v>
      </c>
      <c r="E125" s="8">
        <f>IF(原始数据!D125="","",原始数据!D125)</f>
        <v>18</v>
      </c>
      <c r="F125" s="8" t="str">
        <f>IF(原始数据!E125="","",原始数据!E125)</f>
        <v>GG</v>
      </c>
      <c r="G125" s="8" t="str">
        <f>IF(原始数据!F125="","",原始数据!F125)</f>
        <v>OMNI</v>
      </c>
      <c r="H125" s="8">
        <f>IF(原始数据!G125="","",原始数据!G125)</f>
        <v>2</v>
      </c>
      <c r="I125" s="8" t="str">
        <f>IF(原始数据!H125="","",原始数据!H125)</f>
        <v>上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3"/>
      <c r="T125" s="13"/>
      <c r="U125" s="13"/>
      <c r="V125" s="14"/>
      <c r="W125" s="14"/>
      <c r="X125" s="14"/>
      <c r="Y125" s="13"/>
    </row>
    <row r="126" spans="1:25">
      <c r="A126" s="1">
        <f>输入错误检查!B125</f>
        <v>0</v>
      </c>
      <c r="C126" s="8">
        <f>IF(原始数据!B126="","",原始数据!B126)</f>
        <v>4</v>
      </c>
      <c r="D126" s="8">
        <f>IF(原始数据!C126="","",原始数据!C126)</f>
        <v>14</v>
      </c>
      <c r="E126" s="8">
        <f>IF(原始数据!D126="","",原始数据!D126)</f>
        <v>18</v>
      </c>
      <c r="F126" s="8" t="str">
        <f>IF(原始数据!E126="","",原始数据!E126)</f>
        <v>GG</v>
      </c>
      <c r="G126" s="8" t="str">
        <f>IF(原始数据!F126="","",原始数据!F126)</f>
        <v>OMNI</v>
      </c>
      <c r="H126" s="8">
        <f>IF(原始数据!G126="","",原始数据!G126)</f>
        <v>2</v>
      </c>
      <c r="I126" s="8" t="str">
        <f>IF(原始数据!H126="","",原始数据!H126)</f>
        <v>下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3"/>
      <c r="T126" s="13"/>
      <c r="U126" s="13"/>
      <c r="V126" s="14"/>
      <c r="W126" s="14"/>
      <c r="X126" s="14"/>
      <c r="Y126" s="13"/>
    </row>
    <row r="127" spans="1:25">
      <c r="A127" s="1">
        <f>输入错误检查!B126</f>
        <v>0</v>
      </c>
      <c r="C127" s="8">
        <f>IF(原始数据!B127="","",原始数据!B127)</f>
        <v>4</v>
      </c>
      <c r="D127" s="8">
        <f>IF(原始数据!C127="","",原始数据!C127)</f>
        <v>14</v>
      </c>
      <c r="E127" s="8">
        <f>IF(原始数据!D127="","",原始数据!D127)</f>
        <v>18</v>
      </c>
      <c r="F127" s="8" t="str">
        <f>IF(原始数据!E127="","",原始数据!E127)</f>
        <v>GG</v>
      </c>
      <c r="G127" s="8" t="str">
        <f>IF(原始数据!F127="","",原始数据!F127)</f>
        <v>OMNI</v>
      </c>
      <c r="H127" s="8">
        <f>IF(原始数据!G127="","",原始数据!G127)</f>
        <v>3</v>
      </c>
      <c r="I127" s="8" t="str">
        <f>IF(原始数据!H127="","",原始数据!H127)</f>
        <v>上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3"/>
      <c r="T127" s="13"/>
      <c r="U127" s="13"/>
      <c r="V127" s="14"/>
      <c r="W127" s="14"/>
      <c r="X127" s="14"/>
      <c r="Y127" s="13"/>
    </row>
    <row r="128" spans="1:25">
      <c r="A128" s="1">
        <f>输入错误检查!B127</f>
        <v>0</v>
      </c>
      <c r="C128" s="8">
        <f>IF(原始数据!B128="","",原始数据!B128)</f>
        <v>4</v>
      </c>
      <c r="D128" s="8">
        <f>IF(原始数据!C128="","",原始数据!C128)</f>
        <v>14</v>
      </c>
      <c r="E128" s="8">
        <f>IF(原始数据!D128="","",原始数据!D128)</f>
        <v>18</v>
      </c>
      <c r="F128" s="8" t="str">
        <f>IF(原始数据!E128="","",原始数据!E128)</f>
        <v>GG</v>
      </c>
      <c r="G128" s="8" t="str">
        <f>IF(原始数据!F128="","",原始数据!F128)</f>
        <v>OMNI</v>
      </c>
      <c r="H128" s="8">
        <f>IF(原始数据!G128="","",原始数据!G128)</f>
        <v>3</v>
      </c>
      <c r="I128" s="8" t="str">
        <f>IF(原始数据!H128="","",原始数据!H128)</f>
        <v>下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3"/>
      <c r="T128" s="13"/>
      <c r="U128" s="13"/>
      <c r="V128" s="14"/>
      <c r="W128" s="14"/>
      <c r="X128" s="14"/>
      <c r="Y128" s="13"/>
    </row>
    <row r="129" spans="1:25">
      <c r="A129" s="1">
        <f>输入错误检查!B128</f>
        <v>0</v>
      </c>
      <c r="C129" s="8">
        <f>IF(原始数据!B129="","",原始数据!B129)</f>
        <v>4</v>
      </c>
      <c r="D129" s="8">
        <f>IF(原始数据!C129="","",原始数据!C129)</f>
        <v>14</v>
      </c>
      <c r="E129" s="8">
        <f>IF(原始数据!D129="","",原始数据!D129)</f>
        <v>18</v>
      </c>
      <c r="F129" s="8" t="str">
        <f>IF(原始数据!E129="","",原始数据!E129)</f>
        <v>GG</v>
      </c>
      <c r="G129" s="8" t="str">
        <f>IF(原始数据!F129="","",原始数据!F129)</f>
        <v>OMNI</v>
      </c>
      <c r="H129" s="8" t="str">
        <f>IF(原始数据!G129="","",原始数据!G129)</f>
        <v>加</v>
      </c>
      <c r="I129" s="8" t="str">
        <f>IF(原始数据!H129="","",原始数据!H129)</f>
        <v>上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3"/>
      <c r="T129" s="13"/>
      <c r="U129" s="13"/>
      <c r="V129" s="14"/>
      <c r="W129" s="14"/>
      <c r="X129" s="14"/>
      <c r="Y129" s="13"/>
    </row>
    <row r="130" spans="1:25">
      <c r="A130" s="1">
        <f>输入错误检查!B129</f>
        <v>0</v>
      </c>
      <c r="C130" s="8">
        <f>IF(原始数据!B130="","",原始数据!B130)</f>
        <v>4</v>
      </c>
      <c r="D130" s="8">
        <f>IF(原始数据!C130="","",原始数据!C130)</f>
        <v>14</v>
      </c>
      <c r="E130" s="8">
        <f>IF(原始数据!D130="","",原始数据!D130)</f>
        <v>18</v>
      </c>
      <c r="F130" s="8" t="str">
        <f>IF(原始数据!E130="","",原始数据!E130)</f>
        <v>GG</v>
      </c>
      <c r="G130" s="8" t="str">
        <f>IF(原始数据!F130="","",原始数据!F130)</f>
        <v>OMNI</v>
      </c>
      <c r="H130" s="8" t="str">
        <f>IF(原始数据!G130="","",原始数据!G130)</f>
        <v>加</v>
      </c>
      <c r="I130" s="8" t="str">
        <f>IF(原始数据!H130="","",原始数据!H130)</f>
        <v>下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3"/>
      <c r="T130" s="13"/>
      <c r="U130" s="13"/>
      <c r="V130" s="14"/>
      <c r="W130" s="14"/>
      <c r="X130" s="14"/>
      <c r="Y130" s="13"/>
    </row>
    <row r="131" spans="1:25">
      <c r="A131" s="1">
        <f>输入错误检查!B130</f>
        <v>0</v>
      </c>
      <c r="C131" s="8">
        <f>IF(原始数据!B131="","",原始数据!B131)</f>
        <v>4</v>
      </c>
      <c r="D131" s="8">
        <f>IF(原始数据!C131="","",原始数据!C131)</f>
        <v>15</v>
      </c>
      <c r="E131" s="8">
        <f>IF(原始数据!D131="","",原始数据!D131)</f>
        <v>12</v>
      </c>
      <c r="F131" s="8" t="str">
        <f>IF(原始数据!E131="","",原始数据!E131)</f>
        <v>ACT</v>
      </c>
      <c r="G131" s="8" t="str">
        <f>IF(原始数据!F131="","",原始数据!F131)</f>
        <v>MRC</v>
      </c>
      <c r="H131" s="8">
        <f>IF(原始数据!G131="","",原始数据!G131)</f>
        <v>1</v>
      </c>
      <c r="I131" s="8" t="str">
        <f>IF(原始数据!H131="","",原始数据!H131)</f>
        <v>上</v>
      </c>
      <c r="J131" s="18"/>
      <c r="K131" s="18"/>
      <c r="L131" s="18"/>
      <c r="M131" s="18"/>
      <c r="N131" s="18"/>
      <c r="O131" s="19"/>
      <c r="P131" s="19"/>
      <c r="Q131" s="19"/>
      <c r="R131" s="19"/>
      <c r="S131" s="13"/>
      <c r="T131" s="13"/>
      <c r="U131" s="13"/>
      <c r="V131" s="14"/>
      <c r="W131" s="14"/>
      <c r="X131" s="14"/>
      <c r="Y131" s="13"/>
    </row>
    <row r="132" spans="1:25">
      <c r="A132" s="1">
        <f>输入错误检查!B131</f>
        <v>0</v>
      </c>
      <c r="C132" s="8">
        <f>IF(原始数据!B132="","",原始数据!B132)</f>
        <v>4</v>
      </c>
      <c r="D132" s="8">
        <f>IF(原始数据!C132="","",原始数据!C132)</f>
        <v>15</v>
      </c>
      <c r="E132" s="8">
        <f>IF(原始数据!D132="","",原始数据!D132)</f>
        <v>12</v>
      </c>
      <c r="F132" s="8" t="str">
        <f>IF(原始数据!E132="","",原始数据!E132)</f>
        <v>ACT</v>
      </c>
      <c r="G132" s="8" t="str">
        <f>IF(原始数据!F132="","",原始数据!F132)</f>
        <v>MRC</v>
      </c>
      <c r="H132" s="8">
        <f>IF(原始数据!G132="","",原始数据!G132)</f>
        <v>1</v>
      </c>
      <c r="I132" s="8" t="str">
        <f>IF(原始数据!H132="","",原始数据!H132)</f>
        <v>下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3"/>
      <c r="T132" s="13"/>
      <c r="U132" s="13"/>
      <c r="V132" s="14"/>
      <c r="W132" s="14"/>
      <c r="X132" s="14"/>
      <c r="Y132" s="13"/>
    </row>
    <row r="133" spans="1:25">
      <c r="A133" s="1">
        <f>输入错误检查!B132</f>
        <v>0</v>
      </c>
      <c r="C133" s="8">
        <f>IF(原始数据!B133="","",原始数据!B133)</f>
        <v>4</v>
      </c>
      <c r="D133" s="8">
        <f>IF(原始数据!C133="","",原始数据!C133)</f>
        <v>15</v>
      </c>
      <c r="E133" s="8">
        <f>IF(原始数据!D133="","",原始数据!D133)</f>
        <v>12</v>
      </c>
      <c r="F133" s="8" t="str">
        <f>IF(原始数据!E133="","",原始数据!E133)</f>
        <v>ACT</v>
      </c>
      <c r="G133" s="8" t="str">
        <f>IF(原始数据!F133="","",原始数据!F133)</f>
        <v>MRC</v>
      </c>
      <c r="H133" s="8">
        <f>IF(原始数据!G133="","",原始数据!G133)</f>
        <v>2</v>
      </c>
      <c r="I133" s="8" t="str">
        <f>IF(原始数据!H133="","",原始数据!H133)</f>
        <v>上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3"/>
      <c r="T133" s="13"/>
      <c r="U133" s="13"/>
      <c r="V133" s="14"/>
      <c r="W133" s="14"/>
      <c r="X133" s="14"/>
      <c r="Y133" s="13"/>
    </row>
    <row r="134" spans="1:25">
      <c r="A134" s="1">
        <f>输入错误检查!B133</f>
        <v>0</v>
      </c>
      <c r="C134" s="8">
        <f>IF(原始数据!B134="","",原始数据!B134)</f>
        <v>4</v>
      </c>
      <c r="D134" s="8">
        <f>IF(原始数据!C134="","",原始数据!C134)</f>
        <v>15</v>
      </c>
      <c r="E134" s="8">
        <f>IF(原始数据!D134="","",原始数据!D134)</f>
        <v>12</v>
      </c>
      <c r="F134" s="8" t="str">
        <f>IF(原始数据!E134="","",原始数据!E134)</f>
        <v>ACT</v>
      </c>
      <c r="G134" s="8" t="str">
        <f>IF(原始数据!F134="","",原始数据!F134)</f>
        <v>MRC</v>
      </c>
      <c r="H134" s="8">
        <f>IF(原始数据!G134="","",原始数据!G134)</f>
        <v>2</v>
      </c>
      <c r="I134" s="8" t="str">
        <f>IF(原始数据!H134="","",原始数据!H134)</f>
        <v>下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3"/>
      <c r="T134" s="13"/>
      <c r="U134" s="13"/>
      <c r="V134" s="14"/>
      <c r="W134" s="14"/>
      <c r="X134" s="14"/>
      <c r="Y134" s="13"/>
    </row>
    <row r="135" spans="1:25">
      <c r="A135" s="1">
        <f>输入错误检查!B134</f>
        <v>0</v>
      </c>
      <c r="C135" s="8">
        <f>IF(原始数据!B135="","",原始数据!B135)</f>
        <v>4</v>
      </c>
      <c r="D135" s="8">
        <f>IF(原始数据!C135="","",原始数据!C135)</f>
        <v>15</v>
      </c>
      <c r="E135" s="8">
        <f>IF(原始数据!D135="","",原始数据!D135)</f>
        <v>12</v>
      </c>
      <c r="F135" s="8" t="str">
        <f>IF(原始数据!E135="","",原始数据!E135)</f>
        <v>ACT</v>
      </c>
      <c r="G135" s="8" t="str">
        <f>IF(原始数据!F135="","",原始数据!F135)</f>
        <v>MRC</v>
      </c>
      <c r="H135" s="8">
        <f>IF(原始数据!G135="","",原始数据!G135)</f>
        <v>3</v>
      </c>
      <c r="I135" s="8" t="str">
        <f>IF(原始数据!H135="","",原始数据!H135)</f>
        <v>上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3"/>
      <c r="T135" s="13"/>
      <c r="U135" s="13"/>
      <c r="V135" s="14"/>
      <c r="W135" s="14"/>
      <c r="X135" s="14"/>
      <c r="Y135" s="13"/>
    </row>
    <row r="136" spans="1:25">
      <c r="A136" s="1">
        <f>输入错误检查!B135</f>
        <v>0</v>
      </c>
      <c r="C136" s="8">
        <f>IF(原始数据!B136="","",原始数据!B136)</f>
        <v>4</v>
      </c>
      <c r="D136" s="8">
        <f>IF(原始数据!C136="","",原始数据!C136)</f>
        <v>15</v>
      </c>
      <c r="E136" s="8">
        <f>IF(原始数据!D136="","",原始数据!D136)</f>
        <v>12</v>
      </c>
      <c r="F136" s="8" t="str">
        <f>IF(原始数据!E136="","",原始数据!E136)</f>
        <v>ACT</v>
      </c>
      <c r="G136" s="8" t="str">
        <f>IF(原始数据!F136="","",原始数据!F136)</f>
        <v>MRC</v>
      </c>
      <c r="H136" s="8">
        <f>IF(原始数据!G136="","",原始数据!G136)</f>
        <v>3</v>
      </c>
      <c r="I136" s="8" t="str">
        <f>IF(原始数据!H136="","",原始数据!H136)</f>
        <v>下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3"/>
      <c r="T136" s="13"/>
      <c r="U136" s="13"/>
      <c r="V136" s="14"/>
      <c r="W136" s="14"/>
      <c r="X136" s="14"/>
      <c r="Y136" s="13"/>
    </row>
    <row r="137" spans="1:25">
      <c r="A137" s="1">
        <f>输入错误检查!B136</f>
        <v>0</v>
      </c>
      <c r="C137" s="8">
        <f>IF(原始数据!B137="","",原始数据!B137)</f>
        <v>4</v>
      </c>
      <c r="D137" s="8">
        <f>IF(原始数据!C137="","",原始数据!C137)</f>
        <v>15</v>
      </c>
      <c r="E137" s="8">
        <f>IF(原始数据!D137="","",原始数据!D137)</f>
        <v>12</v>
      </c>
      <c r="F137" s="8" t="str">
        <f>IF(原始数据!E137="","",原始数据!E137)</f>
        <v>ACT</v>
      </c>
      <c r="G137" s="8" t="str">
        <f>IF(原始数据!F137="","",原始数据!F137)</f>
        <v>MRC</v>
      </c>
      <c r="H137" s="8" t="str">
        <f>IF(原始数据!G137="","",原始数据!G137)</f>
        <v>加</v>
      </c>
      <c r="I137" s="8" t="str">
        <f>IF(原始数据!H137="","",原始数据!H137)</f>
        <v>上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3"/>
      <c r="T137" s="13"/>
      <c r="U137" s="13"/>
      <c r="V137" s="14"/>
      <c r="W137" s="14"/>
      <c r="X137" s="14"/>
      <c r="Y137" s="13"/>
    </row>
    <row r="138" spans="1:25">
      <c r="A138" s="1">
        <f>输入错误检查!B137</f>
        <v>0</v>
      </c>
      <c r="C138" s="8">
        <f>IF(原始数据!B138="","",原始数据!B138)</f>
        <v>4</v>
      </c>
      <c r="D138" s="8">
        <f>IF(原始数据!C138="","",原始数据!C138)</f>
        <v>15</v>
      </c>
      <c r="E138" s="8">
        <f>IF(原始数据!D138="","",原始数据!D138)</f>
        <v>12</v>
      </c>
      <c r="F138" s="8" t="str">
        <f>IF(原始数据!E138="","",原始数据!E138)</f>
        <v>ACT</v>
      </c>
      <c r="G138" s="8" t="str">
        <f>IF(原始数据!F138="","",原始数据!F138)</f>
        <v>MRC</v>
      </c>
      <c r="H138" s="8" t="str">
        <f>IF(原始数据!G138="","",原始数据!G138)</f>
        <v>加</v>
      </c>
      <c r="I138" s="8" t="str">
        <f>IF(原始数据!H138="","",原始数据!H138)</f>
        <v>下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3"/>
      <c r="T138" s="13"/>
      <c r="U138" s="13"/>
      <c r="V138" s="14"/>
      <c r="W138" s="14"/>
      <c r="X138" s="14"/>
      <c r="Y138" s="13"/>
    </row>
    <row r="139" spans="1:25">
      <c r="A139" s="1">
        <f>输入错误检查!B138</f>
        <v>0</v>
      </c>
      <c r="C139" s="8">
        <f>IF(原始数据!B139="","",原始数据!B139)</f>
        <v>4</v>
      </c>
      <c r="D139" s="8">
        <f>IF(原始数据!C139="","",原始数据!C139)</f>
        <v>15</v>
      </c>
      <c r="E139" s="8">
        <f>IF(原始数据!D139="","",原始数据!D139)</f>
        <v>14</v>
      </c>
      <c r="F139" s="8" t="str">
        <f>IF(原始数据!E139="","",原始数据!E139)</f>
        <v>WOLVES</v>
      </c>
      <c r="G139" s="8" t="str">
        <f>IF(原始数据!F139="","",原始数据!F139)</f>
        <v>SKY</v>
      </c>
      <c r="H139" s="8">
        <f>IF(原始数据!G139="","",原始数据!G139)</f>
        <v>1</v>
      </c>
      <c r="I139" s="8" t="str">
        <f>IF(原始数据!H139="","",原始数据!H139)</f>
        <v>上</v>
      </c>
      <c r="J139" s="18"/>
      <c r="K139" s="18"/>
      <c r="L139" s="18"/>
      <c r="M139" s="18"/>
      <c r="N139" s="18"/>
      <c r="O139" s="19"/>
      <c r="P139" s="19"/>
      <c r="Q139" s="19"/>
      <c r="R139" s="19"/>
      <c r="S139" s="13"/>
      <c r="T139" s="13"/>
      <c r="U139" s="13"/>
      <c r="V139" s="14"/>
      <c r="W139" s="14"/>
      <c r="X139" s="14"/>
      <c r="Y139" s="13"/>
    </row>
    <row r="140" spans="1:25">
      <c r="A140" s="1">
        <f>输入错误检查!B139</f>
        <v>0</v>
      </c>
      <c r="C140" s="8">
        <f>IF(原始数据!B140="","",原始数据!B140)</f>
        <v>4</v>
      </c>
      <c r="D140" s="8">
        <f>IF(原始数据!C140="","",原始数据!C140)</f>
        <v>15</v>
      </c>
      <c r="E140" s="8">
        <f>IF(原始数据!D140="","",原始数据!D140)</f>
        <v>14</v>
      </c>
      <c r="F140" s="8" t="str">
        <f>IF(原始数据!E140="","",原始数据!E140)</f>
        <v>WOLVES</v>
      </c>
      <c r="G140" s="8" t="str">
        <f>IF(原始数据!F140="","",原始数据!F140)</f>
        <v>SKY</v>
      </c>
      <c r="H140" s="8">
        <f>IF(原始数据!G140="","",原始数据!G140)</f>
        <v>1</v>
      </c>
      <c r="I140" s="8" t="str">
        <f>IF(原始数据!H140="","",原始数据!H140)</f>
        <v>下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3"/>
      <c r="T140" s="13"/>
      <c r="U140" s="13"/>
      <c r="V140" s="14"/>
      <c r="W140" s="14"/>
      <c r="X140" s="14"/>
      <c r="Y140" s="13"/>
    </row>
    <row r="141" spans="1:25">
      <c r="A141" s="1">
        <f>输入错误检查!B140</f>
        <v>0</v>
      </c>
      <c r="C141" s="8">
        <f>IF(原始数据!B141="","",原始数据!B141)</f>
        <v>4</v>
      </c>
      <c r="D141" s="8">
        <f>IF(原始数据!C141="","",原始数据!C141)</f>
        <v>15</v>
      </c>
      <c r="E141" s="8">
        <f>IF(原始数据!D141="","",原始数据!D141)</f>
        <v>14</v>
      </c>
      <c r="F141" s="8" t="str">
        <f>IF(原始数据!E141="","",原始数据!E141)</f>
        <v>WOLVES</v>
      </c>
      <c r="G141" s="8" t="str">
        <f>IF(原始数据!F141="","",原始数据!F141)</f>
        <v>SKY</v>
      </c>
      <c r="H141" s="8">
        <f>IF(原始数据!G141="","",原始数据!G141)</f>
        <v>2</v>
      </c>
      <c r="I141" s="8" t="str">
        <f>IF(原始数据!H141="","",原始数据!H141)</f>
        <v>上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3"/>
      <c r="T141" s="13"/>
      <c r="U141" s="13"/>
      <c r="V141" s="14"/>
      <c r="W141" s="14"/>
      <c r="X141" s="14"/>
      <c r="Y141" s="13"/>
    </row>
    <row r="142" spans="1:25">
      <c r="A142" s="1">
        <f>输入错误检查!B141</f>
        <v>0</v>
      </c>
      <c r="C142" s="8">
        <f>IF(原始数据!B142="","",原始数据!B142)</f>
        <v>4</v>
      </c>
      <c r="D142" s="8">
        <f>IF(原始数据!C142="","",原始数据!C142)</f>
        <v>15</v>
      </c>
      <c r="E142" s="8">
        <f>IF(原始数据!D142="","",原始数据!D142)</f>
        <v>14</v>
      </c>
      <c r="F142" s="8" t="str">
        <f>IF(原始数据!E142="","",原始数据!E142)</f>
        <v>WOLVES</v>
      </c>
      <c r="G142" s="8" t="str">
        <f>IF(原始数据!F142="","",原始数据!F142)</f>
        <v>SKY</v>
      </c>
      <c r="H142" s="8">
        <f>IF(原始数据!G142="","",原始数据!G142)</f>
        <v>2</v>
      </c>
      <c r="I142" s="8" t="str">
        <f>IF(原始数据!H142="","",原始数据!H142)</f>
        <v>下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3"/>
      <c r="T142" s="13"/>
      <c r="U142" s="13"/>
      <c r="V142" s="14"/>
      <c r="W142" s="14"/>
      <c r="X142" s="14"/>
      <c r="Y142" s="13"/>
    </row>
    <row r="143" spans="1:25">
      <c r="A143" s="1">
        <f>输入错误检查!B142</f>
        <v>0</v>
      </c>
      <c r="C143" s="8">
        <f>IF(原始数据!B143="","",原始数据!B143)</f>
        <v>4</v>
      </c>
      <c r="D143" s="8">
        <f>IF(原始数据!C143="","",原始数据!C143)</f>
        <v>15</v>
      </c>
      <c r="E143" s="8">
        <f>IF(原始数据!D143="","",原始数据!D143)</f>
        <v>14</v>
      </c>
      <c r="F143" s="8" t="str">
        <f>IF(原始数据!E143="","",原始数据!E143)</f>
        <v>WOLVES</v>
      </c>
      <c r="G143" s="8" t="str">
        <f>IF(原始数据!F143="","",原始数据!F143)</f>
        <v>SKY</v>
      </c>
      <c r="H143" s="8">
        <f>IF(原始数据!G143="","",原始数据!G143)</f>
        <v>3</v>
      </c>
      <c r="I143" s="8" t="str">
        <f>IF(原始数据!H143="","",原始数据!H143)</f>
        <v>上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3"/>
      <c r="T143" s="13"/>
      <c r="U143" s="13"/>
      <c r="V143" s="14"/>
      <c r="W143" s="14"/>
      <c r="X143" s="14"/>
      <c r="Y143" s="13"/>
    </row>
    <row r="144" spans="1:25">
      <c r="A144" s="1">
        <f>输入错误检查!B143</f>
        <v>0</v>
      </c>
      <c r="C144" s="8">
        <f>IF(原始数据!B144="","",原始数据!B144)</f>
        <v>4</v>
      </c>
      <c r="D144" s="8">
        <f>IF(原始数据!C144="","",原始数据!C144)</f>
        <v>15</v>
      </c>
      <c r="E144" s="8">
        <f>IF(原始数据!D144="","",原始数据!D144)</f>
        <v>14</v>
      </c>
      <c r="F144" s="8" t="str">
        <f>IF(原始数据!E144="","",原始数据!E144)</f>
        <v>WOLVES</v>
      </c>
      <c r="G144" s="8" t="str">
        <f>IF(原始数据!F144="","",原始数据!F144)</f>
        <v>SKY</v>
      </c>
      <c r="H144" s="8">
        <f>IF(原始数据!G144="","",原始数据!G144)</f>
        <v>3</v>
      </c>
      <c r="I144" s="8" t="str">
        <f>IF(原始数据!H144="","",原始数据!H144)</f>
        <v>下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3"/>
      <c r="T144" s="13"/>
      <c r="U144" s="13"/>
      <c r="V144" s="14"/>
      <c r="W144" s="14"/>
      <c r="X144" s="14"/>
      <c r="Y144" s="13"/>
    </row>
    <row r="145" spans="1:25">
      <c r="A145" s="1">
        <f>输入错误检查!B144</f>
        <v>0</v>
      </c>
      <c r="C145" s="8">
        <f>IF(原始数据!B145="","",原始数据!B145)</f>
        <v>4</v>
      </c>
      <c r="D145" s="8">
        <f>IF(原始数据!C145="","",原始数据!C145)</f>
        <v>15</v>
      </c>
      <c r="E145" s="8">
        <f>IF(原始数据!D145="","",原始数据!D145)</f>
        <v>14</v>
      </c>
      <c r="F145" s="8" t="str">
        <f>IF(原始数据!E145="","",原始数据!E145)</f>
        <v>WOLVES</v>
      </c>
      <c r="G145" s="8" t="str">
        <f>IF(原始数据!F145="","",原始数据!F145)</f>
        <v>SKY</v>
      </c>
      <c r="H145" s="8" t="str">
        <f>IF(原始数据!G145="","",原始数据!G145)</f>
        <v>加</v>
      </c>
      <c r="I145" s="8" t="str">
        <f>IF(原始数据!H145="","",原始数据!H145)</f>
        <v>上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3"/>
      <c r="T145" s="13"/>
      <c r="U145" s="13"/>
      <c r="V145" s="14"/>
      <c r="W145" s="14"/>
      <c r="X145" s="14"/>
      <c r="Y145" s="13"/>
    </row>
    <row r="146" spans="1:25">
      <c r="A146" s="1">
        <f>输入错误检查!B145</f>
        <v>0</v>
      </c>
      <c r="C146" s="8">
        <f>IF(原始数据!B146="","",原始数据!B146)</f>
        <v>4</v>
      </c>
      <c r="D146" s="8">
        <f>IF(原始数据!C146="","",原始数据!C146)</f>
        <v>15</v>
      </c>
      <c r="E146" s="8">
        <f>IF(原始数据!D146="","",原始数据!D146)</f>
        <v>14</v>
      </c>
      <c r="F146" s="8" t="str">
        <f>IF(原始数据!E146="","",原始数据!E146)</f>
        <v>WOLVES</v>
      </c>
      <c r="G146" s="8" t="str">
        <f>IF(原始数据!F146="","",原始数据!F146)</f>
        <v>SKY</v>
      </c>
      <c r="H146" s="8" t="str">
        <f>IF(原始数据!G146="","",原始数据!G146)</f>
        <v>加</v>
      </c>
      <c r="I146" s="8" t="str">
        <f>IF(原始数据!H146="","",原始数据!H146)</f>
        <v>下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3"/>
      <c r="T146" s="13"/>
      <c r="U146" s="13"/>
      <c r="V146" s="14"/>
      <c r="W146" s="14"/>
      <c r="X146" s="14"/>
      <c r="Y146" s="13"/>
    </row>
    <row r="147" spans="1:25">
      <c r="A147" s="1">
        <f>输入错误检查!B146</f>
        <v>0</v>
      </c>
      <c r="C147" s="8">
        <f>IF(原始数据!B147="","",原始数据!B147)</f>
        <v>4</v>
      </c>
      <c r="D147" s="8">
        <f>IF(原始数据!C147="","",原始数据!C147)</f>
        <v>15</v>
      </c>
      <c r="E147" s="8">
        <f>IF(原始数据!D147="","",原始数据!D147)</f>
        <v>16</v>
      </c>
      <c r="F147" s="8" t="str">
        <f>IF(原始数据!E147="","",原始数据!E147)</f>
        <v>DOU5</v>
      </c>
      <c r="G147" s="8" t="str">
        <f>IF(原始数据!F147="","",原始数据!F147)</f>
        <v>ITZY</v>
      </c>
      <c r="H147" s="8">
        <f>IF(原始数据!G147="","",原始数据!G147)</f>
        <v>1</v>
      </c>
      <c r="I147" s="8" t="str">
        <f>IF(原始数据!H147="","",原始数据!H147)</f>
        <v>上</v>
      </c>
      <c r="J147" s="18"/>
      <c r="K147" s="18"/>
      <c r="L147" s="18"/>
      <c r="M147" s="18"/>
      <c r="N147" s="18"/>
      <c r="O147" s="19"/>
      <c r="P147" s="19"/>
      <c r="Q147" s="19"/>
      <c r="R147" s="19"/>
      <c r="S147" s="13"/>
      <c r="T147" s="13"/>
      <c r="U147" s="13"/>
      <c r="V147" s="14"/>
      <c r="W147" s="14"/>
      <c r="X147" s="14"/>
      <c r="Y147" s="13"/>
    </row>
    <row r="148" spans="1:25">
      <c r="A148" s="1">
        <f>输入错误检查!B147</f>
        <v>0</v>
      </c>
      <c r="C148" s="8">
        <f>IF(原始数据!B148="","",原始数据!B148)</f>
        <v>4</v>
      </c>
      <c r="D148" s="8">
        <f>IF(原始数据!C148="","",原始数据!C148)</f>
        <v>15</v>
      </c>
      <c r="E148" s="8">
        <f>IF(原始数据!D148="","",原始数据!D148)</f>
        <v>16</v>
      </c>
      <c r="F148" s="8" t="str">
        <f>IF(原始数据!E148="","",原始数据!E148)</f>
        <v>DOU5</v>
      </c>
      <c r="G148" s="8" t="str">
        <f>IF(原始数据!F148="","",原始数据!F148)</f>
        <v>ITZY</v>
      </c>
      <c r="H148" s="8">
        <f>IF(原始数据!G148="","",原始数据!G148)</f>
        <v>1</v>
      </c>
      <c r="I148" s="8" t="str">
        <f>IF(原始数据!H148="","",原始数据!H148)</f>
        <v>下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3"/>
      <c r="T148" s="13"/>
      <c r="U148" s="13"/>
      <c r="V148" s="14"/>
      <c r="W148" s="14"/>
      <c r="X148" s="14"/>
      <c r="Y148" s="13"/>
    </row>
    <row r="149" spans="1:25">
      <c r="A149" s="1">
        <f>输入错误检查!B148</f>
        <v>0</v>
      </c>
      <c r="C149" s="8">
        <f>IF(原始数据!B149="","",原始数据!B149)</f>
        <v>4</v>
      </c>
      <c r="D149" s="8">
        <f>IF(原始数据!C149="","",原始数据!C149)</f>
        <v>15</v>
      </c>
      <c r="E149" s="8">
        <f>IF(原始数据!D149="","",原始数据!D149)</f>
        <v>16</v>
      </c>
      <c r="F149" s="8" t="str">
        <f>IF(原始数据!E149="","",原始数据!E149)</f>
        <v>DOU5</v>
      </c>
      <c r="G149" s="8" t="str">
        <f>IF(原始数据!F149="","",原始数据!F149)</f>
        <v>ITZY</v>
      </c>
      <c r="H149" s="8">
        <f>IF(原始数据!G149="","",原始数据!G149)</f>
        <v>2</v>
      </c>
      <c r="I149" s="8" t="str">
        <f>IF(原始数据!H149="","",原始数据!H149)</f>
        <v>上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3"/>
      <c r="T149" s="13"/>
      <c r="U149" s="13"/>
      <c r="V149" s="14"/>
      <c r="W149" s="14"/>
      <c r="X149" s="14"/>
      <c r="Y149" s="13"/>
    </row>
    <row r="150" spans="1:25">
      <c r="A150" s="1">
        <f>输入错误检查!B149</f>
        <v>0</v>
      </c>
      <c r="C150" s="8">
        <f>IF(原始数据!B150="","",原始数据!B150)</f>
        <v>4</v>
      </c>
      <c r="D150" s="8">
        <f>IF(原始数据!C150="","",原始数据!C150)</f>
        <v>15</v>
      </c>
      <c r="E150" s="8">
        <f>IF(原始数据!D150="","",原始数据!D150)</f>
        <v>16</v>
      </c>
      <c r="F150" s="8" t="str">
        <f>IF(原始数据!E150="","",原始数据!E150)</f>
        <v>DOU5</v>
      </c>
      <c r="G150" s="8" t="str">
        <f>IF(原始数据!F150="","",原始数据!F150)</f>
        <v>ITZY</v>
      </c>
      <c r="H150" s="8">
        <f>IF(原始数据!G150="","",原始数据!G150)</f>
        <v>2</v>
      </c>
      <c r="I150" s="8" t="str">
        <f>IF(原始数据!H150="","",原始数据!H150)</f>
        <v>下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3"/>
      <c r="T150" s="13"/>
      <c r="U150" s="13"/>
      <c r="V150" s="14"/>
      <c r="W150" s="14"/>
      <c r="X150" s="14"/>
      <c r="Y150" s="13"/>
    </row>
    <row r="151" spans="1:25">
      <c r="A151" s="1">
        <f>输入错误检查!B150</f>
        <v>0</v>
      </c>
      <c r="C151" s="8">
        <f>IF(原始数据!B151="","",原始数据!B151)</f>
        <v>4</v>
      </c>
      <c r="D151" s="8">
        <f>IF(原始数据!C151="","",原始数据!C151)</f>
        <v>15</v>
      </c>
      <c r="E151" s="8">
        <f>IF(原始数据!D151="","",原始数据!D151)</f>
        <v>16</v>
      </c>
      <c r="F151" s="8" t="str">
        <f>IF(原始数据!E151="","",原始数据!E151)</f>
        <v>DOU5</v>
      </c>
      <c r="G151" s="8" t="str">
        <f>IF(原始数据!F151="","",原始数据!F151)</f>
        <v>ITZY</v>
      </c>
      <c r="H151" s="8">
        <f>IF(原始数据!G151="","",原始数据!G151)</f>
        <v>3</v>
      </c>
      <c r="I151" s="8" t="str">
        <f>IF(原始数据!H151="","",原始数据!H151)</f>
        <v>上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3"/>
      <c r="T151" s="13"/>
      <c r="U151" s="13"/>
      <c r="V151" s="14"/>
      <c r="W151" s="14"/>
      <c r="X151" s="14"/>
      <c r="Y151" s="13"/>
    </row>
    <row r="152" spans="1:25">
      <c r="A152" s="1">
        <f>输入错误检查!B151</f>
        <v>0</v>
      </c>
      <c r="C152" s="8">
        <f>IF(原始数据!B152="","",原始数据!B152)</f>
        <v>4</v>
      </c>
      <c r="D152" s="8">
        <f>IF(原始数据!C152="","",原始数据!C152)</f>
        <v>15</v>
      </c>
      <c r="E152" s="8">
        <f>IF(原始数据!D152="","",原始数据!D152)</f>
        <v>16</v>
      </c>
      <c r="F152" s="8" t="str">
        <f>IF(原始数据!E152="","",原始数据!E152)</f>
        <v>DOU5</v>
      </c>
      <c r="G152" s="8" t="str">
        <f>IF(原始数据!F152="","",原始数据!F152)</f>
        <v>ITZY</v>
      </c>
      <c r="H152" s="8">
        <f>IF(原始数据!G152="","",原始数据!G152)</f>
        <v>3</v>
      </c>
      <c r="I152" s="8" t="str">
        <f>IF(原始数据!H152="","",原始数据!H152)</f>
        <v>下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3"/>
      <c r="T152" s="13"/>
      <c r="U152" s="13"/>
      <c r="V152" s="14"/>
      <c r="W152" s="14"/>
      <c r="X152" s="14"/>
      <c r="Y152" s="13"/>
    </row>
    <row r="153" spans="1:25">
      <c r="A153" s="1">
        <f>输入错误检查!B152</f>
        <v>0</v>
      </c>
      <c r="C153" s="8">
        <f>IF(原始数据!B153="","",原始数据!B153)</f>
        <v>4</v>
      </c>
      <c r="D153" s="8">
        <f>IF(原始数据!C153="","",原始数据!C153)</f>
        <v>15</v>
      </c>
      <c r="E153" s="8">
        <f>IF(原始数据!D153="","",原始数据!D153)</f>
        <v>16</v>
      </c>
      <c r="F153" s="8" t="str">
        <f>IF(原始数据!E153="","",原始数据!E153)</f>
        <v>DOU5</v>
      </c>
      <c r="G153" s="8" t="str">
        <f>IF(原始数据!F153="","",原始数据!F153)</f>
        <v>ITZY</v>
      </c>
      <c r="H153" s="8" t="str">
        <f>IF(原始数据!G153="","",原始数据!G153)</f>
        <v>加</v>
      </c>
      <c r="I153" s="8" t="str">
        <f>IF(原始数据!H153="","",原始数据!H153)</f>
        <v>上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3"/>
      <c r="T153" s="13"/>
      <c r="U153" s="13"/>
      <c r="V153" s="14"/>
      <c r="W153" s="14"/>
      <c r="X153" s="14"/>
      <c r="Y153" s="13"/>
    </row>
    <row r="154" spans="1:25">
      <c r="A154" s="1">
        <f>输入错误检查!B153</f>
        <v>0</v>
      </c>
      <c r="C154" s="8">
        <f>IF(原始数据!B154="","",原始数据!B154)</f>
        <v>4</v>
      </c>
      <c r="D154" s="8">
        <f>IF(原始数据!C154="","",原始数据!C154)</f>
        <v>15</v>
      </c>
      <c r="E154" s="8">
        <f>IF(原始数据!D154="","",原始数据!D154)</f>
        <v>16</v>
      </c>
      <c r="F154" s="8" t="str">
        <f>IF(原始数据!E154="","",原始数据!E154)</f>
        <v>DOU5</v>
      </c>
      <c r="G154" s="8" t="str">
        <f>IF(原始数据!F154="","",原始数据!F154)</f>
        <v>ITZY</v>
      </c>
      <c r="H154" s="8" t="str">
        <f>IF(原始数据!G154="","",原始数据!G154)</f>
        <v>加</v>
      </c>
      <c r="I154" s="8" t="str">
        <f>IF(原始数据!H154="","",原始数据!H154)</f>
        <v>下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3"/>
      <c r="T154" s="13"/>
      <c r="U154" s="13"/>
      <c r="V154" s="14"/>
      <c r="W154" s="14"/>
      <c r="X154" s="14"/>
      <c r="Y154" s="13"/>
    </row>
    <row r="155" spans="1:25">
      <c r="A155" s="1">
        <f>输入错误检查!B154</f>
        <v>0</v>
      </c>
      <c r="C155" s="8">
        <f>IF(原始数据!B155="","",原始数据!B155)</f>
        <v>4</v>
      </c>
      <c r="D155" s="8">
        <f>IF(原始数据!C155="","",原始数据!C155)</f>
        <v>15</v>
      </c>
      <c r="E155" s="8">
        <f>IF(原始数据!D155="","",原始数据!D155)</f>
        <v>18</v>
      </c>
      <c r="F155" s="8" t="str">
        <f>IF(原始数据!E155="","",原始数据!E155)</f>
        <v>GR</v>
      </c>
      <c r="G155" s="8" t="str">
        <f>IF(原始数据!F155="","",原始数据!F155)</f>
        <v>WBG</v>
      </c>
      <c r="H155" s="8">
        <f>IF(原始数据!G155="","",原始数据!G155)</f>
        <v>1</v>
      </c>
      <c r="I155" s="8" t="str">
        <f>IF(原始数据!H155="","",原始数据!H155)</f>
        <v>上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3"/>
      <c r="T155" s="13"/>
      <c r="U155" s="13"/>
      <c r="V155" s="14"/>
      <c r="W155" s="14"/>
      <c r="X155" s="14"/>
      <c r="Y155" s="13"/>
    </row>
    <row r="156" spans="1:25">
      <c r="A156" s="1">
        <f>输入错误检查!B155</f>
        <v>0</v>
      </c>
      <c r="C156" s="8">
        <f>IF(原始数据!B156="","",原始数据!B156)</f>
        <v>4</v>
      </c>
      <c r="D156" s="8">
        <f>IF(原始数据!C156="","",原始数据!C156)</f>
        <v>15</v>
      </c>
      <c r="E156" s="8">
        <f>IF(原始数据!D156="","",原始数据!D156)</f>
        <v>18</v>
      </c>
      <c r="F156" s="8" t="str">
        <f>IF(原始数据!E156="","",原始数据!E156)</f>
        <v>GR</v>
      </c>
      <c r="G156" s="8" t="str">
        <f>IF(原始数据!F156="","",原始数据!F156)</f>
        <v>WBG</v>
      </c>
      <c r="H156" s="8">
        <f>IF(原始数据!G156="","",原始数据!G156)</f>
        <v>1</v>
      </c>
      <c r="I156" s="8" t="str">
        <f>IF(原始数据!H156="","",原始数据!H156)</f>
        <v>下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3"/>
      <c r="T156" s="13"/>
      <c r="U156" s="13"/>
      <c r="V156" s="14"/>
      <c r="W156" s="14"/>
      <c r="X156" s="14"/>
      <c r="Y156" s="13"/>
    </row>
    <row r="157" spans="1:25">
      <c r="A157" s="1">
        <f>输入错误检查!B156</f>
        <v>0</v>
      </c>
      <c r="C157" s="8">
        <f>IF(原始数据!B157="","",原始数据!B157)</f>
        <v>4</v>
      </c>
      <c r="D157" s="8">
        <f>IF(原始数据!C157="","",原始数据!C157)</f>
        <v>15</v>
      </c>
      <c r="E157" s="8">
        <f>IF(原始数据!D157="","",原始数据!D157)</f>
        <v>18</v>
      </c>
      <c r="F157" s="8" t="str">
        <f>IF(原始数据!E157="","",原始数据!E157)</f>
        <v>GR</v>
      </c>
      <c r="G157" s="8" t="str">
        <f>IF(原始数据!F157="","",原始数据!F157)</f>
        <v>WBG</v>
      </c>
      <c r="H157" s="8">
        <f>IF(原始数据!G157="","",原始数据!G157)</f>
        <v>2</v>
      </c>
      <c r="I157" s="8" t="str">
        <f>IF(原始数据!H157="","",原始数据!H157)</f>
        <v>上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3"/>
      <c r="T157" s="13"/>
      <c r="U157" s="13"/>
      <c r="V157" s="14"/>
      <c r="W157" s="14"/>
      <c r="X157" s="14"/>
      <c r="Y157" s="13"/>
    </row>
    <row r="158" spans="1:25">
      <c r="A158" s="1">
        <f>输入错误检查!B157</f>
        <v>0</v>
      </c>
      <c r="C158" s="8">
        <f>IF(原始数据!B158="","",原始数据!B158)</f>
        <v>4</v>
      </c>
      <c r="D158" s="8">
        <f>IF(原始数据!C158="","",原始数据!C158)</f>
        <v>15</v>
      </c>
      <c r="E158" s="8">
        <f>IF(原始数据!D158="","",原始数据!D158)</f>
        <v>18</v>
      </c>
      <c r="F158" s="8" t="str">
        <f>IF(原始数据!E158="","",原始数据!E158)</f>
        <v>GR</v>
      </c>
      <c r="G158" s="8" t="str">
        <f>IF(原始数据!F158="","",原始数据!F158)</f>
        <v>WBG</v>
      </c>
      <c r="H158" s="8">
        <f>IF(原始数据!G158="","",原始数据!G158)</f>
        <v>2</v>
      </c>
      <c r="I158" s="8" t="str">
        <f>IF(原始数据!H158="","",原始数据!H158)</f>
        <v>下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3"/>
      <c r="T158" s="13"/>
      <c r="U158" s="13"/>
      <c r="V158" s="14"/>
      <c r="W158" s="14"/>
      <c r="X158" s="14"/>
      <c r="Y158" s="13"/>
    </row>
    <row r="159" spans="1:25">
      <c r="A159" s="1">
        <f>输入错误检查!B158</f>
        <v>0</v>
      </c>
      <c r="C159" s="8">
        <f>IF(原始数据!B159="","",原始数据!B159)</f>
        <v>4</v>
      </c>
      <c r="D159" s="8">
        <f>IF(原始数据!C159="","",原始数据!C159)</f>
        <v>15</v>
      </c>
      <c r="E159" s="8">
        <f>IF(原始数据!D159="","",原始数据!D159)</f>
        <v>18</v>
      </c>
      <c r="F159" s="8" t="str">
        <f>IF(原始数据!E159="","",原始数据!E159)</f>
        <v>GR</v>
      </c>
      <c r="G159" s="8" t="str">
        <f>IF(原始数据!F159="","",原始数据!F159)</f>
        <v>WBG</v>
      </c>
      <c r="H159" s="8">
        <f>IF(原始数据!G159="","",原始数据!G159)</f>
        <v>3</v>
      </c>
      <c r="I159" s="8" t="str">
        <f>IF(原始数据!H159="","",原始数据!H159)</f>
        <v>上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3"/>
      <c r="T159" s="13"/>
      <c r="U159" s="13"/>
      <c r="V159" s="14"/>
      <c r="W159" s="14"/>
      <c r="X159" s="14"/>
      <c r="Y159" s="13"/>
    </row>
    <row r="160" spans="1:25">
      <c r="A160" s="1">
        <f>输入错误检查!B159</f>
        <v>0</v>
      </c>
      <c r="C160" s="8">
        <f>IF(原始数据!B160="","",原始数据!B160)</f>
        <v>4</v>
      </c>
      <c r="D160" s="8">
        <f>IF(原始数据!C160="","",原始数据!C160)</f>
        <v>15</v>
      </c>
      <c r="E160" s="8">
        <f>IF(原始数据!D160="","",原始数据!D160)</f>
        <v>18</v>
      </c>
      <c r="F160" s="8" t="str">
        <f>IF(原始数据!E160="","",原始数据!E160)</f>
        <v>GR</v>
      </c>
      <c r="G160" s="8" t="str">
        <f>IF(原始数据!F160="","",原始数据!F160)</f>
        <v>WBG</v>
      </c>
      <c r="H160" s="8">
        <f>IF(原始数据!G160="","",原始数据!G160)</f>
        <v>3</v>
      </c>
      <c r="I160" s="8" t="str">
        <f>IF(原始数据!H160="","",原始数据!H160)</f>
        <v>下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3"/>
      <c r="T160" s="13"/>
      <c r="U160" s="13"/>
      <c r="V160" s="14"/>
      <c r="W160" s="14"/>
      <c r="X160" s="14"/>
      <c r="Y160" s="13"/>
    </row>
    <row r="161" spans="1:25">
      <c r="A161" s="1">
        <f>输入错误检查!B160</f>
        <v>0</v>
      </c>
      <c r="C161" s="8">
        <f>IF(原始数据!B161="","",原始数据!B161)</f>
        <v>4</v>
      </c>
      <c r="D161" s="8">
        <f>IF(原始数据!C161="","",原始数据!C161)</f>
        <v>15</v>
      </c>
      <c r="E161" s="8">
        <f>IF(原始数据!D161="","",原始数据!D161)</f>
        <v>18</v>
      </c>
      <c r="F161" s="8" t="str">
        <f>IF(原始数据!E161="","",原始数据!E161)</f>
        <v>GR</v>
      </c>
      <c r="G161" s="8" t="str">
        <f>IF(原始数据!F161="","",原始数据!F161)</f>
        <v>WBG</v>
      </c>
      <c r="H161" s="8" t="str">
        <f>IF(原始数据!G161="","",原始数据!G161)</f>
        <v>加</v>
      </c>
      <c r="I161" s="8" t="str">
        <f>IF(原始数据!H161="","",原始数据!H161)</f>
        <v>上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3"/>
      <c r="T161" s="13"/>
      <c r="U161" s="13"/>
      <c r="V161" s="14"/>
      <c r="W161" s="14"/>
      <c r="X161" s="14"/>
      <c r="Y161" s="13"/>
    </row>
    <row r="162" spans="1:25">
      <c r="A162" s="1">
        <f>输入错误检查!B161</f>
        <v>0</v>
      </c>
      <c r="C162" s="8">
        <f>IF(原始数据!B162="","",原始数据!B162)</f>
        <v>4</v>
      </c>
      <c r="D162" s="8">
        <f>IF(原始数据!C162="","",原始数据!C162)</f>
        <v>15</v>
      </c>
      <c r="E162" s="8">
        <f>IF(原始数据!D162="","",原始数据!D162)</f>
        <v>18</v>
      </c>
      <c r="F162" s="8" t="str">
        <f>IF(原始数据!E162="","",原始数据!E162)</f>
        <v>GR</v>
      </c>
      <c r="G162" s="8" t="str">
        <f>IF(原始数据!F162="","",原始数据!F162)</f>
        <v>WBG</v>
      </c>
      <c r="H162" s="8" t="str">
        <f>IF(原始数据!G162="","",原始数据!G162)</f>
        <v>加</v>
      </c>
      <c r="I162" s="8" t="str">
        <f>IF(原始数据!H162="","",原始数据!H162)</f>
        <v>下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3"/>
      <c r="T162" s="13"/>
      <c r="U162" s="13"/>
      <c r="V162" s="14"/>
      <c r="W162" s="14"/>
      <c r="X162" s="14"/>
      <c r="Y162" s="13"/>
    </row>
    <row r="163" spans="1:25">
      <c r="A163" s="1">
        <f>输入错误检查!B162</f>
        <v>0</v>
      </c>
      <c r="C163" s="8">
        <f>IF(原始数据!B163="","",原始数据!B163)</f>
        <v>4</v>
      </c>
      <c r="D163" s="8">
        <f>IF(原始数据!C163="","",原始数据!C163)</f>
        <v>16</v>
      </c>
      <c r="E163" s="8">
        <f>IF(原始数据!D163="","",原始数据!D163)</f>
        <v>12</v>
      </c>
      <c r="F163" s="8" t="str">
        <f>IF(原始数据!E163="","",原始数据!E163)</f>
        <v>AWG</v>
      </c>
      <c r="G163" s="8" t="str">
        <f>IF(原始数据!F163="","",原始数据!F163)</f>
        <v>AXIZ</v>
      </c>
      <c r="H163" s="8">
        <f>IF(原始数据!G163="","",原始数据!G163)</f>
        <v>1</v>
      </c>
      <c r="I163" s="8" t="str">
        <f>IF(原始数据!H163="","",原始数据!H163)</f>
        <v>上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3"/>
      <c r="T163" s="13"/>
      <c r="U163" s="13"/>
      <c r="V163" s="14"/>
      <c r="W163" s="14"/>
      <c r="X163" s="14"/>
      <c r="Y163" s="13"/>
    </row>
    <row r="164" spans="1:25">
      <c r="A164" s="1">
        <f>输入错误检查!B163</f>
        <v>0</v>
      </c>
      <c r="C164" s="8">
        <f>IF(原始数据!B164="","",原始数据!B164)</f>
        <v>4</v>
      </c>
      <c r="D164" s="8">
        <f>IF(原始数据!C164="","",原始数据!C164)</f>
        <v>16</v>
      </c>
      <c r="E164" s="8">
        <f>IF(原始数据!D164="","",原始数据!D164)</f>
        <v>12</v>
      </c>
      <c r="F164" s="8" t="str">
        <f>IF(原始数据!E164="","",原始数据!E164)</f>
        <v>AWG</v>
      </c>
      <c r="G164" s="8" t="str">
        <f>IF(原始数据!F164="","",原始数据!F164)</f>
        <v>AXIZ</v>
      </c>
      <c r="H164" s="8">
        <f>IF(原始数据!G164="","",原始数据!G164)</f>
        <v>1</v>
      </c>
      <c r="I164" s="8" t="str">
        <f>IF(原始数据!H164="","",原始数据!H164)</f>
        <v>下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3"/>
      <c r="T164" s="13"/>
      <c r="U164" s="13"/>
      <c r="V164" s="14"/>
      <c r="W164" s="14"/>
      <c r="X164" s="14"/>
      <c r="Y164" s="13"/>
    </row>
    <row r="165" spans="1:25">
      <c r="A165" s="1">
        <f>输入错误检查!B164</f>
        <v>0</v>
      </c>
      <c r="C165" s="8">
        <f>IF(原始数据!B165="","",原始数据!B165)</f>
        <v>4</v>
      </c>
      <c r="D165" s="8">
        <f>IF(原始数据!C165="","",原始数据!C165)</f>
        <v>16</v>
      </c>
      <c r="E165" s="8">
        <f>IF(原始数据!D165="","",原始数据!D165)</f>
        <v>12</v>
      </c>
      <c r="F165" s="8" t="str">
        <f>IF(原始数据!E165="","",原始数据!E165)</f>
        <v>AWG</v>
      </c>
      <c r="G165" s="8" t="str">
        <f>IF(原始数据!F165="","",原始数据!F165)</f>
        <v>AXIZ</v>
      </c>
      <c r="H165" s="8">
        <f>IF(原始数据!G165="","",原始数据!G165)</f>
        <v>2</v>
      </c>
      <c r="I165" s="8" t="str">
        <f>IF(原始数据!H165="","",原始数据!H165)</f>
        <v>上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3"/>
      <c r="T165" s="13"/>
      <c r="U165" s="13"/>
      <c r="V165" s="14"/>
      <c r="W165" s="14"/>
      <c r="X165" s="14"/>
      <c r="Y165" s="13"/>
    </row>
    <row r="166" spans="1:25">
      <c r="A166" s="1">
        <f>输入错误检查!B165</f>
        <v>0</v>
      </c>
      <c r="C166" s="8">
        <f>IF(原始数据!B166="","",原始数据!B166)</f>
        <v>4</v>
      </c>
      <c r="D166" s="8">
        <f>IF(原始数据!C166="","",原始数据!C166)</f>
        <v>16</v>
      </c>
      <c r="E166" s="8">
        <f>IF(原始数据!D166="","",原始数据!D166)</f>
        <v>12</v>
      </c>
      <c r="F166" s="8" t="str">
        <f>IF(原始数据!E166="","",原始数据!E166)</f>
        <v>AWG</v>
      </c>
      <c r="G166" s="8" t="str">
        <f>IF(原始数据!F166="","",原始数据!F166)</f>
        <v>AXIZ</v>
      </c>
      <c r="H166" s="8">
        <f>IF(原始数据!G166="","",原始数据!G166)</f>
        <v>2</v>
      </c>
      <c r="I166" s="8" t="str">
        <f>IF(原始数据!H166="","",原始数据!H166)</f>
        <v>下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3"/>
      <c r="T166" s="13"/>
      <c r="U166" s="13"/>
      <c r="V166" s="14"/>
      <c r="W166" s="14"/>
      <c r="X166" s="14"/>
      <c r="Y166" s="13"/>
    </row>
    <row r="167" spans="1:25">
      <c r="A167" s="1">
        <f>输入错误检查!B166</f>
        <v>0</v>
      </c>
      <c r="C167" s="8">
        <f>IF(原始数据!B167="","",原始数据!B167)</f>
        <v>4</v>
      </c>
      <c r="D167" s="8">
        <f>IF(原始数据!C167="","",原始数据!C167)</f>
        <v>16</v>
      </c>
      <c r="E167" s="8">
        <f>IF(原始数据!D167="","",原始数据!D167)</f>
        <v>12</v>
      </c>
      <c r="F167" s="8" t="str">
        <f>IF(原始数据!E167="","",原始数据!E167)</f>
        <v>AWG</v>
      </c>
      <c r="G167" s="8" t="str">
        <f>IF(原始数据!F167="","",原始数据!F167)</f>
        <v>AXIZ</v>
      </c>
      <c r="H167" s="8">
        <f>IF(原始数据!G167="","",原始数据!G167)</f>
        <v>3</v>
      </c>
      <c r="I167" s="8" t="str">
        <f>IF(原始数据!H167="","",原始数据!H167)</f>
        <v>上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3"/>
      <c r="T167" s="13"/>
      <c r="U167" s="13"/>
      <c r="V167" s="14"/>
      <c r="W167" s="14"/>
      <c r="X167" s="14"/>
      <c r="Y167" s="13"/>
    </row>
    <row r="168" spans="1:25">
      <c r="A168" s="1">
        <f>输入错误检查!B167</f>
        <v>0</v>
      </c>
      <c r="C168" s="8">
        <f>IF(原始数据!B168="","",原始数据!B168)</f>
        <v>4</v>
      </c>
      <c r="D168" s="8">
        <f>IF(原始数据!C168="","",原始数据!C168)</f>
        <v>16</v>
      </c>
      <c r="E168" s="8">
        <f>IF(原始数据!D168="","",原始数据!D168)</f>
        <v>12</v>
      </c>
      <c r="F168" s="8" t="str">
        <f>IF(原始数据!E168="","",原始数据!E168)</f>
        <v>AWG</v>
      </c>
      <c r="G168" s="8" t="str">
        <f>IF(原始数据!F168="","",原始数据!F168)</f>
        <v>AXIZ</v>
      </c>
      <c r="H168" s="8">
        <f>IF(原始数据!G168="","",原始数据!G168)</f>
        <v>3</v>
      </c>
      <c r="I168" s="8" t="str">
        <f>IF(原始数据!H168="","",原始数据!H168)</f>
        <v>下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3"/>
      <c r="T168" s="13"/>
      <c r="U168" s="13"/>
      <c r="V168" s="14"/>
      <c r="W168" s="14"/>
      <c r="X168" s="14"/>
      <c r="Y168" s="13"/>
    </row>
    <row r="169" spans="1:25">
      <c r="A169" s="1">
        <f>输入错误检查!B168</f>
        <v>0</v>
      </c>
      <c r="C169" s="8">
        <f>IF(原始数据!B169="","",原始数据!B169)</f>
        <v>4</v>
      </c>
      <c r="D169" s="8">
        <f>IF(原始数据!C169="","",原始数据!C169)</f>
        <v>16</v>
      </c>
      <c r="E169" s="8">
        <f>IF(原始数据!D169="","",原始数据!D169)</f>
        <v>12</v>
      </c>
      <c r="F169" s="8" t="str">
        <f>IF(原始数据!E169="","",原始数据!E169)</f>
        <v>AWG</v>
      </c>
      <c r="G169" s="8" t="str">
        <f>IF(原始数据!F169="","",原始数据!F169)</f>
        <v>AXIZ</v>
      </c>
      <c r="H169" s="8" t="str">
        <f>IF(原始数据!G169="","",原始数据!G169)</f>
        <v>加</v>
      </c>
      <c r="I169" s="8" t="str">
        <f>IF(原始数据!H169="","",原始数据!H169)</f>
        <v>上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3"/>
      <c r="T169" s="13"/>
      <c r="U169" s="13"/>
      <c r="V169" s="14"/>
      <c r="W169" s="14"/>
      <c r="X169" s="14"/>
      <c r="Y169" s="13"/>
    </row>
    <row r="170" spans="1:25">
      <c r="A170" s="1">
        <f>输入错误检查!B169</f>
        <v>0</v>
      </c>
      <c r="C170" s="8">
        <f>IF(原始数据!B170="","",原始数据!B170)</f>
        <v>4</v>
      </c>
      <c r="D170" s="8">
        <f>IF(原始数据!C170="","",原始数据!C170)</f>
        <v>16</v>
      </c>
      <c r="E170" s="8">
        <f>IF(原始数据!D170="","",原始数据!D170)</f>
        <v>12</v>
      </c>
      <c r="F170" s="8" t="str">
        <f>IF(原始数据!E170="","",原始数据!E170)</f>
        <v>AWG</v>
      </c>
      <c r="G170" s="8" t="str">
        <f>IF(原始数据!F170="","",原始数据!F170)</f>
        <v>AXIZ</v>
      </c>
      <c r="H170" s="8" t="str">
        <f>IF(原始数据!G170="","",原始数据!G170)</f>
        <v>加</v>
      </c>
      <c r="I170" s="8" t="str">
        <f>IF(原始数据!H170="","",原始数据!H170)</f>
        <v>下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3"/>
      <c r="T170" s="13"/>
      <c r="U170" s="13"/>
      <c r="V170" s="14"/>
      <c r="W170" s="14"/>
      <c r="X170" s="14"/>
      <c r="Y170" s="13"/>
    </row>
    <row r="171" spans="1:25">
      <c r="A171" s="1">
        <f>输入错误检查!B170</f>
        <v>0</v>
      </c>
      <c r="C171" s="8">
        <f>IF(原始数据!B171="","",原始数据!B171)</f>
        <v>4</v>
      </c>
      <c r="D171" s="8">
        <f>IF(原始数据!C171="","",原始数据!C171)</f>
        <v>16</v>
      </c>
      <c r="E171" s="8">
        <f>IF(原始数据!D171="","",原始数据!D171)</f>
        <v>14</v>
      </c>
      <c r="F171" s="8" t="str">
        <f>IF(原始数据!E171="","",原始数据!E171)</f>
        <v>RC</v>
      </c>
      <c r="G171" s="8" t="str">
        <f>IF(原始数据!F171="","",原始数据!F171)</f>
        <v>OMNI</v>
      </c>
      <c r="H171" s="8">
        <f>IF(原始数据!G171="","",原始数据!G171)</f>
        <v>1</v>
      </c>
      <c r="I171" s="8" t="str">
        <f>IF(原始数据!H171="","",原始数据!H171)</f>
        <v>上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3"/>
      <c r="T171" s="13"/>
      <c r="U171" s="13"/>
      <c r="V171" s="14"/>
      <c r="W171" s="14"/>
      <c r="X171" s="14"/>
      <c r="Y171" s="13"/>
    </row>
    <row r="172" spans="1:25">
      <c r="A172" s="1">
        <f>输入错误检查!B171</f>
        <v>0</v>
      </c>
      <c r="C172" s="8">
        <f>IF(原始数据!B172="","",原始数据!B172)</f>
        <v>4</v>
      </c>
      <c r="D172" s="8">
        <f>IF(原始数据!C172="","",原始数据!C172)</f>
        <v>16</v>
      </c>
      <c r="E172" s="8">
        <f>IF(原始数据!D172="","",原始数据!D172)</f>
        <v>14</v>
      </c>
      <c r="F172" s="8" t="str">
        <f>IF(原始数据!E172="","",原始数据!E172)</f>
        <v>RC</v>
      </c>
      <c r="G172" s="8" t="str">
        <f>IF(原始数据!F172="","",原始数据!F172)</f>
        <v>OMNI</v>
      </c>
      <c r="H172" s="8">
        <f>IF(原始数据!G172="","",原始数据!G172)</f>
        <v>1</v>
      </c>
      <c r="I172" s="8" t="str">
        <f>IF(原始数据!H172="","",原始数据!H172)</f>
        <v>下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3"/>
      <c r="T172" s="13"/>
      <c r="U172" s="13"/>
      <c r="V172" s="14"/>
      <c r="W172" s="14"/>
      <c r="X172" s="14"/>
      <c r="Y172" s="13"/>
    </row>
    <row r="173" spans="1:25">
      <c r="A173" s="1">
        <f>输入错误检查!B172</f>
        <v>0</v>
      </c>
      <c r="C173" s="8">
        <f>IF(原始数据!B173="","",原始数据!B173)</f>
        <v>4</v>
      </c>
      <c r="D173" s="8">
        <f>IF(原始数据!C173="","",原始数据!C173)</f>
        <v>16</v>
      </c>
      <c r="E173" s="8">
        <f>IF(原始数据!D173="","",原始数据!D173)</f>
        <v>14</v>
      </c>
      <c r="F173" s="8" t="str">
        <f>IF(原始数据!E173="","",原始数据!E173)</f>
        <v>RC</v>
      </c>
      <c r="G173" s="8" t="str">
        <f>IF(原始数据!F173="","",原始数据!F173)</f>
        <v>OMNI</v>
      </c>
      <c r="H173" s="8">
        <f>IF(原始数据!G173="","",原始数据!G173)</f>
        <v>2</v>
      </c>
      <c r="I173" s="8" t="str">
        <f>IF(原始数据!H173="","",原始数据!H173)</f>
        <v>上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3"/>
      <c r="T173" s="13"/>
      <c r="U173" s="13"/>
      <c r="V173" s="14"/>
      <c r="W173" s="14"/>
      <c r="X173" s="14"/>
      <c r="Y173" s="13"/>
    </row>
    <row r="174" spans="1:25">
      <c r="A174" s="1">
        <f>输入错误检查!B173</f>
        <v>0</v>
      </c>
      <c r="C174" s="8">
        <f>IF(原始数据!B174="","",原始数据!B174)</f>
        <v>4</v>
      </c>
      <c r="D174" s="8">
        <f>IF(原始数据!C174="","",原始数据!C174)</f>
        <v>16</v>
      </c>
      <c r="E174" s="8">
        <f>IF(原始数据!D174="","",原始数据!D174)</f>
        <v>14</v>
      </c>
      <c r="F174" s="8" t="str">
        <f>IF(原始数据!E174="","",原始数据!E174)</f>
        <v>RC</v>
      </c>
      <c r="G174" s="8" t="str">
        <f>IF(原始数据!F174="","",原始数据!F174)</f>
        <v>OMNI</v>
      </c>
      <c r="H174" s="8">
        <f>IF(原始数据!G174="","",原始数据!G174)</f>
        <v>2</v>
      </c>
      <c r="I174" s="8" t="str">
        <f>IF(原始数据!H174="","",原始数据!H174)</f>
        <v>下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3"/>
      <c r="T174" s="13"/>
      <c r="U174" s="13"/>
      <c r="V174" s="14"/>
      <c r="W174" s="14"/>
      <c r="X174" s="14"/>
      <c r="Y174" s="13"/>
    </row>
    <row r="175" spans="1:25">
      <c r="A175" s="1">
        <f>输入错误检查!B174</f>
        <v>0</v>
      </c>
      <c r="C175" s="8">
        <f>IF(原始数据!B175="","",原始数据!B175)</f>
        <v>4</v>
      </c>
      <c r="D175" s="8">
        <f>IF(原始数据!C175="","",原始数据!C175)</f>
        <v>16</v>
      </c>
      <c r="E175" s="8">
        <f>IF(原始数据!D175="","",原始数据!D175)</f>
        <v>14</v>
      </c>
      <c r="F175" s="8" t="str">
        <f>IF(原始数据!E175="","",原始数据!E175)</f>
        <v>RC</v>
      </c>
      <c r="G175" s="8" t="str">
        <f>IF(原始数据!F175="","",原始数据!F175)</f>
        <v>OMNI</v>
      </c>
      <c r="H175" s="8">
        <f>IF(原始数据!G175="","",原始数据!G175)</f>
        <v>3</v>
      </c>
      <c r="I175" s="8" t="str">
        <f>IF(原始数据!H175="","",原始数据!H175)</f>
        <v>上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3"/>
      <c r="T175" s="13"/>
      <c r="U175" s="13"/>
      <c r="V175" s="14"/>
      <c r="W175" s="14"/>
      <c r="X175" s="14"/>
      <c r="Y175" s="13"/>
    </row>
    <row r="176" spans="1:25">
      <c r="A176" s="1">
        <f>输入错误检查!B175</f>
        <v>0</v>
      </c>
      <c r="C176" s="8">
        <f>IF(原始数据!B176="","",原始数据!B176)</f>
        <v>4</v>
      </c>
      <c r="D176" s="8">
        <f>IF(原始数据!C176="","",原始数据!C176)</f>
        <v>16</v>
      </c>
      <c r="E176" s="8">
        <f>IF(原始数据!D176="","",原始数据!D176)</f>
        <v>14</v>
      </c>
      <c r="F176" s="8" t="str">
        <f>IF(原始数据!E176="","",原始数据!E176)</f>
        <v>RC</v>
      </c>
      <c r="G176" s="8" t="str">
        <f>IF(原始数据!F176="","",原始数据!F176)</f>
        <v>OMNI</v>
      </c>
      <c r="H176" s="8">
        <f>IF(原始数据!G176="","",原始数据!G176)</f>
        <v>3</v>
      </c>
      <c r="I176" s="8" t="str">
        <f>IF(原始数据!H176="","",原始数据!H176)</f>
        <v>下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3"/>
      <c r="T176" s="13"/>
      <c r="U176" s="13"/>
      <c r="V176" s="14"/>
      <c r="W176" s="14"/>
      <c r="X176" s="14"/>
      <c r="Y176" s="13"/>
    </row>
    <row r="177" spans="1:25">
      <c r="A177" s="1">
        <f>输入错误检查!B176</f>
        <v>0</v>
      </c>
      <c r="C177" s="8">
        <f>IF(原始数据!B177="","",原始数据!B177)</f>
        <v>4</v>
      </c>
      <c r="D177" s="8">
        <f>IF(原始数据!C177="","",原始数据!C177)</f>
        <v>16</v>
      </c>
      <c r="E177" s="8">
        <f>IF(原始数据!D177="","",原始数据!D177)</f>
        <v>14</v>
      </c>
      <c r="F177" s="8" t="str">
        <f>IF(原始数据!E177="","",原始数据!E177)</f>
        <v>RC</v>
      </c>
      <c r="G177" s="8" t="str">
        <f>IF(原始数据!F177="","",原始数据!F177)</f>
        <v>OMNI</v>
      </c>
      <c r="H177" s="8" t="str">
        <f>IF(原始数据!G177="","",原始数据!G177)</f>
        <v>加</v>
      </c>
      <c r="I177" s="8" t="str">
        <f>IF(原始数据!H177="","",原始数据!H177)</f>
        <v>上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3"/>
      <c r="T177" s="13"/>
      <c r="U177" s="13"/>
      <c r="V177" s="14"/>
      <c r="W177" s="14"/>
      <c r="X177" s="14"/>
      <c r="Y177" s="13"/>
    </row>
    <row r="178" spans="1:25">
      <c r="A178" s="1">
        <f>输入错误检查!B177</f>
        <v>0</v>
      </c>
      <c r="C178" s="8">
        <f>IF(原始数据!B178="","",原始数据!B178)</f>
        <v>4</v>
      </c>
      <c r="D178" s="8">
        <f>IF(原始数据!C178="","",原始数据!C178)</f>
        <v>16</v>
      </c>
      <c r="E178" s="8">
        <f>IF(原始数据!D178="","",原始数据!D178)</f>
        <v>14</v>
      </c>
      <c r="F178" s="8" t="str">
        <f>IF(原始数据!E178="","",原始数据!E178)</f>
        <v>RC</v>
      </c>
      <c r="G178" s="8" t="str">
        <f>IF(原始数据!F178="","",原始数据!F178)</f>
        <v>OMNI</v>
      </c>
      <c r="H178" s="8" t="str">
        <f>IF(原始数据!G178="","",原始数据!G178)</f>
        <v>加</v>
      </c>
      <c r="I178" s="8" t="str">
        <f>IF(原始数据!H178="","",原始数据!H178)</f>
        <v>下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3"/>
      <c r="T178" s="13"/>
      <c r="U178" s="13"/>
      <c r="V178" s="14"/>
      <c r="W178" s="14"/>
      <c r="X178" s="14"/>
      <c r="Y178" s="13"/>
    </row>
    <row r="179" spans="1:25">
      <c r="A179" s="1">
        <f>输入错误检查!B178</f>
        <v>0</v>
      </c>
      <c r="C179" s="8">
        <f>IF(原始数据!B179="","",原始数据!B179)</f>
        <v>4</v>
      </c>
      <c r="D179" s="8">
        <f>IF(原始数据!C179="","",原始数据!C179)</f>
        <v>16</v>
      </c>
      <c r="E179" s="8">
        <f>IF(原始数据!D179="","",原始数据!D179)</f>
        <v>16</v>
      </c>
      <c r="F179" s="8" t="str">
        <f>IF(原始数据!E179="","",原始数据!E179)</f>
        <v>RD</v>
      </c>
      <c r="G179" s="8" t="str">
        <f>IF(原始数据!F179="","",原始数据!F179)</f>
        <v>ZETA</v>
      </c>
      <c r="H179" s="8">
        <f>IF(原始数据!G179="","",原始数据!G179)</f>
        <v>1</v>
      </c>
      <c r="I179" s="8" t="str">
        <f>IF(原始数据!H179="","",原始数据!H179)</f>
        <v>上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3"/>
      <c r="T179" s="13"/>
      <c r="U179" s="13"/>
      <c r="V179" s="14"/>
      <c r="W179" s="14"/>
      <c r="X179" s="14"/>
      <c r="Y179" s="13"/>
    </row>
    <row r="180" spans="1:25">
      <c r="A180" s="1">
        <f>输入错误检查!B179</f>
        <v>0</v>
      </c>
      <c r="C180" s="8">
        <f>IF(原始数据!B180="","",原始数据!B180)</f>
        <v>4</v>
      </c>
      <c r="D180" s="8">
        <f>IF(原始数据!C180="","",原始数据!C180)</f>
        <v>16</v>
      </c>
      <c r="E180" s="8">
        <f>IF(原始数据!D180="","",原始数据!D180)</f>
        <v>16</v>
      </c>
      <c r="F180" s="8" t="str">
        <f>IF(原始数据!E180="","",原始数据!E180)</f>
        <v>RD</v>
      </c>
      <c r="G180" s="8" t="str">
        <f>IF(原始数据!F180="","",原始数据!F180)</f>
        <v>ZETA</v>
      </c>
      <c r="H180" s="8">
        <f>IF(原始数据!G180="","",原始数据!G180)</f>
        <v>1</v>
      </c>
      <c r="I180" s="8" t="str">
        <f>IF(原始数据!H180="","",原始数据!H180)</f>
        <v>下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3"/>
      <c r="T180" s="13"/>
      <c r="U180" s="13"/>
      <c r="V180" s="14"/>
      <c r="W180" s="14"/>
      <c r="X180" s="14"/>
      <c r="Y180" s="13"/>
    </row>
    <row r="181" spans="1:25">
      <c r="A181" s="1">
        <f>输入错误检查!B180</f>
        <v>0</v>
      </c>
      <c r="C181" s="8">
        <f>IF(原始数据!B181="","",原始数据!B181)</f>
        <v>4</v>
      </c>
      <c r="D181" s="8">
        <f>IF(原始数据!C181="","",原始数据!C181)</f>
        <v>16</v>
      </c>
      <c r="E181" s="8">
        <f>IF(原始数据!D181="","",原始数据!D181)</f>
        <v>16</v>
      </c>
      <c r="F181" s="8" t="str">
        <f>IF(原始数据!E181="","",原始数据!E181)</f>
        <v>RD</v>
      </c>
      <c r="G181" s="8" t="str">
        <f>IF(原始数据!F181="","",原始数据!F181)</f>
        <v>ZETA</v>
      </c>
      <c r="H181" s="8">
        <f>IF(原始数据!G181="","",原始数据!G181)</f>
        <v>2</v>
      </c>
      <c r="I181" s="8" t="str">
        <f>IF(原始数据!H181="","",原始数据!H181)</f>
        <v>上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3"/>
      <c r="T181" s="13"/>
      <c r="U181" s="13"/>
      <c r="V181" s="14"/>
      <c r="W181" s="14"/>
      <c r="X181" s="14"/>
      <c r="Y181" s="13"/>
    </row>
    <row r="182" spans="1:25">
      <c r="A182" s="1">
        <f>输入错误检查!B181</f>
        <v>0</v>
      </c>
      <c r="C182" s="8">
        <f>IF(原始数据!B182="","",原始数据!B182)</f>
        <v>4</v>
      </c>
      <c r="D182" s="8">
        <f>IF(原始数据!C182="","",原始数据!C182)</f>
        <v>16</v>
      </c>
      <c r="E182" s="8">
        <f>IF(原始数据!D182="","",原始数据!D182)</f>
        <v>16</v>
      </c>
      <c r="F182" s="8" t="str">
        <f>IF(原始数据!E182="","",原始数据!E182)</f>
        <v>RD</v>
      </c>
      <c r="G182" s="8" t="str">
        <f>IF(原始数据!F182="","",原始数据!F182)</f>
        <v>ZETA</v>
      </c>
      <c r="H182" s="8">
        <f>IF(原始数据!G182="","",原始数据!G182)</f>
        <v>2</v>
      </c>
      <c r="I182" s="8" t="str">
        <f>IF(原始数据!H182="","",原始数据!H182)</f>
        <v>下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3"/>
      <c r="T182" s="13"/>
      <c r="U182" s="13"/>
      <c r="V182" s="14"/>
      <c r="W182" s="14"/>
      <c r="X182" s="14"/>
      <c r="Y182" s="13"/>
    </row>
    <row r="183" spans="1:25">
      <c r="A183" s="1">
        <f>输入错误检查!B182</f>
        <v>0</v>
      </c>
      <c r="C183" s="8">
        <f>IF(原始数据!B183="","",原始数据!B183)</f>
        <v>4</v>
      </c>
      <c r="D183" s="8">
        <f>IF(原始数据!C183="","",原始数据!C183)</f>
        <v>16</v>
      </c>
      <c r="E183" s="8">
        <f>IF(原始数据!D183="","",原始数据!D183)</f>
        <v>16</v>
      </c>
      <c r="F183" s="8" t="str">
        <f>IF(原始数据!E183="","",原始数据!E183)</f>
        <v>RD</v>
      </c>
      <c r="G183" s="8" t="str">
        <f>IF(原始数据!F183="","",原始数据!F183)</f>
        <v>ZETA</v>
      </c>
      <c r="H183" s="8">
        <f>IF(原始数据!G183="","",原始数据!G183)</f>
        <v>3</v>
      </c>
      <c r="I183" s="8" t="str">
        <f>IF(原始数据!H183="","",原始数据!H183)</f>
        <v>上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3"/>
      <c r="T183" s="13"/>
      <c r="U183" s="13"/>
      <c r="V183" s="14"/>
      <c r="W183" s="14"/>
      <c r="X183" s="14"/>
      <c r="Y183" s="13"/>
    </row>
    <row r="184" spans="1:25">
      <c r="A184" s="1">
        <f>输入错误检查!B183</f>
        <v>0</v>
      </c>
      <c r="C184" s="8">
        <f>IF(原始数据!B184="","",原始数据!B184)</f>
        <v>4</v>
      </c>
      <c r="D184" s="8">
        <f>IF(原始数据!C184="","",原始数据!C184)</f>
        <v>16</v>
      </c>
      <c r="E184" s="8">
        <f>IF(原始数据!D184="","",原始数据!D184)</f>
        <v>16</v>
      </c>
      <c r="F184" s="8" t="str">
        <f>IF(原始数据!E184="","",原始数据!E184)</f>
        <v>RD</v>
      </c>
      <c r="G184" s="8" t="str">
        <f>IF(原始数据!F184="","",原始数据!F184)</f>
        <v>ZETA</v>
      </c>
      <c r="H184" s="8">
        <f>IF(原始数据!G184="","",原始数据!G184)</f>
        <v>3</v>
      </c>
      <c r="I184" s="8" t="str">
        <f>IF(原始数据!H184="","",原始数据!H184)</f>
        <v>下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3"/>
      <c r="T184" s="13"/>
      <c r="U184" s="13"/>
      <c r="V184" s="14"/>
      <c r="W184" s="14"/>
      <c r="X184" s="14"/>
      <c r="Y184" s="13"/>
    </row>
    <row r="185" spans="1:25">
      <c r="A185" s="1">
        <f>输入错误检查!B184</f>
        <v>0</v>
      </c>
      <c r="C185" s="8">
        <f>IF(原始数据!B185="","",原始数据!B185)</f>
        <v>4</v>
      </c>
      <c r="D185" s="8">
        <f>IF(原始数据!C185="","",原始数据!C185)</f>
        <v>16</v>
      </c>
      <c r="E185" s="8">
        <f>IF(原始数据!D185="","",原始数据!D185)</f>
        <v>16</v>
      </c>
      <c r="F185" s="8" t="str">
        <f>IF(原始数据!E185="","",原始数据!E185)</f>
        <v>RD</v>
      </c>
      <c r="G185" s="8" t="str">
        <f>IF(原始数据!F185="","",原始数据!F185)</f>
        <v>ZETA</v>
      </c>
      <c r="H185" s="8" t="str">
        <f>IF(原始数据!G185="","",原始数据!G185)</f>
        <v>加</v>
      </c>
      <c r="I185" s="8" t="str">
        <f>IF(原始数据!H185="","",原始数据!H185)</f>
        <v>上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3"/>
      <c r="T185" s="13"/>
      <c r="U185" s="13"/>
      <c r="V185" s="14"/>
      <c r="W185" s="14"/>
      <c r="X185" s="14"/>
      <c r="Y185" s="13"/>
    </row>
    <row r="186" spans="1:25">
      <c r="A186" s="1">
        <f>输入错误检查!B185</f>
        <v>0</v>
      </c>
      <c r="C186" s="8">
        <f>IF(原始数据!B186="","",原始数据!B186)</f>
        <v>4</v>
      </c>
      <c r="D186" s="8">
        <f>IF(原始数据!C186="","",原始数据!C186)</f>
        <v>16</v>
      </c>
      <c r="E186" s="8">
        <f>IF(原始数据!D186="","",原始数据!D186)</f>
        <v>16</v>
      </c>
      <c r="F186" s="8" t="str">
        <f>IF(原始数据!E186="","",原始数据!E186)</f>
        <v>RD</v>
      </c>
      <c r="G186" s="8" t="str">
        <f>IF(原始数据!F186="","",原始数据!F186)</f>
        <v>ZETA</v>
      </c>
      <c r="H186" s="8" t="str">
        <f>IF(原始数据!G186="","",原始数据!G186)</f>
        <v>加</v>
      </c>
      <c r="I186" s="8" t="str">
        <f>IF(原始数据!H186="","",原始数据!H186)</f>
        <v>下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3"/>
      <c r="T186" s="13"/>
      <c r="U186" s="13"/>
      <c r="V186" s="14"/>
      <c r="W186" s="14"/>
      <c r="X186" s="14"/>
      <c r="Y186" s="13"/>
    </row>
    <row r="187" spans="1:25">
      <c r="A187" s="1">
        <f>输入错误检查!B186</f>
        <v>0</v>
      </c>
      <c r="C187" s="8">
        <f>IF(原始数据!B187="","",原始数据!B187)</f>
        <v>4</v>
      </c>
      <c r="D187" s="8">
        <f>IF(原始数据!C187="","",原始数据!C187)</f>
        <v>16</v>
      </c>
      <c r="E187" s="8">
        <f>IF(原始数据!D187="","",原始数据!D187)</f>
        <v>18</v>
      </c>
      <c r="F187" s="8" t="str">
        <f>IF(原始数据!E187="","",原始数据!E187)</f>
        <v>RVL</v>
      </c>
      <c r="G187" s="8" t="str">
        <f>IF(原始数据!F187="","",原始数据!F187)</f>
        <v>FL</v>
      </c>
      <c r="H187" s="8">
        <f>IF(原始数据!G187="","",原始数据!G187)</f>
        <v>1</v>
      </c>
      <c r="I187" s="8" t="str">
        <f>IF(原始数据!H187="","",原始数据!H187)</f>
        <v>上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3"/>
      <c r="T187" s="13"/>
      <c r="U187" s="13"/>
      <c r="V187" s="14"/>
      <c r="W187" s="14"/>
      <c r="X187" s="14"/>
      <c r="Y187" s="13"/>
    </row>
    <row r="188" spans="1:25">
      <c r="A188" s="1">
        <f>输入错误检查!B187</f>
        <v>0</v>
      </c>
      <c r="C188" s="8">
        <f>IF(原始数据!B188="","",原始数据!B188)</f>
        <v>4</v>
      </c>
      <c r="D188" s="8">
        <f>IF(原始数据!C188="","",原始数据!C188)</f>
        <v>16</v>
      </c>
      <c r="E188" s="8">
        <f>IF(原始数据!D188="","",原始数据!D188)</f>
        <v>18</v>
      </c>
      <c r="F188" s="8" t="str">
        <f>IF(原始数据!E188="","",原始数据!E188)</f>
        <v>RVL</v>
      </c>
      <c r="G188" s="8" t="str">
        <f>IF(原始数据!F188="","",原始数据!F188)</f>
        <v>FL</v>
      </c>
      <c r="H188" s="8">
        <f>IF(原始数据!G188="","",原始数据!G188)</f>
        <v>1</v>
      </c>
      <c r="I188" s="8" t="str">
        <f>IF(原始数据!H188="","",原始数据!H188)</f>
        <v>下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3"/>
      <c r="T188" s="13"/>
      <c r="U188" s="13"/>
      <c r="V188" s="14"/>
      <c r="W188" s="14"/>
      <c r="X188" s="14"/>
      <c r="Y188" s="13"/>
    </row>
    <row r="189" spans="1:25">
      <c r="A189" s="1">
        <f>输入错误检查!B188</f>
        <v>0</v>
      </c>
      <c r="C189" s="8">
        <f>IF(原始数据!B189="","",原始数据!B189)</f>
        <v>4</v>
      </c>
      <c r="D189" s="8">
        <f>IF(原始数据!C189="","",原始数据!C189)</f>
        <v>16</v>
      </c>
      <c r="E189" s="8">
        <f>IF(原始数据!D189="","",原始数据!D189)</f>
        <v>18</v>
      </c>
      <c r="F189" s="8" t="str">
        <f>IF(原始数据!E189="","",原始数据!E189)</f>
        <v>RVL</v>
      </c>
      <c r="G189" s="8" t="str">
        <f>IF(原始数据!F189="","",原始数据!F189)</f>
        <v>FL</v>
      </c>
      <c r="H189" s="8">
        <f>IF(原始数据!G189="","",原始数据!G189)</f>
        <v>2</v>
      </c>
      <c r="I189" s="8" t="str">
        <f>IF(原始数据!H189="","",原始数据!H189)</f>
        <v>上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3"/>
      <c r="T189" s="13"/>
      <c r="U189" s="13"/>
      <c r="V189" s="14"/>
      <c r="W189" s="14"/>
      <c r="X189" s="14"/>
      <c r="Y189" s="13"/>
    </row>
    <row r="190" spans="1:25">
      <c r="A190" s="1">
        <f>输入错误检查!B189</f>
        <v>0</v>
      </c>
      <c r="C190" s="8">
        <f>IF(原始数据!B190="","",原始数据!B190)</f>
        <v>4</v>
      </c>
      <c r="D190" s="8">
        <f>IF(原始数据!C190="","",原始数据!C190)</f>
        <v>16</v>
      </c>
      <c r="E190" s="8">
        <f>IF(原始数据!D190="","",原始数据!D190)</f>
        <v>18</v>
      </c>
      <c r="F190" s="8" t="str">
        <f>IF(原始数据!E190="","",原始数据!E190)</f>
        <v>RVL</v>
      </c>
      <c r="G190" s="8" t="str">
        <f>IF(原始数据!F190="","",原始数据!F190)</f>
        <v>FL</v>
      </c>
      <c r="H190" s="8">
        <f>IF(原始数据!G190="","",原始数据!G190)</f>
        <v>2</v>
      </c>
      <c r="I190" s="8" t="str">
        <f>IF(原始数据!H190="","",原始数据!H190)</f>
        <v>下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3"/>
      <c r="T190" s="13"/>
      <c r="U190" s="13"/>
      <c r="V190" s="14"/>
      <c r="W190" s="14"/>
      <c r="X190" s="14"/>
      <c r="Y190" s="13"/>
    </row>
    <row r="191" spans="1:25">
      <c r="A191" s="1">
        <f>输入错误检查!B190</f>
        <v>0</v>
      </c>
      <c r="C191" s="8">
        <f>IF(原始数据!B191="","",原始数据!B191)</f>
        <v>4</v>
      </c>
      <c r="D191" s="8">
        <f>IF(原始数据!C191="","",原始数据!C191)</f>
        <v>16</v>
      </c>
      <c r="E191" s="8">
        <f>IF(原始数据!D191="","",原始数据!D191)</f>
        <v>18</v>
      </c>
      <c r="F191" s="8" t="str">
        <f>IF(原始数据!E191="","",原始数据!E191)</f>
        <v>RVL</v>
      </c>
      <c r="G191" s="8" t="str">
        <f>IF(原始数据!F191="","",原始数据!F191)</f>
        <v>FL</v>
      </c>
      <c r="H191" s="8">
        <f>IF(原始数据!G191="","",原始数据!G191)</f>
        <v>3</v>
      </c>
      <c r="I191" s="8" t="str">
        <f>IF(原始数据!H191="","",原始数据!H191)</f>
        <v>上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3"/>
      <c r="T191" s="13"/>
      <c r="U191" s="13"/>
      <c r="V191" s="14"/>
      <c r="W191" s="14"/>
      <c r="X191" s="14"/>
      <c r="Y191" s="13"/>
    </row>
    <row r="192" spans="1:25">
      <c r="A192" s="1">
        <f>输入错误检查!B191</f>
        <v>0</v>
      </c>
      <c r="C192" s="8">
        <f>IF(原始数据!B192="","",原始数据!B192)</f>
        <v>4</v>
      </c>
      <c r="D192" s="8">
        <f>IF(原始数据!C192="","",原始数据!C192)</f>
        <v>16</v>
      </c>
      <c r="E192" s="8">
        <f>IF(原始数据!D192="","",原始数据!D192)</f>
        <v>18</v>
      </c>
      <c r="F192" s="8" t="str">
        <f>IF(原始数据!E192="","",原始数据!E192)</f>
        <v>RVL</v>
      </c>
      <c r="G192" s="8" t="str">
        <f>IF(原始数据!F192="","",原始数据!F192)</f>
        <v>FL</v>
      </c>
      <c r="H192" s="8">
        <f>IF(原始数据!G192="","",原始数据!G192)</f>
        <v>3</v>
      </c>
      <c r="I192" s="8" t="str">
        <f>IF(原始数据!H192="","",原始数据!H192)</f>
        <v>下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3"/>
      <c r="T192" s="13"/>
      <c r="U192" s="13"/>
      <c r="V192" s="14"/>
      <c r="W192" s="14"/>
      <c r="X192" s="14"/>
      <c r="Y192" s="13"/>
    </row>
    <row r="193" spans="1:25">
      <c r="A193" s="1">
        <f>输入错误检查!B192</f>
        <v>0</v>
      </c>
      <c r="C193" s="8">
        <f>IF(原始数据!B193="","",原始数据!B193)</f>
        <v>4</v>
      </c>
      <c r="D193" s="8">
        <f>IF(原始数据!C193="","",原始数据!C193)</f>
        <v>16</v>
      </c>
      <c r="E193" s="8">
        <f>IF(原始数据!D193="","",原始数据!D193)</f>
        <v>18</v>
      </c>
      <c r="F193" s="8" t="str">
        <f>IF(原始数据!E193="","",原始数据!E193)</f>
        <v>RVL</v>
      </c>
      <c r="G193" s="8" t="str">
        <f>IF(原始数据!F193="","",原始数据!F193)</f>
        <v>FL</v>
      </c>
      <c r="H193" s="8" t="str">
        <f>IF(原始数据!G193="","",原始数据!G193)</f>
        <v>加</v>
      </c>
      <c r="I193" s="8" t="str">
        <f>IF(原始数据!H193="","",原始数据!H193)</f>
        <v>上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3"/>
      <c r="T193" s="13"/>
      <c r="U193" s="13"/>
      <c r="V193" s="14"/>
      <c r="W193" s="14"/>
      <c r="X193" s="14"/>
      <c r="Y193" s="13"/>
    </row>
    <row r="194" spans="1:25">
      <c r="A194" s="1">
        <f>输入错误检查!B193</f>
        <v>0</v>
      </c>
      <c r="C194" s="8">
        <f>IF(原始数据!B194="","",原始数据!B194)</f>
        <v>4</v>
      </c>
      <c r="D194" s="8">
        <f>IF(原始数据!C194="","",原始数据!C194)</f>
        <v>16</v>
      </c>
      <c r="E194" s="8">
        <f>IF(原始数据!D194="","",原始数据!D194)</f>
        <v>18</v>
      </c>
      <c r="F194" s="8" t="str">
        <f>IF(原始数据!E194="","",原始数据!E194)</f>
        <v>RVL</v>
      </c>
      <c r="G194" s="8" t="str">
        <f>IF(原始数据!F194="","",原始数据!F194)</f>
        <v>FL</v>
      </c>
      <c r="H194" s="8" t="str">
        <f>IF(原始数据!G194="","",原始数据!G194)</f>
        <v>加</v>
      </c>
      <c r="I194" s="8" t="str">
        <f>IF(原始数据!H194="","",原始数据!H194)</f>
        <v>下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3"/>
      <c r="T194" s="13"/>
      <c r="U194" s="13"/>
      <c r="V194" s="14"/>
      <c r="W194" s="14"/>
      <c r="X194" s="14"/>
      <c r="Y194" s="13"/>
    </row>
    <row r="195" spans="1:25">
      <c r="A195" s="1">
        <f>输入错误检查!B194</f>
        <v>0</v>
      </c>
      <c r="C195" s="8">
        <f>IF(原始数据!B195="","",原始数据!B195)</f>
        <v>4</v>
      </c>
      <c r="D195" s="8">
        <f>IF(原始数据!C195="","",原始数据!C195)</f>
        <v>17</v>
      </c>
      <c r="E195" s="8">
        <f>IF(原始数据!D195="","",原始数据!D195)</f>
        <v>12</v>
      </c>
      <c r="F195" s="8" t="str">
        <f>IF(原始数据!E195="","",原始数据!E195)</f>
        <v>TE</v>
      </c>
      <c r="G195" s="8" t="str">
        <f>IF(原始数据!F195="","",原始数据!F195)</f>
        <v>ITZY</v>
      </c>
      <c r="H195" s="8">
        <f>IF(原始数据!G195="","",原始数据!G195)</f>
        <v>1</v>
      </c>
      <c r="I195" s="8" t="str">
        <f>IF(原始数据!H195="","",原始数据!H195)</f>
        <v>上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3"/>
      <c r="T195" s="13"/>
      <c r="U195" s="13"/>
      <c r="V195" s="14"/>
      <c r="W195" s="14"/>
      <c r="X195" s="14"/>
      <c r="Y195" s="13"/>
    </row>
    <row r="196" spans="1:25">
      <c r="A196" s="1">
        <f>输入错误检查!B195</f>
        <v>0</v>
      </c>
      <c r="C196" s="8">
        <f>IF(原始数据!B196="","",原始数据!B196)</f>
        <v>4</v>
      </c>
      <c r="D196" s="8">
        <f>IF(原始数据!C196="","",原始数据!C196)</f>
        <v>17</v>
      </c>
      <c r="E196" s="8">
        <f>IF(原始数据!D196="","",原始数据!D196)</f>
        <v>12</v>
      </c>
      <c r="F196" s="8" t="str">
        <f>IF(原始数据!E196="","",原始数据!E196)</f>
        <v>TE</v>
      </c>
      <c r="G196" s="8" t="str">
        <f>IF(原始数据!F196="","",原始数据!F196)</f>
        <v>ITZY</v>
      </c>
      <c r="H196" s="8">
        <f>IF(原始数据!G196="","",原始数据!G196)</f>
        <v>1</v>
      </c>
      <c r="I196" s="8" t="str">
        <f>IF(原始数据!H196="","",原始数据!H196)</f>
        <v>下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3"/>
      <c r="T196" s="13"/>
      <c r="U196" s="13"/>
      <c r="V196" s="14"/>
      <c r="W196" s="14"/>
      <c r="X196" s="14"/>
      <c r="Y196" s="13"/>
    </row>
    <row r="197" spans="1:25">
      <c r="A197" s="1">
        <f>输入错误检查!B196</f>
        <v>0</v>
      </c>
      <c r="C197" s="8">
        <f>IF(原始数据!B197="","",原始数据!B197)</f>
        <v>4</v>
      </c>
      <c r="D197" s="8">
        <f>IF(原始数据!C197="","",原始数据!C197)</f>
        <v>17</v>
      </c>
      <c r="E197" s="8">
        <f>IF(原始数据!D197="","",原始数据!D197)</f>
        <v>12</v>
      </c>
      <c r="F197" s="8" t="str">
        <f>IF(原始数据!E197="","",原始数据!E197)</f>
        <v>TE</v>
      </c>
      <c r="G197" s="8" t="str">
        <f>IF(原始数据!F197="","",原始数据!F197)</f>
        <v>ITZY</v>
      </c>
      <c r="H197" s="8">
        <f>IF(原始数据!G197="","",原始数据!G197)</f>
        <v>2</v>
      </c>
      <c r="I197" s="8" t="str">
        <f>IF(原始数据!H197="","",原始数据!H197)</f>
        <v>上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3"/>
      <c r="T197" s="13"/>
      <c r="U197" s="13"/>
      <c r="V197" s="14"/>
      <c r="W197" s="14"/>
      <c r="X197" s="14"/>
      <c r="Y197" s="13"/>
    </row>
    <row r="198" spans="1:25">
      <c r="A198" s="1">
        <f>输入错误检查!B197</f>
        <v>0</v>
      </c>
      <c r="C198" s="8">
        <f>IF(原始数据!B198="","",原始数据!B198)</f>
        <v>4</v>
      </c>
      <c r="D198" s="8">
        <f>IF(原始数据!C198="","",原始数据!C198)</f>
        <v>17</v>
      </c>
      <c r="E198" s="8">
        <f>IF(原始数据!D198="","",原始数据!D198)</f>
        <v>12</v>
      </c>
      <c r="F198" s="8" t="str">
        <f>IF(原始数据!E198="","",原始数据!E198)</f>
        <v>TE</v>
      </c>
      <c r="G198" s="8" t="str">
        <f>IF(原始数据!F198="","",原始数据!F198)</f>
        <v>ITZY</v>
      </c>
      <c r="H198" s="8">
        <f>IF(原始数据!G198="","",原始数据!G198)</f>
        <v>2</v>
      </c>
      <c r="I198" s="8" t="str">
        <f>IF(原始数据!H198="","",原始数据!H198)</f>
        <v>下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3"/>
      <c r="T198" s="13"/>
      <c r="U198" s="13"/>
      <c r="V198" s="14"/>
      <c r="W198" s="14"/>
      <c r="X198" s="14"/>
      <c r="Y198" s="13"/>
    </row>
    <row r="199" spans="1:25">
      <c r="A199" s="1">
        <f>输入错误检查!B198</f>
        <v>0</v>
      </c>
      <c r="C199" s="8">
        <f>IF(原始数据!B199="","",原始数据!B199)</f>
        <v>4</v>
      </c>
      <c r="D199" s="8">
        <f>IF(原始数据!C199="","",原始数据!C199)</f>
        <v>17</v>
      </c>
      <c r="E199" s="8">
        <f>IF(原始数据!D199="","",原始数据!D199)</f>
        <v>12</v>
      </c>
      <c r="F199" s="8" t="str">
        <f>IF(原始数据!E199="","",原始数据!E199)</f>
        <v>TE</v>
      </c>
      <c r="G199" s="8" t="str">
        <f>IF(原始数据!F199="","",原始数据!F199)</f>
        <v>ITZY</v>
      </c>
      <c r="H199" s="8">
        <f>IF(原始数据!G199="","",原始数据!G199)</f>
        <v>3</v>
      </c>
      <c r="I199" s="8" t="str">
        <f>IF(原始数据!H199="","",原始数据!H199)</f>
        <v>上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3"/>
      <c r="T199" s="13"/>
      <c r="U199" s="13"/>
      <c r="V199" s="14"/>
      <c r="W199" s="14"/>
      <c r="X199" s="14"/>
      <c r="Y199" s="13"/>
    </row>
    <row r="200" spans="1:25">
      <c r="A200" s="1">
        <f>输入错误检查!B199</f>
        <v>0</v>
      </c>
      <c r="C200" s="8">
        <f>IF(原始数据!B200="","",原始数据!B200)</f>
        <v>4</v>
      </c>
      <c r="D200" s="8">
        <f>IF(原始数据!C200="","",原始数据!C200)</f>
        <v>17</v>
      </c>
      <c r="E200" s="8">
        <f>IF(原始数据!D200="","",原始数据!D200)</f>
        <v>12</v>
      </c>
      <c r="F200" s="8" t="str">
        <f>IF(原始数据!E200="","",原始数据!E200)</f>
        <v>TE</v>
      </c>
      <c r="G200" s="8" t="str">
        <f>IF(原始数据!F200="","",原始数据!F200)</f>
        <v>ITZY</v>
      </c>
      <c r="H200" s="8">
        <f>IF(原始数据!G200="","",原始数据!G200)</f>
        <v>3</v>
      </c>
      <c r="I200" s="8" t="str">
        <f>IF(原始数据!H200="","",原始数据!H200)</f>
        <v>下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3"/>
      <c r="T200" s="13"/>
      <c r="U200" s="13"/>
      <c r="V200" s="14"/>
      <c r="W200" s="14"/>
      <c r="X200" s="14"/>
      <c r="Y200" s="13"/>
    </row>
    <row r="201" spans="1:25">
      <c r="A201" s="1">
        <f>输入错误检查!B200</f>
        <v>0</v>
      </c>
      <c r="C201" s="8">
        <f>IF(原始数据!B201="","",原始数据!B201)</f>
        <v>4</v>
      </c>
      <c r="D201" s="8">
        <f>IF(原始数据!C201="","",原始数据!C201)</f>
        <v>17</v>
      </c>
      <c r="E201" s="8">
        <f>IF(原始数据!D201="","",原始数据!D201)</f>
        <v>12</v>
      </c>
      <c r="F201" s="8" t="str">
        <f>IF(原始数据!E201="","",原始数据!E201)</f>
        <v>TE</v>
      </c>
      <c r="G201" s="8" t="str">
        <f>IF(原始数据!F201="","",原始数据!F201)</f>
        <v>ITZY</v>
      </c>
      <c r="H201" s="8" t="str">
        <f>IF(原始数据!G201="","",原始数据!G201)</f>
        <v>加</v>
      </c>
      <c r="I201" s="8" t="str">
        <f>IF(原始数据!H201="","",原始数据!H201)</f>
        <v>上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3"/>
      <c r="T201" s="13"/>
      <c r="U201" s="13"/>
      <c r="V201" s="14"/>
      <c r="W201" s="14"/>
      <c r="X201" s="14"/>
      <c r="Y201" s="13"/>
    </row>
    <row r="202" spans="1:25">
      <c r="A202" s="1">
        <f>输入错误检查!B201</f>
        <v>0</v>
      </c>
      <c r="C202" s="8">
        <f>IF(原始数据!B202="","",原始数据!B202)</f>
        <v>4</v>
      </c>
      <c r="D202" s="8">
        <f>IF(原始数据!C202="","",原始数据!C202)</f>
        <v>17</v>
      </c>
      <c r="E202" s="8">
        <f>IF(原始数据!D202="","",原始数据!D202)</f>
        <v>12</v>
      </c>
      <c r="F202" s="8" t="str">
        <f>IF(原始数据!E202="","",原始数据!E202)</f>
        <v>TE</v>
      </c>
      <c r="G202" s="8" t="str">
        <f>IF(原始数据!F202="","",原始数据!F202)</f>
        <v>ITZY</v>
      </c>
      <c r="H202" s="8" t="str">
        <f>IF(原始数据!G202="","",原始数据!G202)</f>
        <v>加</v>
      </c>
      <c r="I202" s="8" t="str">
        <f>IF(原始数据!H202="","",原始数据!H202)</f>
        <v>下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3"/>
      <c r="T202" s="13"/>
      <c r="U202" s="13"/>
      <c r="V202" s="14"/>
      <c r="W202" s="14"/>
      <c r="X202" s="14"/>
      <c r="Y202" s="13"/>
    </row>
    <row r="203" spans="1:25">
      <c r="A203" s="1">
        <f>输入错误检查!B202</f>
        <v>0</v>
      </c>
      <c r="C203" s="8">
        <f>IF(原始数据!B203="","",原始数据!B203)</f>
        <v>4</v>
      </c>
      <c r="D203" s="8">
        <f>IF(原始数据!C203="","",原始数据!C203)</f>
        <v>17</v>
      </c>
      <c r="E203" s="8">
        <f>IF(原始数据!D203="","",原始数据!D203)</f>
        <v>14</v>
      </c>
      <c r="F203" s="8" t="str">
        <f>IF(原始数据!E203="","",原始数据!E203)</f>
        <v>GG</v>
      </c>
      <c r="G203" s="8" t="str">
        <f>IF(原始数据!F203="","",原始数据!F203)</f>
        <v>SKY</v>
      </c>
      <c r="H203" s="8">
        <f>IF(原始数据!G203="","",原始数据!G203)</f>
        <v>1</v>
      </c>
      <c r="I203" s="8" t="str">
        <f>IF(原始数据!H203="","",原始数据!H203)</f>
        <v>上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3"/>
      <c r="T203" s="13"/>
      <c r="U203" s="13"/>
      <c r="V203" s="14"/>
      <c r="W203" s="14"/>
      <c r="X203" s="14"/>
      <c r="Y203" s="13"/>
    </row>
    <row r="204" spans="1:25">
      <c r="A204" s="1">
        <f>输入错误检查!B203</f>
        <v>0</v>
      </c>
      <c r="C204" s="8">
        <f>IF(原始数据!B204="","",原始数据!B204)</f>
        <v>4</v>
      </c>
      <c r="D204" s="8">
        <f>IF(原始数据!C204="","",原始数据!C204)</f>
        <v>17</v>
      </c>
      <c r="E204" s="8">
        <f>IF(原始数据!D204="","",原始数据!D204)</f>
        <v>14</v>
      </c>
      <c r="F204" s="8" t="str">
        <f>IF(原始数据!E204="","",原始数据!E204)</f>
        <v>GG</v>
      </c>
      <c r="G204" s="8" t="str">
        <f>IF(原始数据!F204="","",原始数据!F204)</f>
        <v>SKY</v>
      </c>
      <c r="H204" s="8">
        <f>IF(原始数据!G204="","",原始数据!G204)</f>
        <v>1</v>
      </c>
      <c r="I204" s="8" t="str">
        <f>IF(原始数据!H204="","",原始数据!H204)</f>
        <v>下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3"/>
      <c r="T204" s="13"/>
      <c r="U204" s="13"/>
      <c r="V204" s="14"/>
      <c r="W204" s="14"/>
      <c r="X204" s="14"/>
      <c r="Y204" s="13"/>
    </row>
    <row r="205" spans="1:25">
      <c r="A205" s="1">
        <f>输入错误检查!B204</f>
        <v>0</v>
      </c>
      <c r="C205" s="8">
        <f>IF(原始数据!B205="","",原始数据!B205)</f>
        <v>4</v>
      </c>
      <c r="D205" s="8">
        <f>IF(原始数据!C205="","",原始数据!C205)</f>
        <v>17</v>
      </c>
      <c r="E205" s="8">
        <f>IF(原始数据!D205="","",原始数据!D205)</f>
        <v>14</v>
      </c>
      <c r="F205" s="8" t="str">
        <f>IF(原始数据!E205="","",原始数据!E205)</f>
        <v>GG</v>
      </c>
      <c r="G205" s="8" t="str">
        <f>IF(原始数据!F205="","",原始数据!F205)</f>
        <v>SKY</v>
      </c>
      <c r="H205" s="8">
        <f>IF(原始数据!G205="","",原始数据!G205)</f>
        <v>2</v>
      </c>
      <c r="I205" s="8" t="str">
        <f>IF(原始数据!H205="","",原始数据!H205)</f>
        <v>上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3"/>
      <c r="T205" s="13"/>
      <c r="U205" s="13"/>
      <c r="V205" s="14"/>
      <c r="W205" s="14"/>
      <c r="X205" s="14"/>
      <c r="Y205" s="13"/>
    </row>
    <row r="206" spans="1:25">
      <c r="A206" s="1">
        <f>输入错误检查!B205</f>
        <v>0</v>
      </c>
      <c r="C206" s="8">
        <f>IF(原始数据!B206="","",原始数据!B206)</f>
        <v>4</v>
      </c>
      <c r="D206" s="8">
        <f>IF(原始数据!C206="","",原始数据!C206)</f>
        <v>17</v>
      </c>
      <c r="E206" s="8">
        <f>IF(原始数据!D206="","",原始数据!D206)</f>
        <v>14</v>
      </c>
      <c r="F206" s="8" t="str">
        <f>IF(原始数据!E206="","",原始数据!E206)</f>
        <v>GG</v>
      </c>
      <c r="G206" s="8" t="str">
        <f>IF(原始数据!F206="","",原始数据!F206)</f>
        <v>SKY</v>
      </c>
      <c r="H206" s="8">
        <f>IF(原始数据!G206="","",原始数据!G206)</f>
        <v>2</v>
      </c>
      <c r="I206" s="8" t="str">
        <f>IF(原始数据!H206="","",原始数据!H206)</f>
        <v>下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3"/>
      <c r="T206" s="13"/>
      <c r="U206" s="13"/>
      <c r="V206" s="14"/>
      <c r="W206" s="14"/>
      <c r="X206" s="14"/>
      <c r="Y206" s="13"/>
    </row>
    <row r="207" spans="1:25">
      <c r="A207" s="1">
        <f>输入错误检查!B206</f>
        <v>0</v>
      </c>
      <c r="C207" s="8">
        <f>IF(原始数据!B207="","",原始数据!B207)</f>
        <v>4</v>
      </c>
      <c r="D207" s="8">
        <f>IF(原始数据!C207="","",原始数据!C207)</f>
        <v>17</v>
      </c>
      <c r="E207" s="8">
        <f>IF(原始数据!D207="","",原始数据!D207)</f>
        <v>14</v>
      </c>
      <c r="F207" s="8" t="str">
        <f>IF(原始数据!E207="","",原始数据!E207)</f>
        <v>GG</v>
      </c>
      <c r="G207" s="8" t="str">
        <f>IF(原始数据!F207="","",原始数据!F207)</f>
        <v>SKY</v>
      </c>
      <c r="H207" s="8">
        <f>IF(原始数据!G207="","",原始数据!G207)</f>
        <v>3</v>
      </c>
      <c r="I207" s="8" t="str">
        <f>IF(原始数据!H207="","",原始数据!H207)</f>
        <v>上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3"/>
      <c r="T207" s="13"/>
      <c r="U207" s="13"/>
      <c r="V207" s="14"/>
      <c r="W207" s="14"/>
      <c r="X207" s="14"/>
      <c r="Y207" s="13"/>
    </row>
    <row r="208" spans="1:25">
      <c r="A208" s="1">
        <f>输入错误检查!B207</f>
        <v>0</v>
      </c>
      <c r="C208" s="8">
        <f>IF(原始数据!B208="","",原始数据!B208)</f>
        <v>4</v>
      </c>
      <c r="D208" s="8">
        <f>IF(原始数据!C208="","",原始数据!C208)</f>
        <v>17</v>
      </c>
      <c r="E208" s="8">
        <f>IF(原始数据!D208="","",原始数据!D208)</f>
        <v>14</v>
      </c>
      <c r="F208" s="8" t="str">
        <f>IF(原始数据!E208="","",原始数据!E208)</f>
        <v>GG</v>
      </c>
      <c r="G208" s="8" t="str">
        <f>IF(原始数据!F208="","",原始数据!F208)</f>
        <v>SKY</v>
      </c>
      <c r="H208" s="8">
        <f>IF(原始数据!G208="","",原始数据!G208)</f>
        <v>3</v>
      </c>
      <c r="I208" s="8" t="str">
        <f>IF(原始数据!H208="","",原始数据!H208)</f>
        <v>下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3"/>
      <c r="T208" s="13"/>
      <c r="U208" s="13"/>
      <c r="V208" s="14"/>
      <c r="W208" s="14"/>
      <c r="X208" s="14"/>
      <c r="Y208" s="13"/>
    </row>
    <row r="209" spans="1:25">
      <c r="A209" s="1">
        <f>输入错误检查!B208</f>
        <v>0</v>
      </c>
      <c r="C209" s="8">
        <f>IF(原始数据!B209="","",原始数据!B209)</f>
        <v>4</v>
      </c>
      <c r="D209" s="8">
        <f>IF(原始数据!C209="","",原始数据!C209)</f>
        <v>17</v>
      </c>
      <c r="E209" s="8">
        <f>IF(原始数据!D209="","",原始数据!D209)</f>
        <v>14</v>
      </c>
      <c r="F209" s="8" t="str">
        <f>IF(原始数据!E209="","",原始数据!E209)</f>
        <v>GG</v>
      </c>
      <c r="G209" s="8" t="str">
        <f>IF(原始数据!F209="","",原始数据!F209)</f>
        <v>SKY</v>
      </c>
      <c r="H209" s="8" t="str">
        <f>IF(原始数据!G209="","",原始数据!G209)</f>
        <v>加</v>
      </c>
      <c r="I209" s="8" t="str">
        <f>IF(原始数据!H209="","",原始数据!H209)</f>
        <v>上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3"/>
      <c r="T209" s="13"/>
      <c r="U209" s="13"/>
      <c r="V209" s="14"/>
      <c r="W209" s="14"/>
      <c r="X209" s="14"/>
      <c r="Y209" s="13"/>
    </row>
    <row r="210" spans="1:25">
      <c r="A210" s="1">
        <f>输入错误检查!B209</f>
        <v>0</v>
      </c>
      <c r="C210" s="8">
        <f>IF(原始数据!B210="","",原始数据!B210)</f>
        <v>4</v>
      </c>
      <c r="D210" s="8">
        <f>IF(原始数据!C210="","",原始数据!C210)</f>
        <v>17</v>
      </c>
      <c r="E210" s="8">
        <f>IF(原始数据!D210="","",原始数据!D210)</f>
        <v>14</v>
      </c>
      <c r="F210" s="8" t="str">
        <f>IF(原始数据!E210="","",原始数据!E210)</f>
        <v>GG</v>
      </c>
      <c r="G210" s="8" t="str">
        <f>IF(原始数据!F210="","",原始数据!F210)</f>
        <v>SKY</v>
      </c>
      <c r="H210" s="8" t="str">
        <f>IF(原始数据!G210="","",原始数据!G210)</f>
        <v>加</v>
      </c>
      <c r="I210" s="8" t="str">
        <f>IF(原始数据!H210="","",原始数据!H210)</f>
        <v>下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3"/>
      <c r="T210" s="13"/>
      <c r="U210" s="13"/>
      <c r="V210" s="14"/>
      <c r="W210" s="14"/>
      <c r="X210" s="14"/>
      <c r="Y210" s="13"/>
    </row>
    <row r="211" spans="1:25">
      <c r="A211" s="1">
        <f>输入错误检查!B210</f>
        <v>0</v>
      </c>
      <c r="C211" s="8">
        <f>IF(原始数据!B211="","",原始数据!B211)</f>
        <v>4</v>
      </c>
      <c r="D211" s="8">
        <f>IF(原始数据!C211="","",原始数据!C211)</f>
        <v>17</v>
      </c>
      <c r="E211" s="8">
        <f>IF(原始数据!D211="","",原始数据!D211)</f>
        <v>16</v>
      </c>
      <c r="F211" s="8" t="str">
        <f>IF(原始数据!E211="","",原始数据!E211)</f>
        <v>ZZZ</v>
      </c>
      <c r="G211" s="8" t="str">
        <f>IF(原始数据!F211="","",原始数据!F211)</f>
        <v>MRC</v>
      </c>
      <c r="H211" s="8">
        <f>IF(原始数据!G211="","",原始数据!G211)</f>
        <v>1</v>
      </c>
      <c r="I211" s="8" t="str">
        <f>IF(原始数据!H211="","",原始数据!H211)</f>
        <v>上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3"/>
      <c r="T211" s="13"/>
      <c r="U211" s="13"/>
      <c r="V211" s="14"/>
      <c r="W211" s="14"/>
      <c r="X211" s="14"/>
      <c r="Y211" s="13"/>
    </row>
    <row r="212" spans="1:25">
      <c r="A212" s="1">
        <f>输入错误检查!B211</f>
        <v>0</v>
      </c>
      <c r="C212" s="8">
        <f>IF(原始数据!B212="","",原始数据!B212)</f>
        <v>4</v>
      </c>
      <c r="D212" s="8">
        <f>IF(原始数据!C212="","",原始数据!C212)</f>
        <v>17</v>
      </c>
      <c r="E212" s="8">
        <f>IF(原始数据!D212="","",原始数据!D212)</f>
        <v>16</v>
      </c>
      <c r="F212" s="8" t="str">
        <f>IF(原始数据!E212="","",原始数据!E212)</f>
        <v>ZZZ</v>
      </c>
      <c r="G212" s="8" t="str">
        <f>IF(原始数据!F212="","",原始数据!F212)</f>
        <v>MRC</v>
      </c>
      <c r="H212" s="8">
        <f>IF(原始数据!G212="","",原始数据!G212)</f>
        <v>1</v>
      </c>
      <c r="I212" s="8" t="str">
        <f>IF(原始数据!H212="","",原始数据!H212)</f>
        <v>下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3"/>
      <c r="T212" s="13"/>
      <c r="U212" s="13"/>
      <c r="V212" s="14"/>
      <c r="W212" s="14"/>
      <c r="X212" s="14"/>
      <c r="Y212" s="13"/>
    </row>
    <row r="213" spans="1:25">
      <c r="A213" s="1">
        <f>输入错误检查!B212</f>
        <v>0</v>
      </c>
      <c r="C213" s="8">
        <f>IF(原始数据!B213="","",原始数据!B213)</f>
        <v>4</v>
      </c>
      <c r="D213" s="8">
        <f>IF(原始数据!C213="","",原始数据!C213)</f>
        <v>17</v>
      </c>
      <c r="E213" s="8">
        <f>IF(原始数据!D213="","",原始数据!D213)</f>
        <v>16</v>
      </c>
      <c r="F213" s="8" t="str">
        <f>IF(原始数据!E213="","",原始数据!E213)</f>
        <v>ZZZ</v>
      </c>
      <c r="G213" s="8" t="str">
        <f>IF(原始数据!F213="","",原始数据!F213)</f>
        <v>MRC</v>
      </c>
      <c r="H213" s="8">
        <f>IF(原始数据!G213="","",原始数据!G213)</f>
        <v>2</v>
      </c>
      <c r="I213" s="8" t="str">
        <f>IF(原始数据!H213="","",原始数据!H213)</f>
        <v>上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3"/>
      <c r="T213" s="13"/>
      <c r="U213" s="13"/>
      <c r="V213" s="14"/>
      <c r="W213" s="14"/>
      <c r="X213" s="14"/>
      <c r="Y213" s="13"/>
    </row>
    <row r="214" spans="1:25">
      <c r="A214" s="1">
        <f>输入错误检查!B213</f>
        <v>0</v>
      </c>
      <c r="C214" s="8">
        <f>IF(原始数据!B214="","",原始数据!B214)</f>
        <v>4</v>
      </c>
      <c r="D214" s="8">
        <f>IF(原始数据!C214="","",原始数据!C214)</f>
        <v>17</v>
      </c>
      <c r="E214" s="8">
        <f>IF(原始数据!D214="","",原始数据!D214)</f>
        <v>16</v>
      </c>
      <c r="F214" s="8" t="str">
        <f>IF(原始数据!E214="","",原始数据!E214)</f>
        <v>ZZZ</v>
      </c>
      <c r="G214" s="8" t="str">
        <f>IF(原始数据!F214="","",原始数据!F214)</f>
        <v>MRC</v>
      </c>
      <c r="H214" s="8">
        <f>IF(原始数据!G214="","",原始数据!G214)</f>
        <v>2</v>
      </c>
      <c r="I214" s="8" t="str">
        <f>IF(原始数据!H214="","",原始数据!H214)</f>
        <v>下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3"/>
      <c r="T214" s="13"/>
      <c r="U214" s="13"/>
      <c r="V214" s="14"/>
      <c r="W214" s="14"/>
      <c r="X214" s="14"/>
      <c r="Y214" s="13"/>
    </row>
    <row r="215" spans="1:25">
      <c r="A215" s="1">
        <f>输入错误检查!B214</f>
        <v>0</v>
      </c>
      <c r="C215" s="8">
        <f>IF(原始数据!B215="","",原始数据!B215)</f>
        <v>4</v>
      </c>
      <c r="D215" s="8">
        <f>IF(原始数据!C215="","",原始数据!C215)</f>
        <v>17</v>
      </c>
      <c r="E215" s="8">
        <f>IF(原始数据!D215="","",原始数据!D215)</f>
        <v>16</v>
      </c>
      <c r="F215" s="8" t="str">
        <f>IF(原始数据!E215="","",原始数据!E215)</f>
        <v>ZZZ</v>
      </c>
      <c r="G215" s="8" t="str">
        <f>IF(原始数据!F215="","",原始数据!F215)</f>
        <v>MRC</v>
      </c>
      <c r="H215" s="8">
        <f>IF(原始数据!G215="","",原始数据!G215)</f>
        <v>3</v>
      </c>
      <c r="I215" s="8" t="str">
        <f>IF(原始数据!H215="","",原始数据!H215)</f>
        <v>上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3"/>
      <c r="T215" s="13"/>
      <c r="U215" s="13"/>
      <c r="V215" s="14"/>
      <c r="W215" s="14"/>
      <c r="X215" s="14"/>
      <c r="Y215" s="13"/>
    </row>
    <row r="216" spans="1:25">
      <c r="A216" s="1">
        <f>输入错误检查!B215</f>
        <v>0</v>
      </c>
      <c r="C216" s="8">
        <f>IF(原始数据!B216="","",原始数据!B216)</f>
        <v>4</v>
      </c>
      <c r="D216" s="8">
        <f>IF(原始数据!C216="","",原始数据!C216)</f>
        <v>17</v>
      </c>
      <c r="E216" s="8">
        <f>IF(原始数据!D216="","",原始数据!D216)</f>
        <v>16</v>
      </c>
      <c r="F216" s="8" t="str">
        <f>IF(原始数据!E216="","",原始数据!E216)</f>
        <v>ZZZ</v>
      </c>
      <c r="G216" s="8" t="str">
        <f>IF(原始数据!F216="","",原始数据!F216)</f>
        <v>MRC</v>
      </c>
      <c r="H216" s="8">
        <f>IF(原始数据!G216="","",原始数据!G216)</f>
        <v>3</v>
      </c>
      <c r="I216" s="8" t="str">
        <f>IF(原始数据!H216="","",原始数据!H216)</f>
        <v>下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3"/>
      <c r="T216" s="13"/>
      <c r="U216" s="13"/>
      <c r="V216" s="14"/>
      <c r="W216" s="14"/>
      <c r="X216" s="14"/>
      <c r="Y216" s="13"/>
    </row>
    <row r="217" spans="1:25">
      <c r="A217" s="1">
        <f>输入错误检查!B216</f>
        <v>0</v>
      </c>
      <c r="C217" s="8">
        <f>IF(原始数据!B217="","",原始数据!B217)</f>
        <v>4</v>
      </c>
      <c r="D217" s="8">
        <f>IF(原始数据!C217="","",原始数据!C217)</f>
        <v>17</v>
      </c>
      <c r="E217" s="8">
        <f>IF(原始数据!D217="","",原始数据!D217)</f>
        <v>16</v>
      </c>
      <c r="F217" s="8" t="str">
        <f>IF(原始数据!E217="","",原始数据!E217)</f>
        <v>ZZZ</v>
      </c>
      <c r="G217" s="8" t="str">
        <f>IF(原始数据!F217="","",原始数据!F217)</f>
        <v>MRC</v>
      </c>
      <c r="H217" s="8" t="str">
        <f>IF(原始数据!G217="","",原始数据!G217)</f>
        <v>加</v>
      </c>
      <c r="I217" s="8" t="str">
        <f>IF(原始数据!H217="","",原始数据!H217)</f>
        <v>上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3"/>
      <c r="T217" s="13"/>
      <c r="U217" s="13"/>
      <c r="V217" s="14"/>
      <c r="W217" s="14"/>
      <c r="X217" s="14"/>
      <c r="Y217" s="13"/>
    </row>
    <row r="218" spans="1:25">
      <c r="A218" s="1">
        <f>输入错误检查!B217</f>
        <v>0</v>
      </c>
      <c r="C218" s="8">
        <f>IF(原始数据!B218="","",原始数据!B218)</f>
        <v>4</v>
      </c>
      <c r="D218" s="8">
        <f>IF(原始数据!C218="","",原始数据!C218)</f>
        <v>17</v>
      </c>
      <c r="E218" s="8">
        <f>IF(原始数据!D218="","",原始数据!D218)</f>
        <v>16</v>
      </c>
      <c r="F218" s="8" t="str">
        <f>IF(原始数据!E218="","",原始数据!E218)</f>
        <v>ZZZ</v>
      </c>
      <c r="G218" s="8" t="str">
        <f>IF(原始数据!F218="","",原始数据!F218)</f>
        <v>MRC</v>
      </c>
      <c r="H218" s="8" t="str">
        <f>IF(原始数据!G218="","",原始数据!G218)</f>
        <v>加</v>
      </c>
      <c r="I218" s="8" t="str">
        <f>IF(原始数据!H218="","",原始数据!H218)</f>
        <v>下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3"/>
      <c r="T218" s="13"/>
      <c r="U218" s="13"/>
      <c r="V218" s="14"/>
      <c r="W218" s="14"/>
      <c r="X218" s="14"/>
      <c r="Y218" s="13"/>
    </row>
    <row r="219" spans="1:25">
      <c r="A219" s="1">
        <f>输入错误检查!B218</f>
        <v>0</v>
      </c>
      <c r="C219" s="8">
        <f>IF(原始数据!B219="","",原始数据!B219)</f>
        <v>4</v>
      </c>
      <c r="D219" s="8">
        <f>IF(原始数据!C219="","",原始数据!C219)</f>
        <v>17</v>
      </c>
      <c r="E219" s="8">
        <f>IF(原始数据!D219="","",原始数据!D219)</f>
        <v>18</v>
      </c>
      <c r="F219" s="8" t="str">
        <f>IF(原始数据!E219="","",原始数据!E219)</f>
        <v>GR</v>
      </c>
      <c r="G219" s="8" t="str">
        <f>IF(原始数据!F219="","",原始数据!F219)</f>
        <v>FT</v>
      </c>
      <c r="H219" s="8">
        <f>IF(原始数据!G219="","",原始数据!G219)</f>
        <v>1</v>
      </c>
      <c r="I219" s="8" t="str">
        <f>IF(原始数据!H219="","",原始数据!H219)</f>
        <v>上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3"/>
      <c r="T219" s="13"/>
      <c r="U219" s="13"/>
      <c r="V219" s="14"/>
      <c r="W219" s="14"/>
      <c r="X219" s="14"/>
      <c r="Y219" s="13"/>
    </row>
    <row r="220" spans="1:25">
      <c r="A220" s="1">
        <f>输入错误检查!B219</f>
        <v>0</v>
      </c>
      <c r="C220" s="8">
        <f>IF(原始数据!B220="","",原始数据!B220)</f>
        <v>4</v>
      </c>
      <c r="D220" s="8">
        <f>IF(原始数据!C220="","",原始数据!C220)</f>
        <v>17</v>
      </c>
      <c r="E220" s="8">
        <f>IF(原始数据!D220="","",原始数据!D220)</f>
        <v>18</v>
      </c>
      <c r="F220" s="8" t="str">
        <f>IF(原始数据!E220="","",原始数据!E220)</f>
        <v>GR</v>
      </c>
      <c r="G220" s="8" t="str">
        <f>IF(原始数据!F220="","",原始数据!F220)</f>
        <v>FT</v>
      </c>
      <c r="H220" s="8">
        <f>IF(原始数据!G220="","",原始数据!G220)</f>
        <v>1</v>
      </c>
      <c r="I220" s="8" t="str">
        <f>IF(原始数据!H220="","",原始数据!H220)</f>
        <v>下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3"/>
      <c r="T220" s="13"/>
      <c r="U220" s="13"/>
      <c r="V220" s="14"/>
      <c r="W220" s="14"/>
      <c r="X220" s="14"/>
      <c r="Y220" s="13"/>
    </row>
    <row r="221" spans="1:25">
      <c r="A221" s="1">
        <f>输入错误检查!B220</f>
        <v>0</v>
      </c>
      <c r="C221" s="8">
        <f>IF(原始数据!B221="","",原始数据!B221)</f>
        <v>4</v>
      </c>
      <c r="D221" s="8">
        <f>IF(原始数据!C221="","",原始数据!C221)</f>
        <v>17</v>
      </c>
      <c r="E221" s="8">
        <f>IF(原始数据!D221="","",原始数据!D221)</f>
        <v>18</v>
      </c>
      <c r="F221" s="8" t="str">
        <f>IF(原始数据!E221="","",原始数据!E221)</f>
        <v>GR</v>
      </c>
      <c r="G221" s="8" t="str">
        <f>IF(原始数据!F221="","",原始数据!F221)</f>
        <v>FT</v>
      </c>
      <c r="H221" s="8">
        <f>IF(原始数据!G221="","",原始数据!G221)</f>
        <v>2</v>
      </c>
      <c r="I221" s="8" t="str">
        <f>IF(原始数据!H221="","",原始数据!H221)</f>
        <v>上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3"/>
      <c r="T221" s="13"/>
      <c r="U221" s="13"/>
      <c r="V221" s="14"/>
      <c r="W221" s="14"/>
      <c r="X221" s="14"/>
      <c r="Y221" s="13"/>
    </row>
    <row r="222" spans="1:25">
      <c r="A222" s="1">
        <f>输入错误检查!B221</f>
        <v>0</v>
      </c>
      <c r="C222" s="8">
        <f>IF(原始数据!B222="","",原始数据!B222)</f>
        <v>4</v>
      </c>
      <c r="D222" s="8">
        <f>IF(原始数据!C222="","",原始数据!C222)</f>
        <v>17</v>
      </c>
      <c r="E222" s="8">
        <f>IF(原始数据!D222="","",原始数据!D222)</f>
        <v>18</v>
      </c>
      <c r="F222" s="8" t="str">
        <f>IF(原始数据!E222="","",原始数据!E222)</f>
        <v>GR</v>
      </c>
      <c r="G222" s="8" t="str">
        <f>IF(原始数据!F222="","",原始数据!F222)</f>
        <v>FT</v>
      </c>
      <c r="H222" s="8">
        <f>IF(原始数据!G222="","",原始数据!G222)</f>
        <v>2</v>
      </c>
      <c r="I222" s="8" t="str">
        <f>IF(原始数据!H222="","",原始数据!H222)</f>
        <v>下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3"/>
      <c r="T222" s="13"/>
      <c r="U222" s="13"/>
      <c r="V222" s="14"/>
      <c r="W222" s="14"/>
      <c r="X222" s="14"/>
      <c r="Y222" s="13"/>
    </row>
    <row r="223" spans="1:25">
      <c r="A223" s="1">
        <f>输入错误检查!B222</f>
        <v>0</v>
      </c>
      <c r="C223" s="8">
        <f>IF(原始数据!B223="","",原始数据!B223)</f>
        <v>4</v>
      </c>
      <c r="D223" s="8">
        <f>IF(原始数据!C223="","",原始数据!C223)</f>
        <v>17</v>
      </c>
      <c r="E223" s="8">
        <f>IF(原始数据!D223="","",原始数据!D223)</f>
        <v>18</v>
      </c>
      <c r="F223" s="8" t="str">
        <f>IF(原始数据!E223="","",原始数据!E223)</f>
        <v>GR</v>
      </c>
      <c r="G223" s="8" t="str">
        <f>IF(原始数据!F223="","",原始数据!F223)</f>
        <v>FT</v>
      </c>
      <c r="H223" s="8">
        <f>IF(原始数据!G223="","",原始数据!G223)</f>
        <v>3</v>
      </c>
      <c r="I223" s="8" t="str">
        <f>IF(原始数据!H223="","",原始数据!H223)</f>
        <v>上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3"/>
      <c r="T223" s="13"/>
      <c r="U223" s="13"/>
      <c r="V223" s="14"/>
      <c r="W223" s="14"/>
      <c r="X223" s="14"/>
      <c r="Y223" s="13"/>
    </row>
    <row r="224" spans="1:25">
      <c r="A224" s="1">
        <f>输入错误检查!B223</f>
        <v>0</v>
      </c>
      <c r="C224" s="8">
        <f>IF(原始数据!B224="","",原始数据!B224)</f>
        <v>4</v>
      </c>
      <c r="D224" s="8">
        <f>IF(原始数据!C224="","",原始数据!C224)</f>
        <v>17</v>
      </c>
      <c r="E224" s="8">
        <f>IF(原始数据!D224="","",原始数据!D224)</f>
        <v>18</v>
      </c>
      <c r="F224" s="8" t="str">
        <f>IF(原始数据!E224="","",原始数据!E224)</f>
        <v>GR</v>
      </c>
      <c r="G224" s="8" t="str">
        <f>IF(原始数据!F224="","",原始数据!F224)</f>
        <v>FT</v>
      </c>
      <c r="H224" s="8">
        <f>IF(原始数据!G224="","",原始数据!G224)</f>
        <v>3</v>
      </c>
      <c r="I224" s="8" t="str">
        <f>IF(原始数据!H224="","",原始数据!H224)</f>
        <v>下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3"/>
      <c r="T224" s="13"/>
      <c r="U224" s="13"/>
      <c r="V224" s="14"/>
      <c r="W224" s="14"/>
      <c r="X224" s="14"/>
      <c r="Y224" s="13"/>
    </row>
    <row r="225" spans="1:25">
      <c r="A225" s="1">
        <f>输入错误检查!B224</f>
        <v>0</v>
      </c>
      <c r="C225" s="8">
        <f>IF(原始数据!B225="","",原始数据!B225)</f>
        <v>4</v>
      </c>
      <c r="D225" s="8">
        <f>IF(原始数据!C225="","",原始数据!C225)</f>
        <v>17</v>
      </c>
      <c r="E225" s="8">
        <f>IF(原始数据!D225="","",原始数据!D225)</f>
        <v>18</v>
      </c>
      <c r="F225" s="8" t="str">
        <f>IF(原始数据!E225="","",原始数据!E225)</f>
        <v>GR</v>
      </c>
      <c r="G225" s="8" t="str">
        <f>IF(原始数据!F225="","",原始数据!F225)</f>
        <v>FT</v>
      </c>
      <c r="H225" s="8" t="str">
        <f>IF(原始数据!G225="","",原始数据!G225)</f>
        <v>加</v>
      </c>
      <c r="I225" s="8" t="str">
        <f>IF(原始数据!H225="","",原始数据!H225)</f>
        <v>上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3"/>
      <c r="T225" s="13"/>
      <c r="U225" s="13"/>
      <c r="V225" s="14"/>
      <c r="W225" s="14"/>
      <c r="X225" s="14"/>
      <c r="Y225" s="13"/>
    </row>
    <row r="226" spans="1:25">
      <c r="A226" s="1">
        <f>输入错误检查!B225</f>
        <v>0</v>
      </c>
      <c r="C226" s="8">
        <f>IF(原始数据!B226="","",原始数据!B226)</f>
        <v>4</v>
      </c>
      <c r="D226" s="8">
        <f>IF(原始数据!C226="","",原始数据!C226)</f>
        <v>17</v>
      </c>
      <c r="E226" s="8">
        <f>IF(原始数据!D226="","",原始数据!D226)</f>
        <v>18</v>
      </c>
      <c r="F226" s="8" t="str">
        <f>IF(原始数据!E226="","",原始数据!E226)</f>
        <v>GR</v>
      </c>
      <c r="G226" s="8" t="str">
        <f>IF(原始数据!F226="","",原始数据!F226)</f>
        <v>FT</v>
      </c>
      <c r="H226" s="8" t="str">
        <f>IF(原始数据!G226="","",原始数据!G226)</f>
        <v>加</v>
      </c>
      <c r="I226" s="8" t="str">
        <f>IF(原始数据!H226="","",原始数据!H226)</f>
        <v>下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3"/>
      <c r="T226" s="13"/>
      <c r="U226" s="13"/>
      <c r="V226" s="14"/>
      <c r="W226" s="14"/>
      <c r="X226" s="14"/>
      <c r="Y226" s="13"/>
    </row>
    <row r="227" spans="1:25">
      <c r="A227" s="1">
        <f>输入错误检查!B226</f>
        <v>0</v>
      </c>
      <c r="C227" s="8">
        <f>IF(原始数据!B227="","",原始数据!B227)</f>
        <v>4</v>
      </c>
      <c r="D227" s="8">
        <f>IF(原始数据!C227="","",原始数据!C227)</f>
        <v>18</v>
      </c>
      <c r="E227" s="8">
        <f>IF(原始数据!D227="","",原始数据!D227)</f>
        <v>12</v>
      </c>
      <c r="F227" s="8" t="str">
        <f>IF(原始数据!E227="","",原始数据!E227)</f>
        <v>DOU5</v>
      </c>
      <c r="G227" s="8" t="str">
        <f>IF(原始数据!F227="","",原始数据!F227)</f>
        <v>AXIZ</v>
      </c>
      <c r="H227" s="8">
        <f>IF(原始数据!G227="","",原始数据!G227)</f>
        <v>1</v>
      </c>
      <c r="I227" s="8" t="str">
        <f>IF(原始数据!H227="","",原始数据!H227)</f>
        <v>上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3"/>
      <c r="T227" s="13"/>
      <c r="U227" s="13"/>
      <c r="V227" s="14"/>
      <c r="W227" s="14"/>
      <c r="X227" s="14"/>
      <c r="Y227" s="13"/>
    </row>
    <row r="228" spans="1:25">
      <c r="A228" s="1">
        <f>输入错误检查!B227</f>
        <v>0</v>
      </c>
      <c r="C228" s="8">
        <f>IF(原始数据!B228="","",原始数据!B228)</f>
        <v>4</v>
      </c>
      <c r="D228" s="8">
        <f>IF(原始数据!C228="","",原始数据!C228)</f>
        <v>18</v>
      </c>
      <c r="E228" s="8">
        <f>IF(原始数据!D228="","",原始数据!D228)</f>
        <v>12</v>
      </c>
      <c r="F228" s="8" t="str">
        <f>IF(原始数据!E228="","",原始数据!E228)</f>
        <v>DOU5</v>
      </c>
      <c r="G228" s="8" t="str">
        <f>IF(原始数据!F228="","",原始数据!F228)</f>
        <v>AXIZ</v>
      </c>
      <c r="H228" s="8">
        <f>IF(原始数据!G228="","",原始数据!G228)</f>
        <v>1</v>
      </c>
      <c r="I228" s="8" t="str">
        <f>IF(原始数据!H228="","",原始数据!H228)</f>
        <v>下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3"/>
      <c r="T228" s="13"/>
      <c r="U228" s="13"/>
      <c r="V228" s="14"/>
      <c r="W228" s="14"/>
      <c r="X228" s="14"/>
      <c r="Y228" s="13"/>
    </row>
    <row r="229" spans="1:25">
      <c r="A229" s="1">
        <f>输入错误检查!B228</f>
        <v>0</v>
      </c>
      <c r="C229" s="8">
        <f>IF(原始数据!B229="","",原始数据!B229)</f>
        <v>4</v>
      </c>
      <c r="D229" s="8">
        <f>IF(原始数据!C229="","",原始数据!C229)</f>
        <v>18</v>
      </c>
      <c r="E229" s="8">
        <f>IF(原始数据!D229="","",原始数据!D229)</f>
        <v>12</v>
      </c>
      <c r="F229" s="8" t="str">
        <f>IF(原始数据!E229="","",原始数据!E229)</f>
        <v>DOU5</v>
      </c>
      <c r="G229" s="8" t="str">
        <f>IF(原始数据!F229="","",原始数据!F229)</f>
        <v>AXIZ</v>
      </c>
      <c r="H229" s="8">
        <f>IF(原始数据!G229="","",原始数据!G229)</f>
        <v>2</v>
      </c>
      <c r="I229" s="8" t="str">
        <f>IF(原始数据!H229="","",原始数据!H229)</f>
        <v>上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3"/>
      <c r="T229" s="13"/>
      <c r="U229" s="13"/>
      <c r="V229" s="14"/>
      <c r="W229" s="14"/>
      <c r="X229" s="14"/>
      <c r="Y229" s="13"/>
    </row>
    <row r="230" spans="1:25">
      <c r="A230" s="1">
        <f>输入错误检查!B229</f>
        <v>0</v>
      </c>
      <c r="C230" s="8">
        <f>IF(原始数据!B230="","",原始数据!B230)</f>
        <v>4</v>
      </c>
      <c r="D230" s="8">
        <f>IF(原始数据!C230="","",原始数据!C230)</f>
        <v>18</v>
      </c>
      <c r="E230" s="8">
        <f>IF(原始数据!D230="","",原始数据!D230)</f>
        <v>12</v>
      </c>
      <c r="F230" s="8" t="str">
        <f>IF(原始数据!E230="","",原始数据!E230)</f>
        <v>DOU5</v>
      </c>
      <c r="G230" s="8" t="str">
        <f>IF(原始数据!F230="","",原始数据!F230)</f>
        <v>AXIZ</v>
      </c>
      <c r="H230" s="8">
        <f>IF(原始数据!G230="","",原始数据!G230)</f>
        <v>2</v>
      </c>
      <c r="I230" s="8" t="str">
        <f>IF(原始数据!H230="","",原始数据!H230)</f>
        <v>下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3"/>
      <c r="T230" s="13"/>
      <c r="U230" s="13"/>
      <c r="V230" s="14"/>
      <c r="W230" s="14"/>
      <c r="X230" s="14"/>
      <c r="Y230" s="13"/>
    </row>
    <row r="231" spans="1:25">
      <c r="A231" s="1">
        <f>输入错误检查!B230</f>
        <v>0</v>
      </c>
      <c r="C231" s="8">
        <f>IF(原始数据!B231="","",原始数据!B231)</f>
        <v>4</v>
      </c>
      <c r="D231" s="8">
        <f>IF(原始数据!C231="","",原始数据!C231)</f>
        <v>18</v>
      </c>
      <c r="E231" s="8">
        <f>IF(原始数据!D231="","",原始数据!D231)</f>
        <v>12</v>
      </c>
      <c r="F231" s="8" t="str">
        <f>IF(原始数据!E231="","",原始数据!E231)</f>
        <v>DOU5</v>
      </c>
      <c r="G231" s="8" t="str">
        <f>IF(原始数据!F231="","",原始数据!F231)</f>
        <v>AXIZ</v>
      </c>
      <c r="H231" s="8">
        <f>IF(原始数据!G231="","",原始数据!G231)</f>
        <v>3</v>
      </c>
      <c r="I231" s="8" t="str">
        <f>IF(原始数据!H231="","",原始数据!H231)</f>
        <v>上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3"/>
      <c r="T231" s="13"/>
      <c r="U231" s="13"/>
      <c r="V231" s="14"/>
      <c r="W231" s="14"/>
      <c r="X231" s="14"/>
      <c r="Y231" s="13"/>
    </row>
    <row r="232" spans="1:25">
      <c r="A232" s="1">
        <f>输入错误检查!B231</f>
        <v>0</v>
      </c>
      <c r="C232" s="8">
        <f>IF(原始数据!B232="","",原始数据!B232)</f>
        <v>4</v>
      </c>
      <c r="D232" s="8">
        <f>IF(原始数据!C232="","",原始数据!C232)</f>
        <v>18</v>
      </c>
      <c r="E232" s="8">
        <f>IF(原始数据!D232="","",原始数据!D232)</f>
        <v>12</v>
      </c>
      <c r="F232" s="8" t="str">
        <f>IF(原始数据!E232="","",原始数据!E232)</f>
        <v>DOU5</v>
      </c>
      <c r="G232" s="8" t="str">
        <f>IF(原始数据!F232="","",原始数据!F232)</f>
        <v>AXIZ</v>
      </c>
      <c r="H232" s="8">
        <f>IF(原始数据!G232="","",原始数据!G232)</f>
        <v>3</v>
      </c>
      <c r="I232" s="8" t="str">
        <f>IF(原始数据!H232="","",原始数据!H232)</f>
        <v>下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3"/>
      <c r="T232" s="13"/>
      <c r="U232" s="13"/>
      <c r="V232" s="14"/>
      <c r="W232" s="14"/>
      <c r="X232" s="14"/>
      <c r="Y232" s="13"/>
    </row>
    <row r="233" spans="1:25">
      <c r="A233" s="1">
        <f>输入错误检查!B232</f>
        <v>0</v>
      </c>
      <c r="C233" s="8">
        <f>IF(原始数据!B233="","",原始数据!B233)</f>
        <v>4</v>
      </c>
      <c r="D233" s="8">
        <f>IF(原始数据!C233="","",原始数据!C233)</f>
        <v>18</v>
      </c>
      <c r="E233" s="8">
        <f>IF(原始数据!D233="","",原始数据!D233)</f>
        <v>12</v>
      </c>
      <c r="F233" s="8" t="str">
        <f>IF(原始数据!E233="","",原始数据!E233)</f>
        <v>DOU5</v>
      </c>
      <c r="G233" s="8" t="str">
        <f>IF(原始数据!F233="","",原始数据!F233)</f>
        <v>AXIZ</v>
      </c>
      <c r="H233" s="8" t="str">
        <f>IF(原始数据!G233="","",原始数据!G233)</f>
        <v>加</v>
      </c>
      <c r="I233" s="8" t="str">
        <f>IF(原始数据!H233="","",原始数据!H233)</f>
        <v>上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3"/>
      <c r="T233" s="13"/>
      <c r="U233" s="13"/>
      <c r="V233" s="14"/>
      <c r="W233" s="14"/>
      <c r="X233" s="14"/>
      <c r="Y233" s="13"/>
    </row>
    <row r="234" spans="1:25">
      <c r="A234" s="1">
        <f>输入错误检查!B233</f>
        <v>0</v>
      </c>
      <c r="C234" s="8">
        <f>IF(原始数据!B234="","",原始数据!B234)</f>
        <v>4</v>
      </c>
      <c r="D234" s="8">
        <f>IF(原始数据!C234="","",原始数据!C234)</f>
        <v>18</v>
      </c>
      <c r="E234" s="8">
        <f>IF(原始数据!D234="","",原始数据!D234)</f>
        <v>12</v>
      </c>
      <c r="F234" s="8" t="str">
        <f>IF(原始数据!E234="","",原始数据!E234)</f>
        <v>DOU5</v>
      </c>
      <c r="G234" s="8" t="str">
        <f>IF(原始数据!F234="","",原始数据!F234)</f>
        <v>AXIZ</v>
      </c>
      <c r="H234" s="8" t="str">
        <f>IF(原始数据!G234="","",原始数据!G234)</f>
        <v>加</v>
      </c>
      <c r="I234" s="8" t="str">
        <f>IF(原始数据!H234="","",原始数据!H234)</f>
        <v>下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3"/>
      <c r="T234" s="13"/>
      <c r="U234" s="13"/>
      <c r="V234" s="14"/>
      <c r="W234" s="14"/>
      <c r="X234" s="14"/>
      <c r="Y234" s="13"/>
    </row>
    <row r="235" spans="1:25">
      <c r="A235" s="1">
        <f>输入错误检查!B234</f>
        <v>0</v>
      </c>
      <c r="C235" s="8">
        <f>IF(原始数据!B235="","",原始数据!B235)</f>
        <v>4</v>
      </c>
      <c r="D235" s="8">
        <f>IF(原始数据!C235="","",原始数据!C235)</f>
        <v>18</v>
      </c>
      <c r="E235" s="8">
        <f>IF(原始数据!D235="","",原始数据!D235)</f>
        <v>14</v>
      </c>
      <c r="F235" s="8" t="str">
        <f>IF(原始数据!E235="","",原始数据!E235)</f>
        <v>WBG</v>
      </c>
      <c r="G235" s="8" t="str">
        <f>IF(原始数据!F235="","",原始数据!F235)</f>
        <v>RVL</v>
      </c>
      <c r="H235" s="8">
        <f>IF(原始数据!G235="","",原始数据!G235)</f>
        <v>1</v>
      </c>
      <c r="I235" s="8" t="str">
        <f>IF(原始数据!H235="","",原始数据!H235)</f>
        <v>上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3"/>
      <c r="T235" s="13"/>
      <c r="U235" s="13"/>
      <c r="V235" s="14"/>
      <c r="W235" s="14"/>
      <c r="X235" s="14"/>
      <c r="Y235" s="13"/>
    </row>
    <row r="236" spans="1:25">
      <c r="A236" s="1">
        <f>输入错误检查!B235</f>
        <v>0</v>
      </c>
      <c r="C236" s="8">
        <f>IF(原始数据!B236="","",原始数据!B236)</f>
        <v>4</v>
      </c>
      <c r="D236" s="8">
        <f>IF(原始数据!C236="","",原始数据!C236)</f>
        <v>18</v>
      </c>
      <c r="E236" s="8">
        <f>IF(原始数据!D236="","",原始数据!D236)</f>
        <v>14</v>
      </c>
      <c r="F236" s="8" t="str">
        <f>IF(原始数据!E236="","",原始数据!E236)</f>
        <v>WBG</v>
      </c>
      <c r="G236" s="8" t="str">
        <f>IF(原始数据!F236="","",原始数据!F236)</f>
        <v>RVL</v>
      </c>
      <c r="H236" s="8">
        <f>IF(原始数据!G236="","",原始数据!G236)</f>
        <v>1</v>
      </c>
      <c r="I236" s="8" t="str">
        <f>IF(原始数据!H236="","",原始数据!H236)</f>
        <v>下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3"/>
      <c r="T236" s="13"/>
      <c r="U236" s="13"/>
      <c r="V236" s="14"/>
      <c r="W236" s="14"/>
      <c r="X236" s="14"/>
      <c r="Y236" s="13"/>
    </row>
    <row r="237" spans="1:25">
      <c r="A237" s="1">
        <f>输入错误检查!B236</f>
        <v>0</v>
      </c>
      <c r="C237" s="8">
        <f>IF(原始数据!B237="","",原始数据!B237)</f>
        <v>4</v>
      </c>
      <c r="D237" s="8">
        <f>IF(原始数据!C237="","",原始数据!C237)</f>
        <v>18</v>
      </c>
      <c r="E237" s="8">
        <f>IF(原始数据!D237="","",原始数据!D237)</f>
        <v>14</v>
      </c>
      <c r="F237" s="8" t="str">
        <f>IF(原始数据!E237="","",原始数据!E237)</f>
        <v>WBG</v>
      </c>
      <c r="G237" s="8" t="str">
        <f>IF(原始数据!F237="","",原始数据!F237)</f>
        <v>RVL</v>
      </c>
      <c r="H237" s="8">
        <f>IF(原始数据!G237="","",原始数据!G237)</f>
        <v>2</v>
      </c>
      <c r="I237" s="8" t="str">
        <f>IF(原始数据!H237="","",原始数据!H237)</f>
        <v>上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3"/>
      <c r="T237" s="13"/>
      <c r="U237" s="13"/>
      <c r="V237" s="14"/>
      <c r="W237" s="14"/>
      <c r="X237" s="14"/>
      <c r="Y237" s="13"/>
    </row>
    <row r="238" spans="1:25">
      <c r="A238" s="1">
        <f>输入错误检查!B237</f>
        <v>0</v>
      </c>
      <c r="C238" s="8">
        <f>IF(原始数据!B238="","",原始数据!B238)</f>
        <v>4</v>
      </c>
      <c r="D238" s="8">
        <f>IF(原始数据!C238="","",原始数据!C238)</f>
        <v>18</v>
      </c>
      <c r="E238" s="8">
        <f>IF(原始数据!D238="","",原始数据!D238)</f>
        <v>14</v>
      </c>
      <c r="F238" s="8" t="str">
        <f>IF(原始数据!E238="","",原始数据!E238)</f>
        <v>WBG</v>
      </c>
      <c r="G238" s="8" t="str">
        <f>IF(原始数据!F238="","",原始数据!F238)</f>
        <v>RVL</v>
      </c>
      <c r="H238" s="8">
        <f>IF(原始数据!G238="","",原始数据!G238)</f>
        <v>2</v>
      </c>
      <c r="I238" s="8" t="str">
        <f>IF(原始数据!H238="","",原始数据!H238)</f>
        <v>下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3"/>
      <c r="T238" s="13"/>
      <c r="U238" s="13"/>
      <c r="V238" s="14"/>
      <c r="W238" s="14"/>
      <c r="X238" s="14"/>
      <c r="Y238" s="13"/>
    </row>
    <row r="239" spans="1:25">
      <c r="A239" s="1">
        <f>输入错误检查!B238</f>
        <v>0</v>
      </c>
      <c r="C239" s="8">
        <f>IF(原始数据!B239="","",原始数据!B239)</f>
        <v>4</v>
      </c>
      <c r="D239" s="8">
        <f>IF(原始数据!C239="","",原始数据!C239)</f>
        <v>18</v>
      </c>
      <c r="E239" s="8">
        <f>IF(原始数据!D239="","",原始数据!D239)</f>
        <v>14</v>
      </c>
      <c r="F239" s="8" t="str">
        <f>IF(原始数据!E239="","",原始数据!E239)</f>
        <v>WBG</v>
      </c>
      <c r="G239" s="8" t="str">
        <f>IF(原始数据!F239="","",原始数据!F239)</f>
        <v>RVL</v>
      </c>
      <c r="H239" s="8">
        <f>IF(原始数据!G239="","",原始数据!G239)</f>
        <v>3</v>
      </c>
      <c r="I239" s="8" t="str">
        <f>IF(原始数据!H239="","",原始数据!H239)</f>
        <v>上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3"/>
      <c r="T239" s="13"/>
      <c r="U239" s="13"/>
      <c r="V239" s="14"/>
      <c r="W239" s="14"/>
      <c r="X239" s="14"/>
      <c r="Y239" s="13"/>
    </row>
    <row r="240" spans="1:25">
      <c r="A240" s="1">
        <f>输入错误检查!B239</f>
        <v>0</v>
      </c>
      <c r="C240" s="8">
        <f>IF(原始数据!B240="","",原始数据!B240)</f>
        <v>4</v>
      </c>
      <c r="D240" s="8">
        <f>IF(原始数据!C240="","",原始数据!C240)</f>
        <v>18</v>
      </c>
      <c r="E240" s="8">
        <f>IF(原始数据!D240="","",原始数据!D240)</f>
        <v>14</v>
      </c>
      <c r="F240" s="8" t="str">
        <f>IF(原始数据!E240="","",原始数据!E240)</f>
        <v>WBG</v>
      </c>
      <c r="G240" s="8" t="str">
        <f>IF(原始数据!F240="","",原始数据!F240)</f>
        <v>RVL</v>
      </c>
      <c r="H240" s="8">
        <f>IF(原始数据!G240="","",原始数据!G240)</f>
        <v>3</v>
      </c>
      <c r="I240" s="8" t="str">
        <f>IF(原始数据!H240="","",原始数据!H240)</f>
        <v>下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3"/>
      <c r="T240" s="13"/>
      <c r="U240" s="13"/>
      <c r="V240" s="14"/>
      <c r="W240" s="14"/>
      <c r="X240" s="14"/>
      <c r="Y240" s="13"/>
    </row>
    <row r="241" spans="1:25">
      <c r="A241" s="1">
        <f>输入错误检查!B240</f>
        <v>0</v>
      </c>
      <c r="C241" s="8">
        <f>IF(原始数据!B241="","",原始数据!B241)</f>
        <v>4</v>
      </c>
      <c r="D241" s="8">
        <f>IF(原始数据!C241="","",原始数据!C241)</f>
        <v>18</v>
      </c>
      <c r="E241" s="8">
        <f>IF(原始数据!D241="","",原始数据!D241)</f>
        <v>14</v>
      </c>
      <c r="F241" s="8" t="str">
        <f>IF(原始数据!E241="","",原始数据!E241)</f>
        <v>WBG</v>
      </c>
      <c r="G241" s="8" t="str">
        <f>IF(原始数据!F241="","",原始数据!F241)</f>
        <v>RVL</v>
      </c>
      <c r="H241" s="8" t="str">
        <f>IF(原始数据!G241="","",原始数据!G241)</f>
        <v>加</v>
      </c>
      <c r="I241" s="8" t="str">
        <f>IF(原始数据!H241="","",原始数据!H241)</f>
        <v>上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3"/>
      <c r="T241" s="13"/>
      <c r="U241" s="13"/>
      <c r="V241" s="14"/>
      <c r="W241" s="14"/>
      <c r="X241" s="14"/>
      <c r="Y241" s="13"/>
    </row>
    <row r="242" spans="1:25">
      <c r="A242" s="1">
        <f>输入错误检查!B241</f>
        <v>0</v>
      </c>
      <c r="C242" s="8">
        <f>IF(原始数据!B242="","",原始数据!B242)</f>
        <v>4</v>
      </c>
      <c r="D242" s="8">
        <f>IF(原始数据!C242="","",原始数据!C242)</f>
        <v>18</v>
      </c>
      <c r="E242" s="8">
        <f>IF(原始数据!D242="","",原始数据!D242)</f>
        <v>14</v>
      </c>
      <c r="F242" s="8" t="str">
        <f>IF(原始数据!E242="","",原始数据!E242)</f>
        <v>WBG</v>
      </c>
      <c r="G242" s="8" t="str">
        <f>IF(原始数据!F242="","",原始数据!F242)</f>
        <v>RVL</v>
      </c>
      <c r="H242" s="8" t="str">
        <f>IF(原始数据!G242="","",原始数据!G242)</f>
        <v>加</v>
      </c>
      <c r="I242" s="8" t="str">
        <f>IF(原始数据!H242="","",原始数据!H242)</f>
        <v>下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3"/>
      <c r="T242" s="13"/>
      <c r="U242" s="13"/>
      <c r="V242" s="14"/>
      <c r="W242" s="14"/>
      <c r="X242" s="14"/>
      <c r="Y242" s="13"/>
    </row>
    <row r="243" spans="1:25">
      <c r="A243" s="1">
        <f>输入错误检查!B242</f>
        <v>0</v>
      </c>
      <c r="C243" s="8">
        <f>IF(原始数据!B243="","",原始数据!B243)</f>
        <v>4</v>
      </c>
      <c r="D243" s="8">
        <f>IF(原始数据!C243="","",原始数据!C243)</f>
        <v>18</v>
      </c>
      <c r="E243" s="8">
        <f>IF(原始数据!D243="","",原始数据!D243)</f>
        <v>16</v>
      </c>
      <c r="F243" s="8" t="str">
        <f>IF(原始数据!E243="","",原始数据!E243)</f>
        <v>ACT</v>
      </c>
      <c r="G243" s="8" t="str">
        <f>IF(原始数据!F243="","",原始数据!F243)</f>
        <v>RD</v>
      </c>
      <c r="H243" s="8">
        <f>IF(原始数据!G243="","",原始数据!G243)</f>
        <v>1</v>
      </c>
      <c r="I243" s="8" t="str">
        <f>IF(原始数据!H243="","",原始数据!H243)</f>
        <v>上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3"/>
      <c r="T243" s="13"/>
      <c r="U243" s="13"/>
      <c r="V243" s="14"/>
      <c r="W243" s="14"/>
      <c r="X243" s="14"/>
      <c r="Y243" s="13"/>
    </row>
    <row r="244" spans="1:25">
      <c r="A244" s="1">
        <f>输入错误检查!B243</f>
        <v>0</v>
      </c>
      <c r="C244" s="8">
        <f>IF(原始数据!B244="","",原始数据!B244)</f>
        <v>4</v>
      </c>
      <c r="D244" s="8">
        <f>IF(原始数据!C244="","",原始数据!C244)</f>
        <v>18</v>
      </c>
      <c r="E244" s="8">
        <f>IF(原始数据!D244="","",原始数据!D244)</f>
        <v>16</v>
      </c>
      <c r="F244" s="8" t="str">
        <f>IF(原始数据!E244="","",原始数据!E244)</f>
        <v>ACT</v>
      </c>
      <c r="G244" s="8" t="str">
        <f>IF(原始数据!F244="","",原始数据!F244)</f>
        <v>RD</v>
      </c>
      <c r="H244" s="8">
        <f>IF(原始数据!G244="","",原始数据!G244)</f>
        <v>1</v>
      </c>
      <c r="I244" s="8" t="str">
        <f>IF(原始数据!H244="","",原始数据!H244)</f>
        <v>下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3"/>
      <c r="T244" s="13"/>
      <c r="U244" s="13"/>
      <c r="V244" s="14"/>
      <c r="W244" s="14"/>
      <c r="X244" s="14"/>
      <c r="Y244" s="13"/>
    </row>
    <row r="245" spans="1:25">
      <c r="A245" s="1">
        <f>输入错误检查!B244</f>
        <v>0</v>
      </c>
      <c r="C245" s="8">
        <f>IF(原始数据!B245="","",原始数据!B245)</f>
        <v>4</v>
      </c>
      <c r="D245" s="8">
        <f>IF(原始数据!C245="","",原始数据!C245)</f>
        <v>18</v>
      </c>
      <c r="E245" s="8">
        <f>IF(原始数据!D245="","",原始数据!D245)</f>
        <v>16</v>
      </c>
      <c r="F245" s="8" t="str">
        <f>IF(原始数据!E245="","",原始数据!E245)</f>
        <v>ACT</v>
      </c>
      <c r="G245" s="8" t="str">
        <f>IF(原始数据!F245="","",原始数据!F245)</f>
        <v>RD</v>
      </c>
      <c r="H245" s="8">
        <f>IF(原始数据!G245="","",原始数据!G245)</f>
        <v>2</v>
      </c>
      <c r="I245" s="8" t="str">
        <f>IF(原始数据!H245="","",原始数据!H245)</f>
        <v>上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3"/>
      <c r="T245" s="13"/>
      <c r="U245" s="13"/>
      <c r="V245" s="14"/>
      <c r="W245" s="14"/>
      <c r="X245" s="14"/>
      <c r="Y245" s="13"/>
    </row>
    <row r="246" spans="1:25">
      <c r="A246" s="1">
        <f>输入错误检查!B245</f>
        <v>0</v>
      </c>
      <c r="C246" s="8">
        <f>IF(原始数据!B246="","",原始数据!B246)</f>
        <v>4</v>
      </c>
      <c r="D246" s="8">
        <f>IF(原始数据!C246="","",原始数据!C246)</f>
        <v>18</v>
      </c>
      <c r="E246" s="8">
        <f>IF(原始数据!D246="","",原始数据!D246)</f>
        <v>16</v>
      </c>
      <c r="F246" s="8" t="str">
        <f>IF(原始数据!E246="","",原始数据!E246)</f>
        <v>ACT</v>
      </c>
      <c r="G246" s="8" t="str">
        <f>IF(原始数据!F246="","",原始数据!F246)</f>
        <v>RD</v>
      </c>
      <c r="H246" s="8">
        <f>IF(原始数据!G246="","",原始数据!G246)</f>
        <v>2</v>
      </c>
      <c r="I246" s="8" t="str">
        <f>IF(原始数据!H246="","",原始数据!H246)</f>
        <v>下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3"/>
      <c r="T246" s="13"/>
      <c r="U246" s="13"/>
      <c r="V246" s="14"/>
      <c r="W246" s="14"/>
      <c r="X246" s="14"/>
      <c r="Y246" s="13"/>
    </row>
    <row r="247" spans="1:25">
      <c r="A247" s="1">
        <f>输入错误检查!B246</f>
        <v>0</v>
      </c>
      <c r="C247" s="8">
        <f>IF(原始数据!B247="","",原始数据!B247)</f>
        <v>4</v>
      </c>
      <c r="D247" s="8">
        <f>IF(原始数据!C247="","",原始数据!C247)</f>
        <v>18</v>
      </c>
      <c r="E247" s="8">
        <f>IF(原始数据!D247="","",原始数据!D247)</f>
        <v>16</v>
      </c>
      <c r="F247" s="8" t="str">
        <f>IF(原始数据!E247="","",原始数据!E247)</f>
        <v>ACT</v>
      </c>
      <c r="G247" s="8" t="str">
        <f>IF(原始数据!F247="","",原始数据!F247)</f>
        <v>RD</v>
      </c>
      <c r="H247" s="8">
        <f>IF(原始数据!G247="","",原始数据!G247)</f>
        <v>3</v>
      </c>
      <c r="I247" s="8" t="str">
        <f>IF(原始数据!H247="","",原始数据!H247)</f>
        <v>上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3"/>
      <c r="T247" s="13"/>
      <c r="U247" s="13"/>
      <c r="V247" s="14"/>
      <c r="W247" s="14"/>
      <c r="X247" s="14"/>
      <c r="Y247" s="13"/>
    </row>
    <row r="248" spans="1:25">
      <c r="A248" s="1">
        <f>输入错误检查!B247</f>
        <v>0</v>
      </c>
      <c r="C248" s="8">
        <f>IF(原始数据!B248="","",原始数据!B248)</f>
        <v>4</v>
      </c>
      <c r="D248" s="8">
        <f>IF(原始数据!C248="","",原始数据!C248)</f>
        <v>18</v>
      </c>
      <c r="E248" s="8">
        <f>IF(原始数据!D248="","",原始数据!D248)</f>
        <v>16</v>
      </c>
      <c r="F248" s="8" t="str">
        <f>IF(原始数据!E248="","",原始数据!E248)</f>
        <v>ACT</v>
      </c>
      <c r="G248" s="8" t="str">
        <f>IF(原始数据!F248="","",原始数据!F248)</f>
        <v>RD</v>
      </c>
      <c r="H248" s="8">
        <f>IF(原始数据!G248="","",原始数据!G248)</f>
        <v>3</v>
      </c>
      <c r="I248" s="8" t="str">
        <f>IF(原始数据!H248="","",原始数据!H248)</f>
        <v>下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3"/>
      <c r="T248" s="13"/>
      <c r="U248" s="13"/>
      <c r="V248" s="14"/>
      <c r="W248" s="14"/>
      <c r="X248" s="14"/>
      <c r="Y248" s="13"/>
    </row>
    <row r="249" spans="1:25">
      <c r="A249" s="1">
        <f>输入错误检查!B248</f>
        <v>0</v>
      </c>
      <c r="C249" s="8">
        <f>IF(原始数据!B249="","",原始数据!B249)</f>
        <v>4</v>
      </c>
      <c r="D249" s="8">
        <f>IF(原始数据!C249="","",原始数据!C249)</f>
        <v>18</v>
      </c>
      <c r="E249" s="8">
        <f>IF(原始数据!D249="","",原始数据!D249)</f>
        <v>16</v>
      </c>
      <c r="F249" s="8" t="str">
        <f>IF(原始数据!E249="","",原始数据!E249)</f>
        <v>ACT</v>
      </c>
      <c r="G249" s="8" t="str">
        <f>IF(原始数据!F249="","",原始数据!F249)</f>
        <v>RD</v>
      </c>
      <c r="H249" s="8" t="str">
        <f>IF(原始数据!G249="","",原始数据!G249)</f>
        <v>加</v>
      </c>
      <c r="I249" s="8" t="str">
        <f>IF(原始数据!H249="","",原始数据!H249)</f>
        <v>上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3"/>
      <c r="T249" s="13"/>
      <c r="U249" s="13"/>
      <c r="V249" s="14"/>
      <c r="W249" s="14"/>
      <c r="X249" s="14"/>
      <c r="Y249" s="13"/>
    </row>
    <row r="250" spans="1:25">
      <c r="A250" s="1">
        <f>输入错误检查!B249</f>
        <v>0</v>
      </c>
      <c r="C250" s="8">
        <f>IF(原始数据!B250="","",原始数据!B250)</f>
        <v>4</v>
      </c>
      <c r="D250" s="8">
        <f>IF(原始数据!C250="","",原始数据!C250)</f>
        <v>18</v>
      </c>
      <c r="E250" s="8">
        <f>IF(原始数据!D250="","",原始数据!D250)</f>
        <v>16</v>
      </c>
      <c r="F250" s="8" t="str">
        <f>IF(原始数据!E250="","",原始数据!E250)</f>
        <v>ACT</v>
      </c>
      <c r="G250" s="8" t="str">
        <f>IF(原始数据!F250="","",原始数据!F250)</f>
        <v>RD</v>
      </c>
      <c r="H250" s="8" t="str">
        <f>IF(原始数据!G250="","",原始数据!G250)</f>
        <v>加</v>
      </c>
      <c r="I250" s="8" t="str">
        <f>IF(原始数据!H250="","",原始数据!H250)</f>
        <v>下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3"/>
      <c r="T250" s="13"/>
      <c r="U250" s="13"/>
      <c r="V250" s="14"/>
      <c r="W250" s="14"/>
      <c r="X250" s="14"/>
      <c r="Y250" s="13"/>
    </row>
    <row r="251" spans="1:25">
      <c r="A251" s="1">
        <f>输入错误检查!B250</f>
        <v>0</v>
      </c>
      <c r="C251" s="8">
        <f>IF(原始数据!B251="","",原始数据!B251)</f>
        <v>4</v>
      </c>
      <c r="D251" s="8">
        <f>IF(原始数据!C251="","",原始数据!C251)</f>
        <v>18</v>
      </c>
      <c r="E251" s="8">
        <f>IF(原始数据!D251="","",原始数据!D251)</f>
        <v>18</v>
      </c>
      <c r="F251" s="8" t="str">
        <f>IF(原始数据!E251="","",原始数据!E251)</f>
        <v>WOLVES</v>
      </c>
      <c r="G251" s="8" t="str">
        <f>IF(原始数据!F251="","",原始数据!F251)</f>
        <v>RC</v>
      </c>
      <c r="H251" s="8">
        <f>IF(原始数据!G251="","",原始数据!G251)</f>
        <v>1</v>
      </c>
      <c r="I251" s="8" t="str">
        <f>IF(原始数据!H251="","",原始数据!H251)</f>
        <v>上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3"/>
      <c r="T251" s="13"/>
      <c r="U251" s="13"/>
      <c r="V251" s="14"/>
      <c r="W251" s="14"/>
      <c r="X251" s="14"/>
      <c r="Y251" s="13"/>
    </row>
    <row r="252" spans="1:25">
      <c r="A252" s="1">
        <f>输入错误检查!B251</f>
        <v>0</v>
      </c>
      <c r="C252" s="8">
        <f>IF(原始数据!B252="","",原始数据!B252)</f>
        <v>4</v>
      </c>
      <c r="D252" s="8">
        <f>IF(原始数据!C252="","",原始数据!C252)</f>
        <v>18</v>
      </c>
      <c r="E252" s="8">
        <f>IF(原始数据!D252="","",原始数据!D252)</f>
        <v>18</v>
      </c>
      <c r="F252" s="8" t="str">
        <f>IF(原始数据!E252="","",原始数据!E252)</f>
        <v>WOLVES</v>
      </c>
      <c r="G252" s="8" t="str">
        <f>IF(原始数据!F252="","",原始数据!F252)</f>
        <v>RC</v>
      </c>
      <c r="H252" s="8">
        <f>IF(原始数据!G252="","",原始数据!G252)</f>
        <v>1</v>
      </c>
      <c r="I252" s="8" t="str">
        <f>IF(原始数据!H252="","",原始数据!H252)</f>
        <v>下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3"/>
      <c r="T252" s="13"/>
      <c r="U252" s="13"/>
      <c r="V252" s="14"/>
      <c r="W252" s="14"/>
      <c r="X252" s="14"/>
      <c r="Y252" s="13"/>
    </row>
    <row r="253" spans="1:25">
      <c r="A253" s="1">
        <f>输入错误检查!B252</f>
        <v>0</v>
      </c>
      <c r="C253" s="8">
        <f>IF(原始数据!B253="","",原始数据!B253)</f>
        <v>4</v>
      </c>
      <c r="D253" s="8">
        <f>IF(原始数据!C253="","",原始数据!C253)</f>
        <v>18</v>
      </c>
      <c r="E253" s="8">
        <f>IF(原始数据!D253="","",原始数据!D253)</f>
        <v>18</v>
      </c>
      <c r="F253" s="8" t="str">
        <f>IF(原始数据!E253="","",原始数据!E253)</f>
        <v>WOLVES</v>
      </c>
      <c r="G253" s="8" t="str">
        <f>IF(原始数据!F253="","",原始数据!F253)</f>
        <v>RC</v>
      </c>
      <c r="H253" s="8">
        <f>IF(原始数据!G253="","",原始数据!G253)</f>
        <v>2</v>
      </c>
      <c r="I253" s="8" t="str">
        <f>IF(原始数据!H253="","",原始数据!H253)</f>
        <v>上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3"/>
      <c r="T253" s="13"/>
      <c r="U253" s="13"/>
      <c r="V253" s="14"/>
      <c r="W253" s="14"/>
      <c r="X253" s="14"/>
      <c r="Y253" s="13"/>
    </row>
    <row r="254" spans="1:25">
      <c r="A254" s="1">
        <f>输入错误检查!B253</f>
        <v>0</v>
      </c>
      <c r="C254" s="8">
        <f>IF(原始数据!B254="","",原始数据!B254)</f>
        <v>4</v>
      </c>
      <c r="D254" s="8">
        <f>IF(原始数据!C254="","",原始数据!C254)</f>
        <v>18</v>
      </c>
      <c r="E254" s="8">
        <f>IF(原始数据!D254="","",原始数据!D254)</f>
        <v>18</v>
      </c>
      <c r="F254" s="8" t="str">
        <f>IF(原始数据!E254="","",原始数据!E254)</f>
        <v>WOLVES</v>
      </c>
      <c r="G254" s="8" t="str">
        <f>IF(原始数据!F254="","",原始数据!F254)</f>
        <v>RC</v>
      </c>
      <c r="H254" s="8">
        <f>IF(原始数据!G254="","",原始数据!G254)</f>
        <v>2</v>
      </c>
      <c r="I254" s="8" t="str">
        <f>IF(原始数据!H254="","",原始数据!H254)</f>
        <v>下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3"/>
      <c r="T254" s="13"/>
      <c r="U254" s="13"/>
      <c r="V254" s="14"/>
      <c r="W254" s="14"/>
      <c r="X254" s="14"/>
      <c r="Y254" s="13"/>
    </row>
    <row r="255" spans="1:25">
      <c r="A255" s="1">
        <f>输入错误检查!B254</f>
        <v>0</v>
      </c>
      <c r="C255" s="8">
        <f>IF(原始数据!B255="","",原始数据!B255)</f>
        <v>4</v>
      </c>
      <c r="D255" s="8">
        <f>IF(原始数据!C255="","",原始数据!C255)</f>
        <v>18</v>
      </c>
      <c r="E255" s="8">
        <f>IF(原始数据!D255="","",原始数据!D255)</f>
        <v>18</v>
      </c>
      <c r="F255" s="8" t="str">
        <f>IF(原始数据!E255="","",原始数据!E255)</f>
        <v>WOLVES</v>
      </c>
      <c r="G255" s="8" t="str">
        <f>IF(原始数据!F255="","",原始数据!F255)</f>
        <v>RC</v>
      </c>
      <c r="H255" s="8">
        <f>IF(原始数据!G255="","",原始数据!G255)</f>
        <v>3</v>
      </c>
      <c r="I255" s="8" t="str">
        <f>IF(原始数据!H255="","",原始数据!H255)</f>
        <v>上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3"/>
      <c r="T255" s="13"/>
      <c r="U255" s="13"/>
      <c r="V255" s="14"/>
      <c r="W255" s="14"/>
      <c r="X255" s="14"/>
      <c r="Y255" s="13"/>
    </row>
    <row r="256" spans="1:25">
      <c r="A256" s="1">
        <f>输入错误检查!B255</f>
        <v>0</v>
      </c>
      <c r="C256" s="8">
        <f>IF(原始数据!B256="","",原始数据!B256)</f>
        <v>4</v>
      </c>
      <c r="D256" s="8">
        <f>IF(原始数据!C256="","",原始数据!C256)</f>
        <v>18</v>
      </c>
      <c r="E256" s="8">
        <f>IF(原始数据!D256="","",原始数据!D256)</f>
        <v>18</v>
      </c>
      <c r="F256" s="8" t="str">
        <f>IF(原始数据!E256="","",原始数据!E256)</f>
        <v>WOLVES</v>
      </c>
      <c r="G256" s="8" t="str">
        <f>IF(原始数据!F256="","",原始数据!F256)</f>
        <v>RC</v>
      </c>
      <c r="H256" s="8">
        <f>IF(原始数据!G256="","",原始数据!G256)</f>
        <v>3</v>
      </c>
      <c r="I256" s="8" t="str">
        <f>IF(原始数据!H256="","",原始数据!H256)</f>
        <v>下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3"/>
      <c r="T256" s="13"/>
      <c r="U256" s="13"/>
      <c r="V256" s="14"/>
      <c r="W256" s="14"/>
      <c r="X256" s="14"/>
      <c r="Y256" s="13"/>
    </row>
    <row r="257" spans="1:25">
      <c r="A257" s="1">
        <f>输入错误检查!B256</f>
        <v>0</v>
      </c>
      <c r="C257" s="8">
        <f>IF(原始数据!B257="","",原始数据!B257)</f>
        <v>4</v>
      </c>
      <c r="D257" s="8">
        <f>IF(原始数据!C257="","",原始数据!C257)</f>
        <v>18</v>
      </c>
      <c r="E257" s="8">
        <f>IF(原始数据!D257="","",原始数据!D257)</f>
        <v>18</v>
      </c>
      <c r="F257" s="8" t="str">
        <f>IF(原始数据!E257="","",原始数据!E257)</f>
        <v>WOLVES</v>
      </c>
      <c r="G257" s="8" t="str">
        <f>IF(原始数据!F257="","",原始数据!F257)</f>
        <v>RC</v>
      </c>
      <c r="H257" s="8" t="str">
        <f>IF(原始数据!G257="","",原始数据!G257)</f>
        <v>加</v>
      </c>
      <c r="I257" s="8" t="str">
        <f>IF(原始数据!H257="","",原始数据!H257)</f>
        <v>上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3"/>
      <c r="T257" s="13"/>
      <c r="U257" s="13"/>
      <c r="V257" s="14"/>
      <c r="W257" s="14"/>
      <c r="X257" s="14"/>
      <c r="Y257" s="13"/>
    </row>
    <row r="258" spans="1:25">
      <c r="A258" s="1">
        <f>输入错误检查!B257</f>
        <v>0</v>
      </c>
      <c r="C258" s="8">
        <f>IF(原始数据!B258="","",原始数据!B258)</f>
        <v>4</v>
      </c>
      <c r="D258" s="8">
        <f>IF(原始数据!C258="","",原始数据!C258)</f>
        <v>18</v>
      </c>
      <c r="E258" s="8">
        <f>IF(原始数据!D258="","",原始数据!D258)</f>
        <v>18</v>
      </c>
      <c r="F258" s="8" t="str">
        <f>IF(原始数据!E258="","",原始数据!E258)</f>
        <v>WOLVES</v>
      </c>
      <c r="G258" s="8" t="str">
        <f>IF(原始数据!F258="","",原始数据!F258)</f>
        <v>RC</v>
      </c>
      <c r="H258" s="8" t="str">
        <f>IF(原始数据!G258="","",原始数据!G258)</f>
        <v>加</v>
      </c>
      <c r="I258" s="8" t="str">
        <f>IF(原始数据!H258="","",原始数据!H258)</f>
        <v>下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3"/>
      <c r="T258" s="13"/>
      <c r="U258" s="13"/>
      <c r="V258" s="14"/>
      <c r="W258" s="14"/>
      <c r="X258" s="14"/>
      <c r="Y258" s="13"/>
    </row>
    <row r="259" spans="1:25">
      <c r="A259" s="1">
        <f>输入错误检查!B258</f>
        <v>0</v>
      </c>
      <c r="C259" s="8">
        <f>IF(原始数据!B259="","",原始数据!B259)</f>
        <v>4</v>
      </c>
      <c r="D259" s="8">
        <f>IF(原始数据!C259="","",原始数据!C259)</f>
        <v>19</v>
      </c>
      <c r="E259" s="8">
        <f>IF(原始数据!D259="","",原始数据!D259)</f>
        <v>12</v>
      </c>
      <c r="F259" s="8" t="str">
        <f>IF(原始数据!E259="","",原始数据!E259)</f>
        <v>ZETA</v>
      </c>
      <c r="G259" s="8" t="str">
        <f>IF(原始数据!F259="","",原始数据!F259)</f>
        <v>MRC</v>
      </c>
      <c r="H259" s="8">
        <f>IF(原始数据!G259="","",原始数据!G259)</f>
        <v>1</v>
      </c>
      <c r="I259" s="8" t="str">
        <f>IF(原始数据!H259="","",原始数据!H259)</f>
        <v>上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3"/>
      <c r="T259" s="13"/>
      <c r="U259" s="13"/>
      <c r="V259" s="14"/>
      <c r="W259" s="14"/>
      <c r="X259" s="14"/>
      <c r="Y259" s="13"/>
    </row>
    <row r="260" spans="1:25">
      <c r="A260" s="1">
        <f>输入错误检查!B259</f>
        <v>0</v>
      </c>
      <c r="C260" s="8">
        <f>IF(原始数据!B260="","",原始数据!B260)</f>
        <v>4</v>
      </c>
      <c r="D260" s="8">
        <f>IF(原始数据!C260="","",原始数据!C260)</f>
        <v>19</v>
      </c>
      <c r="E260" s="8">
        <f>IF(原始数据!D260="","",原始数据!D260)</f>
        <v>12</v>
      </c>
      <c r="F260" s="8" t="str">
        <f>IF(原始数据!E260="","",原始数据!E260)</f>
        <v>ZETA</v>
      </c>
      <c r="G260" s="8" t="str">
        <f>IF(原始数据!F260="","",原始数据!F260)</f>
        <v>MRC</v>
      </c>
      <c r="H260" s="8">
        <f>IF(原始数据!G260="","",原始数据!G260)</f>
        <v>1</v>
      </c>
      <c r="I260" s="8" t="str">
        <f>IF(原始数据!H260="","",原始数据!H260)</f>
        <v>下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3"/>
      <c r="T260" s="13"/>
      <c r="U260" s="13"/>
      <c r="V260" s="14"/>
      <c r="W260" s="14"/>
      <c r="X260" s="14"/>
      <c r="Y260" s="13"/>
    </row>
    <row r="261" spans="1:25">
      <c r="A261" s="1">
        <f>输入错误检查!B260</f>
        <v>0</v>
      </c>
      <c r="C261" s="8">
        <f>IF(原始数据!B261="","",原始数据!B261)</f>
        <v>4</v>
      </c>
      <c r="D261" s="8">
        <f>IF(原始数据!C261="","",原始数据!C261)</f>
        <v>19</v>
      </c>
      <c r="E261" s="8">
        <f>IF(原始数据!D261="","",原始数据!D261)</f>
        <v>12</v>
      </c>
      <c r="F261" s="8" t="str">
        <f>IF(原始数据!E261="","",原始数据!E261)</f>
        <v>ZETA</v>
      </c>
      <c r="G261" s="8" t="str">
        <f>IF(原始数据!F261="","",原始数据!F261)</f>
        <v>MRC</v>
      </c>
      <c r="H261" s="8">
        <f>IF(原始数据!G261="","",原始数据!G261)</f>
        <v>2</v>
      </c>
      <c r="I261" s="8" t="str">
        <f>IF(原始数据!H261="","",原始数据!H261)</f>
        <v>上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3"/>
      <c r="T261" s="13"/>
      <c r="U261" s="13"/>
      <c r="V261" s="14"/>
      <c r="W261" s="14"/>
      <c r="X261" s="14"/>
      <c r="Y261" s="13"/>
    </row>
    <row r="262" spans="1:25">
      <c r="A262" s="1">
        <f>输入错误检查!B261</f>
        <v>0</v>
      </c>
      <c r="C262" s="8">
        <f>IF(原始数据!B262="","",原始数据!B262)</f>
        <v>4</v>
      </c>
      <c r="D262" s="8">
        <f>IF(原始数据!C262="","",原始数据!C262)</f>
        <v>19</v>
      </c>
      <c r="E262" s="8">
        <f>IF(原始数据!D262="","",原始数据!D262)</f>
        <v>12</v>
      </c>
      <c r="F262" s="8" t="str">
        <f>IF(原始数据!E262="","",原始数据!E262)</f>
        <v>ZETA</v>
      </c>
      <c r="G262" s="8" t="str">
        <f>IF(原始数据!F262="","",原始数据!F262)</f>
        <v>MRC</v>
      </c>
      <c r="H262" s="8">
        <f>IF(原始数据!G262="","",原始数据!G262)</f>
        <v>2</v>
      </c>
      <c r="I262" s="8" t="str">
        <f>IF(原始数据!H262="","",原始数据!H262)</f>
        <v>下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3"/>
      <c r="T262" s="13"/>
      <c r="U262" s="13"/>
      <c r="V262" s="14"/>
      <c r="W262" s="14"/>
      <c r="X262" s="14"/>
      <c r="Y262" s="13"/>
    </row>
    <row r="263" spans="1:25">
      <c r="A263" s="1">
        <f>输入错误检查!B262</f>
        <v>0</v>
      </c>
      <c r="C263" s="8">
        <f>IF(原始数据!B263="","",原始数据!B263)</f>
        <v>4</v>
      </c>
      <c r="D263" s="8">
        <f>IF(原始数据!C263="","",原始数据!C263)</f>
        <v>19</v>
      </c>
      <c r="E263" s="8">
        <f>IF(原始数据!D263="","",原始数据!D263)</f>
        <v>12</v>
      </c>
      <c r="F263" s="8" t="str">
        <f>IF(原始数据!E263="","",原始数据!E263)</f>
        <v>ZETA</v>
      </c>
      <c r="G263" s="8" t="str">
        <f>IF(原始数据!F263="","",原始数据!F263)</f>
        <v>MRC</v>
      </c>
      <c r="H263" s="8">
        <f>IF(原始数据!G263="","",原始数据!G263)</f>
        <v>3</v>
      </c>
      <c r="I263" s="8" t="str">
        <f>IF(原始数据!H263="","",原始数据!H263)</f>
        <v>上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3"/>
      <c r="T263" s="13"/>
      <c r="U263" s="13"/>
      <c r="V263" s="14"/>
      <c r="W263" s="14"/>
      <c r="X263" s="14"/>
      <c r="Y263" s="13"/>
    </row>
    <row r="264" spans="1:25">
      <c r="A264" s="1">
        <f>输入错误检查!B263</f>
        <v>0</v>
      </c>
      <c r="C264" s="8">
        <f>IF(原始数据!B264="","",原始数据!B264)</f>
        <v>4</v>
      </c>
      <c r="D264" s="8">
        <f>IF(原始数据!C264="","",原始数据!C264)</f>
        <v>19</v>
      </c>
      <c r="E264" s="8">
        <f>IF(原始数据!D264="","",原始数据!D264)</f>
        <v>12</v>
      </c>
      <c r="F264" s="8" t="str">
        <f>IF(原始数据!E264="","",原始数据!E264)</f>
        <v>ZETA</v>
      </c>
      <c r="G264" s="8" t="str">
        <f>IF(原始数据!F264="","",原始数据!F264)</f>
        <v>MRC</v>
      </c>
      <c r="H264" s="8">
        <f>IF(原始数据!G264="","",原始数据!G264)</f>
        <v>3</v>
      </c>
      <c r="I264" s="8" t="str">
        <f>IF(原始数据!H264="","",原始数据!H264)</f>
        <v>下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3"/>
      <c r="T264" s="13"/>
      <c r="U264" s="13"/>
      <c r="V264" s="14"/>
      <c r="W264" s="14"/>
      <c r="X264" s="14"/>
      <c r="Y264" s="13"/>
    </row>
    <row r="265" spans="1:25">
      <c r="A265" s="1">
        <f>输入错误检查!B264</f>
        <v>0</v>
      </c>
      <c r="C265" s="8">
        <f>IF(原始数据!B265="","",原始数据!B265)</f>
        <v>4</v>
      </c>
      <c r="D265" s="8">
        <f>IF(原始数据!C265="","",原始数据!C265)</f>
        <v>19</v>
      </c>
      <c r="E265" s="8">
        <f>IF(原始数据!D265="","",原始数据!D265)</f>
        <v>12</v>
      </c>
      <c r="F265" s="8" t="str">
        <f>IF(原始数据!E265="","",原始数据!E265)</f>
        <v>ZETA</v>
      </c>
      <c r="G265" s="8" t="str">
        <f>IF(原始数据!F265="","",原始数据!F265)</f>
        <v>MRC</v>
      </c>
      <c r="H265" s="8" t="str">
        <f>IF(原始数据!G265="","",原始数据!G265)</f>
        <v>加</v>
      </c>
      <c r="I265" s="8" t="str">
        <f>IF(原始数据!H265="","",原始数据!H265)</f>
        <v>上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3"/>
      <c r="T265" s="13"/>
      <c r="U265" s="13"/>
      <c r="V265" s="14"/>
      <c r="W265" s="14"/>
      <c r="X265" s="14"/>
      <c r="Y265" s="13"/>
    </row>
    <row r="266" spans="1:25">
      <c r="A266" s="1">
        <f>输入错误检查!B265</f>
        <v>0</v>
      </c>
      <c r="C266" s="8">
        <f>IF(原始数据!B266="","",原始数据!B266)</f>
        <v>4</v>
      </c>
      <c r="D266" s="8">
        <f>IF(原始数据!C266="","",原始数据!C266)</f>
        <v>19</v>
      </c>
      <c r="E266" s="8">
        <f>IF(原始数据!D266="","",原始数据!D266)</f>
        <v>12</v>
      </c>
      <c r="F266" s="8" t="str">
        <f>IF(原始数据!E266="","",原始数据!E266)</f>
        <v>ZETA</v>
      </c>
      <c r="G266" s="8" t="str">
        <f>IF(原始数据!F266="","",原始数据!F266)</f>
        <v>MRC</v>
      </c>
      <c r="H266" s="8" t="str">
        <f>IF(原始数据!G266="","",原始数据!G266)</f>
        <v>加</v>
      </c>
      <c r="I266" s="8" t="str">
        <f>IF(原始数据!H266="","",原始数据!H266)</f>
        <v>下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3"/>
      <c r="T266" s="13"/>
      <c r="U266" s="13"/>
      <c r="V266" s="14"/>
      <c r="W266" s="14"/>
      <c r="X266" s="14"/>
      <c r="Y266" s="13"/>
    </row>
    <row r="267" spans="1:25">
      <c r="A267" s="1">
        <f>输入错误检查!B266</f>
        <v>0</v>
      </c>
      <c r="C267" s="8">
        <f>IF(原始数据!B267="","",原始数据!B267)</f>
        <v>4</v>
      </c>
      <c r="D267" s="8">
        <f>IF(原始数据!C267="","",原始数据!C267)</f>
        <v>19</v>
      </c>
      <c r="E267" s="8">
        <f>IF(原始数据!D267="","",原始数据!D267)</f>
        <v>14</v>
      </c>
      <c r="F267" s="8" t="str">
        <f>IF(原始数据!E267="","",原始数据!E267)</f>
        <v>SKY</v>
      </c>
      <c r="G267" s="8" t="str">
        <f>IF(原始数据!F267="","",原始数据!F267)</f>
        <v>OMNI</v>
      </c>
      <c r="H267" s="8">
        <f>IF(原始数据!G267="","",原始数据!G267)</f>
        <v>1</v>
      </c>
      <c r="I267" s="8" t="str">
        <f>IF(原始数据!H267="","",原始数据!H267)</f>
        <v>上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3"/>
      <c r="T267" s="13"/>
      <c r="U267" s="13"/>
      <c r="V267" s="14"/>
      <c r="W267" s="14"/>
      <c r="X267" s="14"/>
      <c r="Y267" s="13"/>
    </row>
    <row r="268" spans="1:25">
      <c r="A268" s="1">
        <f>输入错误检查!B267</f>
        <v>0</v>
      </c>
      <c r="C268" s="8">
        <f>IF(原始数据!B268="","",原始数据!B268)</f>
        <v>4</v>
      </c>
      <c r="D268" s="8">
        <f>IF(原始数据!C268="","",原始数据!C268)</f>
        <v>19</v>
      </c>
      <c r="E268" s="8">
        <f>IF(原始数据!D268="","",原始数据!D268)</f>
        <v>14</v>
      </c>
      <c r="F268" s="8" t="str">
        <f>IF(原始数据!E268="","",原始数据!E268)</f>
        <v>SKY</v>
      </c>
      <c r="G268" s="8" t="str">
        <f>IF(原始数据!F268="","",原始数据!F268)</f>
        <v>OMNI</v>
      </c>
      <c r="H268" s="8">
        <f>IF(原始数据!G268="","",原始数据!G268)</f>
        <v>1</v>
      </c>
      <c r="I268" s="8" t="str">
        <f>IF(原始数据!H268="","",原始数据!H268)</f>
        <v>下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3"/>
      <c r="T268" s="13"/>
      <c r="U268" s="13"/>
      <c r="V268" s="14"/>
      <c r="W268" s="14"/>
      <c r="X268" s="14"/>
      <c r="Y268" s="13"/>
    </row>
    <row r="269" spans="1:25">
      <c r="A269" s="1">
        <f>输入错误检查!B268</f>
        <v>0</v>
      </c>
      <c r="C269" s="8">
        <f>IF(原始数据!B269="","",原始数据!B269)</f>
        <v>4</v>
      </c>
      <c r="D269" s="8">
        <f>IF(原始数据!C269="","",原始数据!C269)</f>
        <v>19</v>
      </c>
      <c r="E269" s="8">
        <f>IF(原始数据!D269="","",原始数据!D269)</f>
        <v>14</v>
      </c>
      <c r="F269" s="8" t="str">
        <f>IF(原始数据!E269="","",原始数据!E269)</f>
        <v>SKY</v>
      </c>
      <c r="G269" s="8" t="str">
        <f>IF(原始数据!F269="","",原始数据!F269)</f>
        <v>OMNI</v>
      </c>
      <c r="H269" s="8">
        <f>IF(原始数据!G269="","",原始数据!G269)</f>
        <v>2</v>
      </c>
      <c r="I269" s="8" t="str">
        <f>IF(原始数据!H269="","",原始数据!H269)</f>
        <v>上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3"/>
      <c r="T269" s="13"/>
      <c r="U269" s="13"/>
      <c r="V269" s="14"/>
      <c r="W269" s="14"/>
      <c r="X269" s="14"/>
      <c r="Y269" s="13"/>
    </row>
    <row r="270" spans="1:25">
      <c r="A270" s="1">
        <f>输入错误检查!B269</f>
        <v>0</v>
      </c>
      <c r="C270" s="8">
        <f>IF(原始数据!B270="","",原始数据!B270)</f>
        <v>4</v>
      </c>
      <c r="D270" s="8">
        <f>IF(原始数据!C270="","",原始数据!C270)</f>
        <v>19</v>
      </c>
      <c r="E270" s="8">
        <f>IF(原始数据!D270="","",原始数据!D270)</f>
        <v>14</v>
      </c>
      <c r="F270" s="8" t="str">
        <f>IF(原始数据!E270="","",原始数据!E270)</f>
        <v>SKY</v>
      </c>
      <c r="G270" s="8" t="str">
        <f>IF(原始数据!F270="","",原始数据!F270)</f>
        <v>OMNI</v>
      </c>
      <c r="H270" s="8">
        <f>IF(原始数据!G270="","",原始数据!G270)</f>
        <v>2</v>
      </c>
      <c r="I270" s="8" t="str">
        <f>IF(原始数据!H270="","",原始数据!H270)</f>
        <v>下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3"/>
      <c r="T270" s="13"/>
      <c r="U270" s="13"/>
      <c r="V270" s="14"/>
      <c r="W270" s="14"/>
      <c r="X270" s="14"/>
      <c r="Y270" s="13"/>
    </row>
    <row r="271" spans="1:25">
      <c r="A271" s="1">
        <f>输入错误检查!B270</f>
        <v>0</v>
      </c>
      <c r="C271" s="8">
        <f>IF(原始数据!B271="","",原始数据!B271)</f>
        <v>4</v>
      </c>
      <c r="D271" s="8">
        <f>IF(原始数据!C271="","",原始数据!C271)</f>
        <v>19</v>
      </c>
      <c r="E271" s="8">
        <f>IF(原始数据!D271="","",原始数据!D271)</f>
        <v>14</v>
      </c>
      <c r="F271" s="8" t="str">
        <f>IF(原始数据!E271="","",原始数据!E271)</f>
        <v>SKY</v>
      </c>
      <c r="G271" s="8" t="str">
        <f>IF(原始数据!F271="","",原始数据!F271)</f>
        <v>OMNI</v>
      </c>
      <c r="H271" s="8">
        <f>IF(原始数据!G271="","",原始数据!G271)</f>
        <v>3</v>
      </c>
      <c r="I271" s="8" t="str">
        <f>IF(原始数据!H271="","",原始数据!H271)</f>
        <v>上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3"/>
      <c r="T271" s="13"/>
      <c r="U271" s="13"/>
      <c r="V271" s="14"/>
      <c r="W271" s="14"/>
      <c r="X271" s="14"/>
      <c r="Y271" s="13"/>
    </row>
    <row r="272" spans="1:25">
      <c r="A272" s="1">
        <f>输入错误检查!B271</f>
        <v>0</v>
      </c>
      <c r="C272" s="8">
        <f>IF(原始数据!B272="","",原始数据!B272)</f>
        <v>4</v>
      </c>
      <c r="D272" s="8">
        <f>IF(原始数据!C272="","",原始数据!C272)</f>
        <v>19</v>
      </c>
      <c r="E272" s="8">
        <f>IF(原始数据!D272="","",原始数据!D272)</f>
        <v>14</v>
      </c>
      <c r="F272" s="8" t="str">
        <f>IF(原始数据!E272="","",原始数据!E272)</f>
        <v>SKY</v>
      </c>
      <c r="G272" s="8" t="str">
        <f>IF(原始数据!F272="","",原始数据!F272)</f>
        <v>OMNI</v>
      </c>
      <c r="H272" s="8">
        <f>IF(原始数据!G272="","",原始数据!G272)</f>
        <v>3</v>
      </c>
      <c r="I272" s="8" t="str">
        <f>IF(原始数据!H272="","",原始数据!H272)</f>
        <v>下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3"/>
      <c r="T272" s="13"/>
      <c r="U272" s="13"/>
      <c r="V272" s="14"/>
      <c r="W272" s="14"/>
      <c r="X272" s="14"/>
      <c r="Y272" s="13"/>
    </row>
    <row r="273" spans="1:25">
      <c r="A273" s="1">
        <f>输入错误检查!B272</f>
        <v>0</v>
      </c>
      <c r="C273" s="8">
        <f>IF(原始数据!B273="","",原始数据!B273)</f>
        <v>4</v>
      </c>
      <c r="D273" s="8">
        <f>IF(原始数据!C273="","",原始数据!C273)</f>
        <v>19</v>
      </c>
      <c r="E273" s="8">
        <f>IF(原始数据!D273="","",原始数据!D273)</f>
        <v>14</v>
      </c>
      <c r="F273" s="8" t="str">
        <f>IF(原始数据!E273="","",原始数据!E273)</f>
        <v>SKY</v>
      </c>
      <c r="G273" s="8" t="str">
        <f>IF(原始数据!F273="","",原始数据!F273)</f>
        <v>OMNI</v>
      </c>
      <c r="H273" s="8" t="str">
        <f>IF(原始数据!G273="","",原始数据!G273)</f>
        <v>加</v>
      </c>
      <c r="I273" s="8" t="str">
        <f>IF(原始数据!H273="","",原始数据!H273)</f>
        <v>上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3"/>
      <c r="T273" s="13"/>
      <c r="U273" s="13"/>
      <c r="V273" s="14"/>
      <c r="W273" s="14"/>
      <c r="X273" s="14"/>
      <c r="Y273" s="13"/>
    </row>
    <row r="274" spans="1:25">
      <c r="A274" s="1">
        <f>输入错误检查!B273</f>
        <v>0</v>
      </c>
      <c r="C274" s="8">
        <f>IF(原始数据!B274="","",原始数据!B274)</f>
        <v>4</v>
      </c>
      <c r="D274" s="8">
        <f>IF(原始数据!C274="","",原始数据!C274)</f>
        <v>19</v>
      </c>
      <c r="E274" s="8">
        <f>IF(原始数据!D274="","",原始数据!D274)</f>
        <v>14</v>
      </c>
      <c r="F274" s="8" t="str">
        <f>IF(原始数据!E274="","",原始数据!E274)</f>
        <v>SKY</v>
      </c>
      <c r="G274" s="8" t="str">
        <f>IF(原始数据!F274="","",原始数据!F274)</f>
        <v>OMNI</v>
      </c>
      <c r="H274" s="8" t="str">
        <f>IF(原始数据!G274="","",原始数据!G274)</f>
        <v>加</v>
      </c>
      <c r="I274" s="8" t="str">
        <f>IF(原始数据!H274="","",原始数据!H274)</f>
        <v>下</v>
      </c>
      <c r="J274" s="18"/>
      <c r="K274" s="18"/>
      <c r="L274" s="18"/>
      <c r="M274" s="18"/>
      <c r="N274" s="18"/>
      <c r="O274" s="18"/>
      <c r="P274" s="18"/>
      <c r="Q274" s="18"/>
      <c r="R274" s="18"/>
      <c r="S274" s="13"/>
      <c r="T274" s="13"/>
      <c r="U274" s="13"/>
      <c r="V274" s="14"/>
      <c r="W274" s="14"/>
      <c r="X274" s="14"/>
      <c r="Y274" s="13"/>
    </row>
    <row r="275" spans="1:25">
      <c r="A275" s="1">
        <f>输入错误检查!B274</f>
        <v>0</v>
      </c>
      <c r="C275" s="8">
        <f>IF(原始数据!B275="","",原始数据!B275)</f>
        <v>4</v>
      </c>
      <c r="D275" s="8">
        <f>IF(原始数据!C275="","",原始数据!C275)</f>
        <v>19</v>
      </c>
      <c r="E275" s="8">
        <f>IF(原始数据!D275="","",原始数据!D275)</f>
        <v>16</v>
      </c>
      <c r="F275" s="8" t="str">
        <f>IF(原始数据!E275="","",原始数据!E275)</f>
        <v>AWG</v>
      </c>
      <c r="G275" s="8" t="str">
        <f>IF(原始数据!F275="","",原始数据!F275)</f>
        <v>ITZY</v>
      </c>
      <c r="H275" s="8">
        <f>IF(原始数据!G275="","",原始数据!G275)</f>
        <v>1</v>
      </c>
      <c r="I275" s="8" t="str">
        <f>IF(原始数据!H275="","",原始数据!H275)</f>
        <v>上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3"/>
      <c r="T275" s="13"/>
      <c r="U275" s="13"/>
      <c r="V275" s="14"/>
      <c r="W275" s="14"/>
      <c r="X275" s="14"/>
      <c r="Y275" s="13"/>
    </row>
    <row r="276" spans="1:25">
      <c r="A276" s="1">
        <f>输入错误检查!B275</f>
        <v>0</v>
      </c>
      <c r="C276" s="8">
        <f>IF(原始数据!B276="","",原始数据!B276)</f>
        <v>4</v>
      </c>
      <c r="D276" s="8">
        <f>IF(原始数据!C276="","",原始数据!C276)</f>
        <v>19</v>
      </c>
      <c r="E276" s="8">
        <f>IF(原始数据!D276="","",原始数据!D276)</f>
        <v>16</v>
      </c>
      <c r="F276" s="8" t="str">
        <f>IF(原始数据!E276="","",原始数据!E276)</f>
        <v>AWG</v>
      </c>
      <c r="G276" s="8" t="str">
        <f>IF(原始数据!F276="","",原始数据!F276)</f>
        <v>ITZY</v>
      </c>
      <c r="H276" s="8">
        <f>IF(原始数据!G276="","",原始数据!G276)</f>
        <v>1</v>
      </c>
      <c r="I276" s="8" t="str">
        <f>IF(原始数据!H276="","",原始数据!H276)</f>
        <v>下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3"/>
      <c r="T276" s="13"/>
      <c r="U276" s="13"/>
      <c r="V276" s="14"/>
      <c r="W276" s="14"/>
      <c r="X276" s="14"/>
      <c r="Y276" s="13"/>
    </row>
    <row r="277" spans="1:25">
      <c r="A277" s="1">
        <f>输入错误检查!B276</f>
        <v>0</v>
      </c>
      <c r="C277" s="8">
        <f>IF(原始数据!B277="","",原始数据!B277)</f>
        <v>4</v>
      </c>
      <c r="D277" s="8">
        <f>IF(原始数据!C277="","",原始数据!C277)</f>
        <v>19</v>
      </c>
      <c r="E277" s="8">
        <f>IF(原始数据!D277="","",原始数据!D277)</f>
        <v>16</v>
      </c>
      <c r="F277" s="8" t="str">
        <f>IF(原始数据!E277="","",原始数据!E277)</f>
        <v>AWG</v>
      </c>
      <c r="G277" s="8" t="str">
        <f>IF(原始数据!F277="","",原始数据!F277)</f>
        <v>ITZY</v>
      </c>
      <c r="H277" s="8">
        <f>IF(原始数据!G277="","",原始数据!G277)</f>
        <v>2</v>
      </c>
      <c r="I277" s="8" t="str">
        <f>IF(原始数据!H277="","",原始数据!H277)</f>
        <v>上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3"/>
      <c r="T277" s="13"/>
      <c r="U277" s="13"/>
      <c r="V277" s="14"/>
      <c r="W277" s="14"/>
      <c r="X277" s="14"/>
      <c r="Y277" s="13"/>
    </row>
    <row r="278" spans="1:25">
      <c r="A278" s="1">
        <f>输入错误检查!B277</f>
        <v>0</v>
      </c>
      <c r="C278" s="8">
        <f>IF(原始数据!B278="","",原始数据!B278)</f>
        <v>4</v>
      </c>
      <c r="D278" s="8">
        <f>IF(原始数据!C278="","",原始数据!C278)</f>
        <v>19</v>
      </c>
      <c r="E278" s="8">
        <f>IF(原始数据!D278="","",原始数据!D278)</f>
        <v>16</v>
      </c>
      <c r="F278" s="8" t="str">
        <f>IF(原始数据!E278="","",原始数据!E278)</f>
        <v>AWG</v>
      </c>
      <c r="G278" s="8" t="str">
        <f>IF(原始数据!F278="","",原始数据!F278)</f>
        <v>ITZY</v>
      </c>
      <c r="H278" s="8">
        <f>IF(原始数据!G278="","",原始数据!G278)</f>
        <v>2</v>
      </c>
      <c r="I278" s="8" t="str">
        <f>IF(原始数据!H278="","",原始数据!H278)</f>
        <v>下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3"/>
      <c r="T278" s="13"/>
      <c r="U278" s="13"/>
      <c r="V278" s="14"/>
      <c r="W278" s="14"/>
      <c r="X278" s="14"/>
      <c r="Y278" s="13"/>
    </row>
    <row r="279" spans="1:25">
      <c r="A279" s="1">
        <f>输入错误检查!B278</f>
        <v>0</v>
      </c>
      <c r="C279" s="8">
        <f>IF(原始数据!B279="","",原始数据!B279)</f>
        <v>4</v>
      </c>
      <c r="D279" s="8">
        <f>IF(原始数据!C279="","",原始数据!C279)</f>
        <v>19</v>
      </c>
      <c r="E279" s="8">
        <f>IF(原始数据!D279="","",原始数据!D279)</f>
        <v>16</v>
      </c>
      <c r="F279" s="8" t="str">
        <f>IF(原始数据!E279="","",原始数据!E279)</f>
        <v>AWG</v>
      </c>
      <c r="G279" s="8" t="str">
        <f>IF(原始数据!F279="","",原始数据!F279)</f>
        <v>ITZY</v>
      </c>
      <c r="H279" s="8">
        <f>IF(原始数据!G279="","",原始数据!G279)</f>
        <v>3</v>
      </c>
      <c r="I279" s="8" t="str">
        <f>IF(原始数据!H279="","",原始数据!H279)</f>
        <v>上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3"/>
      <c r="T279" s="13"/>
      <c r="U279" s="13"/>
      <c r="V279" s="14"/>
      <c r="W279" s="14"/>
      <c r="X279" s="14"/>
      <c r="Y279" s="13"/>
    </row>
    <row r="280" spans="1:25">
      <c r="A280" s="1">
        <f>输入错误检查!B279</f>
        <v>0</v>
      </c>
      <c r="C280" s="8">
        <f>IF(原始数据!B280="","",原始数据!B280)</f>
        <v>4</v>
      </c>
      <c r="D280" s="8">
        <f>IF(原始数据!C280="","",原始数据!C280)</f>
        <v>19</v>
      </c>
      <c r="E280" s="8">
        <f>IF(原始数据!D280="","",原始数据!D280)</f>
        <v>16</v>
      </c>
      <c r="F280" s="8" t="str">
        <f>IF(原始数据!E280="","",原始数据!E280)</f>
        <v>AWG</v>
      </c>
      <c r="G280" s="8" t="str">
        <f>IF(原始数据!F280="","",原始数据!F280)</f>
        <v>ITZY</v>
      </c>
      <c r="H280" s="8">
        <f>IF(原始数据!G280="","",原始数据!G280)</f>
        <v>3</v>
      </c>
      <c r="I280" s="8" t="str">
        <f>IF(原始数据!H280="","",原始数据!H280)</f>
        <v>下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3"/>
      <c r="T280" s="13"/>
      <c r="U280" s="13"/>
      <c r="V280" s="14"/>
      <c r="W280" s="14"/>
      <c r="X280" s="14"/>
      <c r="Y280" s="13"/>
    </row>
    <row r="281" spans="1:25">
      <c r="A281" s="1">
        <f>输入错误检查!B280</f>
        <v>0</v>
      </c>
      <c r="C281" s="8">
        <f>IF(原始数据!B281="","",原始数据!B281)</f>
        <v>4</v>
      </c>
      <c r="D281" s="8">
        <f>IF(原始数据!C281="","",原始数据!C281)</f>
        <v>19</v>
      </c>
      <c r="E281" s="8">
        <f>IF(原始数据!D281="","",原始数据!D281)</f>
        <v>16</v>
      </c>
      <c r="F281" s="8" t="str">
        <f>IF(原始数据!E281="","",原始数据!E281)</f>
        <v>AWG</v>
      </c>
      <c r="G281" s="8" t="str">
        <f>IF(原始数据!F281="","",原始数据!F281)</f>
        <v>ITZY</v>
      </c>
      <c r="H281" s="8" t="str">
        <f>IF(原始数据!G281="","",原始数据!G281)</f>
        <v>加</v>
      </c>
      <c r="I281" s="8" t="str">
        <f>IF(原始数据!H281="","",原始数据!H281)</f>
        <v>上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3"/>
      <c r="T281" s="13"/>
      <c r="U281" s="13"/>
      <c r="V281" s="14"/>
      <c r="W281" s="14"/>
      <c r="X281" s="14"/>
      <c r="Y281" s="13"/>
    </row>
    <row r="282" spans="1:25">
      <c r="A282" s="1">
        <f>输入错误检查!B281</f>
        <v>0</v>
      </c>
      <c r="C282" s="8">
        <f>IF(原始数据!B282="","",原始数据!B282)</f>
        <v>4</v>
      </c>
      <c r="D282" s="8">
        <f>IF(原始数据!C282="","",原始数据!C282)</f>
        <v>19</v>
      </c>
      <c r="E282" s="8">
        <f>IF(原始数据!D282="","",原始数据!D282)</f>
        <v>16</v>
      </c>
      <c r="F282" s="8" t="str">
        <f>IF(原始数据!E282="","",原始数据!E282)</f>
        <v>AWG</v>
      </c>
      <c r="G282" s="8" t="str">
        <f>IF(原始数据!F282="","",原始数据!F282)</f>
        <v>ITZY</v>
      </c>
      <c r="H282" s="8" t="str">
        <f>IF(原始数据!G282="","",原始数据!G282)</f>
        <v>加</v>
      </c>
      <c r="I282" s="8" t="str">
        <f>IF(原始数据!H282="","",原始数据!H282)</f>
        <v>下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3"/>
      <c r="T282" s="13"/>
      <c r="U282" s="13"/>
      <c r="V282" s="14"/>
      <c r="W282" s="14"/>
      <c r="X282" s="14"/>
      <c r="Y282" s="13"/>
    </row>
    <row r="283" spans="1:25">
      <c r="A283" s="1">
        <f>输入错误检查!B282</f>
        <v>0</v>
      </c>
      <c r="C283" s="8">
        <f>IF(原始数据!B283="","",原始数据!B283)</f>
        <v>4</v>
      </c>
      <c r="D283" s="8">
        <f>IF(原始数据!C283="","",原始数据!C283)</f>
        <v>19</v>
      </c>
      <c r="E283" s="8">
        <f>IF(原始数据!D283="","",原始数据!D283)</f>
        <v>18</v>
      </c>
      <c r="F283" s="8" t="str">
        <f>IF(原始数据!E283="","",原始数据!E283)</f>
        <v>GR</v>
      </c>
      <c r="G283" s="8" t="str">
        <f>IF(原始数据!F283="","",原始数据!F283)</f>
        <v>FL</v>
      </c>
      <c r="H283" s="8">
        <f>IF(原始数据!G283="","",原始数据!G283)</f>
        <v>1</v>
      </c>
      <c r="I283" s="8" t="str">
        <f>IF(原始数据!H283="","",原始数据!H283)</f>
        <v>上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3"/>
      <c r="T283" s="13"/>
      <c r="U283" s="13"/>
      <c r="V283" s="14"/>
      <c r="W283" s="14"/>
      <c r="X283" s="14"/>
      <c r="Y283" s="13"/>
    </row>
    <row r="284" spans="1:25">
      <c r="A284" s="1">
        <f>输入错误检查!B283</f>
        <v>0</v>
      </c>
      <c r="C284" s="8">
        <f>IF(原始数据!B284="","",原始数据!B284)</f>
        <v>4</v>
      </c>
      <c r="D284" s="8">
        <f>IF(原始数据!C284="","",原始数据!C284)</f>
        <v>19</v>
      </c>
      <c r="E284" s="8">
        <f>IF(原始数据!D284="","",原始数据!D284)</f>
        <v>18</v>
      </c>
      <c r="F284" s="8" t="str">
        <f>IF(原始数据!E284="","",原始数据!E284)</f>
        <v>GR</v>
      </c>
      <c r="G284" s="8" t="str">
        <f>IF(原始数据!F284="","",原始数据!F284)</f>
        <v>FL</v>
      </c>
      <c r="H284" s="8">
        <f>IF(原始数据!G284="","",原始数据!G284)</f>
        <v>1</v>
      </c>
      <c r="I284" s="8" t="str">
        <f>IF(原始数据!H284="","",原始数据!H284)</f>
        <v>下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3"/>
      <c r="T284" s="13"/>
      <c r="U284" s="13"/>
      <c r="V284" s="14"/>
      <c r="W284" s="14"/>
      <c r="X284" s="14"/>
      <c r="Y284" s="13"/>
    </row>
    <row r="285" spans="1:25">
      <c r="A285" s="1">
        <f>输入错误检查!B284</f>
        <v>0</v>
      </c>
      <c r="C285" s="8">
        <f>IF(原始数据!B285="","",原始数据!B285)</f>
        <v>4</v>
      </c>
      <c r="D285" s="8">
        <f>IF(原始数据!C285="","",原始数据!C285)</f>
        <v>19</v>
      </c>
      <c r="E285" s="8">
        <f>IF(原始数据!D285="","",原始数据!D285)</f>
        <v>18</v>
      </c>
      <c r="F285" s="8" t="str">
        <f>IF(原始数据!E285="","",原始数据!E285)</f>
        <v>GR</v>
      </c>
      <c r="G285" s="8" t="str">
        <f>IF(原始数据!F285="","",原始数据!F285)</f>
        <v>FL</v>
      </c>
      <c r="H285" s="8">
        <f>IF(原始数据!G285="","",原始数据!G285)</f>
        <v>2</v>
      </c>
      <c r="I285" s="8" t="str">
        <f>IF(原始数据!H285="","",原始数据!H285)</f>
        <v>上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3"/>
      <c r="T285" s="13"/>
      <c r="U285" s="13"/>
      <c r="V285" s="14"/>
      <c r="W285" s="14"/>
      <c r="X285" s="14"/>
      <c r="Y285" s="13"/>
    </row>
    <row r="286" spans="1:25">
      <c r="A286" s="1">
        <f>输入错误检查!B285</f>
        <v>0</v>
      </c>
      <c r="C286" s="8">
        <f>IF(原始数据!B286="","",原始数据!B286)</f>
        <v>4</v>
      </c>
      <c r="D286" s="8">
        <f>IF(原始数据!C286="","",原始数据!C286)</f>
        <v>19</v>
      </c>
      <c r="E286" s="8">
        <f>IF(原始数据!D286="","",原始数据!D286)</f>
        <v>18</v>
      </c>
      <c r="F286" s="8" t="str">
        <f>IF(原始数据!E286="","",原始数据!E286)</f>
        <v>GR</v>
      </c>
      <c r="G286" s="8" t="str">
        <f>IF(原始数据!F286="","",原始数据!F286)</f>
        <v>FL</v>
      </c>
      <c r="H286" s="8">
        <f>IF(原始数据!G286="","",原始数据!G286)</f>
        <v>2</v>
      </c>
      <c r="I286" s="8" t="str">
        <f>IF(原始数据!H286="","",原始数据!H286)</f>
        <v>下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3"/>
      <c r="T286" s="13"/>
      <c r="U286" s="13"/>
      <c r="V286" s="14"/>
      <c r="W286" s="14"/>
      <c r="X286" s="14"/>
      <c r="Y286" s="13"/>
    </row>
    <row r="287" spans="1:25">
      <c r="A287" s="1">
        <f>输入错误检查!B286</f>
        <v>0</v>
      </c>
      <c r="C287" s="8">
        <f>IF(原始数据!B287="","",原始数据!B287)</f>
        <v>4</v>
      </c>
      <c r="D287" s="8">
        <f>IF(原始数据!C287="","",原始数据!C287)</f>
        <v>19</v>
      </c>
      <c r="E287" s="8">
        <f>IF(原始数据!D287="","",原始数据!D287)</f>
        <v>18</v>
      </c>
      <c r="F287" s="8" t="str">
        <f>IF(原始数据!E287="","",原始数据!E287)</f>
        <v>GR</v>
      </c>
      <c r="G287" s="8" t="str">
        <f>IF(原始数据!F287="","",原始数据!F287)</f>
        <v>FL</v>
      </c>
      <c r="H287" s="8">
        <f>IF(原始数据!G287="","",原始数据!G287)</f>
        <v>3</v>
      </c>
      <c r="I287" s="8" t="str">
        <f>IF(原始数据!H287="","",原始数据!H287)</f>
        <v>上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3"/>
      <c r="T287" s="13"/>
      <c r="U287" s="13"/>
      <c r="V287" s="14"/>
      <c r="W287" s="14"/>
      <c r="X287" s="14"/>
      <c r="Y287" s="13"/>
    </row>
    <row r="288" spans="1:25">
      <c r="A288" s="1">
        <f>输入错误检查!B287</f>
        <v>0</v>
      </c>
      <c r="C288" s="8">
        <f>IF(原始数据!B288="","",原始数据!B288)</f>
        <v>4</v>
      </c>
      <c r="D288" s="8">
        <f>IF(原始数据!C288="","",原始数据!C288)</f>
        <v>19</v>
      </c>
      <c r="E288" s="8">
        <f>IF(原始数据!D288="","",原始数据!D288)</f>
        <v>18</v>
      </c>
      <c r="F288" s="8" t="str">
        <f>IF(原始数据!E288="","",原始数据!E288)</f>
        <v>GR</v>
      </c>
      <c r="G288" s="8" t="str">
        <f>IF(原始数据!F288="","",原始数据!F288)</f>
        <v>FL</v>
      </c>
      <c r="H288" s="8">
        <f>IF(原始数据!G288="","",原始数据!G288)</f>
        <v>3</v>
      </c>
      <c r="I288" s="8" t="str">
        <f>IF(原始数据!H288="","",原始数据!H288)</f>
        <v>下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3"/>
      <c r="T288" s="13"/>
      <c r="U288" s="13"/>
      <c r="V288" s="14"/>
      <c r="W288" s="14"/>
      <c r="X288" s="14"/>
      <c r="Y288" s="13"/>
    </row>
    <row r="289" spans="1:25">
      <c r="A289" s="1">
        <f>输入错误检查!B288</f>
        <v>0</v>
      </c>
      <c r="C289" s="8">
        <f>IF(原始数据!B289="","",原始数据!B289)</f>
        <v>4</v>
      </c>
      <c r="D289" s="8">
        <f>IF(原始数据!C289="","",原始数据!C289)</f>
        <v>19</v>
      </c>
      <c r="E289" s="8">
        <f>IF(原始数据!D289="","",原始数据!D289)</f>
        <v>18</v>
      </c>
      <c r="F289" s="8" t="str">
        <f>IF(原始数据!E289="","",原始数据!E289)</f>
        <v>GR</v>
      </c>
      <c r="G289" s="8" t="str">
        <f>IF(原始数据!F289="","",原始数据!F289)</f>
        <v>FL</v>
      </c>
      <c r="H289" s="8" t="str">
        <f>IF(原始数据!G289="","",原始数据!G289)</f>
        <v>加</v>
      </c>
      <c r="I289" s="8" t="str">
        <f>IF(原始数据!H289="","",原始数据!H289)</f>
        <v>上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3"/>
      <c r="T289" s="13"/>
      <c r="U289" s="13"/>
      <c r="V289" s="14"/>
      <c r="W289" s="14"/>
      <c r="X289" s="14"/>
      <c r="Y289" s="13"/>
    </row>
    <row r="290" spans="1:25">
      <c r="A290" s="1">
        <f>输入错误检查!B289</f>
        <v>0</v>
      </c>
      <c r="C290" s="8">
        <f>IF(原始数据!B290="","",原始数据!B290)</f>
        <v>4</v>
      </c>
      <c r="D290" s="8">
        <f>IF(原始数据!C290="","",原始数据!C290)</f>
        <v>19</v>
      </c>
      <c r="E290" s="8">
        <f>IF(原始数据!D290="","",原始数据!D290)</f>
        <v>18</v>
      </c>
      <c r="F290" s="8" t="str">
        <f>IF(原始数据!E290="","",原始数据!E290)</f>
        <v>GR</v>
      </c>
      <c r="G290" s="8" t="str">
        <f>IF(原始数据!F290="","",原始数据!F290)</f>
        <v>FL</v>
      </c>
      <c r="H290" s="8" t="str">
        <f>IF(原始数据!G290="","",原始数据!G290)</f>
        <v>加</v>
      </c>
      <c r="I290" s="8" t="str">
        <f>IF(原始数据!H290="","",原始数据!H290)</f>
        <v>下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3"/>
      <c r="T290" s="13"/>
      <c r="U290" s="13"/>
      <c r="V290" s="14"/>
      <c r="W290" s="14"/>
      <c r="X290" s="14"/>
      <c r="Y290" s="13"/>
    </row>
    <row r="291" spans="1:25">
      <c r="A291" s="1">
        <f>输入错误检查!B290</f>
        <v>0</v>
      </c>
      <c r="C291" s="8">
        <f>IF(原始数据!B291="","",原始数据!B291)</f>
        <v>4</v>
      </c>
      <c r="D291" s="8">
        <f>IF(原始数据!C291="","",原始数据!C291)</f>
        <v>20</v>
      </c>
      <c r="E291" s="8">
        <f>IF(原始数据!D291="","",原始数据!D291)</f>
        <v>12</v>
      </c>
      <c r="F291" s="8" t="str">
        <f>IF(原始数据!E291="","",原始数据!E291)</f>
        <v>TE</v>
      </c>
      <c r="G291" s="8" t="str">
        <f>IF(原始数据!F291="","",原始数据!F291)</f>
        <v>DOU5</v>
      </c>
      <c r="H291" s="8">
        <f>IF(原始数据!G291="","",原始数据!G291)</f>
        <v>1</v>
      </c>
      <c r="I291" s="8" t="str">
        <f>IF(原始数据!H291="","",原始数据!H291)</f>
        <v>上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3"/>
      <c r="T291" s="13"/>
      <c r="U291" s="13"/>
      <c r="V291" s="14"/>
      <c r="W291" s="14"/>
      <c r="X291" s="14"/>
      <c r="Y291" s="13"/>
    </row>
    <row r="292" spans="1:25">
      <c r="A292" s="1">
        <f>输入错误检查!B291</f>
        <v>0</v>
      </c>
      <c r="C292" s="8">
        <f>IF(原始数据!B292="","",原始数据!B292)</f>
        <v>4</v>
      </c>
      <c r="D292" s="8">
        <f>IF(原始数据!C292="","",原始数据!C292)</f>
        <v>20</v>
      </c>
      <c r="E292" s="8">
        <f>IF(原始数据!D292="","",原始数据!D292)</f>
        <v>12</v>
      </c>
      <c r="F292" s="8" t="str">
        <f>IF(原始数据!E292="","",原始数据!E292)</f>
        <v>TE</v>
      </c>
      <c r="G292" s="8" t="str">
        <f>IF(原始数据!F292="","",原始数据!F292)</f>
        <v>DOU5</v>
      </c>
      <c r="H292" s="8">
        <f>IF(原始数据!G292="","",原始数据!G292)</f>
        <v>1</v>
      </c>
      <c r="I292" s="8" t="str">
        <f>IF(原始数据!H292="","",原始数据!H292)</f>
        <v>下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3"/>
      <c r="T292" s="13"/>
      <c r="U292" s="13"/>
      <c r="V292" s="14"/>
      <c r="W292" s="14"/>
      <c r="X292" s="14"/>
      <c r="Y292" s="13"/>
    </row>
    <row r="293" spans="1:25">
      <c r="A293" s="1">
        <f>输入错误检查!B292</f>
        <v>0</v>
      </c>
      <c r="C293" s="8">
        <f>IF(原始数据!B293="","",原始数据!B293)</f>
        <v>4</v>
      </c>
      <c r="D293" s="8">
        <f>IF(原始数据!C293="","",原始数据!C293)</f>
        <v>20</v>
      </c>
      <c r="E293" s="8">
        <f>IF(原始数据!D293="","",原始数据!D293)</f>
        <v>12</v>
      </c>
      <c r="F293" s="8" t="str">
        <f>IF(原始数据!E293="","",原始数据!E293)</f>
        <v>TE</v>
      </c>
      <c r="G293" s="8" t="str">
        <f>IF(原始数据!F293="","",原始数据!F293)</f>
        <v>DOU5</v>
      </c>
      <c r="H293" s="8">
        <f>IF(原始数据!G293="","",原始数据!G293)</f>
        <v>2</v>
      </c>
      <c r="I293" s="8" t="str">
        <f>IF(原始数据!H293="","",原始数据!H293)</f>
        <v>上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3"/>
      <c r="T293" s="13"/>
      <c r="U293" s="13"/>
      <c r="V293" s="14"/>
      <c r="W293" s="14"/>
      <c r="X293" s="14"/>
      <c r="Y293" s="13"/>
    </row>
    <row r="294" spans="1:25">
      <c r="A294" s="1">
        <f>输入错误检查!B293</f>
        <v>0</v>
      </c>
      <c r="C294" s="8">
        <f>IF(原始数据!B294="","",原始数据!B294)</f>
        <v>4</v>
      </c>
      <c r="D294" s="8">
        <f>IF(原始数据!C294="","",原始数据!C294)</f>
        <v>20</v>
      </c>
      <c r="E294" s="8">
        <f>IF(原始数据!D294="","",原始数据!D294)</f>
        <v>12</v>
      </c>
      <c r="F294" s="8" t="str">
        <f>IF(原始数据!E294="","",原始数据!E294)</f>
        <v>TE</v>
      </c>
      <c r="G294" s="8" t="str">
        <f>IF(原始数据!F294="","",原始数据!F294)</f>
        <v>DOU5</v>
      </c>
      <c r="H294" s="8">
        <f>IF(原始数据!G294="","",原始数据!G294)</f>
        <v>2</v>
      </c>
      <c r="I294" s="8" t="str">
        <f>IF(原始数据!H294="","",原始数据!H294)</f>
        <v>下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3"/>
      <c r="T294" s="13"/>
      <c r="U294" s="13"/>
      <c r="V294" s="14"/>
      <c r="W294" s="14"/>
      <c r="X294" s="14"/>
      <c r="Y294" s="13"/>
    </row>
    <row r="295" spans="1:25">
      <c r="A295" s="1">
        <f>输入错误检查!B294</f>
        <v>0</v>
      </c>
      <c r="C295" s="8">
        <f>IF(原始数据!B295="","",原始数据!B295)</f>
        <v>4</v>
      </c>
      <c r="D295" s="8">
        <f>IF(原始数据!C295="","",原始数据!C295)</f>
        <v>20</v>
      </c>
      <c r="E295" s="8">
        <f>IF(原始数据!D295="","",原始数据!D295)</f>
        <v>12</v>
      </c>
      <c r="F295" s="8" t="str">
        <f>IF(原始数据!E295="","",原始数据!E295)</f>
        <v>TE</v>
      </c>
      <c r="G295" s="8" t="str">
        <f>IF(原始数据!F295="","",原始数据!F295)</f>
        <v>DOU5</v>
      </c>
      <c r="H295" s="8">
        <f>IF(原始数据!G295="","",原始数据!G295)</f>
        <v>3</v>
      </c>
      <c r="I295" s="8" t="str">
        <f>IF(原始数据!H295="","",原始数据!H295)</f>
        <v>上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3"/>
      <c r="T295" s="13"/>
      <c r="U295" s="13"/>
      <c r="V295" s="14"/>
      <c r="W295" s="14"/>
      <c r="X295" s="14"/>
      <c r="Y295" s="13"/>
    </row>
    <row r="296" spans="1:25">
      <c r="A296" s="1">
        <f>输入错误检查!B295</f>
        <v>0</v>
      </c>
      <c r="C296" s="8">
        <f>IF(原始数据!B296="","",原始数据!B296)</f>
        <v>4</v>
      </c>
      <c r="D296" s="8">
        <f>IF(原始数据!C296="","",原始数据!C296)</f>
        <v>20</v>
      </c>
      <c r="E296" s="8">
        <f>IF(原始数据!D296="","",原始数据!D296)</f>
        <v>12</v>
      </c>
      <c r="F296" s="8" t="str">
        <f>IF(原始数据!E296="","",原始数据!E296)</f>
        <v>TE</v>
      </c>
      <c r="G296" s="8" t="str">
        <f>IF(原始数据!F296="","",原始数据!F296)</f>
        <v>DOU5</v>
      </c>
      <c r="H296" s="8">
        <f>IF(原始数据!G296="","",原始数据!G296)</f>
        <v>3</v>
      </c>
      <c r="I296" s="8" t="str">
        <f>IF(原始数据!H296="","",原始数据!H296)</f>
        <v>下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3"/>
      <c r="T296" s="13"/>
      <c r="U296" s="13"/>
      <c r="V296" s="14"/>
      <c r="W296" s="14"/>
      <c r="X296" s="14"/>
      <c r="Y296" s="13"/>
    </row>
    <row r="297" spans="1:25">
      <c r="A297" s="1">
        <f>输入错误检查!B296</f>
        <v>0</v>
      </c>
      <c r="C297" s="8">
        <f>IF(原始数据!B297="","",原始数据!B297)</f>
        <v>4</v>
      </c>
      <c r="D297" s="8">
        <f>IF(原始数据!C297="","",原始数据!C297)</f>
        <v>20</v>
      </c>
      <c r="E297" s="8">
        <f>IF(原始数据!D297="","",原始数据!D297)</f>
        <v>12</v>
      </c>
      <c r="F297" s="8" t="str">
        <f>IF(原始数据!E297="","",原始数据!E297)</f>
        <v>TE</v>
      </c>
      <c r="G297" s="8" t="str">
        <f>IF(原始数据!F297="","",原始数据!F297)</f>
        <v>DOU5</v>
      </c>
      <c r="H297" s="8" t="str">
        <f>IF(原始数据!G297="","",原始数据!G297)</f>
        <v>加</v>
      </c>
      <c r="I297" s="8" t="str">
        <f>IF(原始数据!H297="","",原始数据!H297)</f>
        <v>上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3"/>
      <c r="T297" s="13"/>
      <c r="U297" s="13"/>
      <c r="V297" s="14"/>
      <c r="W297" s="14"/>
      <c r="X297" s="14"/>
      <c r="Y297" s="13"/>
    </row>
    <row r="298" spans="1:25">
      <c r="A298" s="1">
        <f>输入错误检查!B297</f>
        <v>0</v>
      </c>
      <c r="C298" s="8">
        <f>IF(原始数据!B298="","",原始数据!B298)</f>
        <v>4</v>
      </c>
      <c r="D298" s="8">
        <f>IF(原始数据!C298="","",原始数据!C298)</f>
        <v>20</v>
      </c>
      <c r="E298" s="8">
        <f>IF(原始数据!D298="","",原始数据!D298)</f>
        <v>12</v>
      </c>
      <c r="F298" s="8" t="str">
        <f>IF(原始数据!E298="","",原始数据!E298)</f>
        <v>TE</v>
      </c>
      <c r="G298" s="8" t="str">
        <f>IF(原始数据!F298="","",原始数据!F298)</f>
        <v>DOU5</v>
      </c>
      <c r="H298" s="8" t="str">
        <f>IF(原始数据!G298="","",原始数据!G298)</f>
        <v>加</v>
      </c>
      <c r="I298" s="8" t="str">
        <f>IF(原始数据!H298="","",原始数据!H298)</f>
        <v>下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3"/>
      <c r="T298" s="13"/>
      <c r="U298" s="13"/>
      <c r="V298" s="14"/>
      <c r="W298" s="14"/>
      <c r="X298" s="14"/>
      <c r="Y298" s="13"/>
    </row>
    <row r="299" spans="1:25">
      <c r="A299" s="1">
        <f>输入错误检查!B298</f>
        <v>0</v>
      </c>
      <c r="C299" s="8">
        <f>IF(原始数据!B299="","",原始数据!B299)</f>
        <v>4</v>
      </c>
      <c r="D299" s="8">
        <f>IF(原始数据!C299="","",原始数据!C299)</f>
        <v>20</v>
      </c>
      <c r="E299" s="8">
        <f>IF(原始数据!D299="","",原始数据!D299)</f>
        <v>14</v>
      </c>
      <c r="F299" s="8" t="str">
        <f>IF(原始数据!E299="","",原始数据!E299)</f>
        <v>WBG</v>
      </c>
      <c r="G299" s="8" t="str">
        <f>IF(原始数据!F299="","",原始数据!F299)</f>
        <v>FT</v>
      </c>
      <c r="H299" s="8">
        <f>IF(原始数据!G299="","",原始数据!G299)</f>
        <v>1</v>
      </c>
      <c r="I299" s="8" t="str">
        <f>IF(原始数据!H299="","",原始数据!H299)</f>
        <v>上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3"/>
      <c r="T299" s="13"/>
      <c r="U299" s="13"/>
      <c r="V299" s="14"/>
      <c r="W299" s="14"/>
      <c r="X299" s="14"/>
      <c r="Y299" s="13"/>
    </row>
    <row r="300" spans="1:25">
      <c r="A300" s="1">
        <f>输入错误检查!B299</f>
        <v>0</v>
      </c>
      <c r="C300" s="8">
        <f>IF(原始数据!B300="","",原始数据!B300)</f>
        <v>4</v>
      </c>
      <c r="D300" s="8">
        <f>IF(原始数据!C300="","",原始数据!C300)</f>
        <v>20</v>
      </c>
      <c r="E300" s="8">
        <f>IF(原始数据!D300="","",原始数据!D300)</f>
        <v>14</v>
      </c>
      <c r="F300" s="8" t="str">
        <f>IF(原始数据!E300="","",原始数据!E300)</f>
        <v>WBG</v>
      </c>
      <c r="G300" s="8" t="str">
        <f>IF(原始数据!F300="","",原始数据!F300)</f>
        <v>FT</v>
      </c>
      <c r="H300" s="8">
        <f>IF(原始数据!G300="","",原始数据!G300)</f>
        <v>1</v>
      </c>
      <c r="I300" s="8" t="str">
        <f>IF(原始数据!H300="","",原始数据!H300)</f>
        <v>下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3"/>
      <c r="T300" s="13"/>
      <c r="U300" s="13"/>
      <c r="V300" s="14"/>
      <c r="W300" s="14"/>
      <c r="X300" s="14"/>
      <c r="Y300" s="13"/>
    </row>
    <row r="301" spans="1:25">
      <c r="A301" s="1">
        <f>输入错误检查!B300</f>
        <v>0</v>
      </c>
      <c r="C301" s="8">
        <f>IF(原始数据!B301="","",原始数据!B301)</f>
        <v>4</v>
      </c>
      <c r="D301" s="8">
        <f>IF(原始数据!C301="","",原始数据!C301)</f>
        <v>20</v>
      </c>
      <c r="E301" s="8">
        <f>IF(原始数据!D301="","",原始数据!D301)</f>
        <v>14</v>
      </c>
      <c r="F301" s="8" t="str">
        <f>IF(原始数据!E301="","",原始数据!E301)</f>
        <v>WBG</v>
      </c>
      <c r="G301" s="8" t="str">
        <f>IF(原始数据!F301="","",原始数据!F301)</f>
        <v>FT</v>
      </c>
      <c r="H301" s="8">
        <f>IF(原始数据!G301="","",原始数据!G301)</f>
        <v>2</v>
      </c>
      <c r="I301" s="8" t="str">
        <f>IF(原始数据!H301="","",原始数据!H301)</f>
        <v>上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3"/>
      <c r="T301" s="13"/>
      <c r="U301" s="13"/>
      <c r="V301" s="14"/>
      <c r="W301" s="14"/>
      <c r="X301" s="14"/>
      <c r="Y301" s="13"/>
    </row>
    <row r="302" spans="1:25">
      <c r="A302" s="1">
        <f>输入错误检查!B301</f>
        <v>0</v>
      </c>
      <c r="C302" s="8">
        <f>IF(原始数据!B302="","",原始数据!B302)</f>
        <v>4</v>
      </c>
      <c r="D302" s="8">
        <f>IF(原始数据!C302="","",原始数据!C302)</f>
        <v>20</v>
      </c>
      <c r="E302" s="8">
        <f>IF(原始数据!D302="","",原始数据!D302)</f>
        <v>14</v>
      </c>
      <c r="F302" s="8" t="str">
        <f>IF(原始数据!E302="","",原始数据!E302)</f>
        <v>WBG</v>
      </c>
      <c r="G302" s="8" t="str">
        <f>IF(原始数据!F302="","",原始数据!F302)</f>
        <v>FT</v>
      </c>
      <c r="H302" s="8">
        <f>IF(原始数据!G302="","",原始数据!G302)</f>
        <v>2</v>
      </c>
      <c r="I302" s="8" t="str">
        <f>IF(原始数据!H302="","",原始数据!H302)</f>
        <v>下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3"/>
      <c r="T302" s="13"/>
      <c r="U302" s="13"/>
      <c r="V302" s="14"/>
      <c r="W302" s="14"/>
      <c r="X302" s="14"/>
      <c r="Y302" s="13"/>
    </row>
    <row r="303" spans="1:25">
      <c r="A303" s="1">
        <f>输入错误检查!B302</f>
        <v>0</v>
      </c>
      <c r="C303" s="8">
        <f>IF(原始数据!B303="","",原始数据!B303)</f>
        <v>4</v>
      </c>
      <c r="D303" s="8">
        <f>IF(原始数据!C303="","",原始数据!C303)</f>
        <v>20</v>
      </c>
      <c r="E303" s="8">
        <f>IF(原始数据!D303="","",原始数据!D303)</f>
        <v>14</v>
      </c>
      <c r="F303" s="8" t="str">
        <f>IF(原始数据!E303="","",原始数据!E303)</f>
        <v>WBG</v>
      </c>
      <c r="G303" s="8" t="str">
        <f>IF(原始数据!F303="","",原始数据!F303)</f>
        <v>FT</v>
      </c>
      <c r="H303" s="8">
        <f>IF(原始数据!G303="","",原始数据!G303)</f>
        <v>3</v>
      </c>
      <c r="I303" s="8" t="str">
        <f>IF(原始数据!H303="","",原始数据!H303)</f>
        <v>上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3"/>
      <c r="T303" s="13"/>
      <c r="U303" s="13"/>
      <c r="V303" s="14"/>
      <c r="W303" s="14"/>
      <c r="X303" s="14"/>
      <c r="Y303" s="13"/>
    </row>
    <row r="304" spans="1:25">
      <c r="A304" s="1">
        <f>输入错误检查!B303</f>
        <v>0</v>
      </c>
      <c r="C304" s="8">
        <f>IF(原始数据!B304="","",原始数据!B304)</f>
        <v>4</v>
      </c>
      <c r="D304" s="8">
        <f>IF(原始数据!C304="","",原始数据!C304)</f>
        <v>20</v>
      </c>
      <c r="E304" s="8">
        <f>IF(原始数据!D304="","",原始数据!D304)</f>
        <v>14</v>
      </c>
      <c r="F304" s="8" t="str">
        <f>IF(原始数据!E304="","",原始数据!E304)</f>
        <v>WBG</v>
      </c>
      <c r="G304" s="8" t="str">
        <f>IF(原始数据!F304="","",原始数据!F304)</f>
        <v>FT</v>
      </c>
      <c r="H304" s="8">
        <f>IF(原始数据!G304="","",原始数据!G304)</f>
        <v>3</v>
      </c>
      <c r="I304" s="8" t="str">
        <f>IF(原始数据!H304="","",原始数据!H304)</f>
        <v>下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3"/>
      <c r="T304" s="13"/>
      <c r="U304" s="13"/>
      <c r="V304" s="14"/>
      <c r="W304" s="14"/>
      <c r="X304" s="14"/>
      <c r="Y304" s="13"/>
    </row>
    <row r="305" spans="1:25">
      <c r="A305" s="1">
        <f>输入错误检查!B304</f>
        <v>0</v>
      </c>
      <c r="C305" s="8">
        <f>IF(原始数据!B305="","",原始数据!B305)</f>
        <v>4</v>
      </c>
      <c r="D305" s="8">
        <f>IF(原始数据!C305="","",原始数据!C305)</f>
        <v>20</v>
      </c>
      <c r="E305" s="8">
        <f>IF(原始数据!D305="","",原始数据!D305)</f>
        <v>14</v>
      </c>
      <c r="F305" s="8" t="str">
        <f>IF(原始数据!E305="","",原始数据!E305)</f>
        <v>WBG</v>
      </c>
      <c r="G305" s="8" t="str">
        <f>IF(原始数据!F305="","",原始数据!F305)</f>
        <v>FT</v>
      </c>
      <c r="H305" s="8" t="str">
        <f>IF(原始数据!G305="","",原始数据!G305)</f>
        <v>加</v>
      </c>
      <c r="I305" s="8" t="str">
        <f>IF(原始数据!H305="","",原始数据!H305)</f>
        <v>上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3"/>
      <c r="T305" s="13"/>
      <c r="U305" s="13"/>
      <c r="V305" s="14"/>
      <c r="W305" s="14"/>
      <c r="X305" s="14"/>
      <c r="Y305" s="13"/>
    </row>
    <row r="306" spans="1:25">
      <c r="A306" s="1">
        <f>输入错误检查!B305</f>
        <v>0</v>
      </c>
      <c r="C306" s="8">
        <f>IF(原始数据!B306="","",原始数据!B306)</f>
        <v>4</v>
      </c>
      <c r="D306" s="8">
        <f>IF(原始数据!C306="","",原始数据!C306)</f>
        <v>20</v>
      </c>
      <c r="E306" s="8">
        <f>IF(原始数据!D306="","",原始数据!D306)</f>
        <v>14</v>
      </c>
      <c r="F306" s="8" t="str">
        <f>IF(原始数据!E306="","",原始数据!E306)</f>
        <v>WBG</v>
      </c>
      <c r="G306" s="8" t="str">
        <f>IF(原始数据!F306="","",原始数据!F306)</f>
        <v>FT</v>
      </c>
      <c r="H306" s="8" t="str">
        <f>IF(原始数据!G306="","",原始数据!G306)</f>
        <v>加</v>
      </c>
      <c r="I306" s="8" t="str">
        <f>IF(原始数据!H306="","",原始数据!H306)</f>
        <v>下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3"/>
      <c r="T306" s="13"/>
      <c r="U306" s="13"/>
      <c r="V306" s="14"/>
      <c r="W306" s="14"/>
      <c r="X306" s="14"/>
      <c r="Y306" s="13"/>
    </row>
    <row r="307" spans="1:25">
      <c r="A307" s="1">
        <f>输入错误检查!B306</f>
        <v>0</v>
      </c>
      <c r="C307" s="8">
        <f>IF(原始数据!B307="","",原始数据!B307)</f>
        <v>4</v>
      </c>
      <c r="D307" s="8">
        <f>IF(原始数据!C307="","",原始数据!C307)</f>
        <v>20</v>
      </c>
      <c r="E307" s="8">
        <f>IF(原始数据!D307="","",原始数据!D307)</f>
        <v>16</v>
      </c>
      <c r="F307" s="8" t="str">
        <f>IF(原始数据!E307="","",原始数据!E307)</f>
        <v>ACT</v>
      </c>
      <c r="G307" s="8" t="str">
        <f>IF(原始数据!F307="","",原始数据!F307)</f>
        <v>ZZZ</v>
      </c>
      <c r="H307" s="8">
        <f>IF(原始数据!G307="","",原始数据!G307)</f>
        <v>1</v>
      </c>
      <c r="I307" s="8" t="str">
        <f>IF(原始数据!H307="","",原始数据!H307)</f>
        <v>上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3"/>
      <c r="T307" s="13"/>
      <c r="U307" s="13"/>
      <c r="V307" s="14"/>
      <c r="W307" s="14"/>
      <c r="X307" s="14"/>
      <c r="Y307" s="13"/>
    </row>
    <row r="308" spans="1:25">
      <c r="A308" s="1">
        <f>输入错误检查!B307</f>
        <v>0</v>
      </c>
      <c r="C308" s="8">
        <f>IF(原始数据!B308="","",原始数据!B308)</f>
        <v>4</v>
      </c>
      <c r="D308" s="8">
        <f>IF(原始数据!C308="","",原始数据!C308)</f>
        <v>20</v>
      </c>
      <c r="E308" s="8">
        <f>IF(原始数据!D308="","",原始数据!D308)</f>
        <v>16</v>
      </c>
      <c r="F308" s="8" t="str">
        <f>IF(原始数据!E308="","",原始数据!E308)</f>
        <v>ACT</v>
      </c>
      <c r="G308" s="8" t="str">
        <f>IF(原始数据!F308="","",原始数据!F308)</f>
        <v>ZZZ</v>
      </c>
      <c r="H308" s="8">
        <f>IF(原始数据!G308="","",原始数据!G308)</f>
        <v>1</v>
      </c>
      <c r="I308" s="8" t="str">
        <f>IF(原始数据!H308="","",原始数据!H308)</f>
        <v>下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3"/>
      <c r="T308" s="13"/>
      <c r="U308" s="13"/>
      <c r="V308" s="14"/>
      <c r="W308" s="14"/>
      <c r="X308" s="14"/>
      <c r="Y308" s="13"/>
    </row>
    <row r="309" spans="1:25">
      <c r="A309" s="1">
        <f>输入错误检查!B308</f>
        <v>0</v>
      </c>
      <c r="C309" s="8">
        <f>IF(原始数据!B309="","",原始数据!B309)</f>
        <v>4</v>
      </c>
      <c r="D309" s="8">
        <f>IF(原始数据!C309="","",原始数据!C309)</f>
        <v>20</v>
      </c>
      <c r="E309" s="8">
        <f>IF(原始数据!D309="","",原始数据!D309)</f>
        <v>16</v>
      </c>
      <c r="F309" s="8" t="str">
        <f>IF(原始数据!E309="","",原始数据!E309)</f>
        <v>ACT</v>
      </c>
      <c r="G309" s="8" t="str">
        <f>IF(原始数据!F309="","",原始数据!F309)</f>
        <v>ZZZ</v>
      </c>
      <c r="H309" s="8">
        <f>IF(原始数据!G309="","",原始数据!G309)</f>
        <v>2</v>
      </c>
      <c r="I309" s="8" t="str">
        <f>IF(原始数据!H309="","",原始数据!H309)</f>
        <v>上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3"/>
      <c r="T309" s="13"/>
      <c r="U309" s="13"/>
      <c r="V309" s="14"/>
      <c r="W309" s="14"/>
      <c r="X309" s="14"/>
      <c r="Y309" s="13"/>
    </row>
    <row r="310" spans="1:25">
      <c r="A310" s="1">
        <f>输入错误检查!B309</f>
        <v>0</v>
      </c>
      <c r="C310" s="8">
        <f>IF(原始数据!B310="","",原始数据!B310)</f>
        <v>4</v>
      </c>
      <c r="D310" s="8">
        <f>IF(原始数据!C310="","",原始数据!C310)</f>
        <v>20</v>
      </c>
      <c r="E310" s="8">
        <f>IF(原始数据!D310="","",原始数据!D310)</f>
        <v>16</v>
      </c>
      <c r="F310" s="8" t="str">
        <f>IF(原始数据!E310="","",原始数据!E310)</f>
        <v>ACT</v>
      </c>
      <c r="G310" s="8" t="str">
        <f>IF(原始数据!F310="","",原始数据!F310)</f>
        <v>ZZZ</v>
      </c>
      <c r="H310" s="8">
        <f>IF(原始数据!G310="","",原始数据!G310)</f>
        <v>2</v>
      </c>
      <c r="I310" s="8" t="str">
        <f>IF(原始数据!H310="","",原始数据!H310)</f>
        <v>下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3"/>
      <c r="T310" s="13"/>
      <c r="U310" s="13"/>
      <c r="V310" s="14"/>
      <c r="W310" s="14"/>
      <c r="X310" s="14"/>
      <c r="Y310" s="13"/>
    </row>
    <row r="311" spans="1:25">
      <c r="A311" s="1">
        <f>输入错误检查!B310</f>
        <v>0</v>
      </c>
      <c r="C311" s="8">
        <f>IF(原始数据!B311="","",原始数据!B311)</f>
        <v>4</v>
      </c>
      <c r="D311" s="8">
        <f>IF(原始数据!C311="","",原始数据!C311)</f>
        <v>20</v>
      </c>
      <c r="E311" s="8">
        <f>IF(原始数据!D311="","",原始数据!D311)</f>
        <v>16</v>
      </c>
      <c r="F311" s="8" t="str">
        <f>IF(原始数据!E311="","",原始数据!E311)</f>
        <v>ACT</v>
      </c>
      <c r="G311" s="8" t="str">
        <f>IF(原始数据!F311="","",原始数据!F311)</f>
        <v>ZZZ</v>
      </c>
      <c r="H311" s="8">
        <f>IF(原始数据!G311="","",原始数据!G311)</f>
        <v>3</v>
      </c>
      <c r="I311" s="8" t="str">
        <f>IF(原始数据!H311="","",原始数据!H311)</f>
        <v>上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3"/>
      <c r="T311" s="13"/>
      <c r="U311" s="13"/>
      <c r="V311" s="14"/>
      <c r="W311" s="14"/>
      <c r="X311" s="14"/>
      <c r="Y311" s="13"/>
    </row>
    <row r="312" spans="1:25">
      <c r="A312" s="1">
        <f>输入错误检查!B311</f>
        <v>0</v>
      </c>
      <c r="C312" s="8">
        <f>IF(原始数据!B312="","",原始数据!B312)</f>
        <v>4</v>
      </c>
      <c r="D312" s="8">
        <f>IF(原始数据!C312="","",原始数据!C312)</f>
        <v>20</v>
      </c>
      <c r="E312" s="8">
        <f>IF(原始数据!D312="","",原始数据!D312)</f>
        <v>16</v>
      </c>
      <c r="F312" s="8" t="str">
        <f>IF(原始数据!E312="","",原始数据!E312)</f>
        <v>ACT</v>
      </c>
      <c r="G312" s="8" t="str">
        <f>IF(原始数据!F312="","",原始数据!F312)</f>
        <v>ZZZ</v>
      </c>
      <c r="H312" s="8">
        <f>IF(原始数据!G312="","",原始数据!G312)</f>
        <v>3</v>
      </c>
      <c r="I312" s="8" t="str">
        <f>IF(原始数据!H312="","",原始数据!H312)</f>
        <v>下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3"/>
      <c r="T312" s="13"/>
      <c r="U312" s="13"/>
      <c r="V312" s="14"/>
      <c r="W312" s="14"/>
      <c r="X312" s="14"/>
      <c r="Y312" s="13"/>
    </row>
    <row r="313" spans="1:25">
      <c r="A313" s="1">
        <f>输入错误检查!B312</f>
        <v>0</v>
      </c>
      <c r="C313" s="8">
        <f>IF(原始数据!B313="","",原始数据!B313)</f>
        <v>4</v>
      </c>
      <c r="D313" s="8">
        <f>IF(原始数据!C313="","",原始数据!C313)</f>
        <v>20</v>
      </c>
      <c r="E313" s="8">
        <f>IF(原始数据!D313="","",原始数据!D313)</f>
        <v>16</v>
      </c>
      <c r="F313" s="8" t="str">
        <f>IF(原始数据!E313="","",原始数据!E313)</f>
        <v>ACT</v>
      </c>
      <c r="G313" s="8" t="str">
        <f>IF(原始数据!F313="","",原始数据!F313)</f>
        <v>ZZZ</v>
      </c>
      <c r="H313" s="8" t="str">
        <f>IF(原始数据!G313="","",原始数据!G313)</f>
        <v>加</v>
      </c>
      <c r="I313" s="8" t="str">
        <f>IF(原始数据!H313="","",原始数据!H313)</f>
        <v>上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3"/>
      <c r="T313" s="13"/>
      <c r="U313" s="13"/>
      <c r="V313" s="14"/>
      <c r="W313" s="14"/>
      <c r="X313" s="14"/>
      <c r="Y313" s="13"/>
    </row>
    <row r="314" spans="1:25">
      <c r="A314" s="1">
        <f>输入错误检查!B313</f>
        <v>0</v>
      </c>
      <c r="C314" s="8">
        <f>IF(原始数据!B314="","",原始数据!B314)</f>
        <v>4</v>
      </c>
      <c r="D314" s="8">
        <f>IF(原始数据!C314="","",原始数据!C314)</f>
        <v>20</v>
      </c>
      <c r="E314" s="8">
        <f>IF(原始数据!D314="","",原始数据!D314)</f>
        <v>16</v>
      </c>
      <c r="F314" s="8" t="str">
        <f>IF(原始数据!E314="","",原始数据!E314)</f>
        <v>ACT</v>
      </c>
      <c r="G314" s="8" t="str">
        <f>IF(原始数据!F314="","",原始数据!F314)</f>
        <v>ZZZ</v>
      </c>
      <c r="H314" s="8" t="str">
        <f>IF(原始数据!G314="","",原始数据!G314)</f>
        <v>加</v>
      </c>
      <c r="I314" s="8" t="str">
        <f>IF(原始数据!H314="","",原始数据!H314)</f>
        <v>下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3"/>
      <c r="T314" s="13"/>
      <c r="U314" s="13"/>
      <c r="V314" s="14"/>
      <c r="W314" s="14"/>
      <c r="X314" s="14"/>
      <c r="Y314" s="13"/>
    </row>
    <row r="315" spans="1:25">
      <c r="A315" s="1">
        <f>输入错误检查!B314</f>
        <v>0</v>
      </c>
      <c r="C315" s="8">
        <f>IF(原始数据!B315="","",原始数据!B315)</f>
        <v>4</v>
      </c>
      <c r="D315" s="8">
        <f>IF(原始数据!C315="","",原始数据!C315)</f>
        <v>20</v>
      </c>
      <c r="E315" s="8">
        <f>IF(原始数据!D315="","",原始数据!D315)</f>
        <v>18</v>
      </c>
      <c r="F315" s="8" t="str">
        <f>IF(原始数据!E315="","",原始数据!E315)</f>
        <v>GG</v>
      </c>
      <c r="G315" s="8" t="str">
        <f>IF(原始数据!F315="","",原始数据!F315)</f>
        <v>WOLVES</v>
      </c>
      <c r="H315" s="8">
        <f>IF(原始数据!G315="","",原始数据!G315)</f>
        <v>1</v>
      </c>
      <c r="I315" s="8" t="str">
        <f>IF(原始数据!H315="","",原始数据!H315)</f>
        <v>上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3"/>
      <c r="T315" s="13"/>
      <c r="U315" s="13"/>
      <c r="V315" s="14"/>
      <c r="W315" s="14"/>
      <c r="X315" s="14"/>
      <c r="Y315" s="13"/>
    </row>
    <row r="316" spans="1:25">
      <c r="A316" s="1">
        <f>输入错误检查!B315</f>
        <v>0</v>
      </c>
      <c r="C316" s="8">
        <f>IF(原始数据!B316="","",原始数据!B316)</f>
        <v>4</v>
      </c>
      <c r="D316" s="8">
        <f>IF(原始数据!C316="","",原始数据!C316)</f>
        <v>20</v>
      </c>
      <c r="E316" s="8">
        <f>IF(原始数据!D316="","",原始数据!D316)</f>
        <v>18</v>
      </c>
      <c r="F316" s="8" t="str">
        <f>IF(原始数据!E316="","",原始数据!E316)</f>
        <v>GG</v>
      </c>
      <c r="G316" s="8" t="str">
        <f>IF(原始数据!F316="","",原始数据!F316)</f>
        <v>WOLVES</v>
      </c>
      <c r="H316" s="8">
        <f>IF(原始数据!G316="","",原始数据!G316)</f>
        <v>1</v>
      </c>
      <c r="I316" s="8" t="str">
        <f>IF(原始数据!H316="","",原始数据!H316)</f>
        <v>下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3"/>
      <c r="T316" s="13"/>
      <c r="U316" s="13"/>
      <c r="V316" s="14"/>
      <c r="W316" s="14"/>
      <c r="X316" s="14"/>
      <c r="Y316" s="13"/>
    </row>
    <row r="317" spans="1:25">
      <c r="A317" s="1">
        <f>输入错误检查!B316</f>
        <v>0</v>
      </c>
      <c r="C317" s="8">
        <f>IF(原始数据!B317="","",原始数据!B317)</f>
        <v>4</v>
      </c>
      <c r="D317" s="8">
        <f>IF(原始数据!C317="","",原始数据!C317)</f>
        <v>20</v>
      </c>
      <c r="E317" s="8">
        <f>IF(原始数据!D317="","",原始数据!D317)</f>
        <v>18</v>
      </c>
      <c r="F317" s="8" t="str">
        <f>IF(原始数据!E317="","",原始数据!E317)</f>
        <v>GG</v>
      </c>
      <c r="G317" s="8" t="str">
        <f>IF(原始数据!F317="","",原始数据!F317)</f>
        <v>WOLVES</v>
      </c>
      <c r="H317" s="8">
        <f>IF(原始数据!G317="","",原始数据!G317)</f>
        <v>2</v>
      </c>
      <c r="I317" s="8" t="str">
        <f>IF(原始数据!H317="","",原始数据!H317)</f>
        <v>上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3"/>
      <c r="T317" s="13"/>
      <c r="U317" s="13"/>
      <c r="V317" s="14"/>
      <c r="W317" s="14"/>
      <c r="X317" s="14"/>
      <c r="Y317" s="13"/>
    </row>
    <row r="318" spans="1:25">
      <c r="A318" s="1">
        <f>输入错误检查!B317</f>
        <v>0</v>
      </c>
      <c r="C318" s="8">
        <f>IF(原始数据!B318="","",原始数据!B318)</f>
        <v>4</v>
      </c>
      <c r="D318" s="8">
        <f>IF(原始数据!C318="","",原始数据!C318)</f>
        <v>20</v>
      </c>
      <c r="E318" s="8">
        <f>IF(原始数据!D318="","",原始数据!D318)</f>
        <v>18</v>
      </c>
      <c r="F318" s="8" t="str">
        <f>IF(原始数据!E318="","",原始数据!E318)</f>
        <v>GG</v>
      </c>
      <c r="G318" s="8" t="str">
        <f>IF(原始数据!F318="","",原始数据!F318)</f>
        <v>WOLVES</v>
      </c>
      <c r="H318" s="8">
        <f>IF(原始数据!G318="","",原始数据!G318)</f>
        <v>2</v>
      </c>
      <c r="I318" s="8" t="str">
        <f>IF(原始数据!H318="","",原始数据!H318)</f>
        <v>下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3"/>
      <c r="T318" s="13"/>
      <c r="U318" s="13"/>
      <c r="V318" s="14"/>
      <c r="W318" s="14"/>
      <c r="X318" s="14"/>
      <c r="Y318" s="13"/>
    </row>
    <row r="319" spans="1:25">
      <c r="A319" s="1">
        <f>输入错误检查!B318</f>
        <v>0</v>
      </c>
      <c r="C319" s="8">
        <f>IF(原始数据!B319="","",原始数据!B319)</f>
        <v>4</v>
      </c>
      <c r="D319" s="8">
        <f>IF(原始数据!C319="","",原始数据!C319)</f>
        <v>20</v>
      </c>
      <c r="E319" s="8">
        <f>IF(原始数据!D319="","",原始数据!D319)</f>
        <v>18</v>
      </c>
      <c r="F319" s="8" t="str">
        <f>IF(原始数据!E319="","",原始数据!E319)</f>
        <v>GG</v>
      </c>
      <c r="G319" s="8" t="str">
        <f>IF(原始数据!F319="","",原始数据!F319)</f>
        <v>WOLVES</v>
      </c>
      <c r="H319" s="8">
        <f>IF(原始数据!G319="","",原始数据!G319)</f>
        <v>3</v>
      </c>
      <c r="I319" s="8" t="str">
        <f>IF(原始数据!H319="","",原始数据!H319)</f>
        <v>上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3"/>
      <c r="T319" s="13"/>
      <c r="U319" s="13"/>
      <c r="V319" s="14"/>
      <c r="W319" s="14"/>
      <c r="X319" s="14"/>
      <c r="Y319" s="13"/>
    </row>
    <row r="320" spans="1:25">
      <c r="A320" s="1">
        <f>输入错误检查!B319</f>
        <v>0</v>
      </c>
      <c r="C320" s="8">
        <f>IF(原始数据!B320="","",原始数据!B320)</f>
        <v>4</v>
      </c>
      <c r="D320" s="8">
        <f>IF(原始数据!C320="","",原始数据!C320)</f>
        <v>20</v>
      </c>
      <c r="E320" s="8">
        <f>IF(原始数据!D320="","",原始数据!D320)</f>
        <v>18</v>
      </c>
      <c r="F320" s="8" t="str">
        <f>IF(原始数据!E320="","",原始数据!E320)</f>
        <v>GG</v>
      </c>
      <c r="G320" s="8" t="str">
        <f>IF(原始数据!F320="","",原始数据!F320)</f>
        <v>WOLVES</v>
      </c>
      <c r="H320" s="8">
        <f>IF(原始数据!G320="","",原始数据!G320)</f>
        <v>3</v>
      </c>
      <c r="I320" s="8" t="str">
        <f>IF(原始数据!H320="","",原始数据!H320)</f>
        <v>下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3"/>
      <c r="T320" s="13"/>
      <c r="U320" s="13"/>
      <c r="V320" s="14"/>
      <c r="W320" s="14"/>
      <c r="X320" s="14"/>
      <c r="Y320" s="13"/>
    </row>
    <row r="321" spans="1:25">
      <c r="A321" s="1">
        <f>输入错误检查!B320</f>
        <v>0</v>
      </c>
      <c r="C321" s="8">
        <f>IF(原始数据!B321="","",原始数据!B321)</f>
        <v>4</v>
      </c>
      <c r="D321" s="8">
        <f>IF(原始数据!C321="","",原始数据!C321)</f>
        <v>20</v>
      </c>
      <c r="E321" s="8">
        <f>IF(原始数据!D321="","",原始数据!D321)</f>
        <v>18</v>
      </c>
      <c r="F321" s="8" t="str">
        <f>IF(原始数据!E321="","",原始数据!E321)</f>
        <v>GG</v>
      </c>
      <c r="G321" s="8" t="str">
        <f>IF(原始数据!F321="","",原始数据!F321)</f>
        <v>WOLVES</v>
      </c>
      <c r="H321" s="8" t="str">
        <f>IF(原始数据!G321="","",原始数据!G321)</f>
        <v>加</v>
      </c>
      <c r="I321" s="8" t="str">
        <f>IF(原始数据!H321="","",原始数据!H321)</f>
        <v>上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3"/>
      <c r="T321" s="13"/>
      <c r="U321" s="13"/>
      <c r="V321" s="14"/>
      <c r="W321" s="14"/>
      <c r="X321" s="14"/>
      <c r="Y321" s="13"/>
    </row>
    <row r="322" spans="1:25">
      <c r="A322" s="1">
        <f>输入错误检查!B321</f>
        <v>0</v>
      </c>
      <c r="C322" s="8">
        <f>IF(原始数据!B322="","",原始数据!B322)</f>
        <v>4</v>
      </c>
      <c r="D322" s="8">
        <f>IF(原始数据!C322="","",原始数据!C322)</f>
        <v>20</v>
      </c>
      <c r="E322" s="8">
        <f>IF(原始数据!D322="","",原始数据!D322)</f>
        <v>18</v>
      </c>
      <c r="F322" s="8" t="str">
        <f>IF(原始数据!E322="","",原始数据!E322)</f>
        <v>GG</v>
      </c>
      <c r="G322" s="8" t="str">
        <f>IF(原始数据!F322="","",原始数据!F322)</f>
        <v>WOLVES</v>
      </c>
      <c r="H322" s="8" t="str">
        <f>IF(原始数据!G322="","",原始数据!G322)</f>
        <v>加</v>
      </c>
      <c r="I322" s="8" t="str">
        <f>IF(原始数据!H322="","",原始数据!H322)</f>
        <v>下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3"/>
      <c r="T322" s="13"/>
      <c r="U322" s="13"/>
      <c r="V322" s="14"/>
      <c r="W322" s="14"/>
      <c r="X322" s="14"/>
      <c r="Y322" s="13"/>
    </row>
    <row r="323" spans="1:25">
      <c r="A323" s="1">
        <f>输入错误检查!B322</f>
        <v>0</v>
      </c>
      <c r="C323" s="8" t="str">
        <f>IF(原始数据!B323="","",原始数据!B323)</f>
        <v/>
      </c>
      <c r="D323" s="8" t="str">
        <f>IF(原始数据!C323="","",原始数据!C323)</f>
        <v/>
      </c>
      <c r="E323" s="8" t="str">
        <f>IF(原始数据!D323="","",原始数据!D323)</f>
        <v/>
      </c>
      <c r="F323" s="8" t="str">
        <f>IF(原始数据!E323="","",原始数据!E323)</f>
        <v/>
      </c>
      <c r="G323" s="8" t="str">
        <f>IF(原始数据!F323="","",原始数据!F323)</f>
        <v/>
      </c>
      <c r="H323" s="8">
        <f>IF(原始数据!G323="","",原始数据!G323)</f>
        <v>1</v>
      </c>
      <c r="I323" s="8" t="str">
        <f>IF(原始数据!H323="","",原始数据!H323)</f>
        <v>上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3"/>
      <c r="T323" s="13"/>
      <c r="U323" s="13"/>
      <c r="V323" s="14"/>
      <c r="W323" s="14"/>
      <c r="X323" s="14"/>
      <c r="Y323" s="13"/>
    </row>
    <row r="324" spans="1:25">
      <c r="A324" s="1">
        <f>输入错误检查!B323</f>
        <v>0</v>
      </c>
      <c r="C324" s="8" t="str">
        <f>IF(原始数据!B324="","",原始数据!B324)</f>
        <v/>
      </c>
      <c r="D324" s="8" t="str">
        <f>IF(原始数据!C324="","",原始数据!C324)</f>
        <v/>
      </c>
      <c r="E324" s="8" t="str">
        <f>IF(原始数据!D324="","",原始数据!D324)</f>
        <v/>
      </c>
      <c r="F324" s="8" t="str">
        <f>IF(原始数据!E324="","",原始数据!E324)</f>
        <v/>
      </c>
      <c r="G324" s="8" t="str">
        <f>IF(原始数据!F324="","",原始数据!F324)</f>
        <v/>
      </c>
      <c r="H324" s="8">
        <f>IF(原始数据!G324="","",原始数据!G324)</f>
        <v>1</v>
      </c>
      <c r="I324" s="8" t="str">
        <f>IF(原始数据!H324="","",原始数据!H324)</f>
        <v>下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3"/>
      <c r="T324" s="13"/>
      <c r="U324" s="13"/>
      <c r="V324" s="14"/>
      <c r="W324" s="14"/>
      <c r="X324" s="14"/>
      <c r="Y324" s="13"/>
    </row>
    <row r="325" spans="1:25">
      <c r="A325" s="1">
        <f>输入错误检查!B324</f>
        <v>0</v>
      </c>
      <c r="C325" s="8" t="str">
        <f>IF(原始数据!B325="","",原始数据!B325)</f>
        <v/>
      </c>
      <c r="D325" s="8" t="str">
        <f>IF(原始数据!C325="","",原始数据!C325)</f>
        <v/>
      </c>
      <c r="E325" s="8" t="str">
        <f>IF(原始数据!D325="","",原始数据!D325)</f>
        <v/>
      </c>
      <c r="F325" s="8" t="str">
        <f>IF(原始数据!E325="","",原始数据!E325)</f>
        <v/>
      </c>
      <c r="G325" s="8" t="str">
        <f>IF(原始数据!F325="","",原始数据!F325)</f>
        <v/>
      </c>
      <c r="H325" s="8">
        <f>IF(原始数据!G325="","",原始数据!G325)</f>
        <v>2</v>
      </c>
      <c r="I325" s="8" t="str">
        <f>IF(原始数据!H325="","",原始数据!H325)</f>
        <v>上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3"/>
      <c r="T325" s="13"/>
      <c r="U325" s="13"/>
      <c r="V325" s="14"/>
      <c r="W325" s="14"/>
      <c r="X325" s="14"/>
      <c r="Y325" s="13"/>
    </row>
    <row r="326" spans="1:25">
      <c r="A326" s="1">
        <f>输入错误检查!B325</f>
        <v>0</v>
      </c>
      <c r="C326" s="8" t="str">
        <f>IF(原始数据!B326="","",原始数据!B326)</f>
        <v/>
      </c>
      <c r="D326" s="8" t="str">
        <f>IF(原始数据!C326="","",原始数据!C326)</f>
        <v/>
      </c>
      <c r="E326" s="8" t="str">
        <f>IF(原始数据!D326="","",原始数据!D326)</f>
        <v/>
      </c>
      <c r="F326" s="8" t="str">
        <f>IF(原始数据!E326="","",原始数据!E326)</f>
        <v/>
      </c>
      <c r="G326" s="8" t="str">
        <f>IF(原始数据!F326="","",原始数据!F326)</f>
        <v/>
      </c>
      <c r="H326" s="8">
        <f>IF(原始数据!G326="","",原始数据!G326)</f>
        <v>2</v>
      </c>
      <c r="I326" s="8" t="str">
        <f>IF(原始数据!H326="","",原始数据!H326)</f>
        <v>下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3"/>
      <c r="T326" s="13"/>
      <c r="U326" s="13"/>
      <c r="V326" s="14"/>
      <c r="W326" s="14"/>
      <c r="X326" s="14"/>
      <c r="Y326" s="13"/>
    </row>
    <row r="327" spans="1:25">
      <c r="A327" s="1">
        <f>输入错误检查!B326</f>
        <v>0</v>
      </c>
      <c r="C327" s="8" t="str">
        <f>IF(原始数据!B327="","",原始数据!B327)</f>
        <v/>
      </c>
      <c r="D327" s="8" t="str">
        <f>IF(原始数据!C327="","",原始数据!C327)</f>
        <v/>
      </c>
      <c r="E327" s="8" t="str">
        <f>IF(原始数据!D327="","",原始数据!D327)</f>
        <v/>
      </c>
      <c r="F327" s="8" t="str">
        <f>IF(原始数据!E327="","",原始数据!E327)</f>
        <v/>
      </c>
      <c r="G327" s="8" t="str">
        <f>IF(原始数据!F327="","",原始数据!F327)</f>
        <v/>
      </c>
      <c r="H327" s="8">
        <f>IF(原始数据!G327="","",原始数据!G327)</f>
        <v>3</v>
      </c>
      <c r="I327" s="8" t="str">
        <f>IF(原始数据!H327="","",原始数据!H327)</f>
        <v>上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3"/>
      <c r="T327" s="13"/>
      <c r="U327" s="13"/>
      <c r="V327" s="14"/>
      <c r="W327" s="14"/>
      <c r="X327" s="14"/>
      <c r="Y327" s="13"/>
    </row>
    <row r="328" spans="1:25">
      <c r="A328" s="1">
        <f>输入错误检查!B327</f>
        <v>0</v>
      </c>
      <c r="C328" s="8" t="str">
        <f>IF(原始数据!B328="","",原始数据!B328)</f>
        <v/>
      </c>
      <c r="D328" s="8" t="str">
        <f>IF(原始数据!C328="","",原始数据!C328)</f>
        <v/>
      </c>
      <c r="E328" s="8" t="str">
        <f>IF(原始数据!D328="","",原始数据!D328)</f>
        <v/>
      </c>
      <c r="F328" s="8" t="str">
        <f>IF(原始数据!E328="","",原始数据!E328)</f>
        <v/>
      </c>
      <c r="G328" s="8" t="str">
        <f>IF(原始数据!F328="","",原始数据!F328)</f>
        <v/>
      </c>
      <c r="H328" s="8">
        <f>IF(原始数据!G328="","",原始数据!G328)</f>
        <v>3</v>
      </c>
      <c r="I328" s="8" t="str">
        <f>IF(原始数据!H328="","",原始数据!H328)</f>
        <v>下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3"/>
      <c r="T328" s="13"/>
      <c r="U328" s="13"/>
      <c r="V328" s="14"/>
      <c r="W328" s="14"/>
      <c r="X328" s="14"/>
      <c r="Y328" s="13"/>
    </row>
    <row r="329" spans="1:25">
      <c r="A329" s="1">
        <f>输入错误检查!B328</f>
        <v>0</v>
      </c>
      <c r="C329" s="8" t="str">
        <f>IF(原始数据!B329="","",原始数据!B329)</f>
        <v/>
      </c>
      <c r="D329" s="8" t="str">
        <f>IF(原始数据!C329="","",原始数据!C329)</f>
        <v/>
      </c>
      <c r="E329" s="8" t="str">
        <f>IF(原始数据!D329="","",原始数据!D329)</f>
        <v/>
      </c>
      <c r="F329" s="8" t="str">
        <f>IF(原始数据!E329="","",原始数据!E329)</f>
        <v/>
      </c>
      <c r="G329" s="8" t="str">
        <f>IF(原始数据!F329="","",原始数据!F329)</f>
        <v/>
      </c>
      <c r="H329" s="8" t="str">
        <f>IF(原始数据!G329="","",原始数据!G329)</f>
        <v>加</v>
      </c>
      <c r="I329" s="8" t="str">
        <f>IF(原始数据!H329="","",原始数据!H329)</f>
        <v>上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3"/>
      <c r="T329" s="13"/>
      <c r="U329" s="13"/>
      <c r="V329" s="14"/>
      <c r="W329" s="14"/>
      <c r="X329" s="14"/>
      <c r="Y329" s="13"/>
    </row>
    <row r="330" spans="1:25">
      <c r="A330" s="1">
        <f>输入错误检查!B329</f>
        <v>0</v>
      </c>
      <c r="C330" s="8" t="str">
        <f>IF(原始数据!B330="","",原始数据!B330)</f>
        <v/>
      </c>
      <c r="D330" s="8" t="str">
        <f>IF(原始数据!C330="","",原始数据!C330)</f>
        <v/>
      </c>
      <c r="E330" s="8" t="str">
        <f>IF(原始数据!D330="","",原始数据!D330)</f>
        <v/>
      </c>
      <c r="F330" s="8" t="str">
        <f>IF(原始数据!E330="","",原始数据!E330)</f>
        <v/>
      </c>
      <c r="G330" s="8" t="str">
        <f>IF(原始数据!F330="","",原始数据!F330)</f>
        <v/>
      </c>
      <c r="H330" s="8" t="str">
        <f>IF(原始数据!G330="","",原始数据!G330)</f>
        <v>加</v>
      </c>
      <c r="I330" s="8" t="str">
        <f>IF(原始数据!H330="","",原始数据!H330)</f>
        <v>下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3"/>
      <c r="T330" s="13"/>
      <c r="U330" s="13"/>
      <c r="V330" s="14"/>
      <c r="W330" s="14"/>
      <c r="X330" s="14"/>
      <c r="Y330" s="13"/>
    </row>
    <row r="331" spans="1:25">
      <c r="A331" s="1">
        <f>输入错误检查!B330</f>
        <v>0</v>
      </c>
      <c r="C331" s="8" t="str">
        <f>IF(原始数据!B331="","",原始数据!B331)</f>
        <v/>
      </c>
      <c r="D331" s="8" t="str">
        <f>IF(原始数据!C331="","",原始数据!C331)</f>
        <v/>
      </c>
      <c r="E331" s="8" t="str">
        <f>IF(原始数据!D331="","",原始数据!D331)</f>
        <v/>
      </c>
      <c r="F331" s="8" t="str">
        <f>IF(原始数据!E331="","",原始数据!E331)</f>
        <v/>
      </c>
      <c r="G331" s="8" t="str">
        <f>IF(原始数据!F331="","",原始数据!F331)</f>
        <v/>
      </c>
      <c r="H331" s="8">
        <f>IF(原始数据!G331="","",原始数据!G331)</f>
        <v>1</v>
      </c>
      <c r="I331" s="8" t="str">
        <f>IF(原始数据!H331="","",原始数据!H331)</f>
        <v>上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3"/>
      <c r="T331" s="13"/>
      <c r="U331" s="13"/>
      <c r="V331" s="14"/>
      <c r="W331" s="14"/>
      <c r="X331" s="14"/>
      <c r="Y331" s="13"/>
    </row>
    <row r="332" spans="1:25">
      <c r="A332" s="1">
        <f>输入错误检查!B331</f>
        <v>0</v>
      </c>
      <c r="C332" s="8" t="str">
        <f>IF(原始数据!B332="","",原始数据!B332)</f>
        <v/>
      </c>
      <c r="D332" s="8" t="str">
        <f>IF(原始数据!C332="","",原始数据!C332)</f>
        <v/>
      </c>
      <c r="E332" s="8" t="str">
        <f>IF(原始数据!D332="","",原始数据!D332)</f>
        <v/>
      </c>
      <c r="F332" s="8" t="str">
        <f>IF(原始数据!E332="","",原始数据!E332)</f>
        <v/>
      </c>
      <c r="G332" s="8" t="str">
        <f>IF(原始数据!F332="","",原始数据!F332)</f>
        <v/>
      </c>
      <c r="H332" s="8">
        <f>IF(原始数据!G332="","",原始数据!G332)</f>
        <v>1</v>
      </c>
      <c r="I332" s="8" t="str">
        <f>IF(原始数据!H332="","",原始数据!H332)</f>
        <v>下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3"/>
      <c r="T332" s="13"/>
      <c r="U332" s="13"/>
      <c r="V332" s="14"/>
      <c r="W332" s="14"/>
      <c r="X332" s="14"/>
      <c r="Y332" s="13"/>
    </row>
    <row r="333" spans="1:25">
      <c r="A333" s="1">
        <f>输入错误检查!B332</f>
        <v>0</v>
      </c>
      <c r="C333" s="8" t="str">
        <f>IF(原始数据!B333="","",原始数据!B333)</f>
        <v/>
      </c>
      <c r="D333" s="8" t="str">
        <f>IF(原始数据!C333="","",原始数据!C333)</f>
        <v/>
      </c>
      <c r="E333" s="8" t="str">
        <f>IF(原始数据!D333="","",原始数据!D333)</f>
        <v/>
      </c>
      <c r="F333" s="8" t="str">
        <f>IF(原始数据!E333="","",原始数据!E333)</f>
        <v/>
      </c>
      <c r="G333" s="8" t="str">
        <f>IF(原始数据!F333="","",原始数据!F333)</f>
        <v/>
      </c>
      <c r="H333" s="8">
        <f>IF(原始数据!G333="","",原始数据!G333)</f>
        <v>2</v>
      </c>
      <c r="I333" s="8" t="str">
        <f>IF(原始数据!H333="","",原始数据!H333)</f>
        <v>上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3"/>
      <c r="T333" s="13"/>
      <c r="U333" s="13"/>
      <c r="V333" s="14"/>
      <c r="W333" s="14"/>
      <c r="X333" s="14"/>
      <c r="Y333" s="13"/>
    </row>
    <row r="334" spans="1:25">
      <c r="A334" s="1">
        <f>输入错误检查!B333</f>
        <v>0</v>
      </c>
      <c r="C334" s="8" t="str">
        <f>IF(原始数据!B334="","",原始数据!B334)</f>
        <v/>
      </c>
      <c r="D334" s="8" t="str">
        <f>IF(原始数据!C334="","",原始数据!C334)</f>
        <v/>
      </c>
      <c r="E334" s="8" t="str">
        <f>IF(原始数据!D334="","",原始数据!D334)</f>
        <v/>
      </c>
      <c r="F334" s="8" t="str">
        <f>IF(原始数据!E334="","",原始数据!E334)</f>
        <v/>
      </c>
      <c r="G334" s="8" t="str">
        <f>IF(原始数据!F334="","",原始数据!F334)</f>
        <v/>
      </c>
      <c r="H334" s="8">
        <f>IF(原始数据!G334="","",原始数据!G334)</f>
        <v>2</v>
      </c>
      <c r="I334" s="8" t="str">
        <f>IF(原始数据!H334="","",原始数据!H334)</f>
        <v>下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3"/>
      <c r="T334" s="13"/>
      <c r="U334" s="13"/>
      <c r="V334" s="14"/>
      <c r="W334" s="14"/>
      <c r="X334" s="14"/>
      <c r="Y334" s="13"/>
    </row>
    <row r="335" spans="1:25">
      <c r="A335" s="1">
        <f>输入错误检查!B334</f>
        <v>0</v>
      </c>
      <c r="C335" s="8" t="str">
        <f>IF(原始数据!B335="","",原始数据!B335)</f>
        <v/>
      </c>
      <c r="D335" s="8" t="str">
        <f>IF(原始数据!C335="","",原始数据!C335)</f>
        <v/>
      </c>
      <c r="E335" s="8" t="str">
        <f>IF(原始数据!D335="","",原始数据!D335)</f>
        <v/>
      </c>
      <c r="F335" s="8" t="str">
        <f>IF(原始数据!E335="","",原始数据!E335)</f>
        <v/>
      </c>
      <c r="G335" s="8" t="str">
        <f>IF(原始数据!F335="","",原始数据!F335)</f>
        <v/>
      </c>
      <c r="H335" s="8">
        <f>IF(原始数据!G335="","",原始数据!G335)</f>
        <v>3</v>
      </c>
      <c r="I335" s="8" t="str">
        <f>IF(原始数据!H335="","",原始数据!H335)</f>
        <v>上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3"/>
      <c r="T335" s="13"/>
      <c r="U335" s="13"/>
      <c r="V335" s="14"/>
      <c r="W335" s="14"/>
      <c r="X335" s="14"/>
      <c r="Y335" s="13"/>
    </row>
    <row r="336" spans="1:25">
      <c r="A336" s="1">
        <f>输入错误检查!B335</f>
        <v>0</v>
      </c>
      <c r="C336" s="8" t="str">
        <f>IF(原始数据!B336="","",原始数据!B336)</f>
        <v/>
      </c>
      <c r="D336" s="8" t="str">
        <f>IF(原始数据!C336="","",原始数据!C336)</f>
        <v/>
      </c>
      <c r="E336" s="8" t="str">
        <f>IF(原始数据!D336="","",原始数据!D336)</f>
        <v/>
      </c>
      <c r="F336" s="8" t="str">
        <f>IF(原始数据!E336="","",原始数据!E336)</f>
        <v/>
      </c>
      <c r="G336" s="8" t="str">
        <f>IF(原始数据!F336="","",原始数据!F336)</f>
        <v/>
      </c>
      <c r="H336" s="8">
        <f>IF(原始数据!G336="","",原始数据!G336)</f>
        <v>3</v>
      </c>
      <c r="I336" s="8" t="str">
        <f>IF(原始数据!H336="","",原始数据!H336)</f>
        <v>下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3"/>
      <c r="T336" s="13"/>
      <c r="U336" s="13"/>
      <c r="V336" s="14"/>
      <c r="W336" s="14"/>
      <c r="X336" s="14"/>
      <c r="Y336" s="13"/>
    </row>
    <row r="337" spans="1:25">
      <c r="A337" s="1">
        <f>输入错误检查!B336</f>
        <v>0</v>
      </c>
      <c r="C337" s="8" t="str">
        <f>IF(原始数据!B337="","",原始数据!B337)</f>
        <v/>
      </c>
      <c r="D337" s="8" t="str">
        <f>IF(原始数据!C337="","",原始数据!C337)</f>
        <v/>
      </c>
      <c r="E337" s="8" t="str">
        <f>IF(原始数据!D337="","",原始数据!D337)</f>
        <v/>
      </c>
      <c r="F337" s="8" t="str">
        <f>IF(原始数据!E337="","",原始数据!E337)</f>
        <v/>
      </c>
      <c r="G337" s="8" t="str">
        <f>IF(原始数据!F337="","",原始数据!F337)</f>
        <v/>
      </c>
      <c r="H337" s="8" t="str">
        <f>IF(原始数据!G337="","",原始数据!G337)</f>
        <v>加</v>
      </c>
      <c r="I337" s="8" t="str">
        <f>IF(原始数据!H337="","",原始数据!H337)</f>
        <v>上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3"/>
      <c r="T337" s="13"/>
      <c r="U337" s="13"/>
      <c r="V337" s="14"/>
      <c r="W337" s="14"/>
      <c r="X337" s="14"/>
      <c r="Y337" s="13"/>
    </row>
    <row r="338" spans="1:25">
      <c r="A338" s="1">
        <f>输入错误检查!B337</f>
        <v>0</v>
      </c>
      <c r="C338" s="8" t="str">
        <f>IF(原始数据!B338="","",原始数据!B338)</f>
        <v/>
      </c>
      <c r="D338" s="8" t="str">
        <f>IF(原始数据!C338="","",原始数据!C338)</f>
        <v/>
      </c>
      <c r="E338" s="8" t="str">
        <f>IF(原始数据!D338="","",原始数据!D338)</f>
        <v/>
      </c>
      <c r="F338" s="8" t="str">
        <f>IF(原始数据!E338="","",原始数据!E338)</f>
        <v/>
      </c>
      <c r="G338" s="8" t="str">
        <f>IF(原始数据!F338="","",原始数据!F338)</f>
        <v/>
      </c>
      <c r="H338" s="8" t="str">
        <f>IF(原始数据!G338="","",原始数据!G338)</f>
        <v>加</v>
      </c>
      <c r="I338" s="8" t="str">
        <f>IF(原始数据!H338="","",原始数据!H338)</f>
        <v>下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3"/>
      <c r="T338" s="13"/>
      <c r="U338" s="13"/>
      <c r="V338" s="14"/>
      <c r="W338" s="14"/>
      <c r="X338" s="14"/>
      <c r="Y338" s="13"/>
    </row>
    <row r="339" spans="1:25">
      <c r="A339" s="1">
        <f>输入错误检查!B338</f>
        <v>0</v>
      </c>
      <c r="C339" s="8" t="str">
        <f>IF(原始数据!B339="","",原始数据!B339)</f>
        <v/>
      </c>
      <c r="D339" s="8" t="str">
        <f>IF(原始数据!C339="","",原始数据!C339)</f>
        <v/>
      </c>
      <c r="E339" s="8" t="str">
        <f>IF(原始数据!D339="","",原始数据!D339)</f>
        <v/>
      </c>
      <c r="F339" s="8" t="str">
        <f>IF(原始数据!E339="","",原始数据!E339)</f>
        <v/>
      </c>
      <c r="G339" s="8" t="str">
        <f>IF(原始数据!F339="","",原始数据!F339)</f>
        <v/>
      </c>
      <c r="H339" s="8">
        <f>IF(原始数据!G339="","",原始数据!G339)</f>
        <v>1</v>
      </c>
      <c r="I339" s="8" t="str">
        <f>IF(原始数据!H339="","",原始数据!H339)</f>
        <v>上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3"/>
      <c r="T339" s="13"/>
      <c r="U339" s="13"/>
      <c r="V339" s="14"/>
      <c r="W339" s="14"/>
      <c r="X339" s="14"/>
      <c r="Y339" s="13"/>
    </row>
    <row r="340" spans="1:25">
      <c r="A340" s="1">
        <f>输入错误检查!B339</f>
        <v>0</v>
      </c>
      <c r="C340" s="8" t="str">
        <f>IF(原始数据!B340="","",原始数据!B340)</f>
        <v/>
      </c>
      <c r="D340" s="8" t="str">
        <f>IF(原始数据!C340="","",原始数据!C340)</f>
        <v/>
      </c>
      <c r="E340" s="8" t="str">
        <f>IF(原始数据!D340="","",原始数据!D340)</f>
        <v/>
      </c>
      <c r="F340" s="8" t="str">
        <f>IF(原始数据!E340="","",原始数据!E340)</f>
        <v/>
      </c>
      <c r="G340" s="8" t="str">
        <f>IF(原始数据!F340="","",原始数据!F340)</f>
        <v/>
      </c>
      <c r="H340" s="8">
        <f>IF(原始数据!G340="","",原始数据!G340)</f>
        <v>1</v>
      </c>
      <c r="I340" s="8" t="str">
        <f>IF(原始数据!H340="","",原始数据!H340)</f>
        <v>下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3"/>
      <c r="T340" s="13"/>
      <c r="U340" s="13"/>
      <c r="V340" s="14"/>
      <c r="W340" s="14"/>
      <c r="X340" s="14"/>
      <c r="Y340" s="13"/>
    </row>
    <row r="341" spans="1:25">
      <c r="A341" s="1">
        <f>输入错误检查!B340</f>
        <v>0</v>
      </c>
      <c r="C341" s="8" t="str">
        <f>IF(原始数据!B341="","",原始数据!B341)</f>
        <v/>
      </c>
      <c r="D341" s="8" t="str">
        <f>IF(原始数据!C341="","",原始数据!C341)</f>
        <v/>
      </c>
      <c r="E341" s="8" t="str">
        <f>IF(原始数据!D341="","",原始数据!D341)</f>
        <v/>
      </c>
      <c r="F341" s="8" t="str">
        <f>IF(原始数据!E341="","",原始数据!E341)</f>
        <v/>
      </c>
      <c r="G341" s="8" t="str">
        <f>IF(原始数据!F341="","",原始数据!F341)</f>
        <v/>
      </c>
      <c r="H341" s="8">
        <f>IF(原始数据!G341="","",原始数据!G341)</f>
        <v>2</v>
      </c>
      <c r="I341" s="8" t="str">
        <f>IF(原始数据!H341="","",原始数据!H341)</f>
        <v>上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3"/>
      <c r="T341" s="13"/>
      <c r="U341" s="13"/>
      <c r="V341" s="14"/>
      <c r="W341" s="14"/>
      <c r="X341" s="14"/>
      <c r="Y341" s="13"/>
    </row>
    <row r="342" spans="1:25">
      <c r="A342" s="1">
        <f>输入错误检查!B341</f>
        <v>0</v>
      </c>
      <c r="C342" s="8" t="str">
        <f>IF(原始数据!B342="","",原始数据!B342)</f>
        <v/>
      </c>
      <c r="D342" s="8" t="str">
        <f>IF(原始数据!C342="","",原始数据!C342)</f>
        <v/>
      </c>
      <c r="E342" s="8" t="str">
        <f>IF(原始数据!D342="","",原始数据!D342)</f>
        <v/>
      </c>
      <c r="F342" s="8" t="str">
        <f>IF(原始数据!E342="","",原始数据!E342)</f>
        <v/>
      </c>
      <c r="G342" s="8" t="str">
        <f>IF(原始数据!F342="","",原始数据!F342)</f>
        <v/>
      </c>
      <c r="H342" s="8">
        <f>IF(原始数据!G342="","",原始数据!G342)</f>
        <v>2</v>
      </c>
      <c r="I342" s="8" t="str">
        <f>IF(原始数据!H342="","",原始数据!H342)</f>
        <v>下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3"/>
      <c r="T342" s="13"/>
      <c r="U342" s="13"/>
      <c r="V342" s="14"/>
      <c r="W342" s="14"/>
      <c r="X342" s="14"/>
      <c r="Y342" s="13"/>
    </row>
    <row r="343" spans="1:25">
      <c r="A343" s="1">
        <f>输入错误检查!B342</f>
        <v>0</v>
      </c>
      <c r="C343" s="8" t="str">
        <f>IF(原始数据!B343="","",原始数据!B343)</f>
        <v/>
      </c>
      <c r="D343" s="8" t="str">
        <f>IF(原始数据!C343="","",原始数据!C343)</f>
        <v/>
      </c>
      <c r="E343" s="8" t="str">
        <f>IF(原始数据!D343="","",原始数据!D343)</f>
        <v/>
      </c>
      <c r="F343" s="8" t="str">
        <f>IF(原始数据!E343="","",原始数据!E343)</f>
        <v/>
      </c>
      <c r="G343" s="8" t="str">
        <f>IF(原始数据!F343="","",原始数据!F343)</f>
        <v/>
      </c>
      <c r="H343" s="8">
        <f>IF(原始数据!G343="","",原始数据!G343)</f>
        <v>3</v>
      </c>
      <c r="I343" s="8" t="str">
        <f>IF(原始数据!H343="","",原始数据!H343)</f>
        <v>上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3"/>
      <c r="T343" s="13"/>
      <c r="U343" s="13"/>
      <c r="V343" s="14"/>
      <c r="W343" s="14"/>
      <c r="X343" s="14"/>
      <c r="Y343" s="13"/>
    </row>
    <row r="344" spans="1:25">
      <c r="A344" s="1">
        <f>输入错误检查!B343</f>
        <v>0</v>
      </c>
      <c r="C344" s="8" t="str">
        <f>IF(原始数据!B344="","",原始数据!B344)</f>
        <v/>
      </c>
      <c r="D344" s="8" t="str">
        <f>IF(原始数据!C344="","",原始数据!C344)</f>
        <v/>
      </c>
      <c r="E344" s="8" t="str">
        <f>IF(原始数据!D344="","",原始数据!D344)</f>
        <v/>
      </c>
      <c r="F344" s="8" t="str">
        <f>IF(原始数据!E344="","",原始数据!E344)</f>
        <v/>
      </c>
      <c r="G344" s="8" t="str">
        <f>IF(原始数据!F344="","",原始数据!F344)</f>
        <v/>
      </c>
      <c r="H344" s="8">
        <f>IF(原始数据!G344="","",原始数据!G344)</f>
        <v>3</v>
      </c>
      <c r="I344" s="8" t="str">
        <f>IF(原始数据!H344="","",原始数据!H344)</f>
        <v>下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3"/>
      <c r="T344" s="13"/>
      <c r="U344" s="13"/>
      <c r="V344" s="14"/>
      <c r="W344" s="14"/>
      <c r="X344" s="14"/>
      <c r="Y344" s="13"/>
    </row>
    <row r="345" spans="1:25">
      <c r="A345" s="1">
        <f>输入错误检查!B344</f>
        <v>0</v>
      </c>
      <c r="C345" s="8" t="str">
        <f>IF(原始数据!B345="","",原始数据!B345)</f>
        <v/>
      </c>
      <c r="D345" s="8" t="str">
        <f>IF(原始数据!C345="","",原始数据!C345)</f>
        <v/>
      </c>
      <c r="E345" s="8" t="str">
        <f>IF(原始数据!D345="","",原始数据!D345)</f>
        <v/>
      </c>
      <c r="F345" s="8" t="str">
        <f>IF(原始数据!E345="","",原始数据!E345)</f>
        <v/>
      </c>
      <c r="G345" s="8" t="str">
        <f>IF(原始数据!F345="","",原始数据!F345)</f>
        <v/>
      </c>
      <c r="H345" s="8" t="str">
        <f>IF(原始数据!G345="","",原始数据!G345)</f>
        <v>加</v>
      </c>
      <c r="I345" s="8" t="str">
        <f>IF(原始数据!H345="","",原始数据!H345)</f>
        <v>上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3"/>
      <c r="T345" s="13"/>
      <c r="U345" s="13"/>
      <c r="V345" s="14"/>
      <c r="W345" s="14"/>
      <c r="X345" s="14"/>
      <c r="Y345" s="13"/>
    </row>
    <row r="346" spans="1:25">
      <c r="A346" s="1">
        <f>输入错误检查!B345</f>
        <v>0</v>
      </c>
      <c r="C346" s="8" t="str">
        <f>IF(原始数据!B346="","",原始数据!B346)</f>
        <v/>
      </c>
      <c r="D346" s="8" t="str">
        <f>IF(原始数据!C346="","",原始数据!C346)</f>
        <v/>
      </c>
      <c r="E346" s="8" t="str">
        <f>IF(原始数据!D346="","",原始数据!D346)</f>
        <v/>
      </c>
      <c r="F346" s="8" t="str">
        <f>IF(原始数据!E346="","",原始数据!E346)</f>
        <v/>
      </c>
      <c r="G346" s="8" t="str">
        <f>IF(原始数据!F346="","",原始数据!F346)</f>
        <v/>
      </c>
      <c r="H346" s="8" t="str">
        <f>IF(原始数据!G346="","",原始数据!G346)</f>
        <v>加</v>
      </c>
      <c r="I346" s="8" t="str">
        <f>IF(原始数据!H346="","",原始数据!H346)</f>
        <v>下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3"/>
      <c r="T346" s="13"/>
      <c r="U346" s="13"/>
      <c r="V346" s="14"/>
      <c r="W346" s="14"/>
      <c r="X346" s="14"/>
      <c r="Y346" s="13"/>
    </row>
    <row r="347" spans="1:25">
      <c r="A347" s="1">
        <f>输入错误检查!B346</f>
        <v>0</v>
      </c>
      <c r="C347" s="8" t="str">
        <f>IF(原始数据!B347="","",原始数据!B347)</f>
        <v/>
      </c>
      <c r="D347" s="8" t="str">
        <f>IF(原始数据!C347="","",原始数据!C347)</f>
        <v/>
      </c>
      <c r="E347" s="8" t="str">
        <f>IF(原始数据!D347="","",原始数据!D347)</f>
        <v/>
      </c>
      <c r="F347" s="8" t="str">
        <f>IF(原始数据!E347="","",原始数据!E347)</f>
        <v/>
      </c>
      <c r="G347" s="8" t="str">
        <f>IF(原始数据!F347="","",原始数据!F347)</f>
        <v/>
      </c>
      <c r="H347" s="8">
        <f>IF(原始数据!G347="","",原始数据!G347)</f>
        <v>1</v>
      </c>
      <c r="I347" s="8" t="str">
        <f>IF(原始数据!H347="","",原始数据!H347)</f>
        <v>上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3"/>
      <c r="T347" s="13"/>
      <c r="U347" s="13"/>
      <c r="V347" s="14"/>
      <c r="W347" s="14"/>
      <c r="X347" s="14"/>
      <c r="Y347" s="13"/>
    </row>
    <row r="348" spans="1:25">
      <c r="A348" s="1">
        <f>输入错误检查!B347</f>
        <v>0</v>
      </c>
      <c r="C348" s="8" t="str">
        <f>IF(原始数据!B348="","",原始数据!B348)</f>
        <v/>
      </c>
      <c r="D348" s="8" t="str">
        <f>IF(原始数据!C348="","",原始数据!C348)</f>
        <v/>
      </c>
      <c r="E348" s="8" t="str">
        <f>IF(原始数据!D348="","",原始数据!D348)</f>
        <v/>
      </c>
      <c r="F348" s="8" t="str">
        <f>IF(原始数据!E348="","",原始数据!E348)</f>
        <v/>
      </c>
      <c r="G348" s="8" t="str">
        <f>IF(原始数据!F348="","",原始数据!F348)</f>
        <v/>
      </c>
      <c r="H348" s="8">
        <f>IF(原始数据!G348="","",原始数据!G348)</f>
        <v>1</v>
      </c>
      <c r="I348" s="8" t="str">
        <f>IF(原始数据!H348="","",原始数据!H348)</f>
        <v>下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3"/>
      <c r="T348" s="13"/>
      <c r="U348" s="13"/>
      <c r="V348" s="14"/>
      <c r="W348" s="14"/>
      <c r="X348" s="14"/>
      <c r="Y348" s="13"/>
    </row>
    <row r="349" spans="1:25">
      <c r="A349" s="1">
        <f>输入错误检查!B348</f>
        <v>0</v>
      </c>
      <c r="C349" s="8" t="str">
        <f>IF(原始数据!B349="","",原始数据!B349)</f>
        <v/>
      </c>
      <c r="D349" s="8" t="str">
        <f>IF(原始数据!C349="","",原始数据!C349)</f>
        <v/>
      </c>
      <c r="E349" s="8" t="str">
        <f>IF(原始数据!D349="","",原始数据!D349)</f>
        <v/>
      </c>
      <c r="F349" s="8" t="str">
        <f>IF(原始数据!E349="","",原始数据!E349)</f>
        <v/>
      </c>
      <c r="G349" s="8" t="str">
        <f>IF(原始数据!F349="","",原始数据!F349)</f>
        <v/>
      </c>
      <c r="H349" s="8">
        <f>IF(原始数据!G349="","",原始数据!G349)</f>
        <v>2</v>
      </c>
      <c r="I349" s="8" t="str">
        <f>IF(原始数据!H349="","",原始数据!H349)</f>
        <v>上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3"/>
      <c r="T349" s="13"/>
      <c r="U349" s="13"/>
      <c r="V349" s="14"/>
      <c r="W349" s="14"/>
      <c r="X349" s="14"/>
      <c r="Y349" s="13"/>
    </row>
    <row r="350" spans="1:25">
      <c r="A350" s="1">
        <f>输入错误检查!B349</f>
        <v>0</v>
      </c>
      <c r="C350" s="8" t="str">
        <f>IF(原始数据!B350="","",原始数据!B350)</f>
        <v/>
      </c>
      <c r="D350" s="8" t="str">
        <f>IF(原始数据!C350="","",原始数据!C350)</f>
        <v/>
      </c>
      <c r="E350" s="8" t="str">
        <f>IF(原始数据!D350="","",原始数据!D350)</f>
        <v/>
      </c>
      <c r="F350" s="8" t="str">
        <f>IF(原始数据!E350="","",原始数据!E350)</f>
        <v/>
      </c>
      <c r="G350" s="8" t="str">
        <f>IF(原始数据!F350="","",原始数据!F350)</f>
        <v/>
      </c>
      <c r="H350" s="8">
        <f>IF(原始数据!G350="","",原始数据!G350)</f>
        <v>2</v>
      </c>
      <c r="I350" s="8" t="str">
        <f>IF(原始数据!H350="","",原始数据!H350)</f>
        <v>下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3"/>
      <c r="T350" s="13"/>
      <c r="U350" s="13"/>
      <c r="V350" s="14"/>
      <c r="W350" s="14"/>
      <c r="X350" s="14"/>
      <c r="Y350" s="13"/>
    </row>
    <row r="351" spans="1:25">
      <c r="A351" s="1">
        <f>输入错误检查!B350</f>
        <v>0</v>
      </c>
      <c r="C351" s="8" t="str">
        <f>IF(原始数据!B351="","",原始数据!B351)</f>
        <v/>
      </c>
      <c r="D351" s="8" t="str">
        <f>IF(原始数据!C351="","",原始数据!C351)</f>
        <v/>
      </c>
      <c r="E351" s="8" t="str">
        <f>IF(原始数据!D351="","",原始数据!D351)</f>
        <v/>
      </c>
      <c r="F351" s="8" t="str">
        <f>IF(原始数据!E351="","",原始数据!E351)</f>
        <v/>
      </c>
      <c r="G351" s="8" t="str">
        <f>IF(原始数据!F351="","",原始数据!F351)</f>
        <v/>
      </c>
      <c r="H351" s="8">
        <f>IF(原始数据!G351="","",原始数据!G351)</f>
        <v>3</v>
      </c>
      <c r="I351" s="8" t="str">
        <f>IF(原始数据!H351="","",原始数据!H351)</f>
        <v>上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3"/>
      <c r="T351" s="13"/>
      <c r="U351" s="13"/>
      <c r="V351" s="14"/>
      <c r="W351" s="14"/>
      <c r="X351" s="14"/>
      <c r="Y351" s="13"/>
    </row>
    <row r="352" spans="1:25">
      <c r="A352" s="1">
        <f>输入错误检查!B351</f>
        <v>0</v>
      </c>
      <c r="C352" s="8" t="str">
        <f>IF(原始数据!B352="","",原始数据!B352)</f>
        <v/>
      </c>
      <c r="D352" s="8" t="str">
        <f>IF(原始数据!C352="","",原始数据!C352)</f>
        <v/>
      </c>
      <c r="E352" s="8" t="str">
        <f>IF(原始数据!D352="","",原始数据!D352)</f>
        <v/>
      </c>
      <c r="F352" s="8" t="str">
        <f>IF(原始数据!E352="","",原始数据!E352)</f>
        <v/>
      </c>
      <c r="G352" s="8" t="str">
        <f>IF(原始数据!F352="","",原始数据!F352)</f>
        <v/>
      </c>
      <c r="H352" s="8">
        <f>IF(原始数据!G352="","",原始数据!G352)</f>
        <v>3</v>
      </c>
      <c r="I352" s="8" t="str">
        <f>IF(原始数据!H352="","",原始数据!H352)</f>
        <v>下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3"/>
      <c r="T352" s="13"/>
      <c r="U352" s="13"/>
      <c r="V352" s="14"/>
      <c r="W352" s="14"/>
      <c r="X352" s="14"/>
      <c r="Y352" s="13"/>
    </row>
    <row r="353" spans="1:25">
      <c r="A353" s="1">
        <f>输入错误检查!B352</f>
        <v>0</v>
      </c>
      <c r="C353" s="8" t="str">
        <f>IF(原始数据!B353="","",原始数据!B353)</f>
        <v/>
      </c>
      <c r="D353" s="8" t="str">
        <f>IF(原始数据!C353="","",原始数据!C353)</f>
        <v/>
      </c>
      <c r="E353" s="8" t="str">
        <f>IF(原始数据!D353="","",原始数据!D353)</f>
        <v/>
      </c>
      <c r="F353" s="8" t="str">
        <f>IF(原始数据!E353="","",原始数据!E353)</f>
        <v/>
      </c>
      <c r="G353" s="8" t="str">
        <f>IF(原始数据!F353="","",原始数据!F353)</f>
        <v/>
      </c>
      <c r="H353" s="8" t="str">
        <f>IF(原始数据!G353="","",原始数据!G353)</f>
        <v>加</v>
      </c>
      <c r="I353" s="8" t="str">
        <f>IF(原始数据!H353="","",原始数据!H353)</f>
        <v>上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3"/>
      <c r="T353" s="13"/>
      <c r="U353" s="13"/>
      <c r="V353" s="14"/>
      <c r="W353" s="14"/>
      <c r="X353" s="14"/>
      <c r="Y353" s="13"/>
    </row>
    <row r="354" spans="1:25">
      <c r="A354" s="1">
        <f>输入错误检查!B353</f>
        <v>0</v>
      </c>
      <c r="C354" s="8" t="str">
        <f>IF(原始数据!B354="","",原始数据!B354)</f>
        <v/>
      </c>
      <c r="D354" s="8" t="str">
        <f>IF(原始数据!C354="","",原始数据!C354)</f>
        <v/>
      </c>
      <c r="E354" s="8" t="str">
        <f>IF(原始数据!D354="","",原始数据!D354)</f>
        <v/>
      </c>
      <c r="F354" s="8" t="str">
        <f>IF(原始数据!E354="","",原始数据!E354)</f>
        <v/>
      </c>
      <c r="G354" s="8" t="str">
        <f>IF(原始数据!F354="","",原始数据!F354)</f>
        <v/>
      </c>
      <c r="H354" s="8" t="str">
        <f>IF(原始数据!G354="","",原始数据!G354)</f>
        <v>加</v>
      </c>
      <c r="I354" s="8" t="str">
        <f>IF(原始数据!H354="","",原始数据!H354)</f>
        <v>下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3"/>
      <c r="T354" s="13"/>
      <c r="U354" s="13"/>
      <c r="V354" s="14"/>
      <c r="W354" s="14"/>
      <c r="X354" s="14"/>
      <c r="Y354" s="13"/>
    </row>
    <row r="355" spans="1:25">
      <c r="A355" s="1">
        <f>输入错误检查!B354</f>
        <v>0</v>
      </c>
      <c r="C355" s="8" t="str">
        <f>IF(原始数据!B355="","",原始数据!B355)</f>
        <v/>
      </c>
      <c r="D355" s="8" t="str">
        <f>IF(原始数据!C355="","",原始数据!C355)</f>
        <v/>
      </c>
      <c r="E355" s="8" t="str">
        <f>IF(原始数据!D355="","",原始数据!D355)</f>
        <v/>
      </c>
      <c r="F355" s="8" t="str">
        <f>IF(原始数据!E355="","",原始数据!E355)</f>
        <v/>
      </c>
      <c r="G355" s="8" t="str">
        <f>IF(原始数据!F355="","",原始数据!F355)</f>
        <v/>
      </c>
      <c r="H355" s="8">
        <f>IF(原始数据!G355="","",原始数据!G355)</f>
        <v>1</v>
      </c>
      <c r="I355" s="8" t="str">
        <f>IF(原始数据!H355="","",原始数据!H355)</f>
        <v>上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3"/>
      <c r="T355" s="13"/>
      <c r="U355" s="13"/>
      <c r="V355" s="14"/>
      <c r="W355" s="14"/>
      <c r="X355" s="14"/>
      <c r="Y355" s="13"/>
    </row>
    <row r="356" spans="1:25">
      <c r="A356" s="1">
        <f>输入错误检查!B355</f>
        <v>0</v>
      </c>
      <c r="C356" s="8" t="str">
        <f>IF(原始数据!B356="","",原始数据!B356)</f>
        <v/>
      </c>
      <c r="D356" s="8" t="str">
        <f>IF(原始数据!C356="","",原始数据!C356)</f>
        <v/>
      </c>
      <c r="E356" s="8" t="str">
        <f>IF(原始数据!D356="","",原始数据!D356)</f>
        <v/>
      </c>
      <c r="F356" s="8" t="str">
        <f>IF(原始数据!E356="","",原始数据!E356)</f>
        <v/>
      </c>
      <c r="G356" s="8" t="str">
        <f>IF(原始数据!F356="","",原始数据!F356)</f>
        <v/>
      </c>
      <c r="H356" s="8">
        <f>IF(原始数据!G356="","",原始数据!G356)</f>
        <v>1</v>
      </c>
      <c r="I356" s="8" t="str">
        <f>IF(原始数据!H356="","",原始数据!H356)</f>
        <v>下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3"/>
      <c r="T356" s="13"/>
      <c r="U356" s="13"/>
      <c r="V356" s="14"/>
      <c r="W356" s="14"/>
      <c r="X356" s="14"/>
      <c r="Y356" s="13"/>
    </row>
    <row r="357" spans="1:25">
      <c r="A357" s="1">
        <f>输入错误检查!B356</f>
        <v>0</v>
      </c>
      <c r="C357" s="8" t="str">
        <f>IF(原始数据!B357="","",原始数据!B357)</f>
        <v/>
      </c>
      <c r="D357" s="8" t="str">
        <f>IF(原始数据!C357="","",原始数据!C357)</f>
        <v/>
      </c>
      <c r="E357" s="8" t="str">
        <f>IF(原始数据!D357="","",原始数据!D357)</f>
        <v/>
      </c>
      <c r="F357" s="8" t="str">
        <f>IF(原始数据!E357="","",原始数据!E357)</f>
        <v/>
      </c>
      <c r="G357" s="8" t="str">
        <f>IF(原始数据!F357="","",原始数据!F357)</f>
        <v/>
      </c>
      <c r="H357" s="8">
        <f>IF(原始数据!G357="","",原始数据!G357)</f>
        <v>2</v>
      </c>
      <c r="I357" s="8" t="str">
        <f>IF(原始数据!H357="","",原始数据!H357)</f>
        <v>上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3"/>
      <c r="T357" s="13"/>
      <c r="U357" s="13"/>
      <c r="V357" s="14"/>
      <c r="W357" s="14"/>
      <c r="X357" s="14"/>
      <c r="Y357" s="13"/>
    </row>
    <row r="358" spans="1:25">
      <c r="A358" s="1">
        <f>输入错误检查!B357</f>
        <v>0</v>
      </c>
      <c r="C358" s="8" t="str">
        <f>IF(原始数据!B358="","",原始数据!B358)</f>
        <v/>
      </c>
      <c r="D358" s="8" t="str">
        <f>IF(原始数据!C358="","",原始数据!C358)</f>
        <v/>
      </c>
      <c r="E358" s="8" t="str">
        <f>IF(原始数据!D358="","",原始数据!D358)</f>
        <v/>
      </c>
      <c r="F358" s="8" t="str">
        <f>IF(原始数据!E358="","",原始数据!E358)</f>
        <v/>
      </c>
      <c r="G358" s="8" t="str">
        <f>IF(原始数据!F358="","",原始数据!F358)</f>
        <v/>
      </c>
      <c r="H358" s="8">
        <f>IF(原始数据!G358="","",原始数据!G358)</f>
        <v>2</v>
      </c>
      <c r="I358" s="8" t="str">
        <f>IF(原始数据!H358="","",原始数据!H358)</f>
        <v>下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3"/>
      <c r="T358" s="13"/>
      <c r="U358" s="13"/>
      <c r="V358" s="14"/>
      <c r="W358" s="14"/>
      <c r="X358" s="14"/>
      <c r="Y358" s="13"/>
    </row>
    <row r="359" spans="1:25">
      <c r="A359" s="1">
        <f>输入错误检查!B358</f>
        <v>0</v>
      </c>
      <c r="C359" s="8" t="str">
        <f>IF(原始数据!B359="","",原始数据!B359)</f>
        <v/>
      </c>
      <c r="D359" s="8" t="str">
        <f>IF(原始数据!C359="","",原始数据!C359)</f>
        <v/>
      </c>
      <c r="E359" s="8" t="str">
        <f>IF(原始数据!D359="","",原始数据!D359)</f>
        <v/>
      </c>
      <c r="F359" s="8" t="str">
        <f>IF(原始数据!E359="","",原始数据!E359)</f>
        <v/>
      </c>
      <c r="G359" s="8" t="str">
        <f>IF(原始数据!F359="","",原始数据!F359)</f>
        <v/>
      </c>
      <c r="H359" s="8">
        <f>IF(原始数据!G359="","",原始数据!G359)</f>
        <v>3</v>
      </c>
      <c r="I359" s="8" t="str">
        <f>IF(原始数据!H359="","",原始数据!H359)</f>
        <v>上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3"/>
      <c r="T359" s="13"/>
      <c r="U359" s="13"/>
      <c r="V359" s="14"/>
      <c r="W359" s="14"/>
      <c r="X359" s="14"/>
      <c r="Y359" s="13"/>
    </row>
    <row r="360" spans="1:25">
      <c r="A360" s="1">
        <f>输入错误检查!B359</f>
        <v>0</v>
      </c>
      <c r="C360" s="8" t="str">
        <f>IF(原始数据!B360="","",原始数据!B360)</f>
        <v/>
      </c>
      <c r="D360" s="8" t="str">
        <f>IF(原始数据!C360="","",原始数据!C360)</f>
        <v/>
      </c>
      <c r="E360" s="8" t="str">
        <f>IF(原始数据!D360="","",原始数据!D360)</f>
        <v/>
      </c>
      <c r="F360" s="8" t="str">
        <f>IF(原始数据!E360="","",原始数据!E360)</f>
        <v/>
      </c>
      <c r="G360" s="8" t="str">
        <f>IF(原始数据!F360="","",原始数据!F360)</f>
        <v/>
      </c>
      <c r="H360" s="8">
        <f>IF(原始数据!G360="","",原始数据!G360)</f>
        <v>3</v>
      </c>
      <c r="I360" s="8" t="str">
        <f>IF(原始数据!H360="","",原始数据!H360)</f>
        <v>下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3"/>
      <c r="T360" s="13"/>
      <c r="U360" s="13"/>
      <c r="V360" s="14"/>
      <c r="W360" s="14"/>
      <c r="X360" s="14"/>
      <c r="Y360" s="13"/>
    </row>
    <row r="361" spans="1:25">
      <c r="A361" s="1">
        <f>输入错误检查!B360</f>
        <v>0</v>
      </c>
      <c r="C361" s="8" t="str">
        <f>IF(原始数据!B361="","",原始数据!B361)</f>
        <v/>
      </c>
      <c r="D361" s="8" t="str">
        <f>IF(原始数据!C361="","",原始数据!C361)</f>
        <v/>
      </c>
      <c r="E361" s="8" t="str">
        <f>IF(原始数据!D361="","",原始数据!D361)</f>
        <v/>
      </c>
      <c r="F361" s="8" t="str">
        <f>IF(原始数据!E361="","",原始数据!E361)</f>
        <v/>
      </c>
      <c r="G361" s="8" t="str">
        <f>IF(原始数据!F361="","",原始数据!F361)</f>
        <v/>
      </c>
      <c r="H361" s="8" t="str">
        <f>IF(原始数据!G361="","",原始数据!G361)</f>
        <v>加</v>
      </c>
      <c r="I361" s="8" t="str">
        <f>IF(原始数据!H361="","",原始数据!H361)</f>
        <v>上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3"/>
      <c r="T361" s="13"/>
      <c r="U361" s="13"/>
      <c r="V361" s="14"/>
      <c r="W361" s="14"/>
      <c r="X361" s="14"/>
      <c r="Y361" s="13"/>
    </row>
    <row r="362" spans="1:25">
      <c r="A362" s="1">
        <f>输入错误检查!B361</f>
        <v>0</v>
      </c>
      <c r="C362" s="8" t="str">
        <f>IF(原始数据!B362="","",原始数据!B362)</f>
        <v/>
      </c>
      <c r="D362" s="8" t="str">
        <f>IF(原始数据!C362="","",原始数据!C362)</f>
        <v/>
      </c>
      <c r="E362" s="8" t="str">
        <f>IF(原始数据!D362="","",原始数据!D362)</f>
        <v/>
      </c>
      <c r="F362" s="8" t="str">
        <f>IF(原始数据!E362="","",原始数据!E362)</f>
        <v/>
      </c>
      <c r="G362" s="8" t="str">
        <f>IF(原始数据!F362="","",原始数据!F362)</f>
        <v/>
      </c>
      <c r="H362" s="8" t="str">
        <f>IF(原始数据!G362="","",原始数据!G362)</f>
        <v>加</v>
      </c>
      <c r="I362" s="8" t="str">
        <f>IF(原始数据!H362="","",原始数据!H362)</f>
        <v>下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3"/>
      <c r="T362" s="13"/>
      <c r="U362" s="13"/>
      <c r="V362" s="14"/>
      <c r="W362" s="14"/>
      <c r="X362" s="14"/>
      <c r="Y362" s="13"/>
    </row>
    <row r="363" spans="1:25">
      <c r="A363" s="1">
        <f>输入错误检查!B362</f>
        <v>0</v>
      </c>
      <c r="C363" s="8" t="str">
        <f>IF(原始数据!B363="","",原始数据!B363)</f>
        <v/>
      </c>
      <c r="D363" s="8" t="str">
        <f>IF(原始数据!C363="","",原始数据!C363)</f>
        <v/>
      </c>
      <c r="E363" s="8" t="str">
        <f>IF(原始数据!D363="","",原始数据!D363)</f>
        <v/>
      </c>
      <c r="F363" s="8" t="str">
        <f>IF(原始数据!E363="","",原始数据!E363)</f>
        <v/>
      </c>
      <c r="G363" s="8" t="str">
        <f>IF(原始数据!F363="","",原始数据!F363)</f>
        <v/>
      </c>
      <c r="H363" s="8">
        <f>IF(原始数据!G363="","",原始数据!G363)</f>
        <v>1</v>
      </c>
      <c r="I363" s="8" t="str">
        <f>IF(原始数据!H363="","",原始数据!H363)</f>
        <v>上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3"/>
      <c r="T363" s="13"/>
      <c r="U363" s="13"/>
      <c r="V363" s="14"/>
      <c r="W363" s="14"/>
      <c r="X363" s="14"/>
      <c r="Y363" s="13"/>
    </row>
    <row r="364" spans="1:25">
      <c r="A364" s="1">
        <f>输入错误检查!B363</f>
        <v>0</v>
      </c>
      <c r="C364" s="8" t="str">
        <f>IF(原始数据!B364="","",原始数据!B364)</f>
        <v/>
      </c>
      <c r="D364" s="8" t="str">
        <f>IF(原始数据!C364="","",原始数据!C364)</f>
        <v/>
      </c>
      <c r="E364" s="8" t="str">
        <f>IF(原始数据!D364="","",原始数据!D364)</f>
        <v/>
      </c>
      <c r="F364" s="8" t="str">
        <f>IF(原始数据!E364="","",原始数据!E364)</f>
        <v/>
      </c>
      <c r="G364" s="8" t="str">
        <f>IF(原始数据!F364="","",原始数据!F364)</f>
        <v/>
      </c>
      <c r="H364" s="8">
        <f>IF(原始数据!G364="","",原始数据!G364)</f>
        <v>1</v>
      </c>
      <c r="I364" s="8" t="str">
        <f>IF(原始数据!H364="","",原始数据!H364)</f>
        <v>下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3"/>
      <c r="T364" s="13"/>
      <c r="U364" s="13"/>
      <c r="V364" s="14"/>
      <c r="W364" s="14"/>
      <c r="X364" s="14"/>
      <c r="Y364" s="13"/>
    </row>
    <row r="365" spans="1:25">
      <c r="A365" s="1">
        <f>输入错误检查!B364</f>
        <v>0</v>
      </c>
      <c r="C365" s="8" t="str">
        <f>IF(原始数据!B365="","",原始数据!B365)</f>
        <v/>
      </c>
      <c r="D365" s="8" t="str">
        <f>IF(原始数据!C365="","",原始数据!C365)</f>
        <v/>
      </c>
      <c r="E365" s="8" t="str">
        <f>IF(原始数据!D365="","",原始数据!D365)</f>
        <v/>
      </c>
      <c r="F365" s="8" t="str">
        <f>IF(原始数据!E365="","",原始数据!E365)</f>
        <v/>
      </c>
      <c r="G365" s="8" t="str">
        <f>IF(原始数据!F365="","",原始数据!F365)</f>
        <v/>
      </c>
      <c r="H365" s="8">
        <f>IF(原始数据!G365="","",原始数据!G365)</f>
        <v>2</v>
      </c>
      <c r="I365" s="8" t="str">
        <f>IF(原始数据!H365="","",原始数据!H365)</f>
        <v>上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3"/>
      <c r="T365" s="13"/>
      <c r="U365" s="13"/>
      <c r="V365" s="14"/>
      <c r="W365" s="14"/>
      <c r="X365" s="14"/>
      <c r="Y365" s="13"/>
    </row>
    <row r="366" spans="1:25">
      <c r="A366" s="1">
        <f>输入错误检查!B365</f>
        <v>0</v>
      </c>
      <c r="C366" s="8" t="str">
        <f>IF(原始数据!B366="","",原始数据!B366)</f>
        <v/>
      </c>
      <c r="D366" s="8" t="str">
        <f>IF(原始数据!C366="","",原始数据!C366)</f>
        <v/>
      </c>
      <c r="E366" s="8" t="str">
        <f>IF(原始数据!D366="","",原始数据!D366)</f>
        <v/>
      </c>
      <c r="F366" s="8" t="str">
        <f>IF(原始数据!E366="","",原始数据!E366)</f>
        <v/>
      </c>
      <c r="G366" s="8" t="str">
        <f>IF(原始数据!F366="","",原始数据!F366)</f>
        <v/>
      </c>
      <c r="H366" s="8">
        <f>IF(原始数据!G366="","",原始数据!G366)</f>
        <v>2</v>
      </c>
      <c r="I366" s="8" t="str">
        <f>IF(原始数据!H366="","",原始数据!H366)</f>
        <v>下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3"/>
      <c r="T366" s="13"/>
      <c r="U366" s="13"/>
      <c r="V366" s="14"/>
      <c r="W366" s="14"/>
      <c r="X366" s="14"/>
      <c r="Y366" s="13"/>
    </row>
    <row r="367" spans="1:25">
      <c r="A367" s="1">
        <f>输入错误检查!B366</f>
        <v>0</v>
      </c>
      <c r="C367" s="8" t="str">
        <f>IF(原始数据!B367="","",原始数据!B367)</f>
        <v/>
      </c>
      <c r="D367" s="8" t="str">
        <f>IF(原始数据!C367="","",原始数据!C367)</f>
        <v/>
      </c>
      <c r="E367" s="8" t="str">
        <f>IF(原始数据!D367="","",原始数据!D367)</f>
        <v/>
      </c>
      <c r="F367" s="8" t="str">
        <f>IF(原始数据!E367="","",原始数据!E367)</f>
        <v/>
      </c>
      <c r="G367" s="8" t="str">
        <f>IF(原始数据!F367="","",原始数据!F367)</f>
        <v/>
      </c>
      <c r="H367" s="8">
        <f>IF(原始数据!G367="","",原始数据!G367)</f>
        <v>3</v>
      </c>
      <c r="I367" s="8" t="str">
        <f>IF(原始数据!H367="","",原始数据!H367)</f>
        <v>上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3"/>
      <c r="T367" s="13"/>
      <c r="U367" s="13"/>
      <c r="V367" s="14"/>
      <c r="W367" s="14"/>
      <c r="X367" s="14"/>
      <c r="Y367" s="13"/>
    </row>
    <row r="368" spans="1:25">
      <c r="A368" s="1">
        <f>输入错误检查!B367</f>
        <v>0</v>
      </c>
      <c r="C368" s="8" t="str">
        <f>IF(原始数据!B368="","",原始数据!B368)</f>
        <v/>
      </c>
      <c r="D368" s="8" t="str">
        <f>IF(原始数据!C368="","",原始数据!C368)</f>
        <v/>
      </c>
      <c r="E368" s="8" t="str">
        <f>IF(原始数据!D368="","",原始数据!D368)</f>
        <v/>
      </c>
      <c r="F368" s="8" t="str">
        <f>IF(原始数据!E368="","",原始数据!E368)</f>
        <v/>
      </c>
      <c r="G368" s="8" t="str">
        <f>IF(原始数据!F368="","",原始数据!F368)</f>
        <v/>
      </c>
      <c r="H368" s="8">
        <f>IF(原始数据!G368="","",原始数据!G368)</f>
        <v>3</v>
      </c>
      <c r="I368" s="8" t="str">
        <f>IF(原始数据!H368="","",原始数据!H368)</f>
        <v>下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3"/>
      <c r="T368" s="13"/>
      <c r="U368" s="13"/>
      <c r="V368" s="14"/>
      <c r="W368" s="14"/>
      <c r="X368" s="14"/>
      <c r="Y368" s="13"/>
    </row>
    <row r="369" spans="1:25">
      <c r="A369" s="1">
        <f>输入错误检查!B368</f>
        <v>0</v>
      </c>
      <c r="C369" s="8" t="str">
        <f>IF(原始数据!B369="","",原始数据!B369)</f>
        <v/>
      </c>
      <c r="D369" s="8" t="str">
        <f>IF(原始数据!C369="","",原始数据!C369)</f>
        <v/>
      </c>
      <c r="E369" s="8" t="str">
        <f>IF(原始数据!D369="","",原始数据!D369)</f>
        <v/>
      </c>
      <c r="F369" s="8" t="str">
        <f>IF(原始数据!E369="","",原始数据!E369)</f>
        <v/>
      </c>
      <c r="G369" s="8" t="str">
        <f>IF(原始数据!F369="","",原始数据!F369)</f>
        <v/>
      </c>
      <c r="H369" s="8" t="str">
        <f>IF(原始数据!G369="","",原始数据!G369)</f>
        <v>加</v>
      </c>
      <c r="I369" s="8" t="str">
        <f>IF(原始数据!H369="","",原始数据!H369)</f>
        <v>上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3"/>
      <c r="T369" s="13"/>
      <c r="U369" s="13"/>
      <c r="V369" s="14"/>
      <c r="W369" s="14"/>
      <c r="X369" s="14"/>
      <c r="Y369" s="13"/>
    </row>
    <row r="370" spans="1:25">
      <c r="A370" s="1">
        <f>输入错误检查!B369</f>
        <v>0</v>
      </c>
      <c r="C370" s="8" t="str">
        <f>IF(原始数据!B370="","",原始数据!B370)</f>
        <v/>
      </c>
      <c r="D370" s="8" t="str">
        <f>IF(原始数据!C370="","",原始数据!C370)</f>
        <v/>
      </c>
      <c r="E370" s="8" t="str">
        <f>IF(原始数据!D370="","",原始数据!D370)</f>
        <v/>
      </c>
      <c r="F370" s="8" t="str">
        <f>IF(原始数据!E370="","",原始数据!E370)</f>
        <v/>
      </c>
      <c r="G370" s="8" t="str">
        <f>IF(原始数据!F370="","",原始数据!F370)</f>
        <v/>
      </c>
      <c r="H370" s="8" t="str">
        <f>IF(原始数据!G370="","",原始数据!G370)</f>
        <v>加</v>
      </c>
      <c r="I370" s="8" t="str">
        <f>IF(原始数据!H370="","",原始数据!H370)</f>
        <v>下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3"/>
      <c r="T370" s="13"/>
      <c r="U370" s="13"/>
      <c r="V370" s="14"/>
      <c r="W370" s="14"/>
      <c r="X370" s="14"/>
      <c r="Y370" s="13"/>
    </row>
    <row r="371" spans="1:25">
      <c r="A371" s="1">
        <f>输入错误检查!B370</f>
        <v>0</v>
      </c>
      <c r="C371" s="8" t="str">
        <f>IF(原始数据!B371="","",原始数据!B371)</f>
        <v/>
      </c>
      <c r="D371" s="8" t="str">
        <f>IF(原始数据!C371="","",原始数据!C371)</f>
        <v/>
      </c>
      <c r="E371" s="8" t="str">
        <f>IF(原始数据!D371="","",原始数据!D371)</f>
        <v/>
      </c>
      <c r="F371" s="8" t="str">
        <f>IF(原始数据!E371="","",原始数据!E371)</f>
        <v/>
      </c>
      <c r="G371" s="8" t="str">
        <f>IF(原始数据!F371="","",原始数据!F371)</f>
        <v/>
      </c>
      <c r="H371" s="8">
        <f>IF(原始数据!G371="","",原始数据!G371)</f>
        <v>1</v>
      </c>
      <c r="I371" s="8" t="str">
        <f>IF(原始数据!H371="","",原始数据!H371)</f>
        <v>上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3"/>
      <c r="T371" s="13"/>
      <c r="U371" s="13"/>
      <c r="V371" s="14"/>
      <c r="W371" s="14"/>
      <c r="X371" s="14"/>
      <c r="Y371" s="13"/>
    </row>
    <row r="372" spans="1:25">
      <c r="A372" s="1">
        <f>输入错误检查!B371</f>
        <v>0</v>
      </c>
      <c r="C372" s="8" t="str">
        <f>IF(原始数据!B372="","",原始数据!B372)</f>
        <v/>
      </c>
      <c r="D372" s="8" t="str">
        <f>IF(原始数据!C372="","",原始数据!C372)</f>
        <v/>
      </c>
      <c r="E372" s="8" t="str">
        <f>IF(原始数据!D372="","",原始数据!D372)</f>
        <v/>
      </c>
      <c r="F372" s="8" t="str">
        <f>IF(原始数据!E372="","",原始数据!E372)</f>
        <v/>
      </c>
      <c r="G372" s="8" t="str">
        <f>IF(原始数据!F372="","",原始数据!F372)</f>
        <v/>
      </c>
      <c r="H372" s="8">
        <f>IF(原始数据!G372="","",原始数据!G372)</f>
        <v>1</v>
      </c>
      <c r="I372" s="8" t="str">
        <f>IF(原始数据!H372="","",原始数据!H372)</f>
        <v>下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3"/>
      <c r="T372" s="13"/>
      <c r="U372" s="13"/>
      <c r="V372" s="14"/>
      <c r="W372" s="14"/>
      <c r="X372" s="14"/>
      <c r="Y372" s="13"/>
    </row>
    <row r="373" spans="1:25">
      <c r="A373" s="1">
        <f>输入错误检查!B372</f>
        <v>0</v>
      </c>
      <c r="C373" s="8" t="str">
        <f>IF(原始数据!B373="","",原始数据!B373)</f>
        <v/>
      </c>
      <c r="D373" s="8" t="str">
        <f>IF(原始数据!C373="","",原始数据!C373)</f>
        <v/>
      </c>
      <c r="E373" s="8" t="str">
        <f>IF(原始数据!D373="","",原始数据!D373)</f>
        <v/>
      </c>
      <c r="F373" s="8" t="str">
        <f>IF(原始数据!E373="","",原始数据!E373)</f>
        <v/>
      </c>
      <c r="G373" s="8" t="str">
        <f>IF(原始数据!F373="","",原始数据!F373)</f>
        <v/>
      </c>
      <c r="H373" s="8">
        <f>IF(原始数据!G373="","",原始数据!G373)</f>
        <v>2</v>
      </c>
      <c r="I373" s="8" t="str">
        <f>IF(原始数据!H373="","",原始数据!H373)</f>
        <v>上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3"/>
      <c r="T373" s="13"/>
      <c r="U373" s="13"/>
      <c r="V373" s="14"/>
      <c r="W373" s="14"/>
      <c r="X373" s="14"/>
      <c r="Y373" s="13"/>
    </row>
    <row r="374" spans="1:25">
      <c r="A374" s="1">
        <f>输入错误检查!B373</f>
        <v>0</v>
      </c>
      <c r="C374" s="8" t="str">
        <f>IF(原始数据!B374="","",原始数据!B374)</f>
        <v/>
      </c>
      <c r="D374" s="8" t="str">
        <f>IF(原始数据!C374="","",原始数据!C374)</f>
        <v/>
      </c>
      <c r="E374" s="8" t="str">
        <f>IF(原始数据!D374="","",原始数据!D374)</f>
        <v/>
      </c>
      <c r="F374" s="8" t="str">
        <f>IF(原始数据!E374="","",原始数据!E374)</f>
        <v/>
      </c>
      <c r="G374" s="8" t="str">
        <f>IF(原始数据!F374="","",原始数据!F374)</f>
        <v/>
      </c>
      <c r="H374" s="8">
        <f>IF(原始数据!G374="","",原始数据!G374)</f>
        <v>2</v>
      </c>
      <c r="I374" s="8" t="str">
        <f>IF(原始数据!H374="","",原始数据!H374)</f>
        <v>下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3"/>
      <c r="T374" s="13"/>
      <c r="U374" s="13"/>
      <c r="V374" s="14"/>
      <c r="W374" s="14"/>
      <c r="X374" s="14"/>
      <c r="Y374" s="13"/>
    </row>
    <row r="375" spans="1:25">
      <c r="A375" s="1">
        <f>输入错误检查!B374</f>
        <v>0</v>
      </c>
      <c r="C375" s="8" t="str">
        <f>IF(原始数据!B375="","",原始数据!B375)</f>
        <v/>
      </c>
      <c r="D375" s="8" t="str">
        <f>IF(原始数据!C375="","",原始数据!C375)</f>
        <v/>
      </c>
      <c r="E375" s="8" t="str">
        <f>IF(原始数据!D375="","",原始数据!D375)</f>
        <v/>
      </c>
      <c r="F375" s="8" t="str">
        <f>IF(原始数据!E375="","",原始数据!E375)</f>
        <v/>
      </c>
      <c r="G375" s="8" t="str">
        <f>IF(原始数据!F375="","",原始数据!F375)</f>
        <v/>
      </c>
      <c r="H375" s="8">
        <f>IF(原始数据!G375="","",原始数据!G375)</f>
        <v>3</v>
      </c>
      <c r="I375" s="8" t="str">
        <f>IF(原始数据!H375="","",原始数据!H375)</f>
        <v>上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3"/>
      <c r="T375" s="13"/>
      <c r="U375" s="13"/>
      <c r="V375" s="14"/>
      <c r="W375" s="14"/>
      <c r="X375" s="14"/>
      <c r="Y375" s="13"/>
    </row>
    <row r="376" spans="1:25">
      <c r="A376" s="1">
        <f>输入错误检查!B375</f>
        <v>0</v>
      </c>
      <c r="C376" s="8" t="str">
        <f>IF(原始数据!B376="","",原始数据!B376)</f>
        <v/>
      </c>
      <c r="D376" s="8" t="str">
        <f>IF(原始数据!C376="","",原始数据!C376)</f>
        <v/>
      </c>
      <c r="E376" s="8" t="str">
        <f>IF(原始数据!D376="","",原始数据!D376)</f>
        <v/>
      </c>
      <c r="F376" s="8" t="str">
        <f>IF(原始数据!E376="","",原始数据!E376)</f>
        <v/>
      </c>
      <c r="G376" s="8" t="str">
        <f>IF(原始数据!F376="","",原始数据!F376)</f>
        <v/>
      </c>
      <c r="H376" s="8">
        <f>IF(原始数据!G376="","",原始数据!G376)</f>
        <v>3</v>
      </c>
      <c r="I376" s="8" t="str">
        <f>IF(原始数据!H376="","",原始数据!H376)</f>
        <v>下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3"/>
      <c r="T376" s="13"/>
      <c r="U376" s="13"/>
      <c r="V376" s="14"/>
      <c r="W376" s="14"/>
      <c r="X376" s="14"/>
      <c r="Y376" s="13"/>
    </row>
    <row r="377" spans="1:25">
      <c r="A377" s="1">
        <f>输入错误检查!B376</f>
        <v>0</v>
      </c>
      <c r="C377" s="8" t="str">
        <f>IF(原始数据!B377="","",原始数据!B377)</f>
        <v/>
      </c>
      <c r="D377" s="8" t="str">
        <f>IF(原始数据!C377="","",原始数据!C377)</f>
        <v/>
      </c>
      <c r="E377" s="8" t="str">
        <f>IF(原始数据!D377="","",原始数据!D377)</f>
        <v/>
      </c>
      <c r="F377" s="8" t="str">
        <f>IF(原始数据!E377="","",原始数据!E377)</f>
        <v/>
      </c>
      <c r="G377" s="8" t="str">
        <f>IF(原始数据!F377="","",原始数据!F377)</f>
        <v/>
      </c>
      <c r="H377" s="8" t="str">
        <f>IF(原始数据!G377="","",原始数据!G377)</f>
        <v>加</v>
      </c>
      <c r="I377" s="8" t="str">
        <f>IF(原始数据!H377="","",原始数据!H377)</f>
        <v>上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3"/>
      <c r="T377" s="13"/>
      <c r="U377" s="13"/>
      <c r="V377" s="14"/>
      <c r="W377" s="14"/>
      <c r="X377" s="14"/>
      <c r="Y377" s="13"/>
    </row>
    <row r="378" spans="1:25">
      <c r="A378" s="1">
        <f>输入错误检查!B377</f>
        <v>0</v>
      </c>
      <c r="C378" s="8" t="str">
        <f>IF(原始数据!B378="","",原始数据!B378)</f>
        <v/>
      </c>
      <c r="D378" s="8" t="str">
        <f>IF(原始数据!C378="","",原始数据!C378)</f>
        <v/>
      </c>
      <c r="E378" s="8" t="str">
        <f>IF(原始数据!D378="","",原始数据!D378)</f>
        <v/>
      </c>
      <c r="F378" s="8" t="str">
        <f>IF(原始数据!E378="","",原始数据!E378)</f>
        <v/>
      </c>
      <c r="G378" s="8" t="str">
        <f>IF(原始数据!F378="","",原始数据!F378)</f>
        <v/>
      </c>
      <c r="H378" s="8" t="str">
        <f>IF(原始数据!G378="","",原始数据!G378)</f>
        <v>加</v>
      </c>
      <c r="I378" s="8" t="str">
        <f>IF(原始数据!H378="","",原始数据!H378)</f>
        <v>下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3"/>
      <c r="T378" s="13"/>
      <c r="U378" s="13"/>
      <c r="V378" s="14"/>
      <c r="W378" s="14"/>
      <c r="X378" s="14"/>
      <c r="Y378" s="13"/>
    </row>
    <row r="379" spans="1:25">
      <c r="A379" s="1">
        <f>输入错误检查!B378</f>
        <v>0</v>
      </c>
      <c r="C379" s="8" t="str">
        <f>IF(原始数据!B379="","",原始数据!B379)</f>
        <v/>
      </c>
      <c r="D379" s="8" t="str">
        <f>IF(原始数据!C379="","",原始数据!C379)</f>
        <v/>
      </c>
      <c r="E379" s="8" t="str">
        <f>IF(原始数据!D379="","",原始数据!D379)</f>
        <v/>
      </c>
      <c r="F379" s="8" t="str">
        <f>IF(原始数据!E379="","",原始数据!E379)</f>
        <v/>
      </c>
      <c r="G379" s="8" t="str">
        <f>IF(原始数据!F379="","",原始数据!F379)</f>
        <v/>
      </c>
      <c r="H379" s="8">
        <f>IF(原始数据!G379="","",原始数据!G379)</f>
        <v>1</v>
      </c>
      <c r="I379" s="8" t="str">
        <f>IF(原始数据!H379="","",原始数据!H379)</f>
        <v>上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3"/>
      <c r="T379" s="13"/>
      <c r="U379" s="13"/>
      <c r="V379" s="14"/>
      <c r="W379" s="14"/>
      <c r="X379" s="14"/>
      <c r="Y379" s="13"/>
    </row>
    <row r="380" spans="1:25">
      <c r="A380" s="1">
        <f>输入错误检查!B379</f>
        <v>0</v>
      </c>
      <c r="C380" s="8" t="str">
        <f>IF(原始数据!B380="","",原始数据!B380)</f>
        <v/>
      </c>
      <c r="D380" s="8" t="str">
        <f>IF(原始数据!C380="","",原始数据!C380)</f>
        <v/>
      </c>
      <c r="E380" s="8" t="str">
        <f>IF(原始数据!D380="","",原始数据!D380)</f>
        <v/>
      </c>
      <c r="F380" s="8" t="str">
        <f>IF(原始数据!E380="","",原始数据!E380)</f>
        <v/>
      </c>
      <c r="G380" s="8" t="str">
        <f>IF(原始数据!F380="","",原始数据!F380)</f>
        <v/>
      </c>
      <c r="H380" s="8">
        <f>IF(原始数据!G380="","",原始数据!G380)</f>
        <v>1</v>
      </c>
      <c r="I380" s="8" t="str">
        <f>IF(原始数据!H380="","",原始数据!H380)</f>
        <v>下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3"/>
      <c r="T380" s="13"/>
      <c r="U380" s="13"/>
      <c r="V380" s="14"/>
      <c r="W380" s="14"/>
      <c r="X380" s="14"/>
      <c r="Y380" s="13"/>
    </row>
    <row r="381" spans="1:25">
      <c r="A381" s="1">
        <f>输入错误检查!B380</f>
        <v>0</v>
      </c>
      <c r="C381" s="8" t="str">
        <f>IF(原始数据!B381="","",原始数据!B381)</f>
        <v/>
      </c>
      <c r="D381" s="8" t="str">
        <f>IF(原始数据!C381="","",原始数据!C381)</f>
        <v/>
      </c>
      <c r="E381" s="8" t="str">
        <f>IF(原始数据!D381="","",原始数据!D381)</f>
        <v/>
      </c>
      <c r="F381" s="8" t="str">
        <f>IF(原始数据!E381="","",原始数据!E381)</f>
        <v/>
      </c>
      <c r="G381" s="8" t="str">
        <f>IF(原始数据!F381="","",原始数据!F381)</f>
        <v/>
      </c>
      <c r="H381" s="8">
        <f>IF(原始数据!G381="","",原始数据!G381)</f>
        <v>2</v>
      </c>
      <c r="I381" s="8" t="str">
        <f>IF(原始数据!H381="","",原始数据!H381)</f>
        <v>上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3"/>
      <c r="T381" s="13"/>
      <c r="U381" s="13"/>
      <c r="V381" s="14"/>
      <c r="W381" s="14"/>
      <c r="X381" s="14"/>
      <c r="Y381" s="13"/>
    </row>
    <row r="382" spans="1:25">
      <c r="A382" s="1">
        <f>输入错误检查!B381</f>
        <v>0</v>
      </c>
      <c r="C382" s="8" t="str">
        <f>IF(原始数据!B382="","",原始数据!B382)</f>
        <v/>
      </c>
      <c r="D382" s="8" t="str">
        <f>IF(原始数据!C382="","",原始数据!C382)</f>
        <v/>
      </c>
      <c r="E382" s="8" t="str">
        <f>IF(原始数据!D382="","",原始数据!D382)</f>
        <v/>
      </c>
      <c r="F382" s="8" t="str">
        <f>IF(原始数据!E382="","",原始数据!E382)</f>
        <v/>
      </c>
      <c r="G382" s="8" t="str">
        <f>IF(原始数据!F382="","",原始数据!F382)</f>
        <v/>
      </c>
      <c r="H382" s="8">
        <f>IF(原始数据!G382="","",原始数据!G382)</f>
        <v>2</v>
      </c>
      <c r="I382" s="8" t="str">
        <f>IF(原始数据!H382="","",原始数据!H382)</f>
        <v>下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3"/>
      <c r="T382" s="13"/>
      <c r="U382" s="13"/>
      <c r="V382" s="14"/>
      <c r="W382" s="14"/>
      <c r="X382" s="14"/>
      <c r="Y382" s="13"/>
    </row>
    <row r="383" spans="1:25">
      <c r="A383" s="1">
        <f>输入错误检查!B382</f>
        <v>0</v>
      </c>
      <c r="C383" s="8" t="str">
        <f>IF(原始数据!B383="","",原始数据!B383)</f>
        <v/>
      </c>
      <c r="D383" s="8" t="str">
        <f>IF(原始数据!C383="","",原始数据!C383)</f>
        <v/>
      </c>
      <c r="E383" s="8" t="str">
        <f>IF(原始数据!D383="","",原始数据!D383)</f>
        <v/>
      </c>
      <c r="F383" s="8" t="str">
        <f>IF(原始数据!E383="","",原始数据!E383)</f>
        <v/>
      </c>
      <c r="G383" s="8" t="str">
        <f>IF(原始数据!F383="","",原始数据!F383)</f>
        <v/>
      </c>
      <c r="H383" s="8">
        <f>IF(原始数据!G383="","",原始数据!G383)</f>
        <v>3</v>
      </c>
      <c r="I383" s="8" t="str">
        <f>IF(原始数据!H383="","",原始数据!H383)</f>
        <v>上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3"/>
      <c r="T383" s="13"/>
      <c r="U383" s="13"/>
      <c r="V383" s="14"/>
      <c r="W383" s="14"/>
      <c r="X383" s="14"/>
      <c r="Y383" s="13"/>
    </row>
    <row r="384" spans="1:25">
      <c r="A384" s="1">
        <f>输入错误检查!B383</f>
        <v>0</v>
      </c>
      <c r="C384" s="8" t="str">
        <f>IF(原始数据!B384="","",原始数据!B384)</f>
        <v/>
      </c>
      <c r="D384" s="8" t="str">
        <f>IF(原始数据!C384="","",原始数据!C384)</f>
        <v/>
      </c>
      <c r="E384" s="8" t="str">
        <f>IF(原始数据!D384="","",原始数据!D384)</f>
        <v/>
      </c>
      <c r="F384" s="8" t="str">
        <f>IF(原始数据!E384="","",原始数据!E384)</f>
        <v/>
      </c>
      <c r="G384" s="8" t="str">
        <f>IF(原始数据!F384="","",原始数据!F384)</f>
        <v/>
      </c>
      <c r="H384" s="8">
        <f>IF(原始数据!G384="","",原始数据!G384)</f>
        <v>3</v>
      </c>
      <c r="I384" s="8" t="str">
        <f>IF(原始数据!H384="","",原始数据!H384)</f>
        <v>下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3"/>
      <c r="T384" s="13"/>
      <c r="U384" s="13"/>
      <c r="V384" s="14"/>
      <c r="W384" s="14"/>
      <c r="X384" s="14"/>
      <c r="Y384" s="13"/>
    </row>
    <row r="385" spans="1:25">
      <c r="A385" s="1">
        <f>输入错误检查!B384</f>
        <v>0</v>
      </c>
      <c r="C385" s="8" t="str">
        <f>IF(原始数据!B385="","",原始数据!B385)</f>
        <v/>
      </c>
      <c r="D385" s="8" t="str">
        <f>IF(原始数据!C385="","",原始数据!C385)</f>
        <v/>
      </c>
      <c r="E385" s="8" t="str">
        <f>IF(原始数据!D385="","",原始数据!D385)</f>
        <v/>
      </c>
      <c r="F385" s="8" t="str">
        <f>IF(原始数据!E385="","",原始数据!E385)</f>
        <v/>
      </c>
      <c r="G385" s="8" t="str">
        <f>IF(原始数据!F385="","",原始数据!F385)</f>
        <v/>
      </c>
      <c r="H385" s="8" t="str">
        <f>IF(原始数据!G385="","",原始数据!G385)</f>
        <v>加</v>
      </c>
      <c r="I385" s="8" t="str">
        <f>IF(原始数据!H385="","",原始数据!H385)</f>
        <v>上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3"/>
      <c r="T385" s="13"/>
      <c r="U385" s="13"/>
      <c r="V385" s="14"/>
      <c r="W385" s="14"/>
      <c r="X385" s="14"/>
      <c r="Y385" s="13"/>
    </row>
    <row r="386" spans="1:25">
      <c r="A386" s="1">
        <f>输入错误检查!B385</f>
        <v>0</v>
      </c>
      <c r="C386" s="8" t="str">
        <f>IF(原始数据!B386="","",原始数据!B386)</f>
        <v/>
      </c>
      <c r="D386" s="8" t="str">
        <f>IF(原始数据!C386="","",原始数据!C386)</f>
        <v/>
      </c>
      <c r="E386" s="8" t="str">
        <f>IF(原始数据!D386="","",原始数据!D386)</f>
        <v/>
      </c>
      <c r="F386" s="8" t="str">
        <f>IF(原始数据!E386="","",原始数据!E386)</f>
        <v/>
      </c>
      <c r="G386" s="8" t="str">
        <f>IF(原始数据!F386="","",原始数据!F386)</f>
        <v/>
      </c>
      <c r="H386" s="8" t="str">
        <f>IF(原始数据!G386="","",原始数据!G386)</f>
        <v>加</v>
      </c>
      <c r="I386" s="8" t="str">
        <f>IF(原始数据!H386="","",原始数据!H386)</f>
        <v>下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3"/>
      <c r="T386" s="13"/>
      <c r="U386" s="13"/>
      <c r="V386" s="14"/>
      <c r="W386" s="14"/>
      <c r="X386" s="14"/>
      <c r="Y386" s="13"/>
    </row>
    <row r="387" spans="1:25">
      <c r="A387" s="1">
        <f>输入错误检查!B386</f>
        <v>0</v>
      </c>
      <c r="C387" s="8" t="str">
        <f>IF(原始数据!B387="","",原始数据!B387)</f>
        <v/>
      </c>
      <c r="D387" s="8" t="str">
        <f>IF(原始数据!C387="","",原始数据!C387)</f>
        <v/>
      </c>
      <c r="E387" s="8" t="str">
        <f>IF(原始数据!D387="","",原始数据!D387)</f>
        <v/>
      </c>
      <c r="F387" s="8" t="str">
        <f>IF(原始数据!E387="","",原始数据!E387)</f>
        <v/>
      </c>
      <c r="G387" s="8" t="str">
        <f>IF(原始数据!F387="","",原始数据!F387)</f>
        <v/>
      </c>
      <c r="H387" s="8">
        <f>IF(原始数据!G387="","",原始数据!G387)</f>
        <v>1</v>
      </c>
      <c r="I387" s="8" t="str">
        <f>IF(原始数据!H387="","",原始数据!H387)</f>
        <v>上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3"/>
      <c r="T387" s="13"/>
      <c r="U387" s="13"/>
      <c r="V387" s="14"/>
      <c r="W387" s="14"/>
      <c r="X387" s="14"/>
      <c r="Y387" s="13"/>
    </row>
    <row r="388" spans="1:25">
      <c r="A388" s="1">
        <f>输入错误检查!B387</f>
        <v>0</v>
      </c>
      <c r="C388" s="8" t="str">
        <f>IF(原始数据!B388="","",原始数据!B388)</f>
        <v/>
      </c>
      <c r="D388" s="8" t="str">
        <f>IF(原始数据!C388="","",原始数据!C388)</f>
        <v/>
      </c>
      <c r="E388" s="8" t="str">
        <f>IF(原始数据!D388="","",原始数据!D388)</f>
        <v/>
      </c>
      <c r="F388" s="8" t="str">
        <f>IF(原始数据!E388="","",原始数据!E388)</f>
        <v/>
      </c>
      <c r="G388" s="8" t="str">
        <f>IF(原始数据!F388="","",原始数据!F388)</f>
        <v/>
      </c>
      <c r="H388" s="8">
        <f>IF(原始数据!G388="","",原始数据!G388)</f>
        <v>1</v>
      </c>
      <c r="I388" s="8" t="str">
        <f>IF(原始数据!H388="","",原始数据!H388)</f>
        <v>下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3"/>
      <c r="T388" s="13"/>
      <c r="U388" s="13"/>
      <c r="V388" s="14"/>
      <c r="W388" s="14"/>
      <c r="X388" s="14"/>
      <c r="Y388" s="13"/>
    </row>
    <row r="389" spans="1:25">
      <c r="A389" s="1">
        <f>输入错误检查!B388</f>
        <v>0</v>
      </c>
      <c r="C389" s="8" t="str">
        <f>IF(原始数据!B389="","",原始数据!B389)</f>
        <v/>
      </c>
      <c r="D389" s="8" t="str">
        <f>IF(原始数据!C389="","",原始数据!C389)</f>
        <v/>
      </c>
      <c r="E389" s="8" t="str">
        <f>IF(原始数据!D389="","",原始数据!D389)</f>
        <v/>
      </c>
      <c r="F389" s="8" t="str">
        <f>IF(原始数据!E389="","",原始数据!E389)</f>
        <v/>
      </c>
      <c r="G389" s="8" t="str">
        <f>IF(原始数据!F389="","",原始数据!F389)</f>
        <v/>
      </c>
      <c r="H389" s="8">
        <f>IF(原始数据!G389="","",原始数据!G389)</f>
        <v>2</v>
      </c>
      <c r="I389" s="8" t="str">
        <f>IF(原始数据!H389="","",原始数据!H389)</f>
        <v>上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3"/>
      <c r="T389" s="13"/>
      <c r="U389" s="13"/>
      <c r="V389" s="14"/>
      <c r="W389" s="14"/>
      <c r="X389" s="14"/>
      <c r="Y389" s="13"/>
    </row>
    <row r="390" spans="1:25">
      <c r="A390" s="1">
        <f>输入错误检查!B389</f>
        <v>0</v>
      </c>
      <c r="C390" s="8" t="str">
        <f>IF(原始数据!B390="","",原始数据!B390)</f>
        <v/>
      </c>
      <c r="D390" s="8" t="str">
        <f>IF(原始数据!C390="","",原始数据!C390)</f>
        <v/>
      </c>
      <c r="E390" s="8" t="str">
        <f>IF(原始数据!D390="","",原始数据!D390)</f>
        <v/>
      </c>
      <c r="F390" s="8" t="str">
        <f>IF(原始数据!E390="","",原始数据!E390)</f>
        <v/>
      </c>
      <c r="G390" s="8" t="str">
        <f>IF(原始数据!F390="","",原始数据!F390)</f>
        <v/>
      </c>
      <c r="H390" s="8">
        <f>IF(原始数据!G390="","",原始数据!G390)</f>
        <v>2</v>
      </c>
      <c r="I390" s="8" t="str">
        <f>IF(原始数据!H390="","",原始数据!H390)</f>
        <v>下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3"/>
      <c r="T390" s="13"/>
      <c r="U390" s="13"/>
      <c r="V390" s="14"/>
      <c r="W390" s="14"/>
      <c r="X390" s="14"/>
      <c r="Y390" s="13"/>
    </row>
    <row r="391" spans="1:25">
      <c r="A391" s="1">
        <f>输入错误检查!B390</f>
        <v>0</v>
      </c>
      <c r="C391" s="8" t="str">
        <f>IF(原始数据!B391="","",原始数据!B391)</f>
        <v/>
      </c>
      <c r="D391" s="8" t="str">
        <f>IF(原始数据!C391="","",原始数据!C391)</f>
        <v/>
      </c>
      <c r="E391" s="8" t="str">
        <f>IF(原始数据!D391="","",原始数据!D391)</f>
        <v/>
      </c>
      <c r="F391" s="8" t="str">
        <f>IF(原始数据!E391="","",原始数据!E391)</f>
        <v/>
      </c>
      <c r="G391" s="8" t="str">
        <f>IF(原始数据!F391="","",原始数据!F391)</f>
        <v/>
      </c>
      <c r="H391" s="8">
        <f>IF(原始数据!G391="","",原始数据!G391)</f>
        <v>3</v>
      </c>
      <c r="I391" s="8" t="str">
        <f>IF(原始数据!H391="","",原始数据!H391)</f>
        <v>上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3"/>
      <c r="T391" s="13"/>
      <c r="U391" s="13"/>
      <c r="V391" s="14"/>
      <c r="W391" s="14"/>
      <c r="X391" s="14"/>
      <c r="Y391" s="13"/>
    </row>
    <row r="392" spans="1:25">
      <c r="A392" s="1">
        <f>输入错误检查!B391</f>
        <v>0</v>
      </c>
      <c r="C392" s="8" t="str">
        <f>IF(原始数据!B392="","",原始数据!B392)</f>
        <v/>
      </c>
      <c r="D392" s="8" t="str">
        <f>IF(原始数据!C392="","",原始数据!C392)</f>
        <v/>
      </c>
      <c r="E392" s="8" t="str">
        <f>IF(原始数据!D392="","",原始数据!D392)</f>
        <v/>
      </c>
      <c r="F392" s="8" t="str">
        <f>IF(原始数据!E392="","",原始数据!E392)</f>
        <v/>
      </c>
      <c r="G392" s="8" t="str">
        <f>IF(原始数据!F392="","",原始数据!F392)</f>
        <v/>
      </c>
      <c r="H392" s="8">
        <f>IF(原始数据!G392="","",原始数据!G392)</f>
        <v>3</v>
      </c>
      <c r="I392" s="8" t="str">
        <f>IF(原始数据!H392="","",原始数据!H392)</f>
        <v>下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3"/>
      <c r="T392" s="13"/>
      <c r="U392" s="13"/>
      <c r="V392" s="14"/>
      <c r="W392" s="14"/>
      <c r="X392" s="14"/>
      <c r="Y392" s="13"/>
    </row>
    <row r="393" spans="1:25">
      <c r="A393" s="1">
        <f>输入错误检查!B392</f>
        <v>0</v>
      </c>
      <c r="C393" s="8" t="str">
        <f>IF(原始数据!B393="","",原始数据!B393)</f>
        <v/>
      </c>
      <c r="D393" s="8" t="str">
        <f>IF(原始数据!C393="","",原始数据!C393)</f>
        <v/>
      </c>
      <c r="E393" s="8" t="str">
        <f>IF(原始数据!D393="","",原始数据!D393)</f>
        <v/>
      </c>
      <c r="F393" s="8" t="str">
        <f>IF(原始数据!E393="","",原始数据!E393)</f>
        <v/>
      </c>
      <c r="G393" s="8" t="str">
        <f>IF(原始数据!F393="","",原始数据!F393)</f>
        <v/>
      </c>
      <c r="H393" s="8" t="str">
        <f>IF(原始数据!G393="","",原始数据!G393)</f>
        <v>加</v>
      </c>
      <c r="I393" s="8" t="str">
        <f>IF(原始数据!H393="","",原始数据!H393)</f>
        <v>上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3"/>
      <c r="T393" s="13"/>
      <c r="U393" s="13"/>
      <c r="V393" s="14"/>
      <c r="W393" s="14"/>
      <c r="X393" s="14"/>
      <c r="Y393" s="13"/>
    </row>
    <row r="394" spans="1:25">
      <c r="A394" s="1">
        <f>输入错误检查!B393</f>
        <v>0</v>
      </c>
      <c r="C394" s="8" t="str">
        <f>IF(原始数据!B394="","",原始数据!B394)</f>
        <v/>
      </c>
      <c r="D394" s="8" t="str">
        <f>IF(原始数据!C394="","",原始数据!C394)</f>
        <v/>
      </c>
      <c r="E394" s="8" t="str">
        <f>IF(原始数据!D394="","",原始数据!D394)</f>
        <v/>
      </c>
      <c r="F394" s="8" t="str">
        <f>IF(原始数据!E394="","",原始数据!E394)</f>
        <v/>
      </c>
      <c r="G394" s="8" t="str">
        <f>IF(原始数据!F394="","",原始数据!F394)</f>
        <v/>
      </c>
      <c r="H394" s="8" t="str">
        <f>IF(原始数据!G394="","",原始数据!G394)</f>
        <v>加</v>
      </c>
      <c r="I394" s="8" t="str">
        <f>IF(原始数据!H394="","",原始数据!H394)</f>
        <v>下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3"/>
      <c r="T394" s="13"/>
      <c r="U394" s="13"/>
      <c r="V394" s="14"/>
      <c r="W394" s="14"/>
      <c r="X394" s="14"/>
      <c r="Y394" s="13"/>
    </row>
    <row r="395" spans="1:25">
      <c r="A395" s="1">
        <f>输入错误检查!B394</f>
        <v>0</v>
      </c>
      <c r="C395" s="8" t="str">
        <f>IF(原始数据!B395="","",原始数据!B395)</f>
        <v/>
      </c>
      <c r="D395" s="8" t="str">
        <f>IF(原始数据!C395="","",原始数据!C395)</f>
        <v/>
      </c>
      <c r="E395" s="8" t="str">
        <f>IF(原始数据!D395="","",原始数据!D395)</f>
        <v/>
      </c>
      <c r="F395" s="8" t="str">
        <f>IF(原始数据!E395="","",原始数据!E395)</f>
        <v/>
      </c>
      <c r="G395" s="8" t="str">
        <f>IF(原始数据!F395="","",原始数据!F395)</f>
        <v/>
      </c>
      <c r="H395" s="8">
        <f>IF(原始数据!G395="","",原始数据!G395)</f>
        <v>1</v>
      </c>
      <c r="I395" s="8" t="str">
        <f>IF(原始数据!H395="","",原始数据!H395)</f>
        <v>上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3"/>
      <c r="T395" s="13"/>
      <c r="U395" s="13"/>
      <c r="V395" s="14"/>
      <c r="W395" s="14"/>
      <c r="X395" s="14"/>
      <c r="Y395" s="13"/>
    </row>
    <row r="396" spans="1:25">
      <c r="A396" s="1">
        <f>输入错误检查!B395</f>
        <v>0</v>
      </c>
      <c r="C396" s="8" t="str">
        <f>IF(原始数据!B396="","",原始数据!B396)</f>
        <v/>
      </c>
      <c r="D396" s="8" t="str">
        <f>IF(原始数据!C396="","",原始数据!C396)</f>
        <v/>
      </c>
      <c r="E396" s="8" t="str">
        <f>IF(原始数据!D396="","",原始数据!D396)</f>
        <v/>
      </c>
      <c r="F396" s="8" t="str">
        <f>IF(原始数据!E396="","",原始数据!E396)</f>
        <v/>
      </c>
      <c r="G396" s="8" t="str">
        <f>IF(原始数据!F396="","",原始数据!F396)</f>
        <v/>
      </c>
      <c r="H396" s="8">
        <f>IF(原始数据!G396="","",原始数据!G396)</f>
        <v>1</v>
      </c>
      <c r="I396" s="8" t="str">
        <f>IF(原始数据!H396="","",原始数据!H396)</f>
        <v>下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3"/>
      <c r="T396" s="13"/>
      <c r="U396" s="13"/>
      <c r="V396" s="14"/>
      <c r="W396" s="14"/>
      <c r="X396" s="14"/>
      <c r="Y396" s="13"/>
    </row>
    <row r="397" spans="1:25">
      <c r="A397" s="1">
        <f>输入错误检查!B396</f>
        <v>0</v>
      </c>
      <c r="C397" s="8" t="str">
        <f>IF(原始数据!B397="","",原始数据!B397)</f>
        <v/>
      </c>
      <c r="D397" s="8" t="str">
        <f>IF(原始数据!C397="","",原始数据!C397)</f>
        <v/>
      </c>
      <c r="E397" s="8" t="str">
        <f>IF(原始数据!D397="","",原始数据!D397)</f>
        <v/>
      </c>
      <c r="F397" s="8" t="str">
        <f>IF(原始数据!E397="","",原始数据!E397)</f>
        <v/>
      </c>
      <c r="G397" s="8" t="str">
        <f>IF(原始数据!F397="","",原始数据!F397)</f>
        <v/>
      </c>
      <c r="H397" s="8">
        <f>IF(原始数据!G397="","",原始数据!G397)</f>
        <v>2</v>
      </c>
      <c r="I397" s="8" t="str">
        <f>IF(原始数据!H397="","",原始数据!H397)</f>
        <v>上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3"/>
      <c r="T397" s="13"/>
      <c r="U397" s="13"/>
      <c r="V397" s="14"/>
      <c r="W397" s="14"/>
      <c r="X397" s="14"/>
      <c r="Y397" s="13"/>
    </row>
    <row r="398" spans="1:25">
      <c r="A398" s="1">
        <f>输入错误检查!B397</f>
        <v>0</v>
      </c>
      <c r="C398" s="8" t="str">
        <f>IF(原始数据!B398="","",原始数据!B398)</f>
        <v/>
      </c>
      <c r="D398" s="8" t="str">
        <f>IF(原始数据!C398="","",原始数据!C398)</f>
        <v/>
      </c>
      <c r="E398" s="8" t="str">
        <f>IF(原始数据!D398="","",原始数据!D398)</f>
        <v/>
      </c>
      <c r="F398" s="8" t="str">
        <f>IF(原始数据!E398="","",原始数据!E398)</f>
        <v/>
      </c>
      <c r="G398" s="8" t="str">
        <f>IF(原始数据!F398="","",原始数据!F398)</f>
        <v/>
      </c>
      <c r="H398" s="8">
        <f>IF(原始数据!G398="","",原始数据!G398)</f>
        <v>2</v>
      </c>
      <c r="I398" s="8" t="str">
        <f>IF(原始数据!H398="","",原始数据!H398)</f>
        <v>下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3"/>
      <c r="T398" s="13"/>
      <c r="U398" s="13"/>
      <c r="V398" s="14"/>
      <c r="W398" s="14"/>
      <c r="X398" s="14"/>
      <c r="Y398" s="13"/>
    </row>
    <row r="399" spans="1:25">
      <c r="A399" s="1">
        <f>输入错误检查!B398</f>
        <v>0</v>
      </c>
      <c r="C399" s="8" t="str">
        <f>IF(原始数据!B399="","",原始数据!B399)</f>
        <v/>
      </c>
      <c r="D399" s="8" t="str">
        <f>IF(原始数据!C399="","",原始数据!C399)</f>
        <v/>
      </c>
      <c r="E399" s="8" t="str">
        <f>IF(原始数据!D399="","",原始数据!D399)</f>
        <v/>
      </c>
      <c r="F399" s="8" t="str">
        <f>IF(原始数据!E399="","",原始数据!E399)</f>
        <v/>
      </c>
      <c r="G399" s="8" t="str">
        <f>IF(原始数据!F399="","",原始数据!F399)</f>
        <v/>
      </c>
      <c r="H399" s="8">
        <f>IF(原始数据!G399="","",原始数据!G399)</f>
        <v>3</v>
      </c>
      <c r="I399" s="8" t="str">
        <f>IF(原始数据!H399="","",原始数据!H399)</f>
        <v>上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3"/>
      <c r="T399" s="13"/>
      <c r="U399" s="13"/>
      <c r="V399" s="14"/>
      <c r="W399" s="14"/>
      <c r="X399" s="14"/>
      <c r="Y399" s="13"/>
    </row>
    <row r="400" spans="1:25">
      <c r="A400" s="1">
        <f>输入错误检查!B399</f>
        <v>0</v>
      </c>
      <c r="C400" s="8" t="str">
        <f>IF(原始数据!B400="","",原始数据!B400)</f>
        <v/>
      </c>
      <c r="D400" s="8" t="str">
        <f>IF(原始数据!C400="","",原始数据!C400)</f>
        <v/>
      </c>
      <c r="E400" s="8" t="str">
        <f>IF(原始数据!D400="","",原始数据!D400)</f>
        <v/>
      </c>
      <c r="F400" s="8" t="str">
        <f>IF(原始数据!E400="","",原始数据!E400)</f>
        <v/>
      </c>
      <c r="G400" s="8" t="str">
        <f>IF(原始数据!F400="","",原始数据!F400)</f>
        <v/>
      </c>
      <c r="H400" s="8">
        <f>IF(原始数据!G400="","",原始数据!G400)</f>
        <v>3</v>
      </c>
      <c r="I400" s="8" t="str">
        <f>IF(原始数据!H400="","",原始数据!H400)</f>
        <v>下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3"/>
      <c r="T400" s="13"/>
      <c r="U400" s="13"/>
      <c r="V400" s="14"/>
      <c r="W400" s="14"/>
      <c r="X400" s="14"/>
      <c r="Y400" s="13"/>
    </row>
    <row r="401" spans="1:25">
      <c r="A401" s="1">
        <f>输入错误检查!B400</f>
        <v>0</v>
      </c>
      <c r="C401" s="8" t="str">
        <f>IF(原始数据!B401="","",原始数据!B401)</f>
        <v/>
      </c>
      <c r="D401" s="8" t="str">
        <f>IF(原始数据!C401="","",原始数据!C401)</f>
        <v/>
      </c>
      <c r="E401" s="8" t="str">
        <f>IF(原始数据!D401="","",原始数据!D401)</f>
        <v/>
      </c>
      <c r="F401" s="8" t="str">
        <f>IF(原始数据!E401="","",原始数据!E401)</f>
        <v/>
      </c>
      <c r="G401" s="8" t="str">
        <f>IF(原始数据!F401="","",原始数据!F401)</f>
        <v/>
      </c>
      <c r="H401" s="8" t="str">
        <f>IF(原始数据!G401="","",原始数据!G401)</f>
        <v>加</v>
      </c>
      <c r="I401" s="8" t="str">
        <f>IF(原始数据!H401="","",原始数据!H401)</f>
        <v>上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3"/>
      <c r="T401" s="13"/>
      <c r="U401" s="13"/>
      <c r="V401" s="14"/>
      <c r="W401" s="14"/>
      <c r="X401" s="14"/>
      <c r="Y401" s="13"/>
    </row>
    <row r="402" spans="1:25">
      <c r="A402" s="1">
        <f>输入错误检查!B401</f>
        <v>0</v>
      </c>
      <c r="C402" s="8" t="str">
        <f>IF(原始数据!B402="","",原始数据!B402)</f>
        <v/>
      </c>
      <c r="D402" s="8" t="str">
        <f>IF(原始数据!C402="","",原始数据!C402)</f>
        <v/>
      </c>
      <c r="E402" s="8" t="str">
        <f>IF(原始数据!D402="","",原始数据!D402)</f>
        <v/>
      </c>
      <c r="F402" s="8" t="str">
        <f>IF(原始数据!E402="","",原始数据!E402)</f>
        <v/>
      </c>
      <c r="G402" s="8" t="str">
        <f>IF(原始数据!F402="","",原始数据!F402)</f>
        <v/>
      </c>
      <c r="H402" s="8" t="str">
        <f>IF(原始数据!G402="","",原始数据!G402)</f>
        <v>加</v>
      </c>
      <c r="I402" s="8" t="str">
        <f>IF(原始数据!H402="","",原始数据!H402)</f>
        <v>下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3"/>
      <c r="T402" s="13"/>
      <c r="U402" s="13"/>
      <c r="V402" s="14"/>
      <c r="W402" s="14"/>
      <c r="X402" s="14"/>
      <c r="Y402" s="13"/>
    </row>
    <row r="403" spans="1:25">
      <c r="A403" s="1">
        <f>输入错误检查!B402</f>
        <v>0</v>
      </c>
      <c r="C403" s="8" t="str">
        <f>IF(原始数据!B403="","",原始数据!B403)</f>
        <v/>
      </c>
      <c r="D403" s="8" t="str">
        <f>IF(原始数据!C403="","",原始数据!C403)</f>
        <v/>
      </c>
      <c r="E403" s="8" t="str">
        <f>IF(原始数据!D403="","",原始数据!D403)</f>
        <v/>
      </c>
      <c r="F403" s="8" t="str">
        <f>IF(原始数据!E403="","",原始数据!E403)</f>
        <v/>
      </c>
      <c r="G403" s="8" t="str">
        <f>IF(原始数据!F403="","",原始数据!F403)</f>
        <v/>
      </c>
      <c r="H403" s="8">
        <f>IF(原始数据!G403="","",原始数据!G403)</f>
        <v>1</v>
      </c>
      <c r="I403" s="8" t="str">
        <f>IF(原始数据!H403="","",原始数据!H403)</f>
        <v>上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3"/>
      <c r="T403" s="13"/>
      <c r="U403" s="13"/>
      <c r="V403" s="14"/>
      <c r="W403" s="14"/>
      <c r="X403" s="14"/>
      <c r="Y403" s="13"/>
    </row>
    <row r="404" spans="1:25">
      <c r="A404" s="1">
        <f>输入错误检查!B403</f>
        <v>0</v>
      </c>
      <c r="C404" s="8" t="str">
        <f>IF(原始数据!B404="","",原始数据!B404)</f>
        <v/>
      </c>
      <c r="D404" s="8" t="str">
        <f>IF(原始数据!C404="","",原始数据!C404)</f>
        <v/>
      </c>
      <c r="E404" s="8" t="str">
        <f>IF(原始数据!D404="","",原始数据!D404)</f>
        <v/>
      </c>
      <c r="F404" s="8" t="str">
        <f>IF(原始数据!E404="","",原始数据!E404)</f>
        <v/>
      </c>
      <c r="G404" s="8" t="str">
        <f>IF(原始数据!F404="","",原始数据!F404)</f>
        <v/>
      </c>
      <c r="H404" s="8">
        <f>IF(原始数据!G404="","",原始数据!G404)</f>
        <v>1</v>
      </c>
      <c r="I404" s="8" t="str">
        <f>IF(原始数据!H404="","",原始数据!H404)</f>
        <v>下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3"/>
      <c r="T404" s="13"/>
      <c r="U404" s="13"/>
      <c r="V404" s="14"/>
      <c r="W404" s="14"/>
      <c r="X404" s="14"/>
      <c r="Y404" s="13"/>
    </row>
    <row r="405" spans="1:25">
      <c r="A405" s="1">
        <f>输入错误检查!B404</f>
        <v>0</v>
      </c>
      <c r="C405" s="8" t="str">
        <f>IF(原始数据!B405="","",原始数据!B405)</f>
        <v/>
      </c>
      <c r="D405" s="8" t="str">
        <f>IF(原始数据!C405="","",原始数据!C405)</f>
        <v/>
      </c>
      <c r="E405" s="8" t="str">
        <f>IF(原始数据!D405="","",原始数据!D405)</f>
        <v/>
      </c>
      <c r="F405" s="8" t="str">
        <f>IF(原始数据!E405="","",原始数据!E405)</f>
        <v/>
      </c>
      <c r="G405" s="8" t="str">
        <f>IF(原始数据!F405="","",原始数据!F405)</f>
        <v/>
      </c>
      <c r="H405" s="8">
        <f>IF(原始数据!G405="","",原始数据!G405)</f>
        <v>2</v>
      </c>
      <c r="I405" s="8" t="str">
        <f>IF(原始数据!H405="","",原始数据!H405)</f>
        <v>上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3"/>
      <c r="T405" s="13"/>
      <c r="U405" s="13"/>
      <c r="V405" s="14"/>
      <c r="W405" s="14"/>
      <c r="X405" s="14"/>
      <c r="Y405" s="13"/>
    </row>
    <row r="406" spans="1:25">
      <c r="A406" s="1">
        <f>输入错误检查!B405</f>
        <v>0</v>
      </c>
      <c r="C406" s="8" t="str">
        <f>IF(原始数据!B406="","",原始数据!B406)</f>
        <v/>
      </c>
      <c r="D406" s="8" t="str">
        <f>IF(原始数据!C406="","",原始数据!C406)</f>
        <v/>
      </c>
      <c r="E406" s="8" t="str">
        <f>IF(原始数据!D406="","",原始数据!D406)</f>
        <v/>
      </c>
      <c r="F406" s="8" t="str">
        <f>IF(原始数据!E406="","",原始数据!E406)</f>
        <v/>
      </c>
      <c r="G406" s="8" t="str">
        <f>IF(原始数据!F406="","",原始数据!F406)</f>
        <v/>
      </c>
      <c r="H406" s="8">
        <f>IF(原始数据!G406="","",原始数据!G406)</f>
        <v>2</v>
      </c>
      <c r="I406" s="8" t="str">
        <f>IF(原始数据!H406="","",原始数据!H406)</f>
        <v>下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3"/>
      <c r="T406" s="13"/>
      <c r="U406" s="13"/>
      <c r="V406" s="14"/>
      <c r="W406" s="14"/>
      <c r="X406" s="14"/>
      <c r="Y406" s="13"/>
    </row>
    <row r="407" spans="1:25">
      <c r="A407" s="1">
        <f>输入错误检查!B406</f>
        <v>0</v>
      </c>
      <c r="C407" s="8" t="str">
        <f>IF(原始数据!B407="","",原始数据!B407)</f>
        <v/>
      </c>
      <c r="D407" s="8" t="str">
        <f>IF(原始数据!C407="","",原始数据!C407)</f>
        <v/>
      </c>
      <c r="E407" s="8" t="str">
        <f>IF(原始数据!D407="","",原始数据!D407)</f>
        <v/>
      </c>
      <c r="F407" s="8" t="str">
        <f>IF(原始数据!E407="","",原始数据!E407)</f>
        <v/>
      </c>
      <c r="G407" s="8" t="str">
        <f>IF(原始数据!F407="","",原始数据!F407)</f>
        <v/>
      </c>
      <c r="H407" s="8">
        <f>IF(原始数据!G407="","",原始数据!G407)</f>
        <v>3</v>
      </c>
      <c r="I407" s="8" t="str">
        <f>IF(原始数据!H407="","",原始数据!H407)</f>
        <v>上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3"/>
      <c r="T407" s="13"/>
      <c r="U407" s="13"/>
      <c r="V407" s="14"/>
      <c r="W407" s="14"/>
      <c r="X407" s="14"/>
      <c r="Y407" s="13"/>
    </row>
    <row r="408" spans="1:25">
      <c r="A408" s="1">
        <f>输入错误检查!B407</f>
        <v>0</v>
      </c>
      <c r="C408" s="8" t="str">
        <f>IF(原始数据!B408="","",原始数据!B408)</f>
        <v/>
      </c>
      <c r="D408" s="8" t="str">
        <f>IF(原始数据!C408="","",原始数据!C408)</f>
        <v/>
      </c>
      <c r="E408" s="8" t="str">
        <f>IF(原始数据!D408="","",原始数据!D408)</f>
        <v/>
      </c>
      <c r="F408" s="8" t="str">
        <f>IF(原始数据!E408="","",原始数据!E408)</f>
        <v/>
      </c>
      <c r="G408" s="8" t="str">
        <f>IF(原始数据!F408="","",原始数据!F408)</f>
        <v/>
      </c>
      <c r="H408" s="8">
        <f>IF(原始数据!G408="","",原始数据!G408)</f>
        <v>3</v>
      </c>
      <c r="I408" s="8" t="str">
        <f>IF(原始数据!H408="","",原始数据!H408)</f>
        <v>下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3"/>
      <c r="T408" s="13"/>
      <c r="U408" s="13"/>
      <c r="V408" s="14"/>
      <c r="W408" s="14"/>
      <c r="X408" s="14"/>
      <c r="Y408" s="13"/>
    </row>
    <row r="409" spans="1:25">
      <c r="A409" s="1">
        <f>输入错误检查!B408</f>
        <v>0</v>
      </c>
      <c r="C409" s="8" t="str">
        <f>IF(原始数据!B409="","",原始数据!B409)</f>
        <v/>
      </c>
      <c r="D409" s="8" t="str">
        <f>IF(原始数据!C409="","",原始数据!C409)</f>
        <v/>
      </c>
      <c r="E409" s="8" t="str">
        <f>IF(原始数据!D409="","",原始数据!D409)</f>
        <v/>
      </c>
      <c r="F409" s="8" t="str">
        <f>IF(原始数据!E409="","",原始数据!E409)</f>
        <v/>
      </c>
      <c r="G409" s="8" t="str">
        <f>IF(原始数据!F409="","",原始数据!F409)</f>
        <v/>
      </c>
      <c r="H409" s="8" t="str">
        <f>IF(原始数据!G409="","",原始数据!G409)</f>
        <v>加</v>
      </c>
      <c r="I409" s="8" t="str">
        <f>IF(原始数据!H409="","",原始数据!H409)</f>
        <v>上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3"/>
      <c r="T409" s="13"/>
      <c r="U409" s="13"/>
      <c r="V409" s="14"/>
      <c r="W409" s="14"/>
      <c r="X409" s="14"/>
      <c r="Y409" s="13"/>
    </row>
    <row r="410" spans="1:25">
      <c r="A410" s="1">
        <f>输入错误检查!B409</f>
        <v>0</v>
      </c>
      <c r="C410" s="8" t="str">
        <f>IF(原始数据!B410="","",原始数据!B410)</f>
        <v/>
      </c>
      <c r="D410" s="8" t="str">
        <f>IF(原始数据!C410="","",原始数据!C410)</f>
        <v/>
      </c>
      <c r="E410" s="8" t="str">
        <f>IF(原始数据!D410="","",原始数据!D410)</f>
        <v/>
      </c>
      <c r="F410" s="8" t="str">
        <f>IF(原始数据!E410="","",原始数据!E410)</f>
        <v/>
      </c>
      <c r="G410" s="8" t="str">
        <f>IF(原始数据!F410="","",原始数据!F410)</f>
        <v/>
      </c>
      <c r="H410" s="8" t="str">
        <f>IF(原始数据!G410="","",原始数据!G410)</f>
        <v>加</v>
      </c>
      <c r="I410" s="8" t="str">
        <f>IF(原始数据!H410="","",原始数据!H410)</f>
        <v>下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3"/>
      <c r="T410" s="13"/>
      <c r="U410" s="13"/>
      <c r="V410" s="14"/>
      <c r="W410" s="14"/>
      <c r="X410" s="14"/>
      <c r="Y410" s="13"/>
    </row>
    <row r="411" spans="1:25">
      <c r="A411" s="1">
        <f>输入错误检查!B410</f>
        <v>0</v>
      </c>
      <c r="C411" s="8" t="str">
        <f>IF(原始数据!B411="","",原始数据!B411)</f>
        <v/>
      </c>
      <c r="D411" s="8" t="str">
        <f>IF(原始数据!C411="","",原始数据!C411)</f>
        <v/>
      </c>
      <c r="E411" s="8" t="str">
        <f>IF(原始数据!D411="","",原始数据!D411)</f>
        <v/>
      </c>
      <c r="F411" s="8" t="str">
        <f>IF(原始数据!E411="","",原始数据!E411)</f>
        <v/>
      </c>
      <c r="G411" s="8" t="str">
        <f>IF(原始数据!F411="","",原始数据!F411)</f>
        <v/>
      </c>
      <c r="H411" s="8">
        <f>IF(原始数据!G411="","",原始数据!G411)</f>
        <v>1</v>
      </c>
      <c r="I411" s="8" t="str">
        <f>IF(原始数据!H411="","",原始数据!H411)</f>
        <v>上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3"/>
      <c r="T411" s="13"/>
      <c r="U411" s="13"/>
      <c r="V411" s="14"/>
      <c r="W411" s="14"/>
      <c r="X411" s="14"/>
      <c r="Y411" s="13"/>
    </row>
    <row r="412" spans="1:25">
      <c r="A412" s="1">
        <f>输入错误检查!B411</f>
        <v>0</v>
      </c>
      <c r="C412" s="8" t="str">
        <f>IF(原始数据!B412="","",原始数据!B412)</f>
        <v/>
      </c>
      <c r="D412" s="8" t="str">
        <f>IF(原始数据!C412="","",原始数据!C412)</f>
        <v/>
      </c>
      <c r="E412" s="8" t="str">
        <f>IF(原始数据!D412="","",原始数据!D412)</f>
        <v/>
      </c>
      <c r="F412" s="8" t="str">
        <f>IF(原始数据!E412="","",原始数据!E412)</f>
        <v/>
      </c>
      <c r="G412" s="8" t="str">
        <f>IF(原始数据!F412="","",原始数据!F412)</f>
        <v/>
      </c>
      <c r="H412" s="8">
        <f>IF(原始数据!G412="","",原始数据!G412)</f>
        <v>1</v>
      </c>
      <c r="I412" s="8" t="str">
        <f>IF(原始数据!H412="","",原始数据!H412)</f>
        <v>下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3"/>
      <c r="T412" s="13"/>
      <c r="U412" s="13"/>
      <c r="V412" s="14"/>
      <c r="W412" s="14"/>
      <c r="X412" s="14"/>
      <c r="Y412" s="13"/>
    </row>
    <row r="413" spans="1:25">
      <c r="A413" s="1">
        <f>输入错误检查!B412</f>
        <v>0</v>
      </c>
      <c r="C413" s="8" t="str">
        <f>IF(原始数据!B413="","",原始数据!B413)</f>
        <v/>
      </c>
      <c r="D413" s="8" t="str">
        <f>IF(原始数据!C413="","",原始数据!C413)</f>
        <v/>
      </c>
      <c r="E413" s="8" t="str">
        <f>IF(原始数据!D413="","",原始数据!D413)</f>
        <v/>
      </c>
      <c r="F413" s="8" t="str">
        <f>IF(原始数据!E413="","",原始数据!E413)</f>
        <v/>
      </c>
      <c r="G413" s="8" t="str">
        <f>IF(原始数据!F413="","",原始数据!F413)</f>
        <v/>
      </c>
      <c r="H413" s="8">
        <f>IF(原始数据!G413="","",原始数据!G413)</f>
        <v>2</v>
      </c>
      <c r="I413" s="8" t="str">
        <f>IF(原始数据!H413="","",原始数据!H413)</f>
        <v>上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3"/>
      <c r="T413" s="13"/>
      <c r="U413" s="13"/>
      <c r="V413" s="14"/>
      <c r="W413" s="14"/>
      <c r="X413" s="14"/>
      <c r="Y413" s="13"/>
    </row>
    <row r="414" spans="1:25">
      <c r="A414" s="1">
        <f>输入错误检查!B413</f>
        <v>0</v>
      </c>
      <c r="C414" s="8" t="str">
        <f>IF(原始数据!B414="","",原始数据!B414)</f>
        <v/>
      </c>
      <c r="D414" s="8" t="str">
        <f>IF(原始数据!C414="","",原始数据!C414)</f>
        <v/>
      </c>
      <c r="E414" s="8" t="str">
        <f>IF(原始数据!D414="","",原始数据!D414)</f>
        <v/>
      </c>
      <c r="F414" s="8" t="str">
        <f>IF(原始数据!E414="","",原始数据!E414)</f>
        <v/>
      </c>
      <c r="G414" s="8" t="str">
        <f>IF(原始数据!F414="","",原始数据!F414)</f>
        <v/>
      </c>
      <c r="H414" s="8">
        <f>IF(原始数据!G414="","",原始数据!G414)</f>
        <v>2</v>
      </c>
      <c r="I414" s="8" t="str">
        <f>IF(原始数据!H414="","",原始数据!H414)</f>
        <v>下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3"/>
      <c r="T414" s="13"/>
      <c r="U414" s="13"/>
      <c r="V414" s="14"/>
      <c r="W414" s="14"/>
      <c r="X414" s="14"/>
      <c r="Y414" s="13"/>
    </row>
    <row r="415" spans="1:25">
      <c r="A415" s="1">
        <f>输入错误检查!B414</f>
        <v>0</v>
      </c>
      <c r="C415" s="8" t="str">
        <f>IF(原始数据!B415="","",原始数据!B415)</f>
        <v/>
      </c>
      <c r="D415" s="8" t="str">
        <f>IF(原始数据!C415="","",原始数据!C415)</f>
        <v/>
      </c>
      <c r="E415" s="8" t="str">
        <f>IF(原始数据!D415="","",原始数据!D415)</f>
        <v/>
      </c>
      <c r="F415" s="8" t="str">
        <f>IF(原始数据!E415="","",原始数据!E415)</f>
        <v/>
      </c>
      <c r="G415" s="8" t="str">
        <f>IF(原始数据!F415="","",原始数据!F415)</f>
        <v/>
      </c>
      <c r="H415" s="8">
        <f>IF(原始数据!G415="","",原始数据!G415)</f>
        <v>3</v>
      </c>
      <c r="I415" s="8" t="str">
        <f>IF(原始数据!H415="","",原始数据!H415)</f>
        <v>上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3"/>
      <c r="T415" s="13"/>
      <c r="U415" s="13"/>
      <c r="V415" s="14"/>
      <c r="W415" s="14"/>
      <c r="X415" s="14"/>
      <c r="Y415" s="13"/>
    </row>
    <row r="416" spans="1:25">
      <c r="A416" s="1">
        <f>输入错误检查!B415</f>
        <v>0</v>
      </c>
      <c r="C416" s="8" t="str">
        <f>IF(原始数据!B416="","",原始数据!B416)</f>
        <v/>
      </c>
      <c r="D416" s="8" t="str">
        <f>IF(原始数据!C416="","",原始数据!C416)</f>
        <v/>
      </c>
      <c r="E416" s="8" t="str">
        <f>IF(原始数据!D416="","",原始数据!D416)</f>
        <v/>
      </c>
      <c r="F416" s="8" t="str">
        <f>IF(原始数据!E416="","",原始数据!E416)</f>
        <v/>
      </c>
      <c r="G416" s="8" t="str">
        <f>IF(原始数据!F416="","",原始数据!F416)</f>
        <v/>
      </c>
      <c r="H416" s="8">
        <f>IF(原始数据!G416="","",原始数据!G416)</f>
        <v>3</v>
      </c>
      <c r="I416" s="8" t="str">
        <f>IF(原始数据!H416="","",原始数据!H416)</f>
        <v>下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3"/>
      <c r="T416" s="13"/>
      <c r="U416" s="13"/>
      <c r="V416" s="14"/>
      <c r="W416" s="14"/>
      <c r="X416" s="14"/>
      <c r="Y416" s="13"/>
    </row>
    <row r="417" spans="1:25">
      <c r="A417" s="1">
        <f>输入错误检查!B416</f>
        <v>0</v>
      </c>
      <c r="C417" s="8" t="str">
        <f>IF(原始数据!B417="","",原始数据!B417)</f>
        <v/>
      </c>
      <c r="D417" s="8" t="str">
        <f>IF(原始数据!C417="","",原始数据!C417)</f>
        <v/>
      </c>
      <c r="E417" s="8" t="str">
        <f>IF(原始数据!D417="","",原始数据!D417)</f>
        <v/>
      </c>
      <c r="F417" s="8" t="str">
        <f>IF(原始数据!E417="","",原始数据!E417)</f>
        <v/>
      </c>
      <c r="G417" s="8" t="str">
        <f>IF(原始数据!F417="","",原始数据!F417)</f>
        <v/>
      </c>
      <c r="H417" s="8" t="str">
        <f>IF(原始数据!G417="","",原始数据!G417)</f>
        <v>加</v>
      </c>
      <c r="I417" s="8" t="str">
        <f>IF(原始数据!H417="","",原始数据!H417)</f>
        <v>上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3"/>
      <c r="T417" s="13"/>
      <c r="U417" s="13"/>
      <c r="V417" s="14"/>
      <c r="W417" s="14"/>
      <c r="X417" s="14"/>
      <c r="Y417" s="13"/>
    </row>
    <row r="418" spans="1:25">
      <c r="A418" s="1">
        <f>输入错误检查!B417</f>
        <v>0</v>
      </c>
      <c r="C418" s="8" t="str">
        <f>IF(原始数据!B418="","",原始数据!B418)</f>
        <v/>
      </c>
      <c r="D418" s="8" t="str">
        <f>IF(原始数据!C418="","",原始数据!C418)</f>
        <v/>
      </c>
      <c r="E418" s="8" t="str">
        <f>IF(原始数据!D418="","",原始数据!D418)</f>
        <v/>
      </c>
      <c r="F418" s="8" t="str">
        <f>IF(原始数据!E418="","",原始数据!E418)</f>
        <v/>
      </c>
      <c r="G418" s="8" t="str">
        <f>IF(原始数据!F418="","",原始数据!F418)</f>
        <v/>
      </c>
      <c r="H418" s="8" t="str">
        <f>IF(原始数据!G418="","",原始数据!G418)</f>
        <v>加</v>
      </c>
      <c r="I418" s="8" t="str">
        <f>IF(原始数据!H418="","",原始数据!H418)</f>
        <v>下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3"/>
      <c r="T418" s="13"/>
      <c r="U418" s="13"/>
      <c r="V418" s="14"/>
      <c r="W418" s="14"/>
      <c r="X418" s="14"/>
      <c r="Y418" s="13"/>
    </row>
    <row r="419" spans="1:25">
      <c r="A419" s="1">
        <f>输入错误检查!B418</f>
        <v>0</v>
      </c>
      <c r="C419" s="8" t="str">
        <f>IF(原始数据!B419="","",原始数据!B419)</f>
        <v/>
      </c>
      <c r="D419" s="8" t="str">
        <f>IF(原始数据!C419="","",原始数据!C419)</f>
        <v/>
      </c>
      <c r="E419" s="8" t="str">
        <f>IF(原始数据!D419="","",原始数据!D419)</f>
        <v/>
      </c>
      <c r="F419" s="8" t="str">
        <f>IF(原始数据!E419="","",原始数据!E419)</f>
        <v/>
      </c>
      <c r="G419" s="8" t="str">
        <f>IF(原始数据!F419="","",原始数据!F419)</f>
        <v/>
      </c>
      <c r="H419" s="8">
        <f>IF(原始数据!G419="","",原始数据!G419)</f>
        <v>1</v>
      </c>
      <c r="I419" s="8" t="str">
        <f>IF(原始数据!H419="","",原始数据!H419)</f>
        <v>上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3"/>
      <c r="T419" s="13"/>
      <c r="U419" s="13"/>
      <c r="V419" s="14"/>
      <c r="W419" s="14"/>
      <c r="X419" s="14"/>
      <c r="Y419" s="13"/>
    </row>
    <row r="420" spans="1:25">
      <c r="A420" s="1">
        <f>输入错误检查!B419</f>
        <v>0</v>
      </c>
      <c r="C420" s="8" t="str">
        <f>IF(原始数据!B420="","",原始数据!B420)</f>
        <v/>
      </c>
      <c r="D420" s="8" t="str">
        <f>IF(原始数据!C420="","",原始数据!C420)</f>
        <v/>
      </c>
      <c r="E420" s="8" t="str">
        <f>IF(原始数据!D420="","",原始数据!D420)</f>
        <v/>
      </c>
      <c r="F420" s="8" t="str">
        <f>IF(原始数据!E420="","",原始数据!E420)</f>
        <v/>
      </c>
      <c r="G420" s="8" t="str">
        <f>IF(原始数据!F420="","",原始数据!F420)</f>
        <v/>
      </c>
      <c r="H420" s="8">
        <f>IF(原始数据!G420="","",原始数据!G420)</f>
        <v>1</v>
      </c>
      <c r="I420" s="8" t="str">
        <f>IF(原始数据!H420="","",原始数据!H420)</f>
        <v>下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3"/>
      <c r="T420" s="13"/>
      <c r="U420" s="13"/>
      <c r="V420" s="14"/>
      <c r="W420" s="14"/>
      <c r="X420" s="14"/>
      <c r="Y420" s="13"/>
    </row>
    <row r="421" spans="1:25">
      <c r="A421" s="1">
        <f>输入错误检查!B420</f>
        <v>0</v>
      </c>
      <c r="C421" s="8" t="str">
        <f>IF(原始数据!B421="","",原始数据!B421)</f>
        <v/>
      </c>
      <c r="D421" s="8" t="str">
        <f>IF(原始数据!C421="","",原始数据!C421)</f>
        <v/>
      </c>
      <c r="E421" s="8" t="str">
        <f>IF(原始数据!D421="","",原始数据!D421)</f>
        <v/>
      </c>
      <c r="F421" s="8" t="str">
        <f>IF(原始数据!E421="","",原始数据!E421)</f>
        <v/>
      </c>
      <c r="G421" s="8" t="str">
        <f>IF(原始数据!F421="","",原始数据!F421)</f>
        <v/>
      </c>
      <c r="H421" s="8">
        <f>IF(原始数据!G421="","",原始数据!G421)</f>
        <v>2</v>
      </c>
      <c r="I421" s="8" t="str">
        <f>IF(原始数据!H421="","",原始数据!H421)</f>
        <v>上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3"/>
      <c r="T421" s="13"/>
      <c r="U421" s="13"/>
      <c r="V421" s="14"/>
      <c r="W421" s="14"/>
      <c r="X421" s="14"/>
      <c r="Y421" s="13"/>
    </row>
    <row r="422" spans="1:25">
      <c r="A422" s="1">
        <f>输入错误检查!B421</f>
        <v>0</v>
      </c>
      <c r="C422" s="8" t="str">
        <f>IF(原始数据!B422="","",原始数据!B422)</f>
        <v/>
      </c>
      <c r="D422" s="8" t="str">
        <f>IF(原始数据!C422="","",原始数据!C422)</f>
        <v/>
      </c>
      <c r="E422" s="8" t="str">
        <f>IF(原始数据!D422="","",原始数据!D422)</f>
        <v/>
      </c>
      <c r="F422" s="8" t="str">
        <f>IF(原始数据!E422="","",原始数据!E422)</f>
        <v/>
      </c>
      <c r="G422" s="8" t="str">
        <f>IF(原始数据!F422="","",原始数据!F422)</f>
        <v/>
      </c>
      <c r="H422" s="8">
        <f>IF(原始数据!G422="","",原始数据!G422)</f>
        <v>2</v>
      </c>
      <c r="I422" s="8" t="str">
        <f>IF(原始数据!H422="","",原始数据!H422)</f>
        <v>下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3"/>
      <c r="T422" s="13"/>
      <c r="U422" s="13"/>
      <c r="V422" s="14"/>
      <c r="W422" s="14"/>
      <c r="X422" s="14"/>
      <c r="Y422" s="13"/>
    </row>
    <row r="423" spans="1:25">
      <c r="A423" s="1">
        <f>输入错误检查!B422</f>
        <v>0</v>
      </c>
      <c r="C423" s="8" t="str">
        <f>IF(原始数据!B423="","",原始数据!B423)</f>
        <v/>
      </c>
      <c r="D423" s="8" t="str">
        <f>IF(原始数据!C423="","",原始数据!C423)</f>
        <v/>
      </c>
      <c r="E423" s="8" t="str">
        <f>IF(原始数据!D423="","",原始数据!D423)</f>
        <v/>
      </c>
      <c r="F423" s="8" t="str">
        <f>IF(原始数据!E423="","",原始数据!E423)</f>
        <v/>
      </c>
      <c r="G423" s="8" t="str">
        <f>IF(原始数据!F423="","",原始数据!F423)</f>
        <v/>
      </c>
      <c r="H423" s="8">
        <f>IF(原始数据!G423="","",原始数据!G423)</f>
        <v>3</v>
      </c>
      <c r="I423" s="8" t="str">
        <f>IF(原始数据!H423="","",原始数据!H423)</f>
        <v>上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3"/>
      <c r="T423" s="13"/>
      <c r="U423" s="13"/>
      <c r="V423" s="14"/>
      <c r="W423" s="14"/>
      <c r="X423" s="14"/>
      <c r="Y423" s="13"/>
    </row>
    <row r="424" spans="1:25">
      <c r="A424" s="1">
        <f>输入错误检查!B423</f>
        <v>0</v>
      </c>
      <c r="C424" s="8" t="str">
        <f>IF(原始数据!B424="","",原始数据!B424)</f>
        <v/>
      </c>
      <c r="D424" s="8" t="str">
        <f>IF(原始数据!C424="","",原始数据!C424)</f>
        <v/>
      </c>
      <c r="E424" s="8" t="str">
        <f>IF(原始数据!D424="","",原始数据!D424)</f>
        <v/>
      </c>
      <c r="F424" s="8" t="str">
        <f>IF(原始数据!E424="","",原始数据!E424)</f>
        <v/>
      </c>
      <c r="G424" s="8" t="str">
        <f>IF(原始数据!F424="","",原始数据!F424)</f>
        <v/>
      </c>
      <c r="H424" s="8">
        <f>IF(原始数据!G424="","",原始数据!G424)</f>
        <v>3</v>
      </c>
      <c r="I424" s="8" t="str">
        <f>IF(原始数据!H424="","",原始数据!H424)</f>
        <v>下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3"/>
      <c r="T424" s="13"/>
      <c r="U424" s="13"/>
      <c r="V424" s="14"/>
      <c r="W424" s="14"/>
      <c r="X424" s="14"/>
      <c r="Y424" s="13"/>
    </row>
    <row r="425" spans="1:25">
      <c r="A425" s="1">
        <f>输入错误检查!B424</f>
        <v>0</v>
      </c>
      <c r="C425" s="8" t="str">
        <f>IF(原始数据!B425="","",原始数据!B425)</f>
        <v/>
      </c>
      <c r="D425" s="8" t="str">
        <f>IF(原始数据!C425="","",原始数据!C425)</f>
        <v/>
      </c>
      <c r="E425" s="8" t="str">
        <f>IF(原始数据!D425="","",原始数据!D425)</f>
        <v/>
      </c>
      <c r="F425" s="8" t="str">
        <f>IF(原始数据!E425="","",原始数据!E425)</f>
        <v/>
      </c>
      <c r="G425" s="8" t="str">
        <f>IF(原始数据!F425="","",原始数据!F425)</f>
        <v/>
      </c>
      <c r="H425" s="8" t="str">
        <f>IF(原始数据!G425="","",原始数据!G425)</f>
        <v>加</v>
      </c>
      <c r="I425" s="8" t="str">
        <f>IF(原始数据!H425="","",原始数据!H425)</f>
        <v>上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3"/>
      <c r="T425" s="13"/>
      <c r="U425" s="13"/>
      <c r="V425" s="14"/>
      <c r="W425" s="14"/>
      <c r="X425" s="14"/>
      <c r="Y425" s="13"/>
    </row>
    <row r="426" spans="1:25">
      <c r="A426" s="1">
        <f>输入错误检查!B425</f>
        <v>0</v>
      </c>
      <c r="C426" s="8" t="str">
        <f>IF(原始数据!B426="","",原始数据!B426)</f>
        <v/>
      </c>
      <c r="D426" s="8" t="str">
        <f>IF(原始数据!C426="","",原始数据!C426)</f>
        <v/>
      </c>
      <c r="E426" s="8" t="str">
        <f>IF(原始数据!D426="","",原始数据!D426)</f>
        <v/>
      </c>
      <c r="F426" s="8" t="str">
        <f>IF(原始数据!E426="","",原始数据!E426)</f>
        <v/>
      </c>
      <c r="G426" s="8" t="str">
        <f>IF(原始数据!F426="","",原始数据!F426)</f>
        <v/>
      </c>
      <c r="H426" s="8" t="str">
        <f>IF(原始数据!G426="","",原始数据!G426)</f>
        <v>加</v>
      </c>
      <c r="I426" s="8" t="str">
        <f>IF(原始数据!H426="","",原始数据!H426)</f>
        <v>下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3"/>
      <c r="T426" s="13"/>
      <c r="U426" s="13"/>
      <c r="V426" s="14"/>
      <c r="W426" s="14"/>
      <c r="X426" s="14"/>
      <c r="Y426" s="13"/>
    </row>
    <row r="427" spans="1:25">
      <c r="A427" s="1">
        <f>输入错误检查!B426</f>
        <v>0</v>
      </c>
      <c r="C427" s="8" t="str">
        <f>IF(原始数据!B427="","",原始数据!B427)</f>
        <v/>
      </c>
      <c r="D427" s="8" t="str">
        <f>IF(原始数据!C427="","",原始数据!C427)</f>
        <v/>
      </c>
      <c r="E427" s="8" t="str">
        <f>IF(原始数据!D427="","",原始数据!D427)</f>
        <v/>
      </c>
      <c r="F427" s="8" t="str">
        <f>IF(原始数据!E427="","",原始数据!E427)</f>
        <v/>
      </c>
      <c r="G427" s="8" t="str">
        <f>IF(原始数据!F427="","",原始数据!F427)</f>
        <v/>
      </c>
      <c r="H427" s="8">
        <f>IF(原始数据!G427="","",原始数据!G427)</f>
        <v>1</v>
      </c>
      <c r="I427" s="8" t="str">
        <f>IF(原始数据!H427="","",原始数据!H427)</f>
        <v>上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3"/>
      <c r="T427" s="13"/>
      <c r="U427" s="13"/>
      <c r="V427" s="14"/>
      <c r="W427" s="14"/>
      <c r="X427" s="14"/>
      <c r="Y427" s="13"/>
    </row>
    <row r="428" spans="1:25">
      <c r="A428" s="1">
        <f>输入错误检查!B427</f>
        <v>0</v>
      </c>
      <c r="C428" s="8" t="str">
        <f>IF(原始数据!B428="","",原始数据!B428)</f>
        <v/>
      </c>
      <c r="D428" s="8" t="str">
        <f>IF(原始数据!C428="","",原始数据!C428)</f>
        <v/>
      </c>
      <c r="E428" s="8" t="str">
        <f>IF(原始数据!D428="","",原始数据!D428)</f>
        <v/>
      </c>
      <c r="F428" s="8" t="str">
        <f>IF(原始数据!E428="","",原始数据!E428)</f>
        <v/>
      </c>
      <c r="G428" s="8" t="str">
        <f>IF(原始数据!F428="","",原始数据!F428)</f>
        <v/>
      </c>
      <c r="H428" s="8">
        <f>IF(原始数据!G428="","",原始数据!G428)</f>
        <v>1</v>
      </c>
      <c r="I428" s="8" t="str">
        <f>IF(原始数据!H428="","",原始数据!H428)</f>
        <v>下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3"/>
      <c r="T428" s="13"/>
      <c r="U428" s="13"/>
      <c r="V428" s="14"/>
      <c r="W428" s="14"/>
      <c r="X428" s="14"/>
      <c r="Y428" s="13"/>
    </row>
    <row r="429" spans="1:25">
      <c r="A429" s="1">
        <f>输入错误检查!B428</f>
        <v>0</v>
      </c>
      <c r="C429" s="8" t="str">
        <f>IF(原始数据!B429="","",原始数据!B429)</f>
        <v/>
      </c>
      <c r="D429" s="8" t="str">
        <f>IF(原始数据!C429="","",原始数据!C429)</f>
        <v/>
      </c>
      <c r="E429" s="8" t="str">
        <f>IF(原始数据!D429="","",原始数据!D429)</f>
        <v/>
      </c>
      <c r="F429" s="8" t="str">
        <f>IF(原始数据!E429="","",原始数据!E429)</f>
        <v/>
      </c>
      <c r="G429" s="8" t="str">
        <f>IF(原始数据!F429="","",原始数据!F429)</f>
        <v/>
      </c>
      <c r="H429" s="8">
        <f>IF(原始数据!G429="","",原始数据!G429)</f>
        <v>2</v>
      </c>
      <c r="I429" s="8" t="str">
        <f>IF(原始数据!H429="","",原始数据!H429)</f>
        <v>上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3"/>
      <c r="T429" s="13"/>
      <c r="U429" s="13"/>
      <c r="V429" s="14"/>
      <c r="W429" s="14"/>
      <c r="X429" s="14"/>
      <c r="Y429" s="13"/>
    </row>
    <row r="430" spans="1:25">
      <c r="A430" s="1">
        <f>输入错误检查!B429</f>
        <v>0</v>
      </c>
      <c r="C430" s="8" t="str">
        <f>IF(原始数据!B430="","",原始数据!B430)</f>
        <v/>
      </c>
      <c r="D430" s="8" t="str">
        <f>IF(原始数据!C430="","",原始数据!C430)</f>
        <v/>
      </c>
      <c r="E430" s="8" t="str">
        <f>IF(原始数据!D430="","",原始数据!D430)</f>
        <v/>
      </c>
      <c r="F430" s="8" t="str">
        <f>IF(原始数据!E430="","",原始数据!E430)</f>
        <v/>
      </c>
      <c r="G430" s="8" t="str">
        <f>IF(原始数据!F430="","",原始数据!F430)</f>
        <v/>
      </c>
      <c r="H430" s="8">
        <f>IF(原始数据!G430="","",原始数据!G430)</f>
        <v>2</v>
      </c>
      <c r="I430" s="8" t="str">
        <f>IF(原始数据!H430="","",原始数据!H430)</f>
        <v>下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3"/>
      <c r="T430" s="13"/>
      <c r="U430" s="13"/>
      <c r="V430" s="14"/>
      <c r="W430" s="14"/>
      <c r="X430" s="14"/>
      <c r="Y430" s="13"/>
    </row>
    <row r="431" spans="1:25">
      <c r="A431" s="1">
        <f>输入错误检查!B430</f>
        <v>0</v>
      </c>
      <c r="C431" s="8" t="str">
        <f>IF(原始数据!B431="","",原始数据!B431)</f>
        <v/>
      </c>
      <c r="D431" s="8" t="str">
        <f>IF(原始数据!C431="","",原始数据!C431)</f>
        <v/>
      </c>
      <c r="E431" s="8" t="str">
        <f>IF(原始数据!D431="","",原始数据!D431)</f>
        <v/>
      </c>
      <c r="F431" s="8" t="str">
        <f>IF(原始数据!E431="","",原始数据!E431)</f>
        <v/>
      </c>
      <c r="G431" s="8" t="str">
        <f>IF(原始数据!F431="","",原始数据!F431)</f>
        <v/>
      </c>
      <c r="H431" s="8">
        <f>IF(原始数据!G431="","",原始数据!G431)</f>
        <v>3</v>
      </c>
      <c r="I431" s="8" t="str">
        <f>IF(原始数据!H431="","",原始数据!H431)</f>
        <v>上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3"/>
      <c r="T431" s="13"/>
      <c r="U431" s="13"/>
      <c r="V431" s="14"/>
      <c r="W431" s="14"/>
      <c r="X431" s="14"/>
      <c r="Y431" s="13"/>
    </row>
    <row r="432" spans="1:25">
      <c r="A432" s="1">
        <f>输入错误检查!B431</f>
        <v>0</v>
      </c>
      <c r="C432" s="8" t="str">
        <f>IF(原始数据!B432="","",原始数据!B432)</f>
        <v/>
      </c>
      <c r="D432" s="8" t="str">
        <f>IF(原始数据!C432="","",原始数据!C432)</f>
        <v/>
      </c>
      <c r="E432" s="8" t="str">
        <f>IF(原始数据!D432="","",原始数据!D432)</f>
        <v/>
      </c>
      <c r="F432" s="8" t="str">
        <f>IF(原始数据!E432="","",原始数据!E432)</f>
        <v/>
      </c>
      <c r="G432" s="8" t="str">
        <f>IF(原始数据!F432="","",原始数据!F432)</f>
        <v/>
      </c>
      <c r="H432" s="8">
        <f>IF(原始数据!G432="","",原始数据!G432)</f>
        <v>3</v>
      </c>
      <c r="I432" s="8" t="str">
        <f>IF(原始数据!H432="","",原始数据!H432)</f>
        <v>下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3"/>
      <c r="T432" s="13"/>
      <c r="U432" s="13"/>
      <c r="V432" s="14"/>
      <c r="W432" s="14"/>
      <c r="X432" s="14"/>
      <c r="Y432" s="13"/>
    </row>
    <row r="433" spans="1:25">
      <c r="A433" s="1">
        <f>输入错误检查!B432</f>
        <v>0</v>
      </c>
      <c r="C433" s="8" t="str">
        <f>IF(原始数据!B433="","",原始数据!B433)</f>
        <v/>
      </c>
      <c r="D433" s="8" t="str">
        <f>IF(原始数据!C433="","",原始数据!C433)</f>
        <v/>
      </c>
      <c r="E433" s="8" t="str">
        <f>IF(原始数据!D433="","",原始数据!D433)</f>
        <v/>
      </c>
      <c r="F433" s="8" t="str">
        <f>IF(原始数据!E433="","",原始数据!E433)</f>
        <v/>
      </c>
      <c r="G433" s="8" t="str">
        <f>IF(原始数据!F433="","",原始数据!F433)</f>
        <v/>
      </c>
      <c r="H433" s="8" t="str">
        <f>IF(原始数据!G433="","",原始数据!G433)</f>
        <v>加</v>
      </c>
      <c r="I433" s="8" t="str">
        <f>IF(原始数据!H433="","",原始数据!H433)</f>
        <v>上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3"/>
      <c r="T433" s="13"/>
      <c r="U433" s="13"/>
      <c r="V433" s="14"/>
      <c r="W433" s="14"/>
      <c r="X433" s="14"/>
      <c r="Y433" s="13"/>
    </row>
    <row r="434" spans="1:25">
      <c r="A434" s="1">
        <f>输入错误检查!B433</f>
        <v>0</v>
      </c>
      <c r="C434" s="8" t="str">
        <f>IF(原始数据!B434="","",原始数据!B434)</f>
        <v/>
      </c>
      <c r="D434" s="8" t="str">
        <f>IF(原始数据!C434="","",原始数据!C434)</f>
        <v/>
      </c>
      <c r="E434" s="8" t="str">
        <f>IF(原始数据!D434="","",原始数据!D434)</f>
        <v/>
      </c>
      <c r="F434" s="8" t="str">
        <f>IF(原始数据!E434="","",原始数据!E434)</f>
        <v/>
      </c>
      <c r="G434" s="8" t="str">
        <f>IF(原始数据!F434="","",原始数据!F434)</f>
        <v/>
      </c>
      <c r="H434" s="8" t="str">
        <f>IF(原始数据!G434="","",原始数据!G434)</f>
        <v>加</v>
      </c>
      <c r="I434" s="8" t="str">
        <f>IF(原始数据!H434="","",原始数据!H434)</f>
        <v>下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3"/>
      <c r="T434" s="13"/>
      <c r="U434" s="13"/>
      <c r="V434" s="14"/>
      <c r="W434" s="14"/>
      <c r="X434" s="14"/>
      <c r="Y434" s="13"/>
    </row>
    <row r="435" spans="1:25">
      <c r="A435" s="1">
        <f>输入错误检查!B434</f>
        <v>0</v>
      </c>
      <c r="C435" s="8" t="str">
        <f>IF(原始数据!B435="","",原始数据!B435)</f>
        <v/>
      </c>
      <c r="D435" s="8" t="str">
        <f>IF(原始数据!C435="","",原始数据!C435)</f>
        <v/>
      </c>
      <c r="E435" s="8" t="str">
        <f>IF(原始数据!D435="","",原始数据!D435)</f>
        <v/>
      </c>
      <c r="F435" s="8" t="str">
        <f>IF(原始数据!E435="","",原始数据!E435)</f>
        <v/>
      </c>
      <c r="G435" s="8" t="str">
        <f>IF(原始数据!F435="","",原始数据!F435)</f>
        <v/>
      </c>
      <c r="H435" s="8">
        <f>IF(原始数据!G435="","",原始数据!G435)</f>
        <v>1</v>
      </c>
      <c r="I435" s="8" t="str">
        <f>IF(原始数据!H435="","",原始数据!H435)</f>
        <v>上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3"/>
      <c r="T435" s="13"/>
      <c r="U435" s="13"/>
      <c r="V435" s="14"/>
      <c r="W435" s="14"/>
      <c r="X435" s="14"/>
      <c r="Y435" s="13"/>
    </row>
    <row r="436" spans="1:25">
      <c r="A436" s="1">
        <f>输入错误检查!B435</f>
        <v>0</v>
      </c>
      <c r="C436" s="8" t="str">
        <f>IF(原始数据!B436="","",原始数据!B436)</f>
        <v/>
      </c>
      <c r="D436" s="8" t="str">
        <f>IF(原始数据!C436="","",原始数据!C436)</f>
        <v/>
      </c>
      <c r="E436" s="8" t="str">
        <f>IF(原始数据!D436="","",原始数据!D436)</f>
        <v/>
      </c>
      <c r="F436" s="8" t="str">
        <f>IF(原始数据!E436="","",原始数据!E436)</f>
        <v/>
      </c>
      <c r="G436" s="8" t="str">
        <f>IF(原始数据!F436="","",原始数据!F436)</f>
        <v/>
      </c>
      <c r="H436" s="8">
        <f>IF(原始数据!G436="","",原始数据!G436)</f>
        <v>1</v>
      </c>
      <c r="I436" s="8" t="str">
        <f>IF(原始数据!H436="","",原始数据!H436)</f>
        <v>下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3"/>
      <c r="T436" s="13"/>
      <c r="U436" s="13"/>
      <c r="V436" s="14"/>
      <c r="W436" s="14"/>
      <c r="X436" s="14"/>
      <c r="Y436" s="13"/>
    </row>
    <row r="437" spans="1:25">
      <c r="A437" s="1">
        <f>输入错误检查!B436</f>
        <v>0</v>
      </c>
      <c r="C437" s="8" t="str">
        <f>IF(原始数据!B437="","",原始数据!B437)</f>
        <v/>
      </c>
      <c r="D437" s="8" t="str">
        <f>IF(原始数据!C437="","",原始数据!C437)</f>
        <v/>
      </c>
      <c r="E437" s="8" t="str">
        <f>IF(原始数据!D437="","",原始数据!D437)</f>
        <v/>
      </c>
      <c r="F437" s="8" t="str">
        <f>IF(原始数据!E437="","",原始数据!E437)</f>
        <v/>
      </c>
      <c r="G437" s="8" t="str">
        <f>IF(原始数据!F437="","",原始数据!F437)</f>
        <v/>
      </c>
      <c r="H437" s="8">
        <f>IF(原始数据!G437="","",原始数据!G437)</f>
        <v>2</v>
      </c>
      <c r="I437" s="8" t="str">
        <f>IF(原始数据!H437="","",原始数据!H437)</f>
        <v>上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3"/>
      <c r="T437" s="13"/>
      <c r="U437" s="13"/>
      <c r="V437" s="14"/>
      <c r="W437" s="14"/>
      <c r="X437" s="14"/>
      <c r="Y437" s="13"/>
    </row>
    <row r="438" spans="1:25">
      <c r="A438" s="1">
        <f>输入错误检查!B437</f>
        <v>0</v>
      </c>
      <c r="C438" s="8" t="str">
        <f>IF(原始数据!B438="","",原始数据!B438)</f>
        <v/>
      </c>
      <c r="D438" s="8" t="str">
        <f>IF(原始数据!C438="","",原始数据!C438)</f>
        <v/>
      </c>
      <c r="E438" s="8" t="str">
        <f>IF(原始数据!D438="","",原始数据!D438)</f>
        <v/>
      </c>
      <c r="F438" s="8" t="str">
        <f>IF(原始数据!E438="","",原始数据!E438)</f>
        <v/>
      </c>
      <c r="G438" s="8" t="str">
        <f>IF(原始数据!F438="","",原始数据!F438)</f>
        <v/>
      </c>
      <c r="H438" s="8">
        <f>IF(原始数据!G438="","",原始数据!G438)</f>
        <v>2</v>
      </c>
      <c r="I438" s="8" t="str">
        <f>IF(原始数据!H438="","",原始数据!H438)</f>
        <v>下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3"/>
      <c r="T438" s="13"/>
      <c r="U438" s="13"/>
      <c r="V438" s="14"/>
      <c r="W438" s="14"/>
      <c r="X438" s="14"/>
      <c r="Y438" s="13"/>
    </row>
    <row r="439" spans="1:25">
      <c r="A439" s="1">
        <f>输入错误检查!B438</f>
        <v>0</v>
      </c>
      <c r="C439" s="8" t="str">
        <f>IF(原始数据!B439="","",原始数据!B439)</f>
        <v/>
      </c>
      <c r="D439" s="8" t="str">
        <f>IF(原始数据!C439="","",原始数据!C439)</f>
        <v/>
      </c>
      <c r="E439" s="8" t="str">
        <f>IF(原始数据!D439="","",原始数据!D439)</f>
        <v/>
      </c>
      <c r="F439" s="8" t="str">
        <f>IF(原始数据!E439="","",原始数据!E439)</f>
        <v/>
      </c>
      <c r="G439" s="8" t="str">
        <f>IF(原始数据!F439="","",原始数据!F439)</f>
        <v/>
      </c>
      <c r="H439" s="8">
        <f>IF(原始数据!G439="","",原始数据!G439)</f>
        <v>3</v>
      </c>
      <c r="I439" s="8" t="str">
        <f>IF(原始数据!H439="","",原始数据!H439)</f>
        <v>上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3"/>
      <c r="T439" s="13"/>
      <c r="U439" s="13"/>
      <c r="V439" s="14"/>
      <c r="W439" s="14"/>
      <c r="X439" s="14"/>
      <c r="Y439" s="13"/>
    </row>
    <row r="440" spans="1:25">
      <c r="A440" s="1">
        <f>输入错误检查!B439</f>
        <v>0</v>
      </c>
      <c r="C440" s="8" t="str">
        <f>IF(原始数据!B440="","",原始数据!B440)</f>
        <v/>
      </c>
      <c r="D440" s="8" t="str">
        <f>IF(原始数据!C440="","",原始数据!C440)</f>
        <v/>
      </c>
      <c r="E440" s="8" t="str">
        <f>IF(原始数据!D440="","",原始数据!D440)</f>
        <v/>
      </c>
      <c r="F440" s="8" t="str">
        <f>IF(原始数据!E440="","",原始数据!E440)</f>
        <v/>
      </c>
      <c r="G440" s="8" t="str">
        <f>IF(原始数据!F440="","",原始数据!F440)</f>
        <v/>
      </c>
      <c r="H440" s="8">
        <f>IF(原始数据!G440="","",原始数据!G440)</f>
        <v>3</v>
      </c>
      <c r="I440" s="8" t="str">
        <f>IF(原始数据!H440="","",原始数据!H440)</f>
        <v>下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3"/>
      <c r="T440" s="13"/>
      <c r="U440" s="13"/>
      <c r="V440" s="14"/>
      <c r="W440" s="14"/>
      <c r="X440" s="14"/>
      <c r="Y440" s="13"/>
    </row>
    <row r="441" spans="1:25">
      <c r="A441" s="1">
        <f>输入错误检查!B440</f>
        <v>0</v>
      </c>
      <c r="C441" s="8" t="str">
        <f>IF(原始数据!B441="","",原始数据!B441)</f>
        <v/>
      </c>
      <c r="D441" s="8" t="str">
        <f>IF(原始数据!C441="","",原始数据!C441)</f>
        <v/>
      </c>
      <c r="E441" s="8" t="str">
        <f>IF(原始数据!D441="","",原始数据!D441)</f>
        <v/>
      </c>
      <c r="F441" s="8" t="str">
        <f>IF(原始数据!E441="","",原始数据!E441)</f>
        <v/>
      </c>
      <c r="G441" s="8" t="str">
        <f>IF(原始数据!F441="","",原始数据!F441)</f>
        <v/>
      </c>
      <c r="H441" s="8" t="str">
        <f>IF(原始数据!G441="","",原始数据!G441)</f>
        <v>加</v>
      </c>
      <c r="I441" s="8" t="str">
        <f>IF(原始数据!H441="","",原始数据!H441)</f>
        <v>上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3"/>
      <c r="T441" s="13"/>
      <c r="U441" s="13"/>
      <c r="V441" s="14"/>
      <c r="W441" s="14"/>
      <c r="X441" s="14"/>
      <c r="Y441" s="13"/>
    </row>
    <row r="442" spans="1:25">
      <c r="A442" s="1">
        <f>输入错误检查!B441</f>
        <v>0</v>
      </c>
      <c r="C442" s="8" t="str">
        <f>IF(原始数据!B442="","",原始数据!B442)</f>
        <v/>
      </c>
      <c r="D442" s="8" t="str">
        <f>IF(原始数据!C442="","",原始数据!C442)</f>
        <v/>
      </c>
      <c r="E442" s="8" t="str">
        <f>IF(原始数据!D442="","",原始数据!D442)</f>
        <v/>
      </c>
      <c r="F442" s="8" t="str">
        <f>IF(原始数据!E442="","",原始数据!E442)</f>
        <v/>
      </c>
      <c r="G442" s="8" t="str">
        <f>IF(原始数据!F442="","",原始数据!F442)</f>
        <v/>
      </c>
      <c r="H442" s="8" t="str">
        <f>IF(原始数据!G442="","",原始数据!G442)</f>
        <v>加</v>
      </c>
      <c r="I442" s="8" t="str">
        <f>IF(原始数据!H442="","",原始数据!H442)</f>
        <v>下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3"/>
      <c r="T442" s="13"/>
      <c r="U442" s="13"/>
      <c r="V442" s="14"/>
      <c r="W442" s="14"/>
      <c r="X442" s="14"/>
      <c r="Y442" s="13"/>
    </row>
    <row r="443" spans="1:25">
      <c r="A443" s="1">
        <f>输入错误检查!B442</f>
        <v>0</v>
      </c>
      <c r="C443" s="8" t="str">
        <f>IF(原始数据!B443="","",原始数据!B443)</f>
        <v/>
      </c>
      <c r="D443" s="8" t="str">
        <f>IF(原始数据!C443="","",原始数据!C443)</f>
        <v/>
      </c>
      <c r="E443" s="8" t="str">
        <f>IF(原始数据!D443="","",原始数据!D443)</f>
        <v/>
      </c>
      <c r="F443" s="8" t="str">
        <f>IF(原始数据!E443="","",原始数据!E443)</f>
        <v/>
      </c>
      <c r="G443" s="8" t="str">
        <f>IF(原始数据!F443="","",原始数据!F443)</f>
        <v/>
      </c>
      <c r="H443" s="8">
        <f>IF(原始数据!G443="","",原始数据!G443)</f>
        <v>1</v>
      </c>
      <c r="I443" s="8" t="str">
        <f>IF(原始数据!H443="","",原始数据!H443)</f>
        <v>上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3"/>
      <c r="T443" s="13"/>
      <c r="U443" s="13"/>
      <c r="V443" s="14"/>
      <c r="W443" s="14"/>
      <c r="X443" s="14"/>
      <c r="Y443" s="13"/>
    </row>
    <row r="444" spans="1:25">
      <c r="A444" s="1">
        <f>输入错误检查!B443</f>
        <v>0</v>
      </c>
      <c r="C444" s="8" t="str">
        <f>IF(原始数据!B444="","",原始数据!B444)</f>
        <v/>
      </c>
      <c r="D444" s="8" t="str">
        <f>IF(原始数据!C444="","",原始数据!C444)</f>
        <v/>
      </c>
      <c r="E444" s="8" t="str">
        <f>IF(原始数据!D444="","",原始数据!D444)</f>
        <v/>
      </c>
      <c r="F444" s="8" t="str">
        <f>IF(原始数据!E444="","",原始数据!E444)</f>
        <v/>
      </c>
      <c r="G444" s="8" t="str">
        <f>IF(原始数据!F444="","",原始数据!F444)</f>
        <v/>
      </c>
      <c r="H444" s="8">
        <f>IF(原始数据!G444="","",原始数据!G444)</f>
        <v>1</v>
      </c>
      <c r="I444" s="8" t="str">
        <f>IF(原始数据!H444="","",原始数据!H444)</f>
        <v>下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3"/>
      <c r="T444" s="13"/>
      <c r="U444" s="13"/>
      <c r="V444" s="14"/>
      <c r="W444" s="14"/>
      <c r="X444" s="14"/>
      <c r="Y444" s="13"/>
    </row>
    <row r="445" spans="1:25">
      <c r="A445" s="1">
        <f>输入错误检查!B444</f>
        <v>0</v>
      </c>
      <c r="C445" s="8" t="str">
        <f>IF(原始数据!B445="","",原始数据!B445)</f>
        <v/>
      </c>
      <c r="D445" s="8" t="str">
        <f>IF(原始数据!C445="","",原始数据!C445)</f>
        <v/>
      </c>
      <c r="E445" s="8" t="str">
        <f>IF(原始数据!D445="","",原始数据!D445)</f>
        <v/>
      </c>
      <c r="F445" s="8" t="str">
        <f>IF(原始数据!E445="","",原始数据!E445)</f>
        <v/>
      </c>
      <c r="G445" s="8" t="str">
        <f>IF(原始数据!F445="","",原始数据!F445)</f>
        <v/>
      </c>
      <c r="H445" s="8">
        <f>IF(原始数据!G445="","",原始数据!G445)</f>
        <v>2</v>
      </c>
      <c r="I445" s="8" t="str">
        <f>IF(原始数据!H445="","",原始数据!H445)</f>
        <v>上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3"/>
      <c r="T445" s="13"/>
      <c r="U445" s="13"/>
      <c r="V445" s="14"/>
      <c r="W445" s="14"/>
      <c r="X445" s="14"/>
      <c r="Y445" s="13"/>
    </row>
    <row r="446" spans="1:25">
      <c r="A446" s="1">
        <f>输入错误检查!B445</f>
        <v>0</v>
      </c>
      <c r="C446" s="8" t="str">
        <f>IF(原始数据!B446="","",原始数据!B446)</f>
        <v/>
      </c>
      <c r="D446" s="8" t="str">
        <f>IF(原始数据!C446="","",原始数据!C446)</f>
        <v/>
      </c>
      <c r="E446" s="8" t="str">
        <f>IF(原始数据!D446="","",原始数据!D446)</f>
        <v/>
      </c>
      <c r="F446" s="8" t="str">
        <f>IF(原始数据!E446="","",原始数据!E446)</f>
        <v/>
      </c>
      <c r="G446" s="8" t="str">
        <f>IF(原始数据!F446="","",原始数据!F446)</f>
        <v/>
      </c>
      <c r="H446" s="8">
        <f>IF(原始数据!G446="","",原始数据!G446)</f>
        <v>2</v>
      </c>
      <c r="I446" s="8" t="str">
        <f>IF(原始数据!H446="","",原始数据!H446)</f>
        <v>下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3"/>
      <c r="T446" s="13"/>
      <c r="U446" s="13"/>
      <c r="V446" s="14"/>
      <c r="W446" s="14"/>
      <c r="X446" s="14"/>
      <c r="Y446" s="13"/>
    </row>
    <row r="447" spans="1:25">
      <c r="A447" s="1">
        <f>输入错误检查!B446</f>
        <v>0</v>
      </c>
      <c r="C447" s="8" t="str">
        <f>IF(原始数据!B447="","",原始数据!B447)</f>
        <v/>
      </c>
      <c r="D447" s="8" t="str">
        <f>IF(原始数据!C447="","",原始数据!C447)</f>
        <v/>
      </c>
      <c r="E447" s="8" t="str">
        <f>IF(原始数据!D447="","",原始数据!D447)</f>
        <v/>
      </c>
      <c r="F447" s="8" t="str">
        <f>IF(原始数据!E447="","",原始数据!E447)</f>
        <v/>
      </c>
      <c r="G447" s="8" t="str">
        <f>IF(原始数据!F447="","",原始数据!F447)</f>
        <v/>
      </c>
      <c r="H447" s="8">
        <f>IF(原始数据!G447="","",原始数据!G447)</f>
        <v>3</v>
      </c>
      <c r="I447" s="8" t="str">
        <f>IF(原始数据!H447="","",原始数据!H447)</f>
        <v>上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3"/>
      <c r="T447" s="13"/>
      <c r="U447" s="13"/>
      <c r="V447" s="14"/>
      <c r="W447" s="14"/>
      <c r="X447" s="14"/>
      <c r="Y447" s="13"/>
    </row>
    <row r="448" spans="1:25">
      <c r="A448" s="1">
        <f>输入错误检查!B447</f>
        <v>0</v>
      </c>
      <c r="C448" s="8" t="str">
        <f>IF(原始数据!B448="","",原始数据!B448)</f>
        <v/>
      </c>
      <c r="D448" s="8" t="str">
        <f>IF(原始数据!C448="","",原始数据!C448)</f>
        <v/>
      </c>
      <c r="E448" s="8" t="str">
        <f>IF(原始数据!D448="","",原始数据!D448)</f>
        <v/>
      </c>
      <c r="F448" s="8" t="str">
        <f>IF(原始数据!E448="","",原始数据!E448)</f>
        <v/>
      </c>
      <c r="G448" s="8" t="str">
        <f>IF(原始数据!F448="","",原始数据!F448)</f>
        <v/>
      </c>
      <c r="H448" s="8">
        <f>IF(原始数据!G448="","",原始数据!G448)</f>
        <v>3</v>
      </c>
      <c r="I448" s="8" t="str">
        <f>IF(原始数据!H448="","",原始数据!H448)</f>
        <v>下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3"/>
      <c r="T448" s="13"/>
      <c r="U448" s="13"/>
      <c r="V448" s="14"/>
      <c r="W448" s="14"/>
      <c r="X448" s="14"/>
      <c r="Y448" s="13"/>
    </row>
    <row r="449" spans="1:25">
      <c r="A449" s="1">
        <f>输入错误检查!B448</f>
        <v>0</v>
      </c>
      <c r="C449" s="8" t="str">
        <f>IF(原始数据!B449="","",原始数据!B449)</f>
        <v/>
      </c>
      <c r="D449" s="8" t="str">
        <f>IF(原始数据!C449="","",原始数据!C449)</f>
        <v/>
      </c>
      <c r="E449" s="8" t="str">
        <f>IF(原始数据!D449="","",原始数据!D449)</f>
        <v/>
      </c>
      <c r="F449" s="8" t="str">
        <f>IF(原始数据!E449="","",原始数据!E449)</f>
        <v/>
      </c>
      <c r="G449" s="8" t="str">
        <f>IF(原始数据!F449="","",原始数据!F449)</f>
        <v/>
      </c>
      <c r="H449" s="8" t="str">
        <f>IF(原始数据!G449="","",原始数据!G449)</f>
        <v>加</v>
      </c>
      <c r="I449" s="8" t="str">
        <f>IF(原始数据!H449="","",原始数据!H449)</f>
        <v>上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3"/>
      <c r="T449" s="13"/>
      <c r="U449" s="13"/>
      <c r="V449" s="14"/>
      <c r="W449" s="14"/>
      <c r="X449" s="14"/>
      <c r="Y449" s="13"/>
    </row>
    <row r="450" spans="1:25">
      <c r="A450" s="1">
        <f>输入错误检查!B449</f>
        <v>0</v>
      </c>
      <c r="C450" s="8" t="str">
        <f>IF(原始数据!B450="","",原始数据!B450)</f>
        <v/>
      </c>
      <c r="D450" s="8" t="str">
        <f>IF(原始数据!C450="","",原始数据!C450)</f>
        <v/>
      </c>
      <c r="E450" s="8" t="str">
        <f>IF(原始数据!D450="","",原始数据!D450)</f>
        <v/>
      </c>
      <c r="F450" s="8" t="str">
        <f>IF(原始数据!E450="","",原始数据!E450)</f>
        <v/>
      </c>
      <c r="G450" s="8" t="str">
        <f>IF(原始数据!F450="","",原始数据!F450)</f>
        <v/>
      </c>
      <c r="H450" s="8" t="str">
        <f>IF(原始数据!G450="","",原始数据!G450)</f>
        <v>加</v>
      </c>
      <c r="I450" s="8" t="str">
        <f>IF(原始数据!H450="","",原始数据!H450)</f>
        <v>下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3"/>
      <c r="T450" s="13"/>
      <c r="U450" s="13"/>
      <c r="V450" s="14"/>
      <c r="W450" s="14"/>
      <c r="X450" s="14"/>
      <c r="Y450" s="13"/>
    </row>
    <row r="451" spans="1:25">
      <c r="A451" s="1">
        <f>输入错误检查!B450</f>
        <v>0</v>
      </c>
      <c r="C451" s="8" t="str">
        <f>IF(原始数据!B451="","",原始数据!B451)</f>
        <v/>
      </c>
      <c r="D451" s="8" t="str">
        <f>IF(原始数据!C451="","",原始数据!C451)</f>
        <v/>
      </c>
      <c r="E451" s="8" t="str">
        <f>IF(原始数据!D451="","",原始数据!D451)</f>
        <v/>
      </c>
      <c r="F451" s="8" t="str">
        <f>IF(原始数据!E451="","",原始数据!E451)</f>
        <v/>
      </c>
      <c r="G451" s="8" t="str">
        <f>IF(原始数据!F451="","",原始数据!F451)</f>
        <v/>
      </c>
      <c r="H451" s="8">
        <f>IF(原始数据!G451="","",原始数据!G451)</f>
        <v>1</v>
      </c>
      <c r="I451" s="8" t="str">
        <f>IF(原始数据!H451="","",原始数据!H451)</f>
        <v>上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3"/>
      <c r="T451" s="13"/>
      <c r="U451" s="13"/>
      <c r="V451" s="14"/>
      <c r="W451" s="14"/>
      <c r="X451" s="14"/>
      <c r="Y451" s="13"/>
    </row>
    <row r="452" spans="1:25">
      <c r="A452" s="1">
        <f>输入错误检查!B451</f>
        <v>0</v>
      </c>
      <c r="C452" s="8" t="str">
        <f>IF(原始数据!B452="","",原始数据!B452)</f>
        <v/>
      </c>
      <c r="D452" s="8" t="str">
        <f>IF(原始数据!C452="","",原始数据!C452)</f>
        <v/>
      </c>
      <c r="E452" s="8" t="str">
        <f>IF(原始数据!D452="","",原始数据!D452)</f>
        <v/>
      </c>
      <c r="F452" s="8" t="str">
        <f>IF(原始数据!E452="","",原始数据!E452)</f>
        <v/>
      </c>
      <c r="G452" s="8" t="str">
        <f>IF(原始数据!F452="","",原始数据!F452)</f>
        <v/>
      </c>
      <c r="H452" s="8">
        <f>IF(原始数据!G452="","",原始数据!G452)</f>
        <v>1</v>
      </c>
      <c r="I452" s="8" t="str">
        <f>IF(原始数据!H452="","",原始数据!H452)</f>
        <v>下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3"/>
      <c r="T452" s="13"/>
      <c r="U452" s="13"/>
      <c r="V452" s="14"/>
      <c r="W452" s="14"/>
      <c r="X452" s="14"/>
      <c r="Y452" s="13"/>
    </row>
    <row r="453" spans="1:25">
      <c r="A453" s="1">
        <f>输入错误检查!B452</f>
        <v>0</v>
      </c>
      <c r="C453" s="8" t="str">
        <f>IF(原始数据!B453="","",原始数据!B453)</f>
        <v/>
      </c>
      <c r="D453" s="8" t="str">
        <f>IF(原始数据!C453="","",原始数据!C453)</f>
        <v/>
      </c>
      <c r="E453" s="8" t="str">
        <f>IF(原始数据!D453="","",原始数据!D453)</f>
        <v/>
      </c>
      <c r="F453" s="8" t="str">
        <f>IF(原始数据!E453="","",原始数据!E453)</f>
        <v/>
      </c>
      <c r="G453" s="8" t="str">
        <f>IF(原始数据!F453="","",原始数据!F453)</f>
        <v/>
      </c>
      <c r="H453" s="8">
        <f>IF(原始数据!G453="","",原始数据!G453)</f>
        <v>2</v>
      </c>
      <c r="I453" s="8" t="str">
        <f>IF(原始数据!H453="","",原始数据!H453)</f>
        <v>上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3"/>
      <c r="T453" s="13"/>
      <c r="U453" s="13"/>
      <c r="V453" s="14"/>
      <c r="W453" s="14"/>
      <c r="X453" s="14"/>
      <c r="Y453" s="13"/>
    </row>
    <row r="454" spans="1:25">
      <c r="A454" s="1">
        <f>输入错误检查!B453</f>
        <v>0</v>
      </c>
      <c r="C454" s="8" t="str">
        <f>IF(原始数据!B454="","",原始数据!B454)</f>
        <v/>
      </c>
      <c r="D454" s="8" t="str">
        <f>IF(原始数据!C454="","",原始数据!C454)</f>
        <v/>
      </c>
      <c r="E454" s="8" t="str">
        <f>IF(原始数据!D454="","",原始数据!D454)</f>
        <v/>
      </c>
      <c r="F454" s="8" t="str">
        <f>IF(原始数据!E454="","",原始数据!E454)</f>
        <v/>
      </c>
      <c r="G454" s="8" t="str">
        <f>IF(原始数据!F454="","",原始数据!F454)</f>
        <v/>
      </c>
      <c r="H454" s="8">
        <f>IF(原始数据!G454="","",原始数据!G454)</f>
        <v>2</v>
      </c>
      <c r="I454" s="8" t="str">
        <f>IF(原始数据!H454="","",原始数据!H454)</f>
        <v>下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3"/>
      <c r="T454" s="13"/>
      <c r="U454" s="13"/>
      <c r="V454" s="14"/>
      <c r="W454" s="14"/>
      <c r="X454" s="14"/>
      <c r="Y454" s="13"/>
    </row>
    <row r="455" spans="1:25">
      <c r="A455" s="1">
        <f>输入错误检查!B454</f>
        <v>0</v>
      </c>
      <c r="C455" s="8" t="str">
        <f>IF(原始数据!B455="","",原始数据!B455)</f>
        <v/>
      </c>
      <c r="D455" s="8" t="str">
        <f>IF(原始数据!C455="","",原始数据!C455)</f>
        <v/>
      </c>
      <c r="E455" s="8" t="str">
        <f>IF(原始数据!D455="","",原始数据!D455)</f>
        <v/>
      </c>
      <c r="F455" s="8" t="str">
        <f>IF(原始数据!E455="","",原始数据!E455)</f>
        <v/>
      </c>
      <c r="G455" s="8" t="str">
        <f>IF(原始数据!F455="","",原始数据!F455)</f>
        <v/>
      </c>
      <c r="H455" s="8">
        <f>IF(原始数据!G455="","",原始数据!G455)</f>
        <v>3</v>
      </c>
      <c r="I455" s="8" t="str">
        <f>IF(原始数据!H455="","",原始数据!H455)</f>
        <v>上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3"/>
      <c r="T455" s="13"/>
      <c r="U455" s="13"/>
      <c r="V455" s="14"/>
      <c r="W455" s="14"/>
      <c r="X455" s="14"/>
      <c r="Y455" s="13"/>
    </row>
    <row r="456" spans="1:25">
      <c r="A456" s="1">
        <f>输入错误检查!B455</f>
        <v>0</v>
      </c>
      <c r="C456" s="8" t="str">
        <f>IF(原始数据!B456="","",原始数据!B456)</f>
        <v/>
      </c>
      <c r="D456" s="8" t="str">
        <f>IF(原始数据!C456="","",原始数据!C456)</f>
        <v/>
      </c>
      <c r="E456" s="8" t="str">
        <f>IF(原始数据!D456="","",原始数据!D456)</f>
        <v/>
      </c>
      <c r="F456" s="8" t="str">
        <f>IF(原始数据!E456="","",原始数据!E456)</f>
        <v/>
      </c>
      <c r="G456" s="8" t="str">
        <f>IF(原始数据!F456="","",原始数据!F456)</f>
        <v/>
      </c>
      <c r="H456" s="8">
        <f>IF(原始数据!G456="","",原始数据!G456)</f>
        <v>3</v>
      </c>
      <c r="I456" s="8" t="str">
        <f>IF(原始数据!H456="","",原始数据!H456)</f>
        <v>下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3"/>
      <c r="T456" s="13"/>
      <c r="U456" s="13"/>
      <c r="V456" s="14"/>
      <c r="W456" s="14"/>
      <c r="X456" s="14"/>
      <c r="Y456" s="13"/>
    </row>
    <row r="457" spans="1:25">
      <c r="A457" s="1">
        <f>输入错误检查!B456</f>
        <v>0</v>
      </c>
      <c r="C457" s="8" t="str">
        <f>IF(原始数据!B457="","",原始数据!B457)</f>
        <v/>
      </c>
      <c r="D457" s="8" t="str">
        <f>IF(原始数据!C457="","",原始数据!C457)</f>
        <v/>
      </c>
      <c r="E457" s="8" t="str">
        <f>IF(原始数据!D457="","",原始数据!D457)</f>
        <v/>
      </c>
      <c r="F457" s="8" t="str">
        <f>IF(原始数据!E457="","",原始数据!E457)</f>
        <v/>
      </c>
      <c r="G457" s="8" t="str">
        <f>IF(原始数据!F457="","",原始数据!F457)</f>
        <v/>
      </c>
      <c r="H457" s="8" t="str">
        <f>IF(原始数据!G457="","",原始数据!G457)</f>
        <v>加</v>
      </c>
      <c r="I457" s="8" t="str">
        <f>IF(原始数据!H457="","",原始数据!H457)</f>
        <v>上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3"/>
      <c r="T457" s="13"/>
      <c r="U457" s="13"/>
      <c r="V457" s="14"/>
      <c r="W457" s="14"/>
      <c r="X457" s="14"/>
      <c r="Y457" s="13"/>
    </row>
    <row r="458" spans="1:25">
      <c r="A458" s="1">
        <f>输入错误检查!B457</f>
        <v>0</v>
      </c>
      <c r="C458" s="8" t="str">
        <f>IF(原始数据!B458="","",原始数据!B458)</f>
        <v/>
      </c>
      <c r="D458" s="8" t="str">
        <f>IF(原始数据!C458="","",原始数据!C458)</f>
        <v/>
      </c>
      <c r="E458" s="8" t="str">
        <f>IF(原始数据!D458="","",原始数据!D458)</f>
        <v/>
      </c>
      <c r="F458" s="8" t="str">
        <f>IF(原始数据!E458="","",原始数据!E458)</f>
        <v/>
      </c>
      <c r="G458" s="8" t="str">
        <f>IF(原始数据!F458="","",原始数据!F458)</f>
        <v/>
      </c>
      <c r="H458" s="8" t="str">
        <f>IF(原始数据!G458="","",原始数据!G458)</f>
        <v>加</v>
      </c>
      <c r="I458" s="8" t="str">
        <f>IF(原始数据!H458="","",原始数据!H458)</f>
        <v>下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3"/>
      <c r="T458" s="13"/>
      <c r="U458" s="13"/>
      <c r="V458" s="14"/>
      <c r="W458" s="14"/>
      <c r="X458" s="14"/>
      <c r="Y458" s="13"/>
    </row>
    <row r="459" spans="1:25">
      <c r="A459" s="1">
        <f>输入错误检查!B458</f>
        <v>0</v>
      </c>
      <c r="C459" s="8" t="str">
        <f>IF(原始数据!B459="","",原始数据!B459)</f>
        <v/>
      </c>
      <c r="D459" s="8" t="str">
        <f>IF(原始数据!C459="","",原始数据!C459)</f>
        <v/>
      </c>
      <c r="E459" s="8" t="str">
        <f>IF(原始数据!D459="","",原始数据!D459)</f>
        <v/>
      </c>
      <c r="F459" s="8" t="str">
        <f>IF(原始数据!E459="","",原始数据!E459)</f>
        <v/>
      </c>
      <c r="G459" s="8" t="str">
        <f>IF(原始数据!F459="","",原始数据!F459)</f>
        <v/>
      </c>
      <c r="H459" s="8">
        <f>IF(原始数据!G459="","",原始数据!G459)</f>
        <v>1</v>
      </c>
      <c r="I459" s="8" t="str">
        <f>IF(原始数据!H459="","",原始数据!H459)</f>
        <v>上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3"/>
      <c r="T459" s="13"/>
      <c r="U459" s="13"/>
      <c r="V459" s="14"/>
      <c r="W459" s="14"/>
      <c r="X459" s="14"/>
      <c r="Y459" s="13"/>
    </row>
    <row r="460" spans="1:25">
      <c r="A460" s="1">
        <f>输入错误检查!B459</f>
        <v>0</v>
      </c>
      <c r="C460" s="8" t="str">
        <f>IF(原始数据!B460="","",原始数据!B460)</f>
        <v/>
      </c>
      <c r="D460" s="8" t="str">
        <f>IF(原始数据!C460="","",原始数据!C460)</f>
        <v/>
      </c>
      <c r="E460" s="8" t="str">
        <f>IF(原始数据!D460="","",原始数据!D460)</f>
        <v/>
      </c>
      <c r="F460" s="8" t="str">
        <f>IF(原始数据!E460="","",原始数据!E460)</f>
        <v/>
      </c>
      <c r="G460" s="8" t="str">
        <f>IF(原始数据!F460="","",原始数据!F460)</f>
        <v/>
      </c>
      <c r="H460" s="8">
        <f>IF(原始数据!G460="","",原始数据!G460)</f>
        <v>1</v>
      </c>
      <c r="I460" s="8" t="str">
        <f>IF(原始数据!H460="","",原始数据!H460)</f>
        <v>下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3"/>
      <c r="T460" s="13"/>
      <c r="U460" s="13"/>
      <c r="V460" s="14"/>
      <c r="W460" s="14"/>
      <c r="X460" s="14"/>
      <c r="Y460" s="13"/>
    </row>
    <row r="461" spans="1:25">
      <c r="A461" s="1">
        <f>输入错误检查!B460</f>
        <v>0</v>
      </c>
      <c r="C461" s="8" t="str">
        <f>IF(原始数据!B461="","",原始数据!B461)</f>
        <v/>
      </c>
      <c r="D461" s="8" t="str">
        <f>IF(原始数据!C461="","",原始数据!C461)</f>
        <v/>
      </c>
      <c r="E461" s="8" t="str">
        <f>IF(原始数据!D461="","",原始数据!D461)</f>
        <v/>
      </c>
      <c r="F461" s="8" t="str">
        <f>IF(原始数据!E461="","",原始数据!E461)</f>
        <v/>
      </c>
      <c r="G461" s="8" t="str">
        <f>IF(原始数据!F461="","",原始数据!F461)</f>
        <v/>
      </c>
      <c r="H461" s="8">
        <f>IF(原始数据!G461="","",原始数据!G461)</f>
        <v>2</v>
      </c>
      <c r="I461" s="8" t="str">
        <f>IF(原始数据!H461="","",原始数据!H461)</f>
        <v>上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3"/>
      <c r="T461" s="13"/>
      <c r="U461" s="13"/>
      <c r="V461" s="14"/>
      <c r="W461" s="14"/>
      <c r="X461" s="14"/>
      <c r="Y461" s="13"/>
    </row>
    <row r="462" spans="1:25">
      <c r="A462" s="1">
        <f>输入错误检查!B461</f>
        <v>0</v>
      </c>
      <c r="C462" s="8" t="str">
        <f>IF(原始数据!B462="","",原始数据!B462)</f>
        <v/>
      </c>
      <c r="D462" s="8" t="str">
        <f>IF(原始数据!C462="","",原始数据!C462)</f>
        <v/>
      </c>
      <c r="E462" s="8" t="str">
        <f>IF(原始数据!D462="","",原始数据!D462)</f>
        <v/>
      </c>
      <c r="F462" s="8" t="str">
        <f>IF(原始数据!E462="","",原始数据!E462)</f>
        <v/>
      </c>
      <c r="G462" s="8" t="str">
        <f>IF(原始数据!F462="","",原始数据!F462)</f>
        <v/>
      </c>
      <c r="H462" s="8">
        <f>IF(原始数据!G462="","",原始数据!G462)</f>
        <v>2</v>
      </c>
      <c r="I462" s="8" t="str">
        <f>IF(原始数据!H462="","",原始数据!H462)</f>
        <v>下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3"/>
      <c r="T462" s="13"/>
      <c r="U462" s="13"/>
      <c r="V462" s="14"/>
      <c r="W462" s="14"/>
      <c r="X462" s="14"/>
      <c r="Y462" s="13"/>
    </row>
    <row r="463" spans="1:25">
      <c r="A463" s="1">
        <f>输入错误检查!B462</f>
        <v>0</v>
      </c>
      <c r="C463" s="8" t="str">
        <f>IF(原始数据!B463="","",原始数据!B463)</f>
        <v/>
      </c>
      <c r="D463" s="8" t="str">
        <f>IF(原始数据!C463="","",原始数据!C463)</f>
        <v/>
      </c>
      <c r="E463" s="8" t="str">
        <f>IF(原始数据!D463="","",原始数据!D463)</f>
        <v/>
      </c>
      <c r="F463" s="8" t="str">
        <f>IF(原始数据!E463="","",原始数据!E463)</f>
        <v/>
      </c>
      <c r="G463" s="8" t="str">
        <f>IF(原始数据!F463="","",原始数据!F463)</f>
        <v/>
      </c>
      <c r="H463" s="8">
        <f>IF(原始数据!G463="","",原始数据!G463)</f>
        <v>3</v>
      </c>
      <c r="I463" s="8" t="str">
        <f>IF(原始数据!H463="","",原始数据!H463)</f>
        <v>上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3"/>
      <c r="T463" s="13"/>
      <c r="U463" s="13"/>
      <c r="V463" s="14"/>
      <c r="W463" s="14"/>
      <c r="X463" s="14"/>
      <c r="Y463" s="13"/>
    </row>
    <row r="464" spans="1:25">
      <c r="A464" s="1">
        <f>输入错误检查!B463</f>
        <v>0</v>
      </c>
      <c r="C464" s="8" t="str">
        <f>IF(原始数据!B464="","",原始数据!B464)</f>
        <v/>
      </c>
      <c r="D464" s="8" t="str">
        <f>IF(原始数据!C464="","",原始数据!C464)</f>
        <v/>
      </c>
      <c r="E464" s="8" t="str">
        <f>IF(原始数据!D464="","",原始数据!D464)</f>
        <v/>
      </c>
      <c r="F464" s="8" t="str">
        <f>IF(原始数据!E464="","",原始数据!E464)</f>
        <v/>
      </c>
      <c r="G464" s="8" t="str">
        <f>IF(原始数据!F464="","",原始数据!F464)</f>
        <v/>
      </c>
      <c r="H464" s="8">
        <f>IF(原始数据!G464="","",原始数据!G464)</f>
        <v>3</v>
      </c>
      <c r="I464" s="8" t="str">
        <f>IF(原始数据!H464="","",原始数据!H464)</f>
        <v>下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3"/>
      <c r="T464" s="13"/>
      <c r="U464" s="13"/>
      <c r="V464" s="14"/>
      <c r="W464" s="14"/>
      <c r="X464" s="14"/>
      <c r="Y464" s="13"/>
    </row>
    <row r="465" spans="1:25">
      <c r="A465" s="1">
        <f>输入错误检查!B464</f>
        <v>0</v>
      </c>
      <c r="C465" s="8" t="str">
        <f>IF(原始数据!B465="","",原始数据!B465)</f>
        <v/>
      </c>
      <c r="D465" s="8" t="str">
        <f>IF(原始数据!C465="","",原始数据!C465)</f>
        <v/>
      </c>
      <c r="E465" s="8" t="str">
        <f>IF(原始数据!D465="","",原始数据!D465)</f>
        <v/>
      </c>
      <c r="F465" s="8" t="str">
        <f>IF(原始数据!E465="","",原始数据!E465)</f>
        <v/>
      </c>
      <c r="G465" s="8" t="str">
        <f>IF(原始数据!F465="","",原始数据!F465)</f>
        <v/>
      </c>
      <c r="H465" s="8" t="str">
        <f>IF(原始数据!G465="","",原始数据!G465)</f>
        <v>加</v>
      </c>
      <c r="I465" s="8" t="str">
        <f>IF(原始数据!H465="","",原始数据!H465)</f>
        <v>上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3"/>
      <c r="T465" s="13"/>
      <c r="U465" s="13"/>
      <c r="V465" s="14"/>
      <c r="W465" s="14"/>
      <c r="X465" s="14"/>
      <c r="Y465" s="13"/>
    </row>
    <row r="466" spans="1:25">
      <c r="A466" s="1">
        <f>输入错误检查!B465</f>
        <v>0</v>
      </c>
      <c r="C466" s="8" t="str">
        <f>IF(原始数据!B466="","",原始数据!B466)</f>
        <v/>
      </c>
      <c r="D466" s="8" t="str">
        <f>IF(原始数据!C466="","",原始数据!C466)</f>
        <v/>
      </c>
      <c r="E466" s="8" t="str">
        <f>IF(原始数据!D466="","",原始数据!D466)</f>
        <v/>
      </c>
      <c r="F466" s="8" t="str">
        <f>IF(原始数据!E466="","",原始数据!E466)</f>
        <v/>
      </c>
      <c r="G466" s="8" t="str">
        <f>IF(原始数据!F466="","",原始数据!F466)</f>
        <v/>
      </c>
      <c r="H466" s="8" t="str">
        <f>IF(原始数据!G466="","",原始数据!G466)</f>
        <v>加</v>
      </c>
      <c r="I466" s="8" t="str">
        <f>IF(原始数据!H466="","",原始数据!H466)</f>
        <v>下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3"/>
      <c r="T466" s="13"/>
      <c r="U466" s="13"/>
      <c r="V466" s="14"/>
      <c r="W466" s="14"/>
      <c r="X466" s="14"/>
      <c r="Y466" s="13"/>
    </row>
    <row r="467" spans="1:25">
      <c r="A467" s="1">
        <f>输入错误检查!B466</f>
        <v>0</v>
      </c>
      <c r="C467" s="8" t="str">
        <f>IF(原始数据!B467="","",原始数据!B467)</f>
        <v/>
      </c>
      <c r="D467" s="8" t="str">
        <f>IF(原始数据!C467="","",原始数据!C467)</f>
        <v/>
      </c>
      <c r="E467" s="8" t="str">
        <f>IF(原始数据!D467="","",原始数据!D467)</f>
        <v/>
      </c>
      <c r="F467" s="8" t="str">
        <f>IF(原始数据!E467="","",原始数据!E467)</f>
        <v/>
      </c>
      <c r="G467" s="8" t="str">
        <f>IF(原始数据!F467="","",原始数据!F467)</f>
        <v/>
      </c>
      <c r="H467" s="8">
        <f>IF(原始数据!G467="","",原始数据!G467)</f>
        <v>1</v>
      </c>
      <c r="I467" s="8" t="str">
        <f>IF(原始数据!H467="","",原始数据!H467)</f>
        <v>上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3"/>
      <c r="T467" s="13"/>
      <c r="U467" s="13"/>
      <c r="V467" s="14"/>
      <c r="W467" s="14"/>
      <c r="X467" s="14"/>
      <c r="Y467" s="13"/>
    </row>
    <row r="468" spans="1:25">
      <c r="A468" s="1">
        <f>输入错误检查!B467</f>
        <v>0</v>
      </c>
      <c r="C468" s="8" t="str">
        <f>IF(原始数据!B468="","",原始数据!B468)</f>
        <v/>
      </c>
      <c r="D468" s="8" t="str">
        <f>IF(原始数据!C468="","",原始数据!C468)</f>
        <v/>
      </c>
      <c r="E468" s="8" t="str">
        <f>IF(原始数据!D468="","",原始数据!D468)</f>
        <v/>
      </c>
      <c r="F468" s="8" t="str">
        <f>IF(原始数据!E468="","",原始数据!E468)</f>
        <v/>
      </c>
      <c r="G468" s="8" t="str">
        <f>IF(原始数据!F468="","",原始数据!F468)</f>
        <v/>
      </c>
      <c r="H468" s="8">
        <f>IF(原始数据!G468="","",原始数据!G468)</f>
        <v>1</v>
      </c>
      <c r="I468" s="8" t="str">
        <f>IF(原始数据!H468="","",原始数据!H468)</f>
        <v>下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3"/>
      <c r="T468" s="13"/>
      <c r="U468" s="13"/>
      <c r="V468" s="14"/>
      <c r="W468" s="14"/>
      <c r="X468" s="14"/>
      <c r="Y468" s="13"/>
    </row>
    <row r="469" spans="1:25">
      <c r="A469" s="1">
        <f>输入错误检查!B468</f>
        <v>0</v>
      </c>
      <c r="C469" s="8" t="str">
        <f>IF(原始数据!B469="","",原始数据!B469)</f>
        <v/>
      </c>
      <c r="D469" s="8" t="str">
        <f>IF(原始数据!C469="","",原始数据!C469)</f>
        <v/>
      </c>
      <c r="E469" s="8" t="str">
        <f>IF(原始数据!D469="","",原始数据!D469)</f>
        <v/>
      </c>
      <c r="F469" s="8" t="str">
        <f>IF(原始数据!E469="","",原始数据!E469)</f>
        <v/>
      </c>
      <c r="G469" s="8" t="str">
        <f>IF(原始数据!F469="","",原始数据!F469)</f>
        <v/>
      </c>
      <c r="H469" s="8">
        <f>IF(原始数据!G469="","",原始数据!G469)</f>
        <v>2</v>
      </c>
      <c r="I469" s="8" t="str">
        <f>IF(原始数据!H469="","",原始数据!H469)</f>
        <v>上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3"/>
      <c r="T469" s="13"/>
      <c r="U469" s="13"/>
      <c r="V469" s="14"/>
      <c r="W469" s="14"/>
      <c r="X469" s="14"/>
      <c r="Y469" s="13"/>
    </row>
    <row r="470" spans="1:25">
      <c r="A470" s="1">
        <f>输入错误检查!B469</f>
        <v>0</v>
      </c>
      <c r="C470" s="8" t="str">
        <f>IF(原始数据!B470="","",原始数据!B470)</f>
        <v/>
      </c>
      <c r="D470" s="8" t="str">
        <f>IF(原始数据!C470="","",原始数据!C470)</f>
        <v/>
      </c>
      <c r="E470" s="8" t="str">
        <f>IF(原始数据!D470="","",原始数据!D470)</f>
        <v/>
      </c>
      <c r="F470" s="8" t="str">
        <f>IF(原始数据!E470="","",原始数据!E470)</f>
        <v/>
      </c>
      <c r="G470" s="8" t="str">
        <f>IF(原始数据!F470="","",原始数据!F470)</f>
        <v/>
      </c>
      <c r="H470" s="8">
        <f>IF(原始数据!G470="","",原始数据!G470)</f>
        <v>2</v>
      </c>
      <c r="I470" s="8" t="str">
        <f>IF(原始数据!H470="","",原始数据!H470)</f>
        <v>下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3"/>
      <c r="T470" s="13"/>
      <c r="U470" s="13"/>
      <c r="V470" s="14"/>
      <c r="W470" s="14"/>
      <c r="X470" s="14"/>
      <c r="Y470" s="13"/>
    </row>
    <row r="471" spans="1:25">
      <c r="A471" s="1">
        <f>输入错误检查!B470</f>
        <v>0</v>
      </c>
      <c r="C471" s="8" t="str">
        <f>IF(原始数据!B471="","",原始数据!B471)</f>
        <v/>
      </c>
      <c r="D471" s="8" t="str">
        <f>IF(原始数据!C471="","",原始数据!C471)</f>
        <v/>
      </c>
      <c r="E471" s="8" t="str">
        <f>IF(原始数据!D471="","",原始数据!D471)</f>
        <v/>
      </c>
      <c r="F471" s="8" t="str">
        <f>IF(原始数据!E471="","",原始数据!E471)</f>
        <v/>
      </c>
      <c r="G471" s="8" t="str">
        <f>IF(原始数据!F471="","",原始数据!F471)</f>
        <v/>
      </c>
      <c r="H471" s="8">
        <f>IF(原始数据!G471="","",原始数据!G471)</f>
        <v>3</v>
      </c>
      <c r="I471" s="8" t="str">
        <f>IF(原始数据!H471="","",原始数据!H471)</f>
        <v>上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3"/>
      <c r="T471" s="13"/>
      <c r="U471" s="13"/>
      <c r="V471" s="14"/>
      <c r="W471" s="14"/>
      <c r="X471" s="14"/>
      <c r="Y471" s="13"/>
    </row>
    <row r="472" spans="1:25">
      <c r="A472" s="1">
        <f>输入错误检查!B471</f>
        <v>0</v>
      </c>
      <c r="C472" s="8" t="str">
        <f>IF(原始数据!B472="","",原始数据!B472)</f>
        <v/>
      </c>
      <c r="D472" s="8" t="str">
        <f>IF(原始数据!C472="","",原始数据!C472)</f>
        <v/>
      </c>
      <c r="E472" s="8" t="str">
        <f>IF(原始数据!D472="","",原始数据!D472)</f>
        <v/>
      </c>
      <c r="F472" s="8" t="str">
        <f>IF(原始数据!E472="","",原始数据!E472)</f>
        <v/>
      </c>
      <c r="G472" s="8" t="str">
        <f>IF(原始数据!F472="","",原始数据!F472)</f>
        <v/>
      </c>
      <c r="H472" s="8">
        <f>IF(原始数据!G472="","",原始数据!G472)</f>
        <v>3</v>
      </c>
      <c r="I472" s="8" t="str">
        <f>IF(原始数据!H472="","",原始数据!H472)</f>
        <v>下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3"/>
      <c r="T472" s="13"/>
      <c r="U472" s="13"/>
      <c r="V472" s="14"/>
      <c r="W472" s="14"/>
      <c r="X472" s="14"/>
      <c r="Y472" s="13"/>
    </row>
    <row r="473" spans="1:25">
      <c r="A473" s="1">
        <f>输入错误检查!B472</f>
        <v>0</v>
      </c>
      <c r="C473" s="8" t="str">
        <f>IF(原始数据!B473="","",原始数据!B473)</f>
        <v/>
      </c>
      <c r="D473" s="8" t="str">
        <f>IF(原始数据!C473="","",原始数据!C473)</f>
        <v/>
      </c>
      <c r="E473" s="8" t="str">
        <f>IF(原始数据!D473="","",原始数据!D473)</f>
        <v/>
      </c>
      <c r="F473" s="8" t="str">
        <f>IF(原始数据!E473="","",原始数据!E473)</f>
        <v/>
      </c>
      <c r="G473" s="8" t="str">
        <f>IF(原始数据!F473="","",原始数据!F473)</f>
        <v/>
      </c>
      <c r="H473" s="8" t="str">
        <f>IF(原始数据!G473="","",原始数据!G473)</f>
        <v>加</v>
      </c>
      <c r="I473" s="8" t="str">
        <f>IF(原始数据!H473="","",原始数据!H473)</f>
        <v>上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3"/>
      <c r="T473" s="13"/>
      <c r="U473" s="13"/>
      <c r="V473" s="14"/>
      <c r="W473" s="14"/>
      <c r="X473" s="14"/>
      <c r="Y473" s="13"/>
    </row>
    <row r="474" spans="1:25">
      <c r="A474" s="1">
        <f>输入错误检查!B473</f>
        <v>0</v>
      </c>
      <c r="C474" s="8" t="str">
        <f>IF(原始数据!B474="","",原始数据!B474)</f>
        <v/>
      </c>
      <c r="D474" s="8" t="str">
        <f>IF(原始数据!C474="","",原始数据!C474)</f>
        <v/>
      </c>
      <c r="E474" s="8" t="str">
        <f>IF(原始数据!D474="","",原始数据!D474)</f>
        <v/>
      </c>
      <c r="F474" s="8" t="str">
        <f>IF(原始数据!E474="","",原始数据!E474)</f>
        <v/>
      </c>
      <c r="G474" s="8" t="str">
        <f>IF(原始数据!F474="","",原始数据!F474)</f>
        <v/>
      </c>
      <c r="H474" s="8" t="str">
        <f>IF(原始数据!G474="","",原始数据!G474)</f>
        <v>加</v>
      </c>
      <c r="I474" s="8" t="str">
        <f>IF(原始数据!H474="","",原始数据!H474)</f>
        <v>下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3"/>
      <c r="T474" s="13"/>
      <c r="U474" s="13"/>
      <c r="V474" s="14"/>
      <c r="W474" s="14"/>
      <c r="X474" s="14"/>
      <c r="Y474" s="13"/>
    </row>
    <row r="475" spans="1:25">
      <c r="A475" s="1">
        <f>输入错误检查!B474</f>
        <v>0</v>
      </c>
      <c r="C475" s="8" t="str">
        <f>IF(原始数据!B475="","",原始数据!B475)</f>
        <v/>
      </c>
      <c r="D475" s="8" t="str">
        <f>IF(原始数据!C475="","",原始数据!C475)</f>
        <v/>
      </c>
      <c r="E475" s="8" t="str">
        <f>IF(原始数据!D475="","",原始数据!D475)</f>
        <v/>
      </c>
      <c r="F475" s="8" t="str">
        <f>IF(原始数据!E475="","",原始数据!E475)</f>
        <v/>
      </c>
      <c r="G475" s="8" t="str">
        <f>IF(原始数据!F475="","",原始数据!F475)</f>
        <v/>
      </c>
      <c r="H475" s="8">
        <f>IF(原始数据!G475="","",原始数据!G475)</f>
        <v>1</v>
      </c>
      <c r="I475" s="8" t="str">
        <f>IF(原始数据!H475="","",原始数据!H475)</f>
        <v>上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3"/>
      <c r="T475" s="13"/>
      <c r="U475" s="13"/>
      <c r="V475" s="14"/>
      <c r="W475" s="14"/>
      <c r="X475" s="14"/>
      <c r="Y475" s="13"/>
    </row>
    <row r="476" spans="1:25">
      <c r="A476" s="1">
        <f>输入错误检查!B475</f>
        <v>0</v>
      </c>
      <c r="C476" s="8" t="str">
        <f>IF(原始数据!B476="","",原始数据!B476)</f>
        <v/>
      </c>
      <c r="D476" s="8" t="str">
        <f>IF(原始数据!C476="","",原始数据!C476)</f>
        <v/>
      </c>
      <c r="E476" s="8" t="str">
        <f>IF(原始数据!D476="","",原始数据!D476)</f>
        <v/>
      </c>
      <c r="F476" s="8" t="str">
        <f>IF(原始数据!E476="","",原始数据!E476)</f>
        <v/>
      </c>
      <c r="G476" s="8" t="str">
        <f>IF(原始数据!F476="","",原始数据!F476)</f>
        <v/>
      </c>
      <c r="H476" s="8">
        <f>IF(原始数据!G476="","",原始数据!G476)</f>
        <v>1</v>
      </c>
      <c r="I476" s="8" t="str">
        <f>IF(原始数据!H476="","",原始数据!H476)</f>
        <v>下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3"/>
      <c r="T476" s="13"/>
      <c r="U476" s="13"/>
      <c r="V476" s="14"/>
      <c r="W476" s="14"/>
      <c r="X476" s="14"/>
      <c r="Y476" s="13"/>
    </row>
    <row r="477" spans="1:25">
      <c r="A477" s="1">
        <f>输入错误检查!B476</f>
        <v>0</v>
      </c>
      <c r="C477" s="8" t="str">
        <f>IF(原始数据!B477="","",原始数据!B477)</f>
        <v/>
      </c>
      <c r="D477" s="8" t="str">
        <f>IF(原始数据!C477="","",原始数据!C477)</f>
        <v/>
      </c>
      <c r="E477" s="8" t="str">
        <f>IF(原始数据!D477="","",原始数据!D477)</f>
        <v/>
      </c>
      <c r="F477" s="8" t="str">
        <f>IF(原始数据!E477="","",原始数据!E477)</f>
        <v/>
      </c>
      <c r="G477" s="8" t="str">
        <f>IF(原始数据!F477="","",原始数据!F477)</f>
        <v/>
      </c>
      <c r="H477" s="8">
        <f>IF(原始数据!G477="","",原始数据!G477)</f>
        <v>2</v>
      </c>
      <c r="I477" s="8" t="str">
        <f>IF(原始数据!H477="","",原始数据!H477)</f>
        <v>上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3"/>
      <c r="T477" s="13"/>
      <c r="U477" s="13"/>
      <c r="V477" s="14"/>
      <c r="W477" s="14"/>
      <c r="X477" s="14"/>
      <c r="Y477" s="13"/>
    </row>
    <row r="478" spans="1:25">
      <c r="A478" s="1">
        <f>输入错误检查!B477</f>
        <v>0</v>
      </c>
      <c r="C478" s="8" t="str">
        <f>IF(原始数据!B478="","",原始数据!B478)</f>
        <v/>
      </c>
      <c r="D478" s="8" t="str">
        <f>IF(原始数据!C478="","",原始数据!C478)</f>
        <v/>
      </c>
      <c r="E478" s="8" t="str">
        <f>IF(原始数据!D478="","",原始数据!D478)</f>
        <v/>
      </c>
      <c r="F478" s="8" t="str">
        <f>IF(原始数据!E478="","",原始数据!E478)</f>
        <v/>
      </c>
      <c r="G478" s="8" t="str">
        <f>IF(原始数据!F478="","",原始数据!F478)</f>
        <v/>
      </c>
      <c r="H478" s="8">
        <f>IF(原始数据!G478="","",原始数据!G478)</f>
        <v>2</v>
      </c>
      <c r="I478" s="8" t="str">
        <f>IF(原始数据!H478="","",原始数据!H478)</f>
        <v>下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3"/>
      <c r="T478" s="13"/>
      <c r="U478" s="13"/>
      <c r="V478" s="14"/>
      <c r="W478" s="14"/>
      <c r="X478" s="14"/>
      <c r="Y478" s="13"/>
    </row>
    <row r="479" spans="1:25">
      <c r="A479" s="1">
        <f>输入错误检查!B478</f>
        <v>0</v>
      </c>
      <c r="C479" s="8" t="str">
        <f>IF(原始数据!B479="","",原始数据!B479)</f>
        <v/>
      </c>
      <c r="D479" s="8" t="str">
        <f>IF(原始数据!C479="","",原始数据!C479)</f>
        <v/>
      </c>
      <c r="E479" s="8" t="str">
        <f>IF(原始数据!D479="","",原始数据!D479)</f>
        <v/>
      </c>
      <c r="F479" s="8" t="str">
        <f>IF(原始数据!E479="","",原始数据!E479)</f>
        <v/>
      </c>
      <c r="G479" s="8" t="str">
        <f>IF(原始数据!F479="","",原始数据!F479)</f>
        <v/>
      </c>
      <c r="H479" s="8">
        <f>IF(原始数据!G479="","",原始数据!G479)</f>
        <v>3</v>
      </c>
      <c r="I479" s="8" t="str">
        <f>IF(原始数据!H479="","",原始数据!H479)</f>
        <v>上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3"/>
      <c r="T479" s="13"/>
      <c r="U479" s="13"/>
      <c r="V479" s="14"/>
      <c r="W479" s="14"/>
      <c r="X479" s="14"/>
      <c r="Y479" s="13"/>
    </row>
    <row r="480" spans="1:25">
      <c r="A480" s="1">
        <f>输入错误检查!B479</f>
        <v>0</v>
      </c>
      <c r="C480" s="8" t="str">
        <f>IF(原始数据!B480="","",原始数据!B480)</f>
        <v/>
      </c>
      <c r="D480" s="8" t="str">
        <f>IF(原始数据!C480="","",原始数据!C480)</f>
        <v/>
      </c>
      <c r="E480" s="8" t="str">
        <f>IF(原始数据!D480="","",原始数据!D480)</f>
        <v/>
      </c>
      <c r="F480" s="8" t="str">
        <f>IF(原始数据!E480="","",原始数据!E480)</f>
        <v/>
      </c>
      <c r="G480" s="8" t="str">
        <f>IF(原始数据!F480="","",原始数据!F480)</f>
        <v/>
      </c>
      <c r="H480" s="8">
        <f>IF(原始数据!G480="","",原始数据!G480)</f>
        <v>3</v>
      </c>
      <c r="I480" s="8" t="str">
        <f>IF(原始数据!H480="","",原始数据!H480)</f>
        <v>下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3"/>
      <c r="T480" s="13"/>
      <c r="U480" s="13"/>
      <c r="V480" s="14"/>
      <c r="W480" s="14"/>
      <c r="X480" s="14"/>
      <c r="Y480" s="13"/>
    </row>
    <row r="481" spans="1:25">
      <c r="A481" s="1">
        <f>输入错误检查!B480</f>
        <v>0</v>
      </c>
      <c r="C481" s="8" t="str">
        <f>IF(原始数据!B481="","",原始数据!B481)</f>
        <v/>
      </c>
      <c r="D481" s="8" t="str">
        <f>IF(原始数据!C481="","",原始数据!C481)</f>
        <v/>
      </c>
      <c r="E481" s="8" t="str">
        <f>IF(原始数据!D481="","",原始数据!D481)</f>
        <v/>
      </c>
      <c r="F481" s="8" t="str">
        <f>IF(原始数据!E481="","",原始数据!E481)</f>
        <v/>
      </c>
      <c r="G481" s="8" t="str">
        <f>IF(原始数据!F481="","",原始数据!F481)</f>
        <v/>
      </c>
      <c r="H481" s="8" t="str">
        <f>IF(原始数据!G481="","",原始数据!G481)</f>
        <v>加</v>
      </c>
      <c r="I481" s="8" t="str">
        <f>IF(原始数据!H481="","",原始数据!H481)</f>
        <v>上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3"/>
      <c r="T481" s="13"/>
      <c r="U481" s="13"/>
      <c r="V481" s="14"/>
      <c r="W481" s="14"/>
      <c r="X481" s="14"/>
      <c r="Y481" s="13"/>
    </row>
    <row r="482" spans="1:25">
      <c r="A482" s="1">
        <f>输入错误检查!B481</f>
        <v>0</v>
      </c>
      <c r="C482" s="8" t="str">
        <f>IF(原始数据!B482="","",原始数据!B482)</f>
        <v/>
      </c>
      <c r="D482" s="8" t="str">
        <f>IF(原始数据!C482="","",原始数据!C482)</f>
        <v/>
      </c>
      <c r="E482" s="8" t="str">
        <f>IF(原始数据!D482="","",原始数据!D482)</f>
        <v/>
      </c>
      <c r="F482" s="8" t="str">
        <f>IF(原始数据!E482="","",原始数据!E482)</f>
        <v/>
      </c>
      <c r="G482" s="8" t="str">
        <f>IF(原始数据!F482="","",原始数据!F482)</f>
        <v/>
      </c>
      <c r="H482" s="8" t="str">
        <f>IF(原始数据!G482="","",原始数据!G482)</f>
        <v>加</v>
      </c>
      <c r="I482" s="8" t="str">
        <f>IF(原始数据!H482="","",原始数据!H482)</f>
        <v>下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3"/>
      <c r="T482" s="13"/>
      <c r="U482" s="13"/>
      <c r="V482" s="14"/>
      <c r="W482" s="14"/>
      <c r="X482" s="14"/>
      <c r="Y482" s="13"/>
    </row>
    <row r="483" spans="1:25">
      <c r="A483" s="1">
        <f>输入错误检查!B482</f>
        <v>0</v>
      </c>
      <c r="C483" s="8" t="str">
        <f>IF(原始数据!B483="","",原始数据!B483)</f>
        <v/>
      </c>
      <c r="D483" s="8" t="str">
        <f>IF(原始数据!C483="","",原始数据!C483)</f>
        <v/>
      </c>
      <c r="E483" s="8" t="str">
        <f>IF(原始数据!D483="","",原始数据!D483)</f>
        <v/>
      </c>
      <c r="F483" s="8" t="str">
        <f>IF(原始数据!E483="","",原始数据!E483)</f>
        <v/>
      </c>
      <c r="G483" s="8" t="str">
        <f>IF(原始数据!F483="","",原始数据!F483)</f>
        <v/>
      </c>
      <c r="H483" s="8">
        <f>IF(原始数据!G483="","",原始数据!G483)</f>
        <v>1</v>
      </c>
      <c r="I483" s="8" t="str">
        <f>IF(原始数据!H483="","",原始数据!H483)</f>
        <v>上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3"/>
      <c r="T483" s="13"/>
      <c r="U483" s="13"/>
      <c r="V483" s="14"/>
      <c r="W483" s="14"/>
      <c r="X483" s="14"/>
      <c r="Y483" s="13"/>
    </row>
    <row r="484" spans="1:25">
      <c r="A484" s="1">
        <f>输入错误检查!B483</f>
        <v>0</v>
      </c>
      <c r="C484" s="8" t="str">
        <f>IF(原始数据!B484="","",原始数据!B484)</f>
        <v/>
      </c>
      <c r="D484" s="8" t="str">
        <f>IF(原始数据!C484="","",原始数据!C484)</f>
        <v/>
      </c>
      <c r="E484" s="8" t="str">
        <f>IF(原始数据!D484="","",原始数据!D484)</f>
        <v/>
      </c>
      <c r="F484" s="8" t="str">
        <f>IF(原始数据!E484="","",原始数据!E484)</f>
        <v/>
      </c>
      <c r="G484" s="8" t="str">
        <f>IF(原始数据!F484="","",原始数据!F484)</f>
        <v/>
      </c>
      <c r="H484" s="8">
        <f>IF(原始数据!G484="","",原始数据!G484)</f>
        <v>1</v>
      </c>
      <c r="I484" s="8" t="str">
        <f>IF(原始数据!H484="","",原始数据!H484)</f>
        <v>下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3"/>
      <c r="T484" s="13"/>
      <c r="U484" s="13"/>
      <c r="V484" s="14"/>
      <c r="W484" s="14"/>
      <c r="X484" s="14"/>
      <c r="Y484" s="13"/>
    </row>
    <row r="485" spans="1:25">
      <c r="A485" s="1">
        <f>输入错误检查!B484</f>
        <v>0</v>
      </c>
      <c r="C485" s="8" t="str">
        <f>IF(原始数据!B485="","",原始数据!B485)</f>
        <v/>
      </c>
      <c r="D485" s="8" t="str">
        <f>IF(原始数据!C485="","",原始数据!C485)</f>
        <v/>
      </c>
      <c r="E485" s="8" t="str">
        <f>IF(原始数据!D485="","",原始数据!D485)</f>
        <v/>
      </c>
      <c r="F485" s="8" t="str">
        <f>IF(原始数据!E485="","",原始数据!E485)</f>
        <v/>
      </c>
      <c r="G485" s="8" t="str">
        <f>IF(原始数据!F485="","",原始数据!F485)</f>
        <v/>
      </c>
      <c r="H485" s="8">
        <f>IF(原始数据!G485="","",原始数据!G485)</f>
        <v>2</v>
      </c>
      <c r="I485" s="8" t="str">
        <f>IF(原始数据!H485="","",原始数据!H485)</f>
        <v>上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3"/>
      <c r="T485" s="13"/>
      <c r="U485" s="13"/>
      <c r="V485" s="14"/>
      <c r="W485" s="14"/>
      <c r="X485" s="14"/>
      <c r="Y485" s="13"/>
    </row>
    <row r="486" spans="1:25">
      <c r="A486" s="1">
        <f>输入错误检查!B485</f>
        <v>0</v>
      </c>
      <c r="C486" s="8" t="str">
        <f>IF(原始数据!B486="","",原始数据!B486)</f>
        <v/>
      </c>
      <c r="D486" s="8" t="str">
        <f>IF(原始数据!C486="","",原始数据!C486)</f>
        <v/>
      </c>
      <c r="E486" s="8" t="str">
        <f>IF(原始数据!D486="","",原始数据!D486)</f>
        <v/>
      </c>
      <c r="F486" s="8" t="str">
        <f>IF(原始数据!E486="","",原始数据!E486)</f>
        <v/>
      </c>
      <c r="G486" s="8" t="str">
        <f>IF(原始数据!F486="","",原始数据!F486)</f>
        <v/>
      </c>
      <c r="H486" s="8">
        <f>IF(原始数据!G486="","",原始数据!G486)</f>
        <v>2</v>
      </c>
      <c r="I486" s="8" t="str">
        <f>IF(原始数据!H486="","",原始数据!H486)</f>
        <v>下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3"/>
      <c r="T486" s="13"/>
      <c r="U486" s="13"/>
      <c r="V486" s="14"/>
      <c r="W486" s="14"/>
      <c r="X486" s="14"/>
      <c r="Y486" s="13"/>
    </row>
    <row r="487" spans="1:25">
      <c r="A487" s="1">
        <f>输入错误检查!B486</f>
        <v>0</v>
      </c>
      <c r="C487" s="8" t="str">
        <f>IF(原始数据!B487="","",原始数据!B487)</f>
        <v/>
      </c>
      <c r="D487" s="8" t="str">
        <f>IF(原始数据!C487="","",原始数据!C487)</f>
        <v/>
      </c>
      <c r="E487" s="8" t="str">
        <f>IF(原始数据!D487="","",原始数据!D487)</f>
        <v/>
      </c>
      <c r="F487" s="8" t="str">
        <f>IF(原始数据!E487="","",原始数据!E487)</f>
        <v/>
      </c>
      <c r="G487" s="8" t="str">
        <f>IF(原始数据!F487="","",原始数据!F487)</f>
        <v/>
      </c>
      <c r="H487" s="8">
        <f>IF(原始数据!G487="","",原始数据!G487)</f>
        <v>3</v>
      </c>
      <c r="I487" s="8" t="str">
        <f>IF(原始数据!H487="","",原始数据!H487)</f>
        <v>上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3"/>
      <c r="T487" s="13"/>
      <c r="U487" s="13"/>
      <c r="V487" s="14"/>
      <c r="W487" s="14"/>
      <c r="X487" s="14"/>
      <c r="Y487" s="13"/>
    </row>
    <row r="488" spans="1:25">
      <c r="A488" s="1">
        <f>输入错误检查!B487</f>
        <v>0</v>
      </c>
      <c r="C488" s="8" t="str">
        <f>IF(原始数据!B488="","",原始数据!B488)</f>
        <v/>
      </c>
      <c r="D488" s="8" t="str">
        <f>IF(原始数据!C488="","",原始数据!C488)</f>
        <v/>
      </c>
      <c r="E488" s="8" t="str">
        <f>IF(原始数据!D488="","",原始数据!D488)</f>
        <v/>
      </c>
      <c r="F488" s="8" t="str">
        <f>IF(原始数据!E488="","",原始数据!E488)</f>
        <v/>
      </c>
      <c r="G488" s="8" t="str">
        <f>IF(原始数据!F488="","",原始数据!F488)</f>
        <v/>
      </c>
      <c r="H488" s="8">
        <f>IF(原始数据!G488="","",原始数据!G488)</f>
        <v>3</v>
      </c>
      <c r="I488" s="8" t="str">
        <f>IF(原始数据!H488="","",原始数据!H488)</f>
        <v>下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3"/>
      <c r="T488" s="13"/>
      <c r="U488" s="13"/>
      <c r="V488" s="14"/>
      <c r="W488" s="14"/>
      <c r="X488" s="14"/>
      <c r="Y488" s="13"/>
    </row>
    <row r="489" spans="1:25">
      <c r="A489" s="1">
        <f>输入错误检查!B488</f>
        <v>0</v>
      </c>
      <c r="C489" s="8" t="str">
        <f>IF(原始数据!B489="","",原始数据!B489)</f>
        <v/>
      </c>
      <c r="D489" s="8" t="str">
        <f>IF(原始数据!C489="","",原始数据!C489)</f>
        <v/>
      </c>
      <c r="E489" s="8" t="str">
        <f>IF(原始数据!D489="","",原始数据!D489)</f>
        <v/>
      </c>
      <c r="F489" s="8" t="str">
        <f>IF(原始数据!E489="","",原始数据!E489)</f>
        <v/>
      </c>
      <c r="G489" s="8" t="str">
        <f>IF(原始数据!F489="","",原始数据!F489)</f>
        <v/>
      </c>
      <c r="H489" s="8" t="str">
        <f>IF(原始数据!G489="","",原始数据!G489)</f>
        <v>加</v>
      </c>
      <c r="I489" s="8" t="str">
        <f>IF(原始数据!H489="","",原始数据!H489)</f>
        <v>上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3"/>
      <c r="T489" s="13"/>
      <c r="U489" s="13"/>
      <c r="V489" s="14"/>
      <c r="W489" s="14"/>
      <c r="X489" s="14"/>
      <c r="Y489" s="13"/>
    </row>
    <row r="490" spans="1:25">
      <c r="A490" s="1">
        <f>输入错误检查!B489</f>
        <v>0</v>
      </c>
      <c r="C490" s="8" t="str">
        <f>IF(原始数据!B490="","",原始数据!B490)</f>
        <v/>
      </c>
      <c r="D490" s="8" t="str">
        <f>IF(原始数据!C490="","",原始数据!C490)</f>
        <v/>
      </c>
      <c r="E490" s="8" t="str">
        <f>IF(原始数据!D490="","",原始数据!D490)</f>
        <v/>
      </c>
      <c r="F490" s="8" t="str">
        <f>IF(原始数据!E490="","",原始数据!E490)</f>
        <v/>
      </c>
      <c r="G490" s="8" t="str">
        <f>IF(原始数据!F490="","",原始数据!F490)</f>
        <v/>
      </c>
      <c r="H490" s="8" t="str">
        <f>IF(原始数据!G490="","",原始数据!G490)</f>
        <v>加</v>
      </c>
      <c r="I490" s="8" t="str">
        <f>IF(原始数据!H490="","",原始数据!H490)</f>
        <v>下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3"/>
      <c r="T490" s="13"/>
      <c r="U490" s="13"/>
      <c r="V490" s="14"/>
      <c r="W490" s="14"/>
      <c r="X490" s="14"/>
      <c r="Y490" s="13"/>
    </row>
    <row r="491" spans="1:25">
      <c r="A491" s="1">
        <f>输入错误检查!B490</f>
        <v>0</v>
      </c>
      <c r="C491" s="8" t="str">
        <f>IF(原始数据!B491="","",原始数据!B491)</f>
        <v/>
      </c>
      <c r="D491" s="8" t="str">
        <f>IF(原始数据!C491="","",原始数据!C491)</f>
        <v/>
      </c>
      <c r="E491" s="8" t="str">
        <f>IF(原始数据!D491="","",原始数据!D491)</f>
        <v/>
      </c>
      <c r="F491" s="8" t="str">
        <f>IF(原始数据!E491="","",原始数据!E491)</f>
        <v/>
      </c>
      <c r="G491" s="8" t="str">
        <f>IF(原始数据!F491="","",原始数据!F491)</f>
        <v/>
      </c>
      <c r="H491" s="8">
        <f>IF(原始数据!G491="","",原始数据!G491)</f>
        <v>1</v>
      </c>
      <c r="I491" s="8" t="str">
        <f>IF(原始数据!H491="","",原始数据!H491)</f>
        <v>上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3"/>
      <c r="T491" s="13"/>
      <c r="U491" s="13"/>
      <c r="V491" s="14"/>
      <c r="W491" s="14"/>
      <c r="X491" s="14"/>
      <c r="Y491" s="13"/>
    </row>
    <row r="492" spans="1:25">
      <c r="A492" s="1">
        <f>输入错误检查!B491</f>
        <v>0</v>
      </c>
      <c r="C492" s="8" t="str">
        <f>IF(原始数据!B492="","",原始数据!B492)</f>
        <v/>
      </c>
      <c r="D492" s="8" t="str">
        <f>IF(原始数据!C492="","",原始数据!C492)</f>
        <v/>
      </c>
      <c r="E492" s="8" t="str">
        <f>IF(原始数据!D492="","",原始数据!D492)</f>
        <v/>
      </c>
      <c r="F492" s="8" t="str">
        <f>IF(原始数据!E492="","",原始数据!E492)</f>
        <v/>
      </c>
      <c r="G492" s="8" t="str">
        <f>IF(原始数据!F492="","",原始数据!F492)</f>
        <v/>
      </c>
      <c r="H492" s="8">
        <f>IF(原始数据!G492="","",原始数据!G492)</f>
        <v>1</v>
      </c>
      <c r="I492" s="8" t="str">
        <f>IF(原始数据!H492="","",原始数据!H492)</f>
        <v>下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3"/>
      <c r="T492" s="13"/>
      <c r="U492" s="13"/>
      <c r="V492" s="14"/>
      <c r="W492" s="14"/>
      <c r="X492" s="14"/>
      <c r="Y492" s="13"/>
    </row>
    <row r="493" spans="1:25">
      <c r="A493" s="1">
        <f>输入错误检查!B492</f>
        <v>0</v>
      </c>
      <c r="C493" s="8" t="str">
        <f>IF(原始数据!B493="","",原始数据!B493)</f>
        <v/>
      </c>
      <c r="D493" s="8" t="str">
        <f>IF(原始数据!C493="","",原始数据!C493)</f>
        <v/>
      </c>
      <c r="E493" s="8" t="str">
        <f>IF(原始数据!D493="","",原始数据!D493)</f>
        <v/>
      </c>
      <c r="F493" s="8" t="str">
        <f>IF(原始数据!E493="","",原始数据!E493)</f>
        <v/>
      </c>
      <c r="G493" s="8" t="str">
        <f>IF(原始数据!F493="","",原始数据!F493)</f>
        <v/>
      </c>
      <c r="H493" s="8">
        <f>IF(原始数据!G493="","",原始数据!G493)</f>
        <v>2</v>
      </c>
      <c r="I493" s="8" t="str">
        <f>IF(原始数据!H493="","",原始数据!H493)</f>
        <v>上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3"/>
      <c r="T493" s="13"/>
      <c r="U493" s="13"/>
      <c r="V493" s="14"/>
      <c r="W493" s="14"/>
      <c r="X493" s="14"/>
      <c r="Y493" s="13"/>
    </row>
    <row r="494" spans="1:25">
      <c r="A494" s="1">
        <f>输入错误检查!B493</f>
        <v>0</v>
      </c>
      <c r="C494" s="8" t="str">
        <f>IF(原始数据!B494="","",原始数据!B494)</f>
        <v/>
      </c>
      <c r="D494" s="8" t="str">
        <f>IF(原始数据!C494="","",原始数据!C494)</f>
        <v/>
      </c>
      <c r="E494" s="8" t="str">
        <f>IF(原始数据!D494="","",原始数据!D494)</f>
        <v/>
      </c>
      <c r="F494" s="8" t="str">
        <f>IF(原始数据!E494="","",原始数据!E494)</f>
        <v/>
      </c>
      <c r="G494" s="8" t="str">
        <f>IF(原始数据!F494="","",原始数据!F494)</f>
        <v/>
      </c>
      <c r="H494" s="8">
        <f>IF(原始数据!G494="","",原始数据!G494)</f>
        <v>2</v>
      </c>
      <c r="I494" s="8" t="str">
        <f>IF(原始数据!H494="","",原始数据!H494)</f>
        <v>下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3"/>
      <c r="T494" s="13"/>
      <c r="U494" s="13"/>
      <c r="V494" s="14"/>
      <c r="W494" s="14"/>
      <c r="X494" s="14"/>
      <c r="Y494" s="13"/>
    </row>
    <row r="495" spans="1:25">
      <c r="A495" s="1">
        <f>输入错误检查!B494</f>
        <v>0</v>
      </c>
      <c r="C495" s="8" t="str">
        <f>IF(原始数据!B495="","",原始数据!B495)</f>
        <v/>
      </c>
      <c r="D495" s="8" t="str">
        <f>IF(原始数据!C495="","",原始数据!C495)</f>
        <v/>
      </c>
      <c r="E495" s="8" t="str">
        <f>IF(原始数据!D495="","",原始数据!D495)</f>
        <v/>
      </c>
      <c r="F495" s="8" t="str">
        <f>IF(原始数据!E495="","",原始数据!E495)</f>
        <v/>
      </c>
      <c r="G495" s="8" t="str">
        <f>IF(原始数据!F495="","",原始数据!F495)</f>
        <v/>
      </c>
      <c r="H495" s="8">
        <f>IF(原始数据!G495="","",原始数据!G495)</f>
        <v>3</v>
      </c>
      <c r="I495" s="8" t="str">
        <f>IF(原始数据!H495="","",原始数据!H495)</f>
        <v>上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3"/>
      <c r="T495" s="13"/>
      <c r="U495" s="13"/>
      <c r="V495" s="14"/>
      <c r="W495" s="14"/>
      <c r="X495" s="14"/>
      <c r="Y495" s="13"/>
    </row>
    <row r="496" spans="1:25">
      <c r="A496" s="1">
        <f>输入错误检查!B495</f>
        <v>0</v>
      </c>
      <c r="C496" s="8" t="str">
        <f>IF(原始数据!B496="","",原始数据!B496)</f>
        <v/>
      </c>
      <c r="D496" s="8" t="str">
        <f>IF(原始数据!C496="","",原始数据!C496)</f>
        <v/>
      </c>
      <c r="E496" s="8" t="str">
        <f>IF(原始数据!D496="","",原始数据!D496)</f>
        <v/>
      </c>
      <c r="F496" s="8" t="str">
        <f>IF(原始数据!E496="","",原始数据!E496)</f>
        <v/>
      </c>
      <c r="G496" s="8" t="str">
        <f>IF(原始数据!F496="","",原始数据!F496)</f>
        <v/>
      </c>
      <c r="H496" s="8">
        <f>IF(原始数据!G496="","",原始数据!G496)</f>
        <v>3</v>
      </c>
      <c r="I496" s="8" t="str">
        <f>IF(原始数据!H496="","",原始数据!H496)</f>
        <v>下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3"/>
      <c r="T496" s="13"/>
      <c r="U496" s="13"/>
      <c r="V496" s="14"/>
      <c r="W496" s="14"/>
      <c r="X496" s="14"/>
      <c r="Y496" s="13"/>
    </row>
    <row r="497" spans="1:25">
      <c r="A497" s="1">
        <f>输入错误检查!B496</f>
        <v>0</v>
      </c>
      <c r="C497" s="8" t="str">
        <f>IF(原始数据!B497="","",原始数据!B497)</f>
        <v/>
      </c>
      <c r="D497" s="8" t="str">
        <f>IF(原始数据!C497="","",原始数据!C497)</f>
        <v/>
      </c>
      <c r="E497" s="8" t="str">
        <f>IF(原始数据!D497="","",原始数据!D497)</f>
        <v/>
      </c>
      <c r="F497" s="8" t="str">
        <f>IF(原始数据!E497="","",原始数据!E497)</f>
        <v/>
      </c>
      <c r="G497" s="8" t="str">
        <f>IF(原始数据!F497="","",原始数据!F497)</f>
        <v/>
      </c>
      <c r="H497" s="8" t="str">
        <f>IF(原始数据!G497="","",原始数据!G497)</f>
        <v>加</v>
      </c>
      <c r="I497" s="8" t="str">
        <f>IF(原始数据!H497="","",原始数据!H497)</f>
        <v>上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3"/>
      <c r="T497" s="13"/>
      <c r="U497" s="13"/>
      <c r="V497" s="14"/>
      <c r="W497" s="14"/>
      <c r="X497" s="14"/>
      <c r="Y497" s="13"/>
    </row>
    <row r="498" spans="1:25">
      <c r="A498" s="1">
        <f>输入错误检查!B497</f>
        <v>0</v>
      </c>
      <c r="C498" s="8" t="str">
        <f>IF(原始数据!B498="","",原始数据!B498)</f>
        <v/>
      </c>
      <c r="D498" s="8" t="str">
        <f>IF(原始数据!C498="","",原始数据!C498)</f>
        <v/>
      </c>
      <c r="E498" s="8" t="str">
        <f>IF(原始数据!D498="","",原始数据!D498)</f>
        <v/>
      </c>
      <c r="F498" s="8" t="str">
        <f>IF(原始数据!E498="","",原始数据!E498)</f>
        <v/>
      </c>
      <c r="G498" s="8" t="str">
        <f>IF(原始数据!F498="","",原始数据!F498)</f>
        <v/>
      </c>
      <c r="H498" s="8" t="str">
        <f>IF(原始数据!G498="","",原始数据!G498)</f>
        <v>加</v>
      </c>
      <c r="I498" s="8" t="str">
        <f>IF(原始数据!H498="","",原始数据!H498)</f>
        <v>下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3"/>
      <c r="T498" s="13"/>
      <c r="U498" s="13"/>
      <c r="V498" s="14"/>
      <c r="W498" s="14"/>
      <c r="X498" s="14"/>
      <c r="Y498" s="13"/>
    </row>
    <row r="499" spans="1:25">
      <c r="A499" s="1">
        <f>输入错误检查!B498</f>
        <v>0</v>
      </c>
      <c r="C499" s="8" t="str">
        <f>IF(原始数据!B499="","",原始数据!B499)</f>
        <v/>
      </c>
      <c r="D499" s="8" t="str">
        <f>IF(原始数据!C499="","",原始数据!C499)</f>
        <v/>
      </c>
      <c r="E499" s="8" t="str">
        <f>IF(原始数据!D499="","",原始数据!D499)</f>
        <v/>
      </c>
      <c r="F499" s="8" t="str">
        <f>IF(原始数据!E499="","",原始数据!E499)</f>
        <v/>
      </c>
      <c r="G499" s="8" t="str">
        <f>IF(原始数据!F499="","",原始数据!F499)</f>
        <v/>
      </c>
      <c r="H499" s="8">
        <f>IF(原始数据!G499="","",原始数据!G499)</f>
        <v>1</v>
      </c>
      <c r="I499" s="8" t="str">
        <f>IF(原始数据!H499="","",原始数据!H499)</f>
        <v>上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3"/>
      <c r="T499" s="13"/>
      <c r="U499" s="13"/>
      <c r="V499" s="14"/>
      <c r="W499" s="14"/>
      <c r="X499" s="14"/>
      <c r="Y499" s="13"/>
    </row>
    <row r="500" spans="1:25">
      <c r="A500" s="1">
        <f>输入错误检查!B499</f>
        <v>0</v>
      </c>
      <c r="C500" s="8" t="str">
        <f>IF(原始数据!B500="","",原始数据!B500)</f>
        <v/>
      </c>
      <c r="D500" s="8" t="str">
        <f>IF(原始数据!C500="","",原始数据!C500)</f>
        <v/>
      </c>
      <c r="E500" s="8" t="str">
        <f>IF(原始数据!D500="","",原始数据!D500)</f>
        <v/>
      </c>
      <c r="F500" s="8" t="str">
        <f>IF(原始数据!E500="","",原始数据!E500)</f>
        <v/>
      </c>
      <c r="G500" s="8" t="str">
        <f>IF(原始数据!F500="","",原始数据!F500)</f>
        <v/>
      </c>
      <c r="H500" s="8">
        <f>IF(原始数据!G500="","",原始数据!G500)</f>
        <v>1</v>
      </c>
      <c r="I500" s="8" t="str">
        <f>IF(原始数据!H500="","",原始数据!H500)</f>
        <v>下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3"/>
      <c r="T500" s="13"/>
      <c r="U500" s="13"/>
      <c r="V500" s="14"/>
      <c r="W500" s="14"/>
      <c r="X500" s="14"/>
      <c r="Y500" s="13"/>
    </row>
    <row r="501" spans="1:25">
      <c r="A501" s="1">
        <f>输入错误检查!B500</f>
        <v>0</v>
      </c>
      <c r="C501" s="8" t="str">
        <f>IF(原始数据!B501="","",原始数据!B501)</f>
        <v/>
      </c>
      <c r="D501" s="8" t="str">
        <f>IF(原始数据!C501="","",原始数据!C501)</f>
        <v/>
      </c>
      <c r="E501" s="8" t="str">
        <f>IF(原始数据!D501="","",原始数据!D501)</f>
        <v/>
      </c>
      <c r="F501" s="8" t="str">
        <f>IF(原始数据!E501="","",原始数据!E501)</f>
        <v/>
      </c>
      <c r="G501" s="8" t="str">
        <f>IF(原始数据!F501="","",原始数据!F501)</f>
        <v/>
      </c>
      <c r="H501" s="8">
        <f>IF(原始数据!G501="","",原始数据!G501)</f>
        <v>2</v>
      </c>
      <c r="I501" s="8" t="str">
        <f>IF(原始数据!H501="","",原始数据!H501)</f>
        <v>上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3"/>
      <c r="T501" s="13"/>
      <c r="U501" s="13"/>
      <c r="V501" s="14"/>
      <c r="W501" s="14"/>
      <c r="X501" s="14"/>
      <c r="Y501" s="13"/>
    </row>
    <row r="502" spans="1:25">
      <c r="A502" s="1">
        <f>输入错误检查!B501</f>
        <v>0</v>
      </c>
      <c r="C502" s="8" t="str">
        <f>IF(原始数据!B502="","",原始数据!B502)</f>
        <v/>
      </c>
      <c r="D502" s="8" t="str">
        <f>IF(原始数据!C502="","",原始数据!C502)</f>
        <v/>
      </c>
      <c r="E502" s="8" t="str">
        <f>IF(原始数据!D502="","",原始数据!D502)</f>
        <v/>
      </c>
      <c r="F502" s="8" t="str">
        <f>IF(原始数据!E502="","",原始数据!E502)</f>
        <v/>
      </c>
      <c r="G502" s="8" t="str">
        <f>IF(原始数据!F502="","",原始数据!F502)</f>
        <v/>
      </c>
      <c r="H502" s="8">
        <f>IF(原始数据!G502="","",原始数据!G502)</f>
        <v>2</v>
      </c>
      <c r="I502" s="8" t="str">
        <f>IF(原始数据!H502="","",原始数据!H502)</f>
        <v>下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3"/>
      <c r="T502" s="13"/>
      <c r="U502" s="13"/>
      <c r="V502" s="14"/>
      <c r="W502" s="14"/>
      <c r="X502" s="14"/>
      <c r="Y502" s="13"/>
    </row>
    <row r="503" spans="1:25">
      <c r="A503" s="1">
        <f>输入错误检查!B502</f>
        <v>0</v>
      </c>
      <c r="C503" s="8" t="str">
        <f>IF(原始数据!B503="","",原始数据!B503)</f>
        <v/>
      </c>
      <c r="D503" s="8" t="str">
        <f>IF(原始数据!C503="","",原始数据!C503)</f>
        <v/>
      </c>
      <c r="E503" s="8" t="str">
        <f>IF(原始数据!D503="","",原始数据!D503)</f>
        <v/>
      </c>
      <c r="F503" s="8" t="str">
        <f>IF(原始数据!E503="","",原始数据!E503)</f>
        <v/>
      </c>
      <c r="G503" s="8" t="str">
        <f>IF(原始数据!F503="","",原始数据!F503)</f>
        <v/>
      </c>
      <c r="H503" s="8">
        <f>IF(原始数据!G503="","",原始数据!G503)</f>
        <v>3</v>
      </c>
      <c r="I503" s="8" t="str">
        <f>IF(原始数据!H503="","",原始数据!H503)</f>
        <v>上</v>
      </c>
      <c r="J503" s="18"/>
      <c r="K503" s="18"/>
      <c r="L503" s="18"/>
      <c r="M503" s="18"/>
      <c r="N503" s="18"/>
      <c r="O503" s="18"/>
      <c r="P503" s="18"/>
      <c r="Q503" s="18"/>
      <c r="R503" s="18"/>
      <c r="S503" s="13"/>
      <c r="T503" s="13"/>
      <c r="U503" s="13"/>
      <c r="V503" s="14"/>
      <c r="W503" s="14"/>
      <c r="X503" s="14"/>
      <c r="Y503" s="13"/>
    </row>
    <row r="504" spans="1:25">
      <c r="A504" s="1">
        <f>输入错误检查!B503</f>
        <v>0</v>
      </c>
      <c r="C504" s="8" t="str">
        <f>IF(原始数据!B504="","",原始数据!B504)</f>
        <v/>
      </c>
      <c r="D504" s="8" t="str">
        <f>IF(原始数据!C504="","",原始数据!C504)</f>
        <v/>
      </c>
      <c r="E504" s="8" t="str">
        <f>IF(原始数据!D504="","",原始数据!D504)</f>
        <v/>
      </c>
      <c r="F504" s="8" t="str">
        <f>IF(原始数据!E504="","",原始数据!E504)</f>
        <v/>
      </c>
      <c r="G504" s="8" t="str">
        <f>IF(原始数据!F504="","",原始数据!F504)</f>
        <v/>
      </c>
      <c r="H504" s="8">
        <f>IF(原始数据!G504="","",原始数据!G504)</f>
        <v>3</v>
      </c>
      <c r="I504" s="8" t="str">
        <f>IF(原始数据!H504="","",原始数据!H504)</f>
        <v>下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3"/>
      <c r="T504" s="13"/>
      <c r="U504" s="13"/>
      <c r="V504" s="14"/>
      <c r="W504" s="14"/>
      <c r="X504" s="14"/>
      <c r="Y504" s="13"/>
    </row>
    <row r="505" spans="1:25">
      <c r="A505" s="1">
        <f>输入错误检查!B504</f>
        <v>0</v>
      </c>
      <c r="C505" s="8" t="str">
        <f>IF(原始数据!B505="","",原始数据!B505)</f>
        <v/>
      </c>
      <c r="D505" s="8" t="str">
        <f>IF(原始数据!C505="","",原始数据!C505)</f>
        <v/>
      </c>
      <c r="E505" s="8" t="str">
        <f>IF(原始数据!D505="","",原始数据!D505)</f>
        <v/>
      </c>
      <c r="F505" s="8" t="str">
        <f>IF(原始数据!E505="","",原始数据!E505)</f>
        <v/>
      </c>
      <c r="G505" s="8" t="str">
        <f>IF(原始数据!F505="","",原始数据!F505)</f>
        <v/>
      </c>
      <c r="H505" s="8" t="str">
        <f>IF(原始数据!G505="","",原始数据!G505)</f>
        <v>加</v>
      </c>
      <c r="I505" s="8" t="str">
        <f>IF(原始数据!H505="","",原始数据!H505)</f>
        <v>上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3"/>
      <c r="T505" s="13"/>
      <c r="U505" s="13"/>
      <c r="V505" s="14"/>
      <c r="W505" s="14"/>
      <c r="X505" s="14"/>
      <c r="Y505" s="13"/>
    </row>
    <row r="506" spans="1:25">
      <c r="A506" s="1">
        <f>输入错误检查!B505</f>
        <v>0</v>
      </c>
      <c r="C506" s="8" t="str">
        <f>IF(原始数据!B506="","",原始数据!B506)</f>
        <v/>
      </c>
      <c r="D506" s="8" t="str">
        <f>IF(原始数据!C506="","",原始数据!C506)</f>
        <v/>
      </c>
      <c r="E506" s="8" t="str">
        <f>IF(原始数据!D506="","",原始数据!D506)</f>
        <v/>
      </c>
      <c r="F506" s="8" t="str">
        <f>IF(原始数据!E506="","",原始数据!E506)</f>
        <v/>
      </c>
      <c r="G506" s="8" t="str">
        <f>IF(原始数据!F506="","",原始数据!F506)</f>
        <v/>
      </c>
      <c r="H506" s="8" t="str">
        <f>IF(原始数据!G506="","",原始数据!G506)</f>
        <v>加</v>
      </c>
      <c r="I506" s="8" t="str">
        <f>IF(原始数据!H506="","",原始数据!H506)</f>
        <v>下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3"/>
      <c r="T506" s="13"/>
      <c r="U506" s="13"/>
      <c r="V506" s="14"/>
      <c r="W506" s="14"/>
      <c r="X506" s="14"/>
      <c r="Y506" s="13"/>
    </row>
    <row r="507" spans="1:25">
      <c r="A507" s="1">
        <f>输入错误检查!B506</f>
        <v>0</v>
      </c>
      <c r="C507" s="8" t="str">
        <f>IF(原始数据!B507="","",原始数据!B507)</f>
        <v/>
      </c>
      <c r="D507" s="8" t="str">
        <f>IF(原始数据!C507="","",原始数据!C507)</f>
        <v/>
      </c>
      <c r="E507" s="8" t="str">
        <f>IF(原始数据!D507="","",原始数据!D507)</f>
        <v/>
      </c>
      <c r="F507" s="8" t="str">
        <f>IF(原始数据!E507="","",原始数据!E507)</f>
        <v/>
      </c>
      <c r="G507" s="8" t="str">
        <f>IF(原始数据!F507="","",原始数据!F507)</f>
        <v/>
      </c>
      <c r="H507" s="8">
        <f>IF(原始数据!G507="","",原始数据!G507)</f>
        <v>1</v>
      </c>
      <c r="I507" s="8" t="str">
        <f>IF(原始数据!H507="","",原始数据!H507)</f>
        <v>上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3"/>
      <c r="T507" s="13"/>
      <c r="U507" s="13"/>
      <c r="V507" s="14"/>
      <c r="W507" s="14"/>
      <c r="X507" s="14"/>
      <c r="Y507" s="13"/>
    </row>
    <row r="508" spans="1:25">
      <c r="A508" s="1">
        <f>输入错误检查!B507</f>
        <v>0</v>
      </c>
      <c r="C508" s="8" t="str">
        <f>IF(原始数据!B508="","",原始数据!B508)</f>
        <v/>
      </c>
      <c r="D508" s="8" t="str">
        <f>IF(原始数据!C508="","",原始数据!C508)</f>
        <v/>
      </c>
      <c r="E508" s="8" t="str">
        <f>IF(原始数据!D508="","",原始数据!D508)</f>
        <v/>
      </c>
      <c r="F508" s="8" t="str">
        <f>IF(原始数据!E508="","",原始数据!E508)</f>
        <v/>
      </c>
      <c r="G508" s="8" t="str">
        <f>IF(原始数据!F508="","",原始数据!F508)</f>
        <v/>
      </c>
      <c r="H508" s="8">
        <f>IF(原始数据!G508="","",原始数据!G508)</f>
        <v>1</v>
      </c>
      <c r="I508" s="8" t="str">
        <f>IF(原始数据!H508="","",原始数据!H508)</f>
        <v>下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3"/>
      <c r="T508" s="13"/>
      <c r="U508" s="13"/>
      <c r="V508" s="14"/>
      <c r="W508" s="14"/>
      <c r="X508" s="14"/>
      <c r="Y508" s="13"/>
    </row>
    <row r="509" spans="1:25">
      <c r="A509" s="1">
        <f>输入错误检查!B508</f>
        <v>0</v>
      </c>
      <c r="C509" s="8" t="str">
        <f>IF(原始数据!B509="","",原始数据!B509)</f>
        <v/>
      </c>
      <c r="D509" s="8" t="str">
        <f>IF(原始数据!C509="","",原始数据!C509)</f>
        <v/>
      </c>
      <c r="E509" s="8" t="str">
        <f>IF(原始数据!D509="","",原始数据!D509)</f>
        <v/>
      </c>
      <c r="F509" s="8" t="str">
        <f>IF(原始数据!E509="","",原始数据!E509)</f>
        <v/>
      </c>
      <c r="G509" s="8" t="str">
        <f>IF(原始数据!F509="","",原始数据!F509)</f>
        <v/>
      </c>
      <c r="H509" s="8">
        <f>IF(原始数据!G509="","",原始数据!G509)</f>
        <v>2</v>
      </c>
      <c r="I509" s="8" t="str">
        <f>IF(原始数据!H509="","",原始数据!H509)</f>
        <v>上</v>
      </c>
      <c r="J509" s="18"/>
      <c r="K509" s="18"/>
      <c r="L509" s="18"/>
      <c r="M509" s="18"/>
      <c r="N509" s="18"/>
      <c r="O509" s="18"/>
      <c r="P509" s="18"/>
      <c r="Q509" s="18"/>
      <c r="R509" s="18"/>
      <c r="S509" s="13"/>
      <c r="T509" s="13"/>
      <c r="U509" s="13"/>
      <c r="V509" s="14"/>
      <c r="W509" s="14"/>
      <c r="X509" s="14"/>
      <c r="Y509" s="13"/>
    </row>
    <row r="510" spans="1:25">
      <c r="A510" s="1">
        <f>输入错误检查!B509</f>
        <v>0</v>
      </c>
      <c r="C510" s="8" t="str">
        <f>IF(原始数据!B510="","",原始数据!B510)</f>
        <v/>
      </c>
      <c r="D510" s="8" t="str">
        <f>IF(原始数据!C510="","",原始数据!C510)</f>
        <v/>
      </c>
      <c r="E510" s="8" t="str">
        <f>IF(原始数据!D510="","",原始数据!D510)</f>
        <v/>
      </c>
      <c r="F510" s="8" t="str">
        <f>IF(原始数据!E510="","",原始数据!E510)</f>
        <v/>
      </c>
      <c r="G510" s="8" t="str">
        <f>IF(原始数据!F510="","",原始数据!F510)</f>
        <v/>
      </c>
      <c r="H510" s="8">
        <f>IF(原始数据!G510="","",原始数据!G510)</f>
        <v>2</v>
      </c>
      <c r="I510" s="8" t="str">
        <f>IF(原始数据!H510="","",原始数据!H510)</f>
        <v>下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3"/>
      <c r="T510" s="13"/>
      <c r="U510" s="13"/>
      <c r="V510" s="14"/>
      <c r="W510" s="14"/>
      <c r="X510" s="14"/>
      <c r="Y510" s="13"/>
    </row>
    <row r="511" spans="1:25">
      <c r="A511" s="1">
        <f>输入错误检查!B510</f>
        <v>0</v>
      </c>
      <c r="C511" s="8" t="str">
        <f>IF(原始数据!B511="","",原始数据!B511)</f>
        <v/>
      </c>
      <c r="D511" s="8" t="str">
        <f>IF(原始数据!C511="","",原始数据!C511)</f>
        <v/>
      </c>
      <c r="E511" s="8" t="str">
        <f>IF(原始数据!D511="","",原始数据!D511)</f>
        <v/>
      </c>
      <c r="F511" s="8" t="str">
        <f>IF(原始数据!E511="","",原始数据!E511)</f>
        <v/>
      </c>
      <c r="G511" s="8" t="str">
        <f>IF(原始数据!F511="","",原始数据!F511)</f>
        <v/>
      </c>
      <c r="H511" s="8">
        <f>IF(原始数据!G511="","",原始数据!G511)</f>
        <v>3</v>
      </c>
      <c r="I511" s="8" t="str">
        <f>IF(原始数据!H511="","",原始数据!H511)</f>
        <v>上</v>
      </c>
      <c r="J511" s="18"/>
      <c r="K511" s="18"/>
      <c r="L511" s="18"/>
      <c r="M511" s="18"/>
      <c r="N511" s="18"/>
      <c r="O511" s="18"/>
      <c r="P511" s="18"/>
      <c r="Q511" s="18"/>
      <c r="R511" s="18"/>
      <c r="S511" s="13"/>
      <c r="T511" s="13"/>
      <c r="U511" s="13"/>
      <c r="V511" s="14"/>
      <c r="W511" s="14"/>
      <c r="X511" s="14"/>
      <c r="Y511" s="13"/>
    </row>
    <row r="512" spans="1:25">
      <c r="A512" s="1">
        <f>输入错误检查!B511</f>
        <v>0</v>
      </c>
      <c r="C512" s="8" t="str">
        <f>IF(原始数据!B512="","",原始数据!B512)</f>
        <v/>
      </c>
      <c r="D512" s="8" t="str">
        <f>IF(原始数据!C512="","",原始数据!C512)</f>
        <v/>
      </c>
      <c r="E512" s="8" t="str">
        <f>IF(原始数据!D512="","",原始数据!D512)</f>
        <v/>
      </c>
      <c r="F512" s="8" t="str">
        <f>IF(原始数据!E512="","",原始数据!E512)</f>
        <v/>
      </c>
      <c r="G512" s="8" t="str">
        <f>IF(原始数据!F512="","",原始数据!F512)</f>
        <v/>
      </c>
      <c r="H512" s="8">
        <f>IF(原始数据!G512="","",原始数据!G512)</f>
        <v>3</v>
      </c>
      <c r="I512" s="8" t="str">
        <f>IF(原始数据!H512="","",原始数据!H512)</f>
        <v>下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3"/>
      <c r="T512" s="13"/>
      <c r="U512" s="13"/>
      <c r="V512" s="14"/>
      <c r="W512" s="14"/>
      <c r="X512" s="14"/>
      <c r="Y512" s="13"/>
    </row>
    <row r="513" spans="1:25">
      <c r="A513" s="1">
        <f>输入错误检查!B512</f>
        <v>0</v>
      </c>
      <c r="C513" s="8" t="str">
        <f>IF(原始数据!B513="","",原始数据!B513)</f>
        <v/>
      </c>
      <c r="D513" s="8" t="str">
        <f>IF(原始数据!C513="","",原始数据!C513)</f>
        <v/>
      </c>
      <c r="E513" s="8" t="str">
        <f>IF(原始数据!D513="","",原始数据!D513)</f>
        <v/>
      </c>
      <c r="F513" s="8" t="str">
        <f>IF(原始数据!E513="","",原始数据!E513)</f>
        <v/>
      </c>
      <c r="G513" s="8" t="str">
        <f>IF(原始数据!F513="","",原始数据!F513)</f>
        <v/>
      </c>
      <c r="H513" s="8" t="str">
        <f>IF(原始数据!G513="","",原始数据!G513)</f>
        <v>加</v>
      </c>
      <c r="I513" s="8" t="str">
        <f>IF(原始数据!H513="","",原始数据!H513)</f>
        <v>上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3"/>
      <c r="T513" s="13"/>
      <c r="U513" s="13"/>
      <c r="V513" s="14"/>
      <c r="W513" s="14"/>
      <c r="X513" s="14"/>
      <c r="Y513" s="13"/>
    </row>
    <row r="514" spans="1:25">
      <c r="A514" s="1">
        <f>输入错误检查!B513</f>
        <v>0</v>
      </c>
      <c r="C514" s="8" t="str">
        <f>IF(原始数据!B514="","",原始数据!B514)</f>
        <v/>
      </c>
      <c r="D514" s="8" t="str">
        <f>IF(原始数据!C514="","",原始数据!C514)</f>
        <v/>
      </c>
      <c r="E514" s="8" t="str">
        <f>IF(原始数据!D514="","",原始数据!D514)</f>
        <v/>
      </c>
      <c r="F514" s="8" t="str">
        <f>IF(原始数据!E514="","",原始数据!E514)</f>
        <v/>
      </c>
      <c r="G514" s="8" t="str">
        <f>IF(原始数据!F514="","",原始数据!F514)</f>
        <v/>
      </c>
      <c r="H514" s="8" t="str">
        <f>IF(原始数据!G514="","",原始数据!G514)</f>
        <v>加</v>
      </c>
      <c r="I514" s="8" t="str">
        <f>IF(原始数据!H514="","",原始数据!H514)</f>
        <v>下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3"/>
      <c r="T514" s="13"/>
      <c r="U514" s="13"/>
      <c r="V514" s="14"/>
      <c r="W514" s="14"/>
      <c r="X514" s="14"/>
      <c r="Y514" s="13"/>
    </row>
    <row r="515" spans="1:25">
      <c r="A515" s="1">
        <f>输入错误检查!B514</f>
        <v>0</v>
      </c>
      <c r="C515" s="8" t="str">
        <f>IF(原始数据!B515="","",原始数据!B515)</f>
        <v/>
      </c>
      <c r="D515" s="8" t="str">
        <f>IF(原始数据!C515="","",原始数据!C515)</f>
        <v/>
      </c>
      <c r="E515" s="8" t="str">
        <f>IF(原始数据!D515="","",原始数据!D515)</f>
        <v/>
      </c>
      <c r="F515" s="8" t="str">
        <f>IF(原始数据!E515="","",原始数据!E515)</f>
        <v/>
      </c>
      <c r="G515" s="8" t="str">
        <f>IF(原始数据!F515="","",原始数据!F515)</f>
        <v/>
      </c>
      <c r="H515" s="8">
        <f>IF(原始数据!G515="","",原始数据!G515)</f>
        <v>1</v>
      </c>
      <c r="I515" s="8" t="str">
        <f>IF(原始数据!H515="","",原始数据!H515)</f>
        <v>上</v>
      </c>
      <c r="J515" s="18"/>
      <c r="K515" s="18"/>
      <c r="L515" s="18"/>
      <c r="M515" s="18"/>
      <c r="N515" s="18"/>
      <c r="O515" s="18"/>
      <c r="P515" s="18"/>
      <c r="Q515" s="18"/>
      <c r="R515" s="18"/>
      <c r="S515" s="13"/>
      <c r="T515" s="13"/>
      <c r="U515" s="13"/>
      <c r="V515" s="14"/>
      <c r="W515" s="14"/>
      <c r="X515" s="14"/>
      <c r="Y515" s="13"/>
    </row>
    <row r="516" spans="1:25">
      <c r="A516" s="1">
        <f>输入错误检查!B515</f>
        <v>0</v>
      </c>
      <c r="C516" s="8" t="str">
        <f>IF(原始数据!B516="","",原始数据!B516)</f>
        <v/>
      </c>
      <c r="D516" s="8" t="str">
        <f>IF(原始数据!C516="","",原始数据!C516)</f>
        <v/>
      </c>
      <c r="E516" s="8" t="str">
        <f>IF(原始数据!D516="","",原始数据!D516)</f>
        <v/>
      </c>
      <c r="F516" s="8" t="str">
        <f>IF(原始数据!E516="","",原始数据!E516)</f>
        <v/>
      </c>
      <c r="G516" s="8" t="str">
        <f>IF(原始数据!F516="","",原始数据!F516)</f>
        <v/>
      </c>
      <c r="H516" s="8">
        <f>IF(原始数据!G516="","",原始数据!G516)</f>
        <v>1</v>
      </c>
      <c r="I516" s="8" t="str">
        <f>IF(原始数据!H516="","",原始数据!H516)</f>
        <v>下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3"/>
      <c r="T516" s="13"/>
      <c r="U516" s="13"/>
      <c r="V516" s="14"/>
      <c r="W516" s="14"/>
      <c r="X516" s="14"/>
      <c r="Y516" s="13"/>
    </row>
    <row r="517" spans="1:25">
      <c r="A517" s="1">
        <f>输入错误检查!B516</f>
        <v>0</v>
      </c>
      <c r="C517" s="8" t="str">
        <f>IF(原始数据!B517="","",原始数据!B517)</f>
        <v/>
      </c>
      <c r="D517" s="8" t="str">
        <f>IF(原始数据!C517="","",原始数据!C517)</f>
        <v/>
      </c>
      <c r="E517" s="8" t="str">
        <f>IF(原始数据!D517="","",原始数据!D517)</f>
        <v/>
      </c>
      <c r="F517" s="8" t="str">
        <f>IF(原始数据!E517="","",原始数据!E517)</f>
        <v/>
      </c>
      <c r="G517" s="8" t="str">
        <f>IF(原始数据!F517="","",原始数据!F517)</f>
        <v/>
      </c>
      <c r="H517" s="8">
        <f>IF(原始数据!G517="","",原始数据!G517)</f>
        <v>2</v>
      </c>
      <c r="I517" s="8" t="str">
        <f>IF(原始数据!H517="","",原始数据!H517)</f>
        <v>上</v>
      </c>
      <c r="J517" s="18"/>
      <c r="K517" s="18"/>
      <c r="L517" s="18"/>
      <c r="M517" s="18"/>
      <c r="N517" s="18"/>
      <c r="O517" s="18"/>
      <c r="P517" s="18"/>
      <c r="Q517" s="18"/>
      <c r="R517" s="18"/>
      <c r="S517" s="13"/>
      <c r="T517" s="13"/>
      <c r="U517" s="13"/>
      <c r="V517" s="14"/>
      <c r="W517" s="14"/>
      <c r="X517" s="14"/>
      <c r="Y517" s="13"/>
    </row>
    <row r="518" spans="1:25">
      <c r="A518" s="1">
        <f>输入错误检查!B517</f>
        <v>0</v>
      </c>
      <c r="C518" s="8" t="str">
        <f>IF(原始数据!B518="","",原始数据!B518)</f>
        <v/>
      </c>
      <c r="D518" s="8" t="str">
        <f>IF(原始数据!C518="","",原始数据!C518)</f>
        <v/>
      </c>
      <c r="E518" s="8" t="str">
        <f>IF(原始数据!D518="","",原始数据!D518)</f>
        <v/>
      </c>
      <c r="F518" s="8" t="str">
        <f>IF(原始数据!E518="","",原始数据!E518)</f>
        <v/>
      </c>
      <c r="G518" s="8" t="str">
        <f>IF(原始数据!F518="","",原始数据!F518)</f>
        <v/>
      </c>
      <c r="H518" s="8">
        <f>IF(原始数据!G518="","",原始数据!G518)</f>
        <v>2</v>
      </c>
      <c r="I518" s="8" t="str">
        <f>IF(原始数据!H518="","",原始数据!H518)</f>
        <v>下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3"/>
      <c r="T518" s="13"/>
      <c r="U518" s="13"/>
      <c r="V518" s="14"/>
      <c r="W518" s="14"/>
      <c r="X518" s="14"/>
      <c r="Y518" s="13"/>
    </row>
    <row r="519" spans="1:25">
      <c r="A519" s="1">
        <f>输入错误检查!B518</f>
        <v>0</v>
      </c>
      <c r="C519" s="8" t="str">
        <f>IF(原始数据!B519="","",原始数据!B519)</f>
        <v/>
      </c>
      <c r="D519" s="8" t="str">
        <f>IF(原始数据!C519="","",原始数据!C519)</f>
        <v/>
      </c>
      <c r="E519" s="8" t="str">
        <f>IF(原始数据!D519="","",原始数据!D519)</f>
        <v/>
      </c>
      <c r="F519" s="8" t="str">
        <f>IF(原始数据!E519="","",原始数据!E519)</f>
        <v/>
      </c>
      <c r="G519" s="8" t="str">
        <f>IF(原始数据!F519="","",原始数据!F519)</f>
        <v/>
      </c>
      <c r="H519" s="8">
        <f>IF(原始数据!G519="","",原始数据!G519)</f>
        <v>3</v>
      </c>
      <c r="I519" s="8" t="str">
        <f>IF(原始数据!H519="","",原始数据!H519)</f>
        <v>上</v>
      </c>
      <c r="J519" s="18"/>
      <c r="K519" s="18"/>
      <c r="L519" s="18"/>
      <c r="M519" s="18"/>
      <c r="N519" s="18"/>
      <c r="O519" s="18"/>
      <c r="P519" s="18"/>
      <c r="Q519" s="18"/>
      <c r="R519" s="18"/>
      <c r="S519" s="13"/>
      <c r="T519" s="13"/>
      <c r="U519" s="13"/>
      <c r="V519" s="14"/>
      <c r="W519" s="14"/>
      <c r="X519" s="14"/>
      <c r="Y519" s="13"/>
    </row>
    <row r="520" spans="1:25">
      <c r="A520" s="1">
        <f>输入错误检查!B519</f>
        <v>0</v>
      </c>
      <c r="C520" s="8" t="str">
        <f>IF(原始数据!B520="","",原始数据!B520)</f>
        <v/>
      </c>
      <c r="D520" s="8" t="str">
        <f>IF(原始数据!C520="","",原始数据!C520)</f>
        <v/>
      </c>
      <c r="E520" s="8" t="str">
        <f>IF(原始数据!D520="","",原始数据!D520)</f>
        <v/>
      </c>
      <c r="F520" s="8" t="str">
        <f>IF(原始数据!E520="","",原始数据!E520)</f>
        <v/>
      </c>
      <c r="G520" s="8" t="str">
        <f>IF(原始数据!F520="","",原始数据!F520)</f>
        <v/>
      </c>
      <c r="H520" s="8">
        <f>IF(原始数据!G520="","",原始数据!G520)</f>
        <v>3</v>
      </c>
      <c r="I520" s="8" t="str">
        <f>IF(原始数据!H520="","",原始数据!H520)</f>
        <v>下</v>
      </c>
      <c r="J520" s="18"/>
      <c r="K520" s="18"/>
      <c r="L520" s="18"/>
      <c r="M520" s="18"/>
      <c r="N520" s="18"/>
      <c r="O520" s="18"/>
      <c r="P520" s="18"/>
      <c r="Q520" s="18"/>
      <c r="R520" s="18"/>
      <c r="S520" s="13"/>
      <c r="T520" s="13"/>
      <c r="U520" s="13"/>
      <c r="V520" s="14"/>
      <c r="W520" s="14"/>
      <c r="X520" s="14"/>
      <c r="Y520" s="13"/>
    </row>
    <row r="521" spans="1:25">
      <c r="A521" s="1">
        <f>输入错误检查!B520</f>
        <v>0</v>
      </c>
      <c r="C521" s="8" t="str">
        <f>IF(原始数据!B521="","",原始数据!B521)</f>
        <v/>
      </c>
      <c r="D521" s="8" t="str">
        <f>IF(原始数据!C521="","",原始数据!C521)</f>
        <v/>
      </c>
      <c r="E521" s="8" t="str">
        <f>IF(原始数据!D521="","",原始数据!D521)</f>
        <v/>
      </c>
      <c r="F521" s="8" t="str">
        <f>IF(原始数据!E521="","",原始数据!E521)</f>
        <v/>
      </c>
      <c r="G521" s="8" t="str">
        <f>IF(原始数据!F521="","",原始数据!F521)</f>
        <v/>
      </c>
      <c r="H521" s="8" t="str">
        <f>IF(原始数据!G521="","",原始数据!G521)</f>
        <v>加</v>
      </c>
      <c r="I521" s="8" t="str">
        <f>IF(原始数据!H521="","",原始数据!H521)</f>
        <v>上</v>
      </c>
      <c r="J521" s="18"/>
      <c r="K521" s="18"/>
      <c r="L521" s="18"/>
      <c r="M521" s="18"/>
      <c r="N521" s="18"/>
      <c r="O521" s="18"/>
      <c r="P521" s="18"/>
      <c r="Q521" s="18"/>
      <c r="R521" s="18"/>
      <c r="S521" s="13"/>
      <c r="T521" s="13"/>
      <c r="U521" s="13"/>
      <c r="V521" s="14"/>
      <c r="W521" s="14"/>
      <c r="X521" s="14"/>
      <c r="Y521" s="13"/>
    </row>
    <row r="522" spans="1:25">
      <c r="A522" s="1">
        <f>输入错误检查!B521</f>
        <v>0</v>
      </c>
      <c r="C522" s="8" t="str">
        <f>IF(原始数据!B522="","",原始数据!B522)</f>
        <v/>
      </c>
      <c r="D522" s="8" t="str">
        <f>IF(原始数据!C522="","",原始数据!C522)</f>
        <v/>
      </c>
      <c r="E522" s="8" t="str">
        <f>IF(原始数据!D522="","",原始数据!D522)</f>
        <v/>
      </c>
      <c r="F522" s="8" t="str">
        <f>IF(原始数据!E522="","",原始数据!E522)</f>
        <v/>
      </c>
      <c r="G522" s="8" t="str">
        <f>IF(原始数据!F522="","",原始数据!F522)</f>
        <v/>
      </c>
      <c r="H522" s="8" t="str">
        <f>IF(原始数据!G522="","",原始数据!G522)</f>
        <v>加</v>
      </c>
      <c r="I522" s="8" t="str">
        <f>IF(原始数据!H522="","",原始数据!H522)</f>
        <v>下</v>
      </c>
      <c r="J522" s="18"/>
      <c r="K522" s="18"/>
      <c r="L522" s="18"/>
      <c r="M522" s="18"/>
      <c r="N522" s="18"/>
      <c r="O522" s="18"/>
      <c r="P522" s="18"/>
      <c r="Q522" s="18"/>
      <c r="R522" s="18"/>
      <c r="S522" s="13"/>
      <c r="T522" s="13"/>
      <c r="U522" s="13"/>
      <c r="V522" s="14"/>
      <c r="W522" s="14"/>
      <c r="X522" s="14"/>
      <c r="Y522" s="13"/>
    </row>
    <row r="523" spans="1:25">
      <c r="A523" s="1">
        <f>输入错误检查!B522</f>
        <v>0</v>
      </c>
      <c r="C523" s="8" t="str">
        <f>IF(原始数据!B523="","",原始数据!B523)</f>
        <v/>
      </c>
      <c r="D523" s="8" t="str">
        <f>IF(原始数据!C523="","",原始数据!C523)</f>
        <v/>
      </c>
      <c r="E523" s="8" t="str">
        <f>IF(原始数据!D523="","",原始数据!D523)</f>
        <v/>
      </c>
      <c r="F523" s="8" t="str">
        <f>IF(原始数据!E523="","",原始数据!E523)</f>
        <v/>
      </c>
      <c r="G523" s="8" t="str">
        <f>IF(原始数据!F523="","",原始数据!F523)</f>
        <v/>
      </c>
      <c r="H523" s="8">
        <f>IF(原始数据!G523="","",原始数据!G523)</f>
        <v>1</v>
      </c>
      <c r="I523" s="8" t="str">
        <f>IF(原始数据!H523="","",原始数据!H523)</f>
        <v>上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3"/>
      <c r="T523" s="13"/>
      <c r="U523" s="13"/>
      <c r="V523" s="14"/>
      <c r="W523" s="14"/>
      <c r="X523" s="14"/>
      <c r="Y523" s="13"/>
    </row>
    <row r="524" spans="1:25">
      <c r="A524" s="1">
        <f>输入错误检查!B523</f>
        <v>0</v>
      </c>
      <c r="C524" s="8" t="str">
        <f>IF(原始数据!B524="","",原始数据!B524)</f>
        <v/>
      </c>
      <c r="D524" s="8" t="str">
        <f>IF(原始数据!C524="","",原始数据!C524)</f>
        <v/>
      </c>
      <c r="E524" s="8" t="str">
        <f>IF(原始数据!D524="","",原始数据!D524)</f>
        <v/>
      </c>
      <c r="F524" s="8" t="str">
        <f>IF(原始数据!E524="","",原始数据!E524)</f>
        <v/>
      </c>
      <c r="G524" s="8" t="str">
        <f>IF(原始数据!F524="","",原始数据!F524)</f>
        <v/>
      </c>
      <c r="H524" s="8">
        <f>IF(原始数据!G524="","",原始数据!G524)</f>
        <v>1</v>
      </c>
      <c r="I524" s="8" t="str">
        <f>IF(原始数据!H524="","",原始数据!H524)</f>
        <v>下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3"/>
      <c r="T524" s="13"/>
      <c r="U524" s="13"/>
      <c r="V524" s="14"/>
      <c r="W524" s="14"/>
      <c r="X524" s="14"/>
      <c r="Y524" s="13"/>
    </row>
    <row r="525" spans="1:25">
      <c r="A525" s="1">
        <f>输入错误检查!B524</f>
        <v>0</v>
      </c>
      <c r="C525" s="8" t="str">
        <f>IF(原始数据!B525="","",原始数据!B525)</f>
        <v/>
      </c>
      <c r="D525" s="8" t="str">
        <f>IF(原始数据!C525="","",原始数据!C525)</f>
        <v/>
      </c>
      <c r="E525" s="8" t="str">
        <f>IF(原始数据!D525="","",原始数据!D525)</f>
        <v/>
      </c>
      <c r="F525" s="8" t="str">
        <f>IF(原始数据!E525="","",原始数据!E525)</f>
        <v/>
      </c>
      <c r="G525" s="8" t="str">
        <f>IF(原始数据!F525="","",原始数据!F525)</f>
        <v/>
      </c>
      <c r="H525" s="8">
        <f>IF(原始数据!G525="","",原始数据!G525)</f>
        <v>2</v>
      </c>
      <c r="I525" s="8" t="str">
        <f>IF(原始数据!H525="","",原始数据!H525)</f>
        <v>上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3"/>
      <c r="T525" s="13"/>
      <c r="U525" s="13"/>
      <c r="V525" s="14"/>
      <c r="W525" s="14"/>
      <c r="X525" s="14"/>
      <c r="Y525" s="13"/>
    </row>
    <row r="526" spans="1:25">
      <c r="A526" s="1">
        <f>输入错误检查!B525</f>
        <v>0</v>
      </c>
      <c r="C526" s="8" t="str">
        <f>IF(原始数据!B526="","",原始数据!B526)</f>
        <v/>
      </c>
      <c r="D526" s="8" t="str">
        <f>IF(原始数据!C526="","",原始数据!C526)</f>
        <v/>
      </c>
      <c r="E526" s="8" t="str">
        <f>IF(原始数据!D526="","",原始数据!D526)</f>
        <v/>
      </c>
      <c r="F526" s="8" t="str">
        <f>IF(原始数据!E526="","",原始数据!E526)</f>
        <v/>
      </c>
      <c r="G526" s="8" t="str">
        <f>IF(原始数据!F526="","",原始数据!F526)</f>
        <v/>
      </c>
      <c r="H526" s="8">
        <f>IF(原始数据!G526="","",原始数据!G526)</f>
        <v>2</v>
      </c>
      <c r="I526" s="8" t="str">
        <f>IF(原始数据!H526="","",原始数据!H526)</f>
        <v>下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3"/>
      <c r="T526" s="13"/>
      <c r="U526" s="13"/>
      <c r="V526" s="14"/>
      <c r="W526" s="14"/>
      <c r="X526" s="14"/>
      <c r="Y526" s="13"/>
    </row>
    <row r="527" spans="1:25">
      <c r="A527" s="1">
        <f>输入错误检查!B526</f>
        <v>0</v>
      </c>
      <c r="C527" s="8" t="str">
        <f>IF(原始数据!B527="","",原始数据!B527)</f>
        <v/>
      </c>
      <c r="D527" s="8" t="str">
        <f>IF(原始数据!C527="","",原始数据!C527)</f>
        <v/>
      </c>
      <c r="E527" s="8" t="str">
        <f>IF(原始数据!D527="","",原始数据!D527)</f>
        <v/>
      </c>
      <c r="F527" s="8" t="str">
        <f>IF(原始数据!E527="","",原始数据!E527)</f>
        <v/>
      </c>
      <c r="G527" s="8" t="str">
        <f>IF(原始数据!F527="","",原始数据!F527)</f>
        <v/>
      </c>
      <c r="H527" s="8">
        <f>IF(原始数据!G527="","",原始数据!G527)</f>
        <v>3</v>
      </c>
      <c r="I527" s="8" t="str">
        <f>IF(原始数据!H527="","",原始数据!H527)</f>
        <v>上</v>
      </c>
      <c r="J527" s="18"/>
      <c r="K527" s="18"/>
      <c r="L527" s="18"/>
      <c r="M527" s="18"/>
      <c r="N527" s="18"/>
      <c r="O527" s="18"/>
      <c r="P527" s="18"/>
      <c r="Q527" s="18"/>
      <c r="R527" s="18"/>
      <c r="S527" s="13"/>
      <c r="T527" s="13"/>
      <c r="U527" s="13"/>
      <c r="V527" s="14"/>
      <c r="W527" s="14"/>
      <c r="X527" s="14"/>
      <c r="Y527" s="13"/>
    </row>
    <row r="528" spans="1:25">
      <c r="A528" s="1">
        <f>输入错误检查!B527</f>
        <v>0</v>
      </c>
      <c r="C528" s="8" t="str">
        <f>IF(原始数据!B528="","",原始数据!B528)</f>
        <v/>
      </c>
      <c r="D528" s="8" t="str">
        <f>IF(原始数据!C528="","",原始数据!C528)</f>
        <v/>
      </c>
      <c r="E528" s="8" t="str">
        <f>IF(原始数据!D528="","",原始数据!D528)</f>
        <v/>
      </c>
      <c r="F528" s="8" t="str">
        <f>IF(原始数据!E528="","",原始数据!E528)</f>
        <v/>
      </c>
      <c r="G528" s="8" t="str">
        <f>IF(原始数据!F528="","",原始数据!F528)</f>
        <v/>
      </c>
      <c r="H528" s="8">
        <f>IF(原始数据!G528="","",原始数据!G528)</f>
        <v>3</v>
      </c>
      <c r="I528" s="8" t="str">
        <f>IF(原始数据!H528="","",原始数据!H528)</f>
        <v>下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3"/>
      <c r="T528" s="13"/>
      <c r="U528" s="13"/>
      <c r="V528" s="14"/>
      <c r="W528" s="14"/>
      <c r="X528" s="14"/>
      <c r="Y528" s="13"/>
    </row>
    <row r="529" spans="1:25">
      <c r="A529" s="1">
        <f>输入错误检查!B528</f>
        <v>0</v>
      </c>
      <c r="C529" s="8" t="str">
        <f>IF(原始数据!B529="","",原始数据!B529)</f>
        <v/>
      </c>
      <c r="D529" s="8" t="str">
        <f>IF(原始数据!C529="","",原始数据!C529)</f>
        <v/>
      </c>
      <c r="E529" s="8" t="str">
        <f>IF(原始数据!D529="","",原始数据!D529)</f>
        <v/>
      </c>
      <c r="F529" s="8" t="str">
        <f>IF(原始数据!E529="","",原始数据!E529)</f>
        <v/>
      </c>
      <c r="G529" s="8" t="str">
        <f>IF(原始数据!F529="","",原始数据!F529)</f>
        <v/>
      </c>
      <c r="H529" s="8" t="str">
        <f>IF(原始数据!G529="","",原始数据!G529)</f>
        <v>加</v>
      </c>
      <c r="I529" s="8" t="str">
        <f>IF(原始数据!H529="","",原始数据!H529)</f>
        <v>上</v>
      </c>
      <c r="J529" s="18"/>
      <c r="K529" s="18"/>
      <c r="L529" s="18"/>
      <c r="M529" s="18"/>
      <c r="N529" s="18"/>
      <c r="O529" s="18"/>
      <c r="P529" s="18"/>
      <c r="Q529" s="18"/>
      <c r="R529" s="18"/>
      <c r="S529" s="13"/>
      <c r="T529" s="13"/>
      <c r="U529" s="13"/>
      <c r="V529" s="14"/>
      <c r="W529" s="14"/>
      <c r="X529" s="14"/>
      <c r="Y529" s="13"/>
    </row>
    <row r="530" spans="1:25">
      <c r="A530" s="1">
        <f>输入错误检查!B529</f>
        <v>0</v>
      </c>
      <c r="C530" s="8" t="str">
        <f>IF(原始数据!B530="","",原始数据!B530)</f>
        <v/>
      </c>
      <c r="D530" s="8" t="str">
        <f>IF(原始数据!C530="","",原始数据!C530)</f>
        <v/>
      </c>
      <c r="E530" s="8" t="str">
        <f>IF(原始数据!D530="","",原始数据!D530)</f>
        <v/>
      </c>
      <c r="F530" s="8" t="str">
        <f>IF(原始数据!E530="","",原始数据!E530)</f>
        <v/>
      </c>
      <c r="G530" s="8" t="str">
        <f>IF(原始数据!F530="","",原始数据!F530)</f>
        <v/>
      </c>
      <c r="H530" s="8" t="str">
        <f>IF(原始数据!G530="","",原始数据!G530)</f>
        <v>加</v>
      </c>
      <c r="I530" s="8" t="str">
        <f>IF(原始数据!H530="","",原始数据!H530)</f>
        <v>下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3"/>
      <c r="T530" s="13"/>
      <c r="U530" s="13"/>
      <c r="V530" s="14"/>
      <c r="W530" s="14"/>
      <c r="X530" s="14"/>
      <c r="Y530" s="13"/>
    </row>
    <row r="531" spans="1:25">
      <c r="A531" s="1">
        <f>输入错误检查!B530</f>
        <v>0</v>
      </c>
      <c r="C531" s="8" t="str">
        <f>IF(原始数据!B531="","",原始数据!B531)</f>
        <v/>
      </c>
      <c r="D531" s="8" t="str">
        <f>IF(原始数据!C531="","",原始数据!C531)</f>
        <v/>
      </c>
      <c r="E531" s="8" t="str">
        <f>IF(原始数据!D531="","",原始数据!D531)</f>
        <v/>
      </c>
      <c r="F531" s="8" t="str">
        <f>IF(原始数据!E531="","",原始数据!E531)</f>
        <v/>
      </c>
      <c r="G531" s="8" t="str">
        <f>IF(原始数据!F531="","",原始数据!F531)</f>
        <v/>
      </c>
      <c r="H531" s="8">
        <f>IF(原始数据!G531="","",原始数据!G531)</f>
        <v>1</v>
      </c>
      <c r="I531" s="8" t="str">
        <f>IF(原始数据!H531="","",原始数据!H531)</f>
        <v>上</v>
      </c>
      <c r="J531" s="18"/>
      <c r="K531" s="18"/>
      <c r="L531" s="18"/>
      <c r="M531" s="18"/>
      <c r="N531" s="18"/>
      <c r="O531" s="18"/>
      <c r="P531" s="18"/>
      <c r="Q531" s="18"/>
      <c r="R531" s="18"/>
      <c r="S531" s="13"/>
      <c r="T531" s="13"/>
      <c r="U531" s="13"/>
      <c r="V531" s="14"/>
      <c r="W531" s="14"/>
      <c r="X531" s="14"/>
      <c r="Y531" s="13"/>
    </row>
    <row r="532" spans="1:25">
      <c r="A532" s="1">
        <f>输入错误检查!B531</f>
        <v>0</v>
      </c>
      <c r="C532" s="8" t="str">
        <f>IF(原始数据!B532="","",原始数据!B532)</f>
        <v/>
      </c>
      <c r="D532" s="8" t="str">
        <f>IF(原始数据!C532="","",原始数据!C532)</f>
        <v/>
      </c>
      <c r="E532" s="8" t="str">
        <f>IF(原始数据!D532="","",原始数据!D532)</f>
        <v/>
      </c>
      <c r="F532" s="8" t="str">
        <f>IF(原始数据!E532="","",原始数据!E532)</f>
        <v/>
      </c>
      <c r="G532" s="8" t="str">
        <f>IF(原始数据!F532="","",原始数据!F532)</f>
        <v/>
      </c>
      <c r="H532" s="8">
        <f>IF(原始数据!G532="","",原始数据!G532)</f>
        <v>1</v>
      </c>
      <c r="I532" s="8" t="str">
        <f>IF(原始数据!H532="","",原始数据!H532)</f>
        <v>下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3"/>
      <c r="T532" s="13"/>
      <c r="U532" s="13"/>
      <c r="V532" s="14"/>
      <c r="W532" s="14"/>
      <c r="X532" s="14"/>
      <c r="Y532" s="13"/>
    </row>
    <row r="533" spans="1:25">
      <c r="A533" s="1">
        <f>输入错误检查!B532</f>
        <v>0</v>
      </c>
      <c r="C533" s="8" t="str">
        <f>IF(原始数据!B533="","",原始数据!B533)</f>
        <v/>
      </c>
      <c r="D533" s="8" t="str">
        <f>IF(原始数据!C533="","",原始数据!C533)</f>
        <v/>
      </c>
      <c r="E533" s="8" t="str">
        <f>IF(原始数据!D533="","",原始数据!D533)</f>
        <v/>
      </c>
      <c r="F533" s="8" t="str">
        <f>IF(原始数据!E533="","",原始数据!E533)</f>
        <v/>
      </c>
      <c r="G533" s="8" t="str">
        <f>IF(原始数据!F533="","",原始数据!F533)</f>
        <v/>
      </c>
      <c r="H533" s="8">
        <f>IF(原始数据!G533="","",原始数据!G533)</f>
        <v>2</v>
      </c>
      <c r="I533" s="8" t="str">
        <f>IF(原始数据!H533="","",原始数据!H533)</f>
        <v>上</v>
      </c>
      <c r="J533" s="18"/>
      <c r="K533" s="18"/>
      <c r="L533" s="18"/>
      <c r="M533" s="18"/>
      <c r="N533" s="18"/>
      <c r="O533" s="18"/>
      <c r="P533" s="18"/>
      <c r="Q533" s="18"/>
      <c r="R533" s="18"/>
      <c r="S533" s="13"/>
      <c r="T533" s="13"/>
      <c r="U533" s="13"/>
      <c r="V533" s="14"/>
      <c r="W533" s="14"/>
      <c r="X533" s="14"/>
      <c r="Y533" s="13"/>
    </row>
    <row r="534" spans="1:25">
      <c r="A534" s="1">
        <f>输入错误检查!B533</f>
        <v>0</v>
      </c>
      <c r="C534" s="8" t="str">
        <f>IF(原始数据!B534="","",原始数据!B534)</f>
        <v/>
      </c>
      <c r="D534" s="8" t="str">
        <f>IF(原始数据!C534="","",原始数据!C534)</f>
        <v/>
      </c>
      <c r="E534" s="8" t="str">
        <f>IF(原始数据!D534="","",原始数据!D534)</f>
        <v/>
      </c>
      <c r="F534" s="8" t="str">
        <f>IF(原始数据!E534="","",原始数据!E534)</f>
        <v/>
      </c>
      <c r="G534" s="8" t="str">
        <f>IF(原始数据!F534="","",原始数据!F534)</f>
        <v/>
      </c>
      <c r="H534" s="8">
        <f>IF(原始数据!G534="","",原始数据!G534)</f>
        <v>2</v>
      </c>
      <c r="I534" s="8" t="str">
        <f>IF(原始数据!H534="","",原始数据!H534)</f>
        <v>下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3"/>
      <c r="T534" s="13"/>
      <c r="U534" s="13"/>
      <c r="V534" s="14"/>
      <c r="W534" s="14"/>
      <c r="X534" s="14"/>
      <c r="Y534" s="13"/>
    </row>
    <row r="535" spans="1:25">
      <c r="A535" s="1">
        <f>输入错误检查!B534</f>
        <v>0</v>
      </c>
      <c r="C535" s="8" t="str">
        <f>IF(原始数据!B535="","",原始数据!B535)</f>
        <v/>
      </c>
      <c r="D535" s="8" t="str">
        <f>IF(原始数据!C535="","",原始数据!C535)</f>
        <v/>
      </c>
      <c r="E535" s="8" t="str">
        <f>IF(原始数据!D535="","",原始数据!D535)</f>
        <v/>
      </c>
      <c r="F535" s="8" t="str">
        <f>IF(原始数据!E535="","",原始数据!E535)</f>
        <v/>
      </c>
      <c r="G535" s="8" t="str">
        <f>IF(原始数据!F535="","",原始数据!F535)</f>
        <v/>
      </c>
      <c r="H535" s="8">
        <f>IF(原始数据!G535="","",原始数据!G535)</f>
        <v>3</v>
      </c>
      <c r="I535" s="8" t="str">
        <f>IF(原始数据!H535="","",原始数据!H535)</f>
        <v>上</v>
      </c>
      <c r="J535" s="18"/>
      <c r="K535" s="18"/>
      <c r="L535" s="18"/>
      <c r="M535" s="18"/>
      <c r="N535" s="18"/>
      <c r="O535" s="18"/>
      <c r="P535" s="18"/>
      <c r="Q535" s="18"/>
      <c r="R535" s="18"/>
      <c r="S535" s="13"/>
      <c r="T535" s="13"/>
      <c r="U535" s="13"/>
      <c r="V535" s="14"/>
      <c r="W535" s="14"/>
      <c r="X535" s="14"/>
      <c r="Y535" s="13"/>
    </row>
    <row r="536" spans="1:25">
      <c r="A536" s="1">
        <f>输入错误检查!B535</f>
        <v>0</v>
      </c>
      <c r="C536" s="8" t="str">
        <f>IF(原始数据!B536="","",原始数据!B536)</f>
        <v/>
      </c>
      <c r="D536" s="8" t="str">
        <f>IF(原始数据!C536="","",原始数据!C536)</f>
        <v/>
      </c>
      <c r="E536" s="8" t="str">
        <f>IF(原始数据!D536="","",原始数据!D536)</f>
        <v/>
      </c>
      <c r="F536" s="8" t="str">
        <f>IF(原始数据!E536="","",原始数据!E536)</f>
        <v/>
      </c>
      <c r="G536" s="8" t="str">
        <f>IF(原始数据!F536="","",原始数据!F536)</f>
        <v/>
      </c>
      <c r="H536" s="8">
        <f>IF(原始数据!G536="","",原始数据!G536)</f>
        <v>3</v>
      </c>
      <c r="I536" s="8" t="str">
        <f>IF(原始数据!H536="","",原始数据!H536)</f>
        <v>下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3"/>
      <c r="T536" s="13"/>
      <c r="U536" s="13"/>
      <c r="V536" s="14"/>
      <c r="W536" s="14"/>
      <c r="X536" s="14"/>
      <c r="Y536" s="13"/>
    </row>
    <row r="537" spans="1:25">
      <c r="A537" s="1">
        <f>输入错误检查!B536</f>
        <v>0</v>
      </c>
      <c r="C537" s="8" t="str">
        <f>IF(原始数据!B537="","",原始数据!B537)</f>
        <v/>
      </c>
      <c r="D537" s="8" t="str">
        <f>IF(原始数据!C537="","",原始数据!C537)</f>
        <v/>
      </c>
      <c r="E537" s="8" t="str">
        <f>IF(原始数据!D537="","",原始数据!D537)</f>
        <v/>
      </c>
      <c r="F537" s="8" t="str">
        <f>IF(原始数据!E537="","",原始数据!E537)</f>
        <v/>
      </c>
      <c r="G537" s="8" t="str">
        <f>IF(原始数据!F537="","",原始数据!F537)</f>
        <v/>
      </c>
      <c r="H537" s="8" t="str">
        <f>IF(原始数据!G537="","",原始数据!G537)</f>
        <v>加</v>
      </c>
      <c r="I537" s="8" t="str">
        <f>IF(原始数据!H537="","",原始数据!H537)</f>
        <v>上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3"/>
      <c r="T537" s="13"/>
      <c r="U537" s="13"/>
      <c r="V537" s="14"/>
      <c r="W537" s="14"/>
      <c r="X537" s="14"/>
      <c r="Y537" s="13"/>
    </row>
    <row r="538" spans="1:25">
      <c r="A538" s="1">
        <f>输入错误检查!B537</f>
        <v>0</v>
      </c>
      <c r="C538" s="8" t="str">
        <f>IF(原始数据!B538="","",原始数据!B538)</f>
        <v/>
      </c>
      <c r="D538" s="8" t="str">
        <f>IF(原始数据!C538="","",原始数据!C538)</f>
        <v/>
      </c>
      <c r="E538" s="8" t="str">
        <f>IF(原始数据!D538="","",原始数据!D538)</f>
        <v/>
      </c>
      <c r="F538" s="8" t="str">
        <f>IF(原始数据!E538="","",原始数据!E538)</f>
        <v/>
      </c>
      <c r="G538" s="8" t="str">
        <f>IF(原始数据!F538="","",原始数据!F538)</f>
        <v/>
      </c>
      <c r="H538" s="8" t="str">
        <f>IF(原始数据!G538="","",原始数据!G538)</f>
        <v>加</v>
      </c>
      <c r="I538" s="8" t="str">
        <f>IF(原始数据!H538="","",原始数据!H538)</f>
        <v>下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3"/>
      <c r="T538" s="13"/>
      <c r="U538" s="13"/>
      <c r="V538" s="14"/>
      <c r="W538" s="14"/>
      <c r="X538" s="14"/>
      <c r="Y538" s="13"/>
    </row>
    <row r="539" spans="1:25">
      <c r="A539" s="1">
        <f>输入错误检查!B538</f>
        <v>0</v>
      </c>
      <c r="C539" s="8" t="str">
        <f>IF(原始数据!B539="","",原始数据!B539)</f>
        <v/>
      </c>
      <c r="D539" s="8" t="str">
        <f>IF(原始数据!C539="","",原始数据!C539)</f>
        <v/>
      </c>
      <c r="E539" s="8" t="str">
        <f>IF(原始数据!D539="","",原始数据!D539)</f>
        <v/>
      </c>
      <c r="F539" s="8" t="str">
        <f>IF(原始数据!E539="","",原始数据!E539)</f>
        <v/>
      </c>
      <c r="G539" s="8" t="str">
        <f>IF(原始数据!F539="","",原始数据!F539)</f>
        <v/>
      </c>
      <c r="H539" s="8">
        <f>IF(原始数据!G539="","",原始数据!G539)</f>
        <v>1</v>
      </c>
      <c r="I539" s="8" t="str">
        <f>IF(原始数据!H539="","",原始数据!H539)</f>
        <v>上</v>
      </c>
      <c r="J539" s="18"/>
      <c r="K539" s="18"/>
      <c r="L539" s="18"/>
      <c r="M539" s="18"/>
      <c r="N539" s="18"/>
      <c r="O539" s="18"/>
      <c r="P539" s="18"/>
      <c r="Q539" s="18"/>
      <c r="R539" s="18"/>
      <c r="S539" s="13"/>
      <c r="T539" s="13"/>
      <c r="U539" s="13"/>
      <c r="V539" s="14"/>
      <c r="W539" s="14"/>
      <c r="X539" s="14"/>
      <c r="Y539" s="13"/>
    </row>
    <row r="540" spans="1:25">
      <c r="A540" s="1">
        <f>输入错误检查!B539</f>
        <v>0</v>
      </c>
      <c r="C540" s="8" t="str">
        <f>IF(原始数据!B540="","",原始数据!B540)</f>
        <v/>
      </c>
      <c r="D540" s="8" t="str">
        <f>IF(原始数据!C540="","",原始数据!C540)</f>
        <v/>
      </c>
      <c r="E540" s="8" t="str">
        <f>IF(原始数据!D540="","",原始数据!D540)</f>
        <v/>
      </c>
      <c r="F540" s="8" t="str">
        <f>IF(原始数据!E540="","",原始数据!E540)</f>
        <v/>
      </c>
      <c r="G540" s="8" t="str">
        <f>IF(原始数据!F540="","",原始数据!F540)</f>
        <v/>
      </c>
      <c r="H540" s="8">
        <f>IF(原始数据!G540="","",原始数据!G540)</f>
        <v>1</v>
      </c>
      <c r="I540" s="8" t="str">
        <f>IF(原始数据!H540="","",原始数据!H540)</f>
        <v>下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3"/>
      <c r="T540" s="13"/>
      <c r="U540" s="13"/>
      <c r="V540" s="14"/>
      <c r="W540" s="14"/>
      <c r="X540" s="14"/>
      <c r="Y540" s="13"/>
    </row>
    <row r="541" spans="1:25">
      <c r="A541" s="1">
        <f>输入错误检查!B540</f>
        <v>0</v>
      </c>
      <c r="C541" s="8" t="str">
        <f>IF(原始数据!B541="","",原始数据!B541)</f>
        <v/>
      </c>
      <c r="D541" s="8" t="str">
        <f>IF(原始数据!C541="","",原始数据!C541)</f>
        <v/>
      </c>
      <c r="E541" s="8" t="str">
        <f>IF(原始数据!D541="","",原始数据!D541)</f>
        <v/>
      </c>
      <c r="F541" s="8" t="str">
        <f>IF(原始数据!E541="","",原始数据!E541)</f>
        <v/>
      </c>
      <c r="G541" s="8" t="str">
        <f>IF(原始数据!F541="","",原始数据!F541)</f>
        <v/>
      </c>
      <c r="H541" s="8">
        <f>IF(原始数据!G541="","",原始数据!G541)</f>
        <v>2</v>
      </c>
      <c r="I541" s="8" t="str">
        <f>IF(原始数据!H541="","",原始数据!H541)</f>
        <v>上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3"/>
      <c r="T541" s="13"/>
      <c r="U541" s="13"/>
      <c r="V541" s="14"/>
      <c r="W541" s="14"/>
      <c r="X541" s="14"/>
      <c r="Y541" s="13"/>
    </row>
    <row r="542" spans="1:25">
      <c r="A542" s="1">
        <f>输入错误检查!B541</f>
        <v>0</v>
      </c>
      <c r="C542" s="8" t="str">
        <f>IF(原始数据!B542="","",原始数据!B542)</f>
        <v/>
      </c>
      <c r="D542" s="8" t="str">
        <f>IF(原始数据!C542="","",原始数据!C542)</f>
        <v/>
      </c>
      <c r="E542" s="8" t="str">
        <f>IF(原始数据!D542="","",原始数据!D542)</f>
        <v/>
      </c>
      <c r="F542" s="8" t="str">
        <f>IF(原始数据!E542="","",原始数据!E542)</f>
        <v/>
      </c>
      <c r="G542" s="8" t="str">
        <f>IF(原始数据!F542="","",原始数据!F542)</f>
        <v/>
      </c>
      <c r="H542" s="8">
        <f>IF(原始数据!G542="","",原始数据!G542)</f>
        <v>2</v>
      </c>
      <c r="I542" s="8" t="str">
        <f>IF(原始数据!H542="","",原始数据!H542)</f>
        <v>下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3"/>
      <c r="T542" s="13"/>
      <c r="U542" s="13"/>
      <c r="V542" s="14"/>
      <c r="W542" s="14"/>
      <c r="X542" s="14"/>
      <c r="Y542" s="13"/>
    </row>
    <row r="543" spans="1:25">
      <c r="A543" s="1">
        <f>输入错误检查!B542</f>
        <v>0</v>
      </c>
      <c r="C543" s="8" t="str">
        <f>IF(原始数据!B543="","",原始数据!B543)</f>
        <v/>
      </c>
      <c r="D543" s="8" t="str">
        <f>IF(原始数据!C543="","",原始数据!C543)</f>
        <v/>
      </c>
      <c r="E543" s="8" t="str">
        <f>IF(原始数据!D543="","",原始数据!D543)</f>
        <v/>
      </c>
      <c r="F543" s="8" t="str">
        <f>IF(原始数据!E543="","",原始数据!E543)</f>
        <v/>
      </c>
      <c r="G543" s="8" t="str">
        <f>IF(原始数据!F543="","",原始数据!F543)</f>
        <v/>
      </c>
      <c r="H543" s="8">
        <f>IF(原始数据!G543="","",原始数据!G543)</f>
        <v>3</v>
      </c>
      <c r="I543" s="8" t="str">
        <f>IF(原始数据!H543="","",原始数据!H543)</f>
        <v>上</v>
      </c>
      <c r="J543" s="18"/>
      <c r="K543" s="18"/>
      <c r="L543" s="18"/>
      <c r="M543" s="18"/>
      <c r="N543" s="18"/>
      <c r="O543" s="18"/>
      <c r="P543" s="18"/>
      <c r="Q543" s="18"/>
      <c r="R543" s="18"/>
      <c r="S543" s="13"/>
      <c r="T543" s="13"/>
      <c r="U543" s="13"/>
      <c r="V543" s="14"/>
      <c r="W543" s="14"/>
      <c r="X543" s="14"/>
      <c r="Y543" s="13"/>
    </row>
    <row r="544" spans="1:25">
      <c r="A544" s="1">
        <f>输入错误检查!B543</f>
        <v>0</v>
      </c>
      <c r="C544" s="8" t="str">
        <f>IF(原始数据!B544="","",原始数据!B544)</f>
        <v/>
      </c>
      <c r="D544" s="8" t="str">
        <f>IF(原始数据!C544="","",原始数据!C544)</f>
        <v/>
      </c>
      <c r="E544" s="8" t="str">
        <f>IF(原始数据!D544="","",原始数据!D544)</f>
        <v/>
      </c>
      <c r="F544" s="8" t="str">
        <f>IF(原始数据!E544="","",原始数据!E544)</f>
        <v/>
      </c>
      <c r="G544" s="8" t="str">
        <f>IF(原始数据!F544="","",原始数据!F544)</f>
        <v/>
      </c>
      <c r="H544" s="8">
        <f>IF(原始数据!G544="","",原始数据!G544)</f>
        <v>3</v>
      </c>
      <c r="I544" s="8" t="str">
        <f>IF(原始数据!H544="","",原始数据!H544)</f>
        <v>下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3"/>
      <c r="T544" s="13"/>
      <c r="U544" s="13"/>
      <c r="V544" s="14"/>
      <c r="W544" s="14"/>
      <c r="X544" s="14"/>
      <c r="Y544" s="13"/>
    </row>
    <row r="545" spans="1:25">
      <c r="A545" s="1">
        <f>输入错误检查!B544</f>
        <v>0</v>
      </c>
      <c r="C545" s="8" t="str">
        <f>IF(原始数据!B545="","",原始数据!B545)</f>
        <v/>
      </c>
      <c r="D545" s="8" t="str">
        <f>IF(原始数据!C545="","",原始数据!C545)</f>
        <v/>
      </c>
      <c r="E545" s="8" t="str">
        <f>IF(原始数据!D545="","",原始数据!D545)</f>
        <v/>
      </c>
      <c r="F545" s="8" t="str">
        <f>IF(原始数据!E545="","",原始数据!E545)</f>
        <v/>
      </c>
      <c r="G545" s="8" t="str">
        <f>IF(原始数据!F545="","",原始数据!F545)</f>
        <v/>
      </c>
      <c r="H545" s="8" t="str">
        <f>IF(原始数据!G545="","",原始数据!G545)</f>
        <v>加</v>
      </c>
      <c r="I545" s="8" t="str">
        <f>IF(原始数据!H545="","",原始数据!H545)</f>
        <v>上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13"/>
      <c r="T545" s="13"/>
      <c r="U545" s="13"/>
      <c r="V545" s="14"/>
      <c r="W545" s="14"/>
      <c r="X545" s="14"/>
      <c r="Y545" s="13"/>
    </row>
    <row r="546" spans="1:25">
      <c r="A546" s="1">
        <f>输入错误检查!B545</f>
        <v>0</v>
      </c>
      <c r="C546" s="8" t="str">
        <f>IF(原始数据!B546="","",原始数据!B546)</f>
        <v/>
      </c>
      <c r="D546" s="8" t="str">
        <f>IF(原始数据!C546="","",原始数据!C546)</f>
        <v/>
      </c>
      <c r="E546" s="8" t="str">
        <f>IF(原始数据!D546="","",原始数据!D546)</f>
        <v/>
      </c>
      <c r="F546" s="8" t="str">
        <f>IF(原始数据!E546="","",原始数据!E546)</f>
        <v/>
      </c>
      <c r="G546" s="8" t="str">
        <f>IF(原始数据!F546="","",原始数据!F546)</f>
        <v/>
      </c>
      <c r="H546" s="8" t="str">
        <f>IF(原始数据!G546="","",原始数据!G546)</f>
        <v>加</v>
      </c>
      <c r="I546" s="8" t="str">
        <f>IF(原始数据!H546="","",原始数据!H546)</f>
        <v>下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3"/>
      <c r="T546" s="13"/>
      <c r="U546" s="13"/>
      <c r="V546" s="14"/>
      <c r="W546" s="14"/>
      <c r="X546" s="14"/>
      <c r="Y546" s="13"/>
    </row>
    <row r="547" spans="1:25">
      <c r="A547" s="1">
        <f>输入错误检查!B546</f>
        <v>0</v>
      </c>
      <c r="C547" s="8" t="str">
        <f>IF(原始数据!B547="","",原始数据!B547)</f>
        <v/>
      </c>
      <c r="D547" s="8" t="str">
        <f>IF(原始数据!C547="","",原始数据!C547)</f>
        <v/>
      </c>
      <c r="E547" s="8" t="str">
        <f>IF(原始数据!D547="","",原始数据!D547)</f>
        <v/>
      </c>
      <c r="F547" s="8" t="str">
        <f>IF(原始数据!E547="","",原始数据!E547)</f>
        <v/>
      </c>
      <c r="G547" s="8" t="str">
        <f>IF(原始数据!F547="","",原始数据!F547)</f>
        <v/>
      </c>
      <c r="H547" s="8">
        <f>IF(原始数据!G547="","",原始数据!G547)</f>
        <v>1</v>
      </c>
      <c r="I547" s="8" t="str">
        <f>IF(原始数据!H547="","",原始数据!H547)</f>
        <v>上</v>
      </c>
      <c r="J547" s="18"/>
      <c r="K547" s="18"/>
      <c r="L547" s="18"/>
      <c r="M547" s="18"/>
      <c r="N547" s="18"/>
      <c r="O547" s="18"/>
      <c r="P547" s="18"/>
      <c r="Q547" s="18"/>
      <c r="R547" s="18"/>
      <c r="S547" s="13"/>
      <c r="T547" s="13"/>
      <c r="U547" s="13"/>
      <c r="V547" s="14"/>
      <c r="W547" s="14"/>
      <c r="X547" s="14"/>
      <c r="Y547" s="13"/>
    </row>
    <row r="548" spans="1:25">
      <c r="A548" s="1">
        <f>输入错误检查!B547</f>
        <v>0</v>
      </c>
      <c r="C548" s="8" t="str">
        <f>IF(原始数据!B548="","",原始数据!B548)</f>
        <v/>
      </c>
      <c r="D548" s="8" t="str">
        <f>IF(原始数据!C548="","",原始数据!C548)</f>
        <v/>
      </c>
      <c r="E548" s="8" t="str">
        <f>IF(原始数据!D548="","",原始数据!D548)</f>
        <v/>
      </c>
      <c r="F548" s="8" t="str">
        <f>IF(原始数据!E548="","",原始数据!E548)</f>
        <v/>
      </c>
      <c r="G548" s="8" t="str">
        <f>IF(原始数据!F548="","",原始数据!F548)</f>
        <v/>
      </c>
      <c r="H548" s="8">
        <f>IF(原始数据!G548="","",原始数据!G548)</f>
        <v>1</v>
      </c>
      <c r="I548" s="8" t="str">
        <f>IF(原始数据!H548="","",原始数据!H548)</f>
        <v>下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3"/>
      <c r="T548" s="13"/>
      <c r="U548" s="13"/>
      <c r="V548" s="14"/>
      <c r="W548" s="14"/>
      <c r="X548" s="14"/>
      <c r="Y548" s="13"/>
    </row>
    <row r="549" spans="1:25">
      <c r="A549" s="1">
        <f>输入错误检查!B548</f>
        <v>0</v>
      </c>
      <c r="C549" s="8" t="str">
        <f>IF(原始数据!B549="","",原始数据!B549)</f>
        <v/>
      </c>
      <c r="D549" s="8" t="str">
        <f>IF(原始数据!C549="","",原始数据!C549)</f>
        <v/>
      </c>
      <c r="E549" s="8" t="str">
        <f>IF(原始数据!D549="","",原始数据!D549)</f>
        <v/>
      </c>
      <c r="F549" s="8" t="str">
        <f>IF(原始数据!E549="","",原始数据!E549)</f>
        <v/>
      </c>
      <c r="G549" s="8" t="str">
        <f>IF(原始数据!F549="","",原始数据!F549)</f>
        <v/>
      </c>
      <c r="H549" s="8">
        <f>IF(原始数据!G549="","",原始数据!G549)</f>
        <v>2</v>
      </c>
      <c r="I549" s="8" t="str">
        <f>IF(原始数据!H549="","",原始数据!H549)</f>
        <v>上</v>
      </c>
      <c r="J549" s="18"/>
      <c r="K549" s="18"/>
      <c r="L549" s="18"/>
      <c r="M549" s="18"/>
      <c r="N549" s="18"/>
      <c r="O549" s="18"/>
      <c r="P549" s="18"/>
      <c r="Q549" s="18"/>
      <c r="R549" s="18"/>
      <c r="S549" s="13"/>
      <c r="T549" s="13"/>
      <c r="U549" s="13"/>
      <c r="V549" s="14"/>
      <c r="W549" s="14"/>
      <c r="X549" s="14"/>
      <c r="Y549" s="13"/>
    </row>
    <row r="550" spans="1:25">
      <c r="A550" s="1">
        <f>输入错误检查!B549</f>
        <v>0</v>
      </c>
      <c r="C550" s="8" t="str">
        <f>IF(原始数据!B550="","",原始数据!B550)</f>
        <v/>
      </c>
      <c r="D550" s="8" t="str">
        <f>IF(原始数据!C550="","",原始数据!C550)</f>
        <v/>
      </c>
      <c r="E550" s="8" t="str">
        <f>IF(原始数据!D550="","",原始数据!D550)</f>
        <v/>
      </c>
      <c r="F550" s="8" t="str">
        <f>IF(原始数据!E550="","",原始数据!E550)</f>
        <v/>
      </c>
      <c r="G550" s="8" t="str">
        <f>IF(原始数据!F550="","",原始数据!F550)</f>
        <v/>
      </c>
      <c r="H550" s="8">
        <f>IF(原始数据!G550="","",原始数据!G550)</f>
        <v>2</v>
      </c>
      <c r="I550" s="8" t="str">
        <f>IF(原始数据!H550="","",原始数据!H550)</f>
        <v>下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3"/>
      <c r="T550" s="13"/>
      <c r="U550" s="13"/>
      <c r="V550" s="14"/>
      <c r="W550" s="14"/>
      <c r="X550" s="14"/>
      <c r="Y550" s="13"/>
    </row>
    <row r="551" spans="1:25">
      <c r="A551" s="1">
        <f>输入错误检查!B550</f>
        <v>0</v>
      </c>
      <c r="C551" s="8" t="str">
        <f>IF(原始数据!B551="","",原始数据!B551)</f>
        <v/>
      </c>
      <c r="D551" s="8" t="str">
        <f>IF(原始数据!C551="","",原始数据!C551)</f>
        <v/>
      </c>
      <c r="E551" s="8" t="str">
        <f>IF(原始数据!D551="","",原始数据!D551)</f>
        <v/>
      </c>
      <c r="F551" s="8" t="str">
        <f>IF(原始数据!E551="","",原始数据!E551)</f>
        <v/>
      </c>
      <c r="G551" s="8" t="str">
        <f>IF(原始数据!F551="","",原始数据!F551)</f>
        <v/>
      </c>
      <c r="H551" s="8">
        <f>IF(原始数据!G551="","",原始数据!G551)</f>
        <v>3</v>
      </c>
      <c r="I551" s="8" t="str">
        <f>IF(原始数据!H551="","",原始数据!H551)</f>
        <v>上</v>
      </c>
      <c r="J551" s="18"/>
      <c r="K551" s="18"/>
      <c r="L551" s="18"/>
      <c r="M551" s="18"/>
      <c r="N551" s="18"/>
      <c r="O551" s="18"/>
      <c r="P551" s="18"/>
      <c r="Q551" s="18"/>
      <c r="R551" s="18"/>
      <c r="S551" s="13"/>
      <c r="T551" s="13"/>
      <c r="U551" s="13"/>
      <c r="V551" s="14"/>
      <c r="W551" s="14"/>
      <c r="X551" s="14"/>
      <c r="Y551" s="13"/>
    </row>
    <row r="552" spans="1:25">
      <c r="A552" s="1">
        <f>输入错误检查!B551</f>
        <v>0</v>
      </c>
      <c r="C552" s="8" t="str">
        <f>IF(原始数据!B552="","",原始数据!B552)</f>
        <v/>
      </c>
      <c r="D552" s="8" t="str">
        <f>IF(原始数据!C552="","",原始数据!C552)</f>
        <v/>
      </c>
      <c r="E552" s="8" t="str">
        <f>IF(原始数据!D552="","",原始数据!D552)</f>
        <v/>
      </c>
      <c r="F552" s="8" t="str">
        <f>IF(原始数据!E552="","",原始数据!E552)</f>
        <v/>
      </c>
      <c r="G552" s="8" t="str">
        <f>IF(原始数据!F552="","",原始数据!F552)</f>
        <v/>
      </c>
      <c r="H552" s="8">
        <f>IF(原始数据!G552="","",原始数据!G552)</f>
        <v>3</v>
      </c>
      <c r="I552" s="8" t="str">
        <f>IF(原始数据!H552="","",原始数据!H552)</f>
        <v>下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3"/>
      <c r="T552" s="13"/>
      <c r="U552" s="13"/>
      <c r="V552" s="14"/>
      <c r="W552" s="14"/>
      <c r="X552" s="14"/>
      <c r="Y552" s="13"/>
    </row>
    <row r="553" spans="1:25">
      <c r="A553" s="1">
        <f>输入错误检查!B552</f>
        <v>0</v>
      </c>
      <c r="C553" s="8" t="str">
        <f>IF(原始数据!B553="","",原始数据!B553)</f>
        <v/>
      </c>
      <c r="D553" s="8" t="str">
        <f>IF(原始数据!C553="","",原始数据!C553)</f>
        <v/>
      </c>
      <c r="E553" s="8" t="str">
        <f>IF(原始数据!D553="","",原始数据!D553)</f>
        <v/>
      </c>
      <c r="F553" s="8" t="str">
        <f>IF(原始数据!E553="","",原始数据!E553)</f>
        <v/>
      </c>
      <c r="G553" s="8" t="str">
        <f>IF(原始数据!F553="","",原始数据!F553)</f>
        <v/>
      </c>
      <c r="H553" s="8" t="str">
        <f>IF(原始数据!G553="","",原始数据!G553)</f>
        <v>加</v>
      </c>
      <c r="I553" s="8" t="str">
        <f>IF(原始数据!H553="","",原始数据!H553)</f>
        <v>上</v>
      </c>
      <c r="J553" s="18"/>
      <c r="K553" s="18"/>
      <c r="L553" s="18"/>
      <c r="M553" s="18"/>
      <c r="N553" s="18"/>
      <c r="O553" s="18"/>
      <c r="P553" s="18"/>
      <c r="Q553" s="18"/>
      <c r="R553" s="18"/>
      <c r="S553" s="13"/>
      <c r="T553" s="13"/>
      <c r="U553" s="13"/>
      <c r="V553" s="14"/>
      <c r="W553" s="14"/>
      <c r="X553" s="14"/>
      <c r="Y553" s="13"/>
    </row>
    <row r="554" spans="1:25">
      <c r="A554" s="1">
        <f>输入错误检查!B553</f>
        <v>0</v>
      </c>
      <c r="C554" s="8" t="str">
        <f>IF(原始数据!B554="","",原始数据!B554)</f>
        <v/>
      </c>
      <c r="D554" s="8" t="str">
        <f>IF(原始数据!C554="","",原始数据!C554)</f>
        <v/>
      </c>
      <c r="E554" s="8" t="str">
        <f>IF(原始数据!D554="","",原始数据!D554)</f>
        <v/>
      </c>
      <c r="F554" s="8" t="str">
        <f>IF(原始数据!E554="","",原始数据!E554)</f>
        <v/>
      </c>
      <c r="G554" s="8" t="str">
        <f>IF(原始数据!F554="","",原始数据!F554)</f>
        <v/>
      </c>
      <c r="H554" s="8" t="str">
        <f>IF(原始数据!G554="","",原始数据!G554)</f>
        <v>加</v>
      </c>
      <c r="I554" s="8" t="str">
        <f>IF(原始数据!H554="","",原始数据!H554)</f>
        <v>下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3"/>
      <c r="T554" s="13"/>
      <c r="U554" s="13"/>
      <c r="V554" s="14"/>
      <c r="W554" s="14"/>
      <c r="X554" s="14"/>
      <c r="Y554" s="13"/>
    </row>
    <row r="555" spans="1:25">
      <c r="A555" s="1">
        <f>输入错误检查!B554</f>
        <v>0</v>
      </c>
      <c r="C555" s="8" t="str">
        <f>IF(原始数据!B555="","",原始数据!B555)</f>
        <v/>
      </c>
      <c r="D555" s="8" t="str">
        <f>IF(原始数据!C555="","",原始数据!C555)</f>
        <v/>
      </c>
      <c r="E555" s="8" t="str">
        <f>IF(原始数据!D555="","",原始数据!D555)</f>
        <v/>
      </c>
      <c r="F555" s="8" t="str">
        <f>IF(原始数据!E555="","",原始数据!E555)</f>
        <v/>
      </c>
      <c r="G555" s="8" t="str">
        <f>IF(原始数据!F555="","",原始数据!F555)</f>
        <v/>
      </c>
      <c r="H555" s="8">
        <f>IF(原始数据!G555="","",原始数据!G555)</f>
        <v>1</v>
      </c>
      <c r="I555" s="8" t="str">
        <f>IF(原始数据!H555="","",原始数据!H555)</f>
        <v>上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3"/>
      <c r="T555" s="13"/>
      <c r="U555" s="13"/>
      <c r="V555" s="14"/>
      <c r="W555" s="14"/>
      <c r="X555" s="14"/>
      <c r="Y555" s="13"/>
    </row>
    <row r="556" spans="1:25">
      <c r="A556" s="1">
        <f>输入错误检查!B555</f>
        <v>0</v>
      </c>
      <c r="C556" s="8" t="str">
        <f>IF(原始数据!B556="","",原始数据!B556)</f>
        <v/>
      </c>
      <c r="D556" s="8" t="str">
        <f>IF(原始数据!C556="","",原始数据!C556)</f>
        <v/>
      </c>
      <c r="E556" s="8" t="str">
        <f>IF(原始数据!D556="","",原始数据!D556)</f>
        <v/>
      </c>
      <c r="F556" s="8" t="str">
        <f>IF(原始数据!E556="","",原始数据!E556)</f>
        <v/>
      </c>
      <c r="G556" s="8" t="str">
        <f>IF(原始数据!F556="","",原始数据!F556)</f>
        <v/>
      </c>
      <c r="H556" s="8">
        <f>IF(原始数据!G556="","",原始数据!G556)</f>
        <v>1</v>
      </c>
      <c r="I556" s="8" t="str">
        <f>IF(原始数据!H556="","",原始数据!H556)</f>
        <v>下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3"/>
      <c r="T556" s="13"/>
      <c r="U556" s="13"/>
      <c r="V556" s="14"/>
      <c r="W556" s="14"/>
      <c r="X556" s="14"/>
      <c r="Y556" s="13"/>
    </row>
    <row r="557" spans="1:25">
      <c r="A557" s="1">
        <f>输入错误检查!B556</f>
        <v>0</v>
      </c>
      <c r="C557" s="8" t="str">
        <f>IF(原始数据!B557="","",原始数据!B557)</f>
        <v/>
      </c>
      <c r="D557" s="8" t="str">
        <f>IF(原始数据!C557="","",原始数据!C557)</f>
        <v/>
      </c>
      <c r="E557" s="8" t="str">
        <f>IF(原始数据!D557="","",原始数据!D557)</f>
        <v/>
      </c>
      <c r="F557" s="8" t="str">
        <f>IF(原始数据!E557="","",原始数据!E557)</f>
        <v/>
      </c>
      <c r="G557" s="8" t="str">
        <f>IF(原始数据!F557="","",原始数据!F557)</f>
        <v/>
      </c>
      <c r="H557" s="8">
        <f>IF(原始数据!G557="","",原始数据!G557)</f>
        <v>2</v>
      </c>
      <c r="I557" s="8" t="str">
        <f>IF(原始数据!H557="","",原始数据!H557)</f>
        <v>上</v>
      </c>
      <c r="J557" s="18"/>
      <c r="K557" s="18"/>
      <c r="L557" s="18"/>
      <c r="M557" s="18"/>
      <c r="N557" s="18"/>
      <c r="O557" s="18"/>
      <c r="P557" s="18"/>
      <c r="Q557" s="18"/>
      <c r="R557" s="18"/>
      <c r="S557" s="13"/>
      <c r="T557" s="13"/>
      <c r="U557" s="13"/>
      <c r="V557" s="14"/>
      <c r="W557" s="14"/>
      <c r="X557" s="14"/>
      <c r="Y557" s="13"/>
    </row>
    <row r="558" spans="1:25">
      <c r="A558" s="1">
        <f>输入错误检查!B557</f>
        <v>0</v>
      </c>
      <c r="C558" s="8" t="str">
        <f>IF(原始数据!B558="","",原始数据!B558)</f>
        <v/>
      </c>
      <c r="D558" s="8" t="str">
        <f>IF(原始数据!C558="","",原始数据!C558)</f>
        <v/>
      </c>
      <c r="E558" s="8" t="str">
        <f>IF(原始数据!D558="","",原始数据!D558)</f>
        <v/>
      </c>
      <c r="F558" s="8" t="str">
        <f>IF(原始数据!E558="","",原始数据!E558)</f>
        <v/>
      </c>
      <c r="G558" s="8" t="str">
        <f>IF(原始数据!F558="","",原始数据!F558)</f>
        <v/>
      </c>
      <c r="H558" s="8">
        <f>IF(原始数据!G558="","",原始数据!G558)</f>
        <v>2</v>
      </c>
      <c r="I558" s="8" t="str">
        <f>IF(原始数据!H558="","",原始数据!H558)</f>
        <v>下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3"/>
      <c r="T558" s="13"/>
      <c r="U558" s="13"/>
      <c r="V558" s="14"/>
      <c r="W558" s="14"/>
      <c r="X558" s="14"/>
      <c r="Y558" s="13"/>
    </row>
    <row r="559" spans="1:25">
      <c r="A559" s="1">
        <f>输入错误检查!B558</f>
        <v>0</v>
      </c>
      <c r="C559" s="8" t="str">
        <f>IF(原始数据!B559="","",原始数据!B559)</f>
        <v/>
      </c>
      <c r="D559" s="8" t="str">
        <f>IF(原始数据!C559="","",原始数据!C559)</f>
        <v/>
      </c>
      <c r="E559" s="8" t="str">
        <f>IF(原始数据!D559="","",原始数据!D559)</f>
        <v/>
      </c>
      <c r="F559" s="8" t="str">
        <f>IF(原始数据!E559="","",原始数据!E559)</f>
        <v/>
      </c>
      <c r="G559" s="8" t="str">
        <f>IF(原始数据!F559="","",原始数据!F559)</f>
        <v/>
      </c>
      <c r="H559" s="8">
        <f>IF(原始数据!G559="","",原始数据!G559)</f>
        <v>3</v>
      </c>
      <c r="I559" s="8" t="str">
        <f>IF(原始数据!H559="","",原始数据!H559)</f>
        <v>上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3"/>
      <c r="T559" s="13"/>
      <c r="U559" s="13"/>
      <c r="V559" s="14"/>
      <c r="W559" s="14"/>
      <c r="X559" s="14"/>
      <c r="Y559" s="13"/>
    </row>
    <row r="560" spans="1:25">
      <c r="A560" s="1">
        <f>输入错误检查!B559</f>
        <v>0</v>
      </c>
      <c r="C560" s="8" t="str">
        <f>IF(原始数据!B560="","",原始数据!B560)</f>
        <v/>
      </c>
      <c r="D560" s="8" t="str">
        <f>IF(原始数据!C560="","",原始数据!C560)</f>
        <v/>
      </c>
      <c r="E560" s="8" t="str">
        <f>IF(原始数据!D560="","",原始数据!D560)</f>
        <v/>
      </c>
      <c r="F560" s="8" t="str">
        <f>IF(原始数据!E560="","",原始数据!E560)</f>
        <v/>
      </c>
      <c r="G560" s="8" t="str">
        <f>IF(原始数据!F560="","",原始数据!F560)</f>
        <v/>
      </c>
      <c r="H560" s="8">
        <f>IF(原始数据!G560="","",原始数据!G560)</f>
        <v>3</v>
      </c>
      <c r="I560" s="8" t="str">
        <f>IF(原始数据!H560="","",原始数据!H560)</f>
        <v>下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3"/>
      <c r="T560" s="13"/>
      <c r="U560" s="13"/>
      <c r="V560" s="14"/>
      <c r="W560" s="14"/>
      <c r="X560" s="14"/>
      <c r="Y560" s="13"/>
    </row>
    <row r="561" spans="1:25">
      <c r="A561" s="1">
        <f>输入错误检查!B560</f>
        <v>0</v>
      </c>
      <c r="C561" s="8" t="str">
        <f>IF(原始数据!B561="","",原始数据!B561)</f>
        <v/>
      </c>
      <c r="D561" s="8" t="str">
        <f>IF(原始数据!C561="","",原始数据!C561)</f>
        <v/>
      </c>
      <c r="E561" s="8" t="str">
        <f>IF(原始数据!D561="","",原始数据!D561)</f>
        <v/>
      </c>
      <c r="F561" s="8" t="str">
        <f>IF(原始数据!E561="","",原始数据!E561)</f>
        <v/>
      </c>
      <c r="G561" s="8" t="str">
        <f>IF(原始数据!F561="","",原始数据!F561)</f>
        <v/>
      </c>
      <c r="H561" s="8" t="str">
        <f>IF(原始数据!G561="","",原始数据!G561)</f>
        <v>加</v>
      </c>
      <c r="I561" s="8" t="str">
        <f>IF(原始数据!H561="","",原始数据!H561)</f>
        <v>上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3"/>
      <c r="T561" s="13"/>
      <c r="U561" s="13"/>
      <c r="V561" s="14"/>
      <c r="W561" s="14"/>
      <c r="X561" s="14"/>
      <c r="Y561" s="13"/>
    </row>
    <row r="562" spans="1:25">
      <c r="A562" s="1">
        <f>输入错误检查!B561</f>
        <v>0</v>
      </c>
      <c r="C562" s="8" t="str">
        <f>IF(原始数据!B562="","",原始数据!B562)</f>
        <v/>
      </c>
      <c r="D562" s="8" t="str">
        <f>IF(原始数据!C562="","",原始数据!C562)</f>
        <v/>
      </c>
      <c r="E562" s="8" t="str">
        <f>IF(原始数据!D562="","",原始数据!D562)</f>
        <v/>
      </c>
      <c r="F562" s="8" t="str">
        <f>IF(原始数据!E562="","",原始数据!E562)</f>
        <v/>
      </c>
      <c r="G562" s="8" t="str">
        <f>IF(原始数据!F562="","",原始数据!F562)</f>
        <v/>
      </c>
      <c r="H562" s="8" t="str">
        <f>IF(原始数据!G562="","",原始数据!G562)</f>
        <v>加</v>
      </c>
      <c r="I562" s="8" t="str">
        <f>IF(原始数据!H562="","",原始数据!H562)</f>
        <v>下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3"/>
      <c r="T562" s="13"/>
      <c r="U562" s="13"/>
      <c r="V562" s="14"/>
      <c r="W562" s="14"/>
      <c r="X562" s="14"/>
      <c r="Y562" s="13"/>
    </row>
    <row r="563" spans="1:25">
      <c r="A563" s="1">
        <f>输入错误检查!B562</f>
        <v>0</v>
      </c>
      <c r="C563" s="8" t="str">
        <f>IF(原始数据!B563="","",原始数据!B563)</f>
        <v/>
      </c>
      <c r="D563" s="8" t="str">
        <f>IF(原始数据!C563="","",原始数据!C563)</f>
        <v/>
      </c>
      <c r="E563" s="8" t="str">
        <f>IF(原始数据!D563="","",原始数据!D563)</f>
        <v/>
      </c>
      <c r="F563" s="8" t="str">
        <f>IF(原始数据!E563="","",原始数据!E563)</f>
        <v/>
      </c>
      <c r="G563" s="8" t="str">
        <f>IF(原始数据!F563="","",原始数据!F563)</f>
        <v/>
      </c>
      <c r="H563" s="8">
        <f>IF(原始数据!G563="","",原始数据!G563)</f>
        <v>1</v>
      </c>
      <c r="I563" s="8" t="str">
        <f>IF(原始数据!H563="","",原始数据!H563)</f>
        <v>上</v>
      </c>
      <c r="J563" s="18"/>
      <c r="K563" s="18"/>
      <c r="L563" s="18"/>
      <c r="M563" s="18"/>
      <c r="N563" s="18"/>
      <c r="O563" s="18"/>
      <c r="P563" s="18"/>
      <c r="Q563" s="18"/>
      <c r="R563" s="18"/>
      <c r="S563" s="13"/>
      <c r="T563" s="13"/>
      <c r="U563" s="13"/>
      <c r="V563" s="14"/>
      <c r="W563" s="14"/>
      <c r="X563" s="14"/>
      <c r="Y563" s="13"/>
    </row>
    <row r="564" spans="1:25">
      <c r="A564" s="1">
        <f>输入错误检查!B563</f>
        <v>0</v>
      </c>
      <c r="C564" s="8" t="str">
        <f>IF(原始数据!B564="","",原始数据!B564)</f>
        <v/>
      </c>
      <c r="D564" s="8" t="str">
        <f>IF(原始数据!C564="","",原始数据!C564)</f>
        <v/>
      </c>
      <c r="E564" s="8" t="str">
        <f>IF(原始数据!D564="","",原始数据!D564)</f>
        <v/>
      </c>
      <c r="F564" s="8" t="str">
        <f>IF(原始数据!E564="","",原始数据!E564)</f>
        <v/>
      </c>
      <c r="G564" s="8" t="str">
        <f>IF(原始数据!F564="","",原始数据!F564)</f>
        <v/>
      </c>
      <c r="H564" s="8">
        <f>IF(原始数据!G564="","",原始数据!G564)</f>
        <v>1</v>
      </c>
      <c r="I564" s="8" t="str">
        <f>IF(原始数据!H564="","",原始数据!H564)</f>
        <v>下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3"/>
      <c r="T564" s="13"/>
      <c r="U564" s="13"/>
      <c r="V564" s="14"/>
      <c r="W564" s="14"/>
      <c r="X564" s="14"/>
      <c r="Y564" s="13"/>
    </row>
    <row r="565" spans="1:25">
      <c r="A565" s="1">
        <f>输入错误检查!B564</f>
        <v>0</v>
      </c>
      <c r="C565" s="8" t="str">
        <f>IF(原始数据!B565="","",原始数据!B565)</f>
        <v/>
      </c>
      <c r="D565" s="8" t="str">
        <f>IF(原始数据!C565="","",原始数据!C565)</f>
        <v/>
      </c>
      <c r="E565" s="8" t="str">
        <f>IF(原始数据!D565="","",原始数据!D565)</f>
        <v/>
      </c>
      <c r="F565" s="8" t="str">
        <f>IF(原始数据!E565="","",原始数据!E565)</f>
        <v/>
      </c>
      <c r="G565" s="8" t="str">
        <f>IF(原始数据!F565="","",原始数据!F565)</f>
        <v/>
      </c>
      <c r="H565" s="8">
        <f>IF(原始数据!G565="","",原始数据!G565)</f>
        <v>2</v>
      </c>
      <c r="I565" s="8" t="str">
        <f>IF(原始数据!H565="","",原始数据!H565)</f>
        <v>上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3"/>
      <c r="T565" s="13"/>
      <c r="U565" s="13"/>
      <c r="V565" s="14"/>
      <c r="W565" s="14"/>
      <c r="X565" s="14"/>
      <c r="Y565" s="13"/>
    </row>
    <row r="566" spans="1:25">
      <c r="A566" s="1">
        <f>输入错误检查!B565</f>
        <v>0</v>
      </c>
      <c r="C566" s="8" t="str">
        <f>IF(原始数据!B566="","",原始数据!B566)</f>
        <v/>
      </c>
      <c r="D566" s="8" t="str">
        <f>IF(原始数据!C566="","",原始数据!C566)</f>
        <v/>
      </c>
      <c r="E566" s="8" t="str">
        <f>IF(原始数据!D566="","",原始数据!D566)</f>
        <v/>
      </c>
      <c r="F566" s="8" t="str">
        <f>IF(原始数据!E566="","",原始数据!E566)</f>
        <v/>
      </c>
      <c r="G566" s="8" t="str">
        <f>IF(原始数据!F566="","",原始数据!F566)</f>
        <v/>
      </c>
      <c r="H566" s="8">
        <f>IF(原始数据!G566="","",原始数据!G566)</f>
        <v>2</v>
      </c>
      <c r="I566" s="8" t="str">
        <f>IF(原始数据!H566="","",原始数据!H566)</f>
        <v>下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3"/>
      <c r="T566" s="13"/>
      <c r="U566" s="13"/>
      <c r="V566" s="14"/>
      <c r="W566" s="14"/>
      <c r="X566" s="14"/>
      <c r="Y566" s="13"/>
    </row>
    <row r="567" spans="1:25">
      <c r="A567" s="1">
        <f>输入错误检查!B566</f>
        <v>0</v>
      </c>
      <c r="C567" s="8" t="str">
        <f>IF(原始数据!B567="","",原始数据!B567)</f>
        <v/>
      </c>
      <c r="D567" s="8" t="str">
        <f>IF(原始数据!C567="","",原始数据!C567)</f>
        <v/>
      </c>
      <c r="E567" s="8" t="str">
        <f>IF(原始数据!D567="","",原始数据!D567)</f>
        <v/>
      </c>
      <c r="F567" s="8" t="str">
        <f>IF(原始数据!E567="","",原始数据!E567)</f>
        <v/>
      </c>
      <c r="G567" s="8" t="str">
        <f>IF(原始数据!F567="","",原始数据!F567)</f>
        <v/>
      </c>
      <c r="H567" s="8">
        <f>IF(原始数据!G567="","",原始数据!G567)</f>
        <v>3</v>
      </c>
      <c r="I567" s="8" t="str">
        <f>IF(原始数据!H567="","",原始数据!H567)</f>
        <v>上</v>
      </c>
      <c r="J567" s="18"/>
      <c r="K567" s="18"/>
      <c r="L567" s="18"/>
      <c r="M567" s="18"/>
      <c r="N567" s="18"/>
      <c r="O567" s="18"/>
      <c r="P567" s="18"/>
      <c r="Q567" s="18"/>
      <c r="R567" s="18"/>
      <c r="S567" s="13"/>
      <c r="T567" s="13"/>
      <c r="U567" s="13"/>
      <c r="V567" s="14"/>
      <c r="W567" s="14"/>
      <c r="X567" s="14"/>
      <c r="Y567" s="13"/>
    </row>
    <row r="568" spans="1:25">
      <c r="A568" s="1">
        <f>输入错误检查!B567</f>
        <v>0</v>
      </c>
      <c r="C568" s="8" t="str">
        <f>IF(原始数据!B568="","",原始数据!B568)</f>
        <v/>
      </c>
      <c r="D568" s="8" t="str">
        <f>IF(原始数据!C568="","",原始数据!C568)</f>
        <v/>
      </c>
      <c r="E568" s="8" t="str">
        <f>IF(原始数据!D568="","",原始数据!D568)</f>
        <v/>
      </c>
      <c r="F568" s="8" t="str">
        <f>IF(原始数据!E568="","",原始数据!E568)</f>
        <v/>
      </c>
      <c r="G568" s="8" t="str">
        <f>IF(原始数据!F568="","",原始数据!F568)</f>
        <v/>
      </c>
      <c r="H568" s="8">
        <f>IF(原始数据!G568="","",原始数据!G568)</f>
        <v>3</v>
      </c>
      <c r="I568" s="8" t="str">
        <f>IF(原始数据!H568="","",原始数据!H568)</f>
        <v>下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3"/>
      <c r="T568" s="13"/>
      <c r="U568" s="13"/>
      <c r="V568" s="14"/>
      <c r="W568" s="14"/>
      <c r="X568" s="14"/>
      <c r="Y568" s="13"/>
    </row>
    <row r="569" spans="1:25">
      <c r="A569" s="1">
        <f>输入错误检查!B568</f>
        <v>0</v>
      </c>
      <c r="C569" s="8" t="str">
        <f>IF(原始数据!B569="","",原始数据!B569)</f>
        <v/>
      </c>
      <c r="D569" s="8" t="str">
        <f>IF(原始数据!C569="","",原始数据!C569)</f>
        <v/>
      </c>
      <c r="E569" s="8" t="str">
        <f>IF(原始数据!D569="","",原始数据!D569)</f>
        <v/>
      </c>
      <c r="F569" s="8" t="str">
        <f>IF(原始数据!E569="","",原始数据!E569)</f>
        <v/>
      </c>
      <c r="G569" s="8" t="str">
        <f>IF(原始数据!F569="","",原始数据!F569)</f>
        <v/>
      </c>
      <c r="H569" s="8" t="str">
        <f>IF(原始数据!G569="","",原始数据!G569)</f>
        <v>加</v>
      </c>
      <c r="I569" s="8" t="str">
        <f>IF(原始数据!H569="","",原始数据!H569)</f>
        <v>上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3"/>
      <c r="T569" s="13"/>
      <c r="U569" s="13"/>
      <c r="V569" s="14"/>
      <c r="W569" s="14"/>
      <c r="X569" s="14"/>
      <c r="Y569" s="13"/>
    </row>
    <row r="570" spans="1:25">
      <c r="A570" s="1">
        <f>输入错误检查!B569</f>
        <v>0</v>
      </c>
      <c r="C570" s="8" t="str">
        <f>IF(原始数据!B570="","",原始数据!B570)</f>
        <v/>
      </c>
      <c r="D570" s="8" t="str">
        <f>IF(原始数据!C570="","",原始数据!C570)</f>
        <v/>
      </c>
      <c r="E570" s="8" t="str">
        <f>IF(原始数据!D570="","",原始数据!D570)</f>
        <v/>
      </c>
      <c r="F570" s="8" t="str">
        <f>IF(原始数据!E570="","",原始数据!E570)</f>
        <v/>
      </c>
      <c r="G570" s="8" t="str">
        <f>IF(原始数据!F570="","",原始数据!F570)</f>
        <v/>
      </c>
      <c r="H570" s="8" t="str">
        <f>IF(原始数据!G570="","",原始数据!G570)</f>
        <v>加</v>
      </c>
      <c r="I570" s="8" t="str">
        <f>IF(原始数据!H570="","",原始数据!H570)</f>
        <v>下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3"/>
      <c r="T570" s="13"/>
      <c r="U570" s="13"/>
      <c r="V570" s="14"/>
      <c r="W570" s="14"/>
      <c r="X570" s="14"/>
      <c r="Y570" s="13"/>
    </row>
    <row r="571" spans="1:25">
      <c r="A571" s="1">
        <f>输入错误检查!B570</f>
        <v>0</v>
      </c>
      <c r="C571" s="8" t="str">
        <f>IF(原始数据!B571="","",原始数据!B571)</f>
        <v/>
      </c>
      <c r="D571" s="8" t="str">
        <f>IF(原始数据!C571="","",原始数据!C571)</f>
        <v/>
      </c>
      <c r="E571" s="8" t="str">
        <f>IF(原始数据!D571="","",原始数据!D571)</f>
        <v/>
      </c>
      <c r="F571" s="8" t="str">
        <f>IF(原始数据!E571="","",原始数据!E571)</f>
        <v/>
      </c>
      <c r="G571" s="8" t="str">
        <f>IF(原始数据!F571="","",原始数据!F571)</f>
        <v/>
      </c>
      <c r="H571" s="8">
        <f>IF(原始数据!G571="","",原始数据!G571)</f>
        <v>1</v>
      </c>
      <c r="I571" s="8" t="str">
        <f>IF(原始数据!H571="","",原始数据!H571)</f>
        <v>上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3"/>
      <c r="T571" s="13"/>
      <c r="U571" s="13"/>
      <c r="V571" s="14"/>
      <c r="W571" s="14"/>
      <c r="X571" s="14"/>
      <c r="Y571" s="13"/>
    </row>
    <row r="572" spans="1:25">
      <c r="A572" s="1">
        <f>输入错误检查!B571</f>
        <v>0</v>
      </c>
      <c r="C572" s="8" t="str">
        <f>IF(原始数据!B572="","",原始数据!B572)</f>
        <v/>
      </c>
      <c r="D572" s="8" t="str">
        <f>IF(原始数据!C572="","",原始数据!C572)</f>
        <v/>
      </c>
      <c r="E572" s="8" t="str">
        <f>IF(原始数据!D572="","",原始数据!D572)</f>
        <v/>
      </c>
      <c r="F572" s="8" t="str">
        <f>IF(原始数据!E572="","",原始数据!E572)</f>
        <v/>
      </c>
      <c r="G572" s="8" t="str">
        <f>IF(原始数据!F572="","",原始数据!F572)</f>
        <v/>
      </c>
      <c r="H572" s="8">
        <f>IF(原始数据!G572="","",原始数据!G572)</f>
        <v>1</v>
      </c>
      <c r="I572" s="8" t="str">
        <f>IF(原始数据!H572="","",原始数据!H572)</f>
        <v>下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3"/>
      <c r="T572" s="13"/>
      <c r="U572" s="13"/>
      <c r="V572" s="14"/>
      <c r="W572" s="14"/>
      <c r="X572" s="14"/>
      <c r="Y572" s="13"/>
    </row>
    <row r="573" spans="1:25">
      <c r="A573" s="1">
        <f>输入错误检查!B572</f>
        <v>0</v>
      </c>
      <c r="C573" s="8" t="str">
        <f>IF(原始数据!B573="","",原始数据!B573)</f>
        <v/>
      </c>
      <c r="D573" s="8" t="str">
        <f>IF(原始数据!C573="","",原始数据!C573)</f>
        <v/>
      </c>
      <c r="E573" s="8" t="str">
        <f>IF(原始数据!D573="","",原始数据!D573)</f>
        <v/>
      </c>
      <c r="F573" s="8" t="str">
        <f>IF(原始数据!E573="","",原始数据!E573)</f>
        <v/>
      </c>
      <c r="G573" s="8" t="str">
        <f>IF(原始数据!F573="","",原始数据!F573)</f>
        <v/>
      </c>
      <c r="H573" s="8">
        <f>IF(原始数据!G573="","",原始数据!G573)</f>
        <v>2</v>
      </c>
      <c r="I573" s="8" t="str">
        <f>IF(原始数据!H573="","",原始数据!H573)</f>
        <v>上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3"/>
      <c r="T573" s="13"/>
      <c r="U573" s="13"/>
      <c r="V573" s="14"/>
      <c r="W573" s="14"/>
      <c r="X573" s="14"/>
      <c r="Y573" s="13"/>
    </row>
    <row r="574" spans="1:25">
      <c r="A574" s="1">
        <f>输入错误检查!B573</f>
        <v>0</v>
      </c>
      <c r="C574" s="8" t="str">
        <f>IF(原始数据!B574="","",原始数据!B574)</f>
        <v/>
      </c>
      <c r="D574" s="8" t="str">
        <f>IF(原始数据!C574="","",原始数据!C574)</f>
        <v/>
      </c>
      <c r="E574" s="8" t="str">
        <f>IF(原始数据!D574="","",原始数据!D574)</f>
        <v/>
      </c>
      <c r="F574" s="8" t="str">
        <f>IF(原始数据!E574="","",原始数据!E574)</f>
        <v/>
      </c>
      <c r="G574" s="8" t="str">
        <f>IF(原始数据!F574="","",原始数据!F574)</f>
        <v/>
      </c>
      <c r="H574" s="8">
        <f>IF(原始数据!G574="","",原始数据!G574)</f>
        <v>2</v>
      </c>
      <c r="I574" s="8" t="str">
        <f>IF(原始数据!H574="","",原始数据!H574)</f>
        <v>下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3"/>
      <c r="T574" s="13"/>
      <c r="U574" s="13"/>
      <c r="V574" s="14"/>
      <c r="W574" s="14"/>
      <c r="X574" s="14"/>
      <c r="Y574" s="13"/>
    </row>
    <row r="575" spans="1:25">
      <c r="A575" s="1">
        <f>输入错误检查!B574</f>
        <v>0</v>
      </c>
      <c r="C575" s="8" t="str">
        <f>IF(原始数据!B575="","",原始数据!B575)</f>
        <v/>
      </c>
      <c r="D575" s="8" t="str">
        <f>IF(原始数据!C575="","",原始数据!C575)</f>
        <v/>
      </c>
      <c r="E575" s="8" t="str">
        <f>IF(原始数据!D575="","",原始数据!D575)</f>
        <v/>
      </c>
      <c r="F575" s="8" t="str">
        <f>IF(原始数据!E575="","",原始数据!E575)</f>
        <v/>
      </c>
      <c r="G575" s="8" t="str">
        <f>IF(原始数据!F575="","",原始数据!F575)</f>
        <v/>
      </c>
      <c r="H575" s="8">
        <f>IF(原始数据!G575="","",原始数据!G575)</f>
        <v>3</v>
      </c>
      <c r="I575" s="8" t="str">
        <f>IF(原始数据!H575="","",原始数据!H575)</f>
        <v>上</v>
      </c>
      <c r="J575" s="18"/>
      <c r="K575" s="18"/>
      <c r="L575" s="18"/>
      <c r="M575" s="18"/>
      <c r="N575" s="18"/>
      <c r="O575" s="18"/>
      <c r="P575" s="18"/>
      <c r="Q575" s="18"/>
      <c r="R575" s="18"/>
      <c r="S575" s="13"/>
      <c r="T575" s="13"/>
      <c r="U575" s="13"/>
      <c r="V575" s="14"/>
      <c r="W575" s="14"/>
      <c r="X575" s="14"/>
      <c r="Y575" s="13"/>
    </row>
    <row r="576" spans="1:25">
      <c r="A576" s="1">
        <f>输入错误检查!B575</f>
        <v>0</v>
      </c>
      <c r="C576" s="8" t="str">
        <f>IF(原始数据!B576="","",原始数据!B576)</f>
        <v/>
      </c>
      <c r="D576" s="8" t="str">
        <f>IF(原始数据!C576="","",原始数据!C576)</f>
        <v/>
      </c>
      <c r="E576" s="8" t="str">
        <f>IF(原始数据!D576="","",原始数据!D576)</f>
        <v/>
      </c>
      <c r="F576" s="8" t="str">
        <f>IF(原始数据!E576="","",原始数据!E576)</f>
        <v/>
      </c>
      <c r="G576" s="8" t="str">
        <f>IF(原始数据!F576="","",原始数据!F576)</f>
        <v/>
      </c>
      <c r="H576" s="8">
        <f>IF(原始数据!G576="","",原始数据!G576)</f>
        <v>3</v>
      </c>
      <c r="I576" s="8" t="str">
        <f>IF(原始数据!H576="","",原始数据!H576)</f>
        <v>下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3"/>
      <c r="T576" s="13"/>
      <c r="U576" s="13"/>
      <c r="V576" s="14"/>
      <c r="W576" s="14"/>
      <c r="X576" s="14"/>
      <c r="Y576" s="13"/>
    </row>
    <row r="577" spans="1:25">
      <c r="A577" s="1">
        <f>输入错误检查!B576</f>
        <v>0</v>
      </c>
      <c r="C577" s="8" t="str">
        <f>IF(原始数据!B577="","",原始数据!B577)</f>
        <v/>
      </c>
      <c r="D577" s="8" t="str">
        <f>IF(原始数据!C577="","",原始数据!C577)</f>
        <v/>
      </c>
      <c r="E577" s="8" t="str">
        <f>IF(原始数据!D577="","",原始数据!D577)</f>
        <v/>
      </c>
      <c r="F577" s="8" t="str">
        <f>IF(原始数据!E577="","",原始数据!E577)</f>
        <v/>
      </c>
      <c r="G577" s="8" t="str">
        <f>IF(原始数据!F577="","",原始数据!F577)</f>
        <v/>
      </c>
      <c r="H577" s="8" t="str">
        <f>IF(原始数据!G577="","",原始数据!G577)</f>
        <v>加</v>
      </c>
      <c r="I577" s="8" t="str">
        <f>IF(原始数据!H577="","",原始数据!H577)</f>
        <v>上</v>
      </c>
      <c r="J577" s="18"/>
      <c r="K577" s="18"/>
      <c r="L577" s="18"/>
      <c r="M577" s="18"/>
      <c r="N577" s="18"/>
      <c r="O577" s="18"/>
      <c r="P577" s="18"/>
      <c r="Q577" s="18"/>
      <c r="R577" s="18"/>
      <c r="S577" s="13"/>
      <c r="T577" s="13"/>
      <c r="U577" s="13"/>
      <c r="V577" s="14"/>
      <c r="W577" s="14"/>
      <c r="X577" s="14"/>
      <c r="Y577" s="13"/>
    </row>
    <row r="578" spans="1:25">
      <c r="A578" s="1">
        <f>输入错误检查!B577</f>
        <v>0</v>
      </c>
      <c r="C578" s="8" t="str">
        <f>IF(原始数据!B578="","",原始数据!B578)</f>
        <v/>
      </c>
      <c r="D578" s="8" t="str">
        <f>IF(原始数据!C578="","",原始数据!C578)</f>
        <v/>
      </c>
      <c r="E578" s="8" t="str">
        <f>IF(原始数据!D578="","",原始数据!D578)</f>
        <v/>
      </c>
      <c r="F578" s="8" t="str">
        <f>IF(原始数据!E578="","",原始数据!E578)</f>
        <v/>
      </c>
      <c r="G578" s="8" t="str">
        <f>IF(原始数据!F578="","",原始数据!F578)</f>
        <v/>
      </c>
      <c r="H578" s="8" t="str">
        <f>IF(原始数据!G578="","",原始数据!G578)</f>
        <v>加</v>
      </c>
      <c r="I578" s="8" t="str">
        <f>IF(原始数据!H578="","",原始数据!H578)</f>
        <v>下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3"/>
      <c r="T578" s="13"/>
      <c r="U578" s="13"/>
      <c r="V578" s="14"/>
      <c r="W578" s="14"/>
      <c r="X578" s="14"/>
      <c r="Y578" s="13"/>
    </row>
    <row r="579" spans="1:25">
      <c r="A579" s="1">
        <f>输入错误检查!B578</f>
        <v>0</v>
      </c>
      <c r="C579" s="8" t="str">
        <f>IF(原始数据!B579="","",原始数据!B579)</f>
        <v/>
      </c>
      <c r="D579" s="8" t="str">
        <f>IF(原始数据!C579="","",原始数据!C579)</f>
        <v/>
      </c>
      <c r="E579" s="8" t="str">
        <f>IF(原始数据!D579="","",原始数据!D579)</f>
        <v/>
      </c>
      <c r="F579" s="8" t="str">
        <f>IF(原始数据!E579="","",原始数据!E579)</f>
        <v/>
      </c>
      <c r="G579" s="8" t="str">
        <f>IF(原始数据!F579="","",原始数据!F579)</f>
        <v/>
      </c>
      <c r="H579" s="8">
        <f>IF(原始数据!G579="","",原始数据!G579)</f>
        <v>1</v>
      </c>
      <c r="I579" s="8" t="str">
        <f>IF(原始数据!H579="","",原始数据!H579)</f>
        <v>上</v>
      </c>
      <c r="J579" s="18"/>
      <c r="K579" s="18"/>
      <c r="L579" s="18"/>
      <c r="M579" s="18"/>
      <c r="N579" s="18"/>
      <c r="O579" s="18"/>
      <c r="P579" s="18"/>
      <c r="Q579" s="18"/>
      <c r="R579" s="18"/>
      <c r="S579" s="13"/>
      <c r="T579" s="13"/>
      <c r="U579" s="13"/>
      <c r="V579" s="14"/>
      <c r="W579" s="14"/>
      <c r="X579" s="14"/>
      <c r="Y579" s="13"/>
    </row>
    <row r="580" spans="1:25">
      <c r="A580" s="1">
        <f>输入错误检查!B579</f>
        <v>0</v>
      </c>
      <c r="C580" s="8" t="str">
        <f>IF(原始数据!B580="","",原始数据!B580)</f>
        <v/>
      </c>
      <c r="D580" s="8" t="str">
        <f>IF(原始数据!C580="","",原始数据!C580)</f>
        <v/>
      </c>
      <c r="E580" s="8" t="str">
        <f>IF(原始数据!D580="","",原始数据!D580)</f>
        <v/>
      </c>
      <c r="F580" s="8" t="str">
        <f>IF(原始数据!E580="","",原始数据!E580)</f>
        <v/>
      </c>
      <c r="G580" s="8" t="str">
        <f>IF(原始数据!F580="","",原始数据!F580)</f>
        <v/>
      </c>
      <c r="H580" s="8">
        <f>IF(原始数据!G580="","",原始数据!G580)</f>
        <v>1</v>
      </c>
      <c r="I580" s="8" t="str">
        <f>IF(原始数据!H580="","",原始数据!H580)</f>
        <v>下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3"/>
      <c r="T580" s="13"/>
      <c r="U580" s="13"/>
      <c r="V580" s="14"/>
      <c r="W580" s="14"/>
      <c r="X580" s="14"/>
      <c r="Y580" s="13"/>
    </row>
    <row r="581" spans="1:25">
      <c r="A581" s="1">
        <f>输入错误检查!B580</f>
        <v>0</v>
      </c>
      <c r="C581" s="8" t="str">
        <f>IF(原始数据!B581="","",原始数据!B581)</f>
        <v/>
      </c>
      <c r="D581" s="8" t="str">
        <f>IF(原始数据!C581="","",原始数据!C581)</f>
        <v/>
      </c>
      <c r="E581" s="8" t="str">
        <f>IF(原始数据!D581="","",原始数据!D581)</f>
        <v/>
      </c>
      <c r="F581" s="8" t="str">
        <f>IF(原始数据!E581="","",原始数据!E581)</f>
        <v/>
      </c>
      <c r="G581" s="8" t="str">
        <f>IF(原始数据!F581="","",原始数据!F581)</f>
        <v/>
      </c>
      <c r="H581" s="8">
        <f>IF(原始数据!G581="","",原始数据!G581)</f>
        <v>2</v>
      </c>
      <c r="I581" s="8" t="str">
        <f>IF(原始数据!H581="","",原始数据!H581)</f>
        <v>上</v>
      </c>
      <c r="J581" s="18"/>
      <c r="K581" s="18"/>
      <c r="L581" s="18"/>
      <c r="M581" s="18"/>
      <c r="N581" s="18"/>
      <c r="O581" s="18"/>
      <c r="P581" s="18"/>
      <c r="Q581" s="18"/>
      <c r="R581" s="18"/>
      <c r="S581" s="13"/>
      <c r="T581" s="13"/>
      <c r="U581" s="13"/>
      <c r="V581" s="14"/>
      <c r="W581" s="14"/>
      <c r="X581" s="14"/>
      <c r="Y581" s="13"/>
    </row>
    <row r="582" spans="1:25">
      <c r="A582" s="1">
        <f>输入错误检查!B581</f>
        <v>0</v>
      </c>
      <c r="C582" s="8" t="str">
        <f>IF(原始数据!B582="","",原始数据!B582)</f>
        <v/>
      </c>
      <c r="D582" s="8" t="str">
        <f>IF(原始数据!C582="","",原始数据!C582)</f>
        <v/>
      </c>
      <c r="E582" s="8" t="str">
        <f>IF(原始数据!D582="","",原始数据!D582)</f>
        <v/>
      </c>
      <c r="F582" s="8" t="str">
        <f>IF(原始数据!E582="","",原始数据!E582)</f>
        <v/>
      </c>
      <c r="G582" s="8" t="str">
        <f>IF(原始数据!F582="","",原始数据!F582)</f>
        <v/>
      </c>
      <c r="H582" s="8">
        <f>IF(原始数据!G582="","",原始数据!G582)</f>
        <v>2</v>
      </c>
      <c r="I582" s="8" t="str">
        <f>IF(原始数据!H582="","",原始数据!H582)</f>
        <v>下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3"/>
      <c r="T582" s="13"/>
      <c r="U582" s="13"/>
      <c r="V582" s="14"/>
      <c r="W582" s="14"/>
      <c r="X582" s="14"/>
      <c r="Y582" s="13"/>
    </row>
    <row r="583" spans="1:25">
      <c r="A583" s="1">
        <f>输入错误检查!B582</f>
        <v>0</v>
      </c>
      <c r="C583" s="8" t="str">
        <f>IF(原始数据!B583="","",原始数据!B583)</f>
        <v/>
      </c>
      <c r="D583" s="8" t="str">
        <f>IF(原始数据!C583="","",原始数据!C583)</f>
        <v/>
      </c>
      <c r="E583" s="8" t="str">
        <f>IF(原始数据!D583="","",原始数据!D583)</f>
        <v/>
      </c>
      <c r="F583" s="8" t="str">
        <f>IF(原始数据!E583="","",原始数据!E583)</f>
        <v/>
      </c>
      <c r="G583" s="8" t="str">
        <f>IF(原始数据!F583="","",原始数据!F583)</f>
        <v/>
      </c>
      <c r="H583" s="8">
        <f>IF(原始数据!G583="","",原始数据!G583)</f>
        <v>3</v>
      </c>
      <c r="I583" s="8" t="str">
        <f>IF(原始数据!H583="","",原始数据!H583)</f>
        <v>上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3"/>
      <c r="T583" s="13"/>
      <c r="U583" s="13"/>
      <c r="V583" s="14"/>
      <c r="W583" s="14"/>
      <c r="X583" s="14"/>
      <c r="Y583" s="13"/>
    </row>
    <row r="584" spans="1:25">
      <c r="A584" s="1">
        <f>输入错误检查!B583</f>
        <v>0</v>
      </c>
      <c r="C584" s="8" t="str">
        <f>IF(原始数据!B584="","",原始数据!B584)</f>
        <v/>
      </c>
      <c r="D584" s="8" t="str">
        <f>IF(原始数据!C584="","",原始数据!C584)</f>
        <v/>
      </c>
      <c r="E584" s="8" t="str">
        <f>IF(原始数据!D584="","",原始数据!D584)</f>
        <v/>
      </c>
      <c r="F584" s="8" t="str">
        <f>IF(原始数据!E584="","",原始数据!E584)</f>
        <v/>
      </c>
      <c r="G584" s="8" t="str">
        <f>IF(原始数据!F584="","",原始数据!F584)</f>
        <v/>
      </c>
      <c r="H584" s="8">
        <f>IF(原始数据!G584="","",原始数据!G584)</f>
        <v>3</v>
      </c>
      <c r="I584" s="8" t="str">
        <f>IF(原始数据!H584="","",原始数据!H584)</f>
        <v>下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3"/>
      <c r="T584" s="13"/>
      <c r="U584" s="13"/>
      <c r="V584" s="14"/>
      <c r="W584" s="14"/>
      <c r="X584" s="14"/>
      <c r="Y584" s="13"/>
    </row>
    <row r="585" spans="1:25">
      <c r="A585" s="1">
        <f>输入错误检查!B584</f>
        <v>0</v>
      </c>
      <c r="C585" s="8" t="str">
        <f>IF(原始数据!B585="","",原始数据!B585)</f>
        <v/>
      </c>
      <c r="D585" s="8" t="str">
        <f>IF(原始数据!C585="","",原始数据!C585)</f>
        <v/>
      </c>
      <c r="E585" s="8" t="str">
        <f>IF(原始数据!D585="","",原始数据!D585)</f>
        <v/>
      </c>
      <c r="F585" s="8" t="str">
        <f>IF(原始数据!E585="","",原始数据!E585)</f>
        <v/>
      </c>
      <c r="G585" s="8" t="str">
        <f>IF(原始数据!F585="","",原始数据!F585)</f>
        <v/>
      </c>
      <c r="H585" s="8" t="str">
        <f>IF(原始数据!G585="","",原始数据!G585)</f>
        <v>加</v>
      </c>
      <c r="I585" s="8" t="str">
        <f>IF(原始数据!H585="","",原始数据!H585)</f>
        <v>上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3"/>
      <c r="T585" s="13"/>
      <c r="U585" s="13"/>
      <c r="V585" s="14"/>
      <c r="W585" s="14"/>
      <c r="X585" s="14"/>
      <c r="Y585" s="13"/>
    </row>
    <row r="586" spans="1:25">
      <c r="A586" s="1">
        <f>输入错误检查!B585</f>
        <v>0</v>
      </c>
      <c r="C586" s="8" t="str">
        <f>IF(原始数据!B586="","",原始数据!B586)</f>
        <v/>
      </c>
      <c r="D586" s="8" t="str">
        <f>IF(原始数据!C586="","",原始数据!C586)</f>
        <v/>
      </c>
      <c r="E586" s="8" t="str">
        <f>IF(原始数据!D586="","",原始数据!D586)</f>
        <v/>
      </c>
      <c r="F586" s="8" t="str">
        <f>IF(原始数据!E586="","",原始数据!E586)</f>
        <v/>
      </c>
      <c r="G586" s="8" t="str">
        <f>IF(原始数据!F586="","",原始数据!F586)</f>
        <v/>
      </c>
      <c r="H586" s="8" t="str">
        <f>IF(原始数据!G586="","",原始数据!G586)</f>
        <v>加</v>
      </c>
      <c r="I586" s="8" t="str">
        <f>IF(原始数据!H586="","",原始数据!H586)</f>
        <v>下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3"/>
      <c r="T586" s="13"/>
      <c r="U586" s="13"/>
      <c r="V586" s="14"/>
      <c r="W586" s="14"/>
      <c r="X586" s="14"/>
      <c r="Y586" s="13"/>
    </row>
    <row r="587" spans="1:25">
      <c r="A587" s="1">
        <f>输入错误检查!B586</f>
        <v>0</v>
      </c>
      <c r="C587" s="8" t="str">
        <f>IF(原始数据!B587="","",原始数据!B587)</f>
        <v/>
      </c>
      <c r="D587" s="8" t="str">
        <f>IF(原始数据!C587="","",原始数据!C587)</f>
        <v/>
      </c>
      <c r="E587" s="8" t="str">
        <f>IF(原始数据!D587="","",原始数据!D587)</f>
        <v/>
      </c>
      <c r="F587" s="8" t="str">
        <f>IF(原始数据!E587="","",原始数据!E587)</f>
        <v/>
      </c>
      <c r="G587" s="8" t="str">
        <f>IF(原始数据!F587="","",原始数据!F587)</f>
        <v/>
      </c>
      <c r="H587" s="8">
        <f>IF(原始数据!G587="","",原始数据!G587)</f>
        <v>1</v>
      </c>
      <c r="I587" s="8" t="str">
        <f>IF(原始数据!H587="","",原始数据!H587)</f>
        <v>上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3"/>
      <c r="T587" s="13"/>
      <c r="U587" s="13"/>
      <c r="V587" s="14"/>
      <c r="W587" s="14"/>
      <c r="X587" s="14"/>
      <c r="Y587" s="13"/>
    </row>
    <row r="588" spans="1:25">
      <c r="A588" s="1">
        <f>输入错误检查!B587</f>
        <v>0</v>
      </c>
      <c r="C588" s="8" t="str">
        <f>IF(原始数据!B588="","",原始数据!B588)</f>
        <v/>
      </c>
      <c r="D588" s="8" t="str">
        <f>IF(原始数据!C588="","",原始数据!C588)</f>
        <v/>
      </c>
      <c r="E588" s="8" t="str">
        <f>IF(原始数据!D588="","",原始数据!D588)</f>
        <v/>
      </c>
      <c r="F588" s="8" t="str">
        <f>IF(原始数据!E588="","",原始数据!E588)</f>
        <v/>
      </c>
      <c r="G588" s="8" t="str">
        <f>IF(原始数据!F588="","",原始数据!F588)</f>
        <v/>
      </c>
      <c r="H588" s="8">
        <f>IF(原始数据!G588="","",原始数据!G588)</f>
        <v>1</v>
      </c>
      <c r="I588" s="8" t="str">
        <f>IF(原始数据!H588="","",原始数据!H588)</f>
        <v>下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3"/>
      <c r="T588" s="13"/>
      <c r="U588" s="13"/>
      <c r="V588" s="14"/>
      <c r="W588" s="14"/>
      <c r="X588" s="14"/>
      <c r="Y588" s="13"/>
    </row>
    <row r="589" spans="1:25">
      <c r="A589" s="1">
        <f>输入错误检查!B588</f>
        <v>0</v>
      </c>
      <c r="C589" s="8" t="str">
        <f>IF(原始数据!B589="","",原始数据!B589)</f>
        <v/>
      </c>
      <c r="D589" s="8" t="str">
        <f>IF(原始数据!C589="","",原始数据!C589)</f>
        <v/>
      </c>
      <c r="E589" s="8" t="str">
        <f>IF(原始数据!D589="","",原始数据!D589)</f>
        <v/>
      </c>
      <c r="F589" s="8" t="str">
        <f>IF(原始数据!E589="","",原始数据!E589)</f>
        <v/>
      </c>
      <c r="G589" s="8" t="str">
        <f>IF(原始数据!F589="","",原始数据!F589)</f>
        <v/>
      </c>
      <c r="H589" s="8">
        <f>IF(原始数据!G589="","",原始数据!G589)</f>
        <v>2</v>
      </c>
      <c r="I589" s="8" t="str">
        <f>IF(原始数据!H589="","",原始数据!H589)</f>
        <v>上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3"/>
      <c r="T589" s="13"/>
      <c r="U589" s="13"/>
      <c r="V589" s="14"/>
      <c r="W589" s="14"/>
      <c r="X589" s="14"/>
      <c r="Y589" s="13"/>
    </row>
    <row r="590" spans="1:25">
      <c r="A590" s="1">
        <f>输入错误检查!B589</f>
        <v>0</v>
      </c>
      <c r="C590" s="8" t="str">
        <f>IF(原始数据!B590="","",原始数据!B590)</f>
        <v/>
      </c>
      <c r="D590" s="8" t="str">
        <f>IF(原始数据!C590="","",原始数据!C590)</f>
        <v/>
      </c>
      <c r="E590" s="8" t="str">
        <f>IF(原始数据!D590="","",原始数据!D590)</f>
        <v/>
      </c>
      <c r="F590" s="8" t="str">
        <f>IF(原始数据!E590="","",原始数据!E590)</f>
        <v/>
      </c>
      <c r="G590" s="8" t="str">
        <f>IF(原始数据!F590="","",原始数据!F590)</f>
        <v/>
      </c>
      <c r="H590" s="8">
        <f>IF(原始数据!G590="","",原始数据!G590)</f>
        <v>2</v>
      </c>
      <c r="I590" s="8" t="str">
        <f>IF(原始数据!H590="","",原始数据!H590)</f>
        <v>下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3"/>
      <c r="T590" s="13"/>
      <c r="U590" s="13"/>
      <c r="V590" s="14"/>
      <c r="W590" s="14"/>
      <c r="X590" s="14"/>
      <c r="Y590" s="13"/>
    </row>
    <row r="591" spans="1:25">
      <c r="A591" s="1">
        <f>输入错误检查!B590</f>
        <v>0</v>
      </c>
      <c r="C591" s="8" t="str">
        <f>IF(原始数据!B591="","",原始数据!B591)</f>
        <v/>
      </c>
      <c r="D591" s="8" t="str">
        <f>IF(原始数据!C591="","",原始数据!C591)</f>
        <v/>
      </c>
      <c r="E591" s="8" t="str">
        <f>IF(原始数据!D591="","",原始数据!D591)</f>
        <v/>
      </c>
      <c r="F591" s="8" t="str">
        <f>IF(原始数据!E591="","",原始数据!E591)</f>
        <v/>
      </c>
      <c r="G591" s="8" t="str">
        <f>IF(原始数据!F591="","",原始数据!F591)</f>
        <v/>
      </c>
      <c r="H591" s="8">
        <f>IF(原始数据!G591="","",原始数据!G591)</f>
        <v>3</v>
      </c>
      <c r="I591" s="8" t="str">
        <f>IF(原始数据!H591="","",原始数据!H591)</f>
        <v>上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3"/>
      <c r="T591" s="13"/>
      <c r="U591" s="13"/>
      <c r="V591" s="14"/>
      <c r="W591" s="14"/>
      <c r="X591" s="14"/>
      <c r="Y591" s="13"/>
    </row>
    <row r="592" spans="1:25">
      <c r="A592" s="1">
        <f>输入错误检查!B591</f>
        <v>0</v>
      </c>
      <c r="C592" s="8" t="str">
        <f>IF(原始数据!B592="","",原始数据!B592)</f>
        <v/>
      </c>
      <c r="D592" s="8" t="str">
        <f>IF(原始数据!C592="","",原始数据!C592)</f>
        <v/>
      </c>
      <c r="E592" s="8" t="str">
        <f>IF(原始数据!D592="","",原始数据!D592)</f>
        <v/>
      </c>
      <c r="F592" s="8" t="str">
        <f>IF(原始数据!E592="","",原始数据!E592)</f>
        <v/>
      </c>
      <c r="G592" s="8" t="str">
        <f>IF(原始数据!F592="","",原始数据!F592)</f>
        <v/>
      </c>
      <c r="H592" s="8">
        <f>IF(原始数据!G592="","",原始数据!G592)</f>
        <v>3</v>
      </c>
      <c r="I592" s="8" t="str">
        <f>IF(原始数据!H592="","",原始数据!H592)</f>
        <v>下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3"/>
      <c r="T592" s="13"/>
      <c r="U592" s="13"/>
      <c r="V592" s="14"/>
      <c r="W592" s="14"/>
      <c r="X592" s="14"/>
      <c r="Y592" s="13"/>
    </row>
    <row r="593" spans="1:25">
      <c r="A593" s="1">
        <f>输入错误检查!B592</f>
        <v>0</v>
      </c>
      <c r="C593" s="8" t="str">
        <f>IF(原始数据!B593="","",原始数据!B593)</f>
        <v/>
      </c>
      <c r="D593" s="8" t="str">
        <f>IF(原始数据!C593="","",原始数据!C593)</f>
        <v/>
      </c>
      <c r="E593" s="8" t="str">
        <f>IF(原始数据!D593="","",原始数据!D593)</f>
        <v/>
      </c>
      <c r="F593" s="8" t="str">
        <f>IF(原始数据!E593="","",原始数据!E593)</f>
        <v/>
      </c>
      <c r="G593" s="8" t="str">
        <f>IF(原始数据!F593="","",原始数据!F593)</f>
        <v/>
      </c>
      <c r="H593" s="8" t="str">
        <f>IF(原始数据!G593="","",原始数据!G593)</f>
        <v>加</v>
      </c>
      <c r="I593" s="8" t="str">
        <f>IF(原始数据!H593="","",原始数据!H593)</f>
        <v>上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3"/>
      <c r="T593" s="13"/>
      <c r="U593" s="13"/>
      <c r="V593" s="14"/>
      <c r="W593" s="14"/>
      <c r="X593" s="14"/>
      <c r="Y593" s="13"/>
    </row>
    <row r="594" spans="1:25">
      <c r="A594" s="1">
        <f>输入错误检查!B593</f>
        <v>0</v>
      </c>
      <c r="C594" s="8" t="str">
        <f>IF(原始数据!B594="","",原始数据!B594)</f>
        <v/>
      </c>
      <c r="D594" s="8" t="str">
        <f>IF(原始数据!C594="","",原始数据!C594)</f>
        <v/>
      </c>
      <c r="E594" s="8" t="str">
        <f>IF(原始数据!D594="","",原始数据!D594)</f>
        <v/>
      </c>
      <c r="F594" s="8" t="str">
        <f>IF(原始数据!E594="","",原始数据!E594)</f>
        <v/>
      </c>
      <c r="G594" s="8" t="str">
        <f>IF(原始数据!F594="","",原始数据!F594)</f>
        <v/>
      </c>
      <c r="H594" s="8" t="str">
        <f>IF(原始数据!G594="","",原始数据!G594)</f>
        <v>加</v>
      </c>
      <c r="I594" s="8" t="str">
        <f>IF(原始数据!H594="","",原始数据!H594)</f>
        <v>下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3"/>
      <c r="T594" s="13"/>
      <c r="U594" s="13"/>
      <c r="V594" s="14"/>
      <c r="W594" s="14"/>
      <c r="X594" s="14"/>
      <c r="Y594" s="13"/>
    </row>
    <row r="595" spans="1:25">
      <c r="A595" s="1">
        <f>输入错误检查!B594</f>
        <v>0</v>
      </c>
      <c r="C595" s="8" t="str">
        <f>IF(原始数据!B595="","",原始数据!B595)</f>
        <v/>
      </c>
      <c r="D595" s="8" t="str">
        <f>IF(原始数据!C595="","",原始数据!C595)</f>
        <v/>
      </c>
      <c r="E595" s="8" t="str">
        <f>IF(原始数据!D595="","",原始数据!D595)</f>
        <v/>
      </c>
      <c r="F595" s="8" t="str">
        <f>IF(原始数据!E595="","",原始数据!E595)</f>
        <v/>
      </c>
      <c r="G595" s="8" t="str">
        <f>IF(原始数据!F595="","",原始数据!F595)</f>
        <v/>
      </c>
      <c r="H595" s="8">
        <f>IF(原始数据!G595="","",原始数据!G595)</f>
        <v>1</v>
      </c>
      <c r="I595" s="8" t="str">
        <f>IF(原始数据!H595="","",原始数据!H595)</f>
        <v>上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3"/>
      <c r="T595" s="13"/>
      <c r="U595" s="13"/>
      <c r="V595" s="14"/>
      <c r="W595" s="14"/>
      <c r="X595" s="14"/>
      <c r="Y595" s="13"/>
    </row>
    <row r="596" spans="1:25">
      <c r="A596" s="1">
        <f>输入错误检查!B595</f>
        <v>0</v>
      </c>
      <c r="C596" s="8" t="str">
        <f>IF(原始数据!B596="","",原始数据!B596)</f>
        <v/>
      </c>
      <c r="D596" s="8" t="str">
        <f>IF(原始数据!C596="","",原始数据!C596)</f>
        <v/>
      </c>
      <c r="E596" s="8" t="str">
        <f>IF(原始数据!D596="","",原始数据!D596)</f>
        <v/>
      </c>
      <c r="F596" s="8" t="str">
        <f>IF(原始数据!E596="","",原始数据!E596)</f>
        <v/>
      </c>
      <c r="G596" s="8" t="str">
        <f>IF(原始数据!F596="","",原始数据!F596)</f>
        <v/>
      </c>
      <c r="H596" s="8">
        <f>IF(原始数据!G596="","",原始数据!G596)</f>
        <v>1</v>
      </c>
      <c r="I596" s="8" t="str">
        <f>IF(原始数据!H596="","",原始数据!H596)</f>
        <v>下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3"/>
      <c r="T596" s="13"/>
      <c r="U596" s="13"/>
      <c r="V596" s="14"/>
      <c r="W596" s="14"/>
      <c r="X596" s="14"/>
      <c r="Y596" s="13"/>
    </row>
    <row r="597" spans="1:25">
      <c r="A597" s="1">
        <f>输入错误检查!B596</f>
        <v>0</v>
      </c>
      <c r="C597" s="8" t="str">
        <f>IF(原始数据!B597="","",原始数据!B597)</f>
        <v/>
      </c>
      <c r="D597" s="8" t="str">
        <f>IF(原始数据!C597="","",原始数据!C597)</f>
        <v/>
      </c>
      <c r="E597" s="8" t="str">
        <f>IF(原始数据!D597="","",原始数据!D597)</f>
        <v/>
      </c>
      <c r="F597" s="8" t="str">
        <f>IF(原始数据!E597="","",原始数据!E597)</f>
        <v/>
      </c>
      <c r="G597" s="8" t="str">
        <f>IF(原始数据!F597="","",原始数据!F597)</f>
        <v/>
      </c>
      <c r="H597" s="8">
        <f>IF(原始数据!G597="","",原始数据!G597)</f>
        <v>2</v>
      </c>
      <c r="I597" s="8" t="str">
        <f>IF(原始数据!H597="","",原始数据!H597)</f>
        <v>上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3"/>
      <c r="T597" s="13"/>
      <c r="U597" s="13"/>
      <c r="V597" s="14"/>
      <c r="W597" s="14"/>
      <c r="X597" s="14"/>
      <c r="Y597" s="13"/>
    </row>
    <row r="598" spans="1:25">
      <c r="A598" s="1">
        <f>输入错误检查!B597</f>
        <v>0</v>
      </c>
      <c r="C598" s="8" t="str">
        <f>IF(原始数据!B598="","",原始数据!B598)</f>
        <v/>
      </c>
      <c r="D598" s="8" t="str">
        <f>IF(原始数据!C598="","",原始数据!C598)</f>
        <v/>
      </c>
      <c r="E598" s="8" t="str">
        <f>IF(原始数据!D598="","",原始数据!D598)</f>
        <v/>
      </c>
      <c r="F598" s="8" t="str">
        <f>IF(原始数据!E598="","",原始数据!E598)</f>
        <v/>
      </c>
      <c r="G598" s="8" t="str">
        <f>IF(原始数据!F598="","",原始数据!F598)</f>
        <v/>
      </c>
      <c r="H598" s="8">
        <f>IF(原始数据!G598="","",原始数据!G598)</f>
        <v>2</v>
      </c>
      <c r="I598" s="8" t="str">
        <f>IF(原始数据!H598="","",原始数据!H598)</f>
        <v>下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3"/>
      <c r="T598" s="13"/>
      <c r="U598" s="13"/>
      <c r="V598" s="14"/>
      <c r="W598" s="14"/>
      <c r="X598" s="14"/>
      <c r="Y598" s="13"/>
    </row>
    <row r="599" spans="1:25">
      <c r="A599" s="1">
        <f>输入错误检查!B598</f>
        <v>0</v>
      </c>
      <c r="C599" s="8" t="str">
        <f>IF(原始数据!B599="","",原始数据!B599)</f>
        <v/>
      </c>
      <c r="D599" s="8" t="str">
        <f>IF(原始数据!C599="","",原始数据!C599)</f>
        <v/>
      </c>
      <c r="E599" s="8" t="str">
        <f>IF(原始数据!D599="","",原始数据!D599)</f>
        <v/>
      </c>
      <c r="F599" s="8" t="str">
        <f>IF(原始数据!E599="","",原始数据!E599)</f>
        <v/>
      </c>
      <c r="G599" s="8" t="str">
        <f>IF(原始数据!F599="","",原始数据!F599)</f>
        <v/>
      </c>
      <c r="H599" s="8">
        <f>IF(原始数据!G599="","",原始数据!G599)</f>
        <v>3</v>
      </c>
      <c r="I599" s="8" t="str">
        <f>IF(原始数据!H599="","",原始数据!H599)</f>
        <v>上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3"/>
      <c r="T599" s="13"/>
      <c r="U599" s="13"/>
      <c r="V599" s="14"/>
      <c r="W599" s="14"/>
      <c r="X599" s="14"/>
      <c r="Y599" s="13"/>
    </row>
    <row r="600" spans="1:25">
      <c r="A600" s="1">
        <f>输入错误检查!B599</f>
        <v>0</v>
      </c>
      <c r="C600" s="8" t="str">
        <f>IF(原始数据!B600="","",原始数据!B600)</f>
        <v/>
      </c>
      <c r="D600" s="8" t="str">
        <f>IF(原始数据!C600="","",原始数据!C600)</f>
        <v/>
      </c>
      <c r="E600" s="8" t="str">
        <f>IF(原始数据!D600="","",原始数据!D600)</f>
        <v/>
      </c>
      <c r="F600" s="8" t="str">
        <f>IF(原始数据!E600="","",原始数据!E600)</f>
        <v/>
      </c>
      <c r="G600" s="8" t="str">
        <f>IF(原始数据!F600="","",原始数据!F600)</f>
        <v/>
      </c>
      <c r="H600" s="8">
        <f>IF(原始数据!G600="","",原始数据!G600)</f>
        <v>3</v>
      </c>
      <c r="I600" s="8" t="str">
        <f>IF(原始数据!H600="","",原始数据!H600)</f>
        <v>下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3"/>
      <c r="T600" s="13"/>
      <c r="U600" s="13"/>
      <c r="V600" s="14"/>
      <c r="W600" s="14"/>
      <c r="X600" s="14"/>
      <c r="Y600" s="13"/>
    </row>
    <row r="601" spans="1:25">
      <c r="A601" s="1">
        <f>输入错误检查!B600</f>
        <v>0</v>
      </c>
      <c r="C601" s="8" t="str">
        <f>IF(原始数据!B601="","",原始数据!B601)</f>
        <v/>
      </c>
      <c r="D601" s="8" t="str">
        <f>IF(原始数据!C601="","",原始数据!C601)</f>
        <v/>
      </c>
      <c r="E601" s="8" t="str">
        <f>IF(原始数据!D601="","",原始数据!D601)</f>
        <v/>
      </c>
      <c r="F601" s="8" t="str">
        <f>IF(原始数据!E601="","",原始数据!E601)</f>
        <v/>
      </c>
      <c r="G601" s="8" t="str">
        <f>IF(原始数据!F601="","",原始数据!F601)</f>
        <v/>
      </c>
      <c r="H601" s="8" t="str">
        <f>IF(原始数据!G601="","",原始数据!G601)</f>
        <v>加</v>
      </c>
      <c r="I601" s="8" t="str">
        <f>IF(原始数据!H601="","",原始数据!H601)</f>
        <v>上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3"/>
      <c r="T601" s="13"/>
      <c r="U601" s="13"/>
      <c r="V601" s="14"/>
      <c r="W601" s="14"/>
      <c r="X601" s="14"/>
      <c r="Y601" s="13"/>
    </row>
    <row r="602" spans="1:25">
      <c r="A602" s="1">
        <f>输入错误检查!B601</f>
        <v>0</v>
      </c>
      <c r="C602" s="8" t="str">
        <f>IF(原始数据!B602="","",原始数据!B602)</f>
        <v/>
      </c>
      <c r="D602" s="8" t="str">
        <f>IF(原始数据!C602="","",原始数据!C602)</f>
        <v/>
      </c>
      <c r="E602" s="8" t="str">
        <f>IF(原始数据!D602="","",原始数据!D602)</f>
        <v/>
      </c>
      <c r="F602" s="8" t="str">
        <f>IF(原始数据!E602="","",原始数据!E602)</f>
        <v/>
      </c>
      <c r="G602" s="8" t="str">
        <f>IF(原始数据!F602="","",原始数据!F602)</f>
        <v/>
      </c>
      <c r="H602" s="8" t="str">
        <f>IF(原始数据!G602="","",原始数据!G602)</f>
        <v>加</v>
      </c>
      <c r="I602" s="8" t="str">
        <f>IF(原始数据!H602="","",原始数据!H602)</f>
        <v>下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3"/>
      <c r="T602" s="13"/>
      <c r="U602" s="13"/>
      <c r="V602" s="14"/>
      <c r="W602" s="14"/>
      <c r="X602" s="14"/>
      <c r="Y602" s="13"/>
    </row>
    <row r="603" spans="1:25">
      <c r="A603" s="1">
        <f>输入错误检查!B602</f>
        <v>0</v>
      </c>
      <c r="C603" s="8" t="str">
        <f>IF(原始数据!B603="","",原始数据!B603)</f>
        <v/>
      </c>
      <c r="D603" s="8" t="str">
        <f>IF(原始数据!C603="","",原始数据!C603)</f>
        <v/>
      </c>
      <c r="E603" s="8" t="str">
        <f>IF(原始数据!D603="","",原始数据!D603)</f>
        <v/>
      </c>
      <c r="F603" s="8" t="str">
        <f>IF(原始数据!E603="","",原始数据!E603)</f>
        <v/>
      </c>
      <c r="G603" s="8" t="str">
        <f>IF(原始数据!F603="","",原始数据!F603)</f>
        <v/>
      </c>
      <c r="H603" s="8">
        <f>IF(原始数据!G603="","",原始数据!G603)</f>
        <v>1</v>
      </c>
      <c r="I603" s="8" t="str">
        <f>IF(原始数据!H603="","",原始数据!H603)</f>
        <v>上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3"/>
      <c r="T603" s="13"/>
      <c r="U603" s="13"/>
      <c r="V603" s="14"/>
      <c r="W603" s="14"/>
      <c r="X603" s="14"/>
      <c r="Y603" s="13"/>
    </row>
    <row r="604" spans="1:25">
      <c r="A604" s="1">
        <f>输入错误检查!B603</f>
        <v>0</v>
      </c>
      <c r="C604" s="8" t="str">
        <f>IF(原始数据!B604="","",原始数据!B604)</f>
        <v/>
      </c>
      <c r="D604" s="8" t="str">
        <f>IF(原始数据!C604="","",原始数据!C604)</f>
        <v/>
      </c>
      <c r="E604" s="8" t="str">
        <f>IF(原始数据!D604="","",原始数据!D604)</f>
        <v/>
      </c>
      <c r="F604" s="8" t="str">
        <f>IF(原始数据!E604="","",原始数据!E604)</f>
        <v/>
      </c>
      <c r="G604" s="8" t="str">
        <f>IF(原始数据!F604="","",原始数据!F604)</f>
        <v/>
      </c>
      <c r="H604" s="8">
        <f>IF(原始数据!G604="","",原始数据!G604)</f>
        <v>1</v>
      </c>
      <c r="I604" s="8" t="str">
        <f>IF(原始数据!H604="","",原始数据!H604)</f>
        <v>下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3"/>
      <c r="T604" s="13"/>
      <c r="U604" s="13"/>
      <c r="V604" s="14"/>
      <c r="W604" s="14"/>
      <c r="X604" s="14"/>
      <c r="Y604" s="13"/>
    </row>
    <row r="605" spans="1:25">
      <c r="A605" s="1">
        <f>输入错误检查!B604</f>
        <v>0</v>
      </c>
      <c r="C605" s="8" t="str">
        <f>IF(原始数据!B605="","",原始数据!B605)</f>
        <v/>
      </c>
      <c r="D605" s="8" t="str">
        <f>IF(原始数据!C605="","",原始数据!C605)</f>
        <v/>
      </c>
      <c r="E605" s="8" t="str">
        <f>IF(原始数据!D605="","",原始数据!D605)</f>
        <v/>
      </c>
      <c r="F605" s="8" t="str">
        <f>IF(原始数据!E605="","",原始数据!E605)</f>
        <v/>
      </c>
      <c r="G605" s="8" t="str">
        <f>IF(原始数据!F605="","",原始数据!F605)</f>
        <v/>
      </c>
      <c r="H605" s="8">
        <f>IF(原始数据!G605="","",原始数据!G605)</f>
        <v>2</v>
      </c>
      <c r="I605" s="8" t="str">
        <f>IF(原始数据!H605="","",原始数据!H605)</f>
        <v>上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3"/>
      <c r="T605" s="13"/>
      <c r="U605" s="13"/>
      <c r="V605" s="14"/>
      <c r="W605" s="14"/>
      <c r="X605" s="14"/>
      <c r="Y605" s="13"/>
    </row>
    <row r="606" spans="1:25">
      <c r="A606" s="1">
        <f>输入错误检查!B605</f>
        <v>0</v>
      </c>
      <c r="C606" s="8" t="str">
        <f>IF(原始数据!B606="","",原始数据!B606)</f>
        <v/>
      </c>
      <c r="D606" s="8" t="str">
        <f>IF(原始数据!C606="","",原始数据!C606)</f>
        <v/>
      </c>
      <c r="E606" s="8" t="str">
        <f>IF(原始数据!D606="","",原始数据!D606)</f>
        <v/>
      </c>
      <c r="F606" s="8" t="str">
        <f>IF(原始数据!E606="","",原始数据!E606)</f>
        <v/>
      </c>
      <c r="G606" s="8" t="str">
        <f>IF(原始数据!F606="","",原始数据!F606)</f>
        <v/>
      </c>
      <c r="H606" s="8">
        <f>IF(原始数据!G606="","",原始数据!G606)</f>
        <v>2</v>
      </c>
      <c r="I606" s="8" t="str">
        <f>IF(原始数据!H606="","",原始数据!H606)</f>
        <v>下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3"/>
      <c r="T606" s="13"/>
      <c r="U606" s="13"/>
      <c r="V606" s="14"/>
      <c r="W606" s="14"/>
      <c r="X606" s="14"/>
      <c r="Y606" s="13"/>
    </row>
    <row r="607" spans="1:25">
      <c r="A607" s="1">
        <f>输入错误检查!B606</f>
        <v>0</v>
      </c>
      <c r="C607" s="8" t="str">
        <f>IF(原始数据!B607="","",原始数据!B607)</f>
        <v/>
      </c>
      <c r="D607" s="8" t="str">
        <f>IF(原始数据!C607="","",原始数据!C607)</f>
        <v/>
      </c>
      <c r="E607" s="8" t="str">
        <f>IF(原始数据!D607="","",原始数据!D607)</f>
        <v/>
      </c>
      <c r="F607" s="8" t="str">
        <f>IF(原始数据!E607="","",原始数据!E607)</f>
        <v/>
      </c>
      <c r="G607" s="8" t="str">
        <f>IF(原始数据!F607="","",原始数据!F607)</f>
        <v/>
      </c>
      <c r="H607" s="8">
        <f>IF(原始数据!G607="","",原始数据!G607)</f>
        <v>3</v>
      </c>
      <c r="I607" s="8" t="str">
        <f>IF(原始数据!H607="","",原始数据!H607)</f>
        <v>上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3"/>
      <c r="T607" s="13"/>
      <c r="U607" s="13"/>
      <c r="V607" s="14"/>
      <c r="W607" s="14"/>
      <c r="X607" s="14"/>
      <c r="Y607" s="13"/>
    </row>
    <row r="608" spans="1:25">
      <c r="A608" s="1">
        <f>输入错误检查!B607</f>
        <v>0</v>
      </c>
      <c r="C608" s="8" t="str">
        <f>IF(原始数据!B608="","",原始数据!B608)</f>
        <v/>
      </c>
      <c r="D608" s="8" t="str">
        <f>IF(原始数据!C608="","",原始数据!C608)</f>
        <v/>
      </c>
      <c r="E608" s="8" t="str">
        <f>IF(原始数据!D608="","",原始数据!D608)</f>
        <v/>
      </c>
      <c r="F608" s="8" t="str">
        <f>IF(原始数据!E608="","",原始数据!E608)</f>
        <v/>
      </c>
      <c r="G608" s="8" t="str">
        <f>IF(原始数据!F608="","",原始数据!F608)</f>
        <v/>
      </c>
      <c r="H608" s="8">
        <f>IF(原始数据!G608="","",原始数据!G608)</f>
        <v>3</v>
      </c>
      <c r="I608" s="8" t="str">
        <f>IF(原始数据!H608="","",原始数据!H608)</f>
        <v>下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3"/>
      <c r="T608" s="13"/>
      <c r="U608" s="13"/>
      <c r="V608" s="14"/>
      <c r="W608" s="14"/>
      <c r="X608" s="14"/>
      <c r="Y608" s="13"/>
    </row>
    <row r="609" spans="1:25">
      <c r="A609" s="1">
        <f>输入错误检查!B608</f>
        <v>0</v>
      </c>
      <c r="C609" s="8" t="str">
        <f>IF(原始数据!B609="","",原始数据!B609)</f>
        <v/>
      </c>
      <c r="D609" s="8" t="str">
        <f>IF(原始数据!C609="","",原始数据!C609)</f>
        <v/>
      </c>
      <c r="E609" s="8" t="str">
        <f>IF(原始数据!D609="","",原始数据!D609)</f>
        <v/>
      </c>
      <c r="F609" s="8" t="str">
        <f>IF(原始数据!E609="","",原始数据!E609)</f>
        <v/>
      </c>
      <c r="G609" s="8" t="str">
        <f>IF(原始数据!F609="","",原始数据!F609)</f>
        <v/>
      </c>
      <c r="H609" s="8" t="str">
        <f>IF(原始数据!G609="","",原始数据!G609)</f>
        <v>加</v>
      </c>
      <c r="I609" s="8" t="str">
        <f>IF(原始数据!H609="","",原始数据!H609)</f>
        <v>上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3"/>
      <c r="T609" s="13"/>
      <c r="U609" s="13"/>
      <c r="V609" s="14"/>
      <c r="W609" s="14"/>
      <c r="X609" s="14"/>
      <c r="Y609" s="13"/>
    </row>
    <row r="610" spans="1:25">
      <c r="A610" s="1">
        <f>输入错误检查!B609</f>
        <v>0</v>
      </c>
      <c r="C610" s="8" t="str">
        <f>IF(原始数据!B610="","",原始数据!B610)</f>
        <v/>
      </c>
      <c r="D610" s="8" t="str">
        <f>IF(原始数据!C610="","",原始数据!C610)</f>
        <v/>
      </c>
      <c r="E610" s="8" t="str">
        <f>IF(原始数据!D610="","",原始数据!D610)</f>
        <v/>
      </c>
      <c r="F610" s="8" t="str">
        <f>IF(原始数据!E610="","",原始数据!E610)</f>
        <v/>
      </c>
      <c r="G610" s="8" t="str">
        <f>IF(原始数据!F610="","",原始数据!F610)</f>
        <v/>
      </c>
      <c r="H610" s="8" t="str">
        <f>IF(原始数据!G610="","",原始数据!G610)</f>
        <v>加</v>
      </c>
      <c r="I610" s="8" t="str">
        <f>IF(原始数据!H610="","",原始数据!H610)</f>
        <v>下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3"/>
      <c r="T610" s="13"/>
      <c r="U610" s="13"/>
      <c r="V610" s="14"/>
      <c r="W610" s="14"/>
      <c r="X610" s="14"/>
      <c r="Y610" s="13"/>
    </row>
    <row r="611" spans="1:25">
      <c r="A611" s="1">
        <f>输入错误检查!B610</f>
        <v>0</v>
      </c>
      <c r="C611" s="8" t="str">
        <f>IF(原始数据!B611="","",原始数据!B611)</f>
        <v/>
      </c>
      <c r="D611" s="8" t="str">
        <f>IF(原始数据!C611="","",原始数据!C611)</f>
        <v/>
      </c>
      <c r="E611" s="8" t="str">
        <f>IF(原始数据!D611="","",原始数据!D611)</f>
        <v/>
      </c>
      <c r="F611" s="8" t="str">
        <f>IF(原始数据!E611="","",原始数据!E611)</f>
        <v/>
      </c>
      <c r="G611" s="8" t="str">
        <f>IF(原始数据!F611="","",原始数据!F611)</f>
        <v/>
      </c>
      <c r="H611" s="8">
        <f>IF(原始数据!G611="","",原始数据!G611)</f>
        <v>1</v>
      </c>
      <c r="I611" s="8" t="str">
        <f>IF(原始数据!H611="","",原始数据!H611)</f>
        <v>上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3"/>
      <c r="T611" s="13"/>
      <c r="U611" s="13"/>
      <c r="V611" s="14"/>
      <c r="W611" s="14"/>
      <c r="X611" s="14"/>
      <c r="Y611" s="13"/>
    </row>
    <row r="612" spans="1:25">
      <c r="A612" s="1">
        <f>输入错误检查!B611</f>
        <v>0</v>
      </c>
      <c r="C612" s="8" t="str">
        <f>IF(原始数据!B612="","",原始数据!B612)</f>
        <v/>
      </c>
      <c r="D612" s="8" t="str">
        <f>IF(原始数据!C612="","",原始数据!C612)</f>
        <v/>
      </c>
      <c r="E612" s="8" t="str">
        <f>IF(原始数据!D612="","",原始数据!D612)</f>
        <v/>
      </c>
      <c r="F612" s="8" t="str">
        <f>IF(原始数据!E612="","",原始数据!E612)</f>
        <v/>
      </c>
      <c r="G612" s="8" t="str">
        <f>IF(原始数据!F612="","",原始数据!F612)</f>
        <v/>
      </c>
      <c r="H612" s="8">
        <f>IF(原始数据!G612="","",原始数据!G612)</f>
        <v>1</v>
      </c>
      <c r="I612" s="8" t="str">
        <f>IF(原始数据!H612="","",原始数据!H612)</f>
        <v>下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3"/>
      <c r="T612" s="13"/>
      <c r="U612" s="13"/>
      <c r="V612" s="14"/>
      <c r="W612" s="14"/>
      <c r="X612" s="14"/>
      <c r="Y612" s="13"/>
    </row>
    <row r="613" spans="1:25">
      <c r="A613" s="1">
        <f>输入错误检查!B612</f>
        <v>0</v>
      </c>
      <c r="C613" s="8" t="str">
        <f>IF(原始数据!B613="","",原始数据!B613)</f>
        <v/>
      </c>
      <c r="D613" s="8" t="str">
        <f>IF(原始数据!C613="","",原始数据!C613)</f>
        <v/>
      </c>
      <c r="E613" s="8" t="str">
        <f>IF(原始数据!D613="","",原始数据!D613)</f>
        <v/>
      </c>
      <c r="F613" s="8" t="str">
        <f>IF(原始数据!E613="","",原始数据!E613)</f>
        <v/>
      </c>
      <c r="G613" s="8" t="str">
        <f>IF(原始数据!F613="","",原始数据!F613)</f>
        <v/>
      </c>
      <c r="H613" s="8">
        <f>IF(原始数据!G613="","",原始数据!G613)</f>
        <v>2</v>
      </c>
      <c r="I613" s="8" t="str">
        <f>IF(原始数据!H613="","",原始数据!H613)</f>
        <v>上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3"/>
      <c r="T613" s="13"/>
      <c r="U613" s="13"/>
      <c r="V613" s="14"/>
      <c r="W613" s="14"/>
      <c r="X613" s="14"/>
      <c r="Y613" s="13"/>
    </row>
    <row r="614" spans="1:25">
      <c r="A614" s="1">
        <f>输入错误检查!B613</f>
        <v>0</v>
      </c>
      <c r="C614" s="8" t="str">
        <f>IF(原始数据!B614="","",原始数据!B614)</f>
        <v/>
      </c>
      <c r="D614" s="8" t="str">
        <f>IF(原始数据!C614="","",原始数据!C614)</f>
        <v/>
      </c>
      <c r="E614" s="8" t="str">
        <f>IF(原始数据!D614="","",原始数据!D614)</f>
        <v/>
      </c>
      <c r="F614" s="8" t="str">
        <f>IF(原始数据!E614="","",原始数据!E614)</f>
        <v/>
      </c>
      <c r="G614" s="8" t="str">
        <f>IF(原始数据!F614="","",原始数据!F614)</f>
        <v/>
      </c>
      <c r="H614" s="8">
        <f>IF(原始数据!G614="","",原始数据!G614)</f>
        <v>2</v>
      </c>
      <c r="I614" s="8" t="str">
        <f>IF(原始数据!H614="","",原始数据!H614)</f>
        <v>下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3"/>
      <c r="T614" s="13"/>
      <c r="U614" s="13"/>
      <c r="V614" s="14"/>
      <c r="W614" s="14"/>
      <c r="X614" s="14"/>
      <c r="Y614" s="13"/>
    </row>
    <row r="615" spans="1:25">
      <c r="A615" s="1">
        <f>输入错误检查!B614</f>
        <v>0</v>
      </c>
      <c r="C615" s="8" t="str">
        <f>IF(原始数据!B615="","",原始数据!B615)</f>
        <v/>
      </c>
      <c r="D615" s="8" t="str">
        <f>IF(原始数据!C615="","",原始数据!C615)</f>
        <v/>
      </c>
      <c r="E615" s="8" t="str">
        <f>IF(原始数据!D615="","",原始数据!D615)</f>
        <v/>
      </c>
      <c r="F615" s="8" t="str">
        <f>IF(原始数据!E615="","",原始数据!E615)</f>
        <v/>
      </c>
      <c r="G615" s="8" t="str">
        <f>IF(原始数据!F615="","",原始数据!F615)</f>
        <v/>
      </c>
      <c r="H615" s="8">
        <f>IF(原始数据!G615="","",原始数据!G615)</f>
        <v>3</v>
      </c>
      <c r="I615" s="8" t="str">
        <f>IF(原始数据!H615="","",原始数据!H615)</f>
        <v>上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3"/>
      <c r="T615" s="13"/>
      <c r="U615" s="13"/>
      <c r="V615" s="14"/>
      <c r="W615" s="14"/>
      <c r="X615" s="14"/>
      <c r="Y615" s="13"/>
    </row>
    <row r="616" spans="1:25">
      <c r="A616" s="1">
        <f>输入错误检查!B615</f>
        <v>0</v>
      </c>
      <c r="C616" s="8" t="str">
        <f>IF(原始数据!B616="","",原始数据!B616)</f>
        <v/>
      </c>
      <c r="D616" s="8" t="str">
        <f>IF(原始数据!C616="","",原始数据!C616)</f>
        <v/>
      </c>
      <c r="E616" s="8" t="str">
        <f>IF(原始数据!D616="","",原始数据!D616)</f>
        <v/>
      </c>
      <c r="F616" s="8" t="str">
        <f>IF(原始数据!E616="","",原始数据!E616)</f>
        <v/>
      </c>
      <c r="G616" s="8" t="str">
        <f>IF(原始数据!F616="","",原始数据!F616)</f>
        <v/>
      </c>
      <c r="H616" s="8">
        <f>IF(原始数据!G616="","",原始数据!G616)</f>
        <v>3</v>
      </c>
      <c r="I616" s="8" t="str">
        <f>IF(原始数据!H616="","",原始数据!H616)</f>
        <v>下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3"/>
      <c r="T616" s="13"/>
      <c r="U616" s="13"/>
      <c r="V616" s="14"/>
      <c r="W616" s="14"/>
      <c r="X616" s="14"/>
      <c r="Y616" s="13"/>
    </row>
    <row r="617" spans="1:25">
      <c r="A617" s="1">
        <f>输入错误检查!B616</f>
        <v>0</v>
      </c>
      <c r="C617" s="8" t="str">
        <f>IF(原始数据!B617="","",原始数据!B617)</f>
        <v/>
      </c>
      <c r="D617" s="8" t="str">
        <f>IF(原始数据!C617="","",原始数据!C617)</f>
        <v/>
      </c>
      <c r="E617" s="8" t="str">
        <f>IF(原始数据!D617="","",原始数据!D617)</f>
        <v/>
      </c>
      <c r="F617" s="8" t="str">
        <f>IF(原始数据!E617="","",原始数据!E617)</f>
        <v/>
      </c>
      <c r="G617" s="8" t="str">
        <f>IF(原始数据!F617="","",原始数据!F617)</f>
        <v/>
      </c>
      <c r="H617" s="8" t="str">
        <f>IF(原始数据!G617="","",原始数据!G617)</f>
        <v>加</v>
      </c>
      <c r="I617" s="8" t="str">
        <f>IF(原始数据!H617="","",原始数据!H617)</f>
        <v>上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3"/>
      <c r="T617" s="13"/>
      <c r="U617" s="13"/>
      <c r="V617" s="14"/>
      <c r="W617" s="14"/>
      <c r="X617" s="14"/>
      <c r="Y617" s="13"/>
    </row>
    <row r="618" spans="1:25">
      <c r="A618" s="1">
        <f>输入错误检查!B617</f>
        <v>0</v>
      </c>
      <c r="C618" s="8" t="str">
        <f>IF(原始数据!B618="","",原始数据!B618)</f>
        <v/>
      </c>
      <c r="D618" s="8" t="str">
        <f>IF(原始数据!C618="","",原始数据!C618)</f>
        <v/>
      </c>
      <c r="E618" s="8" t="str">
        <f>IF(原始数据!D618="","",原始数据!D618)</f>
        <v/>
      </c>
      <c r="F618" s="8" t="str">
        <f>IF(原始数据!E618="","",原始数据!E618)</f>
        <v/>
      </c>
      <c r="G618" s="8" t="str">
        <f>IF(原始数据!F618="","",原始数据!F618)</f>
        <v/>
      </c>
      <c r="H618" s="8" t="str">
        <f>IF(原始数据!G618="","",原始数据!G618)</f>
        <v>加</v>
      </c>
      <c r="I618" s="8" t="str">
        <f>IF(原始数据!H618="","",原始数据!H618)</f>
        <v>下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3"/>
      <c r="T618" s="13"/>
      <c r="U618" s="13"/>
      <c r="V618" s="14"/>
      <c r="W618" s="14"/>
      <c r="X618" s="14"/>
      <c r="Y618" s="13"/>
    </row>
    <row r="619" spans="1:25">
      <c r="A619" s="1">
        <f>输入错误检查!B618</f>
        <v>0</v>
      </c>
      <c r="C619" s="8" t="str">
        <f>IF(原始数据!B619="","",原始数据!B619)</f>
        <v/>
      </c>
      <c r="D619" s="8" t="str">
        <f>IF(原始数据!C619="","",原始数据!C619)</f>
        <v/>
      </c>
      <c r="E619" s="8" t="str">
        <f>IF(原始数据!D619="","",原始数据!D619)</f>
        <v/>
      </c>
      <c r="F619" s="8" t="str">
        <f>IF(原始数据!E619="","",原始数据!E619)</f>
        <v/>
      </c>
      <c r="G619" s="8" t="str">
        <f>IF(原始数据!F619="","",原始数据!F619)</f>
        <v/>
      </c>
      <c r="H619" s="8">
        <f>IF(原始数据!G619="","",原始数据!G619)</f>
        <v>1</v>
      </c>
      <c r="I619" s="8" t="str">
        <f>IF(原始数据!H619="","",原始数据!H619)</f>
        <v>上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3"/>
      <c r="T619" s="13"/>
      <c r="U619" s="13"/>
      <c r="V619" s="14"/>
      <c r="W619" s="14"/>
      <c r="X619" s="14"/>
      <c r="Y619" s="13"/>
    </row>
    <row r="620" spans="1:25">
      <c r="A620" s="1">
        <f>输入错误检查!B619</f>
        <v>0</v>
      </c>
      <c r="C620" s="8" t="str">
        <f>IF(原始数据!B620="","",原始数据!B620)</f>
        <v/>
      </c>
      <c r="D620" s="8" t="str">
        <f>IF(原始数据!C620="","",原始数据!C620)</f>
        <v/>
      </c>
      <c r="E620" s="8" t="str">
        <f>IF(原始数据!D620="","",原始数据!D620)</f>
        <v/>
      </c>
      <c r="F620" s="8" t="str">
        <f>IF(原始数据!E620="","",原始数据!E620)</f>
        <v/>
      </c>
      <c r="G620" s="8" t="str">
        <f>IF(原始数据!F620="","",原始数据!F620)</f>
        <v/>
      </c>
      <c r="H620" s="8">
        <f>IF(原始数据!G620="","",原始数据!G620)</f>
        <v>1</v>
      </c>
      <c r="I620" s="8" t="str">
        <f>IF(原始数据!H620="","",原始数据!H620)</f>
        <v>下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3"/>
      <c r="T620" s="13"/>
      <c r="U620" s="13"/>
      <c r="V620" s="14"/>
      <c r="W620" s="14"/>
      <c r="X620" s="14"/>
      <c r="Y620" s="13"/>
    </row>
    <row r="621" spans="1:25">
      <c r="A621" s="1">
        <f>输入错误检查!B620</f>
        <v>0</v>
      </c>
      <c r="C621" s="8" t="str">
        <f>IF(原始数据!B621="","",原始数据!B621)</f>
        <v/>
      </c>
      <c r="D621" s="8" t="str">
        <f>IF(原始数据!C621="","",原始数据!C621)</f>
        <v/>
      </c>
      <c r="E621" s="8" t="str">
        <f>IF(原始数据!D621="","",原始数据!D621)</f>
        <v/>
      </c>
      <c r="F621" s="8" t="str">
        <f>IF(原始数据!E621="","",原始数据!E621)</f>
        <v/>
      </c>
      <c r="G621" s="8" t="str">
        <f>IF(原始数据!F621="","",原始数据!F621)</f>
        <v/>
      </c>
      <c r="H621" s="8">
        <f>IF(原始数据!G621="","",原始数据!G621)</f>
        <v>2</v>
      </c>
      <c r="I621" s="8" t="str">
        <f>IF(原始数据!H621="","",原始数据!H621)</f>
        <v>上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3"/>
      <c r="T621" s="13"/>
      <c r="U621" s="13"/>
      <c r="V621" s="14"/>
      <c r="W621" s="14"/>
      <c r="X621" s="14"/>
      <c r="Y621" s="13"/>
    </row>
    <row r="622" spans="1:25">
      <c r="A622" s="1">
        <f>输入错误检查!B621</f>
        <v>0</v>
      </c>
      <c r="C622" s="8" t="str">
        <f>IF(原始数据!B622="","",原始数据!B622)</f>
        <v/>
      </c>
      <c r="D622" s="8" t="str">
        <f>IF(原始数据!C622="","",原始数据!C622)</f>
        <v/>
      </c>
      <c r="E622" s="8" t="str">
        <f>IF(原始数据!D622="","",原始数据!D622)</f>
        <v/>
      </c>
      <c r="F622" s="8" t="str">
        <f>IF(原始数据!E622="","",原始数据!E622)</f>
        <v/>
      </c>
      <c r="G622" s="8" t="str">
        <f>IF(原始数据!F622="","",原始数据!F622)</f>
        <v/>
      </c>
      <c r="H622" s="8">
        <f>IF(原始数据!G622="","",原始数据!G622)</f>
        <v>2</v>
      </c>
      <c r="I622" s="8" t="str">
        <f>IF(原始数据!H622="","",原始数据!H622)</f>
        <v>下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3"/>
      <c r="T622" s="13"/>
      <c r="U622" s="13"/>
      <c r="V622" s="14"/>
      <c r="W622" s="14"/>
      <c r="X622" s="14"/>
      <c r="Y622" s="13"/>
    </row>
    <row r="623" spans="1:25">
      <c r="A623" s="1">
        <f>输入错误检查!B622</f>
        <v>0</v>
      </c>
      <c r="C623" s="8" t="str">
        <f>IF(原始数据!B623="","",原始数据!B623)</f>
        <v/>
      </c>
      <c r="D623" s="8" t="str">
        <f>IF(原始数据!C623="","",原始数据!C623)</f>
        <v/>
      </c>
      <c r="E623" s="8" t="str">
        <f>IF(原始数据!D623="","",原始数据!D623)</f>
        <v/>
      </c>
      <c r="F623" s="8" t="str">
        <f>IF(原始数据!E623="","",原始数据!E623)</f>
        <v/>
      </c>
      <c r="G623" s="8" t="str">
        <f>IF(原始数据!F623="","",原始数据!F623)</f>
        <v/>
      </c>
      <c r="H623" s="8">
        <f>IF(原始数据!G623="","",原始数据!G623)</f>
        <v>3</v>
      </c>
      <c r="I623" s="8" t="str">
        <f>IF(原始数据!H623="","",原始数据!H623)</f>
        <v>上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3"/>
      <c r="T623" s="13"/>
      <c r="U623" s="13"/>
      <c r="V623" s="14"/>
      <c r="W623" s="14"/>
      <c r="X623" s="14"/>
      <c r="Y623" s="13"/>
    </row>
    <row r="624" spans="1:25">
      <c r="A624" s="1">
        <f>输入错误检查!B623</f>
        <v>0</v>
      </c>
      <c r="C624" s="8" t="str">
        <f>IF(原始数据!B624="","",原始数据!B624)</f>
        <v/>
      </c>
      <c r="D624" s="8" t="str">
        <f>IF(原始数据!C624="","",原始数据!C624)</f>
        <v/>
      </c>
      <c r="E624" s="8" t="str">
        <f>IF(原始数据!D624="","",原始数据!D624)</f>
        <v/>
      </c>
      <c r="F624" s="8" t="str">
        <f>IF(原始数据!E624="","",原始数据!E624)</f>
        <v/>
      </c>
      <c r="G624" s="8" t="str">
        <f>IF(原始数据!F624="","",原始数据!F624)</f>
        <v/>
      </c>
      <c r="H624" s="8">
        <f>IF(原始数据!G624="","",原始数据!G624)</f>
        <v>3</v>
      </c>
      <c r="I624" s="8" t="str">
        <f>IF(原始数据!H624="","",原始数据!H624)</f>
        <v>下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3"/>
      <c r="T624" s="13"/>
      <c r="U624" s="13"/>
      <c r="V624" s="14"/>
      <c r="W624" s="14"/>
      <c r="X624" s="14"/>
      <c r="Y624" s="13"/>
    </row>
    <row r="625" spans="1:25">
      <c r="A625" s="1">
        <f>输入错误检查!B624</f>
        <v>0</v>
      </c>
      <c r="C625" s="8" t="str">
        <f>IF(原始数据!B625="","",原始数据!B625)</f>
        <v/>
      </c>
      <c r="D625" s="8" t="str">
        <f>IF(原始数据!C625="","",原始数据!C625)</f>
        <v/>
      </c>
      <c r="E625" s="8" t="str">
        <f>IF(原始数据!D625="","",原始数据!D625)</f>
        <v/>
      </c>
      <c r="F625" s="8" t="str">
        <f>IF(原始数据!E625="","",原始数据!E625)</f>
        <v/>
      </c>
      <c r="G625" s="8" t="str">
        <f>IF(原始数据!F625="","",原始数据!F625)</f>
        <v/>
      </c>
      <c r="H625" s="8" t="str">
        <f>IF(原始数据!G625="","",原始数据!G625)</f>
        <v>加</v>
      </c>
      <c r="I625" s="8" t="str">
        <f>IF(原始数据!H625="","",原始数据!H625)</f>
        <v>上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3"/>
      <c r="T625" s="13"/>
      <c r="U625" s="13"/>
      <c r="V625" s="14"/>
      <c r="W625" s="14"/>
      <c r="X625" s="14"/>
      <c r="Y625" s="13"/>
    </row>
    <row r="626" spans="1:25">
      <c r="A626" s="1">
        <f>输入错误检查!B625</f>
        <v>0</v>
      </c>
      <c r="C626" s="8" t="str">
        <f>IF(原始数据!B626="","",原始数据!B626)</f>
        <v/>
      </c>
      <c r="D626" s="8" t="str">
        <f>IF(原始数据!C626="","",原始数据!C626)</f>
        <v/>
      </c>
      <c r="E626" s="8" t="str">
        <f>IF(原始数据!D626="","",原始数据!D626)</f>
        <v/>
      </c>
      <c r="F626" s="8" t="str">
        <f>IF(原始数据!E626="","",原始数据!E626)</f>
        <v/>
      </c>
      <c r="G626" s="8" t="str">
        <f>IF(原始数据!F626="","",原始数据!F626)</f>
        <v/>
      </c>
      <c r="H626" s="8" t="str">
        <f>IF(原始数据!G626="","",原始数据!G626)</f>
        <v>加</v>
      </c>
      <c r="I626" s="8" t="str">
        <f>IF(原始数据!H626="","",原始数据!H626)</f>
        <v>下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3"/>
      <c r="T626" s="13"/>
      <c r="U626" s="13"/>
      <c r="V626" s="14"/>
      <c r="W626" s="14"/>
      <c r="X626" s="14"/>
      <c r="Y626" s="13"/>
    </row>
    <row r="627" spans="1:25">
      <c r="A627" s="1">
        <f>输入错误检查!B626</f>
        <v>0</v>
      </c>
      <c r="C627" s="8" t="str">
        <f>IF(原始数据!B627="","",原始数据!B627)</f>
        <v/>
      </c>
      <c r="D627" s="8" t="str">
        <f>IF(原始数据!C627="","",原始数据!C627)</f>
        <v/>
      </c>
      <c r="E627" s="8" t="str">
        <f>IF(原始数据!D627="","",原始数据!D627)</f>
        <v/>
      </c>
      <c r="F627" s="8" t="str">
        <f>IF(原始数据!E627="","",原始数据!E627)</f>
        <v/>
      </c>
      <c r="G627" s="8" t="str">
        <f>IF(原始数据!F627="","",原始数据!F627)</f>
        <v/>
      </c>
      <c r="H627" s="8">
        <f>IF(原始数据!G627="","",原始数据!G627)</f>
        <v>1</v>
      </c>
      <c r="I627" s="8" t="str">
        <f>IF(原始数据!H627="","",原始数据!H627)</f>
        <v>上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3"/>
      <c r="T627" s="13"/>
      <c r="U627" s="13"/>
      <c r="V627" s="14"/>
      <c r="W627" s="14"/>
      <c r="X627" s="14"/>
      <c r="Y627" s="13"/>
    </row>
    <row r="628" spans="1:25">
      <c r="A628" s="1">
        <f>输入错误检查!B627</f>
        <v>0</v>
      </c>
      <c r="C628" s="8" t="str">
        <f>IF(原始数据!B628="","",原始数据!B628)</f>
        <v/>
      </c>
      <c r="D628" s="8" t="str">
        <f>IF(原始数据!C628="","",原始数据!C628)</f>
        <v/>
      </c>
      <c r="E628" s="8" t="str">
        <f>IF(原始数据!D628="","",原始数据!D628)</f>
        <v/>
      </c>
      <c r="F628" s="8" t="str">
        <f>IF(原始数据!E628="","",原始数据!E628)</f>
        <v/>
      </c>
      <c r="G628" s="8" t="str">
        <f>IF(原始数据!F628="","",原始数据!F628)</f>
        <v/>
      </c>
      <c r="H628" s="8">
        <f>IF(原始数据!G628="","",原始数据!G628)</f>
        <v>1</v>
      </c>
      <c r="I628" s="8" t="str">
        <f>IF(原始数据!H628="","",原始数据!H628)</f>
        <v>下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3"/>
      <c r="T628" s="13"/>
      <c r="U628" s="13"/>
      <c r="V628" s="14"/>
      <c r="W628" s="14"/>
      <c r="X628" s="14"/>
      <c r="Y628" s="13"/>
    </row>
    <row r="629" spans="1:25">
      <c r="A629" s="1">
        <f>输入错误检查!B628</f>
        <v>0</v>
      </c>
      <c r="C629" s="8" t="str">
        <f>IF(原始数据!B629="","",原始数据!B629)</f>
        <v/>
      </c>
      <c r="D629" s="8" t="str">
        <f>IF(原始数据!C629="","",原始数据!C629)</f>
        <v/>
      </c>
      <c r="E629" s="8" t="str">
        <f>IF(原始数据!D629="","",原始数据!D629)</f>
        <v/>
      </c>
      <c r="F629" s="8" t="str">
        <f>IF(原始数据!E629="","",原始数据!E629)</f>
        <v/>
      </c>
      <c r="G629" s="8" t="str">
        <f>IF(原始数据!F629="","",原始数据!F629)</f>
        <v/>
      </c>
      <c r="H629" s="8">
        <f>IF(原始数据!G629="","",原始数据!G629)</f>
        <v>2</v>
      </c>
      <c r="I629" s="8" t="str">
        <f>IF(原始数据!H629="","",原始数据!H629)</f>
        <v>上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3"/>
      <c r="T629" s="13"/>
      <c r="U629" s="13"/>
      <c r="V629" s="14"/>
      <c r="W629" s="14"/>
      <c r="X629" s="14"/>
      <c r="Y629" s="13"/>
    </row>
    <row r="630" spans="1:25">
      <c r="A630" s="1">
        <f>输入错误检查!B629</f>
        <v>0</v>
      </c>
      <c r="C630" s="8" t="str">
        <f>IF(原始数据!B630="","",原始数据!B630)</f>
        <v/>
      </c>
      <c r="D630" s="8" t="str">
        <f>IF(原始数据!C630="","",原始数据!C630)</f>
        <v/>
      </c>
      <c r="E630" s="8" t="str">
        <f>IF(原始数据!D630="","",原始数据!D630)</f>
        <v/>
      </c>
      <c r="F630" s="8" t="str">
        <f>IF(原始数据!E630="","",原始数据!E630)</f>
        <v/>
      </c>
      <c r="G630" s="8" t="str">
        <f>IF(原始数据!F630="","",原始数据!F630)</f>
        <v/>
      </c>
      <c r="H630" s="8">
        <f>IF(原始数据!G630="","",原始数据!G630)</f>
        <v>2</v>
      </c>
      <c r="I630" s="8" t="str">
        <f>IF(原始数据!H630="","",原始数据!H630)</f>
        <v>下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3"/>
      <c r="T630" s="13"/>
      <c r="U630" s="13"/>
      <c r="V630" s="14"/>
      <c r="W630" s="14"/>
      <c r="X630" s="14"/>
      <c r="Y630" s="13"/>
    </row>
    <row r="631" spans="1:25">
      <c r="A631" s="1">
        <f>输入错误检查!B630</f>
        <v>0</v>
      </c>
      <c r="C631" s="8" t="str">
        <f>IF(原始数据!B631="","",原始数据!B631)</f>
        <v/>
      </c>
      <c r="D631" s="8" t="str">
        <f>IF(原始数据!C631="","",原始数据!C631)</f>
        <v/>
      </c>
      <c r="E631" s="8" t="str">
        <f>IF(原始数据!D631="","",原始数据!D631)</f>
        <v/>
      </c>
      <c r="F631" s="8" t="str">
        <f>IF(原始数据!E631="","",原始数据!E631)</f>
        <v/>
      </c>
      <c r="G631" s="8" t="str">
        <f>IF(原始数据!F631="","",原始数据!F631)</f>
        <v/>
      </c>
      <c r="H631" s="8">
        <f>IF(原始数据!G631="","",原始数据!G631)</f>
        <v>3</v>
      </c>
      <c r="I631" s="8" t="str">
        <f>IF(原始数据!H631="","",原始数据!H631)</f>
        <v>上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3"/>
      <c r="T631" s="13"/>
      <c r="U631" s="13"/>
      <c r="V631" s="14"/>
      <c r="W631" s="14"/>
      <c r="X631" s="14"/>
      <c r="Y631" s="13"/>
    </row>
    <row r="632" spans="1:25">
      <c r="A632" s="1">
        <f>输入错误检查!B631</f>
        <v>0</v>
      </c>
      <c r="C632" s="8" t="str">
        <f>IF(原始数据!B632="","",原始数据!B632)</f>
        <v/>
      </c>
      <c r="D632" s="8" t="str">
        <f>IF(原始数据!C632="","",原始数据!C632)</f>
        <v/>
      </c>
      <c r="E632" s="8" t="str">
        <f>IF(原始数据!D632="","",原始数据!D632)</f>
        <v/>
      </c>
      <c r="F632" s="8" t="str">
        <f>IF(原始数据!E632="","",原始数据!E632)</f>
        <v/>
      </c>
      <c r="G632" s="8" t="str">
        <f>IF(原始数据!F632="","",原始数据!F632)</f>
        <v/>
      </c>
      <c r="H632" s="8">
        <f>IF(原始数据!G632="","",原始数据!G632)</f>
        <v>3</v>
      </c>
      <c r="I632" s="8" t="str">
        <f>IF(原始数据!H632="","",原始数据!H632)</f>
        <v>下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3"/>
      <c r="T632" s="13"/>
      <c r="U632" s="13"/>
      <c r="V632" s="14"/>
      <c r="W632" s="14"/>
      <c r="X632" s="14"/>
      <c r="Y632" s="13"/>
    </row>
    <row r="633" spans="1:25">
      <c r="A633" s="1">
        <f>输入错误检查!B632</f>
        <v>0</v>
      </c>
      <c r="C633" s="8" t="str">
        <f>IF(原始数据!B633="","",原始数据!B633)</f>
        <v/>
      </c>
      <c r="D633" s="8" t="str">
        <f>IF(原始数据!C633="","",原始数据!C633)</f>
        <v/>
      </c>
      <c r="E633" s="8" t="str">
        <f>IF(原始数据!D633="","",原始数据!D633)</f>
        <v/>
      </c>
      <c r="F633" s="8" t="str">
        <f>IF(原始数据!E633="","",原始数据!E633)</f>
        <v/>
      </c>
      <c r="G633" s="8" t="str">
        <f>IF(原始数据!F633="","",原始数据!F633)</f>
        <v/>
      </c>
      <c r="H633" s="8" t="str">
        <f>IF(原始数据!G633="","",原始数据!G633)</f>
        <v>加</v>
      </c>
      <c r="I633" s="8" t="str">
        <f>IF(原始数据!H633="","",原始数据!H633)</f>
        <v>上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3"/>
      <c r="T633" s="13"/>
      <c r="U633" s="13"/>
      <c r="V633" s="14"/>
      <c r="W633" s="14"/>
      <c r="X633" s="14"/>
      <c r="Y633" s="13"/>
    </row>
    <row r="634" spans="1:25">
      <c r="A634" s="1">
        <f>输入错误检查!B633</f>
        <v>0</v>
      </c>
      <c r="C634" s="8" t="str">
        <f>IF(原始数据!B634="","",原始数据!B634)</f>
        <v/>
      </c>
      <c r="D634" s="8" t="str">
        <f>IF(原始数据!C634="","",原始数据!C634)</f>
        <v/>
      </c>
      <c r="E634" s="8" t="str">
        <f>IF(原始数据!D634="","",原始数据!D634)</f>
        <v/>
      </c>
      <c r="F634" s="8" t="str">
        <f>IF(原始数据!E634="","",原始数据!E634)</f>
        <v/>
      </c>
      <c r="G634" s="8" t="str">
        <f>IF(原始数据!F634="","",原始数据!F634)</f>
        <v/>
      </c>
      <c r="H634" s="8" t="str">
        <f>IF(原始数据!G634="","",原始数据!G634)</f>
        <v>加</v>
      </c>
      <c r="I634" s="8" t="str">
        <f>IF(原始数据!H634="","",原始数据!H634)</f>
        <v>下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3"/>
      <c r="T634" s="13"/>
      <c r="U634" s="13"/>
      <c r="V634" s="14"/>
      <c r="W634" s="14"/>
      <c r="X634" s="14"/>
      <c r="Y634" s="13"/>
    </row>
    <row r="635" spans="1:25">
      <c r="A635" s="1">
        <f>输入错误检查!B634</f>
        <v>0</v>
      </c>
      <c r="C635" s="8" t="str">
        <f>IF(原始数据!B635="","",原始数据!B635)</f>
        <v/>
      </c>
      <c r="D635" s="8" t="str">
        <f>IF(原始数据!C635="","",原始数据!C635)</f>
        <v/>
      </c>
      <c r="E635" s="8" t="str">
        <f>IF(原始数据!D635="","",原始数据!D635)</f>
        <v/>
      </c>
      <c r="F635" s="8" t="str">
        <f>IF(原始数据!E635="","",原始数据!E635)</f>
        <v/>
      </c>
      <c r="G635" s="8" t="str">
        <f>IF(原始数据!F635="","",原始数据!F635)</f>
        <v/>
      </c>
      <c r="H635" s="8">
        <f>IF(原始数据!G635="","",原始数据!G635)</f>
        <v>1</v>
      </c>
      <c r="I635" s="8" t="str">
        <f>IF(原始数据!H635="","",原始数据!H635)</f>
        <v>上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3"/>
      <c r="T635" s="13"/>
      <c r="U635" s="13"/>
      <c r="V635" s="14"/>
      <c r="W635" s="14"/>
      <c r="X635" s="14"/>
      <c r="Y635" s="13"/>
    </row>
    <row r="636" spans="1:25">
      <c r="A636" s="1">
        <f>输入错误检查!B635</f>
        <v>0</v>
      </c>
      <c r="C636" s="8" t="str">
        <f>IF(原始数据!B636="","",原始数据!B636)</f>
        <v/>
      </c>
      <c r="D636" s="8" t="str">
        <f>IF(原始数据!C636="","",原始数据!C636)</f>
        <v/>
      </c>
      <c r="E636" s="8" t="str">
        <f>IF(原始数据!D636="","",原始数据!D636)</f>
        <v/>
      </c>
      <c r="F636" s="8" t="str">
        <f>IF(原始数据!E636="","",原始数据!E636)</f>
        <v/>
      </c>
      <c r="G636" s="8" t="str">
        <f>IF(原始数据!F636="","",原始数据!F636)</f>
        <v/>
      </c>
      <c r="H636" s="8">
        <f>IF(原始数据!G636="","",原始数据!G636)</f>
        <v>1</v>
      </c>
      <c r="I636" s="8" t="str">
        <f>IF(原始数据!H636="","",原始数据!H636)</f>
        <v>下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3"/>
      <c r="T636" s="13"/>
      <c r="U636" s="13"/>
      <c r="V636" s="14"/>
      <c r="W636" s="14"/>
      <c r="X636" s="14"/>
      <c r="Y636" s="13"/>
    </row>
    <row r="637" spans="1:25">
      <c r="A637" s="1">
        <f>输入错误检查!B636</f>
        <v>0</v>
      </c>
      <c r="C637" s="8" t="str">
        <f>IF(原始数据!B637="","",原始数据!B637)</f>
        <v/>
      </c>
      <c r="D637" s="8" t="str">
        <f>IF(原始数据!C637="","",原始数据!C637)</f>
        <v/>
      </c>
      <c r="E637" s="8" t="str">
        <f>IF(原始数据!D637="","",原始数据!D637)</f>
        <v/>
      </c>
      <c r="F637" s="8" t="str">
        <f>IF(原始数据!E637="","",原始数据!E637)</f>
        <v/>
      </c>
      <c r="G637" s="8" t="str">
        <f>IF(原始数据!F637="","",原始数据!F637)</f>
        <v/>
      </c>
      <c r="H637" s="8">
        <f>IF(原始数据!G637="","",原始数据!G637)</f>
        <v>2</v>
      </c>
      <c r="I637" s="8" t="str">
        <f>IF(原始数据!H637="","",原始数据!H637)</f>
        <v>上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3"/>
      <c r="T637" s="13"/>
      <c r="U637" s="13"/>
      <c r="V637" s="14"/>
      <c r="W637" s="14"/>
      <c r="X637" s="14"/>
      <c r="Y637" s="13"/>
    </row>
    <row r="638" spans="1:25">
      <c r="A638" s="1">
        <f>输入错误检查!B637</f>
        <v>0</v>
      </c>
      <c r="C638" s="8" t="str">
        <f>IF(原始数据!B638="","",原始数据!B638)</f>
        <v/>
      </c>
      <c r="D638" s="8" t="str">
        <f>IF(原始数据!C638="","",原始数据!C638)</f>
        <v/>
      </c>
      <c r="E638" s="8" t="str">
        <f>IF(原始数据!D638="","",原始数据!D638)</f>
        <v/>
      </c>
      <c r="F638" s="8" t="str">
        <f>IF(原始数据!E638="","",原始数据!E638)</f>
        <v/>
      </c>
      <c r="G638" s="8" t="str">
        <f>IF(原始数据!F638="","",原始数据!F638)</f>
        <v/>
      </c>
      <c r="H638" s="8">
        <f>IF(原始数据!G638="","",原始数据!G638)</f>
        <v>2</v>
      </c>
      <c r="I638" s="8" t="str">
        <f>IF(原始数据!H638="","",原始数据!H638)</f>
        <v>下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3"/>
      <c r="T638" s="13"/>
      <c r="U638" s="13"/>
      <c r="V638" s="14"/>
      <c r="W638" s="14"/>
      <c r="X638" s="14"/>
      <c r="Y638" s="13"/>
    </row>
    <row r="639" spans="1:25">
      <c r="A639" s="1">
        <f>输入错误检查!B638</f>
        <v>0</v>
      </c>
      <c r="C639" s="8" t="str">
        <f>IF(原始数据!B639="","",原始数据!B639)</f>
        <v/>
      </c>
      <c r="D639" s="8" t="str">
        <f>IF(原始数据!C639="","",原始数据!C639)</f>
        <v/>
      </c>
      <c r="E639" s="8" t="str">
        <f>IF(原始数据!D639="","",原始数据!D639)</f>
        <v/>
      </c>
      <c r="F639" s="8" t="str">
        <f>IF(原始数据!E639="","",原始数据!E639)</f>
        <v/>
      </c>
      <c r="G639" s="8" t="str">
        <f>IF(原始数据!F639="","",原始数据!F639)</f>
        <v/>
      </c>
      <c r="H639" s="8">
        <f>IF(原始数据!G639="","",原始数据!G639)</f>
        <v>3</v>
      </c>
      <c r="I639" s="8" t="str">
        <f>IF(原始数据!H639="","",原始数据!H639)</f>
        <v>上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3"/>
      <c r="T639" s="13"/>
      <c r="U639" s="13"/>
      <c r="V639" s="14"/>
      <c r="W639" s="14"/>
      <c r="X639" s="14"/>
      <c r="Y639" s="13"/>
    </row>
    <row r="640" spans="1:25">
      <c r="A640" s="1">
        <f>输入错误检查!B639</f>
        <v>0</v>
      </c>
      <c r="C640" s="8" t="str">
        <f>IF(原始数据!B640="","",原始数据!B640)</f>
        <v/>
      </c>
      <c r="D640" s="8" t="str">
        <f>IF(原始数据!C640="","",原始数据!C640)</f>
        <v/>
      </c>
      <c r="E640" s="8" t="str">
        <f>IF(原始数据!D640="","",原始数据!D640)</f>
        <v/>
      </c>
      <c r="F640" s="8" t="str">
        <f>IF(原始数据!E640="","",原始数据!E640)</f>
        <v/>
      </c>
      <c r="G640" s="8" t="str">
        <f>IF(原始数据!F640="","",原始数据!F640)</f>
        <v/>
      </c>
      <c r="H640" s="8">
        <f>IF(原始数据!G640="","",原始数据!G640)</f>
        <v>3</v>
      </c>
      <c r="I640" s="8" t="str">
        <f>IF(原始数据!H640="","",原始数据!H640)</f>
        <v>下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3"/>
      <c r="T640" s="13"/>
      <c r="U640" s="13"/>
      <c r="V640" s="14"/>
      <c r="W640" s="14"/>
      <c r="X640" s="14"/>
      <c r="Y640" s="13"/>
    </row>
    <row r="641" spans="1:25">
      <c r="A641" s="1">
        <f>输入错误检查!B640</f>
        <v>0</v>
      </c>
      <c r="C641" s="8" t="str">
        <f>IF(原始数据!B641="","",原始数据!B641)</f>
        <v/>
      </c>
      <c r="D641" s="8" t="str">
        <f>IF(原始数据!C641="","",原始数据!C641)</f>
        <v/>
      </c>
      <c r="E641" s="8" t="str">
        <f>IF(原始数据!D641="","",原始数据!D641)</f>
        <v/>
      </c>
      <c r="F641" s="8" t="str">
        <f>IF(原始数据!E641="","",原始数据!E641)</f>
        <v/>
      </c>
      <c r="G641" s="8" t="str">
        <f>IF(原始数据!F641="","",原始数据!F641)</f>
        <v/>
      </c>
      <c r="H641" s="8" t="str">
        <f>IF(原始数据!G641="","",原始数据!G641)</f>
        <v>加</v>
      </c>
      <c r="I641" s="8" t="str">
        <f>IF(原始数据!H641="","",原始数据!H641)</f>
        <v>上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3"/>
      <c r="T641" s="13"/>
      <c r="U641" s="13"/>
      <c r="V641" s="14"/>
      <c r="W641" s="14"/>
      <c r="X641" s="14"/>
      <c r="Y641" s="13"/>
    </row>
    <row r="642" spans="1:25">
      <c r="A642" s="1">
        <f>输入错误检查!B641</f>
        <v>0</v>
      </c>
      <c r="C642" s="8" t="str">
        <f>IF(原始数据!B642="","",原始数据!B642)</f>
        <v/>
      </c>
      <c r="D642" s="8" t="str">
        <f>IF(原始数据!C642="","",原始数据!C642)</f>
        <v/>
      </c>
      <c r="E642" s="8" t="str">
        <f>IF(原始数据!D642="","",原始数据!D642)</f>
        <v/>
      </c>
      <c r="F642" s="8" t="str">
        <f>IF(原始数据!E642="","",原始数据!E642)</f>
        <v/>
      </c>
      <c r="G642" s="8" t="str">
        <f>IF(原始数据!F642="","",原始数据!F642)</f>
        <v/>
      </c>
      <c r="H642" s="8" t="str">
        <f>IF(原始数据!G642="","",原始数据!G642)</f>
        <v>加</v>
      </c>
      <c r="I642" s="8" t="str">
        <f>IF(原始数据!H642="","",原始数据!H642)</f>
        <v>下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3"/>
      <c r="T642" s="13"/>
      <c r="U642" s="13"/>
      <c r="V642" s="14"/>
      <c r="W642" s="14"/>
      <c r="X642" s="14"/>
      <c r="Y642" s="13"/>
    </row>
    <row r="643" spans="1:25">
      <c r="A643" s="1">
        <f>输入错误检查!B642</f>
        <v>0</v>
      </c>
      <c r="C643" s="8" t="str">
        <f>IF(原始数据!B643="","",原始数据!B643)</f>
        <v/>
      </c>
      <c r="D643" s="8" t="str">
        <f>IF(原始数据!C643="","",原始数据!C643)</f>
        <v/>
      </c>
      <c r="E643" s="8" t="str">
        <f>IF(原始数据!D643="","",原始数据!D643)</f>
        <v/>
      </c>
      <c r="F643" s="8" t="str">
        <f>IF(原始数据!E643="","",原始数据!E643)</f>
        <v/>
      </c>
      <c r="G643" s="8" t="str">
        <f>IF(原始数据!F643="","",原始数据!F643)</f>
        <v/>
      </c>
      <c r="H643" s="8">
        <f>IF(原始数据!G643="","",原始数据!G643)</f>
        <v>1</v>
      </c>
      <c r="I643" s="8" t="str">
        <f>IF(原始数据!H643="","",原始数据!H643)</f>
        <v>上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3"/>
      <c r="T643" s="13"/>
      <c r="U643" s="13"/>
      <c r="V643" s="14"/>
      <c r="W643" s="14"/>
      <c r="X643" s="14"/>
      <c r="Y643" s="13"/>
    </row>
    <row r="644" spans="1:25">
      <c r="A644" s="1">
        <f>输入错误检查!B643</f>
        <v>0</v>
      </c>
      <c r="C644" s="8" t="str">
        <f>IF(原始数据!B644="","",原始数据!B644)</f>
        <v/>
      </c>
      <c r="D644" s="8" t="str">
        <f>IF(原始数据!C644="","",原始数据!C644)</f>
        <v/>
      </c>
      <c r="E644" s="8" t="str">
        <f>IF(原始数据!D644="","",原始数据!D644)</f>
        <v/>
      </c>
      <c r="F644" s="8" t="str">
        <f>IF(原始数据!E644="","",原始数据!E644)</f>
        <v/>
      </c>
      <c r="G644" s="8" t="str">
        <f>IF(原始数据!F644="","",原始数据!F644)</f>
        <v/>
      </c>
      <c r="H644" s="8">
        <f>IF(原始数据!G644="","",原始数据!G644)</f>
        <v>1</v>
      </c>
      <c r="I644" s="8" t="str">
        <f>IF(原始数据!H644="","",原始数据!H644)</f>
        <v>下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3"/>
      <c r="T644" s="13"/>
      <c r="U644" s="13"/>
      <c r="V644" s="14"/>
      <c r="W644" s="14"/>
      <c r="X644" s="14"/>
      <c r="Y644" s="13"/>
    </row>
    <row r="645" spans="1:25">
      <c r="A645" s="1">
        <f>输入错误检查!B644</f>
        <v>0</v>
      </c>
      <c r="C645" s="8" t="str">
        <f>IF(原始数据!B645="","",原始数据!B645)</f>
        <v/>
      </c>
      <c r="D645" s="8" t="str">
        <f>IF(原始数据!C645="","",原始数据!C645)</f>
        <v/>
      </c>
      <c r="E645" s="8" t="str">
        <f>IF(原始数据!D645="","",原始数据!D645)</f>
        <v/>
      </c>
      <c r="F645" s="8" t="str">
        <f>IF(原始数据!E645="","",原始数据!E645)</f>
        <v/>
      </c>
      <c r="G645" s="8" t="str">
        <f>IF(原始数据!F645="","",原始数据!F645)</f>
        <v/>
      </c>
      <c r="H645" s="8">
        <f>IF(原始数据!G645="","",原始数据!G645)</f>
        <v>2</v>
      </c>
      <c r="I645" s="8" t="str">
        <f>IF(原始数据!H645="","",原始数据!H645)</f>
        <v>上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3"/>
      <c r="T645" s="13"/>
      <c r="U645" s="13"/>
      <c r="V645" s="14"/>
      <c r="W645" s="14"/>
      <c r="X645" s="14"/>
      <c r="Y645" s="13"/>
    </row>
    <row r="646" spans="1:25">
      <c r="A646" s="1">
        <f>输入错误检查!B645</f>
        <v>0</v>
      </c>
      <c r="C646" s="8" t="str">
        <f>IF(原始数据!B646="","",原始数据!B646)</f>
        <v/>
      </c>
      <c r="D646" s="8" t="str">
        <f>IF(原始数据!C646="","",原始数据!C646)</f>
        <v/>
      </c>
      <c r="E646" s="8" t="str">
        <f>IF(原始数据!D646="","",原始数据!D646)</f>
        <v/>
      </c>
      <c r="F646" s="8" t="str">
        <f>IF(原始数据!E646="","",原始数据!E646)</f>
        <v/>
      </c>
      <c r="G646" s="8" t="str">
        <f>IF(原始数据!F646="","",原始数据!F646)</f>
        <v/>
      </c>
      <c r="H646" s="8">
        <f>IF(原始数据!G646="","",原始数据!G646)</f>
        <v>2</v>
      </c>
      <c r="I646" s="8" t="str">
        <f>IF(原始数据!H646="","",原始数据!H646)</f>
        <v>下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3"/>
      <c r="T646" s="13"/>
      <c r="U646" s="13"/>
      <c r="V646" s="14"/>
      <c r="W646" s="14"/>
      <c r="X646" s="14"/>
      <c r="Y646" s="13"/>
    </row>
    <row r="647" spans="1:25">
      <c r="A647" s="1">
        <f>输入错误检查!B646</f>
        <v>0</v>
      </c>
      <c r="C647" s="8" t="str">
        <f>IF(原始数据!B647="","",原始数据!B647)</f>
        <v/>
      </c>
      <c r="D647" s="8" t="str">
        <f>IF(原始数据!C647="","",原始数据!C647)</f>
        <v/>
      </c>
      <c r="E647" s="8" t="str">
        <f>IF(原始数据!D647="","",原始数据!D647)</f>
        <v/>
      </c>
      <c r="F647" s="8" t="str">
        <f>IF(原始数据!E647="","",原始数据!E647)</f>
        <v/>
      </c>
      <c r="G647" s="8" t="str">
        <f>IF(原始数据!F647="","",原始数据!F647)</f>
        <v/>
      </c>
      <c r="H647" s="8">
        <f>IF(原始数据!G647="","",原始数据!G647)</f>
        <v>3</v>
      </c>
      <c r="I647" s="8" t="str">
        <f>IF(原始数据!H647="","",原始数据!H647)</f>
        <v>上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3"/>
      <c r="T647" s="13"/>
      <c r="U647" s="13"/>
      <c r="V647" s="14"/>
      <c r="W647" s="14"/>
      <c r="X647" s="14"/>
      <c r="Y647" s="13"/>
    </row>
    <row r="648" spans="1:25">
      <c r="A648" s="1">
        <f>输入错误检查!B647</f>
        <v>0</v>
      </c>
      <c r="C648" s="8" t="str">
        <f>IF(原始数据!B648="","",原始数据!B648)</f>
        <v/>
      </c>
      <c r="D648" s="8" t="str">
        <f>IF(原始数据!C648="","",原始数据!C648)</f>
        <v/>
      </c>
      <c r="E648" s="8" t="str">
        <f>IF(原始数据!D648="","",原始数据!D648)</f>
        <v/>
      </c>
      <c r="F648" s="8" t="str">
        <f>IF(原始数据!E648="","",原始数据!E648)</f>
        <v/>
      </c>
      <c r="G648" s="8" t="str">
        <f>IF(原始数据!F648="","",原始数据!F648)</f>
        <v/>
      </c>
      <c r="H648" s="8">
        <f>IF(原始数据!G648="","",原始数据!G648)</f>
        <v>3</v>
      </c>
      <c r="I648" s="8" t="str">
        <f>IF(原始数据!H648="","",原始数据!H648)</f>
        <v>下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3"/>
      <c r="T648" s="13"/>
      <c r="U648" s="13"/>
      <c r="V648" s="14"/>
      <c r="W648" s="14"/>
      <c r="X648" s="14"/>
      <c r="Y648" s="13"/>
    </row>
    <row r="649" spans="1:25">
      <c r="A649" s="1">
        <f>输入错误检查!B648</f>
        <v>0</v>
      </c>
      <c r="C649" s="8" t="str">
        <f>IF(原始数据!B649="","",原始数据!B649)</f>
        <v/>
      </c>
      <c r="D649" s="8" t="str">
        <f>IF(原始数据!C649="","",原始数据!C649)</f>
        <v/>
      </c>
      <c r="E649" s="8" t="str">
        <f>IF(原始数据!D649="","",原始数据!D649)</f>
        <v/>
      </c>
      <c r="F649" s="8" t="str">
        <f>IF(原始数据!E649="","",原始数据!E649)</f>
        <v/>
      </c>
      <c r="G649" s="8" t="str">
        <f>IF(原始数据!F649="","",原始数据!F649)</f>
        <v/>
      </c>
      <c r="H649" s="8" t="str">
        <f>IF(原始数据!G649="","",原始数据!G649)</f>
        <v>加</v>
      </c>
      <c r="I649" s="8" t="str">
        <f>IF(原始数据!H649="","",原始数据!H649)</f>
        <v>上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3"/>
      <c r="T649" s="13"/>
      <c r="U649" s="13"/>
      <c r="V649" s="14"/>
      <c r="W649" s="14"/>
      <c r="X649" s="14"/>
      <c r="Y649" s="13"/>
    </row>
    <row r="650" spans="1:25">
      <c r="A650" s="1">
        <f>输入错误检查!B649</f>
        <v>0</v>
      </c>
      <c r="C650" s="8" t="str">
        <f>IF(原始数据!B650="","",原始数据!B650)</f>
        <v/>
      </c>
      <c r="D650" s="8" t="str">
        <f>IF(原始数据!C650="","",原始数据!C650)</f>
        <v/>
      </c>
      <c r="E650" s="8" t="str">
        <f>IF(原始数据!D650="","",原始数据!D650)</f>
        <v/>
      </c>
      <c r="F650" s="8" t="str">
        <f>IF(原始数据!E650="","",原始数据!E650)</f>
        <v/>
      </c>
      <c r="G650" s="8" t="str">
        <f>IF(原始数据!F650="","",原始数据!F650)</f>
        <v/>
      </c>
      <c r="H650" s="8" t="str">
        <f>IF(原始数据!G650="","",原始数据!G650)</f>
        <v>加</v>
      </c>
      <c r="I650" s="8" t="str">
        <f>IF(原始数据!H650="","",原始数据!H650)</f>
        <v>下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3"/>
      <c r="T650" s="13"/>
      <c r="U650" s="13"/>
      <c r="V650" s="14"/>
      <c r="W650" s="14"/>
      <c r="X650" s="14"/>
      <c r="Y650" s="13"/>
    </row>
    <row r="651" spans="1:25">
      <c r="A651" s="1">
        <f>输入错误检查!B650</f>
        <v>0</v>
      </c>
      <c r="C651" s="8" t="str">
        <f>IF(原始数据!B651="","",原始数据!B651)</f>
        <v/>
      </c>
      <c r="D651" s="8" t="str">
        <f>IF(原始数据!C651="","",原始数据!C651)</f>
        <v/>
      </c>
      <c r="E651" s="8" t="str">
        <f>IF(原始数据!D651="","",原始数据!D651)</f>
        <v/>
      </c>
      <c r="F651" s="8" t="str">
        <f>IF(原始数据!E651="","",原始数据!E651)</f>
        <v/>
      </c>
      <c r="G651" s="8" t="str">
        <f>IF(原始数据!F651="","",原始数据!F651)</f>
        <v/>
      </c>
      <c r="H651" s="8">
        <f>IF(原始数据!G651="","",原始数据!G651)</f>
        <v>1</v>
      </c>
      <c r="I651" s="8" t="str">
        <f>IF(原始数据!H651="","",原始数据!H651)</f>
        <v>上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3"/>
      <c r="T651" s="13"/>
      <c r="U651" s="13"/>
      <c r="V651" s="14"/>
      <c r="W651" s="14"/>
      <c r="X651" s="14"/>
      <c r="Y651" s="13"/>
    </row>
    <row r="652" spans="1:25">
      <c r="A652" s="1">
        <f>输入错误检查!B651</f>
        <v>0</v>
      </c>
      <c r="C652" s="8" t="str">
        <f>IF(原始数据!B652="","",原始数据!B652)</f>
        <v/>
      </c>
      <c r="D652" s="8" t="str">
        <f>IF(原始数据!C652="","",原始数据!C652)</f>
        <v/>
      </c>
      <c r="E652" s="8" t="str">
        <f>IF(原始数据!D652="","",原始数据!D652)</f>
        <v/>
      </c>
      <c r="F652" s="8" t="str">
        <f>IF(原始数据!E652="","",原始数据!E652)</f>
        <v/>
      </c>
      <c r="G652" s="8" t="str">
        <f>IF(原始数据!F652="","",原始数据!F652)</f>
        <v/>
      </c>
      <c r="H652" s="8">
        <f>IF(原始数据!G652="","",原始数据!G652)</f>
        <v>1</v>
      </c>
      <c r="I652" s="8" t="str">
        <f>IF(原始数据!H652="","",原始数据!H652)</f>
        <v>下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3"/>
      <c r="T652" s="13"/>
      <c r="U652" s="13"/>
      <c r="V652" s="14"/>
      <c r="W652" s="14"/>
      <c r="X652" s="14"/>
      <c r="Y652" s="13"/>
    </row>
    <row r="653" spans="1:25">
      <c r="A653" s="1">
        <f>输入错误检查!B652</f>
        <v>0</v>
      </c>
      <c r="C653" s="8" t="str">
        <f>IF(原始数据!B653="","",原始数据!B653)</f>
        <v/>
      </c>
      <c r="D653" s="8" t="str">
        <f>IF(原始数据!C653="","",原始数据!C653)</f>
        <v/>
      </c>
      <c r="E653" s="8" t="str">
        <f>IF(原始数据!D653="","",原始数据!D653)</f>
        <v/>
      </c>
      <c r="F653" s="8" t="str">
        <f>IF(原始数据!E653="","",原始数据!E653)</f>
        <v/>
      </c>
      <c r="G653" s="8" t="str">
        <f>IF(原始数据!F653="","",原始数据!F653)</f>
        <v/>
      </c>
      <c r="H653" s="8">
        <f>IF(原始数据!G653="","",原始数据!G653)</f>
        <v>2</v>
      </c>
      <c r="I653" s="8" t="str">
        <f>IF(原始数据!H653="","",原始数据!H653)</f>
        <v>上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3"/>
      <c r="T653" s="13"/>
      <c r="U653" s="13"/>
      <c r="V653" s="14"/>
      <c r="W653" s="14"/>
      <c r="X653" s="14"/>
      <c r="Y653" s="13"/>
    </row>
    <row r="654" spans="1:25">
      <c r="A654" s="1">
        <f>输入错误检查!B653</f>
        <v>0</v>
      </c>
      <c r="C654" s="8" t="str">
        <f>IF(原始数据!B654="","",原始数据!B654)</f>
        <v/>
      </c>
      <c r="D654" s="8" t="str">
        <f>IF(原始数据!C654="","",原始数据!C654)</f>
        <v/>
      </c>
      <c r="E654" s="8" t="str">
        <f>IF(原始数据!D654="","",原始数据!D654)</f>
        <v/>
      </c>
      <c r="F654" s="8" t="str">
        <f>IF(原始数据!E654="","",原始数据!E654)</f>
        <v/>
      </c>
      <c r="G654" s="8" t="str">
        <f>IF(原始数据!F654="","",原始数据!F654)</f>
        <v/>
      </c>
      <c r="H654" s="8">
        <f>IF(原始数据!G654="","",原始数据!G654)</f>
        <v>2</v>
      </c>
      <c r="I654" s="8" t="str">
        <f>IF(原始数据!H654="","",原始数据!H654)</f>
        <v>下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3"/>
      <c r="T654" s="13"/>
      <c r="U654" s="13"/>
      <c r="V654" s="14"/>
      <c r="W654" s="14"/>
      <c r="X654" s="14"/>
      <c r="Y654" s="13"/>
    </row>
    <row r="655" spans="1:25">
      <c r="A655" s="1">
        <f>输入错误检查!B654</f>
        <v>0</v>
      </c>
      <c r="C655" s="8" t="str">
        <f>IF(原始数据!B655="","",原始数据!B655)</f>
        <v/>
      </c>
      <c r="D655" s="8" t="str">
        <f>IF(原始数据!C655="","",原始数据!C655)</f>
        <v/>
      </c>
      <c r="E655" s="8" t="str">
        <f>IF(原始数据!D655="","",原始数据!D655)</f>
        <v/>
      </c>
      <c r="F655" s="8" t="str">
        <f>IF(原始数据!E655="","",原始数据!E655)</f>
        <v/>
      </c>
      <c r="G655" s="8" t="str">
        <f>IF(原始数据!F655="","",原始数据!F655)</f>
        <v/>
      </c>
      <c r="H655" s="8">
        <f>IF(原始数据!G655="","",原始数据!G655)</f>
        <v>3</v>
      </c>
      <c r="I655" s="8" t="str">
        <f>IF(原始数据!H655="","",原始数据!H655)</f>
        <v>上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3"/>
      <c r="T655" s="13"/>
      <c r="U655" s="13"/>
      <c r="V655" s="14"/>
      <c r="W655" s="14"/>
      <c r="X655" s="14"/>
      <c r="Y655" s="13"/>
    </row>
    <row r="656" spans="1:25">
      <c r="A656" s="1">
        <f>输入错误检查!B655</f>
        <v>0</v>
      </c>
      <c r="C656" s="8" t="str">
        <f>IF(原始数据!B656="","",原始数据!B656)</f>
        <v/>
      </c>
      <c r="D656" s="8" t="str">
        <f>IF(原始数据!C656="","",原始数据!C656)</f>
        <v/>
      </c>
      <c r="E656" s="8" t="str">
        <f>IF(原始数据!D656="","",原始数据!D656)</f>
        <v/>
      </c>
      <c r="F656" s="8" t="str">
        <f>IF(原始数据!E656="","",原始数据!E656)</f>
        <v/>
      </c>
      <c r="G656" s="8" t="str">
        <f>IF(原始数据!F656="","",原始数据!F656)</f>
        <v/>
      </c>
      <c r="H656" s="8">
        <f>IF(原始数据!G656="","",原始数据!G656)</f>
        <v>3</v>
      </c>
      <c r="I656" s="8" t="str">
        <f>IF(原始数据!H656="","",原始数据!H656)</f>
        <v>下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3"/>
      <c r="T656" s="13"/>
      <c r="U656" s="13"/>
      <c r="V656" s="14"/>
      <c r="W656" s="14"/>
      <c r="X656" s="14"/>
      <c r="Y656" s="13"/>
    </row>
    <row r="657" spans="1:25">
      <c r="A657" s="1">
        <f>输入错误检查!B656</f>
        <v>0</v>
      </c>
      <c r="C657" s="8" t="str">
        <f>IF(原始数据!B657="","",原始数据!B657)</f>
        <v/>
      </c>
      <c r="D657" s="8" t="str">
        <f>IF(原始数据!C657="","",原始数据!C657)</f>
        <v/>
      </c>
      <c r="E657" s="8" t="str">
        <f>IF(原始数据!D657="","",原始数据!D657)</f>
        <v/>
      </c>
      <c r="F657" s="8" t="str">
        <f>IF(原始数据!E657="","",原始数据!E657)</f>
        <v/>
      </c>
      <c r="G657" s="8" t="str">
        <f>IF(原始数据!F657="","",原始数据!F657)</f>
        <v/>
      </c>
      <c r="H657" s="8" t="str">
        <f>IF(原始数据!G657="","",原始数据!G657)</f>
        <v>加</v>
      </c>
      <c r="I657" s="8" t="str">
        <f>IF(原始数据!H657="","",原始数据!H657)</f>
        <v>上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3"/>
      <c r="T657" s="13"/>
      <c r="U657" s="13"/>
      <c r="V657" s="14"/>
      <c r="W657" s="14"/>
      <c r="X657" s="14"/>
      <c r="Y657" s="13"/>
    </row>
    <row r="658" spans="1:25">
      <c r="A658" s="1">
        <f>输入错误检查!B657</f>
        <v>0</v>
      </c>
      <c r="C658" s="8" t="str">
        <f>IF(原始数据!B658="","",原始数据!B658)</f>
        <v/>
      </c>
      <c r="D658" s="8" t="str">
        <f>IF(原始数据!C658="","",原始数据!C658)</f>
        <v/>
      </c>
      <c r="E658" s="8" t="str">
        <f>IF(原始数据!D658="","",原始数据!D658)</f>
        <v/>
      </c>
      <c r="F658" s="8" t="str">
        <f>IF(原始数据!E658="","",原始数据!E658)</f>
        <v/>
      </c>
      <c r="G658" s="8" t="str">
        <f>IF(原始数据!F658="","",原始数据!F658)</f>
        <v/>
      </c>
      <c r="H658" s="8" t="str">
        <f>IF(原始数据!G658="","",原始数据!G658)</f>
        <v>加</v>
      </c>
      <c r="I658" s="8" t="str">
        <f>IF(原始数据!H658="","",原始数据!H658)</f>
        <v>下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3"/>
      <c r="T658" s="13"/>
      <c r="U658" s="13"/>
      <c r="V658" s="14"/>
      <c r="W658" s="14"/>
      <c r="X658" s="14"/>
      <c r="Y658" s="13"/>
    </row>
    <row r="659" spans="1:25">
      <c r="A659" s="1">
        <f>输入错误检查!B658</f>
        <v>0</v>
      </c>
      <c r="C659" s="8" t="str">
        <f>IF(原始数据!B659="","",原始数据!B659)</f>
        <v/>
      </c>
      <c r="D659" s="8" t="str">
        <f>IF(原始数据!C659="","",原始数据!C659)</f>
        <v/>
      </c>
      <c r="E659" s="8" t="str">
        <f>IF(原始数据!D659="","",原始数据!D659)</f>
        <v/>
      </c>
      <c r="F659" s="8" t="str">
        <f>IF(原始数据!E659="","",原始数据!E659)</f>
        <v/>
      </c>
      <c r="G659" s="8" t="str">
        <f>IF(原始数据!F659="","",原始数据!F659)</f>
        <v/>
      </c>
      <c r="H659" s="8">
        <f>IF(原始数据!G659="","",原始数据!G659)</f>
        <v>1</v>
      </c>
      <c r="I659" s="8" t="str">
        <f>IF(原始数据!H659="","",原始数据!H659)</f>
        <v>上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3"/>
      <c r="T659" s="13"/>
      <c r="U659" s="13"/>
      <c r="V659" s="14"/>
      <c r="W659" s="14"/>
      <c r="X659" s="14"/>
      <c r="Y659" s="13"/>
    </row>
    <row r="660" spans="1:25">
      <c r="A660" s="1">
        <f>输入错误检查!B659</f>
        <v>0</v>
      </c>
      <c r="C660" s="8" t="str">
        <f>IF(原始数据!B660="","",原始数据!B660)</f>
        <v/>
      </c>
      <c r="D660" s="8" t="str">
        <f>IF(原始数据!C660="","",原始数据!C660)</f>
        <v/>
      </c>
      <c r="E660" s="8" t="str">
        <f>IF(原始数据!D660="","",原始数据!D660)</f>
        <v/>
      </c>
      <c r="F660" s="8" t="str">
        <f>IF(原始数据!E660="","",原始数据!E660)</f>
        <v/>
      </c>
      <c r="G660" s="8" t="str">
        <f>IF(原始数据!F660="","",原始数据!F660)</f>
        <v/>
      </c>
      <c r="H660" s="8">
        <f>IF(原始数据!G660="","",原始数据!G660)</f>
        <v>1</v>
      </c>
      <c r="I660" s="8" t="str">
        <f>IF(原始数据!H660="","",原始数据!H660)</f>
        <v>下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3"/>
      <c r="T660" s="13"/>
      <c r="U660" s="13"/>
      <c r="V660" s="14"/>
      <c r="W660" s="14"/>
      <c r="X660" s="14"/>
      <c r="Y660" s="13"/>
    </row>
    <row r="661" spans="1:25">
      <c r="A661" s="1">
        <f>输入错误检查!B660</f>
        <v>0</v>
      </c>
      <c r="C661" s="8" t="str">
        <f>IF(原始数据!B661="","",原始数据!B661)</f>
        <v/>
      </c>
      <c r="D661" s="8" t="str">
        <f>IF(原始数据!C661="","",原始数据!C661)</f>
        <v/>
      </c>
      <c r="E661" s="8" t="str">
        <f>IF(原始数据!D661="","",原始数据!D661)</f>
        <v/>
      </c>
      <c r="F661" s="8" t="str">
        <f>IF(原始数据!E661="","",原始数据!E661)</f>
        <v/>
      </c>
      <c r="G661" s="8" t="str">
        <f>IF(原始数据!F661="","",原始数据!F661)</f>
        <v/>
      </c>
      <c r="H661" s="8">
        <f>IF(原始数据!G661="","",原始数据!G661)</f>
        <v>2</v>
      </c>
      <c r="I661" s="8" t="str">
        <f>IF(原始数据!H661="","",原始数据!H661)</f>
        <v>上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3"/>
      <c r="T661" s="13"/>
      <c r="U661" s="13"/>
      <c r="V661" s="14"/>
      <c r="W661" s="14"/>
      <c r="X661" s="14"/>
      <c r="Y661" s="13"/>
    </row>
    <row r="662" spans="1:25">
      <c r="A662" s="1">
        <f>输入错误检查!B661</f>
        <v>0</v>
      </c>
      <c r="C662" s="8" t="str">
        <f>IF(原始数据!B662="","",原始数据!B662)</f>
        <v/>
      </c>
      <c r="D662" s="8" t="str">
        <f>IF(原始数据!C662="","",原始数据!C662)</f>
        <v/>
      </c>
      <c r="E662" s="8" t="str">
        <f>IF(原始数据!D662="","",原始数据!D662)</f>
        <v/>
      </c>
      <c r="F662" s="8" t="str">
        <f>IF(原始数据!E662="","",原始数据!E662)</f>
        <v/>
      </c>
      <c r="G662" s="8" t="str">
        <f>IF(原始数据!F662="","",原始数据!F662)</f>
        <v/>
      </c>
      <c r="H662" s="8">
        <f>IF(原始数据!G662="","",原始数据!G662)</f>
        <v>2</v>
      </c>
      <c r="I662" s="8" t="str">
        <f>IF(原始数据!H662="","",原始数据!H662)</f>
        <v>下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3"/>
      <c r="T662" s="13"/>
      <c r="U662" s="13"/>
      <c r="V662" s="14"/>
      <c r="W662" s="14"/>
      <c r="X662" s="14"/>
      <c r="Y662" s="13"/>
    </row>
    <row r="663" spans="1:25">
      <c r="A663" s="1">
        <f>输入错误检查!B662</f>
        <v>0</v>
      </c>
      <c r="C663" s="8" t="str">
        <f>IF(原始数据!B663="","",原始数据!B663)</f>
        <v/>
      </c>
      <c r="D663" s="8" t="str">
        <f>IF(原始数据!C663="","",原始数据!C663)</f>
        <v/>
      </c>
      <c r="E663" s="8" t="str">
        <f>IF(原始数据!D663="","",原始数据!D663)</f>
        <v/>
      </c>
      <c r="F663" s="8" t="str">
        <f>IF(原始数据!E663="","",原始数据!E663)</f>
        <v/>
      </c>
      <c r="G663" s="8" t="str">
        <f>IF(原始数据!F663="","",原始数据!F663)</f>
        <v/>
      </c>
      <c r="H663" s="8">
        <f>IF(原始数据!G663="","",原始数据!G663)</f>
        <v>3</v>
      </c>
      <c r="I663" s="8" t="str">
        <f>IF(原始数据!H663="","",原始数据!H663)</f>
        <v>上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3"/>
      <c r="T663" s="13"/>
      <c r="U663" s="13"/>
      <c r="V663" s="14"/>
      <c r="W663" s="14"/>
      <c r="X663" s="14"/>
      <c r="Y663" s="13"/>
    </row>
    <row r="664" spans="1:25">
      <c r="A664" s="1">
        <f>输入错误检查!B663</f>
        <v>0</v>
      </c>
      <c r="C664" s="8" t="str">
        <f>IF(原始数据!B664="","",原始数据!B664)</f>
        <v/>
      </c>
      <c r="D664" s="8" t="str">
        <f>IF(原始数据!C664="","",原始数据!C664)</f>
        <v/>
      </c>
      <c r="E664" s="8" t="str">
        <f>IF(原始数据!D664="","",原始数据!D664)</f>
        <v/>
      </c>
      <c r="F664" s="8" t="str">
        <f>IF(原始数据!E664="","",原始数据!E664)</f>
        <v/>
      </c>
      <c r="G664" s="8" t="str">
        <f>IF(原始数据!F664="","",原始数据!F664)</f>
        <v/>
      </c>
      <c r="H664" s="8">
        <f>IF(原始数据!G664="","",原始数据!G664)</f>
        <v>3</v>
      </c>
      <c r="I664" s="8" t="str">
        <f>IF(原始数据!H664="","",原始数据!H664)</f>
        <v>下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3"/>
      <c r="T664" s="13"/>
      <c r="U664" s="13"/>
      <c r="V664" s="14"/>
      <c r="W664" s="14"/>
      <c r="X664" s="14"/>
      <c r="Y664" s="13"/>
    </row>
    <row r="665" spans="1:25">
      <c r="A665" s="1">
        <f>输入错误检查!B664</f>
        <v>0</v>
      </c>
      <c r="C665" s="8" t="str">
        <f>IF(原始数据!B665="","",原始数据!B665)</f>
        <v/>
      </c>
      <c r="D665" s="8" t="str">
        <f>IF(原始数据!C665="","",原始数据!C665)</f>
        <v/>
      </c>
      <c r="E665" s="8" t="str">
        <f>IF(原始数据!D665="","",原始数据!D665)</f>
        <v/>
      </c>
      <c r="F665" s="8" t="str">
        <f>IF(原始数据!E665="","",原始数据!E665)</f>
        <v/>
      </c>
      <c r="G665" s="8" t="str">
        <f>IF(原始数据!F665="","",原始数据!F665)</f>
        <v/>
      </c>
      <c r="H665" s="8" t="str">
        <f>IF(原始数据!G665="","",原始数据!G665)</f>
        <v>加</v>
      </c>
      <c r="I665" s="8" t="str">
        <f>IF(原始数据!H665="","",原始数据!H665)</f>
        <v>上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3"/>
      <c r="T665" s="13"/>
      <c r="U665" s="13"/>
      <c r="V665" s="14"/>
      <c r="W665" s="14"/>
      <c r="X665" s="14"/>
      <c r="Y665" s="13"/>
    </row>
    <row r="666" spans="1:25">
      <c r="A666" s="1">
        <f>输入错误检查!B665</f>
        <v>0</v>
      </c>
      <c r="C666" s="8" t="str">
        <f>IF(原始数据!B666="","",原始数据!B666)</f>
        <v/>
      </c>
      <c r="D666" s="8" t="str">
        <f>IF(原始数据!C666="","",原始数据!C666)</f>
        <v/>
      </c>
      <c r="E666" s="8" t="str">
        <f>IF(原始数据!D666="","",原始数据!D666)</f>
        <v/>
      </c>
      <c r="F666" s="8" t="str">
        <f>IF(原始数据!E666="","",原始数据!E666)</f>
        <v/>
      </c>
      <c r="G666" s="8" t="str">
        <f>IF(原始数据!F666="","",原始数据!F666)</f>
        <v/>
      </c>
      <c r="H666" s="8" t="str">
        <f>IF(原始数据!G666="","",原始数据!G666)</f>
        <v>加</v>
      </c>
      <c r="I666" s="8" t="str">
        <f>IF(原始数据!H666="","",原始数据!H666)</f>
        <v>下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3"/>
      <c r="T666" s="13"/>
      <c r="U666" s="13"/>
      <c r="V666" s="14"/>
      <c r="W666" s="14"/>
      <c r="X666" s="14"/>
      <c r="Y666" s="13"/>
    </row>
    <row r="667" spans="1:25">
      <c r="A667" s="1">
        <f>输入错误检查!B666</f>
        <v>0</v>
      </c>
      <c r="C667" s="8" t="str">
        <f>IF(原始数据!B667="","",原始数据!B667)</f>
        <v/>
      </c>
      <c r="D667" s="8" t="str">
        <f>IF(原始数据!C667="","",原始数据!C667)</f>
        <v/>
      </c>
      <c r="E667" s="8" t="str">
        <f>IF(原始数据!D667="","",原始数据!D667)</f>
        <v/>
      </c>
      <c r="F667" s="8" t="str">
        <f>IF(原始数据!E667="","",原始数据!E667)</f>
        <v/>
      </c>
      <c r="G667" s="8" t="str">
        <f>IF(原始数据!F667="","",原始数据!F667)</f>
        <v/>
      </c>
      <c r="H667" s="8">
        <f>IF(原始数据!G667="","",原始数据!G667)</f>
        <v>1</v>
      </c>
      <c r="I667" s="8" t="str">
        <f>IF(原始数据!H667="","",原始数据!H667)</f>
        <v>上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3"/>
      <c r="T667" s="13"/>
      <c r="U667" s="13"/>
      <c r="V667" s="14"/>
      <c r="W667" s="14"/>
      <c r="X667" s="14"/>
      <c r="Y667" s="13"/>
    </row>
    <row r="668" spans="1:25">
      <c r="A668" s="1">
        <f>输入错误检查!B667</f>
        <v>0</v>
      </c>
      <c r="C668" s="8" t="str">
        <f>IF(原始数据!B668="","",原始数据!B668)</f>
        <v/>
      </c>
      <c r="D668" s="8" t="str">
        <f>IF(原始数据!C668="","",原始数据!C668)</f>
        <v/>
      </c>
      <c r="E668" s="8" t="str">
        <f>IF(原始数据!D668="","",原始数据!D668)</f>
        <v/>
      </c>
      <c r="F668" s="8" t="str">
        <f>IF(原始数据!E668="","",原始数据!E668)</f>
        <v/>
      </c>
      <c r="G668" s="8" t="str">
        <f>IF(原始数据!F668="","",原始数据!F668)</f>
        <v/>
      </c>
      <c r="H668" s="8">
        <f>IF(原始数据!G668="","",原始数据!G668)</f>
        <v>1</v>
      </c>
      <c r="I668" s="8" t="str">
        <f>IF(原始数据!H668="","",原始数据!H668)</f>
        <v>下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3"/>
      <c r="T668" s="13"/>
      <c r="U668" s="13"/>
      <c r="V668" s="14"/>
      <c r="W668" s="14"/>
      <c r="X668" s="14"/>
      <c r="Y668" s="13"/>
    </row>
    <row r="669" spans="1:25">
      <c r="A669" s="1">
        <f>输入错误检查!B668</f>
        <v>0</v>
      </c>
      <c r="C669" s="8" t="str">
        <f>IF(原始数据!B669="","",原始数据!B669)</f>
        <v/>
      </c>
      <c r="D669" s="8" t="str">
        <f>IF(原始数据!C669="","",原始数据!C669)</f>
        <v/>
      </c>
      <c r="E669" s="8" t="str">
        <f>IF(原始数据!D669="","",原始数据!D669)</f>
        <v/>
      </c>
      <c r="F669" s="8" t="str">
        <f>IF(原始数据!E669="","",原始数据!E669)</f>
        <v/>
      </c>
      <c r="G669" s="8" t="str">
        <f>IF(原始数据!F669="","",原始数据!F669)</f>
        <v/>
      </c>
      <c r="H669" s="8">
        <f>IF(原始数据!G669="","",原始数据!G669)</f>
        <v>2</v>
      </c>
      <c r="I669" s="8" t="str">
        <f>IF(原始数据!H669="","",原始数据!H669)</f>
        <v>上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3"/>
      <c r="T669" s="13"/>
      <c r="U669" s="13"/>
      <c r="V669" s="14"/>
      <c r="W669" s="14"/>
      <c r="X669" s="14"/>
      <c r="Y669" s="13"/>
    </row>
    <row r="670" spans="1:25">
      <c r="A670" s="1">
        <f>输入错误检查!B669</f>
        <v>0</v>
      </c>
      <c r="C670" s="8" t="str">
        <f>IF(原始数据!B670="","",原始数据!B670)</f>
        <v/>
      </c>
      <c r="D670" s="8" t="str">
        <f>IF(原始数据!C670="","",原始数据!C670)</f>
        <v/>
      </c>
      <c r="E670" s="8" t="str">
        <f>IF(原始数据!D670="","",原始数据!D670)</f>
        <v/>
      </c>
      <c r="F670" s="8" t="str">
        <f>IF(原始数据!E670="","",原始数据!E670)</f>
        <v/>
      </c>
      <c r="G670" s="8" t="str">
        <f>IF(原始数据!F670="","",原始数据!F670)</f>
        <v/>
      </c>
      <c r="H670" s="8">
        <f>IF(原始数据!G670="","",原始数据!G670)</f>
        <v>2</v>
      </c>
      <c r="I670" s="8" t="str">
        <f>IF(原始数据!H670="","",原始数据!H670)</f>
        <v>下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3"/>
      <c r="T670" s="13"/>
      <c r="U670" s="13"/>
      <c r="V670" s="14"/>
      <c r="W670" s="14"/>
      <c r="X670" s="14"/>
      <c r="Y670" s="13"/>
    </row>
    <row r="671" spans="1:25">
      <c r="A671" s="1">
        <f>输入错误检查!B670</f>
        <v>0</v>
      </c>
      <c r="C671" s="8" t="str">
        <f>IF(原始数据!B671="","",原始数据!B671)</f>
        <v/>
      </c>
      <c r="D671" s="8" t="str">
        <f>IF(原始数据!C671="","",原始数据!C671)</f>
        <v/>
      </c>
      <c r="E671" s="8" t="str">
        <f>IF(原始数据!D671="","",原始数据!D671)</f>
        <v/>
      </c>
      <c r="F671" s="8" t="str">
        <f>IF(原始数据!E671="","",原始数据!E671)</f>
        <v/>
      </c>
      <c r="G671" s="8" t="str">
        <f>IF(原始数据!F671="","",原始数据!F671)</f>
        <v/>
      </c>
      <c r="H671" s="8">
        <f>IF(原始数据!G671="","",原始数据!G671)</f>
        <v>3</v>
      </c>
      <c r="I671" s="8" t="str">
        <f>IF(原始数据!H671="","",原始数据!H671)</f>
        <v>上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3"/>
      <c r="T671" s="13"/>
      <c r="U671" s="13"/>
      <c r="V671" s="14"/>
      <c r="W671" s="14"/>
      <c r="X671" s="14"/>
      <c r="Y671" s="13"/>
    </row>
    <row r="672" spans="1:25">
      <c r="A672" s="1">
        <f>输入错误检查!B671</f>
        <v>0</v>
      </c>
      <c r="C672" s="8" t="str">
        <f>IF(原始数据!B672="","",原始数据!B672)</f>
        <v/>
      </c>
      <c r="D672" s="8" t="str">
        <f>IF(原始数据!C672="","",原始数据!C672)</f>
        <v/>
      </c>
      <c r="E672" s="8" t="str">
        <f>IF(原始数据!D672="","",原始数据!D672)</f>
        <v/>
      </c>
      <c r="F672" s="8" t="str">
        <f>IF(原始数据!E672="","",原始数据!E672)</f>
        <v/>
      </c>
      <c r="G672" s="8" t="str">
        <f>IF(原始数据!F672="","",原始数据!F672)</f>
        <v/>
      </c>
      <c r="H672" s="8">
        <f>IF(原始数据!G672="","",原始数据!G672)</f>
        <v>3</v>
      </c>
      <c r="I672" s="8" t="str">
        <f>IF(原始数据!H672="","",原始数据!H672)</f>
        <v>下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3"/>
      <c r="T672" s="13"/>
      <c r="U672" s="13"/>
      <c r="V672" s="14"/>
      <c r="W672" s="14"/>
      <c r="X672" s="14"/>
      <c r="Y672" s="13"/>
    </row>
    <row r="673" spans="1:25">
      <c r="A673" s="1">
        <f>输入错误检查!B672</f>
        <v>0</v>
      </c>
      <c r="C673" s="8" t="str">
        <f>IF(原始数据!B673="","",原始数据!B673)</f>
        <v/>
      </c>
      <c r="D673" s="8" t="str">
        <f>IF(原始数据!C673="","",原始数据!C673)</f>
        <v/>
      </c>
      <c r="E673" s="8" t="str">
        <f>IF(原始数据!D673="","",原始数据!D673)</f>
        <v/>
      </c>
      <c r="F673" s="8" t="str">
        <f>IF(原始数据!E673="","",原始数据!E673)</f>
        <v/>
      </c>
      <c r="G673" s="8" t="str">
        <f>IF(原始数据!F673="","",原始数据!F673)</f>
        <v/>
      </c>
      <c r="H673" s="8" t="str">
        <f>IF(原始数据!G673="","",原始数据!G673)</f>
        <v>加</v>
      </c>
      <c r="I673" s="8" t="str">
        <f>IF(原始数据!H673="","",原始数据!H673)</f>
        <v>上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3"/>
      <c r="T673" s="13"/>
      <c r="U673" s="13"/>
      <c r="V673" s="14"/>
      <c r="W673" s="14"/>
      <c r="X673" s="14"/>
      <c r="Y673" s="13"/>
    </row>
    <row r="674" spans="1:25">
      <c r="A674" s="1">
        <f>输入错误检查!B673</f>
        <v>0</v>
      </c>
      <c r="C674" s="8" t="str">
        <f>IF(原始数据!B674="","",原始数据!B674)</f>
        <v/>
      </c>
      <c r="D674" s="8" t="str">
        <f>IF(原始数据!C674="","",原始数据!C674)</f>
        <v/>
      </c>
      <c r="E674" s="8" t="str">
        <f>IF(原始数据!D674="","",原始数据!D674)</f>
        <v/>
      </c>
      <c r="F674" s="8" t="str">
        <f>IF(原始数据!E674="","",原始数据!E674)</f>
        <v/>
      </c>
      <c r="G674" s="8" t="str">
        <f>IF(原始数据!F674="","",原始数据!F674)</f>
        <v/>
      </c>
      <c r="H674" s="8" t="str">
        <f>IF(原始数据!G674="","",原始数据!G674)</f>
        <v>加</v>
      </c>
      <c r="I674" s="8" t="str">
        <f>IF(原始数据!H674="","",原始数据!H674)</f>
        <v>下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3"/>
      <c r="T674" s="13"/>
      <c r="U674" s="13"/>
      <c r="V674" s="14"/>
      <c r="W674" s="14"/>
      <c r="X674" s="14"/>
      <c r="Y674" s="13"/>
    </row>
    <row r="675" spans="1:25">
      <c r="A675" s="1">
        <f>输入错误检查!B674</f>
        <v>0</v>
      </c>
      <c r="C675" s="8" t="str">
        <f>IF(原始数据!B675="","",原始数据!B675)</f>
        <v/>
      </c>
      <c r="D675" s="8" t="str">
        <f>IF(原始数据!C675="","",原始数据!C675)</f>
        <v/>
      </c>
      <c r="E675" s="8" t="str">
        <f>IF(原始数据!D675="","",原始数据!D675)</f>
        <v/>
      </c>
      <c r="F675" s="8" t="str">
        <f>IF(原始数据!E675="","",原始数据!E675)</f>
        <v/>
      </c>
      <c r="G675" s="8" t="str">
        <f>IF(原始数据!F675="","",原始数据!F675)</f>
        <v/>
      </c>
      <c r="H675" s="8">
        <f>IF(原始数据!G675="","",原始数据!G675)</f>
        <v>1</v>
      </c>
      <c r="I675" s="8" t="str">
        <f>IF(原始数据!H675="","",原始数据!H675)</f>
        <v>上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3"/>
      <c r="T675" s="13"/>
      <c r="U675" s="13"/>
      <c r="V675" s="14"/>
      <c r="W675" s="14"/>
      <c r="X675" s="14"/>
      <c r="Y675" s="13"/>
    </row>
    <row r="676" spans="1:25">
      <c r="A676" s="1">
        <f>输入错误检查!B675</f>
        <v>0</v>
      </c>
      <c r="C676" s="8" t="str">
        <f>IF(原始数据!B676="","",原始数据!B676)</f>
        <v/>
      </c>
      <c r="D676" s="8" t="str">
        <f>IF(原始数据!C676="","",原始数据!C676)</f>
        <v/>
      </c>
      <c r="E676" s="8" t="str">
        <f>IF(原始数据!D676="","",原始数据!D676)</f>
        <v/>
      </c>
      <c r="F676" s="8" t="str">
        <f>IF(原始数据!E676="","",原始数据!E676)</f>
        <v/>
      </c>
      <c r="G676" s="8" t="str">
        <f>IF(原始数据!F676="","",原始数据!F676)</f>
        <v/>
      </c>
      <c r="H676" s="8">
        <f>IF(原始数据!G676="","",原始数据!G676)</f>
        <v>1</v>
      </c>
      <c r="I676" s="8" t="str">
        <f>IF(原始数据!H676="","",原始数据!H676)</f>
        <v>下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3"/>
      <c r="T676" s="13"/>
      <c r="U676" s="13"/>
      <c r="V676" s="14"/>
      <c r="W676" s="14"/>
      <c r="X676" s="14"/>
      <c r="Y676" s="13"/>
    </row>
    <row r="677" spans="1:25">
      <c r="A677" s="1">
        <f>输入错误检查!B676</f>
        <v>0</v>
      </c>
      <c r="C677" s="8" t="str">
        <f>IF(原始数据!B677="","",原始数据!B677)</f>
        <v/>
      </c>
      <c r="D677" s="8" t="str">
        <f>IF(原始数据!C677="","",原始数据!C677)</f>
        <v/>
      </c>
      <c r="E677" s="8" t="str">
        <f>IF(原始数据!D677="","",原始数据!D677)</f>
        <v/>
      </c>
      <c r="F677" s="8" t="str">
        <f>IF(原始数据!E677="","",原始数据!E677)</f>
        <v/>
      </c>
      <c r="G677" s="8" t="str">
        <f>IF(原始数据!F677="","",原始数据!F677)</f>
        <v/>
      </c>
      <c r="H677" s="8">
        <f>IF(原始数据!G677="","",原始数据!G677)</f>
        <v>2</v>
      </c>
      <c r="I677" s="8" t="str">
        <f>IF(原始数据!H677="","",原始数据!H677)</f>
        <v>上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3"/>
      <c r="T677" s="13"/>
      <c r="U677" s="13"/>
      <c r="V677" s="14"/>
      <c r="W677" s="14"/>
      <c r="X677" s="14"/>
      <c r="Y677" s="13"/>
    </row>
    <row r="678" spans="1:25">
      <c r="A678" s="1">
        <f>输入错误检查!B677</f>
        <v>0</v>
      </c>
      <c r="C678" s="8" t="str">
        <f>IF(原始数据!B678="","",原始数据!B678)</f>
        <v/>
      </c>
      <c r="D678" s="8" t="str">
        <f>IF(原始数据!C678="","",原始数据!C678)</f>
        <v/>
      </c>
      <c r="E678" s="8" t="str">
        <f>IF(原始数据!D678="","",原始数据!D678)</f>
        <v/>
      </c>
      <c r="F678" s="8" t="str">
        <f>IF(原始数据!E678="","",原始数据!E678)</f>
        <v/>
      </c>
      <c r="G678" s="8" t="str">
        <f>IF(原始数据!F678="","",原始数据!F678)</f>
        <v/>
      </c>
      <c r="H678" s="8">
        <f>IF(原始数据!G678="","",原始数据!G678)</f>
        <v>2</v>
      </c>
      <c r="I678" s="8" t="str">
        <f>IF(原始数据!H678="","",原始数据!H678)</f>
        <v>下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3"/>
      <c r="T678" s="13"/>
      <c r="U678" s="13"/>
      <c r="V678" s="14"/>
      <c r="W678" s="14"/>
      <c r="X678" s="14"/>
      <c r="Y678" s="13"/>
    </row>
    <row r="679" spans="1:25">
      <c r="A679" s="1">
        <f>输入错误检查!B678</f>
        <v>0</v>
      </c>
      <c r="C679" s="8" t="str">
        <f>IF(原始数据!B679="","",原始数据!B679)</f>
        <v/>
      </c>
      <c r="D679" s="8" t="str">
        <f>IF(原始数据!C679="","",原始数据!C679)</f>
        <v/>
      </c>
      <c r="E679" s="8" t="str">
        <f>IF(原始数据!D679="","",原始数据!D679)</f>
        <v/>
      </c>
      <c r="F679" s="8" t="str">
        <f>IF(原始数据!E679="","",原始数据!E679)</f>
        <v/>
      </c>
      <c r="G679" s="8" t="str">
        <f>IF(原始数据!F679="","",原始数据!F679)</f>
        <v/>
      </c>
      <c r="H679" s="8">
        <f>IF(原始数据!G679="","",原始数据!G679)</f>
        <v>3</v>
      </c>
      <c r="I679" s="8" t="str">
        <f>IF(原始数据!H679="","",原始数据!H679)</f>
        <v>上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3"/>
      <c r="T679" s="13"/>
      <c r="U679" s="13"/>
      <c r="V679" s="14"/>
      <c r="W679" s="14"/>
      <c r="X679" s="14"/>
      <c r="Y679" s="13"/>
    </row>
    <row r="680" spans="1:25">
      <c r="A680" s="1">
        <f>输入错误检查!B679</f>
        <v>0</v>
      </c>
      <c r="C680" s="8" t="str">
        <f>IF(原始数据!B680="","",原始数据!B680)</f>
        <v/>
      </c>
      <c r="D680" s="8" t="str">
        <f>IF(原始数据!C680="","",原始数据!C680)</f>
        <v/>
      </c>
      <c r="E680" s="8" t="str">
        <f>IF(原始数据!D680="","",原始数据!D680)</f>
        <v/>
      </c>
      <c r="F680" s="8" t="str">
        <f>IF(原始数据!E680="","",原始数据!E680)</f>
        <v/>
      </c>
      <c r="G680" s="8" t="str">
        <f>IF(原始数据!F680="","",原始数据!F680)</f>
        <v/>
      </c>
      <c r="H680" s="8">
        <f>IF(原始数据!G680="","",原始数据!G680)</f>
        <v>3</v>
      </c>
      <c r="I680" s="8" t="str">
        <f>IF(原始数据!H680="","",原始数据!H680)</f>
        <v>下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3"/>
      <c r="T680" s="13"/>
      <c r="U680" s="13"/>
      <c r="V680" s="14"/>
      <c r="W680" s="14"/>
      <c r="X680" s="14"/>
      <c r="Y680" s="13"/>
    </row>
    <row r="681" spans="1:25">
      <c r="A681" s="1">
        <f>输入错误检查!B680</f>
        <v>0</v>
      </c>
      <c r="C681" s="8" t="str">
        <f>IF(原始数据!B681="","",原始数据!B681)</f>
        <v/>
      </c>
      <c r="D681" s="8" t="str">
        <f>IF(原始数据!C681="","",原始数据!C681)</f>
        <v/>
      </c>
      <c r="E681" s="8" t="str">
        <f>IF(原始数据!D681="","",原始数据!D681)</f>
        <v/>
      </c>
      <c r="F681" s="8" t="str">
        <f>IF(原始数据!E681="","",原始数据!E681)</f>
        <v/>
      </c>
      <c r="G681" s="8" t="str">
        <f>IF(原始数据!F681="","",原始数据!F681)</f>
        <v/>
      </c>
      <c r="H681" s="8" t="str">
        <f>IF(原始数据!G681="","",原始数据!G681)</f>
        <v>加</v>
      </c>
      <c r="I681" s="8" t="str">
        <f>IF(原始数据!H681="","",原始数据!H681)</f>
        <v>上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3"/>
      <c r="T681" s="13"/>
      <c r="U681" s="13"/>
      <c r="V681" s="14"/>
      <c r="W681" s="14"/>
      <c r="X681" s="14"/>
      <c r="Y681" s="13"/>
    </row>
    <row r="682" spans="1:25">
      <c r="A682" s="1">
        <f>输入错误检查!B681</f>
        <v>0</v>
      </c>
      <c r="C682" s="8" t="str">
        <f>IF(原始数据!B682="","",原始数据!B682)</f>
        <v/>
      </c>
      <c r="D682" s="8" t="str">
        <f>IF(原始数据!C682="","",原始数据!C682)</f>
        <v/>
      </c>
      <c r="E682" s="8" t="str">
        <f>IF(原始数据!D682="","",原始数据!D682)</f>
        <v/>
      </c>
      <c r="F682" s="8" t="str">
        <f>IF(原始数据!E682="","",原始数据!E682)</f>
        <v/>
      </c>
      <c r="G682" s="8" t="str">
        <f>IF(原始数据!F682="","",原始数据!F682)</f>
        <v/>
      </c>
      <c r="H682" s="8" t="str">
        <f>IF(原始数据!G682="","",原始数据!G682)</f>
        <v>加</v>
      </c>
      <c r="I682" s="8" t="str">
        <f>IF(原始数据!H682="","",原始数据!H682)</f>
        <v>下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3"/>
      <c r="T682" s="13"/>
      <c r="U682" s="13"/>
      <c r="V682" s="14"/>
      <c r="W682" s="14"/>
      <c r="X682" s="14"/>
      <c r="Y682" s="13"/>
    </row>
    <row r="683" spans="1:25">
      <c r="A683" s="1">
        <f>输入错误检查!B682</f>
        <v>0</v>
      </c>
      <c r="C683" s="8" t="str">
        <f>IF(原始数据!B683="","",原始数据!B683)</f>
        <v/>
      </c>
      <c r="D683" s="8" t="str">
        <f>IF(原始数据!C683="","",原始数据!C683)</f>
        <v/>
      </c>
      <c r="E683" s="8" t="str">
        <f>IF(原始数据!D683="","",原始数据!D683)</f>
        <v/>
      </c>
      <c r="F683" s="8" t="str">
        <f>IF(原始数据!E683="","",原始数据!E683)</f>
        <v/>
      </c>
      <c r="G683" s="8" t="str">
        <f>IF(原始数据!F683="","",原始数据!F683)</f>
        <v/>
      </c>
      <c r="H683" s="8">
        <f>IF(原始数据!G683="","",原始数据!G683)</f>
        <v>1</v>
      </c>
      <c r="I683" s="8" t="str">
        <f>IF(原始数据!H683="","",原始数据!H683)</f>
        <v>上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3"/>
      <c r="T683" s="13"/>
      <c r="U683" s="13"/>
      <c r="V683" s="14"/>
      <c r="W683" s="14"/>
      <c r="X683" s="14"/>
      <c r="Y683" s="13"/>
    </row>
    <row r="684" spans="1:25">
      <c r="A684" s="1">
        <f>输入错误检查!B683</f>
        <v>0</v>
      </c>
      <c r="C684" s="8" t="str">
        <f>IF(原始数据!B684="","",原始数据!B684)</f>
        <v/>
      </c>
      <c r="D684" s="8" t="str">
        <f>IF(原始数据!C684="","",原始数据!C684)</f>
        <v/>
      </c>
      <c r="E684" s="8" t="str">
        <f>IF(原始数据!D684="","",原始数据!D684)</f>
        <v/>
      </c>
      <c r="F684" s="8" t="str">
        <f>IF(原始数据!E684="","",原始数据!E684)</f>
        <v/>
      </c>
      <c r="G684" s="8" t="str">
        <f>IF(原始数据!F684="","",原始数据!F684)</f>
        <v/>
      </c>
      <c r="H684" s="8">
        <f>IF(原始数据!G684="","",原始数据!G684)</f>
        <v>1</v>
      </c>
      <c r="I684" s="8" t="str">
        <f>IF(原始数据!H684="","",原始数据!H684)</f>
        <v>下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3"/>
      <c r="T684" s="13"/>
      <c r="U684" s="13"/>
      <c r="V684" s="14"/>
      <c r="W684" s="14"/>
      <c r="X684" s="14"/>
      <c r="Y684" s="13"/>
    </row>
    <row r="685" spans="1:25">
      <c r="A685" s="1">
        <f>输入错误检查!B684</f>
        <v>0</v>
      </c>
      <c r="C685" s="8" t="str">
        <f>IF(原始数据!B685="","",原始数据!B685)</f>
        <v/>
      </c>
      <c r="D685" s="8" t="str">
        <f>IF(原始数据!C685="","",原始数据!C685)</f>
        <v/>
      </c>
      <c r="E685" s="8" t="str">
        <f>IF(原始数据!D685="","",原始数据!D685)</f>
        <v/>
      </c>
      <c r="F685" s="8" t="str">
        <f>IF(原始数据!E685="","",原始数据!E685)</f>
        <v/>
      </c>
      <c r="G685" s="8" t="str">
        <f>IF(原始数据!F685="","",原始数据!F685)</f>
        <v/>
      </c>
      <c r="H685" s="8">
        <f>IF(原始数据!G685="","",原始数据!G685)</f>
        <v>2</v>
      </c>
      <c r="I685" s="8" t="str">
        <f>IF(原始数据!H685="","",原始数据!H685)</f>
        <v>上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3"/>
      <c r="T685" s="13"/>
      <c r="U685" s="13"/>
      <c r="V685" s="14"/>
      <c r="W685" s="14"/>
      <c r="X685" s="14"/>
      <c r="Y685" s="13"/>
    </row>
    <row r="686" spans="1:25">
      <c r="A686" s="1">
        <f>输入错误检查!B685</f>
        <v>0</v>
      </c>
      <c r="C686" s="8" t="str">
        <f>IF(原始数据!B686="","",原始数据!B686)</f>
        <v/>
      </c>
      <c r="D686" s="8" t="str">
        <f>IF(原始数据!C686="","",原始数据!C686)</f>
        <v/>
      </c>
      <c r="E686" s="8" t="str">
        <f>IF(原始数据!D686="","",原始数据!D686)</f>
        <v/>
      </c>
      <c r="F686" s="8" t="str">
        <f>IF(原始数据!E686="","",原始数据!E686)</f>
        <v/>
      </c>
      <c r="G686" s="8" t="str">
        <f>IF(原始数据!F686="","",原始数据!F686)</f>
        <v/>
      </c>
      <c r="H686" s="8">
        <f>IF(原始数据!G686="","",原始数据!G686)</f>
        <v>2</v>
      </c>
      <c r="I686" s="8" t="str">
        <f>IF(原始数据!H686="","",原始数据!H686)</f>
        <v>下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3"/>
      <c r="T686" s="13"/>
      <c r="U686" s="13"/>
      <c r="V686" s="14"/>
      <c r="W686" s="14"/>
      <c r="X686" s="14"/>
      <c r="Y686" s="13"/>
    </row>
    <row r="687" spans="1:25">
      <c r="A687" s="1">
        <f>输入错误检查!B686</f>
        <v>0</v>
      </c>
      <c r="C687" s="8" t="str">
        <f>IF(原始数据!B687="","",原始数据!B687)</f>
        <v/>
      </c>
      <c r="D687" s="8" t="str">
        <f>IF(原始数据!C687="","",原始数据!C687)</f>
        <v/>
      </c>
      <c r="E687" s="8" t="str">
        <f>IF(原始数据!D687="","",原始数据!D687)</f>
        <v/>
      </c>
      <c r="F687" s="8" t="str">
        <f>IF(原始数据!E687="","",原始数据!E687)</f>
        <v/>
      </c>
      <c r="G687" s="8" t="str">
        <f>IF(原始数据!F687="","",原始数据!F687)</f>
        <v/>
      </c>
      <c r="H687" s="8">
        <f>IF(原始数据!G687="","",原始数据!G687)</f>
        <v>3</v>
      </c>
      <c r="I687" s="8" t="str">
        <f>IF(原始数据!H687="","",原始数据!H687)</f>
        <v>上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3"/>
      <c r="T687" s="13"/>
      <c r="U687" s="13"/>
      <c r="V687" s="14"/>
      <c r="W687" s="14"/>
      <c r="X687" s="14"/>
      <c r="Y687" s="13"/>
    </row>
    <row r="688" spans="1:25">
      <c r="A688" s="1">
        <f>输入错误检查!B687</f>
        <v>0</v>
      </c>
      <c r="C688" s="8" t="str">
        <f>IF(原始数据!B688="","",原始数据!B688)</f>
        <v/>
      </c>
      <c r="D688" s="8" t="str">
        <f>IF(原始数据!C688="","",原始数据!C688)</f>
        <v/>
      </c>
      <c r="E688" s="8" t="str">
        <f>IF(原始数据!D688="","",原始数据!D688)</f>
        <v/>
      </c>
      <c r="F688" s="8" t="str">
        <f>IF(原始数据!E688="","",原始数据!E688)</f>
        <v/>
      </c>
      <c r="G688" s="8" t="str">
        <f>IF(原始数据!F688="","",原始数据!F688)</f>
        <v/>
      </c>
      <c r="H688" s="8">
        <f>IF(原始数据!G688="","",原始数据!G688)</f>
        <v>3</v>
      </c>
      <c r="I688" s="8" t="str">
        <f>IF(原始数据!H688="","",原始数据!H688)</f>
        <v>下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3"/>
      <c r="T688" s="13"/>
      <c r="U688" s="13"/>
      <c r="V688" s="14"/>
      <c r="W688" s="14"/>
      <c r="X688" s="14"/>
      <c r="Y688" s="13"/>
    </row>
    <row r="689" spans="1:25">
      <c r="A689" s="1">
        <f>输入错误检查!B688</f>
        <v>0</v>
      </c>
      <c r="C689" s="8" t="str">
        <f>IF(原始数据!B689="","",原始数据!B689)</f>
        <v/>
      </c>
      <c r="D689" s="8" t="str">
        <f>IF(原始数据!C689="","",原始数据!C689)</f>
        <v/>
      </c>
      <c r="E689" s="8" t="str">
        <f>IF(原始数据!D689="","",原始数据!D689)</f>
        <v/>
      </c>
      <c r="F689" s="8" t="str">
        <f>IF(原始数据!E689="","",原始数据!E689)</f>
        <v/>
      </c>
      <c r="G689" s="8" t="str">
        <f>IF(原始数据!F689="","",原始数据!F689)</f>
        <v/>
      </c>
      <c r="H689" s="8" t="str">
        <f>IF(原始数据!G689="","",原始数据!G689)</f>
        <v>加</v>
      </c>
      <c r="I689" s="8" t="str">
        <f>IF(原始数据!H689="","",原始数据!H689)</f>
        <v>上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3"/>
      <c r="T689" s="13"/>
      <c r="U689" s="13"/>
      <c r="V689" s="14"/>
      <c r="W689" s="14"/>
      <c r="X689" s="14"/>
      <c r="Y689" s="13"/>
    </row>
    <row r="690" spans="1:25">
      <c r="A690" s="1">
        <f>输入错误检查!B689</f>
        <v>0</v>
      </c>
      <c r="C690" s="8" t="str">
        <f>IF(原始数据!B690="","",原始数据!B690)</f>
        <v/>
      </c>
      <c r="D690" s="8" t="str">
        <f>IF(原始数据!C690="","",原始数据!C690)</f>
        <v/>
      </c>
      <c r="E690" s="8" t="str">
        <f>IF(原始数据!D690="","",原始数据!D690)</f>
        <v/>
      </c>
      <c r="F690" s="8" t="str">
        <f>IF(原始数据!E690="","",原始数据!E690)</f>
        <v/>
      </c>
      <c r="G690" s="8" t="str">
        <f>IF(原始数据!F690="","",原始数据!F690)</f>
        <v/>
      </c>
      <c r="H690" s="8" t="str">
        <f>IF(原始数据!G690="","",原始数据!G690)</f>
        <v>加</v>
      </c>
      <c r="I690" s="8" t="str">
        <f>IF(原始数据!H690="","",原始数据!H690)</f>
        <v>下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3"/>
      <c r="T690" s="13"/>
      <c r="U690" s="13"/>
      <c r="V690" s="14"/>
      <c r="W690" s="14"/>
      <c r="X690" s="14"/>
      <c r="Y690" s="13"/>
    </row>
    <row r="691" spans="1:25">
      <c r="A691" s="1">
        <f>输入错误检查!B690</f>
        <v>0</v>
      </c>
      <c r="C691" s="8" t="str">
        <f>IF(原始数据!B691="","",原始数据!B691)</f>
        <v/>
      </c>
      <c r="D691" s="8" t="str">
        <f>IF(原始数据!C691="","",原始数据!C691)</f>
        <v/>
      </c>
      <c r="E691" s="8" t="str">
        <f>IF(原始数据!D691="","",原始数据!D691)</f>
        <v/>
      </c>
      <c r="F691" s="8" t="str">
        <f>IF(原始数据!E691="","",原始数据!E691)</f>
        <v/>
      </c>
      <c r="G691" s="8" t="str">
        <f>IF(原始数据!F691="","",原始数据!F691)</f>
        <v/>
      </c>
      <c r="H691" s="8">
        <f>IF(原始数据!G691="","",原始数据!G691)</f>
        <v>1</v>
      </c>
      <c r="I691" s="8" t="str">
        <f>IF(原始数据!H691="","",原始数据!H691)</f>
        <v>上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3"/>
      <c r="T691" s="13"/>
      <c r="U691" s="13"/>
      <c r="V691" s="14"/>
      <c r="W691" s="14"/>
      <c r="X691" s="14"/>
      <c r="Y691" s="13"/>
    </row>
    <row r="692" spans="1:25">
      <c r="A692" s="1">
        <f>输入错误检查!B691</f>
        <v>0</v>
      </c>
      <c r="C692" s="8" t="str">
        <f>IF(原始数据!B692="","",原始数据!B692)</f>
        <v/>
      </c>
      <c r="D692" s="8" t="str">
        <f>IF(原始数据!C692="","",原始数据!C692)</f>
        <v/>
      </c>
      <c r="E692" s="8" t="str">
        <f>IF(原始数据!D692="","",原始数据!D692)</f>
        <v/>
      </c>
      <c r="F692" s="8" t="str">
        <f>IF(原始数据!E692="","",原始数据!E692)</f>
        <v/>
      </c>
      <c r="G692" s="8" t="str">
        <f>IF(原始数据!F692="","",原始数据!F692)</f>
        <v/>
      </c>
      <c r="H692" s="8">
        <f>IF(原始数据!G692="","",原始数据!G692)</f>
        <v>1</v>
      </c>
      <c r="I692" s="8" t="str">
        <f>IF(原始数据!H692="","",原始数据!H692)</f>
        <v>下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3"/>
      <c r="T692" s="13"/>
      <c r="U692" s="13"/>
      <c r="V692" s="14"/>
      <c r="W692" s="14"/>
      <c r="X692" s="14"/>
      <c r="Y692" s="13"/>
    </row>
    <row r="693" spans="1:25">
      <c r="A693" s="1">
        <f>输入错误检查!B692</f>
        <v>0</v>
      </c>
      <c r="C693" s="8" t="str">
        <f>IF(原始数据!B693="","",原始数据!B693)</f>
        <v/>
      </c>
      <c r="D693" s="8" t="str">
        <f>IF(原始数据!C693="","",原始数据!C693)</f>
        <v/>
      </c>
      <c r="E693" s="8" t="str">
        <f>IF(原始数据!D693="","",原始数据!D693)</f>
        <v/>
      </c>
      <c r="F693" s="8" t="str">
        <f>IF(原始数据!E693="","",原始数据!E693)</f>
        <v/>
      </c>
      <c r="G693" s="8" t="str">
        <f>IF(原始数据!F693="","",原始数据!F693)</f>
        <v/>
      </c>
      <c r="H693" s="8">
        <f>IF(原始数据!G693="","",原始数据!G693)</f>
        <v>2</v>
      </c>
      <c r="I693" s="8" t="str">
        <f>IF(原始数据!H693="","",原始数据!H693)</f>
        <v>上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3"/>
      <c r="T693" s="13"/>
      <c r="U693" s="13"/>
      <c r="V693" s="14"/>
      <c r="W693" s="14"/>
      <c r="X693" s="14"/>
      <c r="Y693" s="13"/>
    </row>
    <row r="694" spans="1:25">
      <c r="A694" s="1">
        <f>输入错误检查!B693</f>
        <v>0</v>
      </c>
      <c r="C694" s="8" t="str">
        <f>IF(原始数据!B694="","",原始数据!B694)</f>
        <v/>
      </c>
      <c r="D694" s="8" t="str">
        <f>IF(原始数据!C694="","",原始数据!C694)</f>
        <v/>
      </c>
      <c r="E694" s="8" t="str">
        <f>IF(原始数据!D694="","",原始数据!D694)</f>
        <v/>
      </c>
      <c r="F694" s="8" t="str">
        <f>IF(原始数据!E694="","",原始数据!E694)</f>
        <v/>
      </c>
      <c r="G694" s="8" t="str">
        <f>IF(原始数据!F694="","",原始数据!F694)</f>
        <v/>
      </c>
      <c r="H694" s="8">
        <f>IF(原始数据!G694="","",原始数据!G694)</f>
        <v>2</v>
      </c>
      <c r="I694" s="8" t="str">
        <f>IF(原始数据!H694="","",原始数据!H694)</f>
        <v>下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3"/>
      <c r="T694" s="13"/>
      <c r="U694" s="13"/>
      <c r="V694" s="14"/>
      <c r="W694" s="14"/>
      <c r="X694" s="14"/>
      <c r="Y694" s="13"/>
    </row>
    <row r="695" spans="1:25">
      <c r="A695" s="1">
        <f>输入错误检查!B694</f>
        <v>0</v>
      </c>
      <c r="C695" s="8" t="str">
        <f>IF(原始数据!B695="","",原始数据!B695)</f>
        <v/>
      </c>
      <c r="D695" s="8" t="str">
        <f>IF(原始数据!C695="","",原始数据!C695)</f>
        <v/>
      </c>
      <c r="E695" s="8" t="str">
        <f>IF(原始数据!D695="","",原始数据!D695)</f>
        <v/>
      </c>
      <c r="F695" s="8" t="str">
        <f>IF(原始数据!E695="","",原始数据!E695)</f>
        <v/>
      </c>
      <c r="G695" s="8" t="str">
        <f>IF(原始数据!F695="","",原始数据!F695)</f>
        <v/>
      </c>
      <c r="H695" s="8">
        <f>IF(原始数据!G695="","",原始数据!G695)</f>
        <v>3</v>
      </c>
      <c r="I695" s="8" t="str">
        <f>IF(原始数据!H695="","",原始数据!H695)</f>
        <v>上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3"/>
      <c r="T695" s="13"/>
      <c r="U695" s="13"/>
      <c r="V695" s="14"/>
      <c r="W695" s="14"/>
      <c r="X695" s="14"/>
      <c r="Y695" s="13"/>
    </row>
    <row r="696" spans="1:25">
      <c r="A696" s="1">
        <f>输入错误检查!B695</f>
        <v>0</v>
      </c>
      <c r="C696" s="8" t="str">
        <f>IF(原始数据!B696="","",原始数据!B696)</f>
        <v/>
      </c>
      <c r="D696" s="8" t="str">
        <f>IF(原始数据!C696="","",原始数据!C696)</f>
        <v/>
      </c>
      <c r="E696" s="8" t="str">
        <f>IF(原始数据!D696="","",原始数据!D696)</f>
        <v/>
      </c>
      <c r="F696" s="8" t="str">
        <f>IF(原始数据!E696="","",原始数据!E696)</f>
        <v/>
      </c>
      <c r="G696" s="8" t="str">
        <f>IF(原始数据!F696="","",原始数据!F696)</f>
        <v/>
      </c>
      <c r="H696" s="8">
        <f>IF(原始数据!G696="","",原始数据!G696)</f>
        <v>3</v>
      </c>
      <c r="I696" s="8" t="str">
        <f>IF(原始数据!H696="","",原始数据!H696)</f>
        <v>下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3"/>
      <c r="T696" s="13"/>
      <c r="U696" s="13"/>
      <c r="V696" s="14"/>
      <c r="W696" s="14"/>
      <c r="X696" s="14"/>
      <c r="Y696" s="13"/>
    </row>
    <row r="697" spans="1:25">
      <c r="A697" s="1">
        <f>输入错误检查!B696</f>
        <v>0</v>
      </c>
      <c r="C697" s="8" t="str">
        <f>IF(原始数据!B697="","",原始数据!B697)</f>
        <v/>
      </c>
      <c r="D697" s="8" t="str">
        <f>IF(原始数据!C697="","",原始数据!C697)</f>
        <v/>
      </c>
      <c r="E697" s="8" t="str">
        <f>IF(原始数据!D697="","",原始数据!D697)</f>
        <v/>
      </c>
      <c r="F697" s="8" t="str">
        <f>IF(原始数据!E697="","",原始数据!E697)</f>
        <v/>
      </c>
      <c r="G697" s="8" t="str">
        <f>IF(原始数据!F697="","",原始数据!F697)</f>
        <v/>
      </c>
      <c r="H697" s="8" t="str">
        <f>IF(原始数据!G697="","",原始数据!G697)</f>
        <v>加</v>
      </c>
      <c r="I697" s="8" t="str">
        <f>IF(原始数据!H697="","",原始数据!H697)</f>
        <v>上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3"/>
      <c r="T697" s="13"/>
      <c r="U697" s="13"/>
      <c r="V697" s="14"/>
      <c r="W697" s="14"/>
      <c r="X697" s="14"/>
      <c r="Y697" s="13"/>
    </row>
    <row r="698" spans="1:25">
      <c r="A698" s="1">
        <f>输入错误检查!B697</f>
        <v>0</v>
      </c>
      <c r="C698" s="8" t="str">
        <f>IF(原始数据!B698="","",原始数据!B698)</f>
        <v/>
      </c>
      <c r="D698" s="8" t="str">
        <f>IF(原始数据!C698="","",原始数据!C698)</f>
        <v/>
      </c>
      <c r="E698" s="8" t="str">
        <f>IF(原始数据!D698="","",原始数据!D698)</f>
        <v/>
      </c>
      <c r="F698" s="8" t="str">
        <f>IF(原始数据!E698="","",原始数据!E698)</f>
        <v/>
      </c>
      <c r="G698" s="8" t="str">
        <f>IF(原始数据!F698="","",原始数据!F698)</f>
        <v/>
      </c>
      <c r="H698" s="8" t="str">
        <f>IF(原始数据!G698="","",原始数据!G698)</f>
        <v>加</v>
      </c>
      <c r="I698" s="8" t="str">
        <f>IF(原始数据!H698="","",原始数据!H698)</f>
        <v>下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3"/>
      <c r="T698" s="13"/>
      <c r="U698" s="13"/>
      <c r="V698" s="14"/>
      <c r="W698" s="14"/>
      <c r="X698" s="14"/>
      <c r="Y698" s="13"/>
    </row>
    <row r="699" spans="1:25">
      <c r="A699" s="1">
        <f>输入错误检查!B698</f>
        <v>0</v>
      </c>
      <c r="C699" s="8" t="str">
        <f>IF(原始数据!B699="","",原始数据!B699)</f>
        <v/>
      </c>
      <c r="D699" s="8" t="str">
        <f>IF(原始数据!C699="","",原始数据!C699)</f>
        <v/>
      </c>
      <c r="E699" s="8" t="str">
        <f>IF(原始数据!D699="","",原始数据!D699)</f>
        <v/>
      </c>
      <c r="F699" s="8" t="str">
        <f>IF(原始数据!E699="","",原始数据!E699)</f>
        <v/>
      </c>
      <c r="G699" s="8" t="str">
        <f>IF(原始数据!F699="","",原始数据!F699)</f>
        <v/>
      </c>
      <c r="H699" s="8">
        <f>IF(原始数据!G699="","",原始数据!G699)</f>
        <v>1</v>
      </c>
      <c r="I699" s="8" t="str">
        <f>IF(原始数据!H699="","",原始数据!H699)</f>
        <v>上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3"/>
      <c r="T699" s="13"/>
      <c r="U699" s="13"/>
      <c r="V699" s="14"/>
      <c r="W699" s="14"/>
      <c r="X699" s="14"/>
      <c r="Y699" s="13"/>
    </row>
    <row r="700" spans="1:25">
      <c r="A700" s="1">
        <f>输入错误检查!B699</f>
        <v>0</v>
      </c>
      <c r="C700" s="8" t="str">
        <f>IF(原始数据!B700="","",原始数据!B700)</f>
        <v/>
      </c>
      <c r="D700" s="8" t="str">
        <f>IF(原始数据!C700="","",原始数据!C700)</f>
        <v/>
      </c>
      <c r="E700" s="8" t="str">
        <f>IF(原始数据!D700="","",原始数据!D700)</f>
        <v/>
      </c>
      <c r="F700" s="8" t="str">
        <f>IF(原始数据!E700="","",原始数据!E700)</f>
        <v/>
      </c>
      <c r="G700" s="8" t="str">
        <f>IF(原始数据!F700="","",原始数据!F700)</f>
        <v/>
      </c>
      <c r="H700" s="8">
        <f>IF(原始数据!G700="","",原始数据!G700)</f>
        <v>1</v>
      </c>
      <c r="I700" s="8" t="str">
        <f>IF(原始数据!H700="","",原始数据!H700)</f>
        <v>下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3"/>
      <c r="T700" s="13"/>
      <c r="U700" s="13"/>
      <c r="V700" s="14"/>
      <c r="W700" s="14"/>
      <c r="X700" s="14"/>
      <c r="Y700" s="13"/>
    </row>
    <row r="701" spans="1:25">
      <c r="A701" s="1">
        <f>输入错误检查!B700</f>
        <v>0</v>
      </c>
      <c r="C701" s="8" t="str">
        <f>IF(原始数据!B701="","",原始数据!B701)</f>
        <v/>
      </c>
      <c r="D701" s="8" t="str">
        <f>IF(原始数据!C701="","",原始数据!C701)</f>
        <v/>
      </c>
      <c r="E701" s="8" t="str">
        <f>IF(原始数据!D701="","",原始数据!D701)</f>
        <v/>
      </c>
      <c r="F701" s="8" t="str">
        <f>IF(原始数据!E701="","",原始数据!E701)</f>
        <v/>
      </c>
      <c r="G701" s="8" t="str">
        <f>IF(原始数据!F701="","",原始数据!F701)</f>
        <v/>
      </c>
      <c r="H701" s="8">
        <f>IF(原始数据!G701="","",原始数据!G701)</f>
        <v>2</v>
      </c>
      <c r="I701" s="8" t="str">
        <f>IF(原始数据!H701="","",原始数据!H701)</f>
        <v>上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3"/>
      <c r="T701" s="13"/>
      <c r="U701" s="13"/>
      <c r="V701" s="14"/>
      <c r="W701" s="14"/>
      <c r="X701" s="14"/>
      <c r="Y701" s="13"/>
    </row>
    <row r="702" spans="1:25">
      <c r="A702" s="1">
        <f>输入错误检查!B701</f>
        <v>0</v>
      </c>
      <c r="C702" s="8" t="str">
        <f>IF(原始数据!B702="","",原始数据!B702)</f>
        <v/>
      </c>
      <c r="D702" s="8" t="str">
        <f>IF(原始数据!C702="","",原始数据!C702)</f>
        <v/>
      </c>
      <c r="E702" s="8" t="str">
        <f>IF(原始数据!D702="","",原始数据!D702)</f>
        <v/>
      </c>
      <c r="F702" s="8" t="str">
        <f>IF(原始数据!E702="","",原始数据!E702)</f>
        <v/>
      </c>
      <c r="G702" s="8" t="str">
        <f>IF(原始数据!F702="","",原始数据!F702)</f>
        <v/>
      </c>
      <c r="H702" s="8">
        <f>IF(原始数据!G702="","",原始数据!G702)</f>
        <v>2</v>
      </c>
      <c r="I702" s="8" t="str">
        <f>IF(原始数据!H702="","",原始数据!H702)</f>
        <v>下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3"/>
      <c r="T702" s="13"/>
      <c r="U702" s="13"/>
      <c r="V702" s="14"/>
      <c r="W702" s="14"/>
      <c r="X702" s="14"/>
      <c r="Y702" s="13"/>
    </row>
    <row r="703" spans="1:25">
      <c r="A703" s="1">
        <f>输入错误检查!B702</f>
        <v>0</v>
      </c>
      <c r="C703" s="8" t="str">
        <f>IF(原始数据!B703="","",原始数据!B703)</f>
        <v/>
      </c>
      <c r="D703" s="8" t="str">
        <f>IF(原始数据!C703="","",原始数据!C703)</f>
        <v/>
      </c>
      <c r="E703" s="8" t="str">
        <f>IF(原始数据!D703="","",原始数据!D703)</f>
        <v/>
      </c>
      <c r="F703" s="8" t="str">
        <f>IF(原始数据!E703="","",原始数据!E703)</f>
        <v/>
      </c>
      <c r="G703" s="8" t="str">
        <f>IF(原始数据!F703="","",原始数据!F703)</f>
        <v/>
      </c>
      <c r="H703" s="8">
        <f>IF(原始数据!G703="","",原始数据!G703)</f>
        <v>3</v>
      </c>
      <c r="I703" s="8" t="str">
        <f>IF(原始数据!H703="","",原始数据!H703)</f>
        <v>上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3"/>
      <c r="T703" s="13"/>
      <c r="U703" s="13"/>
      <c r="V703" s="14"/>
      <c r="W703" s="14"/>
      <c r="X703" s="14"/>
      <c r="Y703" s="13"/>
    </row>
    <row r="704" spans="1:25">
      <c r="A704" s="1">
        <f>输入错误检查!B703</f>
        <v>0</v>
      </c>
      <c r="C704" s="8" t="str">
        <f>IF(原始数据!B704="","",原始数据!B704)</f>
        <v/>
      </c>
      <c r="D704" s="8" t="str">
        <f>IF(原始数据!C704="","",原始数据!C704)</f>
        <v/>
      </c>
      <c r="E704" s="8" t="str">
        <f>IF(原始数据!D704="","",原始数据!D704)</f>
        <v/>
      </c>
      <c r="F704" s="8" t="str">
        <f>IF(原始数据!E704="","",原始数据!E704)</f>
        <v/>
      </c>
      <c r="G704" s="8" t="str">
        <f>IF(原始数据!F704="","",原始数据!F704)</f>
        <v/>
      </c>
      <c r="H704" s="8">
        <f>IF(原始数据!G704="","",原始数据!G704)</f>
        <v>3</v>
      </c>
      <c r="I704" s="8" t="str">
        <f>IF(原始数据!H704="","",原始数据!H704)</f>
        <v>下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3"/>
      <c r="T704" s="13"/>
      <c r="U704" s="13"/>
      <c r="V704" s="14"/>
      <c r="W704" s="14"/>
      <c r="X704" s="14"/>
      <c r="Y704" s="13"/>
    </row>
    <row r="705" spans="1:25">
      <c r="A705" s="1">
        <f>输入错误检查!B704</f>
        <v>0</v>
      </c>
      <c r="C705" s="8" t="str">
        <f>IF(原始数据!B705="","",原始数据!B705)</f>
        <v/>
      </c>
      <c r="D705" s="8" t="str">
        <f>IF(原始数据!C705="","",原始数据!C705)</f>
        <v/>
      </c>
      <c r="E705" s="8" t="str">
        <f>IF(原始数据!D705="","",原始数据!D705)</f>
        <v/>
      </c>
      <c r="F705" s="8" t="str">
        <f>IF(原始数据!E705="","",原始数据!E705)</f>
        <v/>
      </c>
      <c r="G705" s="8" t="str">
        <f>IF(原始数据!F705="","",原始数据!F705)</f>
        <v/>
      </c>
      <c r="H705" s="8" t="str">
        <f>IF(原始数据!G705="","",原始数据!G705)</f>
        <v>加</v>
      </c>
      <c r="I705" s="8" t="str">
        <f>IF(原始数据!H705="","",原始数据!H705)</f>
        <v>上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3"/>
      <c r="T705" s="13"/>
      <c r="U705" s="13"/>
      <c r="V705" s="14"/>
      <c r="W705" s="14"/>
      <c r="X705" s="14"/>
      <c r="Y705" s="13"/>
    </row>
    <row r="706" spans="1:25">
      <c r="A706" s="1">
        <f>输入错误检查!B705</f>
        <v>0</v>
      </c>
      <c r="C706" s="8" t="str">
        <f>IF(原始数据!B706="","",原始数据!B706)</f>
        <v/>
      </c>
      <c r="D706" s="8" t="str">
        <f>IF(原始数据!C706="","",原始数据!C706)</f>
        <v/>
      </c>
      <c r="E706" s="8" t="str">
        <f>IF(原始数据!D706="","",原始数据!D706)</f>
        <v/>
      </c>
      <c r="F706" s="8" t="str">
        <f>IF(原始数据!E706="","",原始数据!E706)</f>
        <v/>
      </c>
      <c r="G706" s="8" t="str">
        <f>IF(原始数据!F706="","",原始数据!F706)</f>
        <v/>
      </c>
      <c r="H706" s="8" t="str">
        <f>IF(原始数据!G706="","",原始数据!G706)</f>
        <v>加</v>
      </c>
      <c r="I706" s="8" t="str">
        <f>IF(原始数据!H706="","",原始数据!H706)</f>
        <v>下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3"/>
      <c r="T706" s="13"/>
      <c r="U706" s="13"/>
      <c r="V706" s="14"/>
      <c r="W706" s="14"/>
      <c r="X706" s="14"/>
      <c r="Y706" s="13"/>
    </row>
    <row r="707" spans="1:25">
      <c r="A707" s="1">
        <f>输入错误检查!B706</f>
        <v>0</v>
      </c>
      <c r="C707" s="8" t="str">
        <f>IF(原始数据!B707="","",原始数据!B707)</f>
        <v/>
      </c>
      <c r="D707" s="8" t="str">
        <f>IF(原始数据!C707="","",原始数据!C707)</f>
        <v/>
      </c>
      <c r="E707" s="8" t="str">
        <f>IF(原始数据!D707="","",原始数据!D707)</f>
        <v/>
      </c>
      <c r="F707" s="8" t="str">
        <f>IF(原始数据!E707="","",原始数据!E707)</f>
        <v/>
      </c>
      <c r="G707" s="8" t="str">
        <f>IF(原始数据!F707="","",原始数据!F707)</f>
        <v/>
      </c>
      <c r="H707" s="8">
        <f>IF(原始数据!G707="","",原始数据!G707)</f>
        <v>1</v>
      </c>
      <c r="I707" s="8" t="str">
        <f>IF(原始数据!H707="","",原始数据!H707)</f>
        <v>上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3"/>
      <c r="T707" s="13"/>
      <c r="U707" s="13"/>
      <c r="V707" s="14"/>
      <c r="W707" s="14"/>
      <c r="X707" s="14"/>
      <c r="Y707" s="13"/>
    </row>
    <row r="708" spans="1:25">
      <c r="A708" s="1">
        <f>输入错误检查!B707</f>
        <v>0</v>
      </c>
      <c r="C708" s="8" t="str">
        <f>IF(原始数据!B708="","",原始数据!B708)</f>
        <v/>
      </c>
      <c r="D708" s="8" t="str">
        <f>IF(原始数据!C708="","",原始数据!C708)</f>
        <v/>
      </c>
      <c r="E708" s="8" t="str">
        <f>IF(原始数据!D708="","",原始数据!D708)</f>
        <v/>
      </c>
      <c r="F708" s="8" t="str">
        <f>IF(原始数据!E708="","",原始数据!E708)</f>
        <v/>
      </c>
      <c r="G708" s="8" t="str">
        <f>IF(原始数据!F708="","",原始数据!F708)</f>
        <v/>
      </c>
      <c r="H708" s="8">
        <f>IF(原始数据!G708="","",原始数据!G708)</f>
        <v>1</v>
      </c>
      <c r="I708" s="8" t="str">
        <f>IF(原始数据!H708="","",原始数据!H708)</f>
        <v>下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3"/>
      <c r="T708" s="13"/>
      <c r="U708" s="13"/>
      <c r="V708" s="14"/>
      <c r="W708" s="14"/>
      <c r="X708" s="14"/>
      <c r="Y708" s="13"/>
    </row>
    <row r="709" spans="1:25">
      <c r="A709" s="1">
        <f>输入错误检查!B708</f>
        <v>0</v>
      </c>
      <c r="C709" s="8" t="str">
        <f>IF(原始数据!B709="","",原始数据!B709)</f>
        <v/>
      </c>
      <c r="D709" s="8" t="str">
        <f>IF(原始数据!C709="","",原始数据!C709)</f>
        <v/>
      </c>
      <c r="E709" s="8" t="str">
        <f>IF(原始数据!D709="","",原始数据!D709)</f>
        <v/>
      </c>
      <c r="F709" s="8" t="str">
        <f>IF(原始数据!E709="","",原始数据!E709)</f>
        <v/>
      </c>
      <c r="G709" s="8" t="str">
        <f>IF(原始数据!F709="","",原始数据!F709)</f>
        <v/>
      </c>
      <c r="H709" s="8">
        <f>IF(原始数据!G709="","",原始数据!G709)</f>
        <v>2</v>
      </c>
      <c r="I709" s="8" t="str">
        <f>IF(原始数据!H709="","",原始数据!H709)</f>
        <v>上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3"/>
      <c r="T709" s="13"/>
      <c r="U709" s="13"/>
      <c r="V709" s="14"/>
      <c r="W709" s="14"/>
      <c r="X709" s="14"/>
      <c r="Y709" s="13"/>
    </row>
    <row r="710" spans="1:25">
      <c r="A710" s="1">
        <f>输入错误检查!B709</f>
        <v>0</v>
      </c>
      <c r="C710" s="8" t="str">
        <f>IF(原始数据!B710="","",原始数据!B710)</f>
        <v/>
      </c>
      <c r="D710" s="8" t="str">
        <f>IF(原始数据!C710="","",原始数据!C710)</f>
        <v/>
      </c>
      <c r="E710" s="8" t="str">
        <f>IF(原始数据!D710="","",原始数据!D710)</f>
        <v/>
      </c>
      <c r="F710" s="8" t="str">
        <f>IF(原始数据!E710="","",原始数据!E710)</f>
        <v/>
      </c>
      <c r="G710" s="8" t="str">
        <f>IF(原始数据!F710="","",原始数据!F710)</f>
        <v/>
      </c>
      <c r="H710" s="8">
        <f>IF(原始数据!G710="","",原始数据!G710)</f>
        <v>2</v>
      </c>
      <c r="I710" s="8" t="str">
        <f>IF(原始数据!H710="","",原始数据!H710)</f>
        <v>下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3"/>
      <c r="T710" s="13"/>
      <c r="U710" s="13"/>
      <c r="V710" s="14"/>
      <c r="W710" s="14"/>
      <c r="X710" s="14"/>
      <c r="Y710" s="13"/>
    </row>
    <row r="711" spans="1:25">
      <c r="A711" s="1">
        <f>输入错误检查!B710</f>
        <v>0</v>
      </c>
      <c r="C711" s="8" t="str">
        <f>IF(原始数据!B711="","",原始数据!B711)</f>
        <v/>
      </c>
      <c r="D711" s="8" t="str">
        <f>IF(原始数据!C711="","",原始数据!C711)</f>
        <v/>
      </c>
      <c r="E711" s="8" t="str">
        <f>IF(原始数据!D711="","",原始数据!D711)</f>
        <v/>
      </c>
      <c r="F711" s="8" t="str">
        <f>IF(原始数据!E711="","",原始数据!E711)</f>
        <v/>
      </c>
      <c r="G711" s="8" t="str">
        <f>IF(原始数据!F711="","",原始数据!F711)</f>
        <v/>
      </c>
      <c r="H711" s="8">
        <f>IF(原始数据!G711="","",原始数据!G711)</f>
        <v>3</v>
      </c>
      <c r="I711" s="8" t="str">
        <f>IF(原始数据!H711="","",原始数据!H711)</f>
        <v>上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3"/>
      <c r="T711" s="13"/>
      <c r="U711" s="13"/>
      <c r="V711" s="14"/>
      <c r="W711" s="14"/>
      <c r="X711" s="14"/>
      <c r="Y711" s="13"/>
    </row>
    <row r="712" spans="1:25">
      <c r="A712" s="1">
        <f>输入错误检查!B711</f>
        <v>0</v>
      </c>
      <c r="C712" s="8" t="str">
        <f>IF(原始数据!B712="","",原始数据!B712)</f>
        <v/>
      </c>
      <c r="D712" s="8" t="str">
        <f>IF(原始数据!C712="","",原始数据!C712)</f>
        <v/>
      </c>
      <c r="E712" s="8" t="str">
        <f>IF(原始数据!D712="","",原始数据!D712)</f>
        <v/>
      </c>
      <c r="F712" s="8" t="str">
        <f>IF(原始数据!E712="","",原始数据!E712)</f>
        <v/>
      </c>
      <c r="G712" s="8" t="str">
        <f>IF(原始数据!F712="","",原始数据!F712)</f>
        <v/>
      </c>
      <c r="H712" s="8">
        <f>IF(原始数据!G712="","",原始数据!G712)</f>
        <v>3</v>
      </c>
      <c r="I712" s="8" t="str">
        <f>IF(原始数据!H712="","",原始数据!H712)</f>
        <v>下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3"/>
      <c r="T712" s="13"/>
      <c r="U712" s="13"/>
      <c r="V712" s="14"/>
      <c r="W712" s="14"/>
      <c r="X712" s="14"/>
      <c r="Y712" s="13"/>
    </row>
    <row r="713" spans="1:25">
      <c r="A713" s="1">
        <f>输入错误检查!B712</f>
        <v>0</v>
      </c>
      <c r="C713" s="8" t="str">
        <f>IF(原始数据!B713="","",原始数据!B713)</f>
        <v/>
      </c>
      <c r="D713" s="8" t="str">
        <f>IF(原始数据!C713="","",原始数据!C713)</f>
        <v/>
      </c>
      <c r="E713" s="8" t="str">
        <f>IF(原始数据!D713="","",原始数据!D713)</f>
        <v/>
      </c>
      <c r="F713" s="8" t="str">
        <f>IF(原始数据!E713="","",原始数据!E713)</f>
        <v/>
      </c>
      <c r="G713" s="8" t="str">
        <f>IF(原始数据!F713="","",原始数据!F713)</f>
        <v/>
      </c>
      <c r="H713" s="8" t="str">
        <f>IF(原始数据!G713="","",原始数据!G713)</f>
        <v>加</v>
      </c>
      <c r="I713" s="8" t="str">
        <f>IF(原始数据!H713="","",原始数据!H713)</f>
        <v>上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3"/>
      <c r="T713" s="13"/>
      <c r="U713" s="13"/>
      <c r="V713" s="14"/>
      <c r="W713" s="14"/>
      <c r="X713" s="14"/>
      <c r="Y713" s="13"/>
    </row>
    <row r="714" spans="1:25">
      <c r="A714" s="1">
        <f>输入错误检查!B713</f>
        <v>0</v>
      </c>
      <c r="C714" s="8" t="str">
        <f>IF(原始数据!B714="","",原始数据!B714)</f>
        <v/>
      </c>
      <c r="D714" s="8" t="str">
        <f>IF(原始数据!C714="","",原始数据!C714)</f>
        <v/>
      </c>
      <c r="E714" s="8" t="str">
        <f>IF(原始数据!D714="","",原始数据!D714)</f>
        <v/>
      </c>
      <c r="F714" s="8" t="str">
        <f>IF(原始数据!E714="","",原始数据!E714)</f>
        <v/>
      </c>
      <c r="G714" s="8" t="str">
        <f>IF(原始数据!F714="","",原始数据!F714)</f>
        <v/>
      </c>
      <c r="H714" s="8" t="str">
        <f>IF(原始数据!G714="","",原始数据!G714)</f>
        <v>加</v>
      </c>
      <c r="I714" s="8" t="str">
        <f>IF(原始数据!H714="","",原始数据!H714)</f>
        <v>下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3"/>
      <c r="T714" s="13"/>
      <c r="U714" s="13"/>
      <c r="V714" s="14"/>
      <c r="W714" s="14"/>
      <c r="X714" s="14"/>
      <c r="Y714" s="13"/>
    </row>
    <row r="715" spans="1:25">
      <c r="A715" s="1">
        <f>输入错误检查!B714</f>
        <v>0</v>
      </c>
      <c r="C715" s="8" t="str">
        <f>IF(原始数据!B715="","",原始数据!B715)</f>
        <v/>
      </c>
      <c r="D715" s="8" t="str">
        <f>IF(原始数据!C715="","",原始数据!C715)</f>
        <v/>
      </c>
      <c r="E715" s="8" t="str">
        <f>IF(原始数据!D715="","",原始数据!D715)</f>
        <v/>
      </c>
      <c r="F715" s="8" t="str">
        <f>IF(原始数据!E715="","",原始数据!E715)</f>
        <v/>
      </c>
      <c r="G715" s="8" t="str">
        <f>IF(原始数据!F715="","",原始数据!F715)</f>
        <v/>
      </c>
      <c r="H715" s="8">
        <f>IF(原始数据!G715="","",原始数据!G715)</f>
        <v>1</v>
      </c>
      <c r="I715" s="8" t="str">
        <f>IF(原始数据!H715="","",原始数据!H715)</f>
        <v>上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3"/>
      <c r="T715" s="13"/>
      <c r="U715" s="13"/>
      <c r="V715" s="14"/>
      <c r="W715" s="14"/>
      <c r="X715" s="14"/>
      <c r="Y715" s="13"/>
    </row>
    <row r="716" spans="1:25">
      <c r="A716" s="1">
        <f>输入错误检查!B715</f>
        <v>0</v>
      </c>
      <c r="C716" s="8" t="str">
        <f>IF(原始数据!B716="","",原始数据!B716)</f>
        <v/>
      </c>
      <c r="D716" s="8" t="str">
        <f>IF(原始数据!C716="","",原始数据!C716)</f>
        <v/>
      </c>
      <c r="E716" s="8" t="str">
        <f>IF(原始数据!D716="","",原始数据!D716)</f>
        <v/>
      </c>
      <c r="F716" s="8" t="str">
        <f>IF(原始数据!E716="","",原始数据!E716)</f>
        <v/>
      </c>
      <c r="G716" s="8" t="str">
        <f>IF(原始数据!F716="","",原始数据!F716)</f>
        <v/>
      </c>
      <c r="H716" s="8">
        <f>IF(原始数据!G716="","",原始数据!G716)</f>
        <v>1</v>
      </c>
      <c r="I716" s="8" t="str">
        <f>IF(原始数据!H716="","",原始数据!H716)</f>
        <v>下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3"/>
      <c r="T716" s="13"/>
      <c r="U716" s="13"/>
      <c r="V716" s="14"/>
      <c r="W716" s="14"/>
      <c r="X716" s="14"/>
      <c r="Y716" s="13"/>
    </row>
    <row r="717" spans="1:25">
      <c r="A717" s="1">
        <f>输入错误检查!B716</f>
        <v>0</v>
      </c>
      <c r="C717" s="8" t="str">
        <f>IF(原始数据!B717="","",原始数据!B717)</f>
        <v/>
      </c>
      <c r="D717" s="8" t="str">
        <f>IF(原始数据!C717="","",原始数据!C717)</f>
        <v/>
      </c>
      <c r="E717" s="8" t="str">
        <f>IF(原始数据!D717="","",原始数据!D717)</f>
        <v/>
      </c>
      <c r="F717" s="8" t="str">
        <f>IF(原始数据!E717="","",原始数据!E717)</f>
        <v/>
      </c>
      <c r="G717" s="8" t="str">
        <f>IF(原始数据!F717="","",原始数据!F717)</f>
        <v/>
      </c>
      <c r="H717" s="8">
        <f>IF(原始数据!G717="","",原始数据!G717)</f>
        <v>2</v>
      </c>
      <c r="I717" s="8" t="str">
        <f>IF(原始数据!H717="","",原始数据!H717)</f>
        <v>上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3"/>
      <c r="T717" s="13"/>
      <c r="U717" s="13"/>
      <c r="V717" s="14"/>
      <c r="W717" s="14"/>
      <c r="X717" s="14"/>
      <c r="Y717" s="13"/>
    </row>
    <row r="718" spans="1:25">
      <c r="A718" s="1">
        <f>输入错误检查!B717</f>
        <v>0</v>
      </c>
      <c r="C718" s="8" t="str">
        <f>IF(原始数据!B718="","",原始数据!B718)</f>
        <v/>
      </c>
      <c r="D718" s="8" t="str">
        <f>IF(原始数据!C718="","",原始数据!C718)</f>
        <v/>
      </c>
      <c r="E718" s="8" t="str">
        <f>IF(原始数据!D718="","",原始数据!D718)</f>
        <v/>
      </c>
      <c r="F718" s="8" t="str">
        <f>IF(原始数据!E718="","",原始数据!E718)</f>
        <v/>
      </c>
      <c r="G718" s="8" t="str">
        <f>IF(原始数据!F718="","",原始数据!F718)</f>
        <v/>
      </c>
      <c r="H718" s="8">
        <f>IF(原始数据!G718="","",原始数据!G718)</f>
        <v>2</v>
      </c>
      <c r="I718" s="8" t="str">
        <f>IF(原始数据!H718="","",原始数据!H718)</f>
        <v>下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3"/>
      <c r="T718" s="13"/>
      <c r="U718" s="13"/>
      <c r="V718" s="14"/>
      <c r="W718" s="14"/>
      <c r="X718" s="14"/>
      <c r="Y718" s="13"/>
    </row>
    <row r="719" spans="1:25">
      <c r="A719" s="1">
        <f>输入错误检查!B718</f>
        <v>0</v>
      </c>
      <c r="C719" s="8" t="str">
        <f>IF(原始数据!B719="","",原始数据!B719)</f>
        <v/>
      </c>
      <c r="D719" s="8" t="str">
        <f>IF(原始数据!C719="","",原始数据!C719)</f>
        <v/>
      </c>
      <c r="E719" s="8" t="str">
        <f>IF(原始数据!D719="","",原始数据!D719)</f>
        <v/>
      </c>
      <c r="F719" s="8" t="str">
        <f>IF(原始数据!E719="","",原始数据!E719)</f>
        <v/>
      </c>
      <c r="G719" s="8" t="str">
        <f>IF(原始数据!F719="","",原始数据!F719)</f>
        <v/>
      </c>
      <c r="H719" s="8">
        <f>IF(原始数据!G719="","",原始数据!G719)</f>
        <v>3</v>
      </c>
      <c r="I719" s="8" t="str">
        <f>IF(原始数据!H719="","",原始数据!H719)</f>
        <v>上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3"/>
      <c r="T719" s="13"/>
      <c r="U719" s="13"/>
      <c r="V719" s="14"/>
      <c r="W719" s="14"/>
      <c r="X719" s="14"/>
      <c r="Y719" s="13"/>
    </row>
    <row r="720" spans="1:25">
      <c r="A720" s="1">
        <f>输入错误检查!B719</f>
        <v>0</v>
      </c>
      <c r="C720" s="8" t="str">
        <f>IF(原始数据!B720="","",原始数据!B720)</f>
        <v/>
      </c>
      <c r="D720" s="8" t="str">
        <f>IF(原始数据!C720="","",原始数据!C720)</f>
        <v/>
      </c>
      <c r="E720" s="8" t="str">
        <f>IF(原始数据!D720="","",原始数据!D720)</f>
        <v/>
      </c>
      <c r="F720" s="8" t="str">
        <f>IF(原始数据!E720="","",原始数据!E720)</f>
        <v/>
      </c>
      <c r="G720" s="8" t="str">
        <f>IF(原始数据!F720="","",原始数据!F720)</f>
        <v/>
      </c>
      <c r="H720" s="8">
        <f>IF(原始数据!G720="","",原始数据!G720)</f>
        <v>3</v>
      </c>
      <c r="I720" s="8" t="str">
        <f>IF(原始数据!H720="","",原始数据!H720)</f>
        <v>下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3"/>
      <c r="T720" s="13"/>
      <c r="U720" s="13"/>
      <c r="V720" s="14"/>
      <c r="W720" s="14"/>
      <c r="X720" s="14"/>
      <c r="Y720" s="13"/>
    </row>
    <row r="721" spans="1:25">
      <c r="A721" s="1">
        <f>输入错误检查!B720</f>
        <v>0</v>
      </c>
      <c r="C721" s="8" t="str">
        <f>IF(原始数据!B721="","",原始数据!B721)</f>
        <v/>
      </c>
      <c r="D721" s="8" t="str">
        <f>IF(原始数据!C721="","",原始数据!C721)</f>
        <v/>
      </c>
      <c r="E721" s="8" t="str">
        <f>IF(原始数据!D721="","",原始数据!D721)</f>
        <v/>
      </c>
      <c r="F721" s="8" t="str">
        <f>IF(原始数据!E721="","",原始数据!E721)</f>
        <v/>
      </c>
      <c r="G721" s="8" t="str">
        <f>IF(原始数据!F721="","",原始数据!F721)</f>
        <v/>
      </c>
      <c r="H721" s="8" t="str">
        <f>IF(原始数据!G721="","",原始数据!G721)</f>
        <v>加</v>
      </c>
      <c r="I721" s="8" t="str">
        <f>IF(原始数据!H721="","",原始数据!H721)</f>
        <v>上</v>
      </c>
      <c r="J721" s="18"/>
      <c r="K721" s="18"/>
      <c r="L721" s="18"/>
      <c r="M721" s="18"/>
      <c r="N721" s="18"/>
      <c r="O721" s="18"/>
      <c r="P721" s="18"/>
      <c r="Q721" s="18"/>
      <c r="R721" s="18"/>
      <c r="S721" s="13"/>
      <c r="T721" s="13"/>
      <c r="U721" s="13"/>
      <c r="V721" s="14"/>
      <c r="W721" s="14"/>
      <c r="X721" s="14"/>
      <c r="Y721" s="13"/>
    </row>
    <row r="722" spans="1:25">
      <c r="A722" s="1">
        <f>输入错误检查!B721</f>
        <v>0</v>
      </c>
      <c r="C722" s="8" t="str">
        <f>IF(原始数据!B722="","",原始数据!B722)</f>
        <v/>
      </c>
      <c r="D722" s="8" t="str">
        <f>IF(原始数据!C722="","",原始数据!C722)</f>
        <v/>
      </c>
      <c r="E722" s="8" t="str">
        <f>IF(原始数据!D722="","",原始数据!D722)</f>
        <v/>
      </c>
      <c r="F722" s="8" t="str">
        <f>IF(原始数据!E722="","",原始数据!E722)</f>
        <v/>
      </c>
      <c r="G722" s="8" t="str">
        <f>IF(原始数据!F722="","",原始数据!F722)</f>
        <v/>
      </c>
      <c r="H722" s="8" t="str">
        <f>IF(原始数据!G722="","",原始数据!G722)</f>
        <v>加</v>
      </c>
      <c r="I722" s="8" t="str">
        <f>IF(原始数据!H722="","",原始数据!H722)</f>
        <v>下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3"/>
      <c r="T722" s="13"/>
      <c r="U722" s="13"/>
      <c r="V722" s="14"/>
      <c r="W722" s="14"/>
      <c r="X722" s="14"/>
      <c r="Y722" s="13"/>
    </row>
  </sheetData>
  <sheetProtection formatCells="0" insertHyperlinks="0" autoFilter="0"/>
  <protectedRanges>
    <protectedRange sqref="Y3:Y722" name="区域6"/>
    <protectedRange sqref="J3:T722" name="区域5"/>
  </protectedRange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79ebbd3b6a8e4a5d53fe38f3e7fd9655" otherUserPermission="visible">
    <arrUserId title="区域1" rangeCreator="" othersAccessPermission="edit"/>
    <arrUserId title="Range2" rangeCreator="" othersAccessPermission="visible">
      <userID accessPermission="edit">4958660</userID>
      <userID accessPermission="edit">1140032789</userID>
    </arrUserId>
  </rangeList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  <rangeList sheetStid="10" master="" otherUserPermission="visible"/>
  <rangeList sheetStid="3" master="" otherUserPermission="visible"/>
  <rangeList sheetStid="2" master="" otherUserPermission="visible"/>
  <rangeList sheetStid="13" master="" otherUserPermission="visible">
    <arrUserId title="区域6" rangeCreator="" othersAccessPermission="edit"/>
    <arrUserId title="区域5" rangeCreator="" othersAccessPermission="edit"/>
  </rangeList>
</allowEditUser>
</file>

<file path=customXml/item2.xml><?xml version="1.0" encoding="utf-8"?>
<autofilters xmlns="https://web.wps.cn/et/2018/main">
  <sheetItem sheetStid="7">
    <filterData filterID="1587856343"/>
  </sheetItem>
</autofilte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  <woSheetProps sheetStid="4" interlineOnOff="0" interlineColor="14542833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</woSheetsProps>
  <woBookProps>
    <bookSettings fileId="388951048000" isFilterShared="0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1"/>
  <pixelatorList sheetStid="4"/>
  <pixelatorList sheetStid="5"/>
  <pixelatorList sheetStid="6"/>
  <pixelatorList sheetStid="7"/>
  <pixelatorList sheetStid="8"/>
  <pixelatorList sheetStid="10"/>
  <pixelatorList sheetStid="3"/>
  <pixelatorList sheetStid="2"/>
  <pixelatorList sheetStid="13"/>
  <pixelatorList sheetStid="14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原始数据</vt:lpstr>
      <vt:lpstr>对局数据</vt:lpstr>
      <vt:lpstr>赛后数据</vt:lpstr>
      <vt:lpstr>赛果</vt:lpstr>
      <vt:lpstr>制图</vt:lpstr>
      <vt:lpstr>输入错误检查</vt:lpstr>
      <vt:lpstr>重复内容检查</vt:lpstr>
      <vt:lpstr>各类选项</vt:lpstr>
      <vt:lpstr>对局资料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第五人格BWIKI</cp:lastModifiedBy>
  <dcterms:created xsi:type="dcterms:W3CDTF">2024-04-03T19:00:00Z</dcterms:created>
  <dcterms:modified xsi:type="dcterms:W3CDTF">2025-04-30T21:51:00Z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BFEAA7D09AC5406F85EC7BB13389D0F4_13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0</vt:i4>
  </property>
</Properties>
</file>